
<file path=[Content_Types].xml><?xml version="1.0" encoding="utf-8"?>
<Types xmlns="http://schemas.openxmlformats.org/package/2006/content-types">
  <Default Extension="bin" ContentType="application/vnd.openxmlformats-officedocument.spreadsheetml.printerSettings"/>
  <Default Extension="vsd" ContentType="application/vnd.visio"/>
  <Default Extension="png" ContentType="image/png"/>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autoCompressPictures="0" defaultThemeVersion="124226"/>
  <mc:AlternateContent xmlns:mc="http://schemas.openxmlformats.org/markup-compatibility/2006">
    <mc:Choice Requires="x15">
      <x15ac:absPath xmlns:x15ac="http://schemas.microsoft.com/office/spreadsheetml/2010/11/ac" url="\\newjec\dfs\120.国内技術本部\124.道路G\1241.道路G大阪\04_業務件名\2022\03_道二\223163_R4国道187号(川尻トンネル）他新技術活用\07_WORK\点検調書\"/>
    </mc:Choice>
  </mc:AlternateContent>
  <bookViews>
    <workbookView xWindow="-120" yWindow="-120" windowWidth="29040" windowHeight="15720" tabRatio="784" firstSheet="2" activeTab="12"/>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sheetId="55" r:id="rId13"/>
    <sheet name="様式D-3_S(PS)" sheetId="85" r:id="rId14"/>
    <sheet name="様式D-3_S(1)" sheetId="111" r:id="rId15"/>
    <sheet name="様式D-3_S(2)" sheetId="112" r:id="rId16"/>
    <sheet name="様式D-3_S(PE)" sheetId="113" r:id="rId17"/>
    <sheet name="様式E" sheetId="64" r:id="rId18"/>
    <sheet name="様式F" sheetId="56" r:id="rId19"/>
    <sheet name="(参考)リスト" sheetId="74" r:id="rId20"/>
    <sheet name="様式C-1-1用" sheetId="82" r:id="rId21"/>
    <sheet name="様式C-1-2用" sheetId="86" r:id="rId22"/>
    <sheet name="様式D-1-1用" sheetId="87" r:id="rId23"/>
    <sheet name="様式D-1-2用" sheetId="88" r:id="rId24"/>
  </sheets>
  <definedNames>
    <definedName name="_xlnm._FilterDatabase" localSheetId="20" hidden="1">'様式C-1-1用'!$G$3:$AI$3</definedName>
    <definedName name="_xlnm.Print_Area" localSheetId="19">'(参考)リスト'!$A$3:$K$80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'様式A-2'!$B$3:$AN$47</definedName>
    <definedName name="_xlnm.Print_Area" localSheetId="4">'様式A-3'!$B$6:$AI$19</definedName>
    <definedName name="_xlnm.Print_Area" localSheetId="5">様式B!$B$19:$Y$32</definedName>
    <definedName name="_xlnm.Print_Area" localSheetId="6">'様式C-1-1'!$B$9:$Z$45</definedName>
    <definedName name="_xlnm.Print_Area" localSheetId="7">'様式C-1-2'!$B$8:$Z$43</definedName>
    <definedName name="_xlnm.Print_Area" localSheetId="8">'様式C-2'!$B$5:$Z$23</definedName>
    <definedName name="_xlnm.Print_Area" localSheetId="9">'様式D-1-1'!$B$5:$W$291</definedName>
    <definedName name="_xlnm.Print_Area" localSheetId="10">'様式D-1-2'!$B$5:$Y$58</definedName>
    <definedName name="_xlnm.Print_Area" localSheetId="11">'様式D-2-1'!$B$6:$AI$33</definedName>
    <definedName name="_xlnm.Print_Area" localSheetId="12">'様式D-2-1´'!$B$6:$AI$33</definedName>
    <definedName name="_xlnm.Print_Area" localSheetId="14">'様式D-3_S(1)'!$B$3:$AO$45</definedName>
    <definedName name="_xlnm.Print_Area" localSheetId="15">'様式D-3_S(2)'!$B$3:$AO$45</definedName>
    <definedName name="_xlnm.Print_Area" localSheetId="16">'様式D-3_S(PE)'!$B$3:$AO$45</definedName>
    <definedName name="_xlnm.Print_Area" localSheetId="13">'様式D-3_S(PS)'!$B$3:$AO$45</definedName>
    <definedName name="_xlnm.Print_Area" localSheetId="17">様式E!$B$5:$BK$21</definedName>
    <definedName name="_xlnm.Print_Area" localSheetId="18">様式F!$B$6:$AN$54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'様式D-2-1´'!$B:$AI,'様式D-2-1´'!$3:$5</definedName>
    <definedName name="_xlnm.Print_Titles" localSheetId="14">'様式D-3_S(1)'!$B:$AO,'様式D-3_S(1)'!$3:$5</definedName>
    <definedName name="_xlnm.Print_Titles" localSheetId="15">'様式D-3_S(2)'!$B:$AO,'様式D-3_S(2)'!$3:$5</definedName>
    <definedName name="_xlnm.Print_Titles" localSheetId="16">'様式D-3_S(PE)'!$B:$AO,'様式D-3_S(PE)'!$3:$5</definedName>
    <definedName name="_xlnm.Print_Titles" localSheetId="13">'様式D-3_S(PS)'!$B:$AO,'様式D-3_S(PS)'!$3:$5</definedName>
    <definedName name="_xlnm.Print_Titles" localSheetId="17">様式E!$B:$BK,様式E!$2:$4</definedName>
    <definedName name="_xlnm.Print_Titles" localSheetId="18">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'様式D-2-1´'!$B$3:$AI$18</definedName>
    <definedName name="Z_D77EBD73_782E_4A63_AC37_29D349B4D009_.wvu.PrintArea" localSheetId="14" hidden="1">'様式D-3_S(1)'!$B$3:$AO$46</definedName>
    <definedName name="Z_D77EBD73_782E_4A63_AC37_29D349B4D009_.wvu.PrintArea" localSheetId="15" hidden="1">'様式D-3_S(2)'!$B$3:$AO$46</definedName>
    <definedName name="Z_D77EBD73_782E_4A63_AC37_29D349B4D009_.wvu.PrintArea" localSheetId="16" hidden="1">'様式D-3_S(PE)'!$B$3:$AO$46</definedName>
    <definedName name="Z_D77EBD73_782E_4A63_AC37_29D349B4D009_.wvu.PrintArea" localSheetId="13" hidden="1">'様式D-3_S(PS)'!$B$3:$AO$46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62913"/>
</workbook>
</file>

<file path=xl/calcChain.xml><?xml version="1.0" encoding="utf-8"?>
<calcChain xmlns="http://schemas.openxmlformats.org/spreadsheetml/2006/main">
  <c r="K5" i="47" l="1"/>
  <c r="M5" i="59" l="1"/>
  <c r="AB5" i="82" l="1"/>
  <c r="AB6" i="82"/>
  <c r="AB7" i="82"/>
  <c r="AB8" i="82"/>
  <c r="AB9" i="82"/>
  <c r="AB10" i="82"/>
  <c r="AB11" i="82"/>
  <c r="AB12" i="82"/>
  <c r="AB13" i="82"/>
  <c r="AB14" i="82"/>
  <c r="AB15" i="82"/>
  <c r="AB16" i="82"/>
  <c r="AB17" i="82"/>
  <c r="AB18" i="82"/>
  <c r="AB19" i="82"/>
  <c r="AB20" i="82"/>
  <c r="AB21" i="82"/>
  <c r="AB22" i="82"/>
  <c r="AB23" i="82"/>
  <c r="AB24" i="82"/>
  <c r="AB25" i="82"/>
  <c r="AB26" i="82"/>
  <c r="AB27" i="82"/>
  <c r="AB28" i="82"/>
  <c r="AB29" i="82"/>
  <c r="AB30" i="82"/>
  <c r="AB31" i="82"/>
  <c r="AB32" i="82"/>
  <c r="AB33" i="82"/>
  <c r="AB34" i="82"/>
  <c r="AB35" i="82"/>
  <c r="AB36" i="82"/>
  <c r="AB37" i="82"/>
  <c r="AB38" i="82"/>
  <c r="AB39" i="82"/>
  <c r="AB40" i="82"/>
  <c r="AB41" i="82"/>
  <c r="AB42" i="82"/>
  <c r="AB43" i="82"/>
  <c r="AB44" i="82"/>
  <c r="AB45" i="82"/>
  <c r="AB46" i="82"/>
  <c r="AB47" i="82"/>
  <c r="AB48" i="82"/>
  <c r="AB49" i="82"/>
  <c r="AB50" i="82"/>
  <c r="AB51" i="82"/>
  <c r="AB52" i="82"/>
  <c r="AB53" i="82"/>
  <c r="AB54" i="82"/>
  <c r="AB55" i="82"/>
  <c r="AB56" i="82"/>
  <c r="AB57" i="82"/>
  <c r="AB58" i="82"/>
  <c r="AB59" i="82"/>
  <c r="AB60" i="82"/>
  <c r="AB61" i="82"/>
  <c r="AB62" i="82"/>
  <c r="AB63" i="82"/>
  <c r="AB64" i="82"/>
  <c r="AB65" i="82"/>
  <c r="AB66" i="82"/>
  <c r="AB67" i="82"/>
  <c r="AB68" i="82"/>
  <c r="AB69" i="82"/>
  <c r="AB70" i="82"/>
  <c r="AB71" i="82"/>
  <c r="AB72" i="82"/>
  <c r="AB73" i="82"/>
  <c r="AB74" i="82"/>
  <c r="AB75" i="82"/>
  <c r="AB76" i="82"/>
  <c r="AB77" i="82"/>
  <c r="AB78" i="82"/>
  <c r="AB79" i="82"/>
  <c r="AB80" i="82"/>
  <c r="AB81" i="82"/>
  <c r="AB82" i="82"/>
  <c r="AB83" i="82"/>
  <c r="AB84" i="82"/>
  <c r="AB85" i="82"/>
  <c r="AB86" i="82"/>
  <c r="AB87" i="82"/>
  <c r="AB88" i="82"/>
  <c r="AB89" i="82"/>
  <c r="AB90" i="82"/>
  <c r="AB91" i="82"/>
  <c r="AB92" i="82"/>
  <c r="AB93" i="82"/>
  <c r="AB94" i="82"/>
  <c r="AB95" i="82"/>
  <c r="AB96" i="82"/>
  <c r="AB97" i="82"/>
  <c r="AB98" i="82"/>
  <c r="AB99" i="82"/>
  <c r="AB100" i="82"/>
  <c r="AB101" i="82"/>
  <c r="AB102" i="82"/>
  <c r="AB103" i="82"/>
  <c r="AB104" i="82"/>
  <c r="AB105" i="82"/>
  <c r="AB106" i="82"/>
  <c r="AB107" i="82"/>
  <c r="AB108" i="82"/>
  <c r="AB109" i="82"/>
  <c r="AB110" i="82"/>
  <c r="AB111" i="82"/>
  <c r="AB112" i="82"/>
  <c r="AB113" i="82"/>
  <c r="AB114" i="82"/>
  <c r="AB115" i="82"/>
  <c r="AB116" i="82"/>
  <c r="AB117" i="82"/>
  <c r="AB118" i="82"/>
  <c r="AB119" i="82"/>
  <c r="AB120" i="82"/>
  <c r="AB121" i="82"/>
  <c r="AB122" i="82"/>
  <c r="AB123" i="82"/>
  <c r="AB124" i="82"/>
  <c r="AB125" i="82"/>
  <c r="AB126" i="82"/>
  <c r="AB127" i="82"/>
  <c r="AB128" i="82"/>
  <c r="AB129" i="82"/>
  <c r="AB130" i="82"/>
  <c r="AB131" i="82"/>
  <c r="AB132" i="82"/>
  <c r="AB133" i="82"/>
  <c r="AB134" i="82"/>
  <c r="AB135" i="82"/>
  <c r="AB136" i="82"/>
  <c r="AB137" i="82"/>
  <c r="AB138" i="82"/>
  <c r="AB139" i="82"/>
  <c r="AB140" i="82"/>
  <c r="AB141" i="82"/>
  <c r="AB142" i="82"/>
  <c r="AB143" i="82"/>
  <c r="AB144" i="82"/>
  <c r="AB145" i="82"/>
  <c r="AB146" i="82"/>
  <c r="AB147" i="82"/>
  <c r="AB148" i="82"/>
  <c r="AB149" i="82"/>
  <c r="AB150" i="82"/>
  <c r="AB151" i="82"/>
  <c r="AB152" i="82"/>
  <c r="AB153" i="82"/>
  <c r="AB154" i="82"/>
  <c r="AB155" i="82"/>
  <c r="AB156" i="82"/>
  <c r="AB157" i="82"/>
  <c r="AB158" i="82"/>
  <c r="AB159" i="82"/>
  <c r="AB160" i="82"/>
  <c r="AB161" i="82"/>
  <c r="AB162" i="82"/>
  <c r="AB163" i="82"/>
  <c r="AB164" i="82"/>
  <c r="AB165" i="82"/>
  <c r="AB166" i="82"/>
  <c r="AB167" i="82"/>
  <c r="AB168" i="82"/>
  <c r="AB169" i="82"/>
  <c r="AB170" i="82"/>
  <c r="AB171" i="82"/>
  <c r="AB172" i="82"/>
  <c r="AB173" i="82"/>
  <c r="AB174" i="82"/>
  <c r="AB175" i="82"/>
  <c r="AB176" i="82"/>
  <c r="AB177" i="82"/>
  <c r="AB178" i="82"/>
  <c r="AB179" i="82"/>
  <c r="AB180" i="82"/>
  <c r="AB181" i="82"/>
  <c r="AB182" i="82"/>
  <c r="AB183" i="82"/>
  <c r="AB184" i="82"/>
  <c r="AB185" i="82"/>
  <c r="AB186" i="82"/>
  <c r="AB187" i="82"/>
  <c r="AB188" i="82"/>
  <c r="AB189" i="82"/>
  <c r="AB190" i="82"/>
  <c r="AB191" i="82"/>
  <c r="AB192" i="82"/>
  <c r="AB193" i="82"/>
  <c r="AB194" i="82"/>
  <c r="AB195" i="82"/>
  <c r="AB196" i="82"/>
  <c r="AB197" i="82"/>
  <c r="AB198" i="82"/>
  <c r="AB199" i="82"/>
  <c r="AB200" i="82"/>
  <c r="AB201" i="82"/>
  <c r="AB202" i="82"/>
  <c r="AB203" i="82"/>
  <c r="AB204" i="82"/>
  <c r="AB205" i="82"/>
  <c r="AB206" i="82"/>
  <c r="AB207" i="82"/>
  <c r="AB208" i="82"/>
  <c r="AB209" i="82"/>
  <c r="AB210" i="82"/>
  <c r="AB211" i="82"/>
  <c r="AB212" i="82"/>
  <c r="AB213" i="82"/>
  <c r="AB214" i="82"/>
  <c r="AB215" i="82"/>
  <c r="AB216" i="82"/>
  <c r="AB217" i="82"/>
  <c r="AB218" i="82"/>
  <c r="AB219" i="82"/>
  <c r="AB220" i="82"/>
  <c r="AB221" i="82"/>
  <c r="AB222" i="82"/>
  <c r="AB223" i="82"/>
  <c r="AB224" i="82"/>
  <c r="AB225" i="82"/>
  <c r="AB226" i="82"/>
  <c r="AB227" i="82"/>
  <c r="AB228" i="82"/>
  <c r="AB229" i="82"/>
  <c r="AB230" i="82"/>
  <c r="AB231" i="82"/>
  <c r="AB232" i="82"/>
  <c r="AB233" i="82"/>
  <c r="AB234" i="82"/>
  <c r="AB235" i="82"/>
  <c r="AB236" i="82"/>
  <c r="AB237" i="82"/>
  <c r="AB238" i="82"/>
  <c r="AB239" i="82"/>
  <c r="AB240" i="82"/>
  <c r="AB241" i="82"/>
  <c r="AB242" i="82"/>
  <c r="AB243" i="82"/>
  <c r="AB244" i="82"/>
  <c r="AB245" i="82"/>
  <c r="AB246" i="82"/>
  <c r="AB247" i="82"/>
  <c r="AB248" i="82"/>
  <c r="AB249" i="82"/>
  <c r="AB250" i="82"/>
  <c r="AB251" i="82"/>
  <c r="AB252" i="82"/>
  <c r="AB253" i="82"/>
  <c r="AB254" i="82"/>
  <c r="AB255" i="82"/>
  <c r="AB256" i="82"/>
  <c r="AB257" i="82"/>
  <c r="AB258" i="82"/>
  <c r="AB259" i="82"/>
  <c r="AB260" i="82"/>
  <c r="AB261" i="82"/>
  <c r="AB262" i="82"/>
  <c r="AB263" i="82"/>
  <c r="AB264" i="82"/>
  <c r="AB265" i="82"/>
  <c r="AB266" i="82"/>
  <c r="AB267" i="82"/>
  <c r="AB268" i="82"/>
  <c r="AB269" i="82"/>
  <c r="AB270" i="82"/>
  <c r="AB271" i="82"/>
  <c r="AB272" i="82"/>
  <c r="AB273" i="82"/>
  <c r="AB274" i="82"/>
  <c r="AB275" i="82"/>
  <c r="AB276" i="82"/>
  <c r="AB277" i="82"/>
  <c r="AB278" i="82"/>
  <c r="AB279" i="82"/>
  <c r="AB280" i="82"/>
  <c r="AB281" i="82"/>
  <c r="AB282" i="82"/>
  <c r="AB283" i="82"/>
  <c r="AB284" i="82"/>
  <c r="AB285" i="82"/>
  <c r="AB286" i="82"/>
  <c r="AB287" i="82"/>
  <c r="AB288" i="82"/>
  <c r="AB289" i="82"/>
  <c r="AB290" i="82"/>
  <c r="AB291" i="82"/>
  <c r="AB292" i="82"/>
  <c r="AB293" i="82"/>
  <c r="AB294" i="82"/>
  <c r="AB295" i="82"/>
  <c r="AB296" i="82"/>
  <c r="AB297" i="82"/>
  <c r="AB298" i="82"/>
  <c r="AB299" i="82"/>
  <c r="AB300" i="82"/>
  <c r="AB301" i="82"/>
  <c r="AB302" i="82"/>
  <c r="AB303" i="82"/>
  <c r="AB304" i="82"/>
  <c r="AB305" i="82"/>
  <c r="AB306" i="82"/>
  <c r="AB307" i="82"/>
  <c r="AB308" i="82"/>
  <c r="AB309" i="82"/>
  <c r="AB310" i="82"/>
  <c r="AB311" i="82"/>
  <c r="AB312" i="82"/>
  <c r="AB313" i="82"/>
  <c r="AB314" i="82"/>
  <c r="AB315" i="82"/>
  <c r="AB316" i="82"/>
  <c r="AB317" i="82"/>
  <c r="AB318" i="82"/>
  <c r="AB319" i="82"/>
  <c r="AB320" i="82"/>
  <c r="AB321" i="82"/>
  <c r="AB322" i="82"/>
  <c r="AB323" i="82"/>
  <c r="AB324" i="82"/>
  <c r="AB325" i="82"/>
  <c r="AB326" i="82"/>
  <c r="AB327" i="82"/>
  <c r="AB328" i="82"/>
  <c r="AB329" i="82"/>
  <c r="AB330" i="82"/>
  <c r="AB331" i="82"/>
  <c r="AB332" i="82"/>
  <c r="AB333" i="82"/>
  <c r="AB334" i="82"/>
  <c r="AB335" i="82"/>
  <c r="AB336" i="82"/>
  <c r="AB337" i="82"/>
  <c r="AB338" i="82"/>
  <c r="AB339" i="82"/>
  <c r="AB340" i="82"/>
  <c r="AB341" i="82"/>
  <c r="AB342" i="82"/>
  <c r="AB343" i="82"/>
  <c r="AB344" i="82"/>
  <c r="AB345" i="82"/>
  <c r="AB346" i="82"/>
  <c r="AB347" i="82"/>
  <c r="AB348" i="82"/>
  <c r="AB349" i="82"/>
  <c r="AB350" i="82"/>
  <c r="AB351" i="82"/>
  <c r="AB352" i="82"/>
  <c r="AB353" i="82"/>
  <c r="AB354" i="82"/>
  <c r="AB355" i="82"/>
  <c r="AB356" i="82"/>
  <c r="AB357" i="82"/>
  <c r="AB358" i="82"/>
  <c r="AB359" i="82"/>
  <c r="AB360" i="82"/>
  <c r="AB361" i="82"/>
  <c r="AB362" i="82"/>
  <c r="AB363" i="82"/>
  <c r="AB364" i="82"/>
  <c r="AB365" i="82"/>
  <c r="AB366" i="82"/>
  <c r="AB367" i="82"/>
  <c r="AB368" i="82"/>
  <c r="AB369" i="82"/>
  <c r="AB370" i="82"/>
  <c r="AB371" i="82"/>
  <c r="AB372" i="82"/>
  <c r="AB373" i="82"/>
  <c r="AB374" i="82"/>
  <c r="AB375" i="82"/>
  <c r="AB376" i="82"/>
  <c r="AB377" i="82"/>
  <c r="AB378" i="82"/>
  <c r="AB379" i="82"/>
  <c r="AB380" i="82"/>
  <c r="AB381" i="82"/>
  <c r="AB382" i="82"/>
  <c r="AB383" i="82"/>
  <c r="AB384" i="82"/>
  <c r="AB385" i="82"/>
  <c r="AB386" i="82"/>
  <c r="AB387" i="82"/>
  <c r="AB388" i="82"/>
  <c r="AB389" i="82"/>
  <c r="AB390" i="82"/>
  <c r="AB391" i="82"/>
  <c r="AB392" i="82"/>
  <c r="AB393" i="82"/>
  <c r="AB394" i="82"/>
  <c r="AB395" i="82"/>
  <c r="AB396" i="82"/>
  <c r="AB397" i="82"/>
  <c r="AB398" i="82"/>
  <c r="AB399" i="82"/>
  <c r="AB400" i="82"/>
  <c r="AB401" i="82"/>
  <c r="AB402" i="82"/>
  <c r="AB403" i="82"/>
  <c r="AB404" i="82"/>
  <c r="AB405" i="82"/>
  <c r="AB406" i="82"/>
  <c r="AB407" i="82"/>
  <c r="AB408" i="82"/>
  <c r="AB409" i="82"/>
  <c r="AB410" i="82"/>
  <c r="AB411" i="82"/>
  <c r="AB412" i="82"/>
  <c r="AB413" i="82"/>
  <c r="AB414" i="82"/>
  <c r="AB415" i="82"/>
  <c r="AB416" i="82"/>
  <c r="AB417" i="82"/>
  <c r="AB418" i="82"/>
  <c r="AB419" i="82"/>
  <c r="AB420" i="82"/>
  <c r="AB421" i="82"/>
  <c r="AB422" i="82"/>
  <c r="AB423" i="82"/>
  <c r="AB424" i="82"/>
  <c r="AB425" i="82"/>
  <c r="AB426" i="82"/>
  <c r="AB427" i="82"/>
  <c r="AB428" i="82"/>
  <c r="AB429" i="82"/>
  <c r="AB430" i="82"/>
  <c r="AB431" i="82"/>
  <c r="AB432" i="82"/>
  <c r="AB433" i="82"/>
  <c r="AB434" i="82"/>
  <c r="AB435" i="82"/>
  <c r="AB436" i="82"/>
  <c r="AB437" i="82"/>
  <c r="AB438" i="82"/>
  <c r="AB439" i="82"/>
  <c r="AB440" i="82"/>
  <c r="AB441" i="82"/>
  <c r="AB442" i="82"/>
  <c r="AB443" i="82"/>
  <c r="AB444" i="82"/>
  <c r="AB445" i="82"/>
  <c r="AB446" i="82"/>
  <c r="AB447" i="82"/>
  <c r="AB448" i="82"/>
  <c r="AB449" i="82"/>
  <c r="AB450" i="82"/>
  <c r="AB451" i="82"/>
  <c r="AB452" i="82"/>
  <c r="AB453" i="82"/>
  <c r="AB454" i="82"/>
  <c r="AB455" i="82"/>
  <c r="AB456" i="82"/>
  <c r="AB457" i="82"/>
  <c r="AB458" i="82"/>
  <c r="AB459" i="82"/>
  <c r="AB460" i="82"/>
  <c r="AB461" i="82"/>
  <c r="AB462" i="82"/>
  <c r="AB463" i="82"/>
  <c r="AB464" i="82"/>
  <c r="AB465" i="82"/>
  <c r="AB466" i="82"/>
  <c r="AB467" i="82"/>
  <c r="AB468" i="82"/>
  <c r="AB469" i="82"/>
  <c r="AB470" i="82"/>
  <c r="AB471" i="82"/>
  <c r="AB472" i="82"/>
  <c r="AB473" i="82"/>
  <c r="AB474" i="82"/>
  <c r="AB475" i="82"/>
  <c r="AB476" i="82"/>
  <c r="AB477" i="82"/>
  <c r="AB478" i="82"/>
  <c r="AB479" i="82"/>
  <c r="AB480" i="82"/>
  <c r="AB481" i="82"/>
  <c r="AB482" i="82"/>
  <c r="AB483" i="82"/>
  <c r="AB484" i="82"/>
  <c r="AB485" i="82"/>
  <c r="AB486" i="82"/>
  <c r="AB487" i="82"/>
  <c r="AB488" i="82"/>
  <c r="AB489" i="82"/>
  <c r="AB490" i="82"/>
  <c r="AB491" i="82"/>
  <c r="AB492" i="82"/>
  <c r="AB493" i="82"/>
  <c r="AB494" i="82"/>
  <c r="AB495" i="82"/>
  <c r="AB496" i="82"/>
  <c r="AB497" i="82"/>
  <c r="AB498" i="82"/>
  <c r="AB499" i="82"/>
  <c r="AB500" i="82"/>
  <c r="AB501" i="82"/>
  <c r="AB502" i="82"/>
  <c r="AB503" i="82"/>
  <c r="AB504" i="82"/>
  <c r="AB505" i="82"/>
  <c r="AB506" i="82"/>
  <c r="AB507" i="82"/>
  <c r="AB508" i="82"/>
  <c r="AB509" i="82"/>
  <c r="AB510" i="82"/>
  <c r="AB511" i="82"/>
  <c r="AB512" i="82"/>
  <c r="AB513" i="82"/>
  <c r="AB514" i="82"/>
  <c r="AB515" i="82"/>
  <c r="AB516" i="82"/>
  <c r="AB517" i="82"/>
  <c r="AB518" i="82"/>
  <c r="AB519" i="82"/>
  <c r="AB520" i="82"/>
  <c r="AB521" i="82"/>
  <c r="AB522" i="82"/>
  <c r="AB523" i="82"/>
  <c r="AB524" i="82"/>
  <c r="AB525" i="82"/>
  <c r="AB526" i="82"/>
  <c r="AB527" i="82"/>
  <c r="AB528" i="82"/>
  <c r="AB529" i="82"/>
  <c r="AB530" i="82"/>
  <c r="AB531" i="82"/>
  <c r="AB532" i="82"/>
  <c r="AB533" i="82"/>
  <c r="AB534" i="82"/>
  <c r="AB535" i="82"/>
  <c r="AB536" i="82"/>
  <c r="AB537" i="82"/>
  <c r="AB538" i="82"/>
  <c r="AB539" i="82"/>
  <c r="AB540" i="82"/>
  <c r="AB541" i="82"/>
  <c r="AB542" i="82"/>
  <c r="AB543" i="82"/>
  <c r="AB544" i="82"/>
  <c r="AB545" i="82"/>
  <c r="AB546" i="82"/>
  <c r="AB547" i="82"/>
  <c r="AB548" i="82"/>
  <c r="AB549" i="82"/>
  <c r="AB550" i="82"/>
  <c r="AB551" i="82"/>
  <c r="AB552" i="82"/>
  <c r="AB553" i="82"/>
  <c r="AB554" i="82"/>
  <c r="AB555" i="82"/>
  <c r="AB556" i="82"/>
  <c r="AB557" i="82"/>
  <c r="AB558" i="82"/>
  <c r="AB559" i="82"/>
  <c r="AB560" i="82"/>
  <c r="AB561" i="82"/>
  <c r="AB562" i="82"/>
  <c r="AB563" i="82"/>
  <c r="AB564" i="82"/>
  <c r="AB565" i="82"/>
  <c r="AB566" i="82"/>
  <c r="AB567" i="82"/>
  <c r="AB568" i="82"/>
  <c r="AB569" i="82"/>
  <c r="AB570" i="82"/>
  <c r="AB571" i="82"/>
  <c r="AB572" i="82"/>
  <c r="AB573" i="82"/>
  <c r="AB574" i="82"/>
  <c r="AB575" i="82"/>
  <c r="AB576" i="82"/>
  <c r="AB577" i="82"/>
  <c r="AB578" i="82"/>
  <c r="AB579" i="82"/>
  <c r="AB580" i="82"/>
  <c r="AB581" i="82"/>
  <c r="AB582" i="82"/>
  <c r="AB583" i="82"/>
  <c r="AB584" i="82"/>
  <c r="AB585" i="82"/>
  <c r="AB586" i="82"/>
  <c r="AB587" i="82"/>
  <c r="AB588" i="82"/>
  <c r="AB589" i="82"/>
  <c r="AB590" i="82"/>
  <c r="AB591" i="82"/>
  <c r="AB592" i="82"/>
  <c r="AB593" i="82"/>
  <c r="AB594" i="82"/>
  <c r="AB595" i="82"/>
  <c r="AB596" i="82"/>
  <c r="AB597" i="82"/>
  <c r="AB598" i="82"/>
  <c r="AB599" i="82"/>
  <c r="AB600" i="82"/>
  <c r="AB601" i="82"/>
  <c r="AB602" i="82"/>
  <c r="AB603" i="82"/>
  <c r="AB604" i="82"/>
  <c r="AB605" i="82"/>
  <c r="AB606" i="82"/>
  <c r="AB607" i="82"/>
  <c r="AB608" i="82"/>
  <c r="AB609" i="82"/>
  <c r="AB610" i="82"/>
  <c r="AB611" i="82"/>
  <c r="AB612" i="82"/>
  <c r="AB613" i="82"/>
  <c r="AB614" i="82"/>
  <c r="AB615" i="82"/>
  <c r="AB616" i="82"/>
  <c r="AB617" i="82"/>
  <c r="AB618" i="82"/>
  <c r="AB619" i="82"/>
  <c r="AB620" i="82"/>
  <c r="AB621" i="82"/>
  <c r="AB622" i="82"/>
  <c r="AB623" i="82"/>
  <c r="AB624" i="82"/>
  <c r="AB625" i="82"/>
  <c r="AB626" i="82"/>
  <c r="AB627" i="82"/>
  <c r="AB628" i="82"/>
  <c r="AB629" i="82"/>
  <c r="AB630" i="82"/>
  <c r="AB631" i="82"/>
  <c r="AB632" i="82"/>
  <c r="AB633" i="82"/>
  <c r="AB634" i="82"/>
  <c r="AB635" i="82"/>
  <c r="AB636" i="82"/>
  <c r="AB637" i="82"/>
  <c r="AB638" i="82"/>
  <c r="AB639" i="82"/>
  <c r="AB640" i="82"/>
  <c r="AB641" i="82"/>
  <c r="AB642" i="82"/>
  <c r="AB643" i="82"/>
  <c r="AB644" i="82"/>
  <c r="AB645" i="82"/>
  <c r="AB646" i="82"/>
  <c r="AB647" i="82"/>
  <c r="AB648" i="82"/>
  <c r="AB649" i="82"/>
  <c r="AB650" i="82"/>
  <c r="AB651" i="82"/>
  <c r="AB652" i="82"/>
  <c r="AB653" i="82"/>
  <c r="AB654" i="82"/>
  <c r="AB655" i="82"/>
  <c r="AB656" i="82"/>
  <c r="AB657" i="82"/>
  <c r="AB658" i="82"/>
  <c r="AB659" i="82"/>
  <c r="AB660" i="82"/>
  <c r="AB661" i="82"/>
  <c r="AB662" i="82"/>
  <c r="AB663" i="82"/>
  <c r="AB664" i="82"/>
  <c r="AB665" i="82"/>
  <c r="AB666" i="82"/>
  <c r="AB667" i="82"/>
  <c r="AB668" i="82"/>
  <c r="AB669" i="82"/>
  <c r="AB670" i="82"/>
  <c r="AB671" i="82"/>
  <c r="AB672" i="82"/>
  <c r="AB673" i="82"/>
  <c r="AB674" i="82"/>
  <c r="AB675" i="82"/>
  <c r="AB676" i="82"/>
  <c r="AB677" i="82"/>
  <c r="AB678" i="82"/>
  <c r="AB679" i="82"/>
  <c r="AB680" i="82"/>
  <c r="AB681" i="82"/>
  <c r="AB682" i="82"/>
  <c r="AB683" i="82"/>
  <c r="AB684" i="82"/>
  <c r="AB685" i="82"/>
  <c r="AB686" i="82"/>
  <c r="AB687" i="82"/>
  <c r="AB688" i="82"/>
  <c r="AB689" i="82"/>
  <c r="AB690" i="82"/>
  <c r="AB691" i="82"/>
  <c r="AB692" i="82"/>
  <c r="AB693" i="82"/>
  <c r="AB694" i="82"/>
  <c r="AB695" i="82"/>
  <c r="AB696" i="82"/>
  <c r="AB697" i="82"/>
  <c r="AB698" i="82"/>
  <c r="AB699" i="82"/>
  <c r="AB700" i="82"/>
  <c r="AB701" i="82"/>
  <c r="AB702" i="82"/>
  <c r="AB703" i="82"/>
  <c r="AB704" i="82"/>
  <c r="AB705" i="82"/>
  <c r="AB706" i="82"/>
  <c r="AB707" i="82"/>
  <c r="AB708" i="82"/>
  <c r="AB709" i="82"/>
  <c r="AB710" i="82"/>
  <c r="AB711" i="82"/>
  <c r="AB712" i="82"/>
  <c r="AB713" i="82"/>
  <c r="AB714" i="82"/>
  <c r="AB715" i="82"/>
  <c r="AB716" i="82"/>
  <c r="AB717" i="82"/>
  <c r="AB718" i="82"/>
  <c r="AB719" i="82"/>
  <c r="AB720" i="82"/>
  <c r="AB721" i="82"/>
  <c r="AB722" i="82"/>
  <c r="AB723" i="82"/>
  <c r="AB724" i="82"/>
  <c r="AB725" i="82"/>
  <c r="AB726" i="82"/>
  <c r="AB727" i="82"/>
  <c r="AB728" i="82"/>
  <c r="AB729" i="82"/>
  <c r="AB730" i="82"/>
  <c r="AB731" i="82"/>
  <c r="AB732" i="82"/>
  <c r="AB733" i="82"/>
  <c r="AB734" i="82"/>
  <c r="AB735" i="82"/>
  <c r="AB736" i="82"/>
  <c r="AB737" i="82"/>
  <c r="AB738" i="82"/>
  <c r="AB739" i="82"/>
  <c r="AB740" i="82"/>
  <c r="AB741" i="82"/>
  <c r="AB742" i="82"/>
  <c r="AB743" i="82"/>
  <c r="AB744" i="82"/>
  <c r="AB745" i="82"/>
  <c r="AB746" i="82"/>
  <c r="AB747" i="82"/>
  <c r="AB748" i="82"/>
  <c r="AB749" i="82"/>
  <c r="AB750" i="82"/>
  <c r="AB751" i="82"/>
  <c r="AB752" i="82"/>
  <c r="AB753" i="82"/>
  <c r="AB754" i="82"/>
  <c r="AB755" i="82"/>
  <c r="AB756" i="82"/>
  <c r="AB757" i="82"/>
  <c r="AB758" i="82"/>
  <c r="AB759" i="82"/>
  <c r="AB760" i="82"/>
  <c r="AB761" i="82"/>
  <c r="AB762" i="82"/>
  <c r="AB763" i="82"/>
  <c r="AB764" i="82"/>
  <c r="AB765" i="82"/>
  <c r="AB766" i="82"/>
  <c r="AB767" i="82"/>
  <c r="AB768" i="82"/>
  <c r="AB769" i="82"/>
  <c r="AB770" i="82"/>
  <c r="AB771" i="82"/>
  <c r="AB772" i="82"/>
  <c r="AB773" i="82"/>
  <c r="AB774" i="82"/>
  <c r="AB775" i="82"/>
  <c r="AB776" i="82"/>
  <c r="AB777" i="82"/>
  <c r="AB778" i="82"/>
  <c r="AB779" i="82"/>
  <c r="AB780" i="82"/>
  <c r="AB781" i="82"/>
  <c r="AB782" i="82"/>
  <c r="AB783" i="82"/>
  <c r="AB784" i="82"/>
  <c r="AB785" i="82"/>
  <c r="AB786" i="82"/>
  <c r="AB787" i="82"/>
  <c r="AB788" i="82"/>
  <c r="AB789" i="82"/>
  <c r="AB790" i="82"/>
  <c r="AB791" i="82"/>
  <c r="AB792" i="82"/>
  <c r="AB793" i="82"/>
  <c r="AB794" i="82"/>
  <c r="AB795" i="82"/>
  <c r="AB796" i="82"/>
  <c r="AB797" i="82"/>
  <c r="AB798" i="82"/>
  <c r="AB799" i="82"/>
  <c r="AB800" i="82"/>
  <c r="AB801" i="82"/>
  <c r="AB802" i="82"/>
  <c r="AB803" i="82"/>
  <c r="AB804" i="82"/>
  <c r="AB805" i="82"/>
  <c r="AB806" i="82"/>
  <c r="AB807" i="82"/>
  <c r="AB808" i="82"/>
  <c r="AB809" i="82"/>
  <c r="AB810" i="82"/>
  <c r="AB811" i="82"/>
  <c r="AB812" i="82"/>
  <c r="AB813" i="82"/>
  <c r="AB814" i="82"/>
  <c r="AB815" i="82"/>
  <c r="AB816" i="82"/>
  <c r="AB817" i="82"/>
  <c r="AB818" i="82"/>
  <c r="AB819" i="82"/>
  <c r="AB820" i="82"/>
  <c r="AB821" i="82"/>
  <c r="AB822" i="82"/>
  <c r="AB823" i="82"/>
  <c r="AB824" i="82"/>
  <c r="AB825" i="82"/>
  <c r="AB826" i="82"/>
  <c r="AB827" i="82"/>
  <c r="AB828" i="82"/>
  <c r="AB829" i="82"/>
  <c r="AB830" i="82"/>
  <c r="AB831" i="82"/>
  <c r="AB832" i="82"/>
  <c r="AB833" i="82"/>
  <c r="AB834" i="82"/>
  <c r="AB835" i="82"/>
  <c r="AB836" i="82"/>
  <c r="AB837" i="82"/>
  <c r="AB838" i="82"/>
  <c r="AB839" i="82"/>
  <c r="AB840" i="82"/>
  <c r="AB841" i="82"/>
  <c r="AB842" i="82"/>
  <c r="AB843" i="82"/>
  <c r="AB844" i="82"/>
  <c r="AB845" i="82"/>
  <c r="AB846" i="82"/>
  <c r="AB847" i="82"/>
  <c r="AB848" i="82"/>
  <c r="AB849" i="82"/>
  <c r="AB850" i="82"/>
  <c r="AB851" i="82"/>
  <c r="AB852" i="82"/>
  <c r="AB853" i="82"/>
  <c r="AB854" i="82"/>
  <c r="AB855" i="82"/>
  <c r="AB856" i="82"/>
  <c r="AB857" i="82"/>
  <c r="AB858" i="82"/>
  <c r="AB859" i="82"/>
  <c r="AB860" i="82"/>
  <c r="AB861" i="82"/>
  <c r="AB862" i="82"/>
  <c r="AB863" i="82"/>
  <c r="AB864" i="82"/>
  <c r="AB865" i="82"/>
  <c r="AB866" i="82"/>
  <c r="AB867" i="82"/>
  <c r="AB868" i="82"/>
  <c r="AB869" i="82"/>
  <c r="AB870" i="82"/>
  <c r="AB871" i="82"/>
  <c r="AB872" i="82"/>
  <c r="AB873" i="82"/>
  <c r="AB874" i="82"/>
  <c r="AB875" i="82"/>
  <c r="AB876" i="82"/>
  <c r="AB877" i="82"/>
  <c r="AB878" i="82"/>
  <c r="AB879" i="82"/>
  <c r="AB880" i="82"/>
  <c r="AB881" i="82"/>
  <c r="AB882" i="82"/>
  <c r="AB883" i="82"/>
  <c r="AB884" i="82"/>
  <c r="AB885" i="82"/>
  <c r="AB886" i="82"/>
  <c r="AB887" i="82"/>
  <c r="AB888" i="82"/>
  <c r="AB889" i="82"/>
  <c r="AB890" i="82"/>
  <c r="AB891" i="82"/>
  <c r="AB892" i="82"/>
  <c r="AB893" i="82"/>
  <c r="AB894" i="82"/>
  <c r="AB895" i="82"/>
  <c r="AB896" i="82"/>
  <c r="AB897" i="82"/>
  <c r="AB898" i="82"/>
  <c r="AB899" i="82"/>
  <c r="AB900" i="82"/>
  <c r="AB901" i="82"/>
  <c r="AB902" i="82"/>
  <c r="AB903" i="82"/>
  <c r="AB904" i="82"/>
  <c r="AB905" i="82"/>
  <c r="AB906" i="82"/>
  <c r="AB907" i="82"/>
  <c r="AB908" i="82"/>
  <c r="AB909" i="82"/>
  <c r="AB910" i="82"/>
  <c r="AB911" i="82"/>
  <c r="AB912" i="82"/>
  <c r="AB913" i="82"/>
  <c r="AB914" i="82"/>
  <c r="AB915" i="82"/>
  <c r="AB916" i="82"/>
  <c r="AB917" i="82"/>
  <c r="AB918" i="82"/>
  <c r="AB919" i="82"/>
  <c r="AB920" i="82"/>
  <c r="AB921" i="82"/>
  <c r="AB922" i="82"/>
  <c r="AB923" i="82"/>
  <c r="AB924" i="82"/>
  <c r="AB925" i="82"/>
  <c r="AB926" i="82"/>
  <c r="AB927" i="82"/>
  <c r="AB928" i="82"/>
  <c r="AB929" i="82"/>
  <c r="AB930" i="82"/>
  <c r="AB931" i="82"/>
  <c r="AB932" i="82"/>
  <c r="AB933" i="82"/>
  <c r="AB934" i="82"/>
  <c r="AB935" i="82"/>
  <c r="AB936" i="82"/>
  <c r="AB937" i="82"/>
  <c r="AB938" i="82"/>
  <c r="AB939" i="82"/>
  <c r="AB940" i="82"/>
  <c r="AB941" i="82"/>
  <c r="AB942" i="82"/>
  <c r="AB943" i="82"/>
  <c r="AB944" i="82"/>
  <c r="AB945" i="82"/>
  <c r="AB946" i="82"/>
  <c r="AB947" i="82"/>
  <c r="AB948" i="82"/>
  <c r="AB949" i="82"/>
  <c r="AB950" i="82"/>
  <c r="AB951" i="82"/>
  <c r="AB952" i="82"/>
  <c r="AB953" i="82"/>
  <c r="AB954" i="82"/>
  <c r="AB955" i="82"/>
  <c r="AB956" i="82"/>
  <c r="AB957" i="82"/>
  <c r="AB958" i="82"/>
  <c r="AB959" i="82"/>
  <c r="AB960" i="82"/>
  <c r="AB961" i="82"/>
  <c r="AB962" i="82"/>
  <c r="AB963" i="82"/>
  <c r="AB964" i="82"/>
  <c r="AB965" i="82"/>
  <c r="AB966" i="82"/>
  <c r="AB967" i="82"/>
  <c r="AB968" i="82"/>
  <c r="AB969" i="82"/>
  <c r="AB970" i="82"/>
  <c r="AB971" i="82"/>
  <c r="AB972" i="82"/>
  <c r="AB973" i="82"/>
  <c r="AB974" i="82"/>
  <c r="AB975" i="82"/>
  <c r="AB976" i="82"/>
  <c r="AB977" i="82"/>
  <c r="AB978" i="82"/>
  <c r="AB979" i="82"/>
  <c r="AB980" i="82"/>
  <c r="AB981" i="82"/>
  <c r="AB982" i="82"/>
  <c r="AB983" i="82"/>
  <c r="AB984" i="82"/>
  <c r="AB985" i="82"/>
  <c r="AB986" i="82"/>
  <c r="AB987" i="82"/>
  <c r="AB988" i="82"/>
  <c r="AB989" i="82"/>
  <c r="AB990" i="82"/>
  <c r="AB991" i="82"/>
  <c r="AB992" i="82"/>
  <c r="AB993" i="82"/>
  <c r="AB994" i="82"/>
  <c r="AB995" i="82"/>
  <c r="AB996" i="82"/>
  <c r="AB997" i="82"/>
  <c r="AB998" i="82"/>
  <c r="AB999" i="82"/>
  <c r="AB1000" i="82"/>
  <c r="AB1001" i="82"/>
  <c r="AB1002" i="82"/>
  <c r="AB1003" i="82"/>
  <c r="AB4" i="82"/>
  <c r="S4" i="82" l="1"/>
  <c r="AJ32" i="113" l="1"/>
  <c r="BI5" i="113" s="1"/>
  <c r="AI32" i="113"/>
  <c r="AH32" i="113"/>
  <c r="AH35" i="113" s="1"/>
  <c r="BQ5" i="113" s="1"/>
  <c r="AG32" i="113"/>
  <c r="AG35" i="113" s="1"/>
  <c r="AF32" i="113"/>
  <c r="BE5" i="113" s="1"/>
  <c r="AE32" i="113"/>
  <c r="AD32" i="113"/>
  <c r="AD35" i="113" s="1"/>
  <c r="BN5" i="113" s="1"/>
  <c r="AC32" i="113"/>
  <c r="BB5" i="113" s="1"/>
  <c r="AS12" i="113"/>
  <c r="AS7" i="113"/>
  <c r="AV5" i="113"/>
  <c r="Y5" i="113"/>
  <c r="N5" i="113"/>
  <c r="E5" i="113"/>
  <c r="AK4" i="113"/>
  <c r="Y4" i="113"/>
  <c r="N4" i="113"/>
  <c r="E4" i="113"/>
  <c r="AJ32" i="112"/>
  <c r="BI5" i="112" s="1"/>
  <c r="AI32" i="112"/>
  <c r="AH32" i="112"/>
  <c r="AH35" i="112" s="1"/>
  <c r="BQ5" i="112" s="1"/>
  <c r="AG32" i="112"/>
  <c r="AG35" i="112" s="1"/>
  <c r="AF32" i="112"/>
  <c r="BE5" i="112" s="1"/>
  <c r="AE32" i="112"/>
  <c r="AD32" i="112"/>
  <c r="AD35" i="112" s="1"/>
  <c r="BN5" i="112" s="1"/>
  <c r="AC32" i="112"/>
  <c r="AC35" i="112" s="1"/>
  <c r="AS12" i="112"/>
  <c r="AS13" i="112" s="1"/>
  <c r="AS7" i="112"/>
  <c r="AV5" i="112"/>
  <c r="Y5" i="112"/>
  <c r="N5" i="112"/>
  <c r="E5" i="112"/>
  <c r="AK4" i="112"/>
  <c r="Y4" i="112"/>
  <c r="N4" i="112"/>
  <c r="E4" i="112"/>
  <c r="AJ32" i="111"/>
  <c r="BI5" i="111" s="1"/>
  <c r="AI32" i="111"/>
  <c r="AH32" i="111"/>
  <c r="AH35" i="111" s="1"/>
  <c r="BQ5" i="111" s="1"/>
  <c r="AG32" i="111"/>
  <c r="AG35" i="111" s="1"/>
  <c r="AF32" i="111"/>
  <c r="BE5" i="111" s="1"/>
  <c r="AE32" i="111"/>
  <c r="BD5" i="111" s="1"/>
  <c r="AD32" i="111"/>
  <c r="AD35" i="111" s="1"/>
  <c r="BN5" i="111" s="1"/>
  <c r="AC32" i="111"/>
  <c r="AC35" i="111" s="1"/>
  <c r="AS12" i="111"/>
  <c r="AS13" i="111" s="1"/>
  <c r="AS7" i="111"/>
  <c r="AV5" i="111"/>
  <c r="Y5" i="111"/>
  <c r="N5" i="111"/>
  <c r="E5" i="111"/>
  <c r="AK4" i="111"/>
  <c r="Y4" i="111"/>
  <c r="N4" i="111"/>
  <c r="E4" i="111"/>
  <c r="CP4" i="82"/>
  <c r="S1003" i="82"/>
  <c r="S1002" i="82"/>
  <c r="S1001" i="82"/>
  <c r="S1000" i="82"/>
  <c r="S999" i="82"/>
  <c r="S998" i="82"/>
  <c r="S997" i="82"/>
  <c r="S996" i="82"/>
  <c r="S995" i="82"/>
  <c r="S994" i="82"/>
  <c r="S993" i="82"/>
  <c r="S992" i="82"/>
  <c r="S991" i="82"/>
  <c r="S990" i="82"/>
  <c r="S989" i="82"/>
  <c r="S988" i="82"/>
  <c r="S987" i="82"/>
  <c r="S986" i="82"/>
  <c r="S985" i="82"/>
  <c r="S984" i="82"/>
  <c r="S983" i="82"/>
  <c r="S982" i="82"/>
  <c r="S981" i="82"/>
  <c r="S980" i="82"/>
  <c r="S979" i="82"/>
  <c r="S978" i="82"/>
  <c r="S977" i="82"/>
  <c r="S976" i="82"/>
  <c r="S975" i="82"/>
  <c r="S974" i="82"/>
  <c r="S973" i="82"/>
  <c r="S972" i="82"/>
  <c r="S971" i="82"/>
  <c r="S970" i="82"/>
  <c r="S969" i="82"/>
  <c r="S968" i="82"/>
  <c r="S967" i="82"/>
  <c r="S966" i="82"/>
  <c r="S965" i="82"/>
  <c r="S964" i="82"/>
  <c r="S963" i="82"/>
  <c r="S962" i="82"/>
  <c r="S961" i="82"/>
  <c r="S960" i="82"/>
  <c r="S959" i="82"/>
  <c r="S958" i="82"/>
  <c r="S957" i="82"/>
  <c r="S956" i="82"/>
  <c r="S955" i="82"/>
  <c r="S954" i="82"/>
  <c r="S953" i="82"/>
  <c r="S952" i="82"/>
  <c r="S951" i="82"/>
  <c r="S950" i="82"/>
  <c r="S949" i="82"/>
  <c r="S948" i="82"/>
  <c r="S947" i="82"/>
  <c r="S946" i="82"/>
  <c r="S945" i="82"/>
  <c r="S944" i="82"/>
  <c r="S943" i="82"/>
  <c r="S942" i="82"/>
  <c r="S941" i="82"/>
  <c r="S940" i="82"/>
  <c r="S939" i="82"/>
  <c r="S938" i="82"/>
  <c r="S937" i="82"/>
  <c r="S936" i="82"/>
  <c r="S935" i="82"/>
  <c r="S934" i="82"/>
  <c r="S933" i="82"/>
  <c r="S932" i="82"/>
  <c r="S931" i="82"/>
  <c r="S930" i="82"/>
  <c r="S929" i="82"/>
  <c r="S928" i="82"/>
  <c r="S927" i="82"/>
  <c r="S926" i="82"/>
  <c r="S925" i="82"/>
  <c r="S924" i="82"/>
  <c r="S923" i="82"/>
  <c r="S922" i="82"/>
  <c r="S921" i="82"/>
  <c r="S920" i="82"/>
  <c r="S919" i="82"/>
  <c r="S918" i="82"/>
  <c r="S917" i="82"/>
  <c r="S916" i="82"/>
  <c r="S915" i="82"/>
  <c r="S914" i="82"/>
  <c r="S913" i="82"/>
  <c r="S912" i="82"/>
  <c r="S911" i="82"/>
  <c r="S910" i="82"/>
  <c r="S909" i="82"/>
  <c r="S908" i="82"/>
  <c r="S907" i="82"/>
  <c r="S906" i="82"/>
  <c r="S905" i="82"/>
  <c r="S904" i="82"/>
  <c r="S903" i="82"/>
  <c r="S902" i="82"/>
  <c r="S901" i="82"/>
  <c r="S900" i="82"/>
  <c r="S899" i="82"/>
  <c r="S898" i="82"/>
  <c r="S897" i="82"/>
  <c r="S896" i="82"/>
  <c r="S895" i="82"/>
  <c r="S894" i="82"/>
  <c r="S893" i="82"/>
  <c r="S892" i="82"/>
  <c r="S891" i="82"/>
  <c r="S890" i="82"/>
  <c r="S889" i="82"/>
  <c r="S888" i="82"/>
  <c r="S887" i="82"/>
  <c r="S886" i="82"/>
  <c r="S885" i="82"/>
  <c r="S884" i="82"/>
  <c r="S883" i="82"/>
  <c r="S882" i="82"/>
  <c r="S881" i="82"/>
  <c r="S880" i="82"/>
  <c r="S879" i="82"/>
  <c r="S878" i="82"/>
  <c r="S877" i="82"/>
  <c r="S876" i="82"/>
  <c r="S875" i="82"/>
  <c r="S874" i="82"/>
  <c r="S873" i="82"/>
  <c r="S872" i="82"/>
  <c r="S871" i="82"/>
  <c r="S870" i="82"/>
  <c r="S869" i="82"/>
  <c r="S868" i="82"/>
  <c r="S867" i="82"/>
  <c r="S866" i="82"/>
  <c r="S865" i="82"/>
  <c r="S864" i="82"/>
  <c r="S863" i="82"/>
  <c r="S862" i="82"/>
  <c r="S861" i="82"/>
  <c r="S860" i="82"/>
  <c r="S859" i="82"/>
  <c r="S858" i="82"/>
  <c r="S857" i="82"/>
  <c r="S856" i="82"/>
  <c r="S855" i="82"/>
  <c r="S854" i="82"/>
  <c r="S853" i="82"/>
  <c r="S852" i="82"/>
  <c r="S851" i="82"/>
  <c r="S850" i="82"/>
  <c r="S849" i="82"/>
  <c r="S848" i="82"/>
  <c r="S847" i="82"/>
  <c r="S846" i="82"/>
  <c r="S845" i="82"/>
  <c r="S844" i="82"/>
  <c r="S843" i="82"/>
  <c r="S842" i="82"/>
  <c r="S841" i="82"/>
  <c r="S840" i="82"/>
  <c r="S839" i="82"/>
  <c r="S838" i="82"/>
  <c r="S837" i="82"/>
  <c r="S836" i="82"/>
  <c r="S835" i="82"/>
  <c r="S834" i="82"/>
  <c r="S833" i="82"/>
  <c r="S832" i="82"/>
  <c r="S831" i="82"/>
  <c r="S830" i="82"/>
  <c r="S829" i="82"/>
  <c r="S828" i="82"/>
  <c r="S827" i="82"/>
  <c r="S826" i="82"/>
  <c r="S825" i="82"/>
  <c r="S824" i="82"/>
  <c r="S823" i="82"/>
  <c r="S822" i="82"/>
  <c r="S821" i="82"/>
  <c r="S820" i="82"/>
  <c r="S819" i="82"/>
  <c r="S818" i="82"/>
  <c r="S817" i="82"/>
  <c r="S816" i="82"/>
  <c r="S815" i="82"/>
  <c r="S814" i="82"/>
  <c r="S813" i="82"/>
  <c r="S812" i="82"/>
  <c r="S811" i="82"/>
  <c r="S810" i="82"/>
  <c r="S809" i="82"/>
  <c r="S808" i="82"/>
  <c r="S807" i="82"/>
  <c r="S806" i="82"/>
  <c r="S805" i="82"/>
  <c r="S804" i="82"/>
  <c r="S803" i="82"/>
  <c r="S802" i="82"/>
  <c r="S801" i="82"/>
  <c r="S800" i="82"/>
  <c r="S799" i="82"/>
  <c r="S798" i="82"/>
  <c r="S797" i="82"/>
  <c r="S796" i="82"/>
  <c r="S795" i="82"/>
  <c r="S794" i="82"/>
  <c r="S793" i="82"/>
  <c r="S792" i="82"/>
  <c r="S791" i="82"/>
  <c r="S790" i="82"/>
  <c r="S789" i="82"/>
  <c r="S788" i="82"/>
  <c r="S787" i="82"/>
  <c r="S786" i="82"/>
  <c r="S785" i="82"/>
  <c r="S784" i="82"/>
  <c r="S783" i="82"/>
  <c r="S782" i="82"/>
  <c r="S781" i="82"/>
  <c r="S780" i="82"/>
  <c r="S779" i="82"/>
  <c r="S778" i="82"/>
  <c r="S777" i="82"/>
  <c r="S776" i="82"/>
  <c r="S775" i="82"/>
  <c r="S774" i="82"/>
  <c r="S773" i="82"/>
  <c r="S772" i="82"/>
  <c r="S771" i="82"/>
  <c r="S770" i="82"/>
  <c r="S769" i="82"/>
  <c r="S768" i="82"/>
  <c r="S767" i="82"/>
  <c r="S766" i="82"/>
  <c r="S765" i="82"/>
  <c r="S764" i="82"/>
  <c r="S763" i="82"/>
  <c r="S762" i="82"/>
  <c r="S761" i="82"/>
  <c r="S760" i="82"/>
  <c r="S759" i="82"/>
  <c r="S758" i="82"/>
  <c r="S757" i="82"/>
  <c r="S756" i="82"/>
  <c r="S755" i="82"/>
  <c r="S754" i="82"/>
  <c r="S753" i="82"/>
  <c r="S752" i="82"/>
  <c r="S751" i="82"/>
  <c r="S750" i="82"/>
  <c r="S749" i="82"/>
  <c r="S748" i="82"/>
  <c r="S747" i="82"/>
  <c r="S746" i="82"/>
  <c r="S745" i="82"/>
  <c r="S744" i="82"/>
  <c r="S743" i="82"/>
  <c r="S742" i="82"/>
  <c r="S741" i="82"/>
  <c r="S740" i="82"/>
  <c r="S739" i="82"/>
  <c r="S738" i="82"/>
  <c r="S737" i="82"/>
  <c r="S736" i="82"/>
  <c r="S735" i="82"/>
  <c r="S734" i="82"/>
  <c r="S733" i="82"/>
  <c r="S732" i="82"/>
  <c r="S731" i="82"/>
  <c r="S730" i="82"/>
  <c r="S729" i="82"/>
  <c r="S728" i="82"/>
  <c r="S727" i="82"/>
  <c r="S726" i="82"/>
  <c r="S725" i="82"/>
  <c r="S724" i="82"/>
  <c r="S723" i="82"/>
  <c r="S722" i="82"/>
  <c r="S721" i="82"/>
  <c r="S720" i="82"/>
  <c r="S719" i="82"/>
  <c r="S718" i="82"/>
  <c r="S717" i="82"/>
  <c r="S716" i="82"/>
  <c r="S715" i="82"/>
  <c r="S714" i="82"/>
  <c r="S713" i="82"/>
  <c r="S712" i="82"/>
  <c r="S711" i="82"/>
  <c r="S710" i="82"/>
  <c r="S709" i="82"/>
  <c r="S708" i="82"/>
  <c r="S707" i="82"/>
  <c r="S706" i="82"/>
  <c r="S705" i="82"/>
  <c r="S704" i="82"/>
  <c r="S703" i="82"/>
  <c r="S702" i="82"/>
  <c r="S701" i="82"/>
  <c r="S700" i="82"/>
  <c r="S699" i="82"/>
  <c r="S698" i="82"/>
  <c r="S697" i="82"/>
  <c r="S696" i="82"/>
  <c r="S695" i="82"/>
  <c r="S694" i="82"/>
  <c r="S693" i="82"/>
  <c r="S692" i="82"/>
  <c r="S691" i="82"/>
  <c r="S690" i="82"/>
  <c r="S689" i="82"/>
  <c r="S688" i="82"/>
  <c r="S687" i="82"/>
  <c r="S686" i="82"/>
  <c r="S685" i="82"/>
  <c r="S684" i="82"/>
  <c r="S683" i="82"/>
  <c r="S682" i="82"/>
  <c r="S681" i="82"/>
  <c r="S680" i="82"/>
  <c r="S679" i="82"/>
  <c r="S678" i="82"/>
  <c r="S677" i="82"/>
  <c r="S676" i="82"/>
  <c r="S675" i="82"/>
  <c r="S674" i="82"/>
  <c r="S673" i="82"/>
  <c r="S672" i="82"/>
  <c r="S671" i="82"/>
  <c r="S670" i="82"/>
  <c r="S669" i="82"/>
  <c r="S668" i="82"/>
  <c r="S667" i="82"/>
  <c r="S666" i="82"/>
  <c r="S665" i="82"/>
  <c r="S664" i="82"/>
  <c r="S663" i="82"/>
  <c r="S662" i="82"/>
  <c r="S661" i="82"/>
  <c r="S660" i="82"/>
  <c r="S659" i="82"/>
  <c r="S658" i="82"/>
  <c r="S657" i="82"/>
  <c r="S656" i="82"/>
  <c r="S655" i="82"/>
  <c r="S654" i="82"/>
  <c r="S653" i="82"/>
  <c r="S652" i="82"/>
  <c r="S651" i="82"/>
  <c r="S650" i="82"/>
  <c r="S649" i="82"/>
  <c r="S648" i="82"/>
  <c r="S647" i="82"/>
  <c r="S646" i="82"/>
  <c r="S645" i="82"/>
  <c r="S644" i="82"/>
  <c r="S643" i="82"/>
  <c r="S642" i="82"/>
  <c r="S641" i="82"/>
  <c r="S640" i="82"/>
  <c r="S639" i="82"/>
  <c r="S638" i="82"/>
  <c r="S637" i="82"/>
  <c r="S636" i="82"/>
  <c r="S635" i="82"/>
  <c r="S634" i="82"/>
  <c r="S633" i="82"/>
  <c r="S632" i="82"/>
  <c r="S631" i="82"/>
  <c r="S630" i="82"/>
  <c r="S629" i="82"/>
  <c r="S628" i="82"/>
  <c r="S627" i="82"/>
  <c r="S626" i="82"/>
  <c r="S625" i="82"/>
  <c r="S624" i="82"/>
  <c r="S623" i="82"/>
  <c r="S622" i="82"/>
  <c r="S621" i="82"/>
  <c r="S620" i="82"/>
  <c r="S619" i="82"/>
  <c r="S618" i="82"/>
  <c r="S617" i="82"/>
  <c r="S616" i="82"/>
  <c r="S615" i="82"/>
  <c r="S614" i="82"/>
  <c r="S613" i="82"/>
  <c r="S612" i="82"/>
  <c r="S611" i="82"/>
  <c r="S610" i="82"/>
  <c r="S609" i="82"/>
  <c r="S608" i="82"/>
  <c r="S607" i="82"/>
  <c r="S606" i="82"/>
  <c r="S605" i="82"/>
  <c r="S604" i="82"/>
  <c r="S603" i="82"/>
  <c r="S602" i="82"/>
  <c r="S601" i="82"/>
  <c r="S600" i="82"/>
  <c r="S599" i="82"/>
  <c r="S598" i="82"/>
  <c r="S597" i="82"/>
  <c r="S596" i="82"/>
  <c r="S595" i="82"/>
  <c r="S594" i="82"/>
  <c r="S593" i="82"/>
  <c r="S592" i="82"/>
  <c r="S591" i="82"/>
  <c r="S590" i="82"/>
  <c r="S589" i="82"/>
  <c r="S588" i="82"/>
  <c r="S587" i="82"/>
  <c r="S586" i="82"/>
  <c r="S585" i="82"/>
  <c r="S584" i="82"/>
  <c r="S583" i="82"/>
  <c r="S582" i="82"/>
  <c r="S581" i="82"/>
  <c r="S580" i="82"/>
  <c r="S579" i="82"/>
  <c r="S578" i="82"/>
  <c r="S577" i="82"/>
  <c r="S576" i="82"/>
  <c r="S575" i="82"/>
  <c r="S574" i="82"/>
  <c r="S573" i="82"/>
  <c r="S572" i="82"/>
  <c r="S571" i="82"/>
  <c r="S570" i="82"/>
  <c r="S569" i="82"/>
  <c r="S568" i="82"/>
  <c r="S567" i="82"/>
  <c r="S566" i="82"/>
  <c r="S565" i="82"/>
  <c r="S564" i="82"/>
  <c r="S563" i="82"/>
  <c r="S562" i="82"/>
  <c r="S561" i="82"/>
  <c r="S560" i="82"/>
  <c r="S559" i="82"/>
  <c r="S558" i="82"/>
  <c r="S557" i="82"/>
  <c r="S556" i="82"/>
  <c r="S555" i="82"/>
  <c r="S554" i="82"/>
  <c r="S553" i="82"/>
  <c r="S552" i="82"/>
  <c r="S551" i="82"/>
  <c r="S550" i="82"/>
  <c r="S549" i="82"/>
  <c r="S548" i="82"/>
  <c r="S547" i="82"/>
  <c r="S546" i="82"/>
  <c r="S545" i="82"/>
  <c r="S544" i="82"/>
  <c r="S543" i="82"/>
  <c r="S542" i="82"/>
  <c r="S541" i="82"/>
  <c r="S540" i="82"/>
  <c r="S539" i="82"/>
  <c r="S538" i="82"/>
  <c r="S537" i="82"/>
  <c r="S536" i="82"/>
  <c r="S535" i="82"/>
  <c r="S534" i="82"/>
  <c r="S533" i="82"/>
  <c r="S532" i="82"/>
  <c r="S531" i="82"/>
  <c r="S530" i="82"/>
  <c r="S529" i="82"/>
  <c r="S528" i="82"/>
  <c r="S527" i="82"/>
  <c r="S526" i="82"/>
  <c r="S525" i="82"/>
  <c r="S524" i="82"/>
  <c r="S523" i="82"/>
  <c r="S522" i="82"/>
  <c r="S521" i="82"/>
  <c r="S520" i="82"/>
  <c r="S519" i="82"/>
  <c r="S518" i="82"/>
  <c r="S517" i="82"/>
  <c r="S516" i="82"/>
  <c r="S515" i="82"/>
  <c r="S514" i="82"/>
  <c r="S513" i="82"/>
  <c r="S512" i="82"/>
  <c r="S511" i="82"/>
  <c r="S510" i="82"/>
  <c r="S509" i="82"/>
  <c r="S508" i="82"/>
  <c r="S507" i="82"/>
  <c r="S506" i="82"/>
  <c r="S505" i="82"/>
  <c r="S504" i="82"/>
  <c r="S503" i="82"/>
  <c r="S502" i="82"/>
  <c r="S501" i="82"/>
  <c r="S500" i="82"/>
  <c r="S499" i="82"/>
  <c r="S498" i="82"/>
  <c r="S497" i="82"/>
  <c r="S496" i="82"/>
  <c r="S495" i="82"/>
  <c r="S494" i="82"/>
  <c r="S493" i="82"/>
  <c r="S492" i="82"/>
  <c r="S491" i="82"/>
  <c r="S490" i="82"/>
  <c r="S489" i="82"/>
  <c r="S488" i="82"/>
  <c r="S487" i="82"/>
  <c r="S486" i="82"/>
  <c r="S485" i="82"/>
  <c r="S484" i="82"/>
  <c r="S483" i="82"/>
  <c r="S482" i="82"/>
  <c r="S481" i="82"/>
  <c r="S480" i="82"/>
  <c r="S479" i="82"/>
  <c r="S478" i="82"/>
  <c r="S477" i="82"/>
  <c r="S476" i="82"/>
  <c r="S475" i="82"/>
  <c r="S474" i="82"/>
  <c r="S473" i="82"/>
  <c r="S472" i="82"/>
  <c r="S471" i="82"/>
  <c r="S470" i="82"/>
  <c r="S469" i="82"/>
  <c r="S468" i="82"/>
  <c r="S467" i="82"/>
  <c r="S466" i="82"/>
  <c r="S465" i="82"/>
  <c r="S464" i="82"/>
  <c r="S463" i="82"/>
  <c r="S462" i="82"/>
  <c r="S461" i="82"/>
  <c r="S460" i="82"/>
  <c r="S459" i="82"/>
  <c r="S458" i="82"/>
  <c r="S457" i="82"/>
  <c r="S456" i="82"/>
  <c r="S455" i="82"/>
  <c r="S454" i="82"/>
  <c r="S453" i="82"/>
  <c r="S452" i="82"/>
  <c r="S451" i="82"/>
  <c r="S450" i="82"/>
  <c r="S449" i="82"/>
  <c r="S448" i="82"/>
  <c r="S447" i="82"/>
  <c r="S446" i="82"/>
  <c r="S445" i="82"/>
  <c r="S444" i="82"/>
  <c r="S443" i="82"/>
  <c r="S442" i="82"/>
  <c r="S441" i="82"/>
  <c r="S440" i="82"/>
  <c r="S439" i="82"/>
  <c r="S438" i="82"/>
  <c r="S437" i="82"/>
  <c r="S436" i="82"/>
  <c r="S435" i="82"/>
  <c r="S434" i="82"/>
  <c r="S433" i="82"/>
  <c r="S432" i="82"/>
  <c r="S431" i="82"/>
  <c r="S430" i="82"/>
  <c r="S429" i="82"/>
  <c r="S428" i="82"/>
  <c r="S427" i="82"/>
  <c r="S426" i="82"/>
  <c r="S425" i="82"/>
  <c r="S424" i="82"/>
  <c r="S423" i="82"/>
  <c r="S422" i="82"/>
  <c r="S421" i="82"/>
  <c r="S420" i="82"/>
  <c r="S419" i="82"/>
  <c r="S418" i="82"/>
  <c r="S417" i="82"/>
  <c r="S416" i="82"/>
  <c r="S415" i="82"/>
  <c r="S414" i="82"/>
  <c r="S413" i="82"/>
  <c r="S412" i="82"/>
  <c r="S411" i="82"/>
  <c r="S410" i="82"/>
  <c r="S409" i="82"/>
  <c r="S408" i="82"/>
  <c r="S407" i="82"/>
  <c r="S406" i="82"/>
  <c r="S405" i="82"/>
  <c r="S404" i="82"/>
  <c r="S403" i="82"/>
  <c r="S402" i="82"/>
  <c r="S401" i="82"/>
  <c r="S400" i="82"/>
  <c r="S399" i="82"/>
  <c r="S398" i="82"/>
  <c r="S397" i="82"/>
  <c r="S396" i="82"/>
  <c r="S395" i="82"/>
  <c r="S394" i="82"/>
  <c r="S393" i="82"/>
  <c r="S392" i="82"/>
  <c r="S391" i="82"/>
  <c r="S390" i="82"/>
  <c r="S389" i="82"/>
  <c r="S388" i="82"/>
  <c r="S387" i="82"/>
  <c r="S386" i="82"/>
  <c r="S385" i="82"/>
  <c r="S384" i="82"/>
  <c r="S383" i="82"/>
  <c r="S382" i="82"/>
  <c r="S381" i="82"/>
  <c r="S380" i="82"/>
  <c r="S379" i="82"/>
  <c r="S378" i="82"/>
  <c r="S377" i="82"/>
  <c r="S376" i="82"/>
  <c r="S375" i="82"/>
  <c r="S374" i="82"/>
  <c r="S373" i="82"/>
  <c r="S372" i="82"/>
  <c r="S371" i="82"/>
  <c r="S370" i="82"/>
  <c r="S369" i="82"/>
  <c r="S368" i="82"/>
  <c r="S367" i="82"/>
  <c r="S366" i="82"/>
  <c r="S365" i="82"/>
  <c r="S364" i="82"/>
  <c r="S363" i="82"/>
  <c r="S362" i="82"/>
  <c r="S361" i="82"/>
  <c r="S360" i="82"/>
  <c r="S359" i="82"/>
  <c r="S358" i="82"/>
  <c r="S357" i="82"/>
  <c r="S356" i="82"/>
  <c r="S355" i="82"/>
  <c r="S354" i="82"/>
  <c r="S353" i="82"/>
  <c r="S352" i="82"/>
  <c r="S351" i="82"/>
  <c r="S350" i="82"/>
  <c r="S349" i="82"/>
  <c r="S348" i="82"/>
  <c r="S347" i="82"/>
  <c r="S346" i="82"/>
  <c r="S345" i="82"/>
  <c r="S344" i="82"/>
  <c r="S343" i="82"/>
  <c r="S342" i="82"/>
  <c r="S341" i="82"/>
  <c r="S340" i="82"/>
  <c r="S339" i="82"/>
  <c r="S338" i="82"/>
  <c r="S337" i="82"/>
  <c r="S336" i="82"/>
  <c r="S335" i="82"/>
  <c r="S334" i="82"/>
  <c r="S333" i="82"/>
  <c r="S332" i="82"/>
  <c r="S331" i="82"/>
  <c r="S330" i="82"/>
  <c r="S329" i="82"/>
  <c r="S328" i="82"/>
  <c r="S327" i="82"/>
  <c r="S326" i="82"/>
  <c r="S325" i="82"/>
  <c r="S324" i="82"/>
  <c r="S323" i="82"/>
  <c r="S322" i="82"/>
  <c r="S321" i="82"/>
  <c r="S320" i="82"/>
  <c r="S319" i="82"/>
  <c r="S318" i="82"/>
  <c r="S317" i="82"/>
  <c r="S316" i="82"/>
  <c r="S315" i="82"/>
  <c r="S314" i="82"/>
  <c r="S313" i="82"/>
  <c r="S312" i="82"/>
  <c r="S311" i="82"/>
  <c r="S310" i="82"/>
  <c r="S309" i="82"/>
  <c r="S308" i="82"/>
  <c r="S307" i="82"/>
  <c r="S306" i="82"/>
  <c r="S305" i="82"/>
  <c r="S304" i="82"/>
  <c r="S303" i="82"/>
  <c r="S302" i="82"/>
  <c r="S301" i="82"/>
  <c r="S300" i="82"/>
  <c r="S299" i="82"/>
  <c r="S298" i="82"/>
  <c r="S297" i="82"/>
  <c r="S296" i="82"/>
  <c r="S295" i="82"/>
  <c r="S294" i="82"/>
  <c r="S293" i="82"/>
  <c r="S292" i="82"/>
  <c r="S291" i="82"/>
  <c r="S290" i="82"/>
  <c r="S289" i="82"/>
  <c r="S288" i="82"/>
  <c r="S287" i="82"/>
  <c r="S286" i="82"/>
  <c r="S285" i="82"/>
  <c r="S284" i="82"/>
  <c r="S283" i="82"/>
  <c r="S282" i="82"/>
  <c r="S281" i="82"/>
  <c r="S280" i="82"/>
  <c r="S279" i="82"/>
  <c r="S278" i="82"/>
  <c r="S277" i="82"/>
  <c r="S276" i="82"/>
  <c r="S275" i="82"/>
  <c r="S274" i="82"/>
  <c r="S273" i="82"/>
  <c r="S272" i="82"/>
  <c r="S271" i="82"/>
  <c r="S270" i="82"/>
  <c r="S269" i="82"/>
  <c r="S268" i="82"/>
  <c r="S267" i="82"/>
  <c r="S266" i="82"/>
  <c r="S265" i="82"/>
  <c r="S264" i="82"/>
  <c r="S263" i="82"/>
  <c r="S262" i="82"/>
  <c r="S261" i="82"/>
  <c r="S260" i="82"/>
  <c r="S259" i="82"/>
  <c r="S258" i="82"/>
  <c r="S257" i="82"/>
  <c r="S256" i="82"/>
  <c r="S255" i="82"/>
  <c r="S254" i="82"/>
  <c r="S253" i="82"/>
  <c r="S252" i="82"/>
  <c r="S251" i="82"/>
  <c r="S250" i="82"/>
  <c r="S249" i="82"/>
  <c r="S248" i="82"/>
  <c r="S247" i="82"/>
  <c r="S246" i="82"/>
  <c r="S245" i="82"/>
  <c r="S244" i="82"/>
  <c r="S243" i="82"/>
  <c r="S242" i="82"/>
  <c r="S241" i="82"/>
  <c r="S240" i="82"/>
  <c r="S239" i="82"/>
  <c r="S238" i="82"/>
  <c r="S237" i="82"/>
  <c r="S236" i="82"/>
  <c r="S235" i="82"/>
  <c r="S234" i="82"/>
  <c r="S233" i="82"/>
  <c r="S232" i="82"/>
  <c r="S231" i="82"/>
  <c r="S230" i="82"/>
  <c r="S229" i="82"/>
  <c r="S228" i="82"/>
  <c r="S227" i="82"/>
  <c r="S226" i="82"/>
  <c r="S225" i="82"/>
  <c r="S224" i="82"/>
  <c r="S223" i="82"/>
  <c r="S222" i="82"/>
  <c r="S221" i="82"/>
  <c r="S220" i="82"/>
  <c r="S219" i="82"/>
  <c r="S218" i="82"/>
  <c r="S217" i="82"/>
  <c r="S216" i="82"/>
  <c r="S215" i="82"/>
  <c r="S214" i="82"/>
  <c r="S213" i="82"/>
  <c r="S212" i="82"/>
  <c r="S211" i="82"/>
  <c r="S210" i="82"/>
  <c r="S209" i="82"/>
  <c r="S208" i="82"/>
  <c r="S207" i="82"/>
  <c r="S206" i="82"/>
  <c r="S205" i="82"/>
  <c r="S204" i="82"/>
  <c r="S203" i="82"/>
  <c r="S202" i="82"/>
  <c r="S201" i="82"/>
  <c r="S200" i="82"/>
  <c r="S199" i="82"/>
  <c r="S198" i="82"/>
  <c r="S197" i="82"/>
  <c r="S196" i="82"/>
  <c r="S195" i="82"/>
  <c r="S194" i="82"/>
  <c r="S193" i="82"/>
  <c r="S192" i="82"/>
  <c r="S191" i="82"/>
  <c r="S190" i="82"/>
  <c r="S189" i="82"/>
  <c r="S188" i="82"/>
  <c r="S187" i="82"/>
  <c r="S186" i="82"/>
  <c r="S185" i="82"/>
  <c r="S184" i="82"/>
  <c r="S183" i="82"/>
  <c r="S182" i="82"/>
  <c r="S181" i="82"/>
  <c r="S180" i="82"/>
  <c r="S179" i="82"/>
  <c r="S178" i="82"/>
  <c r="S177" i="82"/>
  <c r="S176" i="82"/>
  <c r="S175" i="82"/>
  <c r="S174" i="82"/>
  <c r="S173" i="82"/>
  <c r="S172" i="82"/>
  <c r="S171" i="82"/>
  <c r="S170" i="82"/>
  <c r="S169" i="82"/>
  <c r="S168" i="82"/>
  <c r="S167" i="82"/>
  <c r="S166" i="82"/>
  <c r="S165" i="82"/>
  <c r="S164" i="82"/>
  <c r="S163" i="82"/>
  <c r="S162" i="82"/>
  <c r="S161" i="82"/>
  <c r="S160" i="82"/>
  <c r="S159" i="82"/>
  <c r="S158" i="82"/>
  <c r="S157" i="82"/>
  <c r="S156" i="82"/>
  <c r="S155" i="82"/>
  <c r="S154" i="82"/>
  <c r="S153" i="82"/>
  <c r="S152" i="82"/>
  <c r="S151" i="82"/>
  <c r="S150" i="82"/>
  <c r="S149" i="82"/>
  <c r="S148" i="82"/>
  <c r="S147" i="82"/>
  <c r="S146" i="82"/>
  <c r="S145" i="82"/>
  <c r="S144" i="82"/>
  <c r="S143" i="82"/>
  <c r="S142" i="82"/>
  <c r="S141" i="82"/>
  <c r="S140" i="82"/>
  <c r="S139" i="82"/>
  <c r="S138" i="82"/>
  <c r="S137" i="82"/>
  <c r="S136" i="82"/>
  <c r="S135" i="82"/>
  <c r="S134" i="82"/>
  <c r="S133" i="82"/>
  <c r="S132" i="82"/>
  <c r="S131" i="82"/>
  <c r="S130" i="82"/>
  <c r="S129" i="82"/>
  <c r="S128" i="82"/>
  <c r="S127" i="82"/>
  <c r="S126" i="82"/>
  <c r="S125" i="82"/>
  <c r="S124" i="82"/>
  <c r="S123" i="82"/>
  <c r="S122" i="82"/>
  <c r="S121" i="82"/>
  <c r="S120" i="82"/>
  <c r="S119" i="82"/>
  <c r="S118" i="82"/>
  <c r="S117" i="82"/>
  <c r="S116" i="82"/>
  <c r="S115" i="82"/>
  <c r="S114" i="82"/>
  <c r="S113" i="82"/>
  <c r="S112" i="82"/>
  <c r="S111" i="82"/>
  <c r="S110" i="82"/>
  <c r="S109" i="82"/>
  <c r="S108" i="82"/>
  <c r="S107" i="82"/>
  <c r="S106" i="82"/>
  <c r="S105" i="82"/>
  <c r="S104" i="82"/>
  <c r="S103" i="82"/>
  <c r="S102" i="82"/>
  <c r="S101" i="82"/>
  <c r="S100" i="82"/>
  <c r="S99" i="82"/>
  <c r="S98" i="82"/>
  <c r="S97" i="82"/>
  <c r="S96" i="82"/>
  <c r="S95" i="82"/>
  <c r="S94" i="82"/>
  <c r="S93" i="82"/>
  <c r="S92" i="82"/>
  <c r="S91" i="82"/>
  <c r="S90" i="82"/>
  <c r="S89" i="82"/>
  <c r="S88" i="82"/>
  <c r="S87" i="82"/>
  <c r="S86" i="82"/>
  <c r="S85" i="82"/>
  <c r="S84" i="82"/>
  <c r="S83" i="82"/>
  <c r="S82" i="82"/>
  <c r="S81" i="82"/>
  <c r="S80" i="82"/>
  <c r="S79" i="82"/>
  <c r="S78" i="82"/>
  <c r="S77" i="82"/>
  <c r="S76" i="82"/>
  <c r="S75" i="82"/>
  <c r="S74" i="82"/>
  <c r="S73" i="82"/>
  <c r="S72" i="82"/>
  <c r="S71" i="82"/>
  <c r="S70" i="82"/>
  <c r="S69" i="82"/>
  <c r="S68" i="82"/>
  <c r="S67" i="82"/>
  <c r="S66" i="82"/>
  <c r="S65" i="82"/>
  <c r="S64" i="82"/>
  <c r="S63" i="82"/>
  <c r="S62" i="82"/>
  <c r="S61" i="82"/>
  <c r="S60" i="82"/>
  <c r="S59" i="82"/>
  <c r="S58" i="82"/>
  <c r="S57" i="82"/>
  <c r="S56" i="82"/>
  <c r="S55" i="82"/>
  <c r="S54" i="82"/>
  <c r="S53" i="82"/>
  <c r="S52" i="82"/>
  <c r="S51" i="82"/>
  <c r="S50" i="82"/>
  <c r="S49" i="82"/>
  <c r="S48" i="82"/>
  <c r="S47" i="82"/>
  <c r="S46" i="82"/>
  <c r="S45" i="82"/>
  <c r="S44" i="82"/>
  <c r="S43" i="82"/>
  <c r="S42" i="82"/>
  <c r="S41" i="82"/>
  <c r="S40" i="82"/>
  <c r="S39" i="82"/>
  <c r="S38" i="82"/>
  <c r="S37" i="82"/>
  <c r="S36" i="82"/>
  <c r="S35" i="82"/>
  <c r="S34" i="82"/>
  <c r="S33" i="82"/>
  <c r="S32" i="82"/>
  <c r="S31" i="82"/>
  <c r="S30" i="82"/>
  <c r="S29" i="82"/>
  <c r="S28" i="82"/>
  <c r="S27" i="82"/>
  <c r="S26" i="82"/>
  <c r="S25" i="82"/>
  <c r="S22" i="82"/>
  <c r="S20" i="82"/>
  <c r="S19" i="82"/>
  <c r="S18" i="82"/>
  <c r="S17" i="82"/>
  <c r="S16" i="82"/>
  <c r="S14" i="82"/>
  <c r="S13" i="82"/>
  <c r="S12" i="82"/>
  <c r="S11" i="82"/>
  <c r="S10" i="82"/>
  <c r="S9" i="82"/>
  <c r="S8" i="82"/>
  <c r="S7" i="82"/>
  <c r="S6" i="82"/>
  <c r="S5" i="82"/>
  <c r="AH1003" i="82"/>
  <c r="AH1002" i="82"/>
  <c r="AH1001" i="82"/>
  <c r="AH1000" i="82"/>
  <c r="AH999" i="82"/>
  <c r="AH998" i="82"/>
  <c r="AH997" i="82"/>
  <c r="AH996" i="82"/>
  <c r="AH995" i="82"/>
  <c r="AH994" i="82"/>
  <c r="AH993" i="82"/>
  <c r="AH992" i="82"/>
  <c r="AH991" i="82"/>
  <c r="AH990" i="82"/>
  <c r="AH989" i="82"/>
  <c r="AH988" i="82"/>
  <c r="AH987" i="82"/>
  <c r="AH986" i="82"/>
  <c r="AH985" i="82"/>
  <c r="AH984" i="82"/>
  <c r="AH983" i="82"/>
  <c r="AH982" i="82"/>
  <c r="AH981" i="82"/>
  <c r="AH980" i="82"/>
  <c r="AH979" i="82"/>
  <c r="AH978" i="82"/>
  <c r="AH977" i="82"/>
  <c r="AH976" i="82"/>
  <c r="AH975" i="82"/>
  <c r="AH974" i="82"/>
  <c r="AH973" i="82"/>
  <c r="AH972" i="82"/>
  <c r="AH971" i="82"/>
  <c r="AH970" i="82"/>
  <c r="AH969" i="82"/>
  <c r="AH968" i="82"/>
  <c r="AH967" i="82"/>
  <c r="AH966" i="82"/>
  <c r="AH965" i="82"/>
  <c r="AH964" i="82"/>
  <c r="AH963" i="82"/>
  <c r="AH962" i="82"/>
  <c r="AH961" i="82"/>
  <c r="AH960" i="82"/>
  <c r="AH959" i="82"/>
  <c r="AH958" i="82"/>
  <c r="AH957" i="82"/>
  <c r="AH956" i="82"/>
  <c r="AH955" i="82"/>
  <c r="AH954" i="82"/>
  <c r="AH953" i="82"/>
  <c r="AH952" i="82"/>
  <c r="AH951" i="82"/>
  <c r="AH950" i="82"/>
  <c r="AH949" i="82"/>
  <c r="AH948" i="82"/>
  <c r="AH947" i="82"/>
  <c r="AH946" i="82"/>
  <c r="AH945" i="82"/>
  <c r="AH944" i="82"/>
  <c r="AH943" i="82"/>
  <c r="AH942" i="82"/>
  <c r="AH941" i="82"/>
  <c r="AH940" i="82"/>
  <c r="AH939" i="82"/>
  <c r="AH938" i="82"/>
  <c r="AH937" i="82"/>
  <c r="AH936" i="82"/>
  <c r="AH935" i="82"/>
  <c r="AH934" i="82"/>
  <c r="AH933" i="82"/>
  <c r="AH932" i="82"/>
  <c r="AH931" i="82"/>
  <c r="AH930" i="82"/>
  <c r="AH929" i="82"/>
  <c r="AH928"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AH107" i="82"/>
  <c r="AH106" i="82"/>
  <c r="AH105" i="82"/>
  <c r="AH104" i="82"/>
  <c r="AH103" i="82"/>
  <c r="AH102" i="82"/>
  <c r="AH101" i="82"/>
  <c r="AH100" i="82"/>
  <c r="AH99" i="82"/>
  <c r="AH98" i="82"/>
  <c r="AH97" i="82"/>
  <c r="AH96" i="82"/>
  <c r="AH95" i="82"/>
  <c r="AH94" i="82"/>
  <c r="AH93" i="82"/>
  <c r="AH92" i="82"/>
  <c r="AH91" i="82"/>
  <c r="AH90" i="82"/>
  <c r="AH89" i="82"/>
  <c r="AH88" i="82"/>
  <c r="AH87" i="82"/>
  <c r="AH86" i="82"/>
  <c r="AH85" i="82"/>
  <c r="AH84" i="82"/>
  <c r="AH83" i="82"/>
  <c r="AH82" i="82"/>
  <c r="AH81" i="82"/>
  <c r="AH80" i="82"/>
  <c r="AH79" i="82"/>
  <c r="AH78" i="82"/>
  <c r="AH77" i="82"/>
  <c r="AH76" i="82"/>
  <c r="AH75" i="82"/>
  <c r="AH74" i="82"/>
  <c r="AH73" i="82"/>
  <c r="AH72" i="82"/>
  <c r="AH71" i="82"/>
  <c r="AH70" i="82"/>
  <c r="AH69" i="82"/>
  <c r="AH68" i="82"/>
  <c r="AH67" i="82"/>
  <c r="AH66" i="82"/>
  <c r="AH65" i="82"/>
  <c r="AH64" i="82"/>
  <c r="AH63" i="82"/>
  <c r="AH62" i="82"/>
  <c r="AH61" i="82"/>
  <c r="AH60" i="82"/>
  <c r="AH59" i="82"/>
  <c r="AH58" i="82"/>
  <c r="AH57" i="82"/>
  <c r="AH56" i="82"/>
  <c r="AH55" i="82"/>
  <c r="AH54" i="82"/>
  <c r="AH53" i="82"/>
  <c r="AH52" i="82"/>
  <c r="AH51" i="82"/>
  <c r="AH50" i="82"/>
  <c r="AH49" i="82"/>
  <c r="AH48" i="82"/>
  <c r="AH47" i="82"/>
  <c r="AH46" i="82"/>
  <c r="AH45" i="82"/>
  <c r="AH44" i="82"/>
  <c r="AH43" i="82"/>
  <c r="AH42" i="82"/>
  <c r="AH41" i="82"/>
  <c r="AH40" i="82"/>
  <c r="AH39" i="82"/>
  <c r="AH38" i="82"/>
  <c r="AH37" i="82"/>
  <c r="AH36" i="82"/>
  <c r="AH35" i="82"/>
  <c r="AH34" i="82"/>
  <c r="BG5" i="111" l="1"/>
  <c r="BF5" i="111"/>
  <c r="AE35" i="112"/>
  <c r="BO5" i="112" s="1"/>
  <c r="BF5" i="112"/>
  <c r="AI35" i="112"/>
  <c r="BR5" i="112" s="1"/>
  <c r="AI35" i="111"/>
  <c r="BR5" i="111" s="1"/>
  <c r="BF5" i="113"/>
  <c r="BC5" i="112"/>
  <c r="BB5" i="111"/>
  <c r="BH5" i="112"/>
  <c r="AI35" i="113"/>
  <c r="BR5" i="113" s="1"/>
  <c r="BH5" i="111"/>
  <c r="BG5" i="112"/>
  <c r="BG5" i="113"/>
  <c r="BH5" i="113"/>
  <c r="AC33" i="113"/>
  <c r="BC5" i="111"/>
  <c r="BB5" i="112"/>
  <c r="AE35" i="113"/>
  <c r="BO5" i="113" s="1"/>
  <c r="AE35" i="111"/>
  <c r="BO5" i="111" s="1"/>
  <c r="BD5" i="112"/>
  <c r="BD5" i="113"/>
  <c r="AC35" i="113"/>
  <c r="BM5" i="113" s="1"/>
  <c r="BC5" i="113"/>
  <c r="AS13" i="113"/>
  <c r="BP5" i="113"/>
  <c r="AG33" i="113"/>
  <c r="BM5" i="112"/>
  <c r="BP5" i="112"/>
  <c r="AS14" i="112"/>
  <c r="AC33" i="112"/>
  <c r="AG33" i="112"/>
  <c r="BM5" i="111"/>
  <c r="BP5" i="111"/>
  <c r="AS14" i="111"/>
  <c r="AC33" i="111"/>
  <c r="AG33" i="111"/>
  <c r="A5" i="82"/>
  <c r="A6" i="82" s="1"/>
  <c r="A7" i="82" s="1"/>
  <c r="A8" i="82" s="1"/>
  <c r="A9" i="82" s="1"/>
  <c r="A10" i="82" s="1"/>
  <c r="A11" i="82" s="1"/>
  <c r="A12" i="82" s="1"/>
  <c r="A13" i="82" s="1"/>
  <c r="A14" i="82" s="1"/>
  <c r="A15" i="82" s="1"/>
  <c r="A16" i="82" s="1"/>
  <c r="A17" i="82" s="1"/>
  <c r="A18" i="82" s="1"/>
  <c r="A19" i="82" s="1"/>
  <c r="A20" i="82" s="1"/>
  <c r="A21" i="82" s="1"/>
  <c r="A22" i="82" s="1"/>
  <c r="A23" i="82" s="1"/>
  <c r="A24" i="82" s="1"/>
  <c r="A25" i="82" s="1"/>
  <c r="A26" i="82" s="1"/>
  <c r="A27" i="82" s="1"/>
  <c r="A28" i="82" s="1"/>
  <c r="A29" i="82" s="1"/>
  <c r="A30" i="82" s="1"/>
  <c r="A31" i="82" s="1"/>
  <c r="A32" i="82" s="1"/>
  <c r="A33" i="82" s="1"/>
  <c r="A34" i="82" s="1"/>
  <c r="A35" i="82" s="1"/>
  <c r="A36" i="82" s="1"/>
  <c r="A37" i="82" s="1"/>
  <c r="A38" i="82" s="1"/>
  <c r="A39" i="82" s="1"/>
  <c r="A40" i="82" s="1"/>
  <c r="A41" i="82" s="1"/>
  <c r="A42" i="82" s="1"/>
  <c r="A43" i="82" s="1"/>
  <c r="A44" i="82" s="1"/>
  <c r="A45" i="82" s="1"/>
  <c r="A46" i="82" s="1"/>
  <c r="A47" i="82" s="1"/>
  <c r="A48" i="82" s="1"/>
  <c r="A49" i="82" s="1"/>
  <c r="A50" i="82" s="1"/>
  <c r="A51" i="82" s="1"/>
  <c r="A52" i="82" s="1"/>
  <c r="A53" i="82" s="1"/>
  <c r="A54" i="82" s="1"/>
  <c r="A55" i="82" s="1"/>
  <c r="A56" i="82" s="1"/>
  <c r="A57" i="82" s="1"/>
  <c r="A58" i="82" s="1"/>
  <c r="A59" i="82" s="1"/>
  <c r="A60" i="82" s="1"/>
  <c r="A61" i="82" s="1"/>
  <c r="A62" i="82" s="1"/>
  <c r="A63" i="82" s="1"/>
  <c r="A64" i="82" s="1"/>
  <c r="A65" i="82" s="1"/>
  <c r="A66" i="82" s="1"/>
  <c r="A67" i="82" s="1"/>
  <c r="A68" i="82" s="1"/>
  <c r="A69" i="82" s="1"/>
  <c r="A70" i="82" s="1"/>
  <c r="A71" i="82" s="1"/>
  <c r="A72" i="82" s="1"/>
  <c r="A73" i="82" s="1"/>
  <c r="A74" i="82" s="1"/>
  <c r="A75" i="82" s="1"/>
  <c r="A76" i="82" s="1"/>
  <c r="A77" i="82" s="1"/>
  <c r="A78" i="82" s="1"/>
  <c r="A79" i="82" s="1"/>
  <c r="A80" i="82" s="1"/>
  <c r="A81" i="82" s="1"/>
  <c r="A82" i="82" s="1"/>
  <c r="A83" i="82" s="1"/>
  <c r="A84" i="82" s="1"/>
  <c r="A85" i="82" s="1"/>
  <c r="A86" i="82" s="1"/>
  <c r="A87" i="82" s="1"/>
  <c r="A88" i="82" s="1"/>
  <c r="A89" i="82" s="1"/>
  <c r="A90" i="82" s="1"/>
  <c r="A91" i="82" s="1"/>
  <c r="A92" i="82" s="1"/>
  <c r="A93" i="82" s="1"/>
  <c r="A94" i="82" s="1"/>
  <c r="A95" i="82" s="1"/>
  <c r="A96" i="82" s="1"/>
  <c r="A97" i="82" s="1"/>
  <c r="A98" i="82" s="1"/>
  <c r="A99" i="82" s="1"/>
  <c r="A100" i="82" s="1"/>
  <c r="A101" i="82" s="1"/>
  <c r="A102" i="82" s="1"/>
  <c r="A103" i="82" s="1"/>
  <c r="A104" i="82" s="1"/>
  <c r="A105" i="82" s="1"/>
  <c r="A106" i="82" s="1"/>
  <c r="A107" i="82" s="1"/>
  <c r="A108" i="82" s="1"/>
  <c r="A109" i="82" s="1"/>
  <c r="A110" i="82" s="1"/>
  <c r="A111" i="82" s="1"/>
  <c r="A112" i="82" s="1"/>
  <c r="A113" i="82" s="1"/>
  <c r="A114" i="82" s="1"/>
  <c r="A115" i="82" s="1"/>
  <c r="A116" i="82" s="1"/>
  <c r="A117" i="82" s="1"/>
  <c r="A118" i="82" s="1"/>
  <c r="A119" i="82" s="1"/>
  <c r="A120" i="82" s="1"/>
  <c r="A121" i="82" s="1"/>
  <c r="A122" i="82" s="1"/>
  <c r="A123" i="82" s="1"/>
  <c r="A124" i="82" s="1"/>
  <c r="A125" i="82" s="1"/>
  <c r="A126" i="82" s="1"/>
  <c r="A127" i="82" s="1"/>
  <c r="A128" i="82" s="1"/>
  <c r="A129" i="82" s="1"/>
  <c r="A130" i="82" s="1"/>
  <c r="A131" i="82" s="1"/>
  <c r="A132" i="82" s="1"/>
  <c r="A133" i="82" s="1"/>
  <c r="A134" i="82" s="1"/>
  <c r="A135" i="82" s="1"/>
  <c r="A136" i="82" s="1"/>
  <c r="A137" i="82" s="1"/>
  <c r="A138" i="82" s="1"/>
  <c r="A139" i="82" s="1"/>
  <c r="A140" i="82" s="1"/>
  <c r="A141" i="82" s="1"/>
  <c r="A142" i="82" s="1"/>
  <c r="A143" i="82" s="1"/>
  <c r="A144" i="82" s="1"/>
  <c r="A145" i="82" s="1"/>
  <c r="A146" i="82" s="1"/>
  <c r="A147" i="82" s="1"/>
  <c r="A148" i="82" s="1"/>
  <c r="A149" i="82" s="1"/>
  <c r="A150" i="82" s="1"/>
  <c r="A151" i="82" s="1"/>
  <c r="A152" i="82" s="1"/>
  <c r="A153" i="82" s="1"/>
  <c r="A154" i="82" s="1"/>
  <c r="A155" i="82" s="1"/>
  <c r="A156" i="82" s="1"/>
  <c r="A157" i="82" s="1"/>
  <c r="A158" i="82" s="1"/>
  <c r="A159" i="82" s="1"/>
  <c r="A160" i="82" s="1"/>
  <c r="A161" i="82" s="1"/>
  <c r="A162" i="82" s="1"/>
  <c r="A163" i="82" s="1"/>
  <c r="A164" i="82" s="1"/>
  <c r="A165" i="82" s="1"/>
  <c r="A166" i="82" s="1"/>
  <c r="A167" i="82" s="1"/>
  <c r="A168" i="82" s="1"/>
  <c r="A169" i="82" s="1"/>
  <c r="A170" i="82" s="1"/>
  <c r="A171" i="82" s="1"/>
  <c r="A172" i="82" s="1"/>
  <c r="A173" i="82" s="1"/>
  <c r="A174" i="82" s="1"/>
  <c r="A175" i="82" s="1"/>
  <c r="A176" i="82" s="1"/>
  <c r="A177" i="82" s="1"/>
  <c r="A178" i="82" s="1"/>
  <c r="A179" i="82" s="1"/>
  <c r="A180" i="82" s="1"/>
  <c r="A181" i="82" s="1"/>
  <c r="A182" i="82" s="1"/>
  <c r="A183" i="82" s="1"/>
  <c r="A184" i="82" s="1"/>
  <c r="A185" i="82" s="1"/>
  <c r="A186" i="82" s="1"/>
  <c r="A187" i="82" s="1"/>
  <c r="A188" i="82" s="1"/>
  <c r="A189" i="82" s="1"/>
  <c r="A190" i="82" s="1"/>
  <c r="A191" i="82" s="1"/>
  <c r="A192" i="82" s="1"/>
  <c r="A193" i="82" s="1"/>
  <c r="A194" i="82" s="1"/>
  <c r="A195" i="82" s="1"/>
  <c r="A196" i="82" s="1"/>
  <c r="A197" i="82" s="1"/>
  <c r="A198" i="82" s="1"/>
  <c r="A199" i="82" s="1"/>
  <c r="A200" i="82" s="1"/>
  <c r="A201" i="82" s="1"/>
  <c r="A202" i="82" s="1"/>
  <c r="A203" i="82" s="1"/>
  <c r="A204" i="82" s="1"/>
  <c r="A205" i="82" s="1"/>
  <c r="A206" i="82" s="1"/>
  <c r="A207" i="82" s="1"/>
  <c r="A208" i="82" s="1"/>
  <c r="A209" i="82" s="1"/>
  <c r="A210" i="82" s="1"/>
  <c r="A211" i="82" s="1"/>
  <c r="A212" i="82" s="1"/>
  <c r="A213" i="82" s="1"/>
  <c r="A214" i="82" s="1"/>
  <c r="A215" i="82" s="1"/>
  <c r="A216" i="82" s="1"/>
  <c r="A217" i="82" s="1"/>
  <c r="A218" i="82" s="1"/>
  <c r="A219" i="82" s="1"/>
  <c r="A220" i="82" s="1"/>
  <c r="A221" i="82" s="1"/>
  <c r="A222" i="82" s="1"/>
  <c r="A223" i="82" s="1"/>
  <c r="A224" i="82" s="1"/>
  <c r="A225" i="82" s="1"/>
  <c r="A226" i="82" s="1"/>
  <c r="A227" i="82" s="1"/>
  <c r="A228" i="82" s="1"/>
  <c r="A229" i="82" s="1"/>
  <c r="A230" i="82" s="1"/>
  <c r="A231" i="82" s="1"/>
  <c r="A232" i="82" s="1"/>
  <c r="A233" i="82" s="1"/>
  <c r="A234" i="82" s="1"/>
  <c r="A235" i="82" s="1"/>
  <c r="A236" i="82" s="1"/>
  <c r="A237" i="82" s="1"/>
  <c r="A238" i="82" s="1"/>
  <c r="A239" i="82" s="1"/>
  <c r="A240" i="82" s="1"/>
  <c r="A241" i="82" s="1"/>
  <c r="A242" i="82" s="1"/>
  <c r="A243" i="82" s="1"/>
  <c r="A244" i="82" s="1"/>
  <c r="A245" i="82" s="1"/>
  <c r="A246" i="82" s="1"/>
  <c r="A247" i="82" s="1"/>
  <c r="A248" i="82" s="1"/>
  <c r="A249" i="82" s="1"/>
  <c r="A250" i="82" s="1"/>
  <c r="A251" i="82" s="1"/>
  <c r="A252" i="82" s="1"/>
  <c r="A253" i="82" s="1"/>
  <c r="A254" i="82" s="1"/>
  <c r="A255" i="82" s="1"/>
  <c r="A256" i="82" s="1"/>
  <c r="A257" i="82" s="1"/>
  <c r="A258" i="82" s="1"/>
  <c r="A259" i="82" s="1"/>
  <c r="A260" i="82" s="1"/>
  <c r="A261" i="82" s="1"/>
  <c r="A262" i="82" s="1"/>
  <c r="A263" i="82" s="1"/>
  <c r="A264" i="82" s="1"/>
  <c r="A265" i="82" s="1"/>
  <c r="A266" i="82" s="1"/>
  <c r="A267" i="82" s="1"/>
  <c r="A268" i="82" s="1"/>
  <c r="A269" i="82" s="1"/>
  <c r="A270" i="82" s="1"/>
  <c r="A271" i="82" s="1"/>
  <c r="A272" i="82" s="1"/>
  <c r="A273" i="82" s="1"/>
  <c r="A274" i="82" s="1"/>
  <c r="A275" i="82" s="1"/>
  <c r="A276" i="82" s="1"/>
  <c r="A277" i="82" s="1"/>
  <c r="A278" i="82" s="1"/>
  <c r="A279" i="82" s="1"/>
  <c r="A280" i="82" s="1"/>
  <c r="A281" i="82" s="1"/>
  <c r="A282" i="82" s="1"/>
  <c r="A283" i="82" s="1"/>
  <c r="A284" i="82" s="1"/>
  <c r="A285" i="82" s="1"/>
  <c r="A286" i="82" s="1"/>
  <c r="A287" i="82" s="1"/>
  <c r="A288" i="82" s="1"/>
  <c r="A289" i="82" s="1"/>
  <c r="A290" i="82" s="1"/>
  <c r="A291" i="82" s="1"/>
  <c r="A292" i="82" s="1"/>
  <c r="A293" i="82" s="1"/>
  <c r="A294" i="82" s="1"/>
  <c r="A295" i="82" s="1"/>
  <c r="A296" i="82" s="1"/>
  <c r="A297" i="82" s="1"/>
  <c r="A298" i="82" s="1"/>
  <c r="A299" i="82" s="1"/>
  <c r="A300" i="82" s="1"/>
  <c r="A301" i="82" s="1"/>
  <c r="A302" i="82" s="1"/>
  <c r="A303" i="82" s="1"/>
  <c r="A304" i="82" s="1"/>
  <c r="A305" i="82" s="1"/>
  <c r="A306" i="82" s="1"/>
  <c r="A307" i="82" s="1"/>
  <c r="A308" i="82" s="1"/>
  <c r="A309" i="82" s="1"/>
  <c r="A310" i="82" s="1"/>
  <c r="A311" i="82" s="1"/>
  <c r="A312" i="82" s="1"/>
  <c r="A313" i="82" s="1"/>
  <c r="A314" i="82" s="1"/>
  <c r="A315" i="82" s="1"/>
  <c r="A316" i="82" s="1"/>
  <c r="A317" i="82" s="1"/>
  <c r="A318" i="82" s="1"/>
  <c r="A319" i="82" s="1"/>
  <c r="A320" i="82" s="1"/>
  <c r="A321" i="82" s="1"/>
  <c r="A322" i="82" s="1"/>
  <c r="A323" i="82" s="1"/>
  <c r="A324" i="82" s="1"/>
  <c r="A325" i="82" s="1"/>
  <c r="A326" i="82" s="1"/>
  <c r="A327" i="82" s="1"/>
  <c r="A328" i="82" s="1"/>
  <c r="A329" i="82" s="1"/>
  <c r="A330" i="82" s="1"/>
  <c r="A331" i="82" s="1"/>
  <c r="A332" i="82" s="1"/>
  <c r="A333" i="82" s="1"/>
  <c r="A334" i="82" s="1"/>
  <c r="A335" i="82" s="1"/>
  <c r="A336" i="82" s="1"/>
  <c r="A337" i="82" s="1"/>
  <c r="A338" i="82" s="1"/>
  <c r="A339" i="82" s="1"/>
  <c r="A340" i="82" s="1"/>
  <c r="A341" i="82" s="1"/>
  <c r="A342" i="82" s="1"/>
  <c r="A343" i="82" s="1"/>
  <c r="A344" i="82" s="1"/>
  <c r="A345" i="82" s="1"/>
  <c r="A346" i="82" s="1"/>
  <c r="A347" i="82" s="1"/>
  <c r="A348" i="82" s="1"/>
  <c r="A349" i="82" s="1"/>
  <c r="A350" i="82" s="1"/>
  <c r="A351" i="82" s="1"/>
  <c r="A352" i="82" s="1"/>
  <c r="A353" i="82" s="1"/>
  <c r="A354" i="82" s="1"/>
  <c r="A355" i="82" s="1"/>
  <c r="A356" i="82" s="1"/>
  <c r="A357" i="82" s="1"/>
  <c r="A358" i="82" s="1"/>
  <c r="A359" i="82" s="1"/>
  <c r="A360" i="82" s="1"/>
  <c r="A361" i="82" s="1"/>
  <c r="A362" i="82" s="1"/>
  <c r="A363" i="82" s="1"/>
  <c r="A364" i="82" s="1"/>
  <c r="A365" i="82" s="1"/>
  <c r="A366" i="82" s="1"/>
  <c r="A367" i="82" s="1"/>
  <c r="A368" i="82" s="1"/>
  <c r="A369" i="82" s="1"/>
  <c r="A370" i="82" s="1"/>
  <c r="A371" i="82" s="1"/>
  <c r="A372" i="82" s="1"/>
  <c r="A373" i="82" s="1"/>
  <c r="A374" i="82" s="1"/>
  <c r="A375" i="82" s="1"/>
  <c r="A376" i="82" s="1"/>
  <c r="A377" i="82" s="1"/>
  <c r="A378" i="82" s="1"/>
  <c r="A379" i="82" s="1"/>
  <c r="A380" i="82" s="1"/>
  <c r="A381" i="82" s="1"/>
  <c r="A382" i="82" s="1"/>
  <c r="A383" i="82" s="1"/>
  <c r="A384" i="82" s="1"/>
  <c r="A385" i="82" s="1"/>
  <c r="A386" i="82" s="1"/>
  <c r="A387" i="82" s="1"/>
  <c r="A388" i="82" s="1"/>
  <c r="A389" i="82" s="1"/>
  <c r="A390" i="82" s="1"/>
  <c r="A391" i="82" s="1"/>
  <c r="A392" i="82" s="1"/>
  <c r="A393" i="82" s="1"/>
  <c r="A394" i="82" s="1"/>
  <c r="A395" i="82" s="1"/>
  <c r="A396" i="82" s="1"/>
  <c r="A397" i="82" s="1"/>
  <c r="A398" i="82" s="1"/>
  <c r="A399" i="82" s="1"/>
  <c r="A400" i="82" s="1"/>
  <c r="A401" i="82" s="1"/>
  <c r="A402" i="82" s="1"/>
  <c r="A403" i="82" s="1"/>
  <c r="A404" i="82" s="1"/>
  <c r="A405" i="82" s="1"/>
  <c r="A406" i="82" s="1"/>
  <c r="A407" i="82" s="1"/>
  <c r="A408" i="82" s="1"/>
  <c r="A409" i="82" s="1"/>
  <c r="A410" i="82" s="1"/>
  <c r="A411" i="82" s="1"/>
  <c r="A412" i="82" s="1"/>
  <c r="A413" i="82" s="1"/>
  <c r="A414" i="82" s="1"/>
  <c r="A415" i="82" s="1"/>
  <c r="A416" i="82" s="1"/>
  <c r="A417" i="82" s="1"/>
  <c r="A418" i="82" s="1"/>
  <c r="A419" i="82" s="1"/>
  <c r="A420" i="82" s="1"/>
  <c r="A421" i="82" s="1"/>
  <c r="A422" i="82" s="1"/>
  <c r="A423" i="82" s="1"/>
  <c r="A424" i="82" s="1"/>
  <c r="A425" i="82" s="1"/>
  <c r="A426" i="82" s="1"/>
  <c r="A427" i="82" s="1"/>
  <c r="A428" i="82" s="1"/>
  <c r="A429" i="82" s="1"/>
  <c r="A430" i="82" s="1"/>
  <c r="A431" i="82" s="1"/>
  <c r="A432" i="82" s="1"/>
  <c r="A433" i="82" s="1"/>
  <c r="A434" i="82" s="1"/>
  <c r="A435" i="82" s="1"/>
  <c r="A436" i="82" s="1"/>
  <c r="A437" i="82" s="1"/>
  <c r="A438" i="82" s="1"/>
  <c r="A439" i="82" s="1"/>
  <c r="A440" i="82" s="1"/>
  <c r="A441" i="82" s="1"/>
  <c r="A442" i="82" s="1"/>
  <c r="A443" i="82" s="1"/>
  <c r="A444" i="82" s="1"/>
  <c r="A445" i="82" s="1"/>
  <c r="A446" i="82" s="1"/>
  <c r="A447" i="82" s="1"/>
  <c r="A448" i="82" s="1"/>
  <c r="A449" i="82" s="1"/>
  <c r="A450" i="82" s="1"/>
  <c r="A451" i="82" s="1"/>
  <c r="A452" i="82" s="1"/>
  <c r="A453" i="82" s="1"/>
  <c r="A454" i="82" s="1"/>
  <c r="A455" i="82" s="1"/>
  <c r="A456" i="82" s="1"/>
  <c r="A457" i="82" s="1"/>
  <c r="A458" i="82" s="1"/>
  <c r="A459" i="82" s="1"/>
  <c r="A460" i="82" s="1"/>
  <c r="A461" i="82" s="1"/>
  <c r="A462" i="82" s="1"/>
  <c r="A463" i="82" s="1"/>
  <c r="A464" i="82" s="1"/>
  <c r="A465" i="82" s="1"/>
  <c r="A466" i="82" s="1"/>
  <c r="A467" i="82" s="1"/>
  <c r="A468" i="82" s="1"/>
  <c r="A469" i="82" s="1"/>
  <c r="A470" i="82" s="1"/>
  <c r="A471" i="82" s="1"/>
  <c r="A472" i="82" s="1"/>
  <c r="A473" i="82" s="1"/>
  <c r="A474" i="82" s="1"/>
  <c r="A475" i="82" s="1"/>
  <c r="A476" i="82" s="1"/>
  <c r="A477" i="82" s="1"/>
  <c r="A478" i="82" s="1"/>
  <c r="A479" i="82" s="1"/>
  <c r="A480" i="82" s="1"/>
  <c r="A481" i="82" s="1"/>
  <c r="A482" i="82" s="1"/>
  <c r="A483" i="82" s="1"/>
  <c r="A484" i="82" s="1"/>
  <c r="A485" i="82" s="1"/>
  <c r="A486" i="82" s="1"/>
  <c r="A487" i="82" s="1"/>
  <c r="A488" i="82" s="1"/>
  <c r="A489" i="82" s="1"/>
  <c r="A490" i="82" s="1"/>
  <c r="A491" i="82" s="1"/>
  <c r="A492" i="82" s="1"/>
  <c r="A493" i="82" s="1"/>
  <c r="A494" i="82" s="1"/>
  <c r="A495" i="82" s="1"/>
  <c r="A496" i="82" s="1"/>
  <c r="A497" i="82" s="1"/>
  <c r="A498" i="82" s="1"/>
  <c r="A499" i="82" s="1"/>
  <c r="A500" i="82" s="1"/>
  <c r="A501" i="82" s="1"/>
  <c r="A502" i="82" s="1"/>
  <c r="A503" i="82" s="1"/>
  <c r="A504" i="82" s="1"/>
  <c r="A505" i="82" s="1"/>
  <c r="A506" i="82" s="1"/>
  <c r="A507" i="82" s="1"/>
  <c r="A508" i="82" s="1"/>
  <c r="A509" i="82" s="1"/>
  <c r="A510" i="82" s="1"/>
  <c r="A511" i="82" s="1"/>
  <c r="A512" i="82" s="1"/>
  <c r="A513" i="82" s="1"/>
  <c r="A514" i="82" s="1"/>
  <c r="A515" i="82" s="1"/>
  <c r="A516" i="82" s="1"/>
  <c r="A517" i="82" s="1"/>
  <c r="A518" i="82" s="1"/>
  <c r="A519" i="82" s="1"/>
  <c r="A520" i="82" s="1"/>
  <c r="A521" i="82" s="1"/>
  <c r="A522" i="82" s="1"/>
  <c r="A523" i="82" s="1"/>
  <c r="A524" i="82" s="1"/>
  <c r="A525" i="82" s="1"/>
  <c r="A526" i="82" s="1"/>
  <c r="A527" i="82" s="1"/>
  <c r="A528" i="82" s="1"/>
  <c r="A529" i="82" s="1"/>
  <c r="A530" i="82" s="1"/>
  <c r="A531" i="82" s="1"/>
  <c r="A532" i="82" s="1"/>
  <c r="A533" i="82" s="1"/>
  <c r="A534" i="82" s="1"/>
  <c r="A535" i="82" s="1"/>
  <c r="A536" i="82" s="1"/>
  <c r="A537" i="82" s="1"/>
  <c r="A538" i="82" s="1"/>
  <c r="A539" i="82" s="1"/>
  <c r="A540" i="82" s="1"/>
  <c r="A541" i="82" s="1"/>
  <c r="A542" i="82" s="1"/>
  <c r="A543" i="82" s="1"/>
  <c r="A544" i="82" s="1"/>
  <c r="A545" i="82" s="1"/>
  <c r="A546" i="82" s="1"/>
  <c r="A547" i="82" s="1"/>
  <c r="A548" i="82" s="1"/>
  <c r="A549" i="82" s="1"/>
  <c r="A550" i="82" s="1"/>
  <c r="A551" i="82" s="1"/>
  <c r="A552" i="82" s="1"/>
  <c r="A553" i="82" s="1"/>
  <c r="A554" i="82" s="1"/>
  <c r="A555" i="82" s="1"/>
  <c r="A556" i="82" s="1"/>
  <c r="A557" i="82" s="1"/>
  <c r="A558" i="82" s="1"/>
  <c r="A559" i="82" s="1"/>
  <c r="A560" i="82" s="1"/>
  <c r="A561" i="82" s="1"/>
  <c r="A562" i="82" s="1"/>
  <c r="A563" i="82" s="1"/>
  <c r="A564" i="82" s="1"/>
  <c r="A565" i="82" s="1"/>
  <c r="A566" i="82" s="1"/>
  <c r="A567" i="82" s="1"/>
  <c r="A568" i="82" s="1"/>
  <c r="A569" i="82" s="1"/>
  <c r="A570" i="82" s="1"/>
  <c r="A571" i="82" s="1"/>
  <c r="A572" i="82" s="1"/>
  <c r="A573" i="82" s="1"/>
  <c r="A574" i="82" s="1"/>
  <c r="A575" i="82" s="1"/>
  <c r="A576" i="82" s="1"/>
  <c r="A577" i="82" s="1"/>
  <c r="A578" i="82" s="1"/>
  <c r="A579" i="82" s="1"/>
  <c r="A580" i="82" s="1"/>
  <c r="A581" i="82" s="1"/>
  <c r="A582" i="82" s="1"/>
  <c r="A583" i="82" s="1"/>
  <c r="A584" i="82" s="1"/>
  <c r="A585" i="82" s="1"/>
  <c r="A586" i="82" s="1"/>
  <c r="A587" i="82" s="1"/>
  <c r="A588" i="82" s="1"/>
  <c r="A589" i="82" s="1"/>
  <c r="A590" i="82" s="1"/>
  <c r="A591" i="82" s="1"/>
  <c r="A592" i="82" s="1"/>
  <c r="A593" i="82" s="1"/>
  <c r="A594" i="82" s="1"/>
  <c r="A595" i="82" s="1"/>
  <c r="A596" i="82" s="1"/>
  <c r="A597" i="82" s="1"/>
  <c r="A598" i="82" s="1"/>
  <c r="A599" i="82" s="1"/>
  <c r="A600" i="82" s="1"/>
  <c r="A601" i="82" s="1"/>
  <c r="A602" i="82" s="1"/>
  <c r="A603" i="82" s="1"/>
  <c r="A604" i="82" s="1"/>
  <c r="A605" i="82" s="1"/>
  <c r="A606" i="82" s="1"/>
  <c r="A607" i="82" s="1"/>
  <c r="A608" i="82" s="1"/>
  <c r="A609" i="82" s="1"/>
  <c r="A610" i="82" s="1"/>
  <c r="A611" i="82" s="1"/>
  <c r="A612" i="82" s="1"/>
  <c r="A613" i="82" s="1"/>
  <c r="A614" i="82" s="1"/>
  <c r="A615" i="82" s="1"/>
  <c r="A616" i="82" s="1"/>
  <c r="A617" i="82" s="1"/>
  <c r="A618" i="82" s="1"/>
  <c r="A619" i="82" s="1"/>
  <c r="A620" i="82" s="1"/>
  <c r="A621" i="82" s="1"/>
  <c r="A622" i="82" s="1"/>
  <c r="A623" i="82" s="1"/>
  <c r="A624" i="82" s="1"/>
  <c r="A625" i="82" s="1"/>
  <c r="A626" i="82" s="1"/>
  <c r="A627" i="82" s="1"/>
  <c r="A628" i="82" s="1"/>
  <c r="A629" i="82" s="1"/>
  <c r="A630" i="82" s="1"/>
  <c r="A631" i="82" s="1"/>
  <c r="A632" i="82" s="1"/>
  <c r="A633" i="82" s="1"/>
  <c r="A634" i="82" s="1"/>
  <c r="A635" i="82" s="1"/>
  <c r="A636" i="82" s="1"/>
  <c r="A637" i="82" s="1"/>
  <c r="A638" i="82" s="1"/>
  <c r="A639" i="82" s="1"/>
  <c r="A640" i="82" s="1"/>
  <c r="A641" i="82" s="1"/>
  <c r="A642" i="82" s="1"/>
  <c r="A643" i="82" s="1"/>
  <c r="A644" i="82" s="1"/>
  <c r="A645" i="82" s="1"/>
  <c r="A646" i="82" s="1"/>
  <c r="A647" i="82" s="1"/>
  <c r="A648" i="82" s="1"/>
  <c r="A649" i="82" s="1"/>
  <c r="A650" i="82" s="1"/>
  <c r="A651" i="82" s="1"/>
  <c r="A652" i="82" s="1"/>
  <c r="A653" i="82" s="1"/>
  <c r="A654" i="82" s="1"/>
  <c r="A655" i="82" s="1"/>
  <c r="A656" i="82" s="1"/>
  <c r="A657" i="82" s="1"/>
  <c r="A658" i="82" s="1"/>
  <c r="A659" i="82" s="1"/>
  <c r="A660" i="82" s="1"/>
  <c r="A661" i="82" s="1"/>
  <c r="A662" i="82" s="1"/>
  <c r="A663" i="82" s="1"/>
  <c r="A664" i="82" s="1"/>
  <c r="A665" i="82" s="1"/>
  <c r="A666" i="82" s="1"/>
  <c r="A667" i="82" s="1"/>
  <c r="A668" i="82" s="1"/>
  <c r="A669" i="82" s="1"/>
  <c r="A670" i="82" s="1"/>
  <c r="A671" i="82" s="1"/>
  <c r="A672" i="82" s="1"/>
  <c r="A673" i="82" s="1"/>
  <c r="A674" i="82" s="1"/>
  <c r="A675" i="82" s="1"/>
  <c r="A676" i="82" s="1"/>
  <c r="A677" i="82" s="1"/>
  <c r="A678" i="82" s="1"/>
  <c r="A679" i="82" s="1"/>
  <c r="A680" i="82" s="1"/>
  <c r="A681" i="82" s="1"/>
  <c r="A682" i="82" s="1"/>
  <c r="A683" i="82" s="1"/>
  <c r="A684" i="82" s="1"/>
  <c r="A685" i="82" s="1"/>
  <c r="A686" i="82" s="1"/>
  <c r="A687" i="82" s="1"/>
  <c r="A688" i="82" s="1"/>
  <c r="A689" i="82" s="1"/>
  <c r="A690" i="82" s="1"/>
  <c r="A691" i="82" s="1"/>
  <c r="A692" i="82" s="1"/>
  <c r="A693" i="82" s="1"/>
  <c r="A694" i="82" s="1"/>
  <c r="A695" i="82" s="1"/>
  <c r="A696" i="82" s="1"/>
  <c r="A697" i="82" s="1"/>
  <c r="A698" i="82" s="1"/>
  <c r="A699" i="82" s="1"/>
  <c r="A700" i="82" s="1"/>
  <c r="A701" i="82" s="1"/>
  <c r="A702" i="82" s="1"/>
  <c r="A703" i="82" s="1"/>
  <c r="A704" i="82" s="1"/>
  <c r="A705" i="82" s="1"/>
  <c r="A706" i="82" s="1"/>
  <c r="A707" i="82" s="1"/>
  <c r="A708" i="82" s="1"/>
  <c r="A709" i="82" s="1"/>
  <c r="A710" i="82" s="1"/>
  <c r="A711" i="82" s="1"/>
  <c r="A712" i="82" s="1"/>
  <c r="A713" i="82" s="1"/>
  <c r="A714" i="82" s="1"/>
  <c r="A715" i="82" s="1"/>
  <c r="A716" i="82" s="1"/>
  <c r="A717" i="82" s="1"/>
  <c r="A718" i="82" s="1"/>
  <c r="A719" i="82" s="1"/>
  <c r="A720" i="82" s="1"/>
  <c r="A721" i="82" s="1"/>
  <c r="A722" i="82" s="1"/>
  <c r="A723" i="82" s="1"/>
  <c r="A724" i="82" s="1"/>
  <c r="A725" i="82" s="1"/>
  <c r="A726" i="82" s="1"/>
  <c r="A727" i="82" s="1"/>
  <c r="A728" i="82" s="1"/>
  <c r="A729" i="82" s="1"/>
  <c r="A730" i="82" s="1"/>
  <c r="A731" i="82" s="1"/>
  <c r="A732" i="82" s="1"/>
  <c r="A733" i="82" s="1"/>
  <c r="A734" i="82" s="1"/>
  <c r="A735" i="82" s="1"/>
  <c r="A736" i="82" s="1"/>
  <c r="A737" i="82" s="1"/>
  <c r="A738" i="82" s="1"/>
  <c r="A739" i="82" s="1"/>
  <c r="A740" i="82" s="1"/>
  <c r="A741" i="82" s="1"/>
  <c r="A742" i="82" s="1"/>
  <c r="A743" i="82" s="1"/>
  <c r="A744" i="82" s="1"/>
  <c r="A745" i="82" s="1"/>
  <c r="A746" i="82" s="1"/>
  <c r="A747" i="82" s="1"/>
  <c r="A748" i="82" s="1"/>
  <c r="A749" i="82" s="1"/>
  <c r="A750" i="82" s="1"/>
  <c r="A751" i="82" s="1"/>
  <c r="A752" i="82" s="1"/>
  <c r="A753" i="82" s="1"/>
  <c r="A754" i="82" s="1"/>
  <c r="A755" i="82" s="1"/>
  <c r="A756" i="82" s="1"/>
  <c r="A757" i="82" s="1"/>
  <c r="A758" i="82" s="1"/>
  <c r="A759" i="82" s="1"/>
  <c r="A760" i="82" s="1"/>
  <c r="A761" i="82" s="1"/>
  <c r="A762" i="82" s="1"/>
  <c r="A763" i="82" s="1"/>
  <c r="A764" i="82" s="1"/>
  <c r="A765" i="82" s="1"/>
  <c r="A766" i="82" s="1"/>
  <c r="A767" i="82" s="1"/>
  <c r="A768" i="82" s="1"/>
  <c r="A769" i="82" s="1"/>
  <c r="A770" i="82" s="1"/>
  <c r="A771" i="82" s="1"/>
  <c r="A772" i="82" s="1"/>
  <c r="A773" i="82" s="1"/>
  <c r="A774" i="82" s="1"/>
  <c r="A775" i="82" s="1"/>
  <c r="A776" i="82" s="1"/>
  <c r="A777" i="82" s="1"/>
  <c r="A778" i="82" s="1"/>
  <c r="A779" i="82" s="1"/>
  <c r="A780" i="82" s="1"/>
  <c r="A781" i="82" s="1"/>
  <c r="A782" i="82" s="1"/>
  <c r="A783" i="82" s="1"/>
  <c r="A784" i="82" s="1"/>
  <c r="A785" i="82" s="1"/>
  <c r="A786" i="82" s="1"/>
  <c r="A787" i="82" s="1"/>
  <c r="A788" i="82" s="1"/>
  <c r="A789" i="82" s="1"/>
  <c r="A790" i="82" s="1"/>
  <c r="A791" i="82" s="1"/>
  <c r="A792" i="82" s="1"/>
  <c r="A793" i="82" s="1"/>
  <c r="A794" i="82" s="1"/>
  <c r="A795" i="82" s="1"/>
  <c r="A796" i="82" s="1"/>
  <c r="A797" i="82" s="1"/>
  <c r="A798" i="82" s="1"/>
  <c r="A799" i="82" s="1"/>
  <c r="A800" i="82" s="1"/>
  <c r="A801" i="82" s="1"/>
  <c r="A802" i="82" s="1"/>
  <c r="A803" i="82" s="1"/>
  <c r="A804" i="82" s="1"/>
  <c r="A805" i="82" s="1"/>
  <c r="A806" i="82" s="1"/>
  <c r="A807" i="82" s="1"/>
  <c r="A808" i="82" s="1"/>
  <c r="A809" i="82" s="1"/>
  <c r="A810" i="82" s="1"/>
  <c r="A811" i="82" s="1"/>
  <c r="A812" i="82" s="1"/>
  <c r="A813" i="82" s="1"/>
  <c r="A814" i="82" s="1"/>
  <c r="A815" i="82" s="1"/>
  <c r="A816" i="82" s="1"/>
  <c r="A817" i="82" s="1"/>
  <c r="A818" i="82" s="1"/>
  <c r="A819" i="82" s="1"/>
  <c r="A820" i="82" s="1"/>
  <c r="A821" i="82" s="1"/>
  <c r="A822" i="82" s="1"/>
  <c r="A823" i="82" s="1"/>
  <c r="A824" i="82" s="1"/>
  <c r="A825" i="82" s="1"/>
  <c r="A826" i="82" s="1"/>
  <c r="A827" i="82" s="1"/>
  <c r="A828" i="82" s="1"/>
  <c r="A829" i="82" s="1"/>
  <c r="A830" i="82" s="1"/>
  <c r="A831" i="82" s="1"/>
  <c r="A832" i="82" s="1"/>
  <c r="A833" i="82" s="1"/>
  <c r="A834" i="82" s="1"/>
  <c r="A835" i="82" s="1"/>
  <c r="A836" i="82" s="1"/>
  <c r="A837" i="82" s="1"/>
  <c r="A838" i="82" s="1"/>
  <c r="A839" i="82" s="1"/>
  <c r="A840" i="82" s="1"/>
  <c r="A841" i="82" s="1"/>
  <c r="A842" i="82" s="1"/>
  <c r="A843" i="82" s="1"/>
  <c r="A844" i="82" s="1"/>
  <c r="A845" i="82" s="1"/>
  <c r="A846" i="82" s="1"/>
  <c r="A847" i="82" s="1"/>
  <c r="A848" i="82" s="1"/>
  <c r="A849" i="82" s="1"/>
  <c r="A850" i="82" s="1"/>
  <c r="A851" i="82" s="1"/>
  <c r="A852" i="82" s="1"/>
  <c r="A853" i="82" s="1"/>
  <c r="A854" i="82" s="1"/>
  <c r="A855" i="82" s="1"/>
  <c r="A856" i="82" s="1"/>
  <c r="A857" i="82" s="1"/>
  <c r="A858" i="82" s="1"/>
  <c r="A859" i="82" s="1"/>
  <c r="A860" i="82" s="1"/>
  <c r="A861" i="82" s="1"/>
  <c r="A862" i="82" s="1"/>
  <c r="A863" i="82" s="1"/>
  <c r="A864" i="82" s="1"/>
  <c r="A865" i="82" s="1"/>
  <c r="A866" i="82" s="1"/>
  <c r="A867" i="82" s="1"/>
  <c r="A868" i="82" s="1"/>
  <c r="A869" i="82" s="1"/>
  <c r="A870" i="82" s="1"/>
  <c r="A871" i="82" s="1"/>
  <c r="A872" i="82" s="1"/>
  <c r="A873" i="82" s="1"/>
  <c r="A874" i="82" s="1"/>
  <c r="A875" i="82" s="1"/>
  <c r="A876" i="82" s="1"/>
  <c r="A877" i="82" s="1"/>
  <c r="A878" i="82" s="1"/>
  <c r="A879" i="82" s="1"/>
  <c r="A880" i="82" s="1"/>
  <c r="A881" i="82" s="1"/>
  <c r="A882" i="82" s="1"/>
  <c r="A883" i="82" s="1"/>
  <c r="A884" i="82" s="1"/>
  <c r="A885" i="82" s="1"/>
  <c r="A886" i="82" s="1"/>
  <c r="A887" i="82" s="1"/>
  <c r="A888" i="82" s="1"/>
  <c r="A889" i="82" s="1"/>
  <c r="A890" i="82" s="1"/>
  <c r="A891" i="82" s="1"/>
  <c r="A892" i="82" s="1"/>
  <c r="A893" i="82" s="1"/>
  <c r="A894" i="82" s="1"/>
  <c r="A895" i="82" s="1"/>
  <c r="A896" i="82" s="1"/>
  <c r="A897" i="82" s="1"/>
  <c r="A898" i="82" s="1"/>
  <c r="A899" i="82" s="1"/>
  <c r="A900" i="82" s="1"/>
  <c r="A901" i="82" s="1"/>
  <c r="A902" i="82" s="1"/>
  <c r="A903" i="82" s="1"/>
  <c r="A904" i="82" s="1"/>
  <c r="A905" i="82" s="1"/>
  <c r="A906" i="82" s="1"/>
  <c r="A907" i="82" s="1"/>
  <c r="A908" i="82" s="1"/>
  <c r="A909" i="82" s="1"/>
  <c r="A910" i="82" s="1"/>
  <c r="A911" i="82" s="1"/>
  <c r="A912" i="82" s="1"/>
  <c r="A913" i="82" s="1"/>
  <c r="A914" i="82" s="1"/>
  <c r="A915" i="82" s="1"/>
  <c r="A916" i="82" s="1"/>
  <c r="A917" i="82" s="1"/>
  <c r="A918" i="82" s="1"/>
  <c r="A919" i="82" s="1"/>
  <c r="A920" i="82" s="1"/>
  <c r="A921" i="82" s="1"/>
  <c r="A922" i="82" s="1"/>
  <c r="A923" i="82" s="1"/>
  <c r="A924" i="82" s="1"/>
  <c r="A925" i="82" s="1"/>
  <c r="A926" i="82" s="1"/>
  <c r="A927" i="82" s="1"/>
  <c r="A928" i="82" s="1"/>
  <c r="A929" i="82" s="1"/>
  <c r="A930" i="82" s="1"/>
  <c r="A931" i="82" s="1"/>
  <c r="A932" i="82" s="1"/>
  <c r="A933" i="82" s="1"/>
  <c r="A934" i="82" s="1"/>
  <c r="A935" i="82" s="1"/>
  <c r="A936" i="82" s="1"/>
  <c r="A937" i="82" s="1"/>
  <c r="A938" i="82" s="1"/>
  <c r="A939" i="82" s="1"/>
  <c r="A940" i="82" s="1"/>
  <c r="A941" i="82" s="1"/>
  <c r="A942" i="82" s="1"/>
  <c r="A943" i="82" s="1"/>
  <c r="A944" i="82" s="1"/>
  <c r="A945" i="82" s="1"/>
  <c r="AG36" i="112" l="1"/>
  <c r="BU5" i="112" s="1"/>
  <c r="AC36" i="111"/>
  <c r="BT5" i="111" s="1"/>
  <c r="AC36" i="112"/>
  <c r="BT5" i="112" s="1"/>
  <c r="AG36" i="111"/>
  <c r="BU5" i="111" s="1"/>
  <c r="AG36" i="113"/>
  <c r="BU5" i="113" s="1"/>
  <c r="AC36" i="113"/>
  <c r="BT5" i="113" s="1"/>
  <c r="AS14" i="113"/>
  <c r="AS15" i="112"/>
  <c r="AS15" i="111"/>
  <c r="A946" i="82"/>
  <c r="A947" i="82" s="1"/>
  <c r="A948" i="82" s="1"/>
  <c r="A949" i="82" s="1"/>
  <c r="A950" i="82" s="1"/>
  <c r="A951" i="82" s="1"/>
  <c r="A952" i="82" s="1"/>
  <c r="A953" i="82" s="1"/>
  <c r="A954" i="82" s="1"/>
  <c r="A955" i="82" s="1"/>
  <c r="A956" i="82" s="1"/>
  <c r="A957" i="82" s="1"/>
  <c r="A958" i="82" s="1"/>
  <c r="A959" i="82" s="1"/>
  <c r="A960" i="82" s="1"/>
  <c r="A961" i="82" s="1"/>
  <c r="A962" i="82" s="1"/>
  <c r="A963" i="82" s="1"/>
  <c r="A964" i="82" s="1"/>
  <c r="A965" i="82" s="1"/>
  <c r="A966" i="82" s="1"/>
  <c r="A967" i="82" s="1"/>
  <c r="A968" i="82" s="1"/>
  <c r="A969" i="82" s="1"/>
  <c r="A970" i="82" s="1"/>
  <c r="A971" i="82" s="1"/>
  <c r="A972" i="82" s="1"/>
  <c r="A973" i="82" s="1"/>
  <c r="A974" i="82" s="1"/>
  <c r="A975" i="82" s="1"/>
  <c r="A976" i="82" s="1"/>
  <c r="A977" i="82" s="1"/>
  <c r="A978" i="82" s="1"/>
  <c r="A979" i="82" s="1"/>
  <c r="A980" i="82" s="1"/>
  <c r="A981" i="82" s="1"/>
  <c r="A982" i="82" s="1"/>
  <c r="A983" i="82" s="1"/>
  <c r="A984" i="82" s="1"/>
  <c r="A985" i="82" s="1"/>
  <c r="A986" i="82" s="1"/>
  <c r="A987" i="82" s="1"/>
  <c r="A988" i="82" s="1"/>
  <c r="A989" i="82" s="1"/>
  <c r="A990" i="82" s="1"/>
  <c r="A991" i="82" s="1"/>
  <c r="A992" i="82" s="1"/>
  <c r="A993" i="82" s="1"/>
  <c r="A994" i="82" s="1"/>
  <c r="A995" i="82" s="1"/>
  <c r="A996" i="82" s="1"/>
  <c r="A997" i="82" s="1"/>
  <c r="A998" i="82" s="1"/>
  <c r="A999" i="82" s="1"/>
  <c r="A1000" i="82" s="1"/>
  <c r="A1001" i="82" s="1"/>
  <c r="A1002" i="82" s="1"/>
  <c r="A1003" i="82" s="1"/>
  <c r="AS15" i="113" l="1"/>
  <c r="AS16" i="112"/>
  <c r="AS16" i="111"/>
  <c r="E7" i="82"/>
  <c r="AS16" i="113" l="1"/>
  <c r="AS17" i="112"/>
  <c r="AS17" i="111"/>
  <c r="D3" i="86"/>
  <c r="E4" i="82"/>
  <c r="E5" i="82"/>
  <c r="E6" i="82"/>
  <c r="E8" i="82"/>
  <c r="E9" i="82"/>
  <c r="E10" i="82"/>
  <c r="E11" i="82"/>
  <c r="E12" i="82"/>
  <c r="E13" i="82"/>
  <c r="E14" i="82"/>
  <c r="E15" i="82"/>
  <c r="E16" i="82"/>
  <c r="E17" i="82"/>
  <c r="E18" i="82"/>
  <c r="E19" i="82"/>
  <c r="E20" i="82"/>
  <c r="E21" i="82"/>
  <c r="E1003" i="82"/>
  <c r="E1002" i="82"/>
  <c r="E1001" i="82"/>
  <c r="E1000" i="82"/>
  <c r="E999" i="82"/>
  <c r="E998" i="82"/>
  <c r="E997" i="82"/>
  <c r="E996" i="82"/>
  <c r="E995" i="82"/>
  <c r="E994" i="82"/>
  <c r="E993" i="82"/>
  <c r="E992" i="82"/>
  <c r="E991" i="82"/>
  <c r="E990" i="82"/>
  <c r="E989" i="82"/>
  <c r="E988" i="82"/>
  <c r="E987" i="82"/>
  <c r="E986" i="82"/>
  <c r="E985" i="82"/>
  <c r="E984" i="82"/>
  <c r="E983" i="82"/>
  <c r="E982" i="82"/>
  <c r="E981" i="82"/>
  <c r="E980" i="82"/>
  <c r="E979" i="82"/>
  <c r="E978" i="82"/>
  <c r="E977" i="82"/>
  <c r="E976" i="82"/>
  <c r="E975" i="82"/>
  <c r="E974" i="82"/>
  <c r="E973" i="82"/>
  <c r="E972" i="82"/>
  <c r="E971" i="82"/>
  <c r="E970" i="82"/>
  <c r="E969" i="82"/>
  <c r="E968" i="82"/>
  <c r="E967" i="82"/>
  <c r="E966" i="82"/>
  <c r="E965" i="82"/>
  <c r="E964" i="82"/>
  <c r="E963" i="82"/>
  <c r="E962" i="82"/>
  <c r="E961" i="82"/>
  <c r="E960" i="82"/>
  <c r="E959" i="82"/>
  <c r="E958" i="82"/>
  <c r="E957" i="82"/>
  <c r="E956" i="82"/>
  <c r="E955" i="82"/>
  <c r="E954" i="82"/>
  <c r="E953" i="82"/>
  <c r="E952" i="82"/>
  <c r="E951" i="82"/>
  <c r="E950" i="82"/>
  <c r="E949" i="82"/>
  <c r="E948" i="82"/>
  <c r="E947" i="82"/>
  <c r="E946" i="82"/>
  <c r="E945" i="82"/>
  <c r="E944" i="82"/>
  <c r="E943" i="82"/>
  <c r="E942" i="82"/>
  <c r="E941" i="82"/>
  <c r="E940" i="82"/>
  <c r="E939" i="82"/>
  <c r="E938" i="82"/>
  <c r="E937" i="82"/>
  <c r="E936" i="82"/>
  <c r="E935" i="82"/>
  <c r="E934" i="82"/>
  <c r="E933" i="82"/>
  <c r="E932" i="82"/>
  <c r="E931" i="82"/>
  <c r="E930" i="82"/>
  <c r="E929" i="82"/>
  <c r="E928" i="82"/>
  <c r="E927" i="82"/>
  <c r="E926" i="82"/>
  <c r="E925" i="82"/>
  <c r="E924" i="82"/>
  <c r="E923" i="82"/>
  <c r="E922" i="82"/>
  <c r="E921" i="82"/>
  <c r="E920" i="82"/>
  <c r="E919" i="82"/>
  <c r="E918" i="82"/>
  <c r="E917" i="82"/>
  <c r="E916" i="82"/>
  <c r="E915" i="82"/>
  <c r="E914" i="82"/>
  <c r="E913" i="82"/>
  <c r="E912" i="82"/>
  <c r="E911" i="82"/>
  <c r="E910" i="82"/>
  <c r="E909" i="82"/>
  <c r="E908" i="82"/>
  <c r="E907" i="82"/>
  <c r="E906" i="82"/>
  <c r="E905" i="82"/>
  <c r="E904" i="82"/>
  <c r="E903" i="82"/>
  <c r="E902" i="82"/>
  <c r="E901" i="82"/>
  <c r="E900" i="82"/>
  <c r="E899" i="82"/>
  <c r="E898" i="82"/>
  <c r="E897" i="82"/>
  <c r="E896" i="82"/>
  <c r="E895" i="82"/>
  <c r="E894" i="82"/>
  <c r="E893" i="82"/>
  <c r="E892" i="82"/>
  <c r="E891" i="82"/>
  <c r="E890" i="82"/>
  <c r="E889" i="82"/>
  <c r="E888" i="82"/>
  <c r="E887" i="82"/>
  <c r="E886" i="82"/>
  <c r="E885" i="82"/>
  <c r="E884" i="82"/>
  <c r="E883" i="82"/>
  <c r="E882" i="82"/>
  <c r="E881" i="82"/>
  <c r="E880" i="82"/>
  <c r="E879" i="82"/>
  <c r="E878" i="82"/>
  <c r="E877" i="82"/>
  <c r="E876" i="82"/>
  <c r="E875" i="82"/>
  <c r="E874" i="82"/>
  <c r="E873" i="82"/>
  <c r="E872" i="82"/>
  <c r="E871" i="82"/>
  <c r="E870" i="82"/>
  <c r="E869" i="82"/>
  <c r="E868" i="82"/>
  <c r="E867" i="82"/>
  <c r="E866" i="82"/>
  <c r="E865" i="82"/>
  <c r="E864" i="82"/>
  <c r="E863" i="82"/>
  <c r="E862" i="82"/>
  <c r="E861" i="82"/>
  <c r="E860" i="82"/>
  <c r="E859" i="82"/>
  <c r="E858" i="82"/>
  <c r="E857" i="82"/>
  <c r="E856" i="82"/>
  <c r="E855" i="82"/>
  <c r="E854" i="82"/>
  <c r="E853" i="82"/>
  <c r="E852" i="82"/>
  <c r="E851" i="82"/>
  <c r="E850" i="82"/>
  <c r="E849" i="82"/>
  <c r="E848" i="82"/>
  <c r="E847" i="82"/>
  <c r="E846" i="82"/>
  <c r="E845" i="82"/>
  <c r="E844" i="82"/>
  <c r="E843" i="82"/>
  <c r="E842" i="82"/>
  <c r="E841" i="82"/>
  <c r="E840" i="82"/>
  <c r="E839" i="82"/>
  <c r="E838" i="82"/>
  <c r="E837" i="82"/>
  <c r="E836" i="82"/>
  <c r="E835" i="82"/>
  <c r="E834" i="82"/>
  <c r="E833" i="82"/>
  <c r="E832" i="82"/>
  <c r="E831" i="82"/>
  <c r="E830" i="82"/>
  <c r="E829" i="82"/>
  <c r="E828" i="82"/>
  <c r="E827" i="82"/>
  <c r="E826" i="82"/>
  <c r="E825" i="82"/>
  <c r="E824" i="82"/>
  <c r="E823" i="82"/>
  <c r="E822" i="82"/>
  <c r="E821" i="82"/>
  <c r="E820" i="82"/>
  <c r="E819" i="82"/>
  <c r="E818" i="82"/>
  <c r="E817" i="82"/>
  <c r="E816" i="82"/>
  <c r="E815" i="82"/>
  <c r="E814" i="82"/>
  <c r="E813" i="82"/>
  <c r="E812" i="82"/>
  <c r="E811" i="82"/>
  <c r="E810" i="82"/>
  <c r="E809" i="82"/>
  <c r="E808" i="82"/>
  <c r="E807" i="82"/>
  <c r="E806" i="82"/>
  <c r="E805" i="82"/>
  <c r="E804" i="82"/>
  <c r="E803" i="82"/>
  <c r="E802" i="82"/>
  <c r="E801" i="82"/>
  <c r="E800" i="82"/>
  <c r="E799" i="82"/>
  <c r="E798" i="82"/>
  <c r="E797" i="82"/>
  <c r="E796" i="82"/>
  <c r="E795" i="82"/>
  <c r="E794" i="82"/>
  <c r="E793" i="82"/>
  <c r="E792" i="82"/>
  <c r="E791" i="82"/>
  <c r="E790" i="82"/>
  <c r="E789" i="82"/>
  <c r="E788" i="82"/>
  <c r="E787" i="82"/>
  <c r="E786" i="82"/>
  <c r="E785" i="82"/>
  <c r="E784" i="82"/>
  <c r="E783" i="82"/>
  <c r="E782" i="82"/>
  <c r="E781" i="82"/>
  <c r="E780" i="82"/>
  <c r="E779" i="82"/>
  <c r="E778" i="82"/>
  <c r="E777" i="82"/>
  <c r="E776" i="82"/>
  <c r="E775" i="82"/>
  <c r="E774" i="82"/>
  <c r="E773" i="82"/>
  <c r="E772" i="82"/>
  <c r="E771" i="82"/>
  <c r="E770" i="82"/>
  <c r="E769" i="82"/>
  <c r="E768" i="82"/>
  <c r="E767" i="82"/>
  <c r="E766" i="82"/>
  <c r="E765" i="82"/>
  <c r="E764" i="82"/>
  <c r="E763" i="82"/>
  <c r="E762" i="82"/>
  <c r="E761" i="82"/>
  <c r="E760" i="82"/>
  <c r="E759" i="82"/>
  <c r="E758" i="82"/>
  <c r="E757" i="82"/>
  <c r="E756" i="82"/>
  <c r="E755" i="82"/>
  <c r="E754" i="82"/>
  <c r="E753" i="82"/>
  <c r="E752" i="82"/>
  <c r="E751" i="82"/>
  <c r="E750" i="82"/>
  <c r="E749" i="82"/>
  <c r="E748" i="82"/>
  <c r="E747" i="82"/>
  <c r="E746" i="82"/>
  <c r="E745" i="82"/>
  <c r="E744" i="82"/>
  <c r="E743" i="82"/>
  <c r="E742" i="82"/>
  <c r="E741" i="82"/>
  <c r="E740" i="82"/>
  <c r="E739" i="82"/>
  <c r="E738" i="82"/>
  <c r="E737" i="82"/>
  <c r="E736" i="82"/>
  <c r="E735" i="82"/>
  <c r="E734" i="82"/>
  <c r="E733" i="82"/>
  <c r="E732" i="82"/>
  <c r="E731" i="82"/>
  <c r="E730" i="82"/>
  <c r="E729" i="82"/>
  <c r="E728" i="82"/>
  <c r="E727" i="82"/>
  <c r="E726" i="82"/>
  <c r="E725" i="82"/>
  <c r="E724" i="82"/>
  <c r="E723" i="82"/>
  <c r="E722" i="82"/>
  <c r="E721" i="82"/>
  <c r="E720" i="82"/>
  <c r="E719" i="82"/>
  <c r="E718" i="82"/>
  <c r="E717" i="82"/>
  <c r="E716" i="82"/>
  <c r="E715" i="82"/>
  <c r="E714" i="82"/>
  <c r="E713" i="82"/>
  <c r="E712" i="82"/>
  <c r="E711" i="82"/>
  <c r="E710" i="82"/>
  <c r="E709" i="82"/>
  <c r="E708" i="82"/>
  <c r="E707" i="82"/>
  <c r="E706" i="82"/>
  <c r="E705" i="82"/>
  <c r="E704" i="82"/>
  <c r="E703" i="82"/>
  <c r="E702" i="82"/>
  <c r="E701" i="82"/>
  <c r="E700" i="82"/>
  <c r="E699" i="82"/>
  <c r="E698" i="82"/>
  <c r="E697" i="82"/>
  <c r="E696" i="82"/>
  <c r="E695" i="82"/>
  <c r="E694" i="82"/>
  <c r="E693" i="82"/>
  <c r="E692" i="82"/>
  <c r="E691" i="82"/>
  <c r="E690" i="82"/>
  <c r="E689" i="82"/>
  <c r="E688" i="82"/>
  <c r="E687" i="82"/>
  <c r="E686" i="82"/>
  <c r="E685" i="82"/>
  <c r="E684" i="82"/>
  <c r="E683" i="82"/>
  <c r="E682" i="82"/>
  <c r="E681" i="82"/>
  <c r="E680" i="82"/>
  <c r="E679" i="82"/>
  <c r="E678" i="82"/>
  <c r="E677" i="82"/>
  <c r="E676" i="82"/>
  <c r="E675" i="82"/>
  <c r="E674" i="82"/>
  <c r="E673" i="82"/>
  <c r="E672" i="82"/>
  <c r="E671" i="82"/>
  <c r="E670" i="82"/>
  <c r="E669" i="82"/>
  <c r="E668" i="82"/>
  <c r="E667" i="82"/>
  <c r="E666" i="82"/>
  <c r="E665" i="82"/>
  <c r="E664" i="82"/>
  <c r="E663" i="82"/>
  <c r="E662" i="82"/>
  <c r="E661" i="82"/>
  <c r="E660" i="82"/>
  <c r="E659" i="82"/>
  <c r="E658" i="82"/>
  <c r="E657" i="82"/>
  <c r="E656" i="82"/>
  <c r="E655" i="82"/>
  <c r="E654" i="82"/>
  <c r="E653" i="82"/>
  <c r="E652" i="82"/>
  <c r="E651" i="82"/>
  <c r="E650" i="82"/>
  <c r="E649" i="82"/>
  <c r="E648" i="82"/>
  <c r="E647" i="82"/>
  <c r="E646" i="82"/>
  <c r="E645" i="82"/>
  <c r="E644" i="82"/>
  <c r="E643" i="82"/>
  <c r="E642" i="82"/>
  <c r="E641" i="82"/>
  <c r="E640" i="82"/>
  <c r="E639" i="82"/>
  <c r="E638" i="82"/>
  <c r="E637" i="82"/>
  <c r="E636" i="82"/>
  <c r="E635" i="82"/>
  <c r="E634" i="82"/>
  <c r="E633" i="82"/>
  <c r="E632" i="82"/>
  <c r="E631" i="82"/>
  <c r="E630" i="82"/>
  <c r="E629" i="82"/>
  <c r="E628" i="82"/>
  <c r="E627" i="82"/>
  <c r="E626" i="82"/>
  <c r="E625" i="82"/>
  <c r="E624" i="82"/>
  <c r="E623" i="82"/>
  <c r="E622" i="82"/>
  <c r="E621" i="82"/>
  <c r="E620" i="82"/>
  <c r="E619" i="82"/>
  <c r="E618" i="82"/>
  <c r="E617" i="82"/>
  <c r="E616" i="82"/>
  <c r="E615" i="82"/>
  <c r="E614" i="82"/>
  <c r="E613" i="82"/>
  <c r="E612" i="82"/>
  <c r="E611" i="82"/>
  <c r="E610" i="82"/>
  <c r="E609" i="82"/>
  <c r="E608" i="82"/>
  <c r="E607" i="82"/>
  <c r="E606" i="82"/>
  <c r="E605" i="82"/>
  <c r="E604" i="82"/>
  <c r="E603" i="82"/>
  <c r="E602" i="82"/>
  <c r="E601" i="82"/>
  <c r="E600" i="82"/>
  <c r="E599" i="82"/>
  <c r="E598" i="82"/>
  <c r="E597" i="82"/>
  <c r="E596" i="82"/>
  <c r="E595" i="82"/>
  <c r="E594" i="82"/>
  <c r="E593" i="82"/>
  <c r="E592" i="82"/>
  <c r="E591" i="82"/>
  <c r="E590" i="82"/>
  <c r="E589" i="82"/>
  <c r="E588" i="82"/>
  <c r="E587" i="82"/>
  <c r="E586" i="82"/>
  <c r="E585" i="82"/>
  <c r="E584" i="82"/>
  <c r="E583" i="82"/>
  <c r="E582" i="82"/>
  <c r="E581" i="82"/>
  <c r="E580" i="82"/>
  <c r="E579" i="82"/>
  <c r="E578" i="82"/>
  <c r="E577" i="82"/>
  <c r="E576" i="82"/>
  <c r="E575" i="82"/>
  <c r="E574" i="82"/>
  <c r="E573" i="82"/>
  <c r="E572" i="82"/>
  <c r="E571" i="82"/>
  <c r="E570" i="82"/>
  <c r="E569" i="82"/>
  <c r="E568" i="82"/>
  <c r="E567" i="82"/>
  <c r="E566" i="82"/>
  <c r="E565" i="82"/>
  <c r="E564" i="82"/>
  <c r="E563" i="82"/>
  <c r="E562" i="82"/>
  <c r="E561" i="82"/>
  <c r="E560" i="82"/>
  <c r="E559" i="82"/>
  <c r="E558" i="82"/>
  <c r="E557" i="82"/>
  <c r="E556" i="82"/>
  <c r="E555" i="82"/>
  <c r="E554" i="82"/>
  <c r="E553" i="82"/>
  <c r="E552" i="82"/>
  <c r="E551" i="82"/>
  <c r="E550" i="82"/>
  <c r="E549" i="82"/>
  <c r="E548" i="82"/>
  <c r="E547" i="82"/>
  <c r="E546" i="82"/>
  <c r="E545" i="82"/>
  <c r="E544" i="82"/>
  <c r="E543" i="82"/>
  <c r="E542" i="82"/>
  <c r="E541" i="82"/>
  <c r="E540" i="82"/>
  <c r="E539" i="82"/>
  <c r="E538" i="82"/>
  <c r="E537" i="82"/>
  <c r="E536" i="82"/>
  <c r="E535" i="82"/>
  <c r="E534" i="82"/>
  <c r="E533" i="82"/>
  <c r="E532" i="82"/>
  <c r="E531" i="82"/>
  <c r="E530" i="82"/>
  <c r="E529" i="82"/>
  <c r="E528" i="82"/>
  <c r="E527" i="82"/>
  <c r="E526" i="82"/>
  <c r="E525" i="82"/>
  <c r="E524" i="82"/>
  <c r="E523" i="82"/>
  <c r="E522" i="82"/>
  <c r="E521" i="82"/>
  <c r="E520" i="82"/>
  <c r="E519" i="82"/>
  <c r="E518" i="82"/>
  <c r="E517" i="82"/>
  <c r="E516" i="82"/>
  <c r="E515" i="82"/>
  <c r="E514" i="82"/>
  <c r="E513" i="82"/>
  <c r="E512" i="82"/>
  <c r="E511" i="82"/>
  <c r="E510" i="82"/>
  <c r="E509" i="82"/>
  <c r="E508" i="82"/>
  <c r="E507" i="82"/>
  <c r="E506" i="82"/>
  <c r="E505" i="82"/>
  <c r="E504" i="82"/>
  <c r="E503" i="82"/>
  <c r="E502" i="82"/>
  <c r="E501" i="82"/>
  <c r="E500" i="82"/>
  <c r="E499" i="82"/>
  <c r="E498" i="82"/>
  <c r="E497" i="82"/>
  <c r="E496" i="82"/>
  <c r="E495" i="82"/>
  <c r="E494" i="82"/>
  <c r="E493" i="82"/>
  <c r="E492" i="82"/>
  <c r="E491" i="82"/>
  <c r="E490" i="82"/>
  <c r="E489" i="82"/>
  <c r="E488" i="82"/>
  <c r="E487" i="82"/>
  <c r="E486" i="82"/>
  <c r="E485" i="82"/>
  <c r="E484" i="82"/>
  <c r="E483" i="82"/>
  <c r="E482" i="82"/>
  <c r="E481" i="82"/>
  <c r="E480" i="82"/>
  <c r="E479" i="82"/>
  <c r="E478" i="82"/>
  <c r="E477" i="82"/>
  <c r="E476" i="82"/>
  <c r="E475" i="82"/>
  <c r="E474" i="82"/>
  <c r="E473" i="82"/>
  <c r="E472" i="82"/>
  <c r="E471" i="82"/>
  <c r="E470" i="82"/>
  <c r="E469" i="82"/>
  <c r="E468" i="82"/>
  <c r="E467" i="82"/>
  <c r="E466" i="82"/>
  <c r="E465" i="82"/>
  <c r="E464" i="82"/>
  <c r="E463" i="82"/>
  <c r="E462" i="82"/>
  <c r="E461" i="82"/>
  <c r="E460" i="82"/>
  <c r="E459" i="82"/>
  <c r="E458" i="82"/>
  <c r="E457" i="82"/>
  <c r="E456" i="82"/>
  <c r="E455" i="82"/>
  <c r="E454" i="82"/>
  <c r="E453" i="82"/>
  <c r="E452" i="82"/>
  <c r="E451" i="82"/>
  <c r="E450" i="82"/>
  <c r="E449" i="82"/>
  <c r="E448" i="82"/>
  <c r="E447" i="82"/>
  <c r="E446" i="82"/>
  <c r="E445" i="82"/>
  <c r="E444" i="82"/>
  <c r="E443" i="82"/>
  <c r="E442" i="82"/>
  <c r="E441" i="82"/>
  <c r="E440" i="82"/>
  <c r="E439" i="82"/>
  <c r="E438" i="82"/>
  <c r="E437" i="82"/>
  <c r="E436" i="82"/>
  <c r="E435" i="82"/>
  <c r="E434" i="82"/>
  <c r="E433" i="82"/>
  <c r="E432" i="82"/>
  <c r="E431" i="82"/>
  <c r="E430" i="82"/>
  <c r="E429" i="82"/>
  <c r="E428" i="82"/>
  <c r="E427" i="82"/>
  <c r="E426" i="82"/>
  <c r="E425" i="82"/>
  <c r="E424" i="82"/>
  <c r="E423" i="82"/>
  <c r="E422" i="82"/>
  <c r="E421" i="82"/>
  <c r="E420" i="82"/>
  <c r="E419" i="82"/>
  <c r="E418" i="82"/>
  <c r="E417" i="82"/>
  <c r="E416" i="82"/>
  <c r="E415" i="82"/>
  <c r="E414" i="82"/>
  <c r="E413" i="82"/>
  <c r="E412" i="82"/>
  <c r="E411" i="82"/>
  <c r="E410" i="82"/>
  <c r="E409" i="82"/>
  <c r="E408" i="82"/>
  <c r="E407" i="82"/>
  <c r="E406" i="82"/>
  <c r="E405" i="82"/>
  <c r="E404" i="82"/>
  <c r="E403" i="82"/>
  <c r="E402" i="82"/>
  <c r="E401" i="82"/>
  <c r="E400" i="82"/>
  <c r="E399" i="82"/>
  <c r="E398" i="82"/>
  <c r="E397" i="82"/>
  <c r="E396" i="82"/>
  <c r="E395" i="82"/>
  <c r="E394" i="82"/>
  <c r="E393" i="82"/>
  <c r="E392" i="82"/>
  <c r="E391" i="82"/>
  <c r="E390" i="82"/>
  <c r="E389" i="82"/>
  <c r="E388" i="82"/>
  <c r="E387" i="82"/>
  <c r="E386" i="82"/>
  <c r="E385" i="82"/>
  <c r="E384" i="82"/>
  <c r="E383" i="82"/>
  <c r="E382" i="82"/>
  <c r="E381" i="82"/>
  <c r="E380" i="82"/>
  <c r="E379" i="82"/>
  <c r="E378" i="82"/>
  <c r="E377" i="82"/>
  <c r="E376" i="82"/>
  <c r="E375" i="82"/>
  <c r="E374" i="82"/>
  <c r="E373" i="82"/>
  <c r="E372" i="82"/>
  <c r="E371" i="82"/>
  <c r="E370" i="82"/>
  <c r="E369" i="82"/>
  <c r="E368" i="82"/>
  <c r="E367" i="82"/>
  <c r="E366" i="82"/>
  <c r="E365" i="82"/>
  <c r="E364" i="82"/>
  <c r="E363" i="82"/>
  <c r="E362" i="82"/>
  <c r="E361" i="82"/>
  <c r="E360" i="82"/>
  <c r="E359" i="82"/>
  <c r="E358" i="82"/>
  <c r="E357" i="82"/>
  <c r="E356" i="82"/>
  <c r="E355" i="82"/>
  <c r="E354" i="82"/>
  <c r="E353" i="82"/>
  <c r="E352" i="82"/>
  <c r="E351" i="82"/>
  <c r="E350" i="82"/>
  <c r="E349" i="82"/>
  <c r="E348" i="82"/>
  <c r="E347" i="82"/>
  <c r="E346" i="82"/>
  <c r="E345" i="82"/>
  <c r="E344" i="82"/>
  <c r="E343" i="82"/>
  <c r="E342" i="82"/>
  <c r="E341" i="82"/>
  <c r="E340" i="82"/>
  <c r="E339" i="82"/>
  <c r="E338" i="82"/>
  <c r="E337" i="82"/>
  <c r="E336" i="82"/>
  <c r="E335" i="82"/>
  <c r="E334" i="82"/>
  <c r="E333" i="82"/>
  <c r="E332" i="82"/>
  <c r="E331" i="82"/>
  <c r="E330" i="82"/>
  <c r="E329" i="82"/>
  <c r="E328" i="82"/>
  <c r="E327" i="82"/>
  <c r="E326" i="82"/>
  <c r="E325" i="82"/>
  <c r="E324" i="82"/>
  <c r="E323" i="82"/>
  <c r="E322" i="82"/>
  <c r="E321" i="82"/>
  <c r="E320" i="82"/>
  <c r="E319" i="82"/>
  <c r="E318" i="82"/>
  <c r="E317" i="82"/>
  <c r="E316" i="82"/>
  <c r="E315" i="82"/>
  <c r="E314" i="82"/>
  <c r="E313" i="82"/>
  <c r="E312" i="82"/>
  <c r="E311" i="82"/>
  <c r="E310" i="82"/>
  <c r="E309" i="82"/>
  <c r="E308" i="82"/>
  <c r="E307" i="82"/>
  <c r="E306" i="82"/>
  <c r="E305" i="82"/>
  <c r="E304" i="82"/>
  <c r="E303" i="82"/>
  <c r="E302" i="82"/>
  <c r="E301" i="82"/>
  <c r="E300" i="82"/>
  <c r="E299" i="82"/>
  <c r="E298" i="82"/>
  <c r="E297" i="82"/>
  <c r="E296" i="82"/>
  <c r="E295" i="82"/>
  <c r="E294" i="82"/>
  <c r="E293" i="82"/>
  <c r="E292" i="82"/>
  <c r="E291" i="82"/>
  <c r="E290" i="82"/>
  <c r="E289" i="82"/>
  <c r="E288" i="82"/>
  <c r="E287" i="82"/>
  <c r="E286" i="82"/>
  <c r="E285" i="82"/>
  <c r="E284" i="82"/>
  <c r="E283" i="82"/>
  <c r="E282" i="82"/>
  <c r="E281" i="82"/>
  <c r="E280" i="82"/>
  <c r="E279" i="82"/>
  <c r="E278" i="82"/>
  <c r="E277" i="82"/>
  <c r="E276" i="82"/>
  <c r="E275" i="82"/>
  <c r="E274" i="82"/>
  <c r="E273" i="82"/>
  <c r="E272" i="82"/>
  <c r="E271" i="82"/>
  <c r="E270" i="82"/>
  <c r="E269" i="82"/>
  <c r="E268" i="82"/>
  <c r="E267" i="82"/>
  <c r="E266" i="82"/>
  <c r="E265" i="82"/>
  <c r="E264" i="82"/>
  <c r="E263" i="82"/>
  <c r="E262" i="82"/>
  <c r="E261" i="82"/>
  <c r="E260" i="82"/>
  <c r="E259" i="82"/>
  <c r="E258" i="82"/>
  <c r="E257" i="82"/>
  <c r="E256" i="82"/>
  <c r="E255" i="82"/>
  <c r="E254" i="82"/>
  <c r="E253" i="82"/>
  <c r="E252" i="82"/>
  <c r="E251" i="82"/>
  <c r="E250" i="82"/>
  <c r="E249" i="82"/>
  <c r="E248" i="82"/>
  <c r="E247" i="82"/>
  <c r="E246" i="82"/>
  <c r="E245" i="82"/>
  <c r="E244" i="82"/>
  <c r="E243" i="82"/>
  <c r="E242" i="82"/>
  <c r="E241" i="82"/>
  <c r="E240" i="82"/>
  <c r="E239" i="82"/>
  <c r="E238" i="82"/>
  <c r="E237" i="82"/>
  <c r="E236" i="82"/>
  <c r="E235" i="82"/>
  <c r="E234" i="82"/>
  <c r="E233" i="82"/>
  <c r="E232" i="82"/>
  <c r="E231" i="82"/>
  <c r="E230" i="82"/>
  <c r="E229" i="82"/>
  <c r="E228" i="82"/>
  <c r="E227" i="82"/>
  <c r="E226" i="82"/>
  <c r="E225" i="82"/>
  <c r="E224" i="82"/>
  <c r="E223" i="82"/>
  <c r="E222" i="82"/>
  <c r="E221" i="82"/>
  <c r="E220" i="82"/>
  <c r="E219" i="82"/>
  <c r="E218" i="82"/>
  <c r="E217" i="82"/>
  <c r="E216" i="82"/>
  <c r="E215" i="82"/>
  <c r="E214" i="82"/>
  <c r="E213" i="82"/>
  <c r="E212" i="82"/>
  <c r="E211" i="82"/>
  <c r="E210" i="82"/>
  <c r="E209" i="82"/>
  <c r="E208" i="82"/>
  <c r="E207" i="82"/>
  <c r="E206" i="82"/>
  <c r="E205" i="82"/>
  <c r="E204" i="82"/>
  <c r="E203" i="82"/>
  <c r="E202" i="82"/>
  <c r="E201" i="82"/>
  <c r="E200" i="82"/>
  <c r="E199" i="82"/>
  <c r="E198" i="82"/>
  <c r="E197" i="82"/>
  <c r="E196" i="82"/>
  <c r="E195" i="82"/>
  <c r="E194" i="82"/>
  <c r="E193" i="82"/>
  <c r="E192" i="82"/>
  <c r="E191" i="82"/>
  <c r="E190" i="82"/>
  <c r="E189" i="82"/>
  <c r="E188" i="82"/>
  <c r="E187" i="82"/>
  <c r="E186" i="82"/>
  <c r="E185" i="82"/>
  <c r="E184" i="82"/>
  <c r="E183" i="82"/>
  <c r="E182" i="82"/>
  <c r="E181" i="82"/>
  <c r="E180" i="82"/>
  <c r="E179" i="82"/>
  <c r="E178" i="82"/>
  <c r="E177" i="82"/>
  <c r="E176" i="82"/>
  <c r="E175" i="82"/>
  <c r="E174" i="82"/>
  <c r="E173" i="82"/>
  <c r="E172" i="82"/>
  <c r="E171" i="82"/>
  <c r="E170" i="82"/>
  <c r="E169" i="82"/>
  <c r="E168" i="82"/>
  <c r="E167" i="82"/>
  <c r="E166" i="82"/>
  <c r="E165" i="82"/>
  <c r="E164" i="82"/>
  <c r="E163" i="82"/>
  <c r="E162" i="82"/>
  <c r="E161" i="82"/>
  <c r="E160" i="82"/>
  <c r="E159" i="82"/>
  <c r="E158" i="82"/>
  <c r="E157" i="82"/>
  <c r="E156" i="82"/>
  <c r="E155" i="82"/>
  <c r="E154" i="82"/>
  <c r="E153" i="82"/>
  <c r="E152" i="82"/>
  <c r="E151" i="82"/>
  <c r="E150" i="82"/>
  <c r="E149" i="82"/>
  <c r="E148" i="82"/>
  <c r="E147" i="82"/>
  <c r="E146" i="82"/>
  <c r="E145" i="82"/>
  <c r="E144" i="82"/>
  <c r="E143" i="82"/>
  <c r="E142" i="82"/>
  <c r="E141" i="82"/>
  <c r="E140" i="82"/>
  <c r="E139" i="82"/>
  <c r="E138" i="82"/>
  <c r="E137" i="82"/>
  <c r="E136" i="82"/>
  <c r="E135" i="82"/>
  <c r="E134" i="82"/>
  <c r="E133" i="82"/>
  <c r="E132" i="82"/>
  <c r="E131" i="82"/>
  <c r="E130" i="82"/>
  <c r="E129" i="82"/>
  <c r="E128" i="82"/>
  <c r="E127" i="82"/>
  <c r="E126" i="82"/>
  <c r="E125" i="82"/>
  <c r="E124" i="82"/>
  <c r="E123" i="82"/>
  <c r="E122" i="82"/>
  <c r="E121" i="82"/>
  <c r="E120" i="82"/>
  <c r="E119" i="82"/>
  <c r="E118" i="82"/>
  <c r="E117" i="82"/>
  <c r="E116" i="82"/>
  <c r="E115" i="82"/>
  <c r="E114" i="82"/>
  <c r="E113" i="82"/>
  <c r="E112" i="82"/>
  <c r="E111" i="82"/>
  <c r="E110" i="82"/>
  <c r="E109" i="82"/>
  <c r="E108" i="82"/>
  <c r="E107" i="82"/>
  <c r="E106" i="82"/>
  <c r="E105" i="82"/>
  <c r="E104" i="82"/>
  <c r="E103" i="82"/>
  <c r="E102" i="82"/>
  <c r="E101" i="82"/>
  <c r="E100" i="82"/>
  <c r="E99" i="82"/>
  <c r="E98" i="82"/>
  <c r="E97" i="82"/>
  <c r="E96" i="82"/>
  <c r="E95" i="82"/>
  <c r="E94" i="82"/>
  <c r="E93" i="82"/>
  <c r="E92" i="82"/>
  <c r="E91" i="82"/>
  <c r="E90" i="82"/>
  <c r="E89" i="82"/>
  <c r="E88" i="82"/>
  <c r="E87" i="82"/>
  <c r="E86" i="82"/>
  <c r="E85" i="82"/>
  <c r="E84" i="82"/>
  <c r="E83" i="82"/>
  <c r="E82" i="82"/>
  <c r="E81" i="82"/>
  <c r="E80" i="82"/>
  <c r="E79" i="82"/>
  <c r="E78" i="82"/>
  <c r="E77" i="82"/>
  <c r="E76" i="82"/>
  <c r="E75" i="82"/>
  <c r="E74" i="82"/>
  <c r="E73" i="82"/>
  <c r="E72" i="82"/>
  <c r="E71" i="82"/>
  <c r="E70" i="82"/>
  <c r="E69" i="82"/>
  <c r="E68" i="82"/>
  <c r="E67" i="82"/>
  <c r="E66" i="82"/>
  <c r="E65" i="82"/>
  <c r="E64" i="82"/>
  <c r="E63" i="82"/>
  <c r="E62" i="82"/>
  <c r="E61" i="82"/>
  <c r="E60" i="82"/>
  <c r="E59" i="82"/>
  <c r="E58" i="82"/>
  <c r="E57" i="82"/>
  <c r="E56" i="82"/>
  <c r="E55" i="82"/>
  <c r="E54" i="82"/>
  <c r="E53" i="82"/>
  <c r="E52" i="82"/>
  <c r="E51" i="82"/>
  <c r="E50" i="82"/>
  <c r="E49" i="82"/>
  <c r="E48" i="82"/>
  <c r="E47" i="82"/>
  <c r="E46" i="82"/>
  <c r="E45" i="82"/>
  <c r="E44" i="82"/>
  <c r="E43" i="82"/>
  <c r="E42" i="82"/>
  <c r="E41" i="82"/>
  <c r="E40" i="82"/>
  <c r="E39" i="82"/>
  <c r="E38" i="82"/>
  <c r="E37" i="82"/>
  <c r="E36" i="82"/>
  <c r="E35" i="82"/>
  <c r="E34" i="82"/>
  <c r="E33" i="82"/>
  <c r="E32" i="82"/>
  <c r="E31" i="82"/>
  <c r="E30" i="82"/>
  <c r="E29" i="82"/>
  <c r="E28" i="82"/>
  <c r="E27" i="82"/>
  <c r="E26" i="82"/>
  <c r="E25" i="82"/>
  <c r="E24" i="82"/>
  <c r="E23" i="82"/>
  <c r="E22" i="82"/>
  <c r="AS17" i="113" l="1"/>
  <c r="AS18" i="112"/>
  <c r="AS18" i="111"/>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80" i="86"/>
  <c r="D79" i="86"/>
  <c r="D78" i="86"/>
  <c r="D77" i="86"/>
  <c r="D76" i="86"/>
  <c r="D75" i="86"/>
  <c r="D74" i="86"/>
  <c r="D73" i="86"/>
  <c r="D72" i="86"/>
  <c r="D71" i="86"/>
  <c r="D70" i="86"/>
  <c r="D69" i="86"/>
  <c r="D68" i="86"/>
  <c r="D67" i="86"/>
  <c r="D66" i="86"/>
  <c r="D65" i="86"/>
  <c r="D64" i="86"/>
  <c r="D63" i="86"/>
  <c r="D62" i="86"/>
  <c r="D61" i="86"/>
  <c r="D60" i="86"/>
  <c r="D59" i="86"/>
  <c r="D58" i="86"/>
  <c r="D57" i="86"/>
  <c r="D56" i="86"/>
  <c r="D55" i="86"/>
  <c r="D54" i="86"/>
  <c r="D53" i="86"/>
  <c r="D52" i="86"/>
  <c r="D51" i="86"/>
  <c r="D50" i="86"/>
  <c r="D49" i="86"/>
  <c r="D48" i="86"/>
  <c r="D47" i="86"/>
  <c r="D46" i="86"/>
  <c r="D45" i="86"/>
  <c r="D44" i="86"/>
  <c r="D43" i="86"/>
  <c r="D42" i="86"/>
  <c r="D41" i="86"/>
  <c r="D40" i="86"/>
  <c r="D39" i="86"/>
  <c r="D38" i="86"/>
  <c r="D37" i="86"/>
  <c r="D36" i="86"/>
  <c r="D35" i="86"/>
  <c r="D34" i="86"/>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S18" i="113" l="1"/>
  <c r="AS19" i="112"/>
  <c r="AS19" i="111"/>
  <c r="AJ32" i="85"/>
  <c r="AI32" i="85"/>
  <c r="AH32" i="85"/>
  <c r="AG32" i="85"/>
  <c r="AF32" i="85"/>
  <c r="AE32" i="85"/>
  <c r="AD32" i="85"/>
  <c r="AC32" i="85"/>
  <c r="AS19" i="113" l="1"/>
  <c r="AS20" i="112"/>
  <c r="AS20" i="111"/>
  <c r="BS1003" i="82"/>
  <c r="BR1003" i="82"/>
  <c r="BQ1003" i="82"/>
  <c r="BP1003" i="82"/>
  <c r="BO1003" i="82"/>
  <c r="BN1003" i="82"/>
  <c r="BM1003" i="82"/>
  <c r="BL1003" i="82"/>
  <c r="BS1002" i="82"/>
  <c r="BR1002" i="82"/>
  <c r="BQ1002" i="82"/>
  <c r="BP1002" i="82"/>
  <c r="BO1002" i="82"/>
  <c r="BN1002" i="82"/>
  <c r="BM1002" i="82"/>
  <c r="BL1002" i="82"/>
  <c r="BS1001" i="82"/>
  <c r="BR1001" i="82"/>
  <c r="BQ1001" i="82"/>
  <c r="BP1001" i="82"/>
  <c r="BO1001" i="82"/>
  <c r="BN1001" i="82"/>
  <c r="BM1001" i="82"/>
  <c r="BL1001" i="82"/>
  <c r="BS1000" i="82"/>
  <c r="BR1000" i="82"/>
  <c r="BQ1000" i="82"/>
  <c r="BP1000" i="82"/>
  <c r="BO1000" i="82"/>
  <c r="BN1000" i="82"/>
  <c r="BM1000" i="82"/>
  <c r="BL1000" i="82"/>
  <c r="BS999" i="82"/>
  <c r="BR999" i="82"/>
  <c r="BQ999" i="82"/>
  <c r="BP999" i="82"/>
  <c r="BO999" i="82"/>
  <c r="BN999" i="82"/>
  <c r="BM999" i="82"/>
  <c r="BL999" i="82"/>
  <c r="BS998" i="82"/>
  <c r="BR998" i="82"/>
  <c r="BQ998" i="82"/>
  <c r="BP998" i="82"/>
  <c r="BO998" i="82"/>
  <c r="BN998" i="82"/>
  <c r="BM998" i="82"/>
  <c r="BL998" i="82"/>
  <c r="BS997" i="82"/>
  <c r="BR997" i="82"/>
  <c r="BQ997" i="82"/>
  <c r="BP997" i="82"/>
  <c r="BO997" i="82"/>
  <c r="BN997" i="82"/>
  <c r="BM997" i="82"/>
  <c r="BL997" i="82"/>
  <c r="BS996" i="82"/>
  <c r="BR996" i="82"/>
  <c r="BQ996" i="82"/>
  <c r="BP996" i="82"/>
  <c r="BO996" i="82"/>
  <c r="BN996" i="82"/>
  <c r="BM996" i="82"/>
  <c r="BL996" i="82"/>
  <c r="BS995" i="82"/>
  <c r="BR995" i="82"/>
  <c r="BQ995" i="82"/>
  <c r="BP995" i="82"/>
  <c r="BO995" i="82"/>
  <c r="BN995" i="82"/>
  <c r="BM995" i="82"/>
  <c r="BL995" i="82"/>
  <c r="BS994" i="82"/>
  <c r="BR994" i="82"/>
  <c r="BQ994" i="82"/>
  <c r="BP994" i="82"/>
  <c r="BO994" i="82"/>
  <c r="BN994" i="82"/>
  <c r="BM994" i="82"/>
  <c r="BL994" i="82"/>
  <c r="BS993" i="82"/>
  <c r="BR993" i="82"/>
  <c r="BQ993" i="82"/>
  <c r="BP993" i="82"/>
  <c r="BO993" i="82"/>
  <c r="BN993" i="82"/>
  <c r="BM993" i="82"/>
  <c r="BL993" i="82"/>
  <c r="BS992" i="82"/>
  <c r="BR992" i="82"/>
  <c r="BQ992" i="82"/>
  <c r="BP992" i="82"/>
  <c r="BO992" i="82"/>
  <c r="BN992" i="82"/>
  <c r="BM992" i="82"/>
  <c r="BL992" i="82"/>
  <c r="BS991" i="82"/>
  <c r="BR991" i="82"/>
  <c r="BQ991" i="82"/>
  <c r="BP991" i="82"/>
  <c r="BO991" i="82"/>
  <c r="BN991" i="82"/>
  <c r="BM991" i="82"/>
  <c r="BL991" i="82"/>
  <c r="BS990" i="82"/>
  <c r="BR990" i="82"/>
  <c r="BQ990" i="82"/>
  <c r="BP990" i="82"/>
  <c r="BO990" i="82"/>
  <c r="BN990" i="82"/>
  <c r="BM990" i="82"/>
  <c r="BL990" i="82"/>
  <c r="BS989" i="82"/>
  <c r="BR989" i="82"/>
  <c r="BQ989" i="82"/>
  <c r="BP989" i="82"/>
  <c r="BO989" i="82"/>
  <c r="BN989" i="82"/>
  <c r="BM989" i="82"/>
  <c r="BL989" i="82"/>
  <c r="BS988" i="82"/>
  <c r="BR988" i="82"/>
  <c r="BQ988" i="82"/>
  <c r="BP988" i="82"/>
  <c r="BO988" i="82"/>
  <c r="BN988" i="82"/>
  <c r="BM988" i="82"/>
  <c r="BL988" i="82"/>
  <c r="BS987" i="82"/>
  <c r="BR987" i="82"/>
  <c r="BQ987" i="82"/>
  <c r="BP987" i="82"/>
  <c r="BO987" i="82"/>
  <c r="BN987" i="82"/>
  <c r="BM987" i="82"/>
  <c r="BL987" i="82"/>
  <c r="BS986" i="82"/>
  <c r="BR986" i="82"/>
  <c r="BQ986" i="82"/>
  <c r="BP986" i="82"/>
  <c r="BO986" i="82"/>
  <c r="BN986" i="82"/>
  <c r="BM986" i="82"/>
  <c r="BL986" i="82"/>
  <c r="BS985" i="82"/>
  <c r="BR985" i="82"/>
  <c r="BQ985" i="82"/>
  <c r="BP985" i="82"/>
  <c r="BO985" i="82"/>
  <c r="BN985" i="82"/>
  <c r="BM985" i="82"/>
  <c r="BL985" i="82"/>
  <c r="BS984" i="82"/>
  <c r="BR984" i="82"/>
  <c r="BQ984" i="82"/>
  <c r="BP984" i="82"/>
  <c r="BO984" i="82"/>
  <c r="BN984" i="82"/>
  <c r="BM984" i="82"/>
  <c r="BL984" i="82"/>
  <c r="BS983" i="82"/>
  <c r="BR983" i="82"/>
  <c r="BQ983" i="82"/>
  <c r="BP983" i="82"/>
  <c r="BO983" i="82"/>
  <c r="BN983" i="82"/>
  <c r="BM983" i="82"/>
  <c r="BL983" i="82"/>
  <c r="BS982" i="82"/>
  <c r="BR982" i="82"/>
  <c r="BQ982" i="82"/>
  <c r="BP982" i="82"/>
  <c r="BO982" i="82"/>
  <c r="BN982" i="82"/>
  <c r="BM982" i="82"/>
  <c r="BL982" i="82"/>
  <c r="BS981" i="82"/>
  <c r="BR981" i="82"/>
  <c r="BQ981" i="82"/>
  <c r="BP981" i="82"/>
  <c r="BO981" i="82"/>
  <c r="BN981" i="82"/>
  <c r="BM981" i="82"/>
  <c r="BL981" i="82"/>
  <c r="BS980" i="82"/>
  <c r="BR980" i="82"/>
  <c r="BQ980" i="82"/>
  <c r="BP980" i="82"/>
  <c r="BO980" i="82"/>
  <c r="BN980" i="82"/>
  <c r="BM980" i="82"/>
  <c r="BL980" i="82"/>
  <c r="BS979" i="82"/>
  <c r="BR979" i="82"/>
  <c r="BQ979" i="82"/>
  <c r="BP979" i="82"/>
  <c r="BO979" i="82"/>
  <c r="BN979" i="82"/>
  <c r="BM979" i="82"/>
  <c r="BL979" i="82"/>
  <c r="BS978" i="82"/>
  <c r="BR978" i="82"/>
  <c r="BQ978" i="82"/>
  <c r="BP978" i="82"/>
  <c r="BO978" i="82"/>
  <c r="BN978" i="82"/>
  <c r="BM978" i="82"/>
  <c r="BL978" i="82"/>
  <c r="BS977" i="82"/>
  <c r="BR977" i="82"/>
  <c r="BQ977" i="82"/>
  <c r="BP977" i="82"/>
  <c r="BO977" i="82"/>
  <c r="BN977" i="82"/>
  <c r="BM977" i="82"/>
  <c r="BL977" i="82"/>
  <c r="BS976" i="82"/>
  <c r="BR976" i="82"/>
  <c r="BQ976" i="82"/>
  <c r="BP976" i="82"/>
  <c r="BO976" i="82"/>
  <c r="BN976" i="82"/>
  <c r="BM976" i="82"/>
  <c r="BL976" i="82"/>
  <c r="BS975" i="82"/>
  <c r="BR975" i="82"/>
  <c r="BQ975" i="82"/>
  <c r="BP975" i="82"/>
  <c r="BO975" i="82"/>
  <c r="BN975" i="82"/>
  <c r="BM975" i="82"/>
  <c r="BL975" i="82"/>
  <c r="BS974" i="82"/>
  <c r="BR974" i="82"/>
  <c r="BQ974" i="82"/>
  <c r="BP974" i="82"/>
  <c r="BO974" i="82"/>
  <c r="BN974" i="82"/>
  <c r="BM974" i="82"/>
  <c r="BL974" i="82"/>
  <c r="BS973" i="82"/>
  <c r="BR973" i="82"/>
  <c r="BQ973" i="82"/>
  <c r="BP973" i="82"/>
  <c r="BO973" i="82"/>
  <c r="BN973" i="82"/>
  <c r="BM973" i="82"/>
  <c r="BL973" i="82"/>
  <c r="BS972" i="82"/>
  <c r="BR972" i="82"/>
  <c r="BQ972" i="82"/>
  <c r="BP972" i="82"/>
  <c r="BO972" i="82"/>
  <c r="BN972" i="82"/>
  <c r="BM972" i="82"/>
  <c r="BL972" i="82"/>
  <c r="BS971" i="82"/>
  <c r="BR971" i="82"/>
  <c r="BQ971" i="82"/>
  <c r="BP971" i="82"/>
  <c r="BO971" i="82"/>
  <c r="BN971" i="82"/>
  <c r="BM971" i="82"/>
  <c r="BL971" i="82"/>
  <c r="BS970" i="82"/>
  <c r="BR970" i="82"/>
  <c r="BQ970" i="82"/>
  <c r="BP970" i="82"/>
  <c r="BO970" i="82"/>
  <c r="BN970" i="82"/>
  <c r="BM970" i="82"/>
  <c r="BL970" i="82"/>
  <c r="BS969" i="82"/>
  <c r="BR969" i="82"/>
  <c r="BQ969" i="82"/>
  <c r="BP969" i="82"/>
  <c r="BO969" i="82"/>
  <c r="BN969" i="82"/>
  <c r="BM969" i="82"/>
  <c r="BL969" i="82"/>
  <c r="BS968" i="82"/>
  <c r="BR968" i="82"/>
  <c r="BQ968" i="82"/>
  <c r="BP968" i="82"/>
  <c r="BO968" i="82"/>
  <c r="BN968" i="82"/>
  <c r="BM968" i="82"/>
  <c r="BL968" i="82"/>
  <c r="BS967" i="82"/>
  <c r="BR967" i="82"/>
  <c r="BQ967" i="82"/>
  <c r="BP967" i="82"/>
  <c r="BO967" i="82"/>
  <c r="BN967" i="82"/>
  <c r="BM967" i="82"/>
  <c r="BL967" i="82"/>
  <c r="BS966" i="82"/>
  <c r="BR966" i="82"/>
  <c r="BQ966" i="82"/>
  <c r="BP966" i="82"/>
  <c r="BO966" i="82"/>
  <c r="BN966" i="82"/>
  <c r="BM966" i="82"/>
  <c r="BL966" i="82"/>
  <c r="BS965" i="82"/>
  <c r="BR965" i="82"/>
  <c r="BQ965" i="82"/>
  <c r="BP965" i="82"/>
  <c r="BO965" i="82"/>
  <c r="BN965" i="82"/>
  <c r="BM965" i="82"/>
  <c r="BL965" i="82"/>
  <c r="BS964" i="82"/>
  <c r="BR964" i="82"/>
  <c r="BQ964" i="82"/>
  <c r="BP964" i="82"/>
  <c r="BO964" i="82"/>
  <c r="BN964" i="82"/>
  <c r="BM964" i="82"/>
  <c r="BL964" i="82"/>
  <c r="BS963" i="82"/>
  <c r="BR963" i="82"/>
  <c r="BQ963" i="82"/>
  <c r="BP963" i="82"/>
  <c r="BO963" i="82"/>
  <c r="BN963" i="82"/>
  <c r="BM963" i="82"/>
  <c r="BL963" i="82"/>
  <c r="BS962" i="82"/>
  <c r="BR962" i="82"/>
  <c r="BQ962" i="82"/>
  <c r="BP962" i="82"/>
  <c r="BO962" i="82"/>
  <c r="BN962" i="82"/>
  <c r="BM962" i="82"/>
  <c r="BL962" i="82"/>
  <c r="BS961" i="82"/>
  <c r="BR961" i="82"/>
  <c r="BQ961" i="82"/>
  <c r="BP961" i="82"/>
  <c r="BO961" i="82"/>
  <c r="BN961" i="82"/>
  <c r="BM961" i="82"/>
  <c r="BL961" i="82"/>
  <c r="BS960" i="82"/>
  <c r="BR960" i="82"/>
  <c r="BQ960" i="82"/>
  <c r="BP960" i="82"/>
  <c r="BO960" i="82"/>
  <c r="BN960" i="82"/>
  <c r="BM960" i="82"/>
  <c r="BL960" i="82"/>
  <c r="BS959" i="82"/>
  <c r="BR959" i="82"/>
  <c r="BQ959" i="82"/>
  <c r="BP959" i="82"/>
  <c r="BO959" i="82"/>
  <c r="BN959" i="82"/>
  <c r="BM959" i="82"/>
  <c r="BL959" i="82"/>
  <c r="BS958" i="82"/>
  <c r="BR958" i="82"/>
  <c r="BQ958" i="82"/>
  <c r="BP958" i="82"/>
  <c r="BO958" i="82"/>
  <c r="BN958" i="82"/>
  <c r="BM958" i="82"/>
  <c r="BL958" i="82"/>
  <c r="BS957" i="82"/>
  <c r="BR957" i="82"/>
  <c r="BQ957" i="82"/>
  <c r="BP957" i="82"/>
  <c r="BO957" i="82"/>
  <c r="BN957" i="82"/>
  <c r="BM957" i="82"/>
  <c r="BL957" i="82"/>
  <c r="BS956" i="82"/>
  <c r="BR956" i="82"/>
  <c r="BQ956" i="82"/>
  <c r="BP956" i="82"/>
  <c r="BO956" i="82"/>
  <c r="BN956" i="82"/>
  <c r="BM956" i="82"/>
  <c r="BL956" i="82"/>
  <c r="BS955" i="82"/>
  <c r="BR955" i="82"/>
  <c r="BQ955" i="82"/>
  <c r="BP955" i="82"/>
  <c r="BO955" i="82"/>
  <c r="BN955" i="82"/>
  <c r="BM955" i="82"/>
  <c r="BL955" i="82"/>
  <c r="BS954" i="82"/>
  <c r="BR954" i="82"/>
  <c r="BQ954" i="82"/>
  <c r="BP954" i="82"/>
  <c r="BO954" i="82"/>
  <c r="BN954" i="82"/>
  <c r="BM954" i="82"/>
  <c r="BL954" i="82"/>
  <c r="BS953" i="82"/>
  <c r="BR953" i="82"/>
  <c r="BQ953" i="82"/>
  <c r="BP953" i="82"/>
  <c r="BO953" i="82"/>
  <c r="BN953" i="82"/>
  <c r="BM953" i="82"/>
  <c r="BL953" i="82"/>
  <c r="BS952" i="82"/>
  <c r="BR952" i="82"/>
  <c r="BQ952" i="82"/>
  <c r="BP952" i="82"/>
  <c r="BO952" i="82"/>
  <c r="BN952" i="82"/>
  <c r="BM952" i="82"/>
  <c r="BL952" i="82"/>
  <c r="BS951" i="82"/>
  <c r="BR951" i="82"/>
  <c r="BQ951" i="82"/>
  <c r="BP951" i="82"/>
  <c r="BO951" i="82"/>
  <c r="BN951" i="82"/>
  <c r="BM951" i="82"/>
  <c r="BL951" i="82"/>
  <c r="BS950" i="82"/>
  <c r="BR950" i="82"/>
  <c r="BQ950" i="82"/>
  <c r="BP950" i="82"/>
  <c r="BO950" i="82"/>
  <c r="BN950" i="82"/>
  <c r="BM950" i="82"/>
  <c r="BL950" i="82"/>
  <c r="BS949" i="82"/>
  <c r="BR949" i="82"/>
  <c r="BQ949" i="82"/>
  <c r="BP949" i="82"/>
  <c r="BO949" i="82"/>
  <c r="BN949" i="82"/>
  <c r="BM949" i="82"/>
  <c r="BL949" i="82"/>
  <c r="BS948" i="82"/>
  <c r="BR948" i="82"/>
  <c r="BQ948" i="82"/>
  <c r="BP948" i="82"/>
  <c r="BO948" i="82"/>
  <c r="BN948" i="82"/>
  <c r="BM948" i="82"/>
  <c r="BL948" i="82"/>
  <c r="BS947" i="82"/>
  <c r="BR947" i="82"/>
  <c r="BQ947" i="82"/>
  <c r="BP947" i="82"/>
  <c r="BO947" i="82"/>
  <c r="BN947" i="82"/>
  <c r="BM947" i="82"/>
  <c r="BL947" i="82"/>
  <c r="BS946" i="82"/>
  <c r="BR946" i="82"/>
  <c r="BQ946" i="82"/>
  <c r="BP946" i="82"/>
  <c r="BO946" i="82"/>
  <c r="BN946" i="82"/>
  <c r="BM946" i="82"/>
  <c r="BL946" i="82"/>
  <c r="BS945" i="82"/>
  <c r="BR945" i="82"/>
  <c r="BQ945" i="82"/>
  <c r="BP945" i="82"/>
  <c r="BO945" i="82"/>
  <c r="BN945" i="82"/>
  <c r="BM945" i="82"/>
  <c r="BL945" i="82"/>
  <c r="BS944" i="82"/>
  <c r="BR944" i="82"/>
  <c r="BQ944" i="82"/>
  <c r="BP944" i="82"/>
  <c r="BO944" i="82"/>
  <c r="BN944" i="82"/>
  <c r="BM944" i="82"/>
  <c r="BL944" i="82"/>
  <c r="BS943" i="82"/>
  <c r="BR943" i="82"/>
  <c r="BQ943" i="82"/>
  <c r="BP943" i="82"/>
  <c r="BO943" i="82"/>
  <c r="BN943" i="82"/>
  <c r="BM943" i="82"/>
  <c r="BL943" i="82"/>
  <c r="BS942" i="82"/>
  <c r="BR942" i="82"/>
  <c r="BQ942" i="82"/>
  <c r="BP942" i="82"/>
  <c r="BO942" i="82"/>
  <c r="BN942" i="82"/>
  <c r="BM942" i="82"/>
  <c r="BL942" i="82"/>
  <c r="BS941" i="82"/>
  <c r="BR941" i="82"/>
  <c r="BQ941" i="82"/>
  <c r="BP941" i="82"/>
  <c r="BO941" i="82"/>
  <c r="BN941" i="82"/>
  <c r="BM941" i="82"/>
  <c r="BL941" i="82"/>
  <c r="BS940" i="82"/>
  <c r="BR940" i="82"/>
  <c r="BQ940" i="82"/>
  <c r="BP940" i="82"/>
  <c r="BO940" i="82"/>
  <c r="BN940" i="82"/>
  <c r="BM940" i="82"/>
  <c r="BL940" i="82"/>
  <c r="BS939" i="82"/>
  <c r="BR939" i="82"/>
  <c r="BQ939" i="82"/>
  <c r="BP939" i="82"/>
  <c r="BO939" i="82"/>
  <c r="BN939" i="82"/>
  <c r="BM939" i="82"/>
  <c r="BL939" i="82"/>
  <c r="BS938" i="82"/>
  <c r="BR938" i="82"/>
  <c r="BQ938" i="82"/>
  <c r="BP938" i="82"/>
  <c r="BO938" i="82"/>
  <c r="BN938" i="82"/>
  <c r="BM938" i="82"/>
  <c r="BL938" i="82"/>
  <c r="BS937" i="82"/>
  <c r="BR937" i="82"/>
  <c r="BQ937" i="82"/>
  <c r="BP937" i="82"/>
  <c r="BO937" i="82"/>
  <c r="BN937" i="82"/>
  <c r="BM937" i="82"/>
  <c r="BL937" i="82"/>
  <c r="BS936" i="82"/>
  <c r="BR936" i="82"/>
  <c r="BQ936" i="82"/>
  <c r="BP936" i="82"/>
  <c r="BO936" i="82"/>
  <c r="BN936" i="82"/>
  <c r="BM936" i="82"/>
  <c r="BL936" i="82"/>
  <c r="BS935" i="82"/>
  <c r="BR935" i="82"/>
  <c r="BQ935" i="82"/>
  <c r="BP935" i="82"/>
  <c r="BO935" i="82"/>
  <c r="BN935" i="82"/>
  <c r="BM935" i="82"/>
  <c r="BL935" i="82"/>
  <c r="BS934" i="82"/>
  <c r="BR934" i="82"/>
  <c r="BQ934" i="82"/>
  <c r="BP934" i="82"/>
  <c r="BO934" i="82"/>
  <c r="BN934" i="82"/>
  <c r="BM934" i="82"/>
  <c r="BL934" i="82"/>
  <c r="BS933" i="82"/>
  <c r="BR933" i="82"/>
  <c r="BQ933" i="82"/>
  <c r="BP933" i="82"/>
  <c r="BO933" i="82"/>
  <c r="BN933" i="82"/>
  <c r="BM933" i="82"/>
  <c r="BL933" i="82"/>
  <c r="BS932" i="82"/>
  <c r="BR932" i="82"/>
  <c r="BQ932" i="82"/>
  <c r="BP932" i="82"/>
  <c r="BO932" i="82"/>
  <c r="BN932" i="82"/>
  <c r="BM932" i="82"/>
  <c r="BL932" i="82"/>
  <c r="BS931" i="82"/>
  <c r="BR931" i="82"/>
  <c r="BQ931" i="82"/>
  <c r="BP931" i="82"/>
  <c r="BO931" i="82"/>
  <c r="BN931" i="82"/>
  <c r="BM931" i="82"/>
  <c r="BL931" i="82"/>
  <c r="BS930" i="82"/>
  <c r="BR930" i="82"/>
  <c r="BQ930" i="82"/>
  <c r="BP930" i="82"/>
  <c r="BO930" i="82"/>
  <c r="BN930" i="82"/>
  <c r="BM930" i="82"/>
  <c r="BL930" i="82"/>
  <c r="BS929" i="82"/>
  <c r="BR929" i="82"/>
  <c r="BQ929" i="82"/>
  <c r="BP929" i="82"/>
  <c r="BO929" i="82"/>
  <c r="BN929" i="82"/>
  <c r="BM929" i="82"/>
  <c r="BL929" i="82"/>
  <c r="BS928" i="82"/>
  <c r="BR928" i="82"/>
  <c r="BQ928" i="82"/>
  <c r="BP928" i="82"/>
  <c r="BO928" i="82"/>
  <c r="BN928" i="82"/>
  <c r="BM928" i="82"/>
  <c r="BL928" i="82"/>
  <c r="BS927" i="82"/>
  <c r="BR927" i="82"/>
  <c r="BQ927" i="82"/>
  <c r="BP927" i="82"/>
  <c r="BO927" i="82"/>
  <c r="BN927" i="82"/>
  <c r="BM927" i="82"/>
  <c r="BL927" i="82"/>
  <c r="BS926" i="82"/>
  <c r="BR926" i="82"/>
  <c r="BQ926" i="82"/>
  <c r="BP926" i="82"/>
  <c r="BO926" i="82"/>
  <c r="BN926" i="82"/>
  <c r="BM926" i="82"/>
  <c r="BL926" i="82"/>
  <c r="BS925" i="82"/>
  <c r="BR925" i="82"/>
  <c r="BQ925" i="82"/>
  <c r="BP925" i="82"/>
  <c r="BO925" i="82"/>
  <c r="BN925" i="82"/>
  <c r="BM925" i="82"/>
  <c r="BL925" i="82"/>
  <c r="BS924" i="82"/>
  <c r="BR924" i="82"/>
  <c r="BQ924" i="82"/>
  <c r="BP924" i="82"/>
  <c r="BO924" i="82"/>
  <c r="BN924" i="82"/>
  <c r="BM924" i="82"/>
  <c r="BL924" i="82"/>
  <c r="BS923" i="82"/>
  <c r="BR923" i="82"/>
  <c r="BQ923" i="82"/>
  <c r="BP923" i="82"/>
  <c r="BO923" i="82"/>
  <c r="BN923" i="82"/>
  <c r="BM923" i="82"/>
  <c r="BL923" i="82"/>
  <c r="BS922" i="82"/>
  <c r="BR922" i="82"/>
  <c r="BQ922" i="82"/>
  <c r="BP922" i="82"/>
  <c r="BO922" i="82"/>
  <c r="BN922" i="82"/>
  <c r="BM922" i="82"/>
  <c r="BL922" i="82"/>
  <c r="BS921" i="82"/>
  <c r="BR921" i="82"/>
  <c r="BQ921" i="82"/>
  <c r="BP921" i="82"/>
  <c r="BO921" i="82"/>
  <c r="BN921" i="82"/>
  <c r="BM921" i="82"/>
  <c r="BL921" i="82"/>
  <c r="BS920" i="82"/>
  <c r="BR920" i="82"/>
  <c r="BQ920" i="82"/>
  <c r="BP920" i="82"/>
  <c r="BO920" i="82"/>
  <c r="BN920" i="82"/>
  <c r="BM920" i="82"/>
  <c r="BL920" i="82"/>
  <c r="BS919" i="82"/>
  <c r="BR919" i="82"/>
  <c r="BQ919" i="82"/>
  <c r="BP919" i="82"/>
  <c r="BO919" i="82"/>
  <c r="BN919" i="82"/>
  <c r="BM919" i="82"/>
  <c r="BL919" i="82"/>
  <c r="BS918" i="82"/>
  <c r="BR918" i="82"/>
  <c r="BQ918" i="82"/>
  <c r="BP918" i="82"/>
  <c r="BO918" i="82"/>
  <c r="BN918" i="82"/>
  <c r="BM918" i="82"/>
  <c r="BL918" i="82"/>
  <c r="BS917" i="82"/>
  <c r="BR917" i="82"/>
  <c r="BQ917" i="82"/>
  <c r="BP917" i="82"/>
  <c r="BO917" i="82"/>
  <c r="BN917" i="82"/>
  <c r="BM917" i="82"/>
  <c r="BL917" i="82"/>
  <c r="BS916" i="82"/>
  <c r="BR916" i="82"/>
  <c r="BQ916" i="82"/>
  <c r="BP916" i="82"/>
  <c r="BO916" i="82"/>
  <c r="BN916" i="82"/>
  <c r="BM916" i="82"/>
  <c r="BL916" i="82"/>
  <c r="BS915" i="82"/>
  <c r="BR915" i="82"/>
  <c r="BQ915" i="82"/>
  <c r="BP915" i="82"/>
  <c r="BO915" i="82"/>
  <c r="BN915" i="82"/>
  <c r="BM915" i="82"/>
  <c r="BL915" i="82"/>
  <c r="BS914" i="82"/>
  <c r="BR914" i="82"/>
  <c r="BQ914" i="82"/>
  <c r="BP914" i="82"/>
  <c r="BO914" i="82"/>
  <c r="BN914" i="82"/>
  <c r="BM914" i="82"/>
  <c r="BL914" i="82"/>
  <c r="BS913" i="82"/>
  <c r="BR913" i="82"/>
  <c r="BQ913" i="82"/>
  <c r="BP913" i="82"/>
  <c r="BO913" i="82"/>
  <c r="BN913" i="82"/>
  <c r="BM913" i="82"/>
  <c r="BL913" i="82"/>
  <c r="BS912" i="82"/>
  <c r="BR912" i="82"/>
  <c r="BQ912" i="82"/>
  <c r="BP912" i="82"/>
  <c r="BO912" i="82"/>
  <c r="BN912" i="82"/>
  <c r="BM912" i="82"/>
  <c r="BL912" i="82"/>
  <c r="BS911" i="82"/>
  <c r="BR911" i="82"/>
  <c r="BQ911" i="82"/>
  <c r="BP911" i="82"/>
  <c r="BO911" i="82"/>
  <c r="BN911" i="82"/>
  <c r="BM911" i="82"/>
  <c r="BL911" i="82"/>
  <c r="BS910" i="82"/>
  <c r="BR910" i="82"/>
  <c r="BQ910" i="82"/>
  <c r="BP910" i="82"/>
  <c r="BO910" i="82"/>
  <c r="BN910" i="82"/>
  <c r="BM910" i="82"/>
  <c r="BL910" i="82"/>
  <c r="BS909" i="82"/>
  <c r="BR909" i="82"/>
  <c r="BQ909" i="82"/>
  <c r="BP909" i="82"/>
  <c r="BO909" i="82"/>
  <c r="BN909" i="82"/>
  <c r="BM909" i="82"/>
  <c r="BL909" i="82"/>
  <c r="BS908" i="82"/>
  <c r="BR908" i="82"/>
  <c r="BQ908" i="82"/>
  <c r="BP908" i="82"/>
  <c r="BO908" i="82"/>
  <c r="BN908" i="82"/>
  <c r="BM908" i="82"/>
  <c r="BL908" i="82"/>
  <c r="BS907" i="82"/>
  <c r="BR907" i="82"/>
  <c r="BQ907" i="82"/>
  <c r="BP907" i="82"/>
  <c r="BO907" i="82"/>
  <c r="BN907" i="82"/>
  <c r="BM907" i="82"/>
  <c r="BL907" i="82"/>
  <c r="BS906" i="82"/>
  <c r="BR906" i="82"/>
  <c r="BQ906" i="82"/>
  <c r="BP906" i="82"/>
  <c r="BO906" i="82"/>
  <c r="BN906" i="82"/>
  <c r="BM906" i="82"/>
  <c r="BL906" i="82"/>
  <c r="BS905" i="82"/>
  <c r="BR905" i="82"/>
  <c r="BQ905" i="82"/>
  <c r="BP905" i="82"/>
  <c r="BO905" i="82"/>
  <c r="BN905" i="82"/>
  <c r="BM905" i="82"/>
  <c r="BL905" i="82"/>
  <c r="BS904" i="82"/>
  <c r="BR904" i="82"/>
  <c r="BQ904" i="82"/>
  <c r="BP904" i="82"/>
  <c r="BO904" i="82"/>
  <c r="BN904" i="82"/>
  <c r="BM904" i="82"/>
  <c r="BL904" i="82"/>
  <c r="BS903" i="82"/>
  <c r="BR903" i="82"/>
  <c r="BQ903" i="82"/>
  <c r="BP903" i="82"/>
  <c r="BO903" i="82"/>
  <c r="BN903" i="82"/>
  <c r="BM903" i="82"/>
  <c r="BL903" i="82"/>
  <c r="BS902" i="82"/>
  <c r="BR902" i="82"/>
  <c r="BQ902" i="82"/>
  <c r="BP902" i="82"/>
  <c r="BO902" i="82"/>
  <c r="BN902" i="82"/>
  <c r="BM902" i="82"/>
  <c r="BL902" i="82"/>
  <c r="BS901" i="82"/>
  <c r="BR901" i="82"/>
  <c r="BQ901" i="82"/>
  <c r="BP901" i="82"/>
  <c r="BO901" i="82"/>
  <c r="BN901" i="82"/>
  <c r="BM901" i="82"/>
  <c r="BL901" i="82"/>
  <c r="BS900" i="82"/>
  <c r="BR900" i="82"/>
  <c r="BQ900" i="82"/>
  <c r="BP900" i="82"/>
  <c r="BO900" i="82"/>
  <c r="BN900" i="82"/>
  <c r="BM900" i="82"/>
  <c r="BL900" i="82"/>
  <c r="BS899" i="82"/>
  <c r="BR899" i="82"/>
  <c r="BQ899" i="82"/>
  <c r="BP899" i="82"/>
  <c r="BO899" i="82"/>
  <c r="BN899" i="82"/>
  <c r="BM899" i="82"/>
  <c r="BL899" i="82"/>
  <c r="BS898" i="82"/>
  <c r="BR898" i="82"/>
  <c r="BQ898" i="82"/>
  <c r="BP898" i="82"/>
  <c r="BO898" i="82"/>
  <c r="BN898" i="82"/>
  <c r="BM898" i="82"/>
  <c r="BL898" i="82"/>
  <c r="BS897" i="82"/>
  <c r="BR897" i="82"/>
  <c r="BQ897" i="82"/>
  <c r="BP897" i="82"/>
  <c r="BO897" i="82"/>
  <c r="BN897" i="82"/>
  <c r="BM897" i="82"/>
  <c r="BL897" i="82"/>
  <c r="BS896" i="82"/>
  <c r="BR896" i="82"/>
  <c r="BQ896" i="82"/>
  <c r="BP896" i="82"/>
  <c r="BO896" i="82"/>
  <c r="BN896" i="82"/>
  <c r="BM896" i="82"/>
  <c r="BL896" i="82"/>
  <c r="BS895" i="82"/>
  <c r="BR895" i="82"/>
  <c r="BQ895" i="82"/>
  <c r="BP895" i="82"/>
  <c r="BO895" i="82"/>
  <c r="BN895" i="82"/>
  <c r="BM895" i="82"/>
  <c r="BL895" i="82"/>
  <c r="BS894" i="82"/>
  <c r="BR894" i="82"/>
  <c r="BQ894" i="82"/>
  <c r="BP894" i="82"/>
  <c r="BO894" i="82"/>
  <c r="BN894" i="82"/>
  <c r="BM894" i="82"/>
  <c r="BL894" i="82"/>
  <c r="BS893" i="82"/>
  <c r="BR893" i="82"/>
  <c r="BQ893" i="82"/>
  <c r="BP893" i="82"/>
  <c r="BO893" i="82"/>
  <c r="BN893" i="82"/>
  <c r="BM893" i="82"/>
  <c r="BL893" i="82"/>
  <c r="BS892" i="82"/>
  <c r="BR892" i="82"/>
  <c r="BQ892" i="82"/>
  <c r="BP892" i="82"/>
  <c r="BO892" i="82"/>
  <c r="BN892" i="82"/>
  <c r="BM892" i="82"/>
  <c r="BL892" i="82"/>
  <c r="BS891" i="82"/>
  <c r="BR891" i="82"/>
  <c r="BQ891" i="82"/>
  <c r="BP891" i="82"/>
  <c r="BO891" i="82"/>
  <c r="BN891" i="82"/>
  <c r="BM891" i="82"/>
  <c r="BL891" i="82"/>
  <c r="BS890" i="82"/>
  <c r="BR890" i="82"/>
  <c r="BQ890" i="82"/>
  <c r="BP890" i="82"/>
  <c r="BO890" i="82"/>
  <c r="BN890" i="82"/>
  <c r="BM890" i="82"/>
  <c r="BL890" i="82"/>
  <c r="BS889" i="82"/>
  <c r="BR889" i="82"/>
  <c r="BQ889" i="82"/>
  <c r="BP889" i="82"/>
  <c r="BO889" i="82"/>
  <c r="BN889" i="82"/>
  <c r="BM889" i="82"/>
  <c r="BL889" i="82"/>
  <c r="BS888" i="82"/>
  <c r="BR888" i="82"/>
  <c r="BQ888" i="82"/>
  <c r="BP888" i="82"/>
  <c r="BO888" i="82"/>
  <c r="BN888" i="82"/>
  <c r="BM888" i="82"/>
  <c r="BL888" i="82"/>
  <c r="BS887" i="82"/>
  <c r="BR887" i="82"/>
  <c r="BQ887" i="82"/>
  <c r="BP887" i="82"/>
  <c r="BO887" i="82"/>
  <c r="BN887" i="82"/>
  <c r="BM887" i="82"/>
  <c r="BL887" i="82"/>
  <c r="BS886" i="82"/>
  <c r="BR886" i="82"/>
  <c r="BQ886" i="82"/>
  <c r="BP886" i="82"/>
  <c r="BO886" i="82"/>
  <c r="BN886" i="82"/>
  <c r="BM886" i="82"/>
  <c r="BL886" i="82"/>
  <c r="BS885" i="82"/>
  <c r="BR885" i="82"/>
  <c r="BQ885" i="82"/>
  <c r="BP885" i="82"/>
  <c r="BO885" i="82"/>
  <c r="BN885" i="82"/>
  <c r="BM885" i="82"/>
  <c r="BL885" i="82"/>
  <c r="BS884" i="82"/>
  <c r="BR884" i="82"/>
  <c r="BQ884" i="82"/>
  <c r="BP884" i="82"/>
  <c r="BO884" i="82"/>
  <c r="BN884" i="82"/>
  <c r="BM884" i="82"/>
  <c r="BL884" i="82"/>
  <c r="BS883" i="82"/>
  <c r="BR883" i="82"/>
  <c r="BQ883" i="82"/>
  <c r="BP883" i="82"/>
  <c r="BO883" i="82"/>
  <c r="BN883" i="82"/>
  <c r="BM883" i="82"/>
  <c r="BL883" i="82"/>
  <c r="BS882" i="82"/>
  <c r="BR882" i="82"/>
  <c r="BQ882" i="82"/>
  <c r="BP882" i="82"/>
  <c r="BO882" i="82"/>
  <c r="BN882" i="82"/>
  <c r="BM882" i="82"/>
  <c r="BL882" i="82"/>
  <c r="BS881" i="82"/>
  <c r="BR881" i="82"/>
  <c r="BQ881" i="82"/>
  <c r="BP881" i="82"/>
  <c r="BO881" i="82"/>
  <c r="BN881" i="82"/>
  <c r="BM881" i="82"/>
  <c r="BL881" i="82"/>
  <c r="BS880" i="82"/>
  <c r="BR880" i="82"/>
  <c r="BQ880" i="82"/>
  <c r="BP880" i="82"/>
  <c r="BO880" i="82"/>
  <c r="BN880" i="82"/>
  <c r="BM880" i="82"/>
  <c r="BL880" i="82"/>
  <c r="BS879" i="82"/>
  <c r="BR879" i="82"/>
  <c r="BQ879" i="82"/>
  <c r="BP879" i="82"/>
  <c r="BO879" i="82"/>
  <c r="BN879" i="82"/>
  <c r="BM879" i="82"/>
  <c r="BL879" i="82"/>
  <c r="BS878" i="82"/>
  <c r="BR878" i="82"/>
  <c r="BQ878" i="82"/>
  <c r="BP878" i="82"/>
  <c r="BO878" i="82"/>
  <c r="BN878" i="82"/>
  <c r="BM878" i="82"/>
  <c r="BL878" i="82"/>
  <c r="BS877" i="82"/>
  <c r="BR877" i="82"/>
  <c r="BQ877" i="82"/>
  <c r="BP877" i="82"/>
  <c r="BO877" i="82"/>
  <c r="BN877" i="82"/>
  <c r="BM877" i="82"/>
  <c r="BL877" i="82"/>
  <c r="BS876" i="82"/>
  <c r="BR876" i="82"/>
  <c r="BQ876" i="82"/>
  <c r="BP876" i="82"/>
  <c r="BO876" i="82"/>
  <c r="BN876" i="82"/>
  <c r="BM876" i="82"/>
  <c r="BL876" i="82"/>
  <c r="BS875" i="82"/>
  <c r="BR875" i="82"/>
  <c r="BQ875" i="82"/>
  <c r="BP875" i="82"/>
  <c r="BO875" i="82"/>
  <c r="BN875" i="82"/>
  <c r="BM875" i="82"/>
  <c r="BL875" i="82"/>
  <c r="BS874" i="82"/>
  <c r="BR874" i="82"/>
  <c r="BQ874" i="82"/>
  <c r="BP874" i="82"/>
  <c r="BO874" i="82"/>
  <c r="BN874" i="82"/>
  <c r="BM874" i="82"/>
  <c r="BL874" i="82"/>
  <c r="BS873" i="82"/>
  <c r="BR873" i="82"/>
  <c r="BQ873" i="82"/>
  <c r="BP873" i="82"/>
  <c r="BO873" i="82"/>
  <c r="BN873" i="82"/>
  <c r="BM873" i="82"/>
  <c r="BL873" i="82"/>
  <c r="BS872" i="82"/>
  <c r="BR872" i="82"/>
  <c r="BQ872" i="82"/>
  <c r="BP872" i="82"/>
  <c r="BO872" i="82"/>
  <c r="BN872" i="82"/>
  <c r="BM872" i="82"/>
  <c r="BL872" i="82"/>
  <c r="BS871" i="82"/>
  <c r="BR871" i="82"/>
  <c r="BQ871" i="82"/>
  <c r="BP871" i="82"/>
  <c r="BO871" i="82"/>
  <c r="BN871" i="82"/>
  <c r="BM871" i="82"/>
  <c r="BL871" i="82"/>
  <c r="BS870" i="82"/>
  <c r="BR870" i="82"/>
  <c r="BQ870" i="82"/>
  <c r="BP870" i="82"/>
  <c r="BO870" i="82"/>
  <c r="BN870" i="82"/>
  <c r="BM870" i="82"/>
  <c r="BL870" i="82"/>
  <c r="BS869" i="82"/>
  <c r="BR869" i="82"/>
  <c r="BQ869" i="82"/>
  <c r="BP869" i="82"/>
  <c r="BO869" i="82"/>
  <c r="BN869" i="82"/>
  <c r="BM869" i="82"/>
  <c r="BL869" i="82"/>
  <c r="BS868" i="82"/>
  <c r="BR868" i="82"/>
  <c r="BQ868" i="82"/>
  <c r="BP868" i="82"/>
  <c r="BO868" i="82"/>
  <c r="BN868" i="82"/>
  <c r="BM868" i="82"/>
  <c r="BL868" i="82"/>
  <c r="BS867" i="82"/>
  <c r="BR867" i="82"/>
  <c r="BQ867" i="82"/>
  <c r="BP867" i="82"/>
  <c r="BO867" i="82"/>
  <c r="BN867" i="82"/>
  <c r="BM867" i="82"/>
  <c r="BL867" i="82"/>
  <c r="BS866" i="82"/>
  <c r="BR866" i="82"/>
  <c r="BQ866" i="82"/>
  <c r="BP866" i="82"/>
  <c r="BO866" i="82"/>
  <c r="BN866" i="82"/>
  <c r="BM866" i="82"/>
  <c r="BL866" i="82"/>
  <c r="BS865" i="82"/>
  <c r="BR865" i="82"/>
  <c r="BQ865" i="82"/>
  <c r="BP865" i="82"/>
  <c r="BO865" i="82"/>
  <c r="BN865" i="82"/>
  <c r="BM865" i="82"/>
  <c r="BL865" i="82"/>
  <c r="BS864" i="82"/>
  <c r="BR864" i="82"/>
  <c r="BQ864" i="82"/>
  <c r="BP864" i="82"/>
  <c r="BO864" i="82"/>
  <c r="BN864" i="82"/>
  <c r="BM864" i="82"/>
  <c r="BL864" i="82"/>
  <c r="BS863" i="82"/>
  <c r="BR863" i="82"/>
  <c r="BQ863" i="82"/>
  <c r="BP863" i="82"/>
  <c r="BO863" i="82"/>
  <c r="BN863" i="82"/>
  <c r="BM863" i="82"/>
  <c r="BL863" i="82"/>
  <c r="BS862" i="82"/>
  <c r="BR862" i="82"/>
  <c r="BQ862" i="82"/>
  <c r="BP862" i="82"/>
  <c r="BO862" i="82"/>
  <c r="BN862" i="82"/>
  <c r="BM862" i="82"/>
  <c r="BL862" i="82"/>
  <c r="BS861" i="82"/>
  <c r="BR861" i="82"/>
  <c r="BQ861" i="82"/>
  <c r="BP861" i="82"/>
  <c r="BO861" i="82"/>
  <c r="BN861" i="82"/>
  <c r="BM861" i="82"/>
  <c r="BL861" i="82"/>
  <c r="BS860" i="82"/>
  <c r="BR860" i="82"/>
  <c r="BQ860" i="82"/>
  <c r="BP860" i="82"/>
  <c r="BO860" i="82"/>
  <c r="BN860" i="82"/>
  <c r="BM860" i="82"/>
  <c r="BL860" i="82"/>
  <c r="BS859" i="82"/>
  <c r="BR859" i="82"/>
  <c r="BQ859" i="82"/>
  <c r="BP859" i="82"/>
  <c r="BO859" i="82"/>
  <c r="BN859" i="82"/>
  <c r="BM859" i="82"/>
  <c r="BL859" i="82"/>
  <c r="BS858" i="82"/>
  <c r="BR858" i="82"/>
  <c r="BQ858" i="82"/>
  <c r="BP858" i="82"/>
  <c r="BO858" i="82"/>
  <c r="BN858" i="82"/>
  <c r="BM858" i="82"/>
  <c r="BL858" i="82"/>
  <c r="BS857" i="82"/>
  <c r="BR857" i="82"/>
  <c r="BQ857" i="82"/>
  <c r="BP857" i="82"/>
  <c r="BO857" i="82"/>
  <c r="BN857" i="82"/>
  <c r="BM857" i="82"/>
  <c r="BL857" i="82"/>
  <c r="BS856" i="82"/>
  <c r="BR856" i="82"/>
  <c r="BQ856" i="82"/>
  <c r="BP856" i="82"/>
  <c r="BO856" i="82"/>
  <c r="BN856" i="82"/>
  <c r="BM856" i="82"/>
  <c r="BL856" i="82"/>
  <c r="BS855" i="82"/>
  <c r="BR855" i="82"/>
  <c r="BQ855" i="82"/>
  <c r="BP855" i="82"/>
  <c r="BO855" i="82"/>
  <c r="BN855" i="82"/>
  <c r="BM855" i="82"/>
  <c r="BL855" i="82"/>
  <c r="BS854" i="82"/>
  <c r="BR854" i="82"/>
  <c r="BQ854" i="82"/>
  <c r="BP854" i="82"/>
  <c r="BO854" i="82"/>
  <c r="BN854" i="82"/>
  <c r="BM854" i="82"/>
  <c r="BL854" i="82"/>
  <c r="BS853" i="82"/>
  <c r="BR853" i="82"/>
  <c r="BQ853" i="82"/>
  <c r="BP853" i="82"/>
  <c r="BO853" i="82"/>
  <c r="BN853" i="82"/>
  <c r="BM853" i="82"/>
  <c r="BL853" i="82"/>
  <c r="BS852" i="82"/>
  <c r="BR852" i="82"/>
  <c r="BQ852" i="82"/>
  <c r="BP852" i="82"/>
  <c r="BO852" i="82"/>
  <c r="BN852" i="82"/>
  <c r="BM852" i="82"/>
  <c r="BL852" i="82"/>
  <c r="BS851" i="82"/>
  <c r="BR851" i="82"/>
  <c r="BQ851" i="82"/>
  <c r="BP851" i="82"/>
  <c r="BO851" i="82"/>
  <c r="BN851" i="82"/>
  <c r="BM851" i="82"/>
  <c r="BL851" i="82"/>
  <c r="BS850" i="82"/>
  <c r="BR850" i="82"/>
  <c r="BQ850" i="82"/>
  <c r="BP850" i="82"/>
  <c r="BO850" i="82"/>
  <c r="BN850" i="82"/>
  <c r="BM850" i="82"/>
  <c r="BL850" i="82"/>
  <c r="BS849" i="82"/>
  <c r="BR849" i="82"/>
  <c r="BQ849" i="82"/>
  <c r="BP849" i="82"/>
  <c r="BO849" i="82"/>
  <c r="BN849" i="82"/>
  <c r="BM849" i="82"/>
  <c r="BL849" i="82"/>
  <c r="BS848" i="82"/>
  <c r="BR848" i="82"/>
  <c r="BQ848" i="82"/>
  <c r="BP848" i="82"/>
  <c r="BO848" i="82"/>
  <c r="BN848" i="82"/>
  <c r="BM848" i="82"/>
  <c r="BL848" i="82"/>
  <c r="BS847" i="82"/>
  <c r="BR847" i="82"/>
  <c r="BQ847" i="82"/>
  <c r="BP847" i="82"/>
  <c r="BO847" i="82"/>
  <c r="BN847" i="82"/>
  <c r="BM847" i="82"/>
  <c r="BL847" i="82"/>
  <c r="BS846" i="82"/>
  <c r="BR846" i="82"/>
  <c r="BQ846" i="82"/>
  <c r="BP846" i="82"/>
  <c r="BO846" i="82"/>
  <c r="BN846" i="82"/>
  <c r="BM846" i="82"/>
  <c r="BL846" i="82"/>
  <c r="BS845" i="82"/>
  <c r="BR845" i="82"/>
  <c r="BQ845" i="82"/>
  <c r="BP845" i="82"/>
  <c r="BO845" i="82"/>
  <c r="BN845" i="82"/>
  <c r="BM845" i="82"/>
  <c r="BL845" i="82"/>
  <c r="BS844" i="82"/>
  <c r="BR844" i="82"/>
  <c r="BQ844" i="82"/>
  <c r="BP844" i="82"/>
  <c r="BO844" i="82"/>
  <c r="BN844" i="82"/>
  <c r="BM844" i="82"/>
  <c r="BL844" i="82"/>
  <c r="BS843" i="82"/>
  <c r="BR843" i="82"/>
  <c r="BQ843" i="82"/>
  <c r="BP843" i="82"/>
  <c r="BO843" i="82"/>
  <c r="BN843" i="82"/>
  <c r="BM843" i="82"/>
  <c r="BL843" i="82"/>
  <c r="BS842" i="82"/>
  <c r="BR842" i="82"/>
  <c r="BQ842" i="82"/>
  <c r="BP842" i="82"/>
  <c r="BO842" i="82"/>
  <c r="BN842" i="82"/>
  <c r="BM842" i="82"/>
  <c r="BL842" i="82"/>
  <c r="BS841" i="82"/>
  <c r="BR841" i="82"/>
  <c r="BQ841" i="82"/>
  <c r="BP841" i="82"/>
  <c r="BO841" i="82"/>
  <c r="BN841" i="82"/>
  <c r="BM841" i="82"/>
  <c r="BL841" i="82"/>
  <c r="BS840" i="82"/>
  <c r="BR840" i="82"/>
  <c r="BQ840" i="82"/>
  <c r="BP840" i="82"/>
  <c r="BO840" i="82"/>
  <c r="BN840" i="82"/>
  <c r="BM840" i="82"/>
  <c r="BL840" i="82"/>
  <c r="BS839" i="82"/>
  <c r="BR839" i="82"/>
  <c r="BQ839" i="82"/>
  <c r="BP839" i="82"/>
  <c r="BO839" i="82"/>
  <c r="BN839" i="82"/>
  <c r="BM839" i="82"/>
  <c r="BL839" i="82"/>
  <c r="BS838" i="82"/>
  <c r="BR838" i="82"/>
  <c r="BQ838" i="82"/>
  <c r="BP838" i="82"/>
  <c r="BO838" i="82"/>
  <c r="BN838" i="82"/>
  <c r="BM838" i="82"/>
  <c r="BL838" i="82"/>
  <c r="BS837" i="82"/>
  <c r="BR837" i="82"/>
  <c r="BQ837" i="82"/>
  <c r="BP837" i="82"/>
  <c r="BO837" i="82"/>
  <c r="BN837" i="82"/>
  <c r="BM837" i="82"/>
  <c r="BL837" i="82"/>
  <c r="BS836" i="82"/>
  <c r="BR836" i="82"/>
  <c r="BQ836" i="82"/>
  <c r="BP836" i="82"/>
  <c r="BO836" i="82"/>
  <c r="BN836" i="82"/>
  <c r="BM836" i="82"/>
  <c r="BL836" i="82"/>
  <c r="BS835" i="82"/>
  <c r="BR835" i="82"/>
  <c r="BQ835" i="82"/>
  <c r="BP835" i="82"/>
  <c r="BO835" i="82"/>
  <c r="BN835" i="82"/>
  <c r="BM835" i="82"/>
  <c r="BL835" i="82"/>
  <c r="BS834" i="82"/>
  <c r="BR834" i="82"/>
  <c r="BQ834" i="82"/>
  <c r="BP834" i="82"/>
  <c r="BO834" i="82"/>
  <c r="BN834" i="82"/>
  <c r="BM834" i="82"/>
  <c r="BL834" i="82"/>
  <c r="BS833" i="82"/>
  <c r="BR833" i="82"/>
  <c r="BQ833" i="82"/>
  <c r="BP833" i="82"/>
  <c r="BO833" i="82"/>
  <c r="BN833" i="82"/>
  <c r="BM833" i="82"/>
  <c r="BL833" i="82"/>
  <c r="BS832" i="82"/>
  <c r="BR832" i="82"/>
  <c r="BQ832" i="82"/>
  <c r="BP832" i="82"/>
  <c r="BO832" i="82"/>
  <c r="BN832" i="82"/>
  <c r="BM832" i="82"/>
  <c r="BL832" i="82"/>
  <c r="BS831" i="82"/>
  <c r="BR831" i="82"/>
  <c r="BQ831" i="82"/>
  <c r="BP831" i="82"/>
  <c r="BO831" i="82"/>
  <c r="BN831" i="82"/>
  <c r="BM831" i="82"/>
  <c r="BL831" i="82"/>
  <c r="BS830" i="82"/>
  <c r="BR830" i="82"/>
  <c r="BQ830" i="82"/>
  <c r="BP830" i="82"/>
  <c r="BO830" i="82"/>
  <c r="BN830" i="82"/>
  <c r="BM830" i="82"/>
  <c r="BL830" i="82"/>
  <c r="BS829" i="82"/>
  <c r="BR829" i="82"/>
  <c r="BQ829" i="82"/>
  <c r="BP829" i="82"/>
  <c r="BO829" i="82"/>
  <c r="BN829" i="82"/>
  <c r="BM829" i="82"/>
  <c r="BL829" i="82"/>
  <c r="BS828" i="82"/>
  <c r="BR828" i="82"/>
  <c r="BQ828" i="82"/>
  <c r="BP828" i="82"/>
  <c r="BO828" i="82"/>
  <c r="BN828" i="82"/>
  <c r="BM828" i="82"/>
  <c r="BL828" i="82"/>
  <c r="BS827" i="82"/>
  <c r="BR827" i="82"/>
  <c r="BQ827" i="82"/>
  <c r="BP827" i="82"/>
  <c r="BO827" i="82"/>
  <c r="BN827" i="82"/>
  <c r="BM827" i="82"/>
  <c r="BL827" i="82"/>
  <c r="BS826" i="82"/>
  <c r="BR826" i="82"/>
  <c r="BQ826" i="82"/>
  <c r="BP826" i="82"/>
  <c r="BO826" i="82"/>
  <c r="BN826" i="82"/>
  <c r="BM826" i="82"/>
  <c r="BL826" i="82"/>
  <c r="BS825" i="82"/>
  <c r="BR825" i="82"/>
  <c r="BQ825" i="82"/>
  <c r="BP825" i="82"/>
  <c r="BO825" i="82"/>
  <c r="BN825" i="82"/>
  <c r="BM825" i="82"/>
  <c r="BL825" i="82"/>
  <c r="BS824" i="82"/>
  <c r="BR824" i="82"/>
  <c r="BQ824" i="82"/>
  <c r="BP824" i="82"/>
  <c r="BO824" i="82"/>
  <c r="BN824" i="82"/>
  <c r="BM824" i="82"/>
  <c r="BL824" i="82"/>
  <c r="BS823" i="82"/>
  <c r="BR823" i="82"/>
  <c r="BQ823" i="82"/>
  <c r="BP823" i="82"/>
  <c r="BO823" i="82"/>
  <c r="BN823" i="82"/>
  <c r="BM823" i="82"/>
  <c r="BL823" i="82"/>
  <c r="BS822" i="82"/>
  <c r="BR822" i="82"/>
  <c r="BQ822" i="82"/>
  <c r="BP822" i="82"/>
  <c r="BO822" i="82"/>
  <c r="BN822" i="82"/>
  <c r="BM822" i="82"/>
  <c r="BL822" i="82"/>
  <c r="BS821" i="82"/>
  <c r="BR821" i="82"/>
  <c r="BQ821" i="82"/>
  <c r="BP821" i="82"/>
  <c r="BO821" i="82"/>
  <c r="BN821" i="82"/>
  <c r="BM821" i="82"/>
  <c r="BL821" i="82"/>
  <c r="BS820" i="82"/>
  <c r="BR820" i="82"/>
  <c r="BQ820" i="82"/>
  <c r="BP820" i="82"/>
  <c r="BO820" i="82"/>
  <c r="BN820" i="82"/>
  <c r="BM820" i="82"/>
  <c r="BL820" i="82"/>
  <c r="BS819" i="82"/>
  <c r="BR819" i="82"/>
  <c r="BQ819" i="82"/>
  <c r="BP819" i="82"/>
  <c r="BO819" i="82"/>
  <c r="BN819" i="82"/>
  <c r="BM819" i="82"/>
  <c r="BL819" i="82"/>
  <c r="BS818" i="82"/>
  <c r="BR818" i="82"/>
  <c r="BQ818" i="82"/>
  <c r="BP818" i="82"/>
  <c r="BO818" i="82"/>
  <c r="BN818" i="82"/>
  <c r="BM818" i="82"/>
  <c r="BL818" i="82"/>
  <c r="BS817" i="82"/>
  <c r="BR817" i="82"/>
  <c r="BQ817" i="82"/>
  <c r="BP817" i="82"/>
  <c r="BO817" i="82"/>
  <c r="BN817" i="82"/>
  <c r="BM817" i="82"/>
  <c r="BL817" i="82"/>
  <c r="BS816" i="82"/>
  <c r="BR816" i="82"/>
  <c r="BQ816" i="82"/>
  <c r="BP816" i="82"/>
  <c r="BO816" i="82"/>
  <c r="BN816" i="82"/>
  <c r="BM816" i="82"/>
  <c r="BL816" i="82"/>
  <c r="BS815" i="82"/>
  <c r="BR815" i="82"/>
  <c r="BQ815" i="82"/>
  <c r="BP815" i="82"/>
  <c r="BO815" i="82"/>
  <c r="BN815" i="82"/>
  <c r="BM815" i="82"/>
  <c r="BL815" i="82"/>
  <c r="BS814" i="82"/>
  <c r="BR814" i="82"/>
  <c r="BQ814" i="82"/>
  <c r="BP814" i="82"/>
  <c r="BO814" i="82"/>
  <c r="BN814" i="82"/>
  <c r="BM814" i="82"/>
  <c r="BL814" i="82"/>
  <c r="BS813" i="82"/>
  <c r="BR813" i="82"/>
  <c r="BQ813" i="82"/>
  <c r="BP813" i="82"/>
  <c r="BO813" i="82"/>
  <c r="BN813" i="82"/>
  <c r="BM813" i="82"/>
  <c r="BL813" i="82"/>
  <c r="BS812" i="82"/>
  <c r="BR812" i="82"/>
  <c r="BQ812" i="82"/>
  <c r="BP812" i="82"/>
  <c r="BO812" i="82"/>
  <c r="BN812" i="82"/>
  <c r="BM812" i="82"/>
  <c r="BL812" i="82"/>
  <c r="BS811" i="82"/>
  <c r="BR811" i="82"/>
  <c r="BQ811" i="82"/>
  <c r="BP811" i="82"/>
  <c r="BO811" i="82"/>
  <c r="BN811" i="82"/>
  <c r="BM811" i="82"/>
  <c r="BL811" i="82"/>
  <c r="BS810" i="82"/>
  <c r="BR810" i="82"/>
  <c r="BQ810" i="82"/>
  <c r="BP810" i="82"/>
  <c r="BO810" i="82"/>
  <c r="BN810" i="82"/>
  <c r="BM810" i="82"/>
  <c r="BL810" i="82"/>
  <c r="BS809" i="82"/>
  <c r="BR809" i="82"/>
  <c r="BQ809" i="82"/>
  <c r="BP809" i="82"/>
  <c r="BO809" i="82"/>
  <c r="BN809" i="82"/>
  <c r="BM809" i="82"/>
  <c r="BL809" i="82"/>
  <c r="BS808" i="82"/>
  <c r="BR808" i="82"/>
  <c r="BQ808" i="82"/>
  <c r="BP808" i="82"/>
  <c r="BO808" i="82"/>
  <c r="BN808" i="82"/>
  <c r="BM808" i="82"/>
  <c r="BL808" i="82"/>
  <c r="BS807" i="82"/>
  <c r="BR807" i="82"/>
  <c r="BQ807" i="82"/>
  <c r="BP807" i="82"/>
  <c r="BO807" i="82"/>
  <c r="BN807" i="82"/>
  <c r="BM807" i="82"/>
  <c r="BL807" i="82"/>
  <c r="BS806" i="82"/>
  <c r="BR806" i="82"/>
  <c r="BQ806" i="82"/>
  <c r="BP806" i="82"/>
  <c r="BO806" i="82"/>
  <c r="BN806" i="82"/>
  <c r="BM806" i="82"/>
  <c r="BL806" i="82"/>
  <c r="BS805" i="82"/>
  <c r="BR805" i="82"/>
  <c r="BQ805" i="82"/>
  <c r="BP805" i="82"/>
  <c r="BO805" i="82"/>
  <c r="BN805" i="82"/>
  <c r="BM805" i="82"/>
  <c r="BL805" i="82"/>
  <c r="BS804" i="82"/>
  <c r="BR804" i="82"/>
  <c r="BQ804" i="82"/>
  <c r="BP804" i="82"/>
  <c r="BO804" i="82"/>
  <c r="BN804" i="82"/>
  <c r="BM804" i="82"/>
  <c r="BL804" i="82"/>
  <c r="BS803" i="82"/>
  <c r="BR803" i="82"/>
  <c r="BQ803" i="82"/>
  <c r="BP803" i="82"/>
  <c r="BO803" i="82"/>
  <c r="BN803" i="82"/>
  <c r="BM803" i="82"/>
  <c r="BL803" i="82"/>
  <c r="BS802" i="82"/>
  <c r="BR802" i="82"/>
  <c r="BQ802" i="82"/>
  <c r="BP802" i="82"/>
  <c r="BO802" i="82"/>
  <c r="BN802" i="82"/>
  <c r="BM802" i="82"/>
  <c r="BL802" i="82"/>
  <c r="BS801" i="82"/>
  <c r="BR801" i="82"/>
  <c r="BQ801" i="82"/>
  <c r="BP801" i="82"/>
  <c r="BO801" i="82"/>
  <c r="BN801" i="82"/>
  <c r="BM801" i="82"/>
  <c r="BL801" i="82"/>
  <c r="BS800" i="82"/>
  <c r="BR800" i="82"/>
  <c r="BQ800" i="82"/>
  <c r="BP800" i="82"/>
  <c r="BO800" i="82"/>
  <c r="BN800" i="82"/>
  <c r="BM800" i="82"/>
  <c r="BL800" i="82"/>
  <c r="BS799" i="82"/>
  <c r="BR799" i="82"/>
  <c r="BQ799" i="82"/>
  <c r="BP799" i="82"/>
  <c r="BO799" i="82"/>
  <c r="BN799" i="82"/>
  <c r="BM799" i="82"/>
  <c r="BL799" i="82"/>
  <c r="BS798" i="82"/>
  <c r="BR798" i="82"/>
  <c r="BQ798" i="82"/>
  <c r="BP798" i="82"/>
  <c r="BO798" i="82"/>
  <c r="BN798" i="82"/>
  <c r="BM798" i="82"/>
  <c r="BL798" i="82"/>
  <c r="BS797" i="82"/>
  <c r="BR797" i="82"/>
  <c r="BQ797" i="82"/>
  <c r="BP797" i="82"/>
  <c r="BO797" i="82"/>
  <c r="BN797" i="82"/>
  <c r="BM797" i="82"/>
  <c r="BL797" i="82"/>
  <c r="BS796" i="82"/>
  <c r="BR796" i="82"/>
  <c r="BQ796" i="82"/>
  <c r="BP796" i="82"/>
  <c r="BO796" i="82"/>
  <c r="BN796" i="82"/>
  <c r="BM796" i="82"/>
  <c r="BL796" i="82"/>
  <c r="BS795" i="82"/>
  <c r="BR795" i="82"/>
  <c r="BQ795" i="82"/>
  <c r="BP795" i="82"/>
  <c r="BO795" i="82"/>
  <c r="BN795" i="82"/>
  <c r="BM795" i="82"/>
  <c r="BL795" i="82"/>
  <c r="BS794" i="82"/>
  <c r="BR794" i="82"/>
  <c r="BQ794" i="82"/>
  <c r="BP794" i="82"/>
  <c r="BO794" i="82"/>
  <c r="BN794" i="82"/>
  <c r="BM794" i="82"/>
  <c r="BL794" i="82"/>
  <c r="BS793" i="82"/>
  <c r="BR793" i="82"/>
  <c r="BQ793" i="82"/>
  <c r="BP793" i="82"/>
  <c r="BO793" i="82"/>
  <c r="BN793" i="82"/>
  <c r="BM793" i="82"/>
  <c r="BL793" i="82"/>
  <c r="BS792" i="82"/>
  <c r="BR792" i="82"/>
  <c r="BQ792" i="82"/>
  <c r="BP792" i="82"/>
  <c r="BO792" i="82"/>
  <c r="BN792" i="82"/>
  <c r="BM792" i="82"/>
  <c r="BL792" i="82"/>
  <c r="BS791" i="82"/>
  <c r="BR791" i="82"/>
  <c r="BQ791" i="82"/>
  <c r="BP791" i="82"/>
  <c r="BO791" i="82"/>
  <c r="BN791" i="82"/>
  <c r="BM791" i="82"/>
  <c r="BL791" i="82"/>
  <c r="BS790" i="82"/>
  <c r="BR790" i="82"/>
  <c r="BQ790" i="82"/>
  <c r="BP790" i="82"/>
  <c r="BO790" i="82"/>
  <c r="BN790" i="82"/>
  <c r="BM790" i="82"/>
  <c r="BL790" i="82"/>
  <c r="BS789" i="82"/>
  <c r="BR789" i="82"/>
  <c r="BQ789" i="82"/>
  <c r="BP789" i="82"/>
  <c r="BO789" i="82"/>
  <c r="BN789" i="82"/>
  <c r="BM789" i="82"/>
  <c r="BL789" i="82"/>
  <c r="BS788" i="82"/>
  <c r="BR788" i="82"/>
  <c r="BQ788" i="82"/>
  <c r="BP788" i="82"/>
  <c r="BO788" i="82"/>
  <c r="BN788" i="82"/>
  <c r="BM788" i="82"/>
  <c r="BL788" i="82"/>
  <c r="BS787" i="82"/>
  <c r="BR787" i="82"/>
  <c r="BQ787" i="82"/>
  <c r="BP787" i="82"/>
  <c r="BO787" i="82"/>
  <c r="BN787" i="82"/>
  <c r="BM787" i="82"/>
  <c r="BL787" i="82"/>
  <c r="BS786" i="82"/>
  <c r="BR786" i="82"/>
  <c r="BQ786" i="82"/>
  <c r="BP786" i="82"/>
  <c r="BO786" i="82"/>
  <c r="BN786" i="82"/>
  <c r="BM786" i="82"/>
  <c r="BL786" i="82"/>
  <c r="BS785" i="82"/>
  <c r="BR785" i="82"/>
  <c r="BQ785" i="82"/>
  <c r="BP785" i="82"/>
  <c r="BO785" i="82"/>
  <c r="BN785" i="82"/>
  <c r="BM785" i="82"/>
  <c r="BL785" i="82"/>
  <c r="BS784" i="82"/>
  <c r="BR784" i="82"/>
  <c r="BQ784" i="82"/>
  <c r="BP784" i="82"/>
  <c r="BO784" i="82"/>
  <c r="BN784" i="82"/>
  <c r="BM784" i="82"/>
  <c r="BL784" i="82"/>
  <c r="BS783" i="82"/>
  <c r="BR783" i="82"/>
  <c r="BQ783" i="82"/>
  <c r="BP783" i="82"/>
  <c r="BO783" i="82"/>
  <c r="BN783" i="82"/>
  <c r="BM783" i="82"/>
  <c r="BL783" i="82"/>
  <c r="BS782" i="82"/>
  <c r="BR782" i="82"/>
  <c r="BQ782" i="82"/>
  <c r="BP782" i="82"/>
  <c r="BO782" i="82"/>
  <c r="BN782" i="82"/>
  <c r="BM782" i="82"/>
  <c r="BL782" i="82"/>
  <c r="BS781" i="82"/>
  <c r="BR781" i="82"/>
  <c r="BQ781" i="82"/>
  <c r="BP781" i="82"/>
  <c r="BO781" i="82"/>
  <c r="BN781" i="82"/>
  <c r="BM781" i="82"/>
  <c r="BL781" i="82"/>
  <c r="BS780" i="82"/>
  <c r="BR780" i="82"/>
  <c r="BQ780" i="82"/>
  <c r="BP780" i="82"/>
  <c r="BO780" i="82"/>
  <c r="BN780" i="82"/>
  <c r="BM780" i="82"/>
  <c r="BL780" i="82"/>
  <c r="BS779" i="82"/>
  <c r="BR779" i="82"/>
  <c r="BQ779" i="82"/>
  <c r="BP779" i="82"/>
  <c r="BO779" i="82"/>
  <c r="BN779" i="82"/>
  <c r="BM779" i="82"/>
  <c r="BL779" i="82"/>
  <c r="BS778" i="82"/>
  <c r="BR778" i="82"/>
  <c r="BQ778" i="82"/>
  <c r="BP778" i="82"/>
  <c r="BO778" i="82"/>
  <c r="BN778" i="82"/>
  <c r="BM778" i="82"/>
  <c r="BL778" i="82"/>
  <c r="BS777" i="82"/>
  <c r="BR777" i="82"/>
  <c r="BQ777" i="82"/>
  <c r="BP777" i="82"/>
  <c r="BO777" i="82"/>
  <c r="BN777" i="82"/>
  <c r="BM777" i="82"/>
  <c r="BL777" i="82"/>
  <c r="BS776" i="82"/>
  <c r="BR776" i="82"/>
  <c r="BQ776" i="82"/>
  <c r="BP776" i="82"/>
  <c r="BO776" i="82"/>
  <c r="BN776" i="82"/>
  <c r="BM776" i="82"/>
  <c r="BL776" i="82"/>
  <c r="BS775" i="82"/>
  <c r="BR775" i="82"/>
  <c r="BQ775" i="82"/>
  <c r="BP775" i="82"/>
  <c r="BO775" i="82"/>
  <c r="BN775" i="82"/>
  <c r="BM775" i="82"/>
  <c r="BL775" i="82"/>
  <c r="BS774" i="82"/>
  <c r="BR774" i="82"/>
  <c r="BQ774" i="82"/>
  <c r="BP774" i="82"/>
  <c r="BO774" i="82"/>
  <c r="BN774" i="82"/>
  <c r="BM774" i="82"/>
  <c r="BL774" i="82"/>
  <c r="BS773" i="82"/>
  <c r="BR773" i="82"/>
  <c r="BQ773" i="82"/>
  <c r="BP773" i="82"/>
  <c r="BO773" i="82"/>
  <c r="BN773" i="82"/>
  <c r="BM773" i="82"/>
  <c r="BL773" i="82"/>
  <c r="BS772" i="82"/>
  <c r="BR772" i="82"/>
  <c r="BQ772" i="82"/>
  <c r="BP772" i="82"/>
  <c r="BO772" i="82"/>
  <c r="BN772" i="82"/>
  <c r="BM772" i="82"/>
  <c r="BL772" i="82"/>
  <c r="BS771" i="82"/>
  <c r="BR771" i="82"/>
  <c r="BQ771" i="82"/>
  <c r="BP771" i="82"/>
  <c r="BO771" i="82"/>
  <c r="BN771" i="82"/>
  <c r="BM771" i="82"/>
  <c r="BL771" i="82"/>
  <c r="BS770" i="82"/>
  <c r="BR770" i="82"/>
  <c r="BQ770" i="82"/>
  <c r="BP770" i="82"/>
  <c r="BO770" i="82"/>
  <c r="BN770" i="82"/>
  <c r="BM770" i="82"/>
  <c r="BL770" i="82"/>
  <c r="BS769" i="82"/>
  <c r="BR769" i="82"/>
  <c r="BQ769" i="82"/>
  <c r="BP769" i="82"/>
  <c r="BO769" i="82"/>
  <c r="BN769" i="82"/>
  <c r="BM769" i="82"/>
  <c r="BL769" i="82"/>
  <c r="BS768" i="82"/>
  <c r="BR768" i="82"/>
  <c r="BQ768" i="82"/>
  <c r="BP768" i="82"/>
  <c r="BO768" i="82"/>
  <c r="BN768" i="82"/>
  <c r="BM768" i="82"/>
  <c r="BL768" i="82"/>
  <c r="BS767" i="82"/>
  <c r="BR767" i="82"/>
  <c r="BQ767" i="82"/>
  <c r="BP767" i="82"/>
  <c r="BO767" i="82"/>
  <c r="BN767" i="82"/>
  <c r="BM767" i="82"/>
  <c r="BL767" i="82"/>
  <c r="BS766" i="82"/>
  <c r="BR766" i="82"/>
  <c r="BQ766" i="82"/>
  <c r="BP766" i="82"/>
  <c r="BO766" i="82"/>
  <c r="BN766" i="82"/>
  <c r="BM766" i="82"/>
  <c r="BL766" i="82"/>
  <c r="BS765" i="82"/>
  <c r="BR765" i="82"/>
  <c r="BQ765" i="82"/>
  <c r="BP765" i="82"/>
  <c r="BO765" i="82"/>
  <c r="BN765" i="82"/>
  <c r="BM765" i="82"/>
  <c r="BL765" i="82"/>
  <c r="BS764" i="82"/>
  <c r="BR764" i="82"/>
  <c r="BQ764" i="82"/>
  <c r="BP764" i="82"/>
  <c r="BO764" i="82"/>
  <c r="BN764" i="82"/>
  <c r="BM764" i="82"/>
  <c r="BL764" i="82"/>
  <c r="BS763" i="82"/>
  <c r="BR763" i="82"/>
  <c r="BQ763" i="82"/>
  <c r="BP763" i="82"/>
  <c r="BO763" i="82"/>
  <c r="BN763" i="82"/>
  <c r="BM763" i="82"/>
  <c r="BL763" i="82"/>
  <c r="BS762" i="82"/>
  <c r="BR762" i="82"/>
  <c r="BQ762" i="82"/>
  <c r="BP762" i="82"/>
  <c r="BO762" i="82"/>
  <c r="BN762" i="82"/>
  <c r="BM762" i="82"/>
  <c r="BL762" i="82"/>
  <c r="BS761" i="82"/>
  <c r="BR761" i="82"/>
  <c r="BQ761" i="82"/>
  <c r="BP761" i="82"/>
  <c r="BO761" i="82"/>
  <c r="BN761" i="82"/>
  <c r="BM761" i="82"/>
  <c r="BL761" i="82"/>
  <c r="BS760" i="82"/>
  <c r="BR760" i="82"/>
  <c r="BQ760" i="82"/>
  <c r="BP760" i="82"/>
  <c r="BO760" i="82"/>
  <c r="BN760" i="82"/>
  <c r="BM760" i="82"/>
  <c r="BL760" i="82"/>
  <c r="BS759" i="82"/>
  <c r="BR759" i="82"/>
  <c r="BQ759" i="82"/>
  <c r="BP759" i="82"/>
  <c r="BO759" i="82"/>
  <c r="BN759" i="82"/>
  <c r="BM759" i="82"/>
  <c r="BL759" i="82"/>
  <c r="BS758" i="82"/>
  <c r="BR758" i="82"/>
  <c r="BQ758" i="82"/>
  <c r="BP758" i="82"/>
  <c r="BO758" i="82"/>
  <c r="BN758" i="82"/>
  <c r="BM758" i="82"/>
  <c r="BL758" i="82"/>
  <c r="BS757" i="82"/>
  <c r="BR757" i="82"/>
  <c r="BQ757" i="82"/>
  <c r="BP757" i="82"/>
  <c r="BO757" i="82"/>
  <c r="BN757" i="82"/>
  <c r="BM757" i="82"/>
  <c r="BL757" i="82"/>
  <c r="BS756" i="82"/>
  <c r="BR756" i="82"/>
  <c r="BQ756" i="82"/>
  <c r="BP756" i="82"/>
  <c r="BO756" i="82"/>
  <c r="BN756" i="82"/>
  <c r="BM756" i="82"/>
  <c r="BL756" i="82"/>
  <c r="BS755" i="82"/>
  <c r="BR755" i="82"/>
  <c r="BQ755" i="82"/>
  <c r="BP755" i="82"/>
  <c r="BO755" i="82"/>
  <c r="BN755" i="82"/>
  <c r="BM755" i="82"/>
  <c r="BL755" i="82"/>
  <c r="BS754" i="82"/>
  <c r="BR754" i="82"/>
  <c r="BQ754" i="82"/>
  <c r="BP754" i="82"/>
  <c r="BO754" i="82"/>
  <c r="BN754" i="82"/>
  <c r="BM754" i="82"/>
  <c r="BL754" i="82"/>
  <c r="BS753" i="82"/>
  <c r="BR753" i="82"/>
  <c r="BQ753" i="82"/>
  <c r="BP753" i="82"/>
  <c r="BO753" i="82"/>
  <c r="BN753" i="82"/>
  <c r="BM753" i="82"/>
  <c r="BL753" i="82"/>
  <c r="BS752" i="82"/>
  <c r="BR752" i="82"/>
  <c r="BQ752" i="82"/>
  <c r="BP752" i="82"/>
  <c r="BO752" i="82"/>
  <c r="BN752" i="82"/>
  <c r="BM752" i="82"/>
  <c r="BL752" i="82"/>
  <c r="BS751" i="82"/>
  <c r="BR751" i="82"/>
  <c r="BQ751" i="82"/>
  <c r="BP751" i="82"/>
  <c r="BO751" i="82"/>
  <c r="BN751" i="82"/>
  <c r="BM751" i="82"/>
  <c r="BL751" i="82"/>
  <c r="BS750" i="82"/>
  <c r="BR750" i="82"/>
  <c r="BQ750" i="82"/>
  <c r="BP750" i="82"/>
  <c r="BO750" i="82"/>
  <c r="BN750" i="82"/>
  <c r="BM750" i="82"/>
  <c r="BL750" i="82"/>
  <c r="BS749" i="82"/>
  <c r="BR749" i="82"/>
  <c r="BQ749" i="82"/>
  <c r="BP749" i="82"/>
  <c r="BO749" i="82"/>
  <c r="BN749" i="82"/>
  <c r="BM749" i="82"/>
  <c r="BL749" i="82"/>
  <c r="BS748" i="82"/>
  <c r="BR748" i="82"/>
  <c r="BQ748" i="82"/>
  <c r="BP748" i="82"/>
  <c r="BO748" i="82"/>
  <c r="BN748" i="82"/>
  <c r="BM748" i="82"/>
  <c r="BL748" i="82"/>
  <c r="BS747" i="82"/>
  <c r="BR747" i="82"/>
  <c r="BQ747" i="82"/>
  <c r="BP747" i="82"/>
  <c r="BO747" i="82"/>
  <c r="BN747" i="82"/>
  <c r="BM747" i="82"/>
  <c r="BL747" i="82"/>
  <c r="BS746" i="82"/>
  <c r="BR746" i="82"/>
  <c r="BQ746" i="82"/>
  <c r="BP746" i="82"/>
  <c r="BO746" i="82"/>
  <c r="BN746" i="82"/>
  <c r="BM746" i="82"/>
  <c r="BL746" i="82"/>
  <c r="BS745" i="82"/>
  <c r="BR745" i="82"/>
  <c r="BQ745" i="82"/>
  <c r="BP745" i="82"/>
  <c r="BO745" i="82"/>
  <c r="BN745" i="82"/>
  <c r="BM745" i="82"/>
  <c r="BL745" i="82"/>
  <c r="BS744" i="82"/>
  <c r="BR744" i="82"/>
  <c r="BQ744" i="82"/>
  <c r="BP744" i="82"/>
  <c r="BO744" i="82"/>
  <c r="BN744" i="82"/>
  <c r="BM744" i="82"/>
  <c r="BL744" i="82"/>
  <c r="BS743" i="82"/>
  <c r="BR743" i="82"/>
  <c r="BQ743" i="82"/>
  <c r="BP743" i="82"/>
  <c r="BO743" i="82"/>
  <c r="BN743" i="82"/>
  <c r="BM743" i="82"/>
  <c r="BL743" i="82"/>
  <c r="BS742" i="82"/>
  <c r="BR742" i="82"/>
  <c r="BQ742" i="82"/>
  <c r="BP742" i="82"/>
  <c r="BO742" i="82"/>
  <c r="BN742" i="82"/>
  <c r="BM742" i="82"/>
  <c r="BL742" i="82"/>
  <c r="BS741" i="82"/>
  <c r="BR741" i="82"/>
  <c r="BQ741" i="82"/>
  <c r="BP741" i="82"/>
  <c r="BO741" i="82"/>
  <c r="BN741" i="82"/>
  <c r="BM741" i="82"/>
  <c r="BL741" i="82"/>
  <c r="BS740" i="82"/>
  <c r="BR740" i="82"/>
  <c r="BQ740" i="82"/>
  <c r="BP740" i="82"/>
  <c r="BO740" i="82"/>
  <c r="BN740" i="82"/>
  <c r="BM740" i="82"/>
  <c r="BL740" i="82"/>
  <c r="BS739" i="82"/>
  <c r="BR739" i="82"/>
  <c r="BQ739" i="82"/>
  <c r="BP739" i="82"/>
  <c r="BO739" i="82"/>
  <c r="BN739" i="82"/>
  <c r="BM739" i="82"/>
  <c r="BL739" i="82"/>
  <c r="BS738" i="82"/>
  <c r="BR738" i="82"/>
  <c r="BQ738" i="82"/>
  <c r="BP738" i="82"/>
  <c r="BO738" i="82"/>
  <c r="BN738" i="82"/>
  <c r="BM738" i="82"/>
  <c r="BL738" i="82"/>
  <c r="BS737" i="82"/>
  <c r="BR737" i="82"/>
  <c r="BQ737" i="82"/>
  <c r="BP737" i="82"/>
  <c r="BO737" i="82"/>
  <c r="BN737" i="82"/>
  <c r="BM737" i="82"/>
  <c r="BL737" i="82"/>
  <c r="BS736" i="82"/>
  <c r="BR736" i="82"/>
  <c r="BQ736" i="82"/>
  <c r="BP736" i="82"/>
  <c r="BO736" i="82"/>
  <c r="BN736" i="82"/>
  <c r="BM736" i="82"/>
  <c r="BL736" i="82"/>
  <c r="BS735" i="82"/>
  <c r="BR735" i="82"/>
  <c r="BQ735" i="82"/>
  <c r="BP735" i="82"/>
  <c r="BO735" i="82"/>
  <c r="BN735" i="82"/>
  <c r="BM735" i="82"/>
  <c r="BL735" i="82"/>
  <c r="BS734" i="82"/>
  <c r="BR734" i="82"/>
  <c r="BQ734" i="82"/>
  <c r="BP734" i="82"/>
  <c r="BO734" i="82"/>
  <c r="BN734" i="82"/>
  <c r="BM734" i="82"/>
  <c r="BL734" i="82"/>
  <c r="BS733" i="82"/>
  <c r="BR733" i="82"/>
  <c r="BQ733" i="82"/>
  <c r="BP733" i="82"/>
  <c r="BO733" i="82"/>
  <c r="BN733" i="82"/>
  <c r="BM733" i="82"/>
  <c r="BL733" i="82"/>
  <c r="BS732" i="82"/>
  <c r="BR732" i="82"/>
  <c r="BQ732" i="82"/>
  <c r="BP732" i="82"/>
  <c r="BO732" i="82"/>
  <c r="BN732" i="82"/>
  <c r="BM732" i="82"/>
  <c r="BL732" i="82"/>
  <c r="BS731" i="82"/>
  <c r="BR731" i="82"/>
  <c r="BQ731" i="82"/>
  <c r="BP731" i="82"/>
  <c r="BO731" i="82"/>
  <c r="BN731" i="82"/>
  <c r="BM731" i="82"/>
  <c r="BL731" i="82"/>
  <c r="BS730" i="82"/>
  <c r="BR730" i="82"/>
  <c r="BQ730" i="82"/>
  <c r="BP730" i="82"/>
  <c r="BO730" i="82"/>
  <c r="BN730" i="82"/>
  <c r="BM730" i="82"/>
  <c r="BL730" i="82"/>
  <c r="BS729" i="82"/>
  <c r="BR729" i="82"/>
  <c r="BQ729" i="82"/>
  <c r="BP729" i="82"/>
  <c r="BO729" i="82"/>
  <c r="BN729" i="82"/>
  <c r="BM729" i="82"/>
  <c r="BL729" i="82"/>
  <c r="BS728" i="82"/>
  <c r="BR728" i="82"/>
  <c r="BQ728" i="82"/>
  <c r="BP728" i="82"/>
  <c r="BO728" i="82"/>
  <c r="BN728" i="82"/>
  <c r="BM728" i="82"/>
  <c r="BL728" i="82"/>
  <c r="BS727" i="82"/>
  <c r="BR727" i="82"/>
  <c r="BQ727" i="82"/>
  <c r="BP727" i="82"/>
  <c r="BO727" i="82"/>
  <c r="BN727" i="82"/>
  <c r="BM727" i="82"/>
  <c r="BL727" i="82"/>
  <c r="BS726" i="82"/>
  <c r="BR726" i="82"/>
  <c r="BQ726" i="82"/>
  <c r="BP726" i="82"/>
  <c r="BO726" i="82"/>
  <c r="BN726" i="82"/>
  <c r="BM726" i="82"/>
  <c r="BL726" i="82"/>
  <c r="BS725" i="82"/>
  <c r="BR725" i="82"/>
  <c r="BQ725" i="82"/>
  <c r="BP725" i="82"/>
  <c r="BO725" i="82"/>
  <c r="BN725" i="82"/>
  <c r="BM725" i="82"/>
  <c r="BL725" i="82"/>
  <c r="BS724" i="82"/>
  <c r="BR724" i="82"/>
  <c r="BQ724" i="82"/>
  <c r="BP724" i="82"/>
  <c r="BO724" i="82"/>
  <c r="BN724" i="82"/>
  <c r="BM724" i="82"/>
  <c r="BL724" i="82"/>
  <c r="BS723" i="82"/>
  <c r="BR723" i="82"/>
  <c r="BQ723" i="82"/>
  <c r="BP723" i="82"/>
  <c r="BO723" i="82"/>
  <c r="BN723" i="82"/>
  <c r="BM723" i="82"/>
  <c r="BL723" i="82"/>
  <c r="BS722" i="82"/>
  <c r="BR722" i="82"/>
  <c r="BQ722" i="82"/>
  <c r="BP722" i="82"/>
  <c r="BO722" i="82"/>
  <c r="BN722" i="82"/>
  <c r="BM722" i="82"/>
  <c r="BL722" i="82"/>
  <c r="BS721" i="82"/>
  <c r="BR721" i="82"/>
  <c r="BQ721" i="82"/>
  <c r="BP721" i="82"/>
  <c r="BO721" i="82"/>
  <c r="BN721" i="82"/>
  <c r="BM721" i="82"/>
  <c r="BL721" i="82"/>
  <c r="BS720" i="82"/>
  <c r="BR720" i="82"/>
  <c r="BQ720" i="82"/>
  <c r="BP720" i="82"/>
  <c r="BO720" i="82"/>
  <c r="BN720" i="82"/>
  <c r="BM720" i="82"/>
  <c r="BL720" i="82"/>
  <c r="BS719" i="82"/>
  <c r="BR719" i="82"/>
  <c r="BQ719" i="82"/>
  <c r="BP719" i="82"/>
  <c r="BO719" i="82"/>
  <c r="BN719" i="82"/>
  <c r="BM719" i="82"/>
  <c r="BL719" i="82"/>
  <c r="BS718" i="82"/>
  <c r="BR718" i="82"/>
  <c r="BQ718" i="82"/>
  <c r="BP718" i="82"/>
  <c r="BO718" i="82"/>
  <c r="BN718" i="82"/>
  <c r="BM718" i="82"/>
  <c r="BL718" i="82"/>
  <c r="BS717" i="82"/>
  <c r="BR717" i="82"/>
  <c r="BQ717" i="82"/>
  <c r="BP717" i="82"/>
  <c r="BO717" i="82"/>
  <c r="BN717" i="82"/>
  <c r="BM717" i="82"/>
  <c r="BL717" i="82"/>
  <c r="BS716" i="82"/>
  <c r="BR716" i="82"/>
  <c r="BQ716" i="82"/>
  <c r="BP716" i="82"/>
  <c r="BO716" i="82"/>
  <c r="BN716" i="82"/>
  <c r="BM716" i="82"/>
  <c r="BL716" i="82"/>
  <c r="BS715" i="82"/>
  <c r="BR715" i="82"/>
  <c r="BQ715" i="82"/>
  <c r="BP715" i="82"/>
  <c r="BO715" i="82"/>
  <c r="BN715" i="82"/>
  <c r="BM715" i="82"/>
  <c r="BL715" i="82"/>
  <c r="BS714" i="82"/>
  <c r="BR714" i="82"/>
  <c r="BQ714" i="82"/>
  <c r="BP714" i="82"/>
  <c r="BO714" i="82"/>
  <c r="BN714" i="82"/>
  <c r="BM714" i="82"/>
  <c r="BL714" i="82"/>
  <c r="BS713" i="82"/>
  <c r="BR713" i="82"/>
  <c r="BQ713" i="82"/>
  <c r="BP713" i="82"/>
  <c r="BO713" i="82"/>
  <c r="BN713" i="82"/>
  <c r="BM713" i="82"/>
  <c r="BL713" i="82"/>
  <c r="BS712" i="82"/>
  <c r="BR712" i="82"/>
  <c r="BQ712" i="82"/>
  <c r="BP712" i="82"/>
  <c r="BO712" i="82"/>
  <c r="BN712" i="82"/>
  <c r="BM712" i="82"/>
  <c r="BL712" i="82"/>
  <c r="BS711" i="82"/>
  <c r="BR711" i="82"/>
  <c r="BQ711" i="82"/>
  <c r="BP711" i="82"/>
  <c r="BO711" i="82"/>
  <c r="BN711" i="82"/>
  <c r="BM711" i="82"/>
  <c r="BL711" i="82"/>
  <c r="BS710" i="82"/>
  <c r="BR710" i="82"/>
  <c r="BQ710" i="82"/>
  <c r="BP710" i="82"/>
  <c r="BO710" i="82"/>
  <c r="BN710" i="82"/>
  <c r="BM710" i="82"/>
  <c r="BL710" i="82"/>
  <c r="BS709" i="82"/>
  <c r="BR709" i="82"/>
  <c r="BQ709" i="82"/>
  <c r="BP709" i="82"/>
  <c r="BO709" i="82"/>
  <c r="BN709" i="82"/>
  <c r="BM709" i="82"/>
  <c r="BL709" i="82"/>
  <c r="BS708" i="82"/>
  <c r="BR708" i="82"/>
  <c r="BQ708" i="82"/>
  <c r="BP708" i="82"/>
  <c r="BO708" i="82"/>
  <c r="BN708" i="82"/>
  <c r="BM708" i="82"/>
  <c r="BL708" i="82"/>
  <c r="BS707" i="82"/>
  <c r="BR707" i="82"/>
  <c r="BQ707" i="82"/>
  <c r="BP707" i="82"/>
  <c r="BO707" i="82"/>
  <c r="BN707" i="82"/>
  <c r="BM707" i="82"/>
  <c r="BL707" i="82"/>
  <c r="BS706" i="82"/>
  <c r="BR706" i="82"/>
  <c r="BQ706" i="82"/>
  <c r="BP706" i="82"/>
  <c r="BO706" i="82"/>
  <c r="BN706" i="82"/>
  <c r="BM706" i="82"/>
  <c r="BL706" i="82"/>
  <c r="BS705" i="82"/>
  <c r="BR705" i="82"/>
  <c r="BQ705" i="82"/>
  <c r="BP705" i="82"/>
  <c r="BO705" i="82"/>
  <c r="BN705" i="82"/>
  <c r="BM705" i="82"/>
  <c r="BL705" i="82"/>
  <c r="BS704" i="82"/>
  <c r="BR704" i="82"/>
  <c r="BQ704" i="82"/>
  <c r="BP704" i="82"/>
  <c r="BO704" i="82"/>
  <c r="BN704" i="82"/>
  <c r="BM704" i="82"/>
  <c r="BL704" i="82"/>
  <c r="BS703" i="82"/>
  <c r="BR703" i="82"/>
  <c r="BQ703" i="82"/>
  <c r="BP703" i="82"/>
  <c r="BO703" i="82"/>
  <c r="BN703" i="82"/>
  <c r="BM703" i="82"/>
  <c r="BL703" i="82"/>
  <c r="BS702" i="82"/>
  <c r="BR702" i="82"/>
  <c r="BQ702" i="82"/>
  <c r="BP702" i="82"/>
  <c r="BO702" i="82"/>
  <c r="BN702" i="82"/>
  <c r="BM702" i="82"/>
  <c r="BL702" i="82"/>
  <c r="BS701" i="82"/>
  <c r="BR701" i="82"/>
  <c r="BQ701" i="82"/>
  <c r="BP701" i="82"/>
  <c r="BO701" i="82"/>
  <c r="BN701" i="82"/>
  <c r="BM701" i="82"/>
  <c r="BL701" i="82"/>
  <c r="BS700" i="82"/>
  <c r="BR700" i="82"/>
  <c r="BQ700" i="82"/>
  <c r="BP700" i="82"/>
  <c r="BO700" i="82"/>
  <c r="BN700" i="82"/>
  <c r="BM700" i="82"/>
  <c r="BL700" i="82"/>
  <c r="BS699" i="82"/>
  <c r="BR699" i="82"/>
  <c r="BQ699" i="82"/>
  <c r="BP699" i="82"/>
  <c r="BO699" i="82"/>
  <c r="BN699" i="82"/>
  <c r="BM699" i="82"/>
  <c r="BL699" i="82"/>
  <c r="BS698" i="82"/>
  <c r="BR698" i="82"/>
  <c r="BQ698" i="82"/>
  <c r="BP698" i="82"/>
  <c r="BO698" i="82"/>
  <c r="BN698" i="82"/>
  <c r="BM698" i="82"/>
  <c r="BL698" i="82"/>
  <c r="BS697" i="82"/>
  <c r="BR697" i="82"/>
  <c r="BQ697" i="82"/>
  <c r="BP697" i="82"/>
  <c r="BO697" i="82"/>
  <c r="BN697" i="82"/>
  <c r="BM697" i="82"/>
  <c r="BL697" i="82"/>
  <c r="BS696" i="82"/>
  <c r="BR696" i="82"/>
  <c r="BQ696" i="82"/>
  <c r="BP696" i="82"/>
  <c r="BO696" i="82"/>
  <c r="BN696" i="82"/>
  <c r="BM696" i="82"/>
  <c r="BL696" i="82"/>
  <c r="BS695" i="82"/>
  <c r="BR695" i="82"/>
  <c r="BQ695" i="82"/>
  <c r="BP695" i="82"/>
  <c r="BO695" i="82"/>
  <c r="BN695" i="82"/>
  <c r="BM695" i="82"/>
  <c r="BL695" i="82"/>
  <c r="BS694" i="82"/>
  <c r="BR694" i="82"/>
  <c r="BQ694" i="82"/>
  <c r="BP694" i="82"/>
  <c r="BO694" i="82"/>
  <c r="BN694" i="82"/>
  <c r="BM694" i="82"/>
  <c r="BL694" i="82"/>
  <c r="BS693" i="82"/>
  <c r="BR693" i="82"/>
  <c r="BQ693" i="82"/>
  <c r="BP693" i="82"/>
  <c r="BO693" i="82"/>
  <c r="BN693" i="82"/>
  <c r="BM693" i="82"/>
  <c r="BL693" i="82"/>
  <c r="BS692" i="82"/>
  <c r="BR692" i="82"/>
  <c r="BQ692" i="82"/>
  <c r="BP692" i="82"/>
  <c r="BO692" i="82"/>
  <c r="BN692" i="82"/>
  <c r="BM692" i="82"/>
  <c r="BL692" i="82"/>
  <c r="BS691" i="82"/>
  <c r="BR691" i="82"/>
  <c r="BQ691" i="82"/>
  <c r="BP691" i="82"/>
  <c r="BO691" i="82"/>
  <c r="BN691" i="82"/>
  <c r="BM691" i="82"/>
  <c r="BL691" i="82"/>
  <c r="BS690" i="82"/>
  <c r="BR690" i="82"/>
  <c r="BQ690" i="82"/>
  <c r="BP690" i="82"/>
  <c r="BO690" i="82"/>
  <c r="BN690" i="82"/>
  <c r="BM690" i="82"/>
  <c r="BL690" i="82"/>
  <c r="BS689" i="82"/>
  <c r="BR689" i="82"/>
  <c r="BQ689" i="82"/>
  <c r="BP689" i="82"/>
  <c r="BO689" i="82"/>
  <c r="BN689" i="82"/>
  <c r="BM689" i="82"/>
  <c r="BL689" i="82"/>
  <c r="BS688" i="82"/>
  <c r="BR688" i="82"/>
  <c r="BQ688" i="82"/>
  <c r="BP688" i="82"/>
  <c r="BO688" i="82"/>
  <c r="BN688" i="82"/>
  <c r="BM688" i="82"/>
  <c r="BL688" i="82"/>
  <c r="BS687" i="82"/>
  <c r="BR687" i="82"/>
  <c r="BQ687" i="82"/>
  <c r="BP687" i="82"/>
  <c r="BO687" i="82"/>
  <c r="BN687" i="82"/>
  <c r="BM687" i="82"/>
  <c r="BL687" i="82"/>
  <c r="BS686" i="82"/>
  <c r="BR686" i="82"/>
  <c r="BQ686" i="82"/>
  <c r="BP686" i="82"/>
  <c r="BO686" i="82"/>
  <c r="BN686" i="82"/>
  <c r="BM686" i="82"/>
  <c r="BL686" i="82"/>
  <c r="BS685" i="82"/>
  <c r="BR685" i="82"/>
  <c r="BQ685" i="82"/>
  <c r="BP685" i="82"/>
  <c r="BO685" i="82"/>
  <c r="BN685" i="82"/>
  <c r="BM685" i="82"/>
  <c r="BL685" i="82"/>
  <c r="BS684" i="82"/>
  <c r="BR684" i="82"/>
  <c r="BQ684" i="82"/>
  <c r="BP684" i="82"/>
  <c r="BO684" i="82"/>
  <c r="BN684" i="82"/>
  <c r="BM684" i="82"/>
  <c r="BL684" i="82"/>
  <c r="BS683" i="82"/>
  <c r="BR683" i="82"/>
  <c r="BQ683" i="82"/>
  <c r="BP683" i="82"/>
  <c r="BO683" i="82"/>
  <c r="BN683" i="82"/>
  <c r="BM683" i="82"/>
  <c r="BL683" i="82"/>
  <c r="BS682" i="82"/>
  <c r="BR682" i="82"/>
  <c r="BQ682" i="82"/>
  <c r="BP682" i="82"/>
  <c r="BO682" i="82"/>
  <c r="BN682" i="82"/>
  <c r="BM682" i="82"/>
  <c r="BL682" i="82"/>
  <c r="BS681" i="82"/>
  <c r="BR681" i="82"/>
  <c r="BQ681" i="82"/>
  <c r="BP681" i="82"/>
  <c r="BO681" i="82"/>
  <c r="BN681" i="82"/>
  <c r="BM681" i="82"/>
  <c r="BL681" i="82"/>
  <c r="BS680" i="82"/>
  <c r="BR680" i="82"/>
  <c r="BQ680" i="82"/>
  <c r="BP680" i="82"/>
  <c r="BO680" i="82"/>
  <c r="BN680" i="82"/>
  <c r="BM680" i="82"/>
  <c r="BL680" i="82"/>
  <c r="BS679" i="82"/>
  <c r="BR679" i="82"/>
  <c r="BQ679" i="82"/>
  <c r="BP679" i="82"/>
  <c r="BO679" i="82"/>
  <c r="BN679" i="82"/>
  <c r="BM679" i="82"/>
  <c r="BL679" i="82"/>
  <c r="BS678" i="82"/>
  <c r="BR678" i="82"/>
  <c r="BQ678" i="82"/>
  <c r="BP678" i="82"/>
  <c r="BO678" i="82"/>
  <c r="BN678" i="82"/>
  <c r="BM678" i="82"/>
  <c r="BL678" i="82"/>
  <c r="BS677" i="82"/>
  <c r="BR677" i="82"/>
  <c r="BQ677" i="82"/>
  <c r="BP677" i="82"/>
  <c r="BO677" i="82"/>
  <c r="BN677" i="82"/>
  <c r="BM677" i="82"/>
  <c r="BL677" i="82"/>
  <c r="BS676" i="82"/>
  <c r="BR676" i="82"/>
  <c r="BQ676" i="82"/>
  <c r="BP676" i="82"/>
  <c r="BO676" i="82"/>
  <c r="BN676" i="82"/>
  <c r="BM676" i="82"/>
  <c r="BL676" i="82"/>
  <c r="BS675" i="82"/>
  <c r="BR675" i="82"/>
  <c r="BQ675" i="82"/>
  <c r="BP675" i="82"/>
  <c r="BO675" i="82"/>
  <c r="BN675" i="82"/>
  <c r="BM675" i="82"/>
  <c r="BL675" i="82"/>
  <c r="BS674" i="82"/>
  <c r="BR674" i="82"/>
  <c r="BQ674" i="82"/>
  <c r="BP674" i="82"/>
  <c r="BO674" i="82"/>
  <c r="BN674" i="82"/>
  <c r="BM674" i="82"/>
  <c r="BL674" i="82"/>
  <c r="BS673" i="82"/>
  <c r="BR673" i="82"/>
  <c r="BQ673" i="82"/>
  <c r="BP673" i="82"/>
  <c r="BO673" i="82"/>
  <c r="BN673" i="82"/>
  <c r="BM673" i="82"/>
  <c r="BL673" i="82"/>
  <c r="BS672" i="82"/>
  <c r="BR672" i="82"/>
  <c r="BQ672" i="82"/>
  <c r="BP672" i="82"/>
  <c r="BO672" i="82"/>
  <c r="BN672" i="82"/>
  <c r="BM672" i="82"/>
  <c r="BL672" i="82"/>
  <c r="BS671" i="82"/>
  <c r="BR671" i="82"/>
  <c r="BQ671" i="82"/>
  <c r="BP671" i="82"/>
  <c r="BO671" i="82"/>
  <c r="BN671" i="82"/>
  <c r="BM671" i="82"/>
  <c r="BL671" i="82"/>
  <c r="BS670" i="82"/>
  <c r="BR670" i="82"/>
  <c r="BQ670" i="82"/>
  <c r="BP670" i="82"/>
  <c r="BO670" i="82"/>
  <c r="BN670" i="82"/>
  <c r="BM670" i="82"/>
  <c r="BL670" i="82"/>
  <c r="BS669" i="82"/>
  <c r="BR669" i="82"/>
  <c r="BQ669" i="82"/>
  <c r="BP669" i="82"/>
  <c r="BO669" i="82"/>
  <c r="BN669" i="82"/>
  <c r="BM669" i="82"/>
  <c r="BL669" i="82"/>
  <c r="BS668" i="82"/>
  <c r="BR668" i="82"/>
  <c r="BQ668" i="82"/>
  <c r="BP668" i="82"/>
  <c r="BO668" i="82"/>
  <c r="BN668" i="82"/>
  <c r="BM668" i="82"/>
  <c r="BL668" i="82"/>
  <c r="BS667" i="82"/>
  <c r="BR667" i="82"/>
  <c r="BQ667" i="82"/>
  <c r="BP667" i="82"/>
  <c r="BO667" i="82"/>
  <c r="BN667" i="82"/>
  <c r="BM667" i="82"/>
  <c r="BL667" i="82"/>
  <c r="BS666" i="82"/>
  <c r="BR666" i="82"/>
  <c r="BQ666" i="82"/>
  <c r="BP666" i="82"/>
  <c r="BO666" i="82"/>
  <c r="BN666" i="82"/>
  <c r="BM666" i="82"/>
  <c r="BL666" i="82"/>
  <c r="BS665" i="82"/>
  <c r="BR665" i="82"/>
  <c r="BQ665" i="82"/>
  <c r="BP665" i="82"/>
  <c r="BO665" i="82"/>
  <c r="BN665" i="82"/>
  <c r="BM665" i="82"/>
  <c r="BL665" i="82"/>
  <c r="BS664" i="82"/>
  <c r="BR664" i="82"/>
  <c r="BQ664" i="82"/>
  <c r="BP664" i="82"/>
  <c r="BO664" i="82"/>
  <c r="BN664" i="82"/>
  <c r="BM664" i="82"/>
  <c r="BL664" i="82"/>
  <c r="BS663" i="82"/>
  <c r="BR663" i="82"/>
  <c r="BQ663" i="82"/>
  <c r="BP663" i="82"/>
  <c r="BO663" i="82"/>
  <c r="BN663" i="82"/>
  <c r="BM663" i="82"/>
  <c r="BL663" i="82"/>
  <c r="BS662" i="82"/>
  <c r="BR662" i="82"/>
  <c r="BQ662" i="82"/>
  <c r="BP662" i="82"/>
  <c r="BO662" i="82"/>
  <c r="BN662" i="82"/>
  <c r="BM662" i="82"/>
  <c r="BL662" i="82"/>
  <c r="BS661" i="82"/>
  <c r="BR661" i="82"/>
  <c r="BQ661" i="82"/>
  <c r="BP661" i="82"/>
  <c r="BO661" i="82"/>
  <c r="BN661" i="82"/>
  <c r="BM661" i="82"/>
  <c r="BL661" i="82"/>
  <c r="BS660" i="82"/>
  <c r="BR660" i="82"/>
  <c r="BQ660" i="82"/>
  <c r="BP660" i="82"/>
  <c r="BO660" i="82"/>
  <c r="BN660" i="82"/>
  <c r="BM660" i="82"/>
  <c r="BL660" i="82"/>
  <c r="BS659" i="82"/>
  <c r="BR659" i="82"/>
  <c r="BQ659" i="82"/>
  <c r="BP659" i="82"/>
  <c r="BO659" i="82"/>
  <c r="BN659" i="82"/>
  <c r="BM659" i="82"/>
  <c r="BL659" i="82"/>
  <c r="BS658" i="82"/>
  <c r="BR658" i="82"/>
  <c r="BQ658" i="82"/>
  <c r="BP658" i="82"/>
  <c r="BO658" i="82"/>
  <c r="BN658" i="82"/>
  <c r="BM658" i="82"/>
  <c r="BL658" i="82"/>
  <c r="BS657" i="82"/>
  <c r="BR657" i="82"/>
  <c r="BQ657" i="82"/>
  <c r="BP657" i="82"/>
  <c r="BO657" i="82"/>
  <c r="BN657" i="82"/>
  <c r="BM657" i="82"/>
  <c r="BL657" i="82"/>
  <c r="BS656" i="82"/>
  <c r="BR656" i="82"/>
  <c r="BQ656" i="82"/>
  <c r="BP656" i="82"/>
  <c r="BO656" i="82"/>
  <c r="BN656" i="82"/>
  <c r="BM656" i="82"/>
  <c r="BL656" i="82"/>
  <c r="BS655" i="82"/>
  <c r="BR655" i="82"/>
  <c r="BQ655" i="82"/>
  <c r="BP655" i="82"/>
  <c r="BO655" i="82"/>
  <c r="BN655" i="82"/>
  <c r="BM655" i="82"/>
  <c r="BL655" i="82"/>
  <c r="BS654" i="82"/>
  <c r="BR654" i="82"/>
  <c r="BQ654" i="82"/>
  <c r="BP654" i="82"/>
  <c r="BO654" i="82"/>
  <c r="BN654" i="82"/>
  <c r="BM654" i="82"/>
  <c r="BL654" i="82"/>
  <c r="BS653" i="82"/>
  <c r="BR653" i="82"/>
  <c r="BQ653" i="82"/>
  <c r="BP653" i="82"/>
  <c r="BO653" i="82"/>
  <c r="BN653" i="82"/>
  <c r="BM653" i="82"/>
  <c r="BL653" i="82"/>
  <c r="BS652" i="82"/>
  <c r="BR652" i="82"/>
  <c r="BQ652" i="82"/>
  <c r="BP652" i="82"/>
  <c r="BO652" i="82"/>
  <c r="BN652" i="82"/>
  <c r="BM652" i="82"/>
  <c r="BL652" i="82"/>
  <c r="BS651" i="82"/>
  <c r="BR651" i="82"/>
  <c r="BQ651" i="82"/>
  <c r="BP651" i="82"/>
  <c r="BO651" i="82"/>
  <c r="BN651" i="82"/>
  <c r="BM651" i="82"/>
  <c r="BL651" i="82"/>
  <c r="BS650" i="82"/>
  <c r="BR650" i="82"/>
  <c r="BQ650" i="82"/>
  <c r="BP650" i="82"/>
  <c r="BO650" i="82"/>
  <c r="BN650" i="82"/>
  <c r="BM650" i="82"/>
  <c r="BL650" i="82"/>
  <c r="BS649" i="82"/>
  <c r="BR649" i="82"/>
  <c r="BQ649" i="82"/>
  <c r="BP649" i="82"/>
  <c r="BO649" i="82"/>
  <c r="BN649" i="82"/>
  <c r="BM649" i="82"/>
  <c r="BL649" i="82"/>
  <c r="BS648" i="82"/>
  <c r="BR648" i="82"/>
  <c r="BQ648" i="82"/>
  <c r="BP648" i="82"/>
  <c r="BO648" i="82"/>
  <c r="BN648" i="82"/>
  <c r="BM648" i="82"/>
  <c r="BL648" i="82"/>
  <c r="BS647" i="82"/>
  <c r="BR647" i="82"/>
  <c r="BQ647" i="82"/>
  <c r="BP647" i="82"/>
  <c r="BO647" i="82"/>
  <c r="BN647" i="82"/>
  <c r="BM647" i="82"/>
  <c r="BL647" i="82"/>
  <c r="BS646" i="82"/>
  <c r="BR646" i="82"/>
  <c r="BQ646" i="82"/>
  <c r="BP646" i="82"/>
  <c r="BO646" i="82"/>
  <c r="BN646" i="82"/>
  <c r="BM646" i="82"/>
  <c r="BL646" i="82"/>
  <c r="BS645" i="82"/>
  <c r="BR645" i="82"/>
  <c r="BQ645" i="82"/>
  <c r="BP645" i="82"/>
  <c r="BO645" i="82"/>
  <c r="BN645" i="82"/>
  <c r="BM645" i="82"/>
  <c r="BL645" i="82"/>
  <c r="BS644" i="82"/>
  <c r="BR644" i="82"/>
  <c r="BQ644" i="82"/>
  <c r="BP644" i="82"/>
  <c r="BO644" i="82"/>
  <c r="BN644" i="82"/>
  <c r="BM644" i="82"/>
  <c r="BL644" i="82"/>
  <c r="BS643" i="82"/>
  <c r="BR643" i="82"/>
  <c r="BQ643" i="82"/>
  <c r="BP643" i="82"/>
  <c r="BO643" i="82"/>
  <c r="BN643" i="82"/>
  <c r="BM643" i="82"/>
  <c r="BL643" i="82"/>
  <c r="BS642" i="82"/>
  <c r="BR642" i="82"/>
  <c r="BQ642" i="82"/>
  <c r="BP642" i="82"/>
  <c r="BO642" i="82"/>
  <c r="BN642" i="82"/>
  <c r="BM642" i="82"/>
  <c r="BL642" i="82"/>
  <c r="BS641" i="82"/>
  <c r="BR641" i="82"/>
  <c r="BQ641" i="82"/>
  <c r="BP641" i="82"/>
  <c r="BO641" i="82"/>
  <c r="BN641" i="82"/>
  <c r="BM641" i="82"/>
  <c r="BL641" i="82"/>
  <c r="BS640" i="82"/>
  <c r="BR640" i="82"/>
  <c r="BQ640" i="82"/>
  <c r="BP640" i="82"/>
  <c r="BO640" i="82"/>
  <c r="BN640" i="82"/>
  <c r="BM640" i="82"/>
  <c r="BL640" i="82"/>
  <c r="BS639" i="82"/>
  <c r="BR639" i="82"/>
  <c r="BQ639" i="82"/>
  <c r="BP639" i="82"/>
  <c r="BO639" i="82"/>
  <c r="BN639" i="82"/>
  <c r="BM639" i="82"/>
  <c r="BL639" i="82"/>
  <c r="BS638" i="82"/>
  <c r="BR638" i="82"/>
  <c r="BQ638" i="82"/>
  <c r="BP638" i="82"/>
  <c r="BO638" i="82"/>
  <c r="BN638" i="82"/>
  <c r="BM638" i="82"/>
  <c r="BL638" i="82"/>
  <c r="BS637" i="82"/>
  <c r="BR637" i="82"/>
  <c r="BQ637" i="82"/>
  <c r="BP637" i="82"/>
  <c r="BO637" i="82"/>
  <c r="BN637" i="82"/>
  <c r="BM637" i="82"/>
  <c r="BL637" i="82"/>
  <c r="BS636" i="82"/>
  <c r="BR636" i="82"/>
  <c r="BQ636" i="82"/>
  <c r="BP636" i="82"/>
  <c r="BO636" i="82"/>
  <c r="BN636" i="82"/>
  <c r="BM636" i="82"/>
  <c r="BL636" i="82"/>
  <c r="BS635" i="82"/>
  <c r="BR635" i="82"/>
  <c r="BQ635" i="82"/>
  <c r="BP635" i="82"/>
  <c r="BO635" i="82"/>
  <c r="BN635" i="82"/>
  <c r="BM635" i="82"/>
  <c r="BL635" i="82"/>
  <c r="BS634" i="82"/>
  <c r="BR634" i="82"/>
  <c r="BQ634" i="82"/>
  <c r="BP634" i="82"/>
  <c r="BO634" i="82"/>
  <c r="BN634" i="82"/>
  <c r="BM634" i="82"/>
  <c r="BL634" i="82"/>
  <c r="BS633" i="82"/>
  <c r="BR633" i="82"/>
  <c r="BQ633" i="82"/>
  <c r="BP633" i="82"/>
  <c r="BO633" i="82"/>
  <c r="BN633" i="82"/>
  <c r="BM633" i="82"/>
  <c r="BL633" i="82"/>
  <c r="BS632" i="82"/>
  <c r="BR632" i="82"/>
  <c r="BQ632" i="82"/>
  <c r="BP632" i="82"/>
  <c r="BO632" i="82"/>
  <c r="BN632" i="82"/>
  <c r="BM632" i="82"/>
  <c r="BL632" i="82"/>
  <c r="BS631" i="82"/>
  <c r="BR631" i="82"/>
  <c r="BQ631" i="82"/>
  <c r="BP631" i="82"/>
  <c r="BO631" i="82"/>
  <c r="BN631" i="82"/>
  <c r="BM631" i="82"/>
  <c r="BL631" i="82"/>
  <c r="BS630" i="82"/>
  <c r="BR630" i="82"/>
  <c r="BQ630" i="82"/>
  <c r="BP630" i="82"/>
  <c r="BO630" i="82"/>
  <c r="BN630" i="82"/>
  <c r="BM630" i="82"/>
  <c r="BL630" i="82"/>
  <c r="BS629" i="82"/>
  <c r="BR629" i="82"/>
  <c r="BQ629" i="82"/>
  <c r="BP629" i="82"/>
  <c r="BO629" i="82"/>
  <c r="BN629" i="82"/>
  <c r="BM629" i="82"/>
  <c r="BL629" i="82"/>
  <c r="BS628" i="82"/>
  <c r="BR628" i="82"/>
  <c r="BQ628" i="82"/>
  <c r="BP628" i="82"/>
  <c r="BO628" i="82"/>
  <c r="BN628" i="82"/>
  <c r="BM628" i="82"/>
  <c r="BL628" i="82"/>
  <c r="BS627" i="82"/>
  <c r="BR627" i="82"/>
  <c r="BQ627" i="82"/>
  <c r="BP627" i="82"/>
  <c r="BO627" i="82"/>
  <c r="BN627" i="82"/>
  <c r="BM627" i="82"/>
  <c r="BL627" i="82"/>
  <c r="BS626" i="82"/>
  <c r="BR626" i="82"/>
  <c r="BQ626" i="82"/>
  <c r="BP626" i="82"/>
  <c r="BO626" i="82"/>
  <c r="BN626" i="82"/>
  <c r="BM626" i="82"/>
  <c r="BL626" i="82"/>
  <c r="BS625" i="82"/>
  <c r="BR625" i="82"/>
  <c r="BQ625" i="82"/>
  <c r="BP625" i="82"/>
  <c r="BO625" i="82"/>
  <c r="BN625" i="82"/>
  <c r="BM625" i="82"/>
  <c r="BL625" i="82"/>
  <c r="BS624" i="82"/>
  <c r="BR624" i="82"/>
  <c r="BQ624" i="82"/>
  <c r="BP624" i="82"/>
  <c r="BO624" i="82"/>
  <c r="BN624" i="82"/>
  <c r="BM624" i="82"/>
  <c r="BL624" i="82"/>
  <c r="BS623" i="82"/>
  <c r="BR623" i="82"/>
  <c r="BQ623" i="82"/>
  <c r="BP623" i="82"/>
  <c r="BO623" i="82"/>
  <c r="BN623" i="82"/>
  <c r="BM623" i="82"/>
  <c r="BL623" i="82"/>
  <c r="BS622" i="82"/>
  <c r="BR622" i="82"/>
  <c r="BQ622" i="82"/>
  <c r="BP622" i="82"/>
  <c r="BO622" i="82"/>
  <c r="BN622" i="82"/>
  <c r="BM622" i="82"/>
  <c r="BL622" i="82"/>
  <c r="BS621" i="82"/>
  <c r="BR621" i="82"/>
  <c r="BQ621" i="82"/>
  <c r="BP621" i="82"/>
  <c r="BO621" i="82"/>
  <c r="BN621" i="82"/>
  <c r="BM621" i="82"/>
  <c r="BL621" i="82"/>
  <c r="BS620" i="82"/>
  <c r="BR620" i="82"/>
  <c r="BQ620" i="82"/>
  <c r="BP620" i="82"/>
  <c r="BO620" i="82"/>
  <c r="BN620" i="82"/>
  <c r="BM620" i="82"/>
  <c r="BL620" i="82"/>
  <c r="BS619" i="82"/>
  <c r="BR619" i="82"/>
  <c r="BQ619" i="82"/>
  <c r="BP619" i="82"/>
  <c r="BO619" i="82"/>
  <c r="BN619" i="82"/>
  <c r="BM619" i="82"/>
  <c r="BL619" i="82"/>
  <c r="BS618" i="82"/>
  <c r="BR618" i="82"/>
  <c r="BQ618" i="82"/>
  <c r="BP618" i="82"/>
  <c r="BO618" i="82"/>
  <c r="BN618" i="82"/>
  <c r="BM618" i="82"/>
  <c r="BL618" i="82"/>
  <c r="BS617" i="82"/>
  <c r="BR617" i="82"/>
  <c r="BQ617" i="82"/>
  <c r="BP617" i="82"/>
  <c r="BO617" i="82"/>
  <c r="BN617" i="82"/>
  <c r="BM617" i="82"/>
  <c r="BL617" i="82"/>
  <c r="BS616" i="82"/>
  <c r="BR616" i="82"/>
  <c r="BQ616" i="82"/>
  <c r="BP616" i="82"/>
  <c r="BO616" i="82"/>
  <c r="BN616" i="82"/>
  <c r="BM616" i="82"/>
  <c r="BL616" i="82"/>
  <c r="BS615" i="82"/>
  <c r="BR615" i="82"/>
  <c r="BQ615" i="82"/>
  <c r="BP615" i="82"/>
  <c r="BO615" i="82"/>
  <c r="BN615" i="82"/>
  <c r="BM615" i="82"/>
  <c r="BL615" i="82"/>
  <c r="BS614" i="82"/>
  <c r="BR614" i="82"/>
  <c r="BQ614" i="82"/>
  <c r="BP614" i="82"/>
  <c r="BO614" i="82"/>
  <c r="BN614" i="82"/>
  <c r="BM614" i="82"/>
  <c r="BL614" i="82"/>
  <c r="BS613" i="82"/>
  <c r="BR613" i="82"/>
  <c r="BQ613" i="82"/>
  <c r="BP613" i="82"/>
  <c r="BO613" i="82"/>
  <c r="BN613" i="82"/>
  <c r="BM613" i="82"/>
  <c r="BL613" i="82"/>
  <c r="BS612" i="82"/>
  <c r="BR612" i="82"/>
  <c r="BQ612" i="82"/>
  <c r="BP612" i="82"/>
  <c r="BO612" i="82"/>
  <c r="BN612" i="82"/>
  <c r="BM612" i="82"/>
  <c r="BL612" i="82"/>
  <c r="BS611" i="82"/>
  <c r="BR611" i="82"/>
  <c r="BQ611" i="82"/>
  <c r="BP611" i="82"/>
  <c r="BO611" i="82"/>
  <c r="BN611" i="82"/>
  <c r="BM611" i="82"/>
  <c r="BL611" i="82"/>
  <c r="BS610" i="82"/>
  <c r="BR610" i="82"/>
  <c r="BQ610" i="82"/>
  <c r="BP610" i="82"/>
  <c r="BO610" i="82"/>
  <c r="BN610" i="82"/>
  <c r="BM610" i="82"/>
  <c r="BL610" i="82"/>
  <c r="BS609" i="82"/>
  <c r="BR609" i="82"/>
  <c r="BQ609" i="82"/>
  <c r="BP609" i="82"/>
  <c r="BO609" i="82"/>
  <c r="BN609" i="82"/>
  <c r="BM609" i="82"/>
  <c r="BL609" i="82"/>
  <c r="BS608" i="82"/>
  <c r="BR608" i="82"/>
  <c r="BQ608" i="82"/>
  <c r="BP608" i="82"/>
  <c r="BO608" i="82"/>
  <c r="BN608" i="82"/>
  <c r="BM608" i="82"/>
  <c r="BL608" i="82"/>
  <c r="BS607" i="82"/>
  <c r="BR607" i="82"/>
  <c r="BQ607" i="82"/>
  <c r="BP607" i="82"/>
  <c r="BO607" i="82"/>
  <c r="BN607" i="82"/>
  <c r="BM607" i="82"/>
  <c r="BL607" i="82"/>
  <c r="BS606" i="82"/>
  <c r="BR606" i="82"/>
  <c r="BQ606" i="82"/>
  <c r="BP606" i="82"/>
  <c r="BO606" i="82"/>
  <c r="BN606" i="82"/>
  <c r="BM606" i="82"/>
  <c r="BL606" i="82"/>
  <c r="BS605" i="82"/>
  <c r="BR605" i="82"/>
  <c r="BQ605" i="82"/>
  <c r="BP605" i="82"/>
  <c r="BO605" i="82"/>
  <c r="BN605" i="82"/>
  <c r="BM605" i="82"/>
  <c r="BL605" i="82"/>
  <c r="BS604" i="82"/>
  <c r="BR604" i="82"/>
  <c r="BQ604" i="82"/>
  <c r="BP604" i="82"/>
  <c r="BO604" i="82"/>
  <c r="BN604" i="82"/>
  <c r="BM604" i="82"/>
  <c r="BL604" i="82"/>
  <c r="BS603" i="82"/>
  <c r="BR603" i="82"/>
  <c r="BQ603" i="82"/>
  <c r="BP603" i="82"/>
  <c r="BO603" i="82"/>
  <c r="BN603" i="82"/>
  <c r="BM603" i="82"/>
  <c r="BL603" i="82"/>
  <c r="BS602" i="82"/>
  <c r="BR602" i="82"/>
  <c r="BQ602" i="82"/>
  <c r="BP602" i="82"/>
  <c r="BO602" i="82"/>
  <c r="BN602" i="82"/>
  <c r="BM602" i="82"/>
  <c r="BL602" i="82"/>
  <c r="BS601" i="82"/>
  <c r="BR601" i="82"/>
  <c r="BQ601" i="82"/>
  <c r="BP601" i="82"/>
  <c r="BO601" i="82"/>
  <c r="BN601" i="82"/>
  <c r="BM601" i="82"/>
  <c r="BL601" i="82"/>
  <c r="BS600" i="82"/>
  <c r="BR600" i="82"/>
  <c r="BQ600" i="82"/>
  <c r="BP600" i="82"/>
  <c r="BO600" i="82"/>
  <c r="BN600" i="82"/>
  <c r="BM600" i="82"/>
  <c r="BL600" i="82"/>
  <c r="BS599" i="82"/>
  <c r="BR599" i="82"/>
  <c r="BQ599" i="82"/>
  <c r="BP599" i="82"/>
  <c r="BO599" i="82"/>
  <c r="BN599" i="82"/>
  <c r="BM599" i="82"/>
  <c r="BL599" i="82"/>
  <c r="BS598" i="82"/>
  <c r="BR598" i="82"/>
  <c r="BQ598" i="82"/>
  <c r="BP598" i="82"/>
  <c r="BO598" i="82"/>
  <c r="BN598" i="82"/>
  <c r="BM598" i="82"/>
  <c r="BL598" i="82"/>
  <c r="BS597" i="82"/>
  <c r="BR597" i="82"/>
  <c r="BQ597" i="82"/>
  <c r="BP597" i="82"/>
  <c r="BO597" i="82"/>
  <c r="BN597" i="82"/>
  <c r="BM597" i="82"/>
  <c r="BL597" i="82"/>
  <c r="BS596" i="82"/>
  <c r="BR596" i="82"/>
  <c r="BQ596" i="82"/>
  <c r="BP596" i="82"/>
  <c r="BO596" i="82"/>
  <c r="BN596" i="82"/>
  <c r="BM596" i="82"/>
  <c r="BL596" i="82"/>
  <c r="BS595" i="82"/>
  <c r="BR595" i="82"/>
  <c r="BQ595" i="82"/>
  <c r="BP595" i="82"/>
  <c r="BO595" i="82"/>
  <c r="BN595" i="82"/>
  <c r="BM595" i="82"/>
  <c r="BL595" i="82"/>
  <c r="BS594" i="82"/>
  <c r="BR594" i="82"/>
  <c r="BQ594" i="82"/>
  <c r="BP594" i="82"/>
  <c r="BO594" i="82"/>
  <c r="BN594" i="82"/>
  <c r="BM594" i="82"/>
  <c r="BL594" i="82"/>
  <c r="BS593" i="82"/>
  <c r="BR593" i="82"/>
  <c r="BQ593" i="82"/>
  <c r="BP593" i="82"/>
  <c r="BO593" i="82"/>
  <c r="BN593" i="82"/>
  <c r="BM593" i="82"/>
  <c r="BL593" i="82"/>
  <c r="BS592" i="82"/>
  <c r="BR592" i="82"/>
  <c r="BQ592" i="82"/>
  <c r="BP592" i="82"/>
  <c r="BO592" i="82"/>
  <c r="BN592" i="82"/>
  <c r="BM592" i="82"/>
  <c r="BL592" i="82"/>
  <c r="BS591" i="82"/>
  <c r="BR591" i="82"/>
  <c r="BQ591" i="82"/>
  <c r="BP591" i="82"/>
  <c r="BO591" i="82"/>
  <c r="BN591" i="82"/>
  <c r="BM591" i="82"/>
  <c r="BL591" i="82"/>
  <c r="BS590" i="82"/>
  <c r="BR590" i="82"/>
  <c r="BQ590" i="82"/>
  <c r="BP590" i="82"/>
  <c r="BO590" i="82"/>
  <c r="BN590" i="82"/>
  <c r="BM590" i="82"/>
  <c r="BL590" i="82"/>
  <c r="BS589" i="82"/>
  <c r="BR589" i="82"/>
  <c r="BQ589" i="82"/>
  <c r="BP589" i="82"/>
  <c r="BO589" i="82"/>
  <c r="BN589" i="82"/>
  <c r="BM589" i="82"/>
  <c r="BL589" i="82"/>
  <c r="BS588" i="82"/>
  <c r="BR588" i="82"/>
  <c r="BQ588" i="82"/>
  <c r="BP588" i="82"/>
  <c r="BO588" i="82"/>
  <c r="BN588" i="82"/>
  <c r="BM588" i="82"/>
  <c r="BL588" i="82"/>
  <c r="BS587" i="82"/>
  <c r="BR587" i="82"/>
  <c r="BQ587" i="82"/>
  <c r="BP587" i="82"/>
  <c r="BO587" i="82"/>
  <c r="BN587" i="82"/>
  <c r="BM587" i="82"/>
  <c r="BL587" i="82"/>
  <c r="BS586" i="82"/>
  <c r="BR586" i="82"/>
  <c r="BQ586" i="82"/>
  <c r="BP586" i="82"/>
  <c r="BO586" i="82"/>
  <c r="BN586" i="82"/>
  <c r="BM586" i="82"/>
  <c r="BL586" i="82"/>
  <c r="BS585" i="82"/>
  <c r="BR585" i="82"/>
  <c r="BQ585" i="82"/>
  <c r="BP585" i="82"/>
  <c r="BO585" i="82"/>
  <c r="BN585" i="82"/>
  <c r="BM585" i="82"/>
  <c r="BL585" i="82"/>
  <c r="BS584" i="82"/>
  <c r="BR584" i="82"/>
  <c r="BQ584" i="82"/>
  <c r="BP584" i="82"/>
  <c r="BO584" i="82"/>
  <c r="BN584" i="82"/>
  <c r="BM584" i="82"/>
  <c r="BL584" i="82"/>
  <c r="BS583" i="82"/>
  <c r="BR583" i="82"/>
  <c r="BQ583" i="82"/>
  <c r="BP583" i="82"/>
  <c r="BO583" i="82"/>
  <c r="BN583" i="82"/>
  <c r="BM583" i="82"/>
  <c r="BL583" i="82"/>
  <c r="BS582" i="82"/>
  <c r="BR582" i="82"/>
  <c r="BQ582" i="82"/>
  <c r="BP582" i="82"/>
  <c r="BO582" i="82"/>
  <c r="BN582" i="82"/>
  <c r="BM582" i="82"/>
  <c r="BL582" i="82"/>
  <c r="BS581" i="82"/>
  <c r="BR581" i="82"/>
  <c r="BQ581" i="82"/>
  <c r="BP581" i="82"/>
  <c r="BO581" i="82"/>
  <c r="BN581" i="82"/>
  <c r="BM581" i="82"/>
  <c r="BL581" i="82"/>
  <c r="BS580" i="82"/>
  <c r="BR580" i="82"/>
  <c r="BQ580" i="82"/>
  <c r="BP580" i="82"/>
  <c r="BO580" i="82"/>
  <c r="BN580" i="82"/>
  <c r="BM580" i="82"/>
  <c r="BL580" i="82"/>
  <c r="BS579" i="82"/>
  <c r="BR579" i="82"/>
  <c r="BQ579" i="82"/>
  <c r="BP579" i="82"/>
  <c r="BO579" i="82"/>
  <c r="BN579" i="82"/>
  <c r="BM579" i="82"/>
  <c r="BL579" i="82"/>
  <c r="BS578" i="82"/>
  <c r="BR578" i="82"/>
  <c r="BQ578" i="82"/>
  <c r="BP578" i="82"/>
  <c r="BO578" i="82"/>
  <c r="BN578" i="82"/>
  <c r="BM578" i="82"/>
  <c r="BL578" i="82"/>
  <c r="BS577" i="82"/>
  <c r="BR577" i="82"/>
  <c r="BQ577" i="82"/>
  <c r="BP577" i="82"/>
  <c r="BO577" i="82"/>
  <c r="BN577" i="82"/>
  <c r="BM577" i="82"/>
  <c r="BL577" i="82"/>
  <c r="BS576" i="82"/>
  <c r="BR576" i="82"/>
  <c r="BQ576" i="82"/>
  <c r="BP576" i="82"/>
  <c r="BO576" i="82"/>
  <c r="BN576" i="82"/>
  <c r="BM576" i="82"/>
  <c r="BL576" i="82"/>
  <c r="BS575" i="82"/>
  <c r="BR575" i="82"/>
  <c r="BQ575" i="82"/>
  <c r="BP575" i="82"/>
  <c r="BO575" i="82"/>
  <c r="BN575" i="82"/>
  <c r="BM575" i="82"/>
  <c r="BL575" i="82"/>
  <c r="BS574" i="82"/>
  <c r="BR574" i="82"/>
  <c r="BQ574" i="82"/>
  <c r="BP574" i="82"/>
  <c r="BO574" i="82"/>
  <c r="BN574" i="82"/>
  <c r="BM574" i="82"/>
  <c r="BL574" i="82"/>
  <c r="BS573" i="82"/>
  <c r="BR573" i="82"/>
  <c r="BQ573" i="82"/>
  <c r="BP573" i="82"/>
  <c r="BO573" i="82"/>
  <c r="BN573" i="82"/>
  <c r="BM573" i="82"/>
  <c r="BL573" i="82"/>
  <c r="BS572" i="82"/>
  <c r="BR572" i="82"/>
  <c r="BQ572" i="82"/>
  <c r="BP572" i="82"/>
  <c r="BO572" i="82"/>
  <c r="BN572" i="82"/>
  <c r="BM572" i="82"/>
  <c r="BL572" i="82"/>
  <c r="BS571" i="82"/>
  <c r="BR571" i="82"/>
  <c r="BQ571" i="82"/>
  <c r="BP571" i="82"/>
  <c r="BO571" i="82"/>
  <c r="BN571" i="82"/>
  <c r="BM571" i="82"/>
  <c r="BL571" i="82"/>
  <c r="BS570" i="82"/>
  <c r="BR570" i="82"/>
  <c r="BQ570" i="82"/>
  <c r="BP570" i="82"/>
  <c r="BO570" i="82"/>
  <c r="BN570" i="82"/>
  <c r="BM570" i="82"/>
  <c r="BL570" i="82"/>
  <c r="BS569" i="82"/>
  <c r="BR569" i="82"/>
  <c r="BQ569" i="82"/>
  <c r="BP569" i="82"/>
  <c r="BO569" i="82"/>
  <c r="BN569" i="82"/>
  <c r="BM569" i="82"/>
  <c r="BL569" i="82"/>
  <c r="BS568" i="82"/>
  <c r="BR568" i="82"/>
  <c r="BQ568" i="82"/>
  <c r="BP568" i="82"/>
  <c r="BO568" i="82"/>
  <c r="BN568" i="82"/>
  <c r="BM568" i="82"/>
  <c r="BL568" i="82"/>
  <c r="BS567" i="82"/>
  <c r="BR567" i="82"/>
  <c r="BQ567" i="82"/>
  <c r="BP567" i="82"/>
  <c r="BO567" i="82"/>
  <c r="BN567" i="82"/>
  <c r="BM567" i="82"/>
  <c r="BL567" i="82"/>
  <c r="BS566" i="82"/>
  <c r="BR566" i="82"/>
  <c r="BQ566" i="82"/>
  <c r="BP566" i="82"/>
  <c r="BO566" i="82"/>
  <c r="BN566" i="82"/>
  <c r="BM566" i="82"/>
  <c r="BL566" i="82"/>
  <c r="BS565" i="82"/>
  <c r="BR565" i="82"/>
  <c r="BQ565" i="82"/>
  <c r="BP565" i="82"/>
  <c r="BO565" i="82"/>
  <c r="BN565" i="82"/>
  <c r="BM565" i="82"/>
  <c r="BL565" i="82"/>
  <c r="BS564" i="82"/>
  <c r="BR564" i="82"/>
  <c r="BQ564" i="82"/>
  <c r="BP564" i="82"/>
  <c r="BO564" i="82"/>
  <c r="BN564" i="82"/>
  <c r="BM564" i="82"/>
  <c r="BL564" i="82"/>
  <c r="BS563" i="82"/>
  <c r="BR563" i="82"/>
  <c r="BQ563" i="82"/>
  <c r="BP563" i="82"/>
  <c r="BO563" i="82"/>
  <c r="BN563" i="82"/>
  <c r="BM563" i="82"/>
  <c r="BL563" i="82"/>
  <c r="BS562" i="82"/>
  <c r="BR562" i="82"/>
  <c r="BQ562" i="82"/>
  <c r="BP562" i="82"/>
  <c r="BO562" i="82"/>
  <c r="BN562" i="82"/>
  <c r="BM562" i="82"/>
  <c r="BL562" i="82"/>
  <c r="BS561" i="82"/>
  <c r="BR561" i="82"/>
  <c r="BQ561" i="82"/>
  <c r="BP561" i="82"/>
  <c r="BO561" i="82"/>
  <c r="BN561" i="82"/>
  <c r="BM561" i="82"/>
  <c r="BL561" i="82"/>
  <c r="BS560" i="82"/>
  <c r="BR560" i="82"/>
  <c r="BQ560" i="82"/>
  <c r="BP560" i="82"/>
  <c r="BO560" i="82"/>
  <c r="BN560" i="82"/>
  <c r="BM560" i="82"/>
  <c r="BL560" i="82"/>
  <c r="BS559" i="82"/>
  <c r="BR559" i="82"/>
  <c r="BQ559" i="82"/>
  <c r="BP559" i="82"/>
  <c r="BO559" i="82"/>
  <c r="BN559" i="82"/>
  <c r="BM559" i="82"/>
  <c r="BL559" i="82"/>
  <c r="BS558" i="82"/>
  <c r="BR558" i="82"/>
  <c r="BQ558" i="82"/>
  <c r="BP558" i="82"/>
  <c r="BO558" i="82"/>
  <c r="BN558" i="82"/>
  <c r="BM558" i="82"/>
  <c r="BL558" i="82"/>
  <c r="BS557" i="82"/>
  <c r="BR557" i="82"/>
  <c r="BQ557" i="82"/>
  <c r="BP557" i="82"/>
  <c r="BO557" i="82"/>
  <c r="BN557" i="82"/>
  <c r="BM557" i="82"/>
  <c r="BL557" i="82"/>
  <c r="BS556" i="82"/>
  <c r="BR556" i="82"/>
  <c r="BQ556" i="82"/>
  <c r="BP556" i="82"/>
  <c r="BO556" i="82"/>
  <c r="BN556" i="82"/>
  <c r="BM556" i="82"/>
  <c r="BL556" i="82"/>
  <c r="BS555" i="82"/>
  <c r="BR555" i="82"/>
  <c r="BQ555" i="82"/>
  <c r="BP555" i="82"/>
  <c r="BO555" i="82"/>
  <c r="BN555" i="82"/>
  <c r="BM555" i="82"/>
  <c r="BL555" i="82"/>
  <c r="BS554" i="82"/>
  <c r="BR554" i="82"/>
  <c r="BQ554" i="82"/>
  <c r="BP554" i="82"/>
  <c r="BO554" i="82"/>
  <c r="BN554" i="82"/>
  <c r="BM554" i="82"/>
  <c r="BL554" i="82"/>
  <c r="BS553" i="82"/>
  <c r="BR553" i="82"/>
  <c r="BQ553" i="82"/>
  <c r="BP553" i="82"/>
  <c r="BO553" i="82"/>
  <c r="BN553" i="82"/>
  <c r="BM553" i="82"/>
  <c r="BL553" i="82"/>
  <c r="BS552" i="82"/>
  <c r="BR552" i="82"/>
  <c r="BQ552" i="82"/>
  <c r="BP552" i="82"/>
  <c r="BO552" i="82"/>
  <c r="BN552" i="82"/>
  <c r="BM552" i="82"/>
  <c r="BL552" i="82"/>
  <c r="BS551" i="82"/>
  <c r="BR551" i="82"/>
  <c r="BQ551" i="82"/>
  <c r="BP551" i="82"/>
  <c r="BO551" i="82"/>
  <c r="BN551" i="82"/>
  <c r="BM551" i="82"/>
  <c r="BL551" i="82"/>
  <c r="BS550" i="82"/>
  <c r="BR550" i="82"/>
  <c r="BQ550" i="82"/>
  <c r="BP550" i="82"/>
  <c r="BO550" i="82"/>
  <c r="BN550" i="82"/>
  <c r="BM550" i="82"/>
  <c r="BL550" i="82"/>
  <c r="BS549" i="82"/>
  <c r="BR549" i="82"/>
  <c r="BQ549" i="82"/>
  <c r="BP549" i="82"/>
  <c r="BO549" i="82"/>
  <c r="BN549" i="82"/>
  <c r="BM549" i="82"/>
  <c r="BL549" i="82"/>
  <c r="BS548" i="82"/>
  <c r="BR548" i="82"/>
  <c r="BQ548" i="82"/>
  <c r="BP548" i="82"/>
  <c r="BO548" i="82"/>
  <c r="BN548" i="82"/>
  <c r="BM548" i="82"/>
  <c r="BL548" i="82"/>
  <c r="BS547" i="82"/>
  <c r="BR547" i="82"/>
  <c r="BQ547" i="82"/>
  <c r="BP547" i="82"/>
  <c r="BO547" i="82"/>
  <c r="BN547" i="82"/>
  <c r="BM547" i="82"/>
  <c r="BL547" i="82"/>
  <c r="BS546" i="82"/>
  <c r="BR546" i="82"/>
  <c r="BQ546" i="82"/>
  <c r="BP546" i="82"/>
  <c r="BO546" i="82"/>
  <c r="BN546" i="82"/>
  <c r="BM546" i="82"/>
  <c r="BL546" i="82"/>
  <c r="BS545" i="82"/>
  <c r="BR545" i="82"/>
  <c r="BQ545" i="82"/>
  <c r="BP545" i="82"/>
  <c r="BO545" i="82"/>
  <c r="BN545" i="82"/>
  <c r="BM545" i="82"/>
  <c r="BL545" i="82"/>
  <c r="BS544" i="82"/>
  <c r="BR544" i="82"/>
  <c r="BQ544" i="82"/>
  <c r="BP544" i="82"/>
  <c r="BO544" i="82"/>
  <c r="BN544" i="82"/>
  <c r="BM544" i="82"/>
  <c r="BL544" i="82"/>
  <c r="BS543" i="82"/>
  <c r="BR543" i="82"/>
  <c r="BQ543" i="82"/>
  <c r="BP543" i="82"/>
  <c r="BO543" i="82"/>
  <c r="BN543" i="82"/>
  <c r="BM543" i="82"/>
  <c r="BL543" i="82"/>
  <c r="BS542" i="82"/>
  <c r="BR542" i="82"/>
  <c r="BQ542" i="82"/>
  <c r="BP542" i="82"/>
  <c r="BO542" i="82"/>
  <c r="BN542" i="82"/>
  <c r="BM542" i="82"/>
  <c r="BL542" i="82"/>
  <c r="BS541" i="82"/>
  <c r="BR541" i="82"/>
  <c r="BQ541" i="82"/>
  <c r="BP541" i="82"/>
  <c r="BO541" i="82"/>
  <c r="BN541" i="82"/>
  <c r="BM541" i="82"/>
  <c r="BL541" i="82"/>
  <c r="BS540" i="82"/>
  <c r="BR540" i="82"/>
  <c r="BQ540" i="82"/>
  <c r="BP540" i="82"/>
  <c r="BO540" i="82"/>
  <c r="BN540" i="82"/>
  <c r="BM540" i="82"/>
  <c r="BL540" i="82"/>
  <c r="BS539" i="82"/>
  <c r="BR539" i="82"/>
  <c r="BQ539" i="82"/>
  <c r="BP539" i="82"/>
  <c r="BO539" i="82"/>
  <c r="BN539" i="82"/>
  <c r="BM539" i="82"/>
  <c r="BL539" i="82"/>
  <c r="BS538" i="82"/>
  <c r="BR538" i="82"/>
  <c r="BQ538" i="82"/>
  <c r="BP538" i="82"/>
  <c r="BO538" i="82"/>
  <c r="BN538" i="82"/>
  <c r="BM538" i="82"/>
  <c r="BL538" i="82"/>
  <c r="BS537" i="82"/>
  <c r="BR537" i="82"/>
  <c r="BQ537" i="82"/>
  <c r="BP537" i="82"/>
  <c r="BO537" i="82"/>
  <c r="BN537" i="82"/>
  <c r="BM537" i="82"/>
  <c r="BL537" i="82"/>
  <c r="BS536" i="82"/>
  <c r="BR536" i="82"/>
  <c r="BQ536" i="82"/>
  <c r="BP536" i="82"/>
  <c r="BO536" i="82"/>
  <c r="BN536" i="82"/>
  <c r="BM536" i="82"/>
  <c r="BL536" i="82"/>
  <c r="BS535" i="82"/>
  <c r="BR535" i="82"/>
  <c r="BQ535" i="82"/>
  <c r="BP535" i="82"/>
  <c r="BO535" i="82"/>
  <c r="BN535" i="82"/>
  <c r="BM535" i="82"/>
  <c r="BL535" i="82"/>
  <c r="BS534" i="82"/>
  <c r="BR534" i="82"/>
  <c r="BQ534" i="82"/>
  <c r="BP534" i="82"/>
  <c r="BO534" i="82"/>
  <c r="BN534" i="82"/>
  <c r="BM534" i="82"/>
  <c r="BL534" i="82"/>
  <c r="BS533" i="82"/>
  <c r="BR533" i="82"/>
  <c r="BQ533" i="82"/>
  <c r="BP533" i="82"/>
  <c r="BO533" i="82"/>
  <c r="BN533" i="82"/>
  <c r="BM533" i="82"/>
  <c r="BL533" i="82"/>
  <c r="BS532" i="82"/>
  <c r="BR532" i="82"/>
  <c r="BQ532" i="82"/>
  <c r="BP532" i="82"/>
  <c r="BO532" i="82"/>
  <c r="BN532" i="82"/>
  <c r="BM532" i="82"/>
  <c r="BL532" i="82"/>
  <c r="BS531" i="82"/>
  <c r="BR531" i="82"/>
  <c r="BQ531" i="82"/>
  <c r="BP531" i="82"/>
  <c r="BO531" i="82"/>
  <c r="BN531" i="82"/>
  <c r="BM531" i="82"/>
  <c r="BL531" i="82"/>
  <c r="BS530" i="82"/>
  <c r="BR530" i="82"/>
  <c r="BQ530" i="82"/>
  <c r="BP530" i="82"/>
  <c r="BO530" i="82"/>
  <c r="BN530" i="82"/>
  <c r="BM530" i="82"/>
  <c r="BL530" i="82"/>
  <c r="BS529" i="82"/>
  <c r="BR529" i="82"/>
  <c r="BQ529" i="82"/>
  <c r="BP529" i="82"/>
  <c r="BO529" i="82"/>
  <c r="BN529" i="82"/>
  <c r="BM529" i="82"/>
  <c r="BL529" i="82"/>
  <c r="BS528" i="82"/>
  <c r="BR528" i="82"/>
  <c r="BQ528" i="82"/>
  <c r="BP528" i="82"/>
  <c r="BO528" i="82"/>
  <c r="BN528" i="82"/>
  <c r="BM528" i="82"/>
  <c r="BL528" i="82"/>
  <c r="BS527" i="82"/>
  <c r="BR527" i="82"/>
  <c r="BQ527" i="82"/>
  <c r="BP527" i="82"/>
  <c r="BO527" i="82"/>
  <c r="BN527" i="82"/>
  <c r="BM527" i="82"/>
  <c r="BL527" i="82"/>
  <c r="BS526" i="82"/>
  <c r="BR526" i="82"/>
  <c r="BQ526" i="82"/>
  <c r="BP526" i="82"/>
  <c r="BO526" i="82"/>
  <c r="BN526" i="82"/>
  <c r="BM526" i="82"/>
  <c r="BL526" i="82"/>
  <c r="BS525" i="82"/>
  <c r="BR525" i="82"/>
  <c r="BQ525" i="82"/>
  <c r="BP525" i="82"/>
  <c r="BO525" i="82"/>
  <c r="BN525" i="82"/>
  <c r="BM525" i="82"/>
  <c r="BL525" i="82"/>
  <c r="BS524" i="82"/>
  <c r="BR524" i="82"/>
  <c r="BQ524" i="82"/>
  <c r="BP524" i="82"/>
  <c r="BO524" i="82"/>
  <c r="BN524" i="82"/>
  <c r="BM524" i="82"/>
  <c r="BL524" i="82"/>
  <c r="BS523" i="82"/>
  <c r="BR523" i="82"/>
  <c r="BQ523" i="82"/>
  <c r="BP523" i="82"/>
  <c r="BO523" i="82"/>
  <c r="BN523" i="82"/>
  <c r="BM523" i="82"/>
  <c r="BL523" i="82"/>
  <c r="BS522" i="82"/>
  <c r="BR522" i="82"/>
  <c r="BQ522" i="82"/>
  <c r="BP522" i="82"/>
  <c r="BO522" i="82"/>
  <c r="BN522" i="82"/>
  <c r="BM522" i="82"/>
  <c r="BL522" i="82"/>
  <c r="BS521" i="82"/>
  <c r="BR521" i="82"/>
  <c r="BQ521" i="82"/>
  <c r="BP521" i="82"/>
  <c r="BO521" i="82"/>
  <c r="BN521" i="82"/>
  <c r="BM521" i="82"/>
  <c r="BL521" i="82"/>
  <c r="BS520" i="82"/>
  <c r="BR520" i="82"/>
  <c r="BQ520" i="82"/>
  <c r="BP520" i="82"/>
  <c r="BO520" i="82"/>
  <c r="BN520" i="82"/>
  <c r="BM520" i="82"/>
  <c r="BL520" i="82"/>
  <c r="BS519" i="82"/>
  <c r="BR519" i="82"/>
  <c r="BQ519" i="82"/>
  <c r="BP519" i="82"/>
  <c r="BO519" i="82"/>
  <c r="BN519" i="82"/>
  <c r="BM519" i="82"/>
  <c r="BL519" i="82"/>
  <c r="BS518" i="82"/>
  <c r="BR518" i="82"/>
  <c r="BQ518" i="82"/>
  <c r="BP518" i="82"/>
  <c r="BO518" i="82"/>
  <c r="BN518" i="82"/>
  <c r="BM518" i="82"/>
  <c r="BL518" i="82"/>
  <c r="BS517" i="82"/>
  <c r="BR517" i="82"/>
  <c r="BQ517" i="82"/>
  <c r="BP517" i="82"/>
  <c r="BO517" i="82"/>
  <c r="BN517" i="82"/>
  <c r="BM517" i="82"/>
  <c r="BL517" i="82"/>
  <c r="BS516" i="82"/>
  <c r="BR516" i="82"/>
  <c r="BQ516" i="82"/>
  <c r="BP516" i="82"/>
  <c r="BO516" i="82"/>
  <c r="BN516" i="82"/>
  <c r="BM516" i="82"/>
  <c r="BL516" i="82"/>
  <c r="BS515" i="82"/>
  <c r="BR515" i="82"/>
  <c r="BQ515" i="82"/>
  <c r="BP515" i="82"/>
  <c r="BO515" i="82"/>
  <c r="BN515" i="82"/>
  <c r="BM515" i="82"/>
  <c r="BL515" i="82"/>
  <c r="BS514" i="82"/>
  <c r="BR514" i="82"/>
  <c r="BQ514" i="82"/>
  <c r="BP514" i="82"/>
  <c r="BO514" i="82"/>
  <c r="BN514" i="82"/>
  <c r="BM514" i="82"/>
  <c r="BL514" i="82"/>
  <c r="BS513" i="82"/>
  <c r="BR513" i="82"/>
  <c r="BQ513" i="82"/>
  <c r="BP513" i="82"/>
  <c r="BO513" i="82"/>
  <c r="BN513" i="82"/>
  <c r="BM513" i="82"/>
  <c r="BL513" i="82"/>
  <c r="BS512" i="82"/>
  <c r="BR512" i="82"/>
  <c r="BQ512" i="82"/>
  <c r="BP512" i="82"/>
  <c r="BO512" i="82"/>
  <c r="BN512" i="82"/>
  <c r="BM512" i="82"/>
  <c r="BL512" i="82"/>
  <c r="BS511" i="82"/>
  <c r="BR511" i="82"/>
  <c r="BQ511" i="82"/>
  <c r="BP511" i="82"/>
  <c r="BO511" i="82"/>
  <c r="BN511" i="82"/>
  <c r="BM511" i="82"/>
  <c r="BL511" i="82"/>
  <c r="BS510" i="82"/>
  <c r="BR510" i="82"/>
  <c r="BQ510" i="82"/>
  <c r="BP510" i="82"/>
  <c r="BO510" i="82"/>
  <c r="BN510" i="82"/>
  <c r="BM510" i="82"/>
  <c r="BL510" i="82"/>
  <c r="BS509" i="82"/>
  <c r="BR509" i="82"/>
  <c r="BQ509" i="82"/>
  <c r="BP509" i="82"/>
  <c r="BO509" i="82"/>
  <c r="BN509" i="82"/>
  <c r="BM509" i="82"/>
  <c r="BL509" i="82"/>
  <c r="BS508" i="82"/>
  <c r="BR508" i="82"/>
  <c r="BQ508" i="82"/>
  <c r="BP508" i="82"/>
  <c r="BO508" i="82"/>
  <c r="BN508" i="82"/>
  <c r="BM508" i="82"/>
  <c r="BL508" i="82"/>
  <c r="BS507" i="82"/>
  <c r="BR507" i="82"/>
  <c r="BQ507" i="82"/>
  <c r="BP507" i="82"/>
  <c r="BO507" i="82"/>
  <c r="BN507" i="82"/>
  <c r="BM507" i="82"/>
  <c r="BL507" i="82"/>
  <c r="BS506" i="82"/>
  <c r="BR506" i="82"/>
  <c r="BQ506" i="82"/>
  <c r="BP506" i="82"/>
  <c r="BO506" i="82"/>
  <c r="BN506" i="82"/>
  <c r="BM506" i="82"/>
  <c r="BL506" i="82"/>
  <c r="BS505" i="82"/>
  <c r="BR505" i="82"/>
  <c r="BQ505" i="82"/>
  <c r="BP505" i="82"/>
  <c r="BO505" i="82"/>
  <c r="BN505" i="82"/>
  <c r="BM505" i="82"/>
  <c r="BL505" i="82"/>
  <c r="BS504" i="82"/>
  <c r="BR504" i="82"/>
  <c r="BQ504" i="82"/>
  <c r="BP504" i="82"/>
  <c r="BO504" i="82"/>
  <c r="BN504" i="82"/>
  <c r="BM504" i="82"/>
  <c r="BL504" i="82"/>
  <c r="BS503" i="82"/>
  <c r="BR503" i="82"/>
  <c r="BQ503" i="82"/>
  <c r="BP503" i="82"/>
  <c r="BO503" i="82"/>
  <c r="BN503" i="82"/>
  <c r="BM503" i="82"/>
  <c r="BL503" i="82"/>
  <c r="BS502" i="82"/>
  <c r="BR502" i="82"/>
  <c r="BQ502" i="82"/>
  <c r="BP502" i="82"/>
  <c r="BO502" i="82"/>
  <c r="BN502" i="82"/>
  <c r="BM502" i="82"/>
  <c r="BL502" i="82"/>
  <c r="BS501" i="82"/>
  <c r="BR501" i="82"/>
  <c r="BQ501" i="82"/>
  <c r="BP501" i="82"/>
  <c r="BO501" i="82"/>
  <c r="BN501" i="82"/>
  <c r="BM501" i="82"/>
  <c r="BL501" i="82"/>
  <c r="BS500" i="82"/>
  <c r="BR500" i="82"/>
  <c r="BQ500" i="82"/>
  <c r="BP500" i="82"/>
  <c r="BO500" i="82"/>
  <c r="BN500" i="82"/>
  <c r="BM500" i="82"/>
  <c r="BL500" i="82"/>
  <c r="BS499" i="82"/>
  <c r="BR499" i="82"/>
  <c r="BQ499" i="82"/>
  <c r="BP499" i="82"/>
  <c r="BO499" i="82"/>
  <c r="BN499" i="82"/>
  <c r="BM499" i="82"/>
  <c r="BL499" i="82"/>
  <c r="BS498" i="82"/>
  <c r="BR498" i="82"/>
  <c r="BQ498" i="82"/>
  <c r="BP498" i="82"/>
  <c r="BO498" i="82"/>
  <c r="BN498" i="82"/>
  <c r="BM498" i="82"/>
  <c r="BL498" i="82"/>
  <c r="BS497" i="82"/>
  <c r="BR497" i="82"/>
  <c r="BQ497" i="82"/>
  <c r="BP497" i="82"/>
  <c r="BO497" i="82"/>
  <c r="BN497" i="82"/>
  <c r="BM497" i="82"/>
  <c r="BL497" i="82"/>
  <c r="BS496" i="82"/>
  <c r="BR496" i="82"/>
  <c r="BQ496" i="82"/>
  <c r="BP496" i="82"/>
  <c r="BO496" i="82"/>
  <c r="BN496" i="82"/>
  <c r="BM496" i="82"/>
  <c r="BL496" i="82"/>
  <c r="BS495" i="82"/>
  <c r="BR495" i="82"/>
  <c r="BQ495" i="82"/>
  <c r="BP495" i="82"/>
  <c r="BO495" i="82"/>
  <c r="BN495" i="82"/>
  <c r="BM495" i="82"/>
  <c r="BL495" i="82"/>
  <c r="BS494" i="82"/>
  <c r="BR494" i="82"/>
  <c r="BQ494" i="82"/>
  <c r="BP494" i="82"/>
  <c r="BO494" i="82"/>
  <c r="BN494" i="82"/>
  <c r="BM494" i="82"/>
  <c r="BL494" i="82"/>
  <c r="BS493" i="82"/>
  <c r="BR493" i="82"/>
  <c r="BQ493" i="82"/>
  <c r="BP493" i="82"/>
  <c r="BO493" i="82"/>
  <c r="BN493" i="82"/>
  <c r="BM493" i="82"/>
  <c r="BL493" i="82"/>
  <c r="BS492" i="82"/>
  <c r="BR492" i="82"/>
  <c r="BQ492" i="82"/>
  <c r="BP492" i="82"/>
  <c r="BO492" i="82"/>
  <c r="BN492" i="82"/>
  <c r="BM492" i="82"/>
  <c r="BL492" i="82"/>
  <c r="BS491" i="82"/>
  <c r="BR491" i="82"/>
  <c r="BQ491" i="82"/>
  <c r="BP491" i="82"/>
  <c r="BO491" i="82"/>
  <c r="BN491" i="82"/>
  <c r="BM491" i="82"/>
  <c r="BL491" i="82"/>
  <c r="BS490" i="82"/>
  <c r="BR490" i="82"/>
  <c r="BQ490" i="82"/>
  <c r="BP490" i="82"/>
  <c r="BO490" i="82"/>
  <c r="BN490" i="82"/>
  <c r="BM490" i="82"/>
  <c r="BL490" i="82"/>
  <c r="BS489" i="82"/>
  <c r="BR489" i="82"/>
  <c r="BQ489" i="82"/>
  <c r="BP489" i="82"/>
  <c r="BO489" i="82"/>
  <c r="BN489" i="82"/>
  <c r="BM489" i="82"/>
  <c r="BL489" i="82"/>
  <c r="BS488" i="82"/>
  <c r="BR488" i="82"/>
  <c r="BQ488" i="82"/>
  <c r="BP488" i="82"/>
  <c r="BO488" i="82"/>
  <c r="BN488" i="82"/>
  <c r="BM488" i="82"/>
  <c r="BL488" i="82"/>
  <c r="BS487" i="82"/>
  <c r="BR487" i="82"/>
  <c r="BQ487" i="82"/>
  <c r="BP487" i="82"/>
  <c r="BO487" i="82"/>
  <c r="BN487" i="82"/>
  <c r="BM487" i="82"/>
  <c r="BL487" i="82"/>
  <c r="BS486" i="82"/>
  <c r="BR486" i="82"/>
  <c r="BQ486" i="82"/>
  <c r="BP486" i="82"/>
  <c r="BO486" i="82"/>
  <c r="BN486" i="82"/>
  <c r="BM486" i="82"/>
  <c r="BL486" i="82"/>
  <c r="BS485" i="82"/>
  <c r="BR485" i="82"/>
  <c r="BQ485" i="82"/>
  <c r="BP485" i="82"/>
  <c r="BO485" i="82"/>
  <c r="BN485" i="82"/>
  <c r="BM485" i="82"/>
  <c r="BL485" i="82"/>
  <c r="BS484" i="82"/>
  <c r="BR484" i="82"/>
  <c r="BQ484" i="82"/>
  <c r="BP484" i="82"/>
  <c r="BO484" i="82"/>
  <c r="BN484" i="82"/>
  <c r="BM484" i="82"/>
  <c r="BL484" i="82"/>
  <c r="BS483" i="82"/>
  <c r="BR483" i="82"/>
  <c r="BQ483" i="82"/>
  <c r="BP483" i="82"/>
  <c r="BO483" i="82"/>
  <c r="BN483" i="82"/>
  <c r="BM483" i="82"/>
  <c r="BL483" i="82"/>
  <c r="BS482" i="82"/>
  <c r="BR482" i="82"/>
  <c r="BQ482" i="82"/>
  <c r="BP482" i="82"/>
  <c r="BO482" i="82"/>
  <c r="BN482" i="82"/>
  <c r="BM482" i="82"/>
  <c r="BL482" i="82"/>
  <c r="BS481" i="82"/>
  <c r="BR481" i="82"/>
  <c r="BQ481" i="82"/>
  <c r="BP481" i="82"/>
  <c r="BO481" i="82"/>
  <c r="BN481" i="82"/>
  <c r="BM481" i="82"/>
  <c r="BL481" i="82"/>
  <c r="BS480" i="82"/>
  <c r="BR480" i="82"/>
  <c r="BQ480" i="82"/>
  <c r="BP480" i="82"/>
  <c r="BO480" i="82"/>
  <c r="BN480" i="82"/>
  <c r="BM480" i="82"/>
  <c r="BL480" i="82"/>
  <c r="BS479" i="82"/>
  <c r="BR479" i="82"/>
  <c r="BQ479" i="82"/>
  <c r="BP479" i="82"/>
  <c r="BO479" i="82"/>
  <c r="BN479" i="82"/>
  <c r="BM479" i="82"/>
  <c r="BL479" i="82"/>
  <c r="BS478" i="82"/>
  <c r="BR478" i="82"/>
  <c r="BQ478" i="82"/>
  <c r="BP478" i="82"/>
  <c r="BO478" i="82"/>
  <c r="BN478" i="82"/>
  <c r="BM478" i="82"/>
  <c r="BL478" i="82"/>
  <c r="BS477" i="82"/>
  <c r="BR477" i="82"/>
  <c r="BQ477" i="82"/>
  <c r="BP477" i="82"/>
  <c r="BO477" i="82"/>
  <c r="BN477" i="82"/>
  <c r="BM477" i="82"/>
  <c r="BL477" i="82"/>
  <c r="BS476" i="82"/>
  <c r="BR476" i="82"/>
  <c r="BQ476" i="82"/>
  <c r="BP476" i="82"/>
  <c r="BO476" i="82"/>
  <c r="BN476" i="82"/>
  <c r="BM476" i="82"/>
  <c r="BL476" i="82"/>
  <c r="BS475" i="82"/>
  <c r="BR475" i="82"/>
  <c r="BQ475" i="82"/>
  <c r="BP475" i="82"/>
  <c r="BO475" i="82"/>
  <c r="BN475" i="82"/>
  <c r="BM475" i="82"/>
  <c r="BL475" i="82"/>
  <c r="BS474" i="82"/>
  <c r="BR474" i="82"/>
  <c r="BQ474" i="82"/>
  <c r="BP474" i="82"/>
  <c r="BO474" i="82"/>
  <c r="BN474" i="82"/>
  <c r="BM474" i="82"/>
  <c r="BL474" i="82"/>
  <c r="BS473" i="82"/>
  <c r="BR473" i="82"/>
  <c r="BQ473" i="82"/>
  <c r="BP473" i="82"/>
  <c r="BO473" i="82"/>
  <c r="BN473" i="82"/>
  <c r="BM473" i="82"/>
  <c r="BL473" i="82"/>
  <c r="BS472" i="82"/>
  <c r="BR472" i="82"/>
  <c r="BQ472" i="82"/>
  <c r="BP472" i="82"/>
  <c r="BO472" i="82"/>
  <c r="BN472" i="82"/>
  <c r="BM472" i="82"/>
  <c r="BL472" i="82"/>
  <c r="BS471" i="82"/>
  <c r="BR471" i="82"/>
  <c r="BQ471" i="82"/>
  <c r="BP471" i="82"/>
  <c r="BO471" i="82"/>
  <c r="BN471" i="82"/>
  <c r="BM471" i="82"/>
  <c r="BL471" i="82"/>
  <c r="BS470" i="82"/>
  <c r="BR470" i="82"/>
  <c r="BQ470" i="82"/>
  <c r="BP470" i="82"/>
  <c r="BO470" i="82"/>
  <c r="BN470" i="82"/>
  <c r="BM470" i="82"/>
  <c r="BL470" i="82"/>
  <c r="BS469" i="82"/>
  <c r="BR469" i="82"/>
  <c r="BQ469" i="82"/>
  <c r="BP469" i="82"/>
  <c r="BO469" i="82"/>
  <c r="BN469" i="82"/>
  <c r="BM469" i="82"/>
  <c r="BL469" i="82"/>
  <c r="BS468" i="82"/>
  <c r="BR468" i="82"/>
  <c r="BQ468" i="82"/>
  <c r="BP468" i="82"/>
  <c r="BO468" i="82"/>
  <c r="BN468" i="82"/>
  <c r="BM468" i="82"/>
  <c r="BL468" i="82"/>
  <c r="BS467" i="82"/>
  <c r="BR467" i="82"/>
  <c r="BQ467" i="82"/>
  <c r="BP467" i="82"/>
  <c r="BO467" i="82"/>
  <c r="BN467" i="82"/>
  <c r="BM467" i="82"/>
  <c r="BL467" i="82"/>
  <c r="BS466" i="82"/>
  <c r="BR466" i="82"/>
  <c r="BQ466" i="82"/>
  <c r="BP466" i="82"/>
  <c r="BO466" i="82"/>
  <c r="BN466" i="82"/>
  <c r="BM466" i="82"/>
  <c r="BL466" i="82"/>
  <c r="BS465" i="82"/>
  <c r="BR465" i="82"/>
  <c r="BQ465" i="82"/>
  <c r="BP465" i="82"/>
  <c r="BO465" i="82"/>
  <c r="BN465" i="82"/>
  <c r="BM465" i="82"/>
  <c r="BL465" i="82"/>
  <c r="BS464" i="82"/>
  <c r="BR464" i="82"/>
  <c r="BQ464" i="82"/>
  <c r="BP464" i="82"/>
  <c r="BO464" i="82"/>
  <c r="BN464" i="82"/>
  <c r="BM464" i="82"/>
  <c r="BL464" i="82"/>
  <c r="BS463" i="82"/>
  <c r="BR463" i="82"/>
  <c r="BQ463" i="82"/>
  <c r="BP463" i="82"/>
  <c r="BO463" i="82"/>
  <c r="BN463" i="82"/>
  <c r="BM463" i="82"/>
  <c r="BL463" i="82"/>
  <c r="BS462" i="82"/>
  <c r="BR462" i="82"/>
  <c r="BQ462" i="82"/>
  <c r="BP462" i="82"/>
  <c r="BO462" i="82"/>
  <c r="BN462" i="82"/>
  <c r="BM462" i="82"/>
  <c r="BL462" i="82"/>
  <c r="BS461" i="82"/>
  <c r="BR461" i="82"/>
  <c r="BQ461" i="82"/>
  <c r="BP461" i="82"/>
  <c r="BO461" i="82"/>
  <c r="BN461" i="82"/>
  <c r="BM461" i="82"/>
  <c r="BL461" i="82"/>
  <c r="BS460" i="82"/>
  <c r="BR460" i="82"/>
  <c r="BQ460" i="82"/>
  <c r="BP460" i="82"/>
  <c r="BO460" i="82"/>
  <c r="BN460" i="82"/>
  <c r="BM460" i="82"/>
  <c r="BL460" i="82"/>
  <c r="BS459" i="82"/>
  <c r="BR459" i="82"/>
  <c r="BQ459" i="82"/>
  <c r="BP459" i="82"/>
  <c r="BO459" i="82"/>
  <c r="BN459" i="82"/>
  <c r="BM459" i="82"/>
  <c r="BL459" i="82"/>
  <c r="BS458" i="82"/>
  <c r="BR458" i="82"/>
  <c r="BQ458" i="82"/>
  <c r="BP458" i="82"/>
  <c r="BO458" i="82"/>
  <c r="BN458" i="82"/>
  <c r="BM458" i="82"/>
  <c r="BL458" i="82"/>
  <c r="BS457" i="82"/>
  <c r="BR457" i="82"/>
  <c r="BQ457" i="82"/>
  <c r="BP457" i="82"/>
  <c r="BO457" i="82"/>
  <c r="BN457" i="82"/>
  <c r="BM457" i="82"/>
  <c r="BL457" i="82"/>
  <c r="BS456" i="82"/>
  <c r="BR456" i="82"/>
  <c r="BQ456" i="82"/>
  <c r="BP456" i="82"/>
  <c r="BO456" i="82"/>
  <c r="BN456" i="82"/>
  <c r="BM456" i="82"/>
  <c r="BL456" i="82"/>
  <c r="BS455" i="82"/>
  <c r="BR455" i="82"/>
  <c r="BQ455" i="82"/>
  <c r="BP455" i="82"/>
  <c r="BO455" i="82"/>
  <c r="BN455" i="82"/>
  <c r="BM455" i="82"/>
  <c r="BL455" i="82"/>
  <c r="BS454" i="82"/>
  <c r="BR454" i="82"/>
  <c r="BQ454" i="82"/>
  <c r="BP454" i="82"/>
  <c r="BO454" i="82"/>
  <c r="BN454" i="82"/>
  <c r="BM454" i="82"/>
  <c r="BL454" i="82"/>
  <c r="BS453" i="82"/>
  <c r="BR453" i="82"/>
  <c r="BQ453" i="82"/>
  <c r="BP453" i="82"/>
  <c r="BO453" i="82"/>
  <c r="BN453" i="82"/>
  <c r="BM453" i="82"/>
  <c r="BL453" i="82"/>
  <c r="BS452" i="82"/>
  <c r="BR452" i="82"/>
  <c r="BQ452" i="82"/>
  <c r="BP452" i="82"/>
  <c r="BO452" i="82"/>
  <c r="BN452" i="82"/>
  <c r="BM452" i="82"/>
  <c r="BL452" i="82"/>
  <c r="BS451" i="82"/>
  <c r="BR451" i="82"/>
  <c r="BQ451" i="82"/>
  <c r="BP451" i="82"/>
  <c r="BO451" i="82"/>
  <c r="BN451" i="82"/>
  <c r="BM451" i="82"/>
  <c r="BL451" i="82"/>
  <c r="BS450" i="82"/>
  <c r="BR450" i="82"/>
  <c r="BQ450" i="82"/>
  <c r="BP450" i="82"/>
  <c r="BO450" i="82"/>
  <c r="BN450" i="82"/>
  <c r="BM450" i="82"/>
  <c r="BL450" i="82"/>
  <c r="BS449" i="82"/>
  <c r="BR449" i="82"/>
  <c r="BQ449" i="82"/>
  <c r="BP449" i="82"/>
  <c r="BO449" i="82"/>
  <c r="BN449" i="82"/>
  <c r="BM449" i="82"/>
  <c r="BL449" i="82"/>
  <c r="BS448" i="82"/>
  <c r="BR448" i="82"/>
  <c r="BQ448" i="82"/>
  <c r="BP448" i="82"/>
  <c r="BO448" i="82"/>
  <c r="BN448" i="82"/>
  <c r="BM448" i="82"/>
  <c r="BL448" i="82"/>
  <c r="BS447" i="82"/>
  <c r="BR447" i="82"/>
  <c r="BQ447" i="82"/>
  <c r="BP447" i="82"/>
  <c r="BO447" i="82"/>
  <c r="BN447" i="82"/>
  <c r="BM447" i="82"/>
  <c r="BL447" i="82"/>
  <c r="BS446" i="82"/>
  <c r="BR446" i="82"/>
  <c r="BQ446" i="82"/>
  <c r="BP446" i="82"/>
  <c r="BO446" i="82"/>
  <c r="BN446" i="82"/>
  <c r="BM446" i="82"/>
  <c r="BL446" i="82"/>
  <c r="BS445" i="82"/>
  <c r="BR445" i="82"/>
  <c r="BQ445" i="82"/>
  <c r="BP445" i="82"/>
  <c r="BO445" i="82"/>
  <c r="BN445" i="82"/>
  <c r="BM445" i="82"/>
  <c r="BL445" i="82"/>
  <c r="BS444" i="82"/>
  <c r="BR444" i="82"/>
  <c r="BQ444" i="82"/>
  <c r="BP444" i="82"/>
  <c r="BO444" i="82"/>
  <c r="BN444" i="82"/>
  <c r="BM444" i="82"/>
  <c r="BL444" i="82"/>
  <c r="BS443" i="82"/>
  <c r="BR443" i="82"/>
  <c r="BQ443" i="82"/>
  <c r="BP443" i="82"/>
  <c r="BO443" i="82"/>
  <c r="BN443" i="82"/>
  <c r="BM443" i="82"/>
  <c r="BL443" i="82"/>
  <c r="BS442" i="82"/>
  <c r="BR442" i="82"/>
  <c r="BQ442" i="82"/>
  <c r="BP442" i="82"/>
  <c r="BO442" i="82"/>
  <c r="BN442" i="82"/>
  <c r="BM442" i="82"/>
  <c r="BL442" i="82"/>
  <c r="BS441" i="82"/>
  <c r="BR441" i="82"/>
  <c r="BQ441" i="82"/>
  <c r="BP441" i="82"/>
  <c r="BO441" i="82"/>
  <c r="BN441" i="82"/>
  <c r="BM441" i="82"/>
  <c r="BL441" i="82"/>
  <c r="BS440" i="82"/>
  <c r="BR440" i="82"/>
  <c r="BQ440" i="82"/>
  <c r="BP440" i="82"/>
  <c r="BO440" i="82"/>
  <c r="BN440" i="82"/>
  <c r="BM440" i="82"/>
  <c r="BL440" i="82"/>
  <c r="BS439" i="82"/>
  <c r="BR439" i="82"/>
  <c r="BQ439" i="82"/>
  <c r="BP439" i="82"/>
  <c r="BO439" i="82"/>
  <c r="BN439" i="82"/>
  <c r="BM439" i="82"/>
  <c r="BL439" i="82"/>
  <c r="BS438" i="82"/>
  <c r="BR438" i="82"/>
  <c r="BQ438" i="82"/>
  <c r="BP438" i="82"/>
  <c r="BO438" i="82"/>
  <c r="BN438" i="82"/>
  <c r="BM438" i="82"/>
  <c r="BL438" i="82"/>
  <c r="BS437" i="82"/>
  <c r="BR437" i="82"/>
  <c r="BQ437" i="82"/>
  <c r="BP437" i="82"/>
  <c r="BO437" i="82"/>
  <c r="BN437" i="82"/>
  <c r="BM437" i="82"/>
  <c r="BL437" i="82"/>
  <c r="BS436" i="82"/>
  <c r="BR436" i="82"/>
  <c r="BQ436" i="82"/>
  <c r="BP436" i="82"/>
  <c r="BO436" i="82"/>
  <c r="BN436" i="82"/>
  <c r="BM436" i="82"/>
  <c r="BL436" i="82"/>
  <c r="BS435" i="82"/>
  <c r="BR435" i="82"/>
  <c r="BQ435" i="82"/>
  <c r="BP435" i="82"/>
  <c r="BO435" i="82"/>
  <c r="BN435" i="82"/>
  <c r="BM435" i="82"/>
  <c r="BL435" i="82"/>
  <c r="BS434" i="82"/>
  <c r="BR434" i="82"/>
  <c r="BQ434" i="82"/>
  <c r="BP434" i="82"/>
  <c r="BO434" i="82"/>
  <c r="BN434" i="82"/>
  <c r="BM434" i="82"/>
  <c r="BL434" i="82"/>
  <c r="BS433" i="82"/>
  <c r="BR433" i="82"/>
  <c r="BQ433" i="82"/>
  <c r="BP433" i="82"/>
  <c r="BO433" i="82"/>
  <c r="BN433" i="82"/>
  <c r="BM433" i="82"/>
  <c r="BL433" i="82"/>
  <c r="BS432" i="82"/>
  <c r="BR432" i="82"/>
  <c r="BQ432" i="82"/>
  <c r="BP432" i="82"/>
  <c r="BO432" i="82"/>
  <c r="BN432" i="82"/>
  <c r="BM432" i="82"/>
  <c r="BL432" i="82"/>
  <c r="BS431" i="82"/>
  <c r="BR431" i="82"/>
  <c r="BQ431" i="82"/>
  <c r="BP431" i="82"/>
  <c r="BO431" i="82"/>
  <c r="BN431" i="82"/>
  <c r="BM431" i="82"/>
  <c r="BL431" i="82"/>
  <c r="BS430" i="82"/>
  <c r="BR430" i="82"/>
  <c r="BQ430" i="82"/>
  <c r="BP430" i="82"/>
  <c r="BO430" i="82"/>
  <c r="BN430" i="82"/>
  <c r="BM430" i="82"/>
  <c r="BL430" i="82"/>
  <c r="BS429" i="82"/>
  <c r="BR429" i="82"/>
  <c r="BQ429" i="82"/>
  <c r="BP429" i="82"/>
  <c r="BO429" i="82"/>
  <c r="BN429" i="82"/>
  <c r="BM429" i="82"/>
  <c r="BL429" i="82"/>
  <c r="BS428" i="82"/>
  <c r="BR428" i="82"/>
  <c r="BQ428" i="82"/>
  <c r="BP428" i="82"/>
  <c r="BO428" i="82"/>
  <c r="BN428" i="82"/>
  <c r="BM428" i="82"/>
  <c r="BL428" i="82"/>
  <c r="BS427" i="82"/>
  <c r="BR427" i="82"/>
  <c r="BQ427" i="82"/>
  <c r="BP427" i="82"/>
  <c r="BO427" i="82"/>
  <c r="BN427" i="82"/>
  <c r="BM427" i="82"/>
  <c r="BL427" i="82"/>
  <c r="BS426" i="82"/>
  <c r="BR426" i="82"/>
  <c r="BQ426" i="82"/>
  <c r="BP426" i="82"/>
  <c r="BO426" i="82"/>
  <c r="BN426" i="82"/>
  <c r="BM426" i="82"/>
  <c r="BL426" i="82"/>
  <c r="BS425" i="82"/>
  <c r="BR425" i="82"/>
  <c r="BQ425" i="82"/>
  <c r="BP425" i="82"/>
  <c r="BO425" i="82"/>
  <c r="BN425" i="82"/>
  <c r="BM425" i="82"/>
  <c r="BL425" i="82"/>
  <c r="BS424" i="82"/>
  <c r="BR424" i="82"/>
  <c r="BQ424" i="82"/>
  <c r="BP424" i="82"/>
  <c r="BO424" i="82"/>
  <c r="BN424" i="82"/>
  <c r="BM424" i="82"/>
  <c r="BL424" i="82"/>
  <c r="BS423" i="82"/>
  <c r="BR423" i="82"/>
  <c r="BQ423" i="82"/>
  <c r="BP423" i="82"/>
  <c r="BO423" i="82"/>
  <c r="BN423" i="82"/>
  <c r="BM423" i="82"/>
  <c r="BL423" i="82"/>
  <c r="BS422" i="82"/>
  <c r="BR422" i="82"/>
  <c r="BQ422" i="82"/>
  <c r="BP422" i="82"/>
  <c r="BO422" i="82"/>
  <c r="BN422" i="82"/>
  <c r="BM422" i="82"/>
  <c r="BL422" i="82"/>
  <c r="BS421" i="82"/>
  <c r="BR421" i="82"/>
  <c r="BQ421" i="82"/>
  <c r="BP421" i="82"/>
  <c r="BO421" i="82"/>
  <c r="BN421" i="82"/>
  <c r="BM421" i="82"/>
  <c r="BL421" i="82"/>
  <c r="BS420" i="82"/>
  <c r="BR420" i="82"/>
  <c r="BQ420" i="82"/>
  <c r="BP420" i="82"/>
  <c r="BO420" i="82"/>
  <c r="BN420" i="82"/>
  <c r="BM420" i="82"/>
  <c r="BL420" i="82"/>
  <c r="BS419" i="82"/>
  <c r="BR419" i="82"/>
  <c r="BQ419" i="82"/>
  <c r="BP419" i="82"/>
  <c r="BO419" i="82"/>
  <c r="BN419" i="82"/>
  <c r="BM419" i="82"/>
  <c r="BL419" i="82"/>
  <c r="BS418" i="82"/>
  <c r="BR418" i="82"/>
  <c r="BQ418" i="82"/>
  <c r="BP418" i="82"/>
  <c r="BO418" i="82"/>
  <c r="BN418" i="82"/>
  <c r="BM418" i="82"/>
  <c r="BL418" i="82"/>
  <c r="BS417" i="82"/>
  <c r="BR417" i="82"/>
  <c r="BQ417" i="82"/>
  <c r="BP417" i="82"/>
  <c r="BO417" i="82"/>
  <c r="BN417" i="82"/>
  <c r="BM417" i="82"/>
  <c r="BL417" i="82"/>
  <c r="BS416" i="82"/>
  <c r="BR416" i="82"/>
  <c r="BQ416" i="82"/>
  <c r="BP416" i="82"/>
  <c r="BO416" i="82"/>
  <c r="BN416" i="82"/>
  <c r="BM416" i="82"/>
  <c r="BL416" i="82"/>
  <c r="BS415" i="82"/>
  <c r="BR415" i="82"/>
  <c r="BQ415" i="82"/>
  <c r="BP415" i="82"/>
  <c r="BO415" i="82"/>
  <c r="BN415" i="82"/>
  <c r="BM415" i="82"/>
  <c r="BL415" i="82"/>
  <c r="BS414" i="82"/>
  <c r="BR414" i="82"/>
  <c r="BQ414" i="82"/>
  <c r="BP414" i="82"/>
  <c r="BO414" i="82"/>
  <c r="BN414" i="82"/>
  <c r="BM414" i="82"/>
  <c r="BL414" i="82"/>
  <c r="BS413" i="82"/>
  <c r="BR413" i="82"/>
  <c r="BQ413" i="82"/>
  <c r="BP413" i="82"/>
  <c r="BO413" i="82"/>
  <c r="BN413" i="82"/>
  <c r="BM413" i="82"/>
  <c r="BL413" i="82"/>
  <c r="BS412" i="82"/>
  <c r="BR412" i="82"/>
  <c r="BQ412" i="82"/>
  <c r="BP412" i="82"/>
  <c r="BO412" i="82"/>
  <c r="BN412" i="82"/>
  <c r="BM412" i="82"/>
  <c r="BL412" i="82"/>
  <c r="BS411" i="82"/>
  <c r="BR411" i="82"/>
  <c r="BQ411" i="82"/>
  <c r="BP411" i="82"/>
  <c r="BO411" i="82"/>
  <c r="BN411" i="82"/>
  <c r="BM411" i="82"/>
  <c r="BL411" i="82"/>
  <c r="BS410" i="82"/>
  <c r="BR410" i="82"/>
  <c r="BQ410" i="82"/>
  <c r="BP410" i="82"/>
  <c r="BO410" i="82"/>
  <c r="BN410" i="82"/>
  <c r="BM410" i="82"/>
  <c r="BL410" i="82"/>
  <c r="BS409" i="82"/>
  <c r="BR409" i="82"/>
  <c r="BQ409" i="82"/>
  <c r="BP409" i="82"/>
  <c r="BO409" i="82"/>
  <c r="BN409" i="82"/>
  <c r="BM409" i="82"/>
  <c r="BL409" i="82"/>
  <c r="BS408" i="82"/>
  <c r="BR408" i="82"/>
  <c r="BQ408" i="82"/>
  <c r="BP408" i="82"/>
  <c r="BO408" i="82"/>
  <c r="BN408" i="82"/>
  <c r="BM408" i="82"/>
  <c r="BL408" i="82"/>
  <c r="BS407" i="82"/>
  <c r="BR407" i="82"/>
  <c r="BQ407" i="82"/>
  <c r="BP407" i="82"/>
  <c r="BO407" i="82"/>
  <c r="BN407" i="82"/>
  <c r="BM407" i="82"/>
  <c r="BL407" i="82"/>
  <c r="BS406" i="82"/>
  <c r="BR406" i="82"/>
  <c r="BQ406" i="82"/>
  <c r="BP406" i="82"/>
  <c r="BO406" i="82"/>
  <c r="BN406" i="82"/>
  <c r="BM406" i="82"/>
  <c r="BL406" i="82"/>
  <c r="BS405" i="82"/>
  <c r="BR405" i="82"/>
  <c r="BQ405" i="82"/>
  <c r="BP405" i="82"/>
  <c r="BO405" i="82"/>
  <c r="BN405" i="82"/>
  <c r="BM405" i="82"/>
  <c r="BL405" i="82"/>
  <c r="BS404" i="82"/>
  <c r="BR404" i="82"/>
  <c r="BQ404" i="82"/>
  <c r="BP404" i="82"/>
  <c r="BO404" i="82"/>
  <c r="BN404" i="82"/>
  <c r="BM404" i="82"/>
  <c r="BL404" i="82"/>
  <c r="BS403" i="82"/>
  <c r="BR403" i="82"/>
  <c r="BQ403" i="82"/>
  <c r="BP403" i="82"/>
  <c r="BO403" i="82"/>
  <c r="BN403" i="82"/>
  <c r="BM403" i="82"/>
  <c r="BL403" i="82"/>
  <c r="BS402" i="82"/>
  <c r="BR402" i="82"/>
  <c r="BQ402" i="82"/>
  <c r="BP402" i="82"/>
  <c r="BO402" i="82"/>
  <c r="BN402" i="82"/>
  <c r="BM402" i="82"/>
  <c r="BL402" i="82"/>
  <c r="BS401" i="82"/>
  <c r="BR401" i="82"/>
  <c r="BQ401" i="82"/>
  <c r="BP401" i="82"/>
  <c r="BO401" i="82"/>
  <c r="BN401" i="82"/>
  <c r="BM401" i="82"/>
  <c r="BL401" i="82"/>
  <c r="BS400" i="82"/>
  <c r="BR400" i="82"/>
  <c r="BQ400" i="82"/>
  <c r="BP400" i="82"/>
  <c r="BO400" i="82"/>
  <c r="BN400" i="82"/>
  <c r="BM400" i="82"/>
  <c r="BL400" i="82"/>
  <c r="BS399" i="82"/>
  <c r="BR399" i="82"/>
  <c r="BQ399" i="82"/>
  <c r="BP399" i="82"/>
  <c r="BO399" i="82"/>
  <c r="BN399" i="82"/>
  <c r="BM399" i="82"/>
  <c r="BL399" i="82"/>
  <c r="BS398" i="82"/>
  <c r="BR398" i="82"/>
  <c r="BQ398" i="82"/>
  <c r="BP398" i="82"/>
  <c r="BO398" i="82"/>
  <c r="BN398" i="82"/>
  <c r="BM398" i="82"/>
  <c r="BL398" i="82"/>
  <c r="BS397" i="82"/>
  <c r="BR397" i="82"/>
  <c r="BQ397" i="82"/>
  <c r="BP397" i="82"/>
  <c r="BO397" i="82"/>
  <c r="BN397" i="82"/>
  <c r="BM397" i="82"/>
  <c r="BL397" i="82"/>
  <c r="BS396" i="82"/>
  <c r="BR396" i="82"/>
  <c r="BQ396" i="82"/>
  <c r="BP396" i="82"/>
  <c r="BO396" i="82"/>
  <c r="BN396" i="82"/>
  <c r="BM396" i="82"/>
  <c r="BL396" i="82"/>
  <c r="BS395" i="82"/>
  <c r="BR395" i="82"/>
  <c r="BQ395" i="82"/>
  <c r="BP395" i="82"/>
  <c r="BO395" i="82"/>
  <c r="BN395" i="82"/>
  <c r="BM395" i="82"/>
  <c r="BL395" i="82"/>
  <c r="BS394" i="82"/>
  <c r="BR394" i="82"/>
  <c r="BQ394" i="82"/>
  <c r="BP394" i="82"/>
  <c r="BO394" i="82"/>
  <c r="BN394" i="82"/>
  <c r="BM394" i="82"/>
  <c r="BL394" i="82"/>
  <c r="BS393" i="82"/>
  <c r="BR393" i="82"/>
  <c r="BQ393" i="82"/>
  <c r="BP393" i="82"/>
  <c r="BO393" i="82"/>
  <c r="BN393" i="82"/>
  <c r="BM393" i="82"/>
  <c r="BL393" i="82"/>
  <c r="BS392" i="82"/>
  <c r="BR392" i="82"/>
  <c r="BQ392" i="82"/>
  <c r="BP392" i="82"/>
  <c r="BO392" i="82"/>
  <c r="BN392" i="82"/>
  <c r="BM392" i="82"/>
  <c r="BL392" i="82"/>
  <c r="BS391" i="82"/>
  <c r="BR391" i="82"/>
  <c r="BQ391" i="82"/>
  <c r="BP391" i="82"/>
  <c r="BO391" i="82"/>
  <c r="BN391" i="82"/>
  <c r="BM391" i="82"/>
  <c r="BL391" i="82"/>
  <c r="BS390" i="82"/>
  <c r="BR390" i="82"/>
  <c r="BQ390" i="82"/>
  <c r="BP390" i="82"/>
  <c r="BO390" i="82"/>
  <c r="BN390" i="82"/>
  <c r="BM390" i="82"/>
  <c r="BL390" i="82"/>
  <c r="BS389" i="82"/>
  <c r="BR389" i="82"/>
  <c r="BQ389" i="82"/>
  <c r="BP389" i="82"/>
  <c r="BO389" i="82"/>
  <c r="BN389" i="82"/>
  <c r="BM389" i="82"/>
  <c r="BL389" i="82"/>
  <c r="BS388" i="82"/>
  <c r="BR388" i="82"/>
  <c r="BQ388" i="82"/>
  <c r="BP388" i="82"/>
  <c r="BO388" i="82"/>
  <c r="BN388" i="82"/>
  <c r="BM388" i="82"/>
  <c r="BL388" i="82"/>
  <c r="BS387" i="82"/>
  <c r="BR387" i="82"/>
  <c r="BQ387" i="82"/>
  <c r="BP387" i="82"/>
  <c r="BO387" i="82"/>
  <c r="BN387" i="82"/>
  <c r="BM387" i="82"/>
  <c r="BL387" i="82"/>
  <c r="BS386" i="82"/>
  <c r="BR386" i="82"/>
  <c r="BQ386" i="82"/>
  <c r="BP386" i="82"/>
  <c r="BO386" i="82"/>
  <c r="BN386" i="82"/>
  <c r="BM386" i="82"/>
  <c r="BL386" i="82"/>
  <c r="BS385" i="82"/>
  <c r="BR385" i="82"/>
  <c r="BQ385" i="82"/>
  <c r="BP385" i="82"/>
  <c r="BO385" i="82"/>
  <c r="BN385" i="82"/>
  <c r="BM385" i="82"/>
  <c r="BL385" i="82"/>
  <c r="BS384" i="82"/>
  <c r="BR384" i="82"/>
  <c r="BQ384" i="82"/>
  <c r="BP384" i="82"/>
  <c r="BO384" i="82"/>
  <c r="BN384" i="82"/>
  <c r="BM384" i="82"/>
  <c r="BL384" i="82"/>
  <c r="BS383" i="82"/>
  <c r="BR383" i="82"/>
  <c r="BQ383" i="82"/>
  <c r="BP383" i="82"/>
  <c r="BO383" i="82"/>
  <c r="BN383" i="82"/>
  <c r="BM383" i="82"/>
  <c r="BL383" i="82"/>
  <c r="BS382" i="82"/>
  <c r="BR382" i="82"/>
  <c r="BQ382" i="82"/>
  <c r="BP382" i="82"/>
  <c r="BO382" i="82"/>
  <c r="BN382" i="82"/>
  <c r="BM382" i="82"/>
  <c r="BL382" i="82"/>
  <c r="BS381" i="82"/>
  <c r="BR381" i="82"/>
  <c r="BQ381" i="82"/>
  <c r="BP381" i="82"/>
  <c r="BO381" i="82"/>
  <c r="BN381" i="82"/>
  <c r="BM381" i="82"/>
  <c r="BL381" i="82"/>
  <c r="BS380" i="82"/>
  <c r="BR380" i="82"/>
  <c r="BQ380" i="82"/>
  <c r="BP380" i="82"/>
  <c r="BO380" i="82"/>
  <c r="BN380" i="82"/>
  <c r="BM380" i="82"/>
  <c r="BL380" i="82"/>
  <c r="BS379" i="82"/>
  <c r="BR379" i="82"/>
  <c r="BQ379" i="82"/>
  <c r="BP379" i="82"/>
  <c r="BO379" i="82"/>
  <c r="BN379" i="82"/>
  <c r="BM379" i="82"/>
  <c r="BL379" i="82"/>
  <c r="BS378" i="82"/>
  <c r="BR378" i="82"/>
  <c r="BQ378" i="82"/>
  <c r="BP378" i="82"/>
  <c r="BO378" i="82"/>
  <c r="BN378" i="82"/>
  <c r="BM378" i="82"/>
  <c r="BL378" i="82"/>
  <c r="BS377" i="82"/>
  <c r="BR377" i="82"/>
  <c r="BQ377" i="82"/>
  <c r="BP377" i="82"/>
  <c r="BO377" i="82"/>
  <c r="BN377" i="82"/>
  <c r="BM377" i="82"/>
  <c r="BL377" i="82"/>
  <c r="BS376" i="82"/>
  <c r="BR376" i="82"/>
  <c r="BQ376" i="82"/>
  <c r="BP376" i="82"/>
  <c r="BO376" i="82"/>
  <c r="BN376" i="82"/>
  <c r="BM376" i="82"/>
  <c r="BL376" i="82"/>
  <c r="BS375" i="82"/>
  <c r="BR375" i="82"/>
  <c r="BQ375" i="82"/>
  <c r="BP375" i="82"/>
  <c r="BO375" i="82"/>
  <c r="BN375" i="82"/>
  <c r="BM375" i="82"/>
  <c r="BL375" i="82"/>
  <c r="BS374" i="82"/>
  <c r="BR374" i="82"/>
  <c r="BQ374" i="82"/>
  <c r="BP374" i="82"/>
  <c r="BO374" i="82"/>
  <c r="BN374" i="82"/>
  <c r="BM374" i="82"/>
  <c r="BL374" i="82"/>
  <c r="BS373" i="82"/>
  <c r="BR373" i="82"/>
  <c r="BQ373" i="82"/>
  <c r="BP373" i="82"/>
  <c r="BO373" i="82"/>
  <c r="BN373" i="82"/>
  <c r="BM373" i="82"/>
  <c r="BL373" i="82"/>
  <c r="BS372" i="82"/>
  <c r="BR372" i="82"/>
  <c r="BQ372" i="82"/>
  <c r="BP372" i="82"/>
  <c r="BO372" i="82"/>
  <c r="BN372" i="82"/>
  <c r="BM372" i="82"/>
  <c r="BL372" i="82"/>
  <c r="BS371" i="82"/>
  <c r="BR371" i="82"/>
  <c r="BQ371" i="82"/>
  <c r="BP371" i="82"/>
  <c r="BO371" i="82"/>
  <c r="BN371" i="82"/>
  <c r="BM371" i="82"/>
  <c r="BL371" i="82"/>
  <c r="BS370" i="82"/>
  <c r="BR370" i="82"/>
  <c r="BQ370" i="82"/>
  <c r="BP370" i="82"/>
  <c r="BO370" i="82"/>
  <c r="BN370" i="82"/>
  <c r="BM370" i="82"/>
  <c r="BL370" i="82"/>
  <c r="BS369" i="82"/>
  <c r="BR369" i="82"/>
  <c r="BQ369" i="82"/>
  <c r="BP369" i="82"/>
  <c r="BO369" i="82"/>
  <c r="BN369" i="82"/>
  <c r="BM369" i="82"/>
  <c r="BL369" i="82"/>
  <c r="BS368" i="82"/>
  <c r="BR368" i="82"/>
  <c r="BQ368" i="82"/>
  <c r="BP368" i="82"/>
  <c r="BO368" i="82"/>
  <c r="BN368" i="82"/>
  <c r="BM368" i="82"/>
  <c r="BL368" i="82"/>
  <c r="BS367" i="82"/>
  <c r="BR367" i="82"/>
  <c r="BQ367" i="82"/>
  <c r="BP367" i="82"/>
  <c r="BO367" i="82"/>
  <c r="BN367" i="82"/>
  <c r="BM367" i="82"/>
  <c r="BL367" i="82"/>
  <c r="BS366" i="82"/>
  <c r="BR366" i="82"/>
  <c r="BQ366" i="82"/>
  <c r="BP366" i="82"/>
  <c r="BO366" i="82"/>
  <c r="BN366" i="82"/>
  <c r="BM366" i="82"/>
  <c r="BL366" i="82"/>
  <c r="BS365" i="82"/>
  <c r="BR365" i="82"/>
  <c r="BQ365" i="82"/>
  <c r="BP365" i="82"/>
  <c r="BO365" i="82"/>
  <c r="BN365" i="82"/>
  <c r="BM365" i="82"/>
  <c r="BL365" i="82"/>
  <c r="BS364" i="82"/>
  <c r="BR364" i="82"/>
  <c r="BQ364" i="82"/>
  <c r="BP364" i="82"/>
  <c r="BO364" i="82"/>
  <c r="BN364" i="82"/>
  <c r="BM364" i="82"/>
  <c r="BL364" i="82"/>
  <c r="BS363" i="82"/>
  <c r="BR363" i="82"/>
  <c r="BQ363" i="82"/>
  <c r="BP363" i="82"/>
  <c r="BO363" i="82"/>
  <c r="BN363" i="82"/>
  <c r="BM363" i="82"/>
  <c r="BL363" i="82"/>
  <c r="BS362" i="82"/>
  <c r="BR362" i="82"/>
  <c r="BQ362" i="82"/>
  <c r="BP362" i="82"/>
  <c r="BO362" i="82"/>
  <c r="BN362" i="82"/>
  <c r="BM362" i="82"/>
  <c r="BL362" i="82"/>
  <c r="BS361" i="82"/>
  <c r="BR361" i="82"/>
  <c r="BQ361" i="82"/>
  <c r="BP361" i="82"/>
  <c r="BO361" i="82"/>
  <c r="BN361" i="82"/>
  <c r="BM361" i="82"/>
  <c r="BL361" i="82"/>
  <c r="BS360" i="82"/>
  <c r="BR360" i="82"/>
  <c r="BQ360" i="82"/>
  <c r="BP360" i="82"/>
  <c r="BO360" i="82"/>
  <c r="BN360" i="82"/>
  <c r="BM360" i="82"/>
  <c r="BL360" i="82"/>
  <c r="BS359" i="82"/>
  <c r="BR359" i="82"/>
  <c r="BQ359" i="82"/>
  <c r="BP359" i="82"/>
  <c r="BO359" i="82"/>
  <c r="BN359" i="82"/>
  <c r="BM359" i="82"/>
  <c r="BL359" i="82"/>
  <c r="BS358" i="82"/>
  <c r="BR358" i="82"/>
  <c r="BQ358" i="82"/>
  <c r="BP358" i="82"/>
  <c r="BO358" i="82"/>
  <c r="BN358" i="82"/>
  <c r="BM358" i="82"/>
  <c r="BL358" i="82"/>
  <c r="BS357" i="82"/>
  <c r="BR357" i="82"/>
  <c r="BQ357" i="82"/>
  <c r="BP357" i="82"/>
  <c r="BO357" i="82"/>
  <c r="BN357" i="82"/>
  <c r="BM357" i="82"/>
  <c r="BL357" i="82"/>
  <c r="BS356" i="82"/>
  <c r="BR356" i="82"/>
  <c r="BQ356" i="82"/>
  <c r="BP356" i="82"/>
  <c r="BO356" i="82"/>
  <c r="BN356" i="82"/>
  <c r="BM356" i="82"/>
  <c r="BL356" i="82"/>
  <c r="BS355" i="82"/>
  <c r="BR355" i="82"/>
  <c r="BQ355" i="82"/>
  <c r="BP355" i="82"/>
  <c r="BO355" i="82"/>
  <c r="BN355" i="82"/>
  <c r="BM355" i="82"/>
  <c r="BL355" i="82"/>
  <c r="BS354" i="82"/>
  <c r="BR354" i="82"/>
  <c r="BQ354" i="82"/>
  <c r="BP354" i="82"/>
  <c r="BO354" i="82"/>
  <c r="BN354" i="82"/>
  <c r="BM354" i="82"/>
  <c r="BL354" i="82"/>
  <c r="BS353" i="82"/>
  <c r="BR353" i="82"/>
  <c r="BQ353" i="82"/>
  <c r="BP353" i="82"/>
  <c r="BO353" i="82"/>
  <c r="BN353" i="82"/>
  <c r="BM353" i="82"/>
  <c r="BL353" i="82"/>
  <c r="BS352" i="82"/>
  <c r="BR352" i="82"/>
  <c r="BQ352" i="82"/>
  <c r="BP352" i="82"/>
  <c r="BO352" i="82"/>
  <c r="BN352" i="82"/>
  <c r="BM352" i="82"/>
  <c r="BL352" i="82"/>
  <c r="BS351" i="82"/>
  <c r="BR351" i="82"/>
  <c r="BQ351" i="82"/>
  <c r="BP351" i="82"/>
  <c r="BO351" i="82"/>
  <c r="BN351" i="82"/>
  <c r="BM351" i="82"/>
  <c r="BL351" i="82"/>
  <c r="BS350" i="82"/>
  <c r="BR350" i="82"/>
  <c r="BQ350" i="82"/>
  <c r="BP350" i="82"/>
  <c r="BO350" i="82"/>
  <c r="BN350" i="82"/>
  <c r="BM350" i="82"/>
  <c r="BL350" i="82"/>
  <c r="BS349" i="82"/>
  <c r="BR349" i="82"/>
  <c r="BQ349" i="82"/>
  <c r="BP349" i="82"/>
  <c r="BO349" i="82"/>
  <c r="BN349" i="82"/>
  <c r="BM349" i="82"/>
  <c r="BL349" i="82"/>
  <c r="BS348" i="82"/>
  <c r="BR348" i="82"/>
  <c r="BQ348" i="82"/>
  <c r="BP348" i="82"/>
  <c r="BO348" i="82"/>
  <c r="BN348" i="82"/>
  <c r="BM348" i="82"/>
  <c r="BL348" i="82"/>
  <c r="BS347" i="82"/>
  <c r="BR347" i="82"/>
  <c r="BQ347" i="82"/>
  <c r="BP347" i="82"/>
  <c r="BO347" i="82"/>
  <c r="BN347" i="82"/>
  <c r="BM347" i="82"/>
  <c r="BL347" i="82"/>
  <c r="BS346" i="82"/>
  <c r="BR346" i="82"/>
  <c r="BQ346" i="82"/>
  <c r="BP346" i="82"/>
  <c r="BO346" i="82"/>
  <c r="BN346" i="82"/>
  <c r="BM346" i="82"/>
  <c r="BL346" i="82"/>
  <c r="BS345" i="82"/>
  <c r="BR345" i="82"/>
  <c r="BQ345" i="82"/>
  <c r="BP345" i="82"/>
  <c r="BO345" i="82"/>
  <c r="BN345" i="82"/>
  <c r="BM345" i="82"/>
  <c r="BL345" i="82"/>
  <c r="BS344" i="82"/>
  <c r="BR344" i="82"/>
  <c r="BQ344" i="82"/>
  <c r="BP344" i="82"/>
  <c r="BO344" i="82"/>
  <c r="BN344" i="82"/>
  <c r="BM344" i="82"/>
  <c r="BL344" i="82"/>
  <c r="BS343" i="82"/>
  <c r="BR343" i="82"/>
  <c r="BQ343" i="82"/>
  <c r="BP343" i="82"/>
  <c r="BO343" i="82"/>
  <c r="BN343" i="82"/>
  <c r="BM343" i="82"/>
  <c r="BL343" i="82"/>
  <c r="BS342" i="82"/>
  <c r="BR342" i="82"/>
  <c r="BQ342" i="82"/>
  <c r="BP342" i="82"/>
  <c r="BO342" i="82"/>
  <c r="BN342" i="82"/>
  <c r="BM342" i="82"/>
  <c r="BL342" i="82"/>
  <c r="BS341" i="82"/>
  <c r="BR341" i="82"/>
  <c r="BQ341" i="82"/>
  <c r="BP341" i="82"/>
  <c r="BO341" i="82"/>
  <c r="BN341" i="82"/>
  <c r="BM341" i="82"/>
  <c r="BL341" i="82"/>
  <c r="BS340" i="82"/>
  <c r="BR340" i="82"/>
  <c r="BQ340" i="82"/>
  <c r="BP340" i="82"/>
  <c r="BO340" i="82"/>
  <c r="BN340" i="82"/>
  <c r="BM340" i="82"/>
  <c r="BL340" i="82"/>
  <c r="BS339" i="82"/>
  <c r="BR339" i="82"/>
  <c r="BQ339" i="82"/>
  <c r="BP339" i="82"/>
  <c r="BO339" i="82"/>
  <c r="BN339" i="82"/>
  <c r="BM339" i="82"/>
  <c r="BL339" i="82"/>
  <c r="BS338" i="82"/>
  <c r="BR338" i="82"/>
  <c r="BQ338" i="82"/>
  <c r="BP338" i="82"/>
  <c r="BO338" i="82"/>
  <c r="BN338" i="82"/>
  <c r="BM338" i="82"/>
  <c r="BL338" i="82"/>
  <c r="BS337" i="82"/>
  <c r="BR337" i="82"/>
  <c r="BQ337" i="82"/>
  <c r="BP337" i="82"/>
  <c r="BO337" i="82"/>
  <c r="BN337" i="82"/>
  <c r="BM337" i="82"/>
  <c r="BL337" i="82"/>
  <c r="BS336" i="82"/>
  <c r="BR336" i="82"/>
  <c r="BQ336" i="82"/>
  <c r="BP336" i="82"/>
  <c r="BO336" i="82"/>
  <c r="BN336" i="82"/>
  <c r="BM336" i="82"/>
  <c r="BL336" i="82"/>
  <c r="BS335" i="82"/>
  <c r="BR335" i="82"/>
  <c r="BQ335" i="82"/>
  <c r="BP335" i="82"/>
  <c r="BO335" i="82"/>
  <c r="BN335" i="82"/>
  <c r="BM335" i="82"/>
  <c r="BL335" i="82"/>
  <c r="BS334" i="82"/>
  <c r="BR334" i="82"/>
  <c r="BQ334" i="82"/>
  <c r="BP334" i="82"/>
  <c r="BO334" i="82"/>
  <c r="BN334" i="82"/>
  <c r="BM334" i="82"/>
  <c r="BL334" i="82"/>
  <c r="BS333" i="82"/>
  <c r="BR333" i="82"/>
  <c r="BQ333" i="82"/>
  <c r="BP333" i="82"/>
  <c r="BO333" i="82"/>
  <c r="BN333" i="82"/>
  <c r="BM333" i="82"/>
  <c r="BL333" i="82"/>
  <c r="BS332" i="82"/>
  <c r="BR332" i="82"/>
  <c r="BQ332" i="82"/>
  <c r="BP332" i="82"/>
  <c r="BO332" i="82"/>
  <c r="BN332" i="82"/>
  <c r="BM332" i="82"/>
  <c r="BL332" i="82"/>
  <c r="BS331" i="82"/>
  <c r="BR331" i="82"/>
  <c r="BQ331" i="82"/>
  <c r="BP331" i="82"/>
  <c r="BO331" i="82"/>
  <c r="BN331" i="82"/>
  <c r="BM331" i="82"/>
  <c r="BL331" i="82"/>
  <c r="BS330" i="82"/>
  <c r="BR330" i="82"/>
  <c r="BQ330" i="82"/>
  <c r="BP330" i="82"/>
  <c r="BO330" i="82"/>
  <c r="BN330" i="82"/>
  <c r="BM330" i="82"/>
  <c r="BL330" i="82"/>
  <c r="BS329" i="82"/>
  <c r="BR329" i="82"/>
  <c r="BQ329" i="82"/>
  <c r="BP329" i="82"/>
  <c r="BO329" i="82"/>
  <c r="BN329" i="82"/>
  <c r="BM329" i="82"/>
  <c r="BL329" i="82"/>
  <c r="BS328" i="82"/>
  <c r="BR328" i="82"/>
  <c r="BQ328" i="82"/>
  <c r="BP328" i="82"/>
  <c r="BO328" i="82"/>
  <c r="BN328" i="82"/>
  <c r="BM328" i="82"/>
  <c r="BL328" i="82"/>
  <c r="BS327" i="82"/>
  <c r="BR327" i="82"/>
  <c r="BQ327" i="82"/>
  <c r="BP327" i="82"/>
  <c r="BO327" i="82"/>
  <c r="BN327" i="82"/>
  <c r="BM327" i="82"/>
  <c r="BL327" i="82"/>
  <c r="BS326" i="82"/>
  <c r="BR326" i="82"/>
  <c r="BQ326" i="82"/>
  <c r="BP326" i="82"/>
  <c r="BO326" i="82"/>
  <c r="BN326" i="82"/>
  <c r="BM326" i="82"/>
  <c r="BL326" i="82"/>
  <c r="BS325" i="82"/>
  <c r="BR325" i="82"/>
  <c r="BQ325" i="82"/>
  <c r="BP325" i="82"/>
  <c r="BO325" i="82"/>
  <c r="BN325" i="82"/>
  <c r="BM325" i="82"/>
  <c r="BL325" i="82"/>
  <c r="BS324" i="82"/>
  <c r="BR324" i="82"/>
  <c r="BQ324" i="82"/>
  <c r="BP324" i="82"/>
  <c r="BO324" i="82"/>
  <c r="BN324" i="82"/>
  <c r="BM324" i="82"/>
  <c r="BL324" i="82"/>
  <c r="BS323" i="82"/>
  <c r="BR323" i="82"/>
  <c r="BQ323" i="82"/>
  <c r="BP323" i="82"/>
  <c r="BO323" i="82"/>
  <c r="BN323" i="82"/>
  <c r="BM323" i="82"/>
  <c r="BL323" i="82"/>
  <c r="BS322" i="82"/>
  <c r="BR322" i="82"/>
  <c r="BQ322" i="82"/>
  <c r="BP322" i="82"/>
  <c r="BO322" i="82"/>
  <c r="BN322" i="82"/>
  <c r="BM322" i="82"/>
  <c r="BL322" i="82"/>
  <c r="BS321" i="82"/>
  <c r="BR321" i="82"/>
  <c r="BQ321" i="82"/>
  <c r="BP321" i="82"/>
  <c r="BO321" i="82"/>
  <c r="BN321" i="82"/>
  <c r="BM321" i="82"/>
  <c r="BL321" i="82"/>
  <c r="BS320" i="82"/>
  <c r="BR320" i="82"/>
  <c r="BQ320" i="82"/>
  <c r="BP320" i="82"/>
  <c r="BO320" i="82"/>
  <c r="BN320" i="82"/>
  <c r="BM320" i="82"/>
  <c r="BL320" i="82"/>
  <c r="BS319" i="82"/>
  <c r="BR319" i="82"/>
  <c r="BQ319" i="82"/>
  <c r="BP319" i="82"/>
  <c r="BO319" i="82"/>
  <c r="BN319" i="82"/>
  <c r="BM319" i="82"/>
  <c r="BL319" i="82"/>
  <c r="BS318" i="82"/>
  <c r="BR318" i="82"/>
  <c r="BQ318" i="82"/>
  <c r="BP318" i="82"/>
  <c r="BO318" i="82"/>
  <c r="BN318" i="82"/>
  <c r="BM318" i="82"/>
  <c r="BL318" i="82"/>
  <c r="BS317" i="82"/>
  <c r="BR317" i="82"/>
  <c r="BQ317" i="82"/>
  <c r="BP317" i="82"/>
  <c r="BO317" i="82"/>
  <c r="BN317" i="82"/>
  <c r="BM317" i="82"/>
  <c r="BL317" i="82"/>
  <c r="BS316" i="82"/>
  <c r="BR316" i="82"/>
  <c r="BQ316" i="82"/>
  <c r="BP316" i="82"/>
  <c r="BO316" i="82"/>
  <c r="BN316" i="82"/>
  <c r="BM316" i="82"/>
  <c r="BL316" i="82"/>
  <c r="BS315" i="82"/>
  <c r="BR315" i="82"/>
  <c r="BQ315" i="82"/>
  <c r="BP315" i="82"/>
  <c r="BO315" i="82"/>
  <c r="BN315" i="82"/>
  <c r="BM315" i="82"/>
  <c r="BL315" i="82"/>
  <c r="BS314" i="82"/>
  <c r="BR314" i="82"/>
  <c r="BQ314" i="82"/>
  <c r="BP314" i="82"/>
  <c r="BO314" i="82"/>
  <c r="BN314" i="82"/>
  <c r="BM314" i="82"/>
  <c r="BL314" i="82"/>
  <c r="BS313" i="82"/>
  <c r="BR313" i="82"/>
  <c r="BQ313" i="82"/>
  <c r="BP313" i="82"/>
  <c r="BO313" i="82"/>
  <c r="BN313" i="82"/>
  <c r="BM313" i="82"/>
  <c r="BL313" i="82"/>
  <c r="BS312" i="82"/>
  <c r="BR312" i="82"/>
  <c r="BQ312" i="82"/>
  <c r="BP312" i="82"/>
  <c r="BO312" i="82"/>
  <c r="BN312" i="82"/>
  <c r="BM312" i="82"/>
  <c r="BL312" i="82"/>
  <c r="BS311" i="82"/>
  <c r="BR311" i="82"/>
  <c r="BQ311" i="82"/>
  <c r="BP311" i="82"/>
  <c r="BO311" i="82"/>
  <c r="BN311" i="82"/>
  <c r="BM311" i="82"/>
  <c r="BL311" i="82"/>
  <c r="BS310" i="82"/>
  <c r="BR310" i="82"/>
  <c r="BQ310" i="82"/>
  <c r="BP310" i="82"/>
  <c r="BO310" i="82"/>
  <c r="BN310" i="82"/>
  <c r="BM310" i="82"/>
  <c r="BL310" i="82"/>
  <c r="BS309" i="82"/>
  <c r="BR309" i="82"/>
  <c r="BQ309" i="82"/>
  <c r="BP309" i="82"/>
  <c r="BO309" i="82"/>
  <c r="BN309" i="82"/>
  <c r="BM309" i="82"/>
  <c r="BL309" i="82"/>
  <c r="BS308" i="82"/>
  <c r="BR308" i="82"/>
  <c r="BQ308" i="82"/>
  <c r="BP308" i="82"/>
  <c r="BO308" i="82"/>
  <c r="BN308" i="82"/>
  <c r="BM308" i="82"/>
  <c r="BL308" i="82"/>
  <c r="BS307" i="82"/>
  <c r="BR307" i="82"/>
  <c r="BQ307" i="82"/>
  <c r="BP307" i="82"/>
  <c r="BO307" i="82"/>
  <c r="BN307" i="82"/>
  <c r="BM307" i="82"/>
  <c r="BL307" i="82"/>
  <c r="BS306" i="82"/>
  <c r="BR306" i="82"/>
  <c r="BQ306" i="82"/>
  <c r="BP306" i="82"/>
  <c r="BO306" i="82"/>
  <c r="BN306" i="82"/>
  <c r="BM306" i="82"/>
  <c r="BL306" i="82"/>
  <c r="BS305" i="82"/>
  <c r="BR305" i="82"/>
  <c r="BQ305" i="82"/>
  <c r="BP305" i="82"/>
  <c r="BO305" i="82"/>
  <c r="BN305" i="82"/>
  <c r="BM305" i="82"/>
  <c r="BL305" i="82"/>
  <c r="BS304" i="82"/>
  <c r="BR304" i="82"/>
  <c r="BQ304" i="82"/>
  <c r="BP304" i="82"/>
  <c r="BO304" i="82"/>
  <c r="BN304" i="82"/>
  <c r="BM304" i="82"/>
  <c r="BL304" i="82"/>
  <c r="BS303" i="82"/>
  <c r="BR303" i="82"/>
  <c r="BQ303" i="82"/>
  <c r="BP303" i="82"/>
  <c r="BO303" i="82"/>
  <c r="BN303" i="82"/>
  <c r="BM303" i="82"/>
  <c r="BL303" i="82"/>
  <c r="BS302" i="82"/>
  <c r="BR302" i="82"/>
  <c r="BQ302" i="82"/>
  <c r="BP302" i="82"/>
  <c r="BO302" i="82"/>
  <c r="BN302" i="82"/>
  <c r="BM302" i="82"/>
  <c r="BL302" i="82"/>
  <c r="BS301" i="82"/>
  <c r="BR301" i="82"/>
  <c r="BQ301" i="82"/>
  <c r="BP301" i="82"/>
  <c r="BO301" i="82"/>
  <c r="BN301" i="82"/>
  <c r="BM301" i="82"/>
  <c r="BL301" i="82"/>
  <c r="BS300" i="82"/>
  <c r="BR300" i="82"/>
  <c r="BQ300" i="82"/>
  <c r="BP300" i="82"/>
  <c r="BO300" i="82"/>
  <c r="BN300" i="82"/>
  <c r="BM300" i="82"/>
  <c r="BL300" i="82"/>
  <c r="BS299" i="82"/>
  <c r="BR299" i="82"/>
  <c r="BQ299" i="82"/>
  <c r="BP299" i="82"/>
  <c r="BO299" i="82"/>
  <c r="BN299" i="82"/>
  <c r="BM299" i="82"/>
  <c r="BL299" i="82"/>
  <c r="BS298" i="82"/>
  <c r="BR298" i="82"/>
  <c r="BQ298" i="82"/>
  <c r="BP298" i="82"/>
  <c r="BO298" i="82"/>
  <c r="BN298" i="82"/>
  <c r="BM298" i="82"/>
  <c r="BL298" i="82"/>
  <c r="BS297" i="82"/>
  <c r="BR297" i="82"/>
  <c r="BQ297" i="82"/>
  <c r="BP297" i="82"/>
  <c r="BO297" i="82"/>
  <c r="BN297" i="82"/>
  <c r="BM297" i="82"/>
  <c r="BL297" i="82"/>
  <c r="BS296" i="82"/>
  <c r="BR296" i="82"/>
  <c r="BQ296" i="82"/>
  <c r="BP296" i="82"/>
  <c r="BO296" i="82"/>
  <c r="BN296" i="82"/>
  <c r="BM296" i="82"/>
  <c r="BL296" i="82"/>
  <c r="BS295" i="82"/>
  <c r="BR295" i="82"/>
  <c r="BQ295" i="82"/>
  <c r="BP295" i="82"/>
  <c r="BO295" i="82"/>
  <c r="BN295" i="82"/>
  <c r="BM295" i="82"/>
  <c r="BL295" i="82"/>
  <c r="BS294" i="82"/>
  <c r="BR294" i="82"/>
  <c r="BQ294" i="82"/>
  <c r="BP294" i="82"/>
  <c r="BO294" i="82"/>
  <c r="BN294" i="82"/>
  <c r="BM294" i="82"/>
  <c r="BL294" i="82"/>
  <c r="BS293" i="82"/>
  <c r="BR293" i="82"/>
  <c r="BQ293" i="82"/>
  <c r="BP293" i="82"/>
  <c r="BO293" i="82"/>
  <c r="BN293" i="82"/>
  <c r="BM293" i="82"/>
  <c r="BL293" i="82"/>
  <c r="BS292" i="82"/>
  <c r="BR292" i="82"/>
  <c r="BQ292" i="82"/>
  <c r="BP292" i="82"/>
  <c r="BO292" i="82"/>
  <c r="BN292" i="82"/>
  <c r="BM292" i="82"/>
  <c r="BL292" i="82"/>
  <c r="BS291" i="82"/>
  <c r="BR291" i="82"/>
  <c r="BQ291" i="82"/>
  <c r="BP291" i="82"/>
  <c r="BO291" i="82"/>
  <c r="BN291" i="82"/>
  <c r="BM291" i="82"/>
  <c r="BL291" i="82"/>
  <c r="BS290" i="82"/>
  <c r="BR290" i="82"/>
  <c r="BQ290" i="82"/>
  <c r="BP290" i="82"/>
  <c r="BO290" i="82"/>
  <c r="BN290" i="82"/>
  <c r="BM290" i="82"/>
  <c r="BL290" i="82"/>
  <c r="BS289" i="82"/>
  <c r="BR289" i="82"/>
  <c r="BQ289" i="82"/>
  <c r="BP289" i="82"/>
  <c r="BO289" i="82"/>
  <c r="BN289" i="82"/>
  <c r="BM289" i="82"/>
  <c r="BL289" i="82"/>
  <c r="BS288" i="82"/>
  <c r="BR288" i="82"/>
  <c r="BQ288" i="82"/>
  <c r="BP288" i="82"/>
  <c r="BO288" i="82"/>
  <c r="BN288" i="82"/>
  <c r="BM288" i="82"/>
  <c r="BL288" i="82"/>
  <c r="BS287" i="82"/>
  <c r="BR287" i="82"/>
  <c r="BQ287" i="82"/>
  <c r="BP287" i="82"/>
  <c r="BO287" i="82"/>
  <c r="BN287" i="82"/>
  <c r="BM287" i="82"/>
  <c r="BL287" i="82"/>
  <c r="BS286" i="82"/>
  <c r="BR286" i="82"/>
  <c r="BQ286" i="82"/>
  <c r="BP286" i="82"/>
  <c r="BO286" i="82"/>
  <c r="BN286" i="82"/>
  <c r="BM286" i="82"/>
  <c r="BL286" i="82"/>
  <c r="BS285" i="82"/>
  <c r="BR285" i="82"/>
  <c r="BQ285" i="82"/>
  <c r="BP285" i="82"/>
  <c r="BO285" i="82"/>
  <c r="BN285" i="82"/>
  <c r="BM285" i="82"/>
  <c r="BL285" i="82"/>
  <c r="BS284" i="82"/>
  <c r="BR284" i="82"/>
  <c r="BQ284" i="82"/>
  <c r="BP284" i="82"/>
  <c r="BO284" i="82"/>
  <c r="BN284" i="82"/>
  <c r="BM284" i="82"/>
  <c r="BL284" i="82"/>
  <c r="BS283" i="82"/>
  <c r="BR283" i="82"/>
  <c r="BQ283" i="82"/>
  <c r="BP283" i="82"/>
  <c r="BO283" i="82"/>
  <c r="BN283" i="82"/>
  <c r="BM283" i="82"/>
  <c r="BL283" i="82"/>
  <c r="BS282" i="82"/>
  <c r="BR282" i="82"/>
  <c r="BQ282" i="82"/>
  <c r="BP282" i="82"/>
  <c r="BO282" i="82"/>
  <c r="BN282" i="82"/>
  <c r="BM282" i="82"/>
  <c r="BL282" i="82"/>
  <c r="BS281" i="82"/>
  <c r="BR281" i="82"/>
  <c r="BQ281" i="82"/>
  <c r="BP281" i="82"/>
  <c r="BO281" i="82"/>
  <c r="BN281" i="82"/>
  <c r="BM281" i="82"/>
  <c r="BL281" i="82"/>
  <c r="BS280" i="82"/>
  <c r="BR280" i="82"/>
  <c r="BQ280" i="82"/>
  <c r="BP280" i="82"/>
  <c r="BO280" i="82"/>
  <c r="BN280" i="82"/>
  <c r="BM280" i="82"/>
  <c r="BL280" i="82"/>
  <c r="BS279" i="82"/>
  <c r="BR279" i="82"/>
  <c r="BQ279" i="82"/>
  <c r="BP279" i="82"/>
  <c r="BO279" i="82"/>
  <c r="BN279" i="82"/>
  <c r="BM279" i="82"/>
  <c r="BL279" i="82"/>
  <c r="BS278" i="82"/>
  <c r="BR278" i="82"/>
  <c r="BQ278" i="82"/>
  <c r="BP278" i="82"/>
  <c r="BO278" i="82"/>
  <c r="BN278" i="82"/>
  <c r="BM278" i="82"/>
  <c r="BL278" i="82"/>
  <c r="BS277" i="82"/>
  <c r="BR277" i="82"/>
  <c r="BQ277" i="82"/>
  <c r="BP277" i="82"/>
  <c r="BO277" i="82"/>
  <c r="BN277" i="82"/>
  <c r="BM277" i="82"/>
  <c r="BL277" i="82"/>
  <c r="BS276" i="82"/>
  <c r="BR276" i="82"/>
  <c r="BQ276" i="82"/>
  <c r="BP276" i="82"/>
  <c r="BO276" i="82"/>
  <c r="BN276" i="82"/>
  <c r="BM276" i="82"/>
  <c r="BL276" i="82"/>
  <c r="BS275" i="82"/>
  <c r="BR275" i="82"/>
  <c r="BQ275" i="82"/>
  <c r="BP275" i="82"/>
  <c r="BO275" i="82"/>
  <c r="BN275" i="82"/>
  <c r="BM275" i="82"/>
  <c r="BL275" i="82"/>
  <c r="BS274" i="82"/>
  <c r="BR274" i="82"/>
  <c r="BQ274" i="82"/>
  <c r="BP274" i="82"/>
  <c r="BO274" i="82"/>
  <c r="BN274" i="82"/>
  <c r="BM274" i="82"/>
  <c r="BL274" i="82"/>
  <c r="BS273" i="82"/>
  <c r="BR273" i="82"/>
  <c r="BQ273" i="82"/>
  <c r="BP273" i="82"/>
  <c r="BO273" i="82"/>
  <c r="BN273" i="82"/>
  <c r="BM273" i="82"/>
  <c r="BL273" i="82"/>
  <c r="BS272" i="82"/>
  <c r="BR272" i="82"/>
  <c r="BQ272" i="82"/>
  <c r="BP272" i="82"/>
  <c r="BO272" i="82"/>
  <c r="BN272" i="82"/>
  <c r="BM272" i="82"/>
  <c r="BL272" i="82"/>
  <c r="BS271" i="82"/>
  <c r="BR271" i="82"/>
  <c r="BQ271" i="82"/>
  <c r="BP271" i="82"/>
  <c r="BO271" i="82"/>
  <c r="BN271" i="82"/>
  <c r="BM271" i="82"/>
  <c r="BL271" i="82"/>
  <c r="BS270" i="82"/>
  <c r="BR270" i="82"/>
  <c r="BQ270" i="82"/>
  <c r="BP270" i="82"/>
  <c r="BO270" i="82"/>
  <c r="BN270" i="82"/>
  <c r="BM270" i="82"/>
  <c r="BL270" i="82"/>
  <c r="BS269" i="82"/>
  <c r="BR269" i="82"/>
  <c r="BQ269" i="82"/>
  <c r="BP269" i="82"/>
  <c r="BO269" i="82"/>
  <c r="BN269" i="82"/>
  <c r="BM269" i="82"/>
  <c r="BL269" i="82"/>
  <c r="BS268" i="82"/>
  <c r="BR268" i="82"/>
  <c r="BQ268" i="82"/>
  <c r="BP268" i="82"/>
  <c r="BO268" i="82"/>
  <c r="BN268" i="82"/>
  <c r="BM268" i="82"/>
  <c r="BL268" i="82"/>
  <c r="BS267" i="82"/>
  <c r="BR267" i="82"/>
  <c r="BQ267" i="82"/>
  <c r="BP267" i="82"/>
  <c r="BO267" i="82"/>
  <c r="BN267" i="82"/>
  <c r="BM267" i="82"/>
  <c r="BL267" i="82"/>
  <c r="BS266" i="82"/>
  <c r="BR266" i="82"/>
  <c r="BQ266" i="82"/>
  <c r="BP266" i="82"/>
  <c r="BO266" i="82"/>
  <c r="BN266" i="82"/>
  <c r="BM266" i="82"/>
  <c r="BL266" i="82"/>
  <c r="BS265" i="82"/>
  <c r="BR265" i="82"/>
  <c r="BQ265" i="82"/>
  <c r="BP265" i="82"/>
  <c r="BO265" i="82"/>
  <c r="BN265" i="82"/>
  <c r="BM265" i="82"/>
  <c r="BL265" i="82"/>
  <c r="BS264" i="82"/>
  <c r="BR264" i="82"/>
  <c r="BQ264" i="82"/>
  <c r="BP264" i="82"/>
  <c r="BO264" i="82"/>
  <c r="BN264" i="82"/>
  <c r="BM264" i="82"/>
  <c r="BL264" i="82"/>
  <c r="BS263" i="82"/>
  <c r="BR263" i="82"/>
  <c r="BQ263" i="82"/>
  <c r="BP263" i="82"/>
  <c r="BO263" i="82"/>
  <c r="BN263" i="82"/>
  <c r="BM263" i="82"/>
  <c r="BL263" i="82"/>
  <c r="BS262" i="82"/>
  <c r="BR262" i="82"/>
  <c r="BQ262" i="82"/>
  <c r="BP262" i="82"/>
  <c r="BO262" i="82"/>
  <c r="BN262" i="82"/>
  <c r="BM262" i="82"/>
  <c r="BL262" i="82"/>
  <c r="BS261" i="82"/>
  <c r="BR261" i="82"/>
  <c r="BQ261" i="82"/>
  <c r="BP261" i="82"/>
  <c r="BO261" i="82"/>
  <c r="BN261" i="82"/>
  <c r="BM261" i="82"/>
  <c r="BL261" i="82"/>
  <c r="BS260" i="82"/>
  <c r="BR260" i="82"/>
  <c r="BQ260" i="82"/>
  <c r="BP260" i="82"/>
  <c r="BO260" i="82"/>
  <c r="BN260" i="82"/>
  <c r="BM260" i="82"/>
  <c r="BL260" i="82"/>
  <c r="BS259" i="82"/>
  <c r="BR259" i="82"/>
  <c r="BQ259" i="82"/>
  <c r="BP259" i="82"/>
  <c r="BO259" i="82"/>
  <c r="BN259" i="82"/>
  <c r="BM259" i="82"/>
  <c r="BL259" i="82"/>
  <c r="BS258" i="82"/>
  <c r="BR258" i="82"/>
  <c r="BQ258" i="82"/>
  <c r="BP258" i="82"/>
  <c r="BO258" i="82"/>
  <c r="BN258" i="82"/>
  <c r="BM258" i="82"/>
  <c r="BL258" i="82"/>
  <c r="BS257" i="82"/>
  <c r="BR257" i="82"/>
  <c r="BQ257" i="82"/>
  <c r="BP257" i="82"/>
  <c r="BO257" i="82"/>
  <c r="BN257" i="82"/>
  <c r="BM257" i="82"/>
  <c r="BL257" i="82"/>
  <c r="BS256" i="82"/>
  <c r="BR256" i="82"/>
  <c r="BQ256" i="82"/>
  <c r="BP256" i="82"/>
  <c r="BO256" i="82"/>
  <c r="BN256" i="82"/>
  <c r="BM256" i="82"/>
  <c r="BL256" i="82"/>
  <c r="BS255" i="82"/>
  <c r="BR255" i="82"/>
  <c r="BQ255" i="82"/>
  <c r="BP255" i="82"/>
  <c r="BO255" i="82"/>
  <c r="BN255" i="82"/>
  <c r="BM255" i="82"/>
  <c r="BL255" i="82"/>
  <c r="BS254" i="82"/>
  <c r="BR254" i="82"/>
  <c r="BQ254" i="82"/>
  <c r="BP254" i="82"/>
  <c r="BO254" i="82"/>
  <c r="BN254" i="82"/>
  <c r="BM254" i="82"/>
  <c r="BL254" i="82"/>
  <c r="BS253" i="82"/>
  <c r="BR253" i="82"/>
  <c r="BQ253" i="82"/>
  <c r="BP253" i="82"/>
  <c r="BO253" i="82"/>
  <c r="BN253" i="82"/>
  <c r="BM253" i="82"/>
  <c r="BL253" i="82"/>
  <c r="BS252" i="82"/>
  <c r="BR252" i="82"/>
  <c r="BQ252" i="82"/>
  <c r="BP252" i="82"/>
  <c r="BO252" i="82"/>
  <c r="BN252" i="82"/>
  <c r="BM252" i="82"/>
  <c r="BL252" i="82"/>
  <c r="BS251" i="82"/>
  <c r="BR251" i="82"/>
  <c r="BQ251" i="82"/>
  <c r="BP251" i="82"/>
  <c r="BO251" i="82"/>
  <c r="BN251" i="82"/>
  <c r="BM251" i="82"/>
  <c r="BL251" i="82"/>
  <c r="BS250" i="82"/>
  <c r="BR250" i="82"/>
  <c r="BQ250" i="82"/>
  <c r="BP250" i="82"/>
  <c r="BO250" i="82"/>
  <c r="BN250" i="82"/>
  <c r="BM250" i="82"/>
  <c r="BL250" i="82"/>
  <c r="BS249" i="82"/>
  <c r="BR249" i="82"/>
  <c r="BQ249" i="82"/>
  <c r="BP249" i="82"/>
  <c r="BO249" i="82"/>
  <c r="BN249" i="82"/>
  <c r="BM249" i="82"/>
  <c r="BL249" i="82"/>
  <c r="BS248" i="82"/>
  <c r="BR248" i="82"/>
  <c r="BQ248" i="82"/>
  <c r="BP248" i="82"/>
  <c r="BO248" i="82"/>
  <c r="BN248" i="82"/>
  <c r="BM248" i="82"/>
  <c r="BL248" i="82"/>
  <c r="BS247" i="82"/>
  <c r="BR247" i="82"/>
  <c r="BQ247" i="82"/>
  <c r="BP247" i="82"/>
  <c r="BO247" i="82"/>
  <c r="BN247" i="82"/>
  <c r="BM247" i="82"/>
  <c r="BL247" i="82"/>
  <c r="BS246" i="82"/>
  <c r="BR246" i="82"/>
  <c r="BQ246" i="82"/>
  <c r="BP246" i="82"/>
  <c r="BO246" i="82"/>
  <c r="BN246" i="82"/>
  <c r="BM246" i="82"/>
  <c r="BL246" i="82"/>
  <c r="BS245" i="82"/>
  <c r="BR245" i="82"/>
  <c r="BQ245" i="82"/>
  <c r="BP245" i="82"/>
  <c r="BO245" i="82"/>
  <c r="BN245" i="82"/>
  <c r="BM245" i="82"/>
  <c r="BL245" i="82"/>
  <c r="BS244" i="82"/>
  <c r="BR244" i="82"/>
  <c r="BQ244" i="82"/>
  <c r="BP244" i="82"/>
  <c r="BO244" i="82"/>
  <c r="BN244" i="82"/>
  <c r="BM244" i="82"/>
  <c r="BL244" i="82"/>
  <c r="BS243" i="82"/>
  <c r="BR243" i="82"/>
  <c r="BQ243" i="82"/>
  <c r="BP243" i="82"/>
  <c r="BO243" i="82"/>
  <c r="BN243" i="82"/>
  <c r="BM243" i="82"/>
  <c r="BL243" i="82"/>
  <c r="BS242" i="82"/>
  <c r="BR242" i="82"/>
  <c r="BQ242" i="82"/>
  <c r="BP242" i="82"/>
  <c r="BO242" i="82"/>
  <c r="BN242" i="82"/>
  <c r="BM242" i="82"/>
  <c r="BL242" i="82"/>
  <c r="BS241" i="82"/>
  <c r="BR241" i="82"/>
  <c r="BQ241" i="82"/>
  <c r="BP241" i="82"/>
  <c r="BO241" i="82"/>
  <c r="BN241" i="82"/>
  <c r="BM241" i="82"/>
  <c r="BL241" i="82"/>
  <c r="BS240" i="82"/>
  <c r="BR240" i="82"/>
  <c r="BQ240" i="82"/>
  <c r="BP240" i="82"/>
  <c r="BO240" i="82"/>
  <c r="BN240" i="82"/>
  <c r="BM240" i="82"/>
  <c r="BL240" i="82"/>
  <c r="BS239" i="82"/>
  <c r="BR239" i="82"/>
  <c r="BQ239" i="82"/>
  <c r="BP239" i="82"/>
  <c r="BO239" i="82"/>
  <c r="BN239" i="82"/>
  <c r="BM239" i="82"/>
  <c r="BL239" i="82"/>
  <c r="BS238" i="82"/>
  <c r="BR238" i="82"/>
  <c r="BQ238" i="82"/>
  <c r="BP238" i="82"/>
  <c r="BO238" i="82"/>
  <c r="BN238" i="82"/>
  <c r="BM238" i="82"/>
  <c r="BL238" i="82"/>
  <c r="BS237" i="82"/>
  <c r="BR237" i="82"/>
  <c r="BQ237" i="82"/>
  <c r="BP237" i="82"/>
  <c r="BO237" i="82"/>
  <c r="BN237" i="82"/>
  <c r="BM237" i="82"/>
  <c r="BL237" i="82"/>
  <c r="BS236" i="82"/>
  <c r="BR236" i="82"/>
  <c r="BQ236" i="82"/>
  <c r="BP236" i="82"/>
  <c r="BO236" i="82"/>
  <c r="BN236" i="82"/>
  <c r="BM236" i="82"/>
  <c r="BL236" i="82"/>
  <c r="BS235" i="82"/>
  <c r="BR235" i="82"/>
  <c r="BQ235" i="82"/>
  <c r="BP235" i="82"/>
  <c r="BO235" i="82"/>
  <c r="BN235" i="82"/>
  <c r="BM235" i="82"/>
  <c r="BL235" i="82"/>
  <c r="BS234" i="82"/>
  <c r="BR234" i="82"/>
  <c r="BQ234" i="82"/>
  <c r="BP234" i="82"/>
  <c r="BO234" i="82"/>
  <c r="BN234" i="82"/>
  <c r="BM234" i="82"/>
  <c r="BL234" i="82"/>
  <c r="BS233" i="82"/>
  <c r="BR233" i="82"/>
  <c r="BQ233" i="82"/>
  <c r="BP233" i="82"/>
  <c r="BO233" i="82"/>
  <c r="BN233" i="82"/>
  <c r="BM233" i="82"/>
  <c r="BL233" i="82"/>
  <c r="BS232" i="82"/>
  <c r="BR232" i="82"/>
  <c r="BQ232" i="82"/>
  <c r="BP232" i="82"/>
  <c r="BO232" i="82"/>
  <c r="BN232" i="82"/>
  <c r="BM232" i="82"/>
  <c r="BL232" i="82"/>
  <c r="BS231" i="82"/>
  <c r="BR231" i="82"/>
  <c r="BQ231" i="82"/>
  <c r="BP231" i="82"/>
  <c r="BO231" i="82"/>
  <c r="BN231" i="82"/>
  <c r="BM231" i="82"/>
  <c r="BL231" i="82"/>
  <c r="BS230" i="82"/>
  <c r="BR230" i="82"/>
  <c r="BQ230" i="82"/>
  <c r="BP230" i="82"/>
  <c r="BO230" i="82"/>
  <c r="BN230" i="82"/>
  <c r="BM230" i="82"/>
  <c r="BL230" i="82"/>
  <c r="BS229" i="82"/>
  <c r="BR229" i="82"/>
  <c r="BQ229" i="82"/>
  <c r="BP229" i="82"/>
  <c r="BO229" i="82"/>
  <c r="BN229" i="82"/>
  <c r="BM229" i="82"/>
  <c r="BL229" i="82"/>
  <c r="BS228" i="82"/>
  <c r="BR228" i="82"/>
  <c r="BQ228" i="82"/>
  <c r="BP228" i="82"/>
  <c r="BO228" i="82"/>
  <c r="BN228" i="82"/>
  <c r="BM228" i="82"/>
  <c r="BL228" i="82"/>
  <c r="BS227" i="82"/>
  <c r="BR227" i="82"/>
  <c r="BQ227" i="82"/>
  <c r="BP227" i="82"/>
  <c r="BO227" i="82"/>
  <c r="BN227" i="82"/>
  <c r="BM227" i="82"/>
  <c r="BL227" i="82"/>
  <c r="BS226" i="82"/>
  <c r="BR226" i="82"/>
  <c r="BQ226" i="82"/>
  <c r="BP226" i="82"/>
  <c r="BO226" i="82"/>
  <c r="BN226" i="82"/>
  <c r="BM226" i="82"/>
  <c r="BL226" i="82"/>
  <c r="BS225" i="82"/>
  <c r="BR225" i="82"/>
  <c r="BQ225" i="82"/>
  <c r="BP225" i="82"/>
  <c r="BO225" i="82"/>
  <c r="BN225" i="82"/>
  <c r="BM225" i="82"/>
  <c r="BL225" i="82"/>
  <c r="BS224" i="82"/>
  <c r="BR224" i="82"/>
  <c r="BQ224" i="82"/>
  <c r="BP224" i="82"/>
  <c r="BO224" i="82"/>
  <c r="BN224" i="82"/>
  <c r="BM224" i="82"/>
  <c r="BL224" i="82"/>
  <c r="BS223" i="82"/>
  <c r="BR223" i="82"/>
  <c r="BQ223" i="82"/>
  <c r="BP223" i="82"/>
  <c r="BO223" i="82"/>
  <c r="BN223" i="82"/>
  <c r="BM223" i="82"/>
  <c r="BL223" i="82"/>
  <c r="BS222" i="82"/>
  <c r="BR222" i="82"/>
  <c r="BQ222" i="82"/>
  <c r="BP222" i="82"/>
  <c r="BO222" i="82"/>
  <c r="BN222" i="82"/>
  <c r="BM222" i="82"/>
  <c r="BL222" i="82"/>
  <c r="BS221" i="82"/>
  <c r="BR221" i="82"/>
  <c r="BQ221" i="82"/>
  <c r="BP221" i="82"/>
  <c r="BO221" i="82"/>
  <c r="BN221" i="82"/>
  <c r="BM221" i="82"/>
  <c r="BL221" i="82"/>
  <c r="BS220" i="82"/>
  <c r="BR220" i="82"/>
  <c r="BQ220" i="82"/>
  <c r="BP220" i="82"/>
  <c r="BO220" i="82"/>
  <c r="BN220" i="82"/>
  <c r="BM220" i="82"/>
  <c r="BL220" i="82"/>
  <c r="BS219" i="82"/>
  <c r="BR219" i="82"/>
  <c r="BQ219" i="82"/>
  <c r="BP219" i="82"/>
  <c r="BO219" i="82"/>
  <c r="BN219" i="82"/>
  <c r="BM219" i="82"/>
  <c r="BL219" i="82"/>
  <c r="BS218" i="82"/>
  <c r="BR218" i="82"/>
  <c r="BQ218" i="82"/>
  <c r="BP218" i="82"/>
  <c r="BO218" i="82"/>
  <c r="BN218" i="82"/>
  <c r="BM218" i="82"/>
  <c r="BL218" i="82"/>
  <c r="BS217" i="82"/>
  <c r="BR217" i="82"/>
  <c r="BQ217" i="82"/>
  <c r="BP217" i="82"/>
  <c r="BO217" i="82"/>
  <c r="BN217" i="82"/>
  <c r="BM217" i="82"/>
  <c r="BL217" i="82"/>
  <c r="BS216" i="82"/>
  <c r="BR216" i="82"/>
  <c r="BQ216" i="82"/>
  <c r="BP216" i="82"/>
  <c r="BO216" i="82"/>
  <c r="BN216" i="82"/>
  <c r="BM216" i="82"/>
  <c r="BL216" i="82"/>
  <c r="BS215" i="82"/>
  <c r="BR215" i="82"/>
  <c r="BQ215" i="82"/>
  <c r="BP215" i="82"/>
  <c r="BO215" i="82"/>
  <c r="BN215" i="82"/>
  <c r="BM215" i="82"/>
  <c r="BL215" i="82"/>
  <c r="BS214" i="82"/>
  <c r="BR214" i="82"/>
  <c r="BQ214" i="82"/>
  <c r="BP214" i="82"/>
  <c r="BO214" i="82"/>
  <c r="BN214" i="82"/>
  <c r="BM214" i="82"/>
  <c r="BL214" i="82"/>
  <c r="BS213" i="82"/>
  <c r="BR213" i="82"/>
  <c r="BQ213" i="82"/>
  <c r="BP213" i="82"/>
  <c r="BO213" i="82"/>
  <c r="BN213" i="82"/>
  <c r="BM213" i="82"/>
  <c r="BL213" i="82"/>
  <c r="BS212" i="82"/>
  <c r="BR212" i="82"/>
  <c r="BQ212" i="82"/>
  <c r="BP212" i="82"/>
  <c r="BO212" i="82"/>
  <c r="BN212" i="82"/>
  <c r="BM212" i="82"/>
  <c r="BL212" i="82"/>
  <c r="BS211" i="82"/>
  <c r="BR211" i="82"/>
  <c r="BQ211" i="82"/>
  <c r="BP211" i="82"/>
  <c r="BO211" i="82"/>
  <c r="BN211" i="82"/>
  <c r="BM211" i="82"/>
  <c r="BL211" i="82"/>
  <c r="BS210" i="82"/>
  <c r="BR210" i="82"/>
  <c r="BQ210" i="82"/>
  <c r="BP210" i="82"/>
  <c r="BO210" i="82"/>
  <c r="BN210" i="82"/>
  <c r="BM210" i="82"/>
  <c r="BL210" i="82"/>
  <c r="BS209" i="82"/>
  <c r="BR209" i="82"/>
  <c r="BQ209" i="82"/>
  <c r="BP209" i="82"/>
  <c r="BO209" i="82"/>
  <c r="BN209" i="82"/>
  <c r="BM209" i="82"/>
  <c r="BL209" i="82"/>
  <c r="BS208" i="82"/>
  <c r="BR208" i="82"/>
  <c r="BQ208" i="82"/>
  <c r="BP208" i="82"/>
  <c r="BO208" i="82"/>
  <c r="BN208" i="82"/>
  <c r="BM208" i="82"/>
  <c r="BL208" i="82"/>
  <c r="BS207" i="82"/>
  <c r="BR207" i="82"/>
  <c r="BQ207" i="82"/>
  <c r="BP207" i="82"/>
  <c r="BO207" i="82"/>
  <c r="BN207" i="82"/>
  <c r="BM207" i="82"/>
  <c r="BL207" i="82"/>
  <c r="BS206" i="82"/>
  <c r="BR206" i="82"/>
  <c r="BQ206" i="82"/>
  <c r="BP206" i="82"/>
  <c r="BO206" i="82"/>
  <c r="BN206" i="82"/>
  <c r="BM206" i="82"/>
  <c r="BL206" i="82"/>
  <c r="BS205" i="82"/>
  <c r="BR205" i="82"/>
  <c r="BQ205" i="82"/>
  <c r="BP205" i="82"/>
  <c r="BO205" i="82"/>
  <c r="BN205" i="82"/>
  <c r="BM205" i="82"/>
  <c r="BL205" i="82"/>
  <c r="BS204" i="82"/>
  <c r="BR204" i="82"/>
  <c r="BQ204" i="82"/>
  <c r="BP204" i="82"/>
  <c r="BO204" i="82"/>
  <c r="BN204" i="82"/>
  <c r="BM204" i="82"/>
  <c r="BL204" i="82"/>
  <c r="BS203" i="82"/>
  <c r="BR203" i="82"/>
  <c r="BQ203" i="82"/>
  <c r="BP203" i="82"/>
  <c r="BO203" i="82"/>
  <c r="BN203" i="82"/>
  <c r="BM203" i="82"/>
  <c r="BL203" i="82"/>
  <c r="BS202" i="82"/>
  <c r="BR202" i="82"/>
  <c r="BQ202" i="82"/>
  <c r="BP202" i="82"/>
  <c r="BO202" i="82"/>
  <c r="BN202" i="82"/>
  <c r="BM202" i="82"/>
  <c r="BL202" i="82"/>
  <c r="BS201" i="82"/>
  <c r="BR201" i="82"/>
  <c r="BQ201" i="82"/>
  <c r="BP201" i="82"/>
  <c r="BO201" i="82"/>
  <c r="BN201" i="82"/>
  <c r="BM201" i="82"/>
  <c r="BL201" i="82"/>
  <c r="BS200" i="82"/>
  <c r="BR200" i="82"/>
  <c r="BQ200" i="82"/>
  <c r="BP200" i="82"/>
  <c r="BO200" i="82"/>
  <c r="BN200" i="82"/>
  <c r="BM200" i="82"/>
  <c r="BL200" i="82"/>
  <c r="BS199" i="82"/>
  <c r="BR199" i="82"/>
  <c r="BQ199" i="82"/>
  <c r="BP199" i="82"/>
  <c r="BO199" i="82"/>
  <c r="BN199" i="82"/>
  <c r="BM199" i="82"/>
  <c r="BL199" i="82"/>
  <c r="BS198" i="82"/>
  <c r="BR198" i="82"/>
  <c r="BQ198" i="82"/>
  <c r="BP198" i="82"/>
  <c r="BO198" i="82"/>
  <c r="BN198" i="82"/>
  <c r="BM198" i="82"/>
  <c r="BL198" i="82"/>
  <c r="BS197" i="82"/>
  <c r="BR197" i="82"/>
  <c r="BQ197" i="82"/>
  <c r="BP197" i="82"/>
  <c r="BO197" i="82"/>
  <c r="BN197" i="82"/>
  <c r="BM197" i="82"/>
  <c r="BL197" i="82"/>
  <c r="BS196" i="82"/>
  <c r="BR196" i="82"/>
  <c r="BQ196" i="82"/>
  <c r="BP196" i="82"/>
  <c r="BO196" i="82"/>
  <c r="BN196" i="82"/>
  <c r="BM196" i="82"/>
  <c r="BL196" i="82"/>
  <c r="BS195" i="82"/>
  <c r="BR195" i="82"/>
  <c r="BQ195" i="82"/>
  <c r="BP195" i="82"/>
  <c r="BO195" i="82"/>
  <c r="BN195" i="82"/>
  <c r="BM195" i="82"/>
  <c r="BL195" i="82"/>
  <c r="BS194" i="82"/>
  <c r="BR194" i="82"/>
  <c r="BQ194" i="82"/>
  <c r="BP194" i="82"/>
  <c r="BO194" i="82"/>
  <c r="BN194" i="82"/>
  <c r="BM194" i="82"/>
  <c r="BL194" i="82"/>
  <c r="BS193" i="82"/>
  <c r="BR193" i="82"/>
  <c r="BQ193" i="82"/>
  <c r="BP193" i="82"/>
  <c r="BO193" i="82"/>
  <c r="BN193" i="82"/>
  <c r="BM193" i="82"/>
  <c r="BL193" i="82"/>
  <c r="BS192" i="82"/>
  <c r="BR192" i="82"/>
  <c r="BQ192" i="82"/>
  <c r="BP192" i="82"/>
  <c r="BO192" i="82"/>
  <c r="BN192" i="82"/>
  <c r="BM192" i="82"/>
  <c r="BL192" i="82"/>
  <c r="BS191" i="82"/>
  <c r="BR191" i="82"/>
  <c r="BQ191" i="82"/>
  <c r="BP191" i="82"/>
  <c r="BO191" i="82"/>
  <c r="BN191" i="82"/>
  <c r="BM191" i="82"/>
  <c r="BL191" i="82"/>
  <c r="BS190" i="82"/>
  <c r="BR190" i="82"/>
  <c r="BQ190" i="82"/>
  <c r="BP190" i="82"/>
  <c r="BO190" i="82"/>
  <c r="BN190" i="82"/>
  <c r="BM190" i="82"/>
  <c r="BL190" i="82"/>
  <c r="BS189" i="82"/>
  <c r="BR189" i="82"/>
  <c r="BQ189" i="82"/>
  <c r="BP189" i="82"/>
  <c r="BO189" i="82"/>
  <c r="BN189" i="82"/>
  <c r="BM189" i="82"/>
  <c r="BL189" i="82"/>
  <c r="BS188" i="82"/>
  <c r="BR188" i="82"/>
  <c r="BQ188" i="82"/>
  <c r="BP188" i="82"/>
  <c r="BO188" i="82"/>
  <c r="BN188" i="82"/>
  <c r="BM188" i="82"/>
  <c r="BL188" i="82"/>
  <c r="BS187" i="82"/>
  <c r="BR187" i="82"/>
  <c r="BQ187" i="82"/>
  <c r="BP187" i="82"/>
  <c r="BO187" i="82"/>
  <c r="BN187" i="82"/>
  <c r="BM187" i="82"/>
  <c r="BL187" i="82"/>
  <c r="BS186" i="82"/>
  <c r="BR186" i="82"/>
  <c r="BQ186" i="82"/>
  <c r="BP186" i="82"/>
  <c r="BO186" i="82"/>
  <c r="BN186" i="82"/>
  <c r="BM186" i="82"/>
  <c r="BL186" i="82"/>
  <c r="BS185" i="82"/>
  <c r="BR185" i="82"/>
  <c r="BQ185" i="82"/>
  <c r="BP185" i="82"/>
  <c r="BO185" i="82"/>
  <c r="BN185" i="82"/>
  <c r="BM185" i="82"/>
  <c r="BL185" i="82"/>
  <c r="BS184" i="82"/>
  <c r="BR184" i="82"/>
  <c r="BQ184" i="82"/>
  <c r="BP184" i="82"/>
  <c r="BO184" i="82"/>
  <c r="BN184" i="82"/>
  <c r="BM184" i="82"/>
  <c r="BL184" i="82"/>
  <c r="BS183" i="82"/>
  <c r="BR183" i="82"/>
  <c r="BQ183" i="82"/>
  <c r="BP183" i="82"/>
  <c r="BO183" i="82"/>
  <c r="BN183" i="82"/>
  <c r="BM183" i="82"/>
  <c r="BL183" i="82"/>
  <c r="BS182" i="82"/>
  <c r="BR182" i="82"/>
  <c r="BQ182" i="82"/>
  <c r="BP182" i="82"/>
  <c r="BO182" i="82"/>
  <c r="BN182" i="82"/>
  <c r="BM182" i="82"/>
  <c r="BL182" i="82"/>
  <c r="BS181" i="82"/>
  <c r="BR181" i="82"/>
  <c r="BQ181" i="82"/>
  <c r="BP181" i="82"/>
  <c r="BO181" i="82"/>
  <c r="BN181" i="82"/>
  <c r="BM181" i="82"/>
  <c r="BL181" i="82"/>
  <c r="BS180" i="82"/>
  <c r="BR180" i="82"/>
  <c r="BQ180" i="82"/>
  <c r="BP180" i="82"/>
  <c r="BO180" i="82"/>
  <c r="BN180" i="82"/>
  <c r="BM180" i="82"/>
  <c r="BL180" i="82"/>
  <c r="BS179" i="82"/>
  <c r="BR179" i="82"/>
  <c r="BQ179" i="82"/>
  <c r="BP179" i="82"/>
  <c r="BO179" i="82"/>
  <c r="BN179" i="82"/>
  <c r="BM179" i="82"/>
  <c r="BL179" i="82"/>
  <c r="BS178" i="82"/>
  <c r="BR178" i="82"/>
  <c r="BQ178" i="82"/>
  <c r="BP178" i="82"/>
  <c r="BO178" i="82"/>
  <c r="BN178" i="82"/>
  <c r="BM178" i="82"/>
  <c r="BL178" i="82"/>
  <c r="BS177" i="82"/>
  <c r="BR177" i="82"/>
  <c r="BQ177" i="82"/>
  <c r="BP177" i="82"/>
  <c r="BO177" i="82"/>
  <c r="BN177" i="82"/>
  <c r="BM177" i="82"/>
  <c r="BL177" i="82"/>
  <c r="BS176" i="82"/>
  <c r="BR176" i="82"/>
  <c r="BQ176" i="82"/>
  <c r="BP176" i="82"/>
  <c r="BO176" i="82"/>
  <c r="BN176" i="82"/>
  <c r="BM176" i="82"/>
  <c r="BL176" i="82"/>
  <c r="BS175" i="82"/>
  <c r="BR175" i="82"/>
  <c r="BQ175" i="82"/>
  <c r="BP175" i="82"/>
  <c r="BO175" i="82"/>
  <c r="BN175" i="82"/>
  <c r="BM175" i="82"/>
  <c r="BL175" i="82"/>
  <c r="BS174" i="82"/>
  <c r="BR174" i="82"/>
  <c r="BQ174" i="82"/>
  <c r="BP174" i="82"/>
  <c r="BO174" i="82"/>
  <c r="BN174" i="82"/>
  <c r="BM174" i="82"/>
  <c r="BL174" i="82"/>
  <c r="BS173" i="82"/>
  <c r="BR173" i="82"/>
  <c r="BQ173" i="82"/>
  <c r="BP173" i="82"/>
  <c r="BO173" i="82"/>
  <c r="BN173" i="82"/>
  <c r="BM173" i="82"/>
  <c r="BL173" i="82"/>
  <c r="BS172" i="82"/>
  <c r="BR172" i="82"/>
  <c r="BQ172" i="82"/>
  <c r="BP172" i="82"/>
  <c r="BO172" i="82"/>
  <c r="BN172" i="82"/>
  <c r="BM172" i="82"/>
  <c r="BL172" i="82"/>
  <c r="BS171" i="82"/>
  <c r="BR171" i="82"/>
  <c r="BQ171" i="82"/>
  <c r="BP171" i="82"/>
  <c r="BO171" i="82"/>
  <c r="BN171" i="82"/>
  <c r="BM171" i="82"/>
  <c r="BL171" i="82"/>
  <c r="BS170" i="82"/>
  <c r="BR170" i="82"/>
  <c r="BQ170" i="82"/>
  <c r="BP170" i="82"/>
  <c r="BO170" i="82"/>
  <c r="BN170" i="82"/>
  <c r="BM170" i="82"/>
  <c r="BL170" i="82"/>
  <c r="BS169" i="82"/>
  <c r="BR169" i="82"/>
  <c r="BQ169" i="82"/>
  <c r="BP169" i="82"/>
  <c r="BO169" i="82"/>
  <c r="BN169" i="82"/>
  <c r="BM169" i="82"/>
  <c r="BL169" i="82"/>
  <c r="BS168" i="82"/>
  <c r="BR168" i="82"/>
  <c r="BQ168" i="82"/>
  <c r="BP168" i="82"/>
  <c r="BO168" i="82"/>
  <c r="BN168" i="82"/>
  <c r="BM168" i="82"/>
  <c r="BL168" i="82"/>
  <c r="BS167" i="82"/>
  <c r="BR167" i="82"/>
  <c r="BQ167" i="82"/>
  <c r="BP167" i="82"/>
  <c r="BO167" i="82"/>
  <c r="BN167" i="82"/>
  <c r="BM167" i="82"/>
  <c r="BL167" i="82"/>
  <c r="BS166" i="82"/>
  <c r="BR166" i="82"/>
  <c r="BQ166" i="82"/>
  <c r="BP166" i="82"/>
  <c r="BO166" i="82"/>
  <c r="BN166" i="82"/>
  <c r="BM166" i="82"/>
  <c r="BL166" i="82"/>
  <c r="BS165" i="82"/>
  <c r="BR165" i="82"/>
  <c r="BQ165" i="82"/>
  <c r="BP165" i="82"/>
  <c r="BO165" i="82"/>
  <c r="BN165" i="82"/>
  <c r="BM165" i="82"/>
  <c r="BL165" i="82"/>
  <c r="BS164" i="82"/>
  <c r="BR164" i="82"/>
  <c r="BQ164" i="82"/>
  <c r="BP164" i="82"/>
  <c r="BO164" i="82"/>
  <c r="BN164" i="82"/>
  <c r="BM164" i="82"/>
  <c r="BL164" i="82"/>
  <c r="BS163" i="82"/>
  <c r="BR163" i="82"/>
  <c r="BQ163" i="82"/>
  <c r="BP163" i="82"/>
  <c r="BO163" i="82"/>
  <c r="BN163" i="82"/>
  <c r="BM163" i="82"/>
  <c r="BL163" i="82"/>
  <c r="BS162" i="82"/>
  <c r="BR162" i="82"/>
  <c r="BQ162" i="82"/>
  <c r="BP162" i="82"/>
  <c r="BO162" i="82"/>
  <c r="BN162" i="82"/>
  <c r="BM162" i="82"/>
  <c r="BL162" i="82"/>
  <c r="BS161" i="82"/>
  <c r="BR161" i="82"/>
  <c r="BQ161" i="82"/>
  <c r="BP161" i="82"/>
  <c r="BO161" i="82"/>
  <c r="BN161" i="82"/>
  <c r="BM161" i="82"/>
  <c r="BL161" i="82"/>
  <c r="BS160" i="82"/>
  <c r="BR160" i="82"/>
  <c r="BQ160" i="82"/>
  <c r="BP160" i="82"/>
  <c r="BO160" i="82"/>
  <c r="BN160" i="82"/>
  <c r="BM160" i="82"/>
  <c r="BL160" i="82"/>
  <c r="BS159" i="82"/>
  <c r="BR159" i="82"/>
  <c r="BQ159" i="82"/>
  <c r="BP159" i="82"/>
  <c r="BO159" i="82"/>
  <c r="BN159" i="82"/>
  <c r="BM159" i="82"/>
  <c r="BL159" i="82"/>
  <c r="BS158" i="82"/>
  <c r="BR158" i="82"/>
  <c r="BQ158" i="82"/>
  <c r="BP158" i="82"/>
  <c r="BO158" i="82"/>
  <c r="BN158" i="82"/>
  <c r="BM158" i="82"/>
  <c r="BL158" i="82"/>
  <c r="BS157" i="82"/>
  <c r="BR157" i="82"/>
  <c r="BQ157" i="82"/>
  <c r="BP157" i="82"/>
  <c r="BO157" i="82"/>
  <c r="BN157" i="82"/>
  <c r="BM157" i="82"/>
  <c r="BL157" i="82"/>
  <c r="BS156" i="82"/>
  <c r="BR156" i="82"/>
  <c r="BQ156" i="82"/>
  <c r="BP156" i="82"/>
  <c r="BO156" i="82"/>
  <c r="BN156" i="82"/>
  <c r="BM156" i="82"/>
  <c r="BL156" i="82"/>
  <c r="BS155" i="82"/>
  <c r="BR155" i="82"/>
  <c r="BQ155" i="82"/>
  <c r="BP155" i="82"/>
  <c r="BO155" i="82"/>
  <c r="BN155" i="82"/>
  <c r="BM155" i="82"/>
  <c r="BL155" i="82"/>
  <c r="BS154" i="82"/>
  <c r="BR154" i="82"/>
  <c r="BQ154" i="82"/>
  <c r="BP154" i="82"/>
  <c r="BO154" i="82"/>
  <c r="BN154" i="82"/>
  <c r="BM154" i="82"/>
  <c r="BL154" i="82"/>
  <c r="BS153" i="82"/>
  <c r="BR153" i="82"/>
  <c r="BQ153" i="82"/>
  <c r="BP153" i="82"/>
  <c r="BO153" i="82"/>
  <c r="BN153" i="82"/>
  <c r="BM153" i="82"/>
  <c r="BL153" i="82"/>
  <c r="BS152" i="82"/>
  <c r="BR152" i="82"/>
  <c r="BQ152" i="82"/>
  <c r="BP152" i="82"/>
  <c r="BO152" i="82"/>
  <c r="BN152" i="82"/>
  <c r="BM152" i="82"/>
  <c r="BL152" i="82"/>
  <c r="BS151" i="82"/>
  <c r="BR151" i="82"/>
  <c r="BQ151" i="82"/>
  <c r="BP151" i="82"/>
  <c r="BO151" i="82"/>
  <c r="BN151" i="82"/>
  <c r="BM151" i="82"/>
  <c r="BL151" i="82"/>
  <c r="BS150" i="82"/>
  <c r="BR150" i="82"/>
  <c r="BQ150" i="82"/>
  <c r="BP150" i="82"/>
  <c r="BO150" i="82"/>
  <c r="BN150" i="82"/>
  <c r="BM150" i="82"/>
  <c r="BL150" i="82"/>
  <c r="BS149" i="82"/>
  <c r="BR149" i="82"/>
  <c r="BQ149" i="82"/>
  <c r="BP149" i="82"/>
  <c r="BO149" i="82"/>
  <c r="BN149" i="82"/>
  <c r="BM149" i="82"/>
  <c r="BL149" i="82"/>
  <c r="BS148" i="82"/>
  <c r="BR148" i="82"/>
  <c r="BQ148" i="82"/>
  <c r="BP148" i="82"/>
  <c r="BO148" i="82"/>
  <c r="BN148" i="82"/>
  <c r="BM148" i="82"/>
  <c r="BL148" i="82"/>
  <c r="BS147" i="82"/>
  <c r="BR147" i="82"/>
  <c r="BQ147" i="82"/>
  <c r="BP147" i="82"/>
  <c r="BO147" i="82"/>
  <c r="BN147" i="82"/>
  <c r="BM147" i="82"/>
  <c r="BL147" i="82"/>
  <c r="BS146" i="82"/>
  <c r="BR146" i="82"/>
  <c r="BQ146" i="82"/>
  <c r="BP146" i="82"/>
  <c r="BO146" i="82"/>
  <c r="BN146" i="82"/>
  <c r="BM146" i="82"/>
  <c r="BL146" i="82"/>
  <c r="BS145" i="82"/>
  <c r="BR145" i="82"/>
  <c r="BQ145" i="82"/>
  <c r="BP145" i="82"/>
  <c r="BO145" i="82"/>
  <c r="BN145" i="82"/>
  <c r="BM145" i="82"/>
  <c r="BL145" i="82"/>
  <c r="BS144" i="82"/>
  <c r="BR144" i="82"/>
  <c r="BQ144" i="82"/>
  <c r="BP144" i="82"/>
  <c r="BO144" i="82"/>
  <c r="BN144" i="82"/>
  <c r="BM144" i="82"/>
  <c r="BL144" i="82"/>
  <c r="BS143" i="82"/>
  <c r="BR143" i="82"/>
  <c r="BQ143" i="82"/>
  <c r="BP143" i="82"/>
  <c r="BO143" i="82"/>
  <c r="BN143" i="82"/>
  <c r="BM143" i="82"/>
  <c r="BL143" i="82"/>
  <c r="BS142" i="82"/>
  <c r="BR142" i="82"/>
  <c r="BQ142" i="82"/>
  <c r="BP142" i="82"/>
  <c r="BO142" i="82"/>
  <c r="BN142" i="82"/>
  <c r="BM142" i="82"/>
  <c r="BL142" i="82"/>
  <c r="BS141" i="82"/>
  <c r="BR141" i="82"/>
  <c r="BQ141" i="82"/>
  <c r="BP141" i="82"/>
  <c r="BO141" i="82"/>
  <c r="BN141" i="82"/>
  <c r="BM141" i="82"/>
  <c r="BL141" i="82"/>
  <c r="BS140" i="82"/>
  <c r="BR140" i="82"/>
  <c r="BQ140" i="82"/>
  <c r="BP140" i="82"/>
  <c r="BO140" i="82"/>
  <c r="BN140" i="82"/>
  <c r="BM140" i="82"/>
  <c r="BL140" i="82"/>
  <c r="BS139" i="82"/>
  <c r="BR139" i="82"/>
  <c r="BQ139" i="82"/>
  <c r="BP139" i="82"/>
  <c r="BO139" i="82"/>
  <c r="BN139" i="82"/>
  <c r="BM139" i="82"/>
  <c r="BL139" i="82"/>
  <c r="BS138" i="82"/>
  <c r="BR138" i="82"/>
  <c r="BQ138" i="82"/>
  <c r="BP138" i="82"/>
  <c r="BO138" i="82"/>
  <c r="BN138" i="82"/>
  <c r="BM138" i="82"/>
  <c r="BL138" i="82"/>
  <c r="BS137" i="82"/>
  <c r="BR137" i="82"/>
  <c r="BQ137" i="82"/>
  <c r="BP137" i="82"/>
  <c r="BO137" i="82"/>
  <c r="BN137" i="82"/>
  <c r="BM137" i="82"/>
  <c r="BL137" i="82"/>
  <c r="BS136" i="82"/>
  <c r="BR136" i="82"/>
  <c r="BQ136" i="82"/>
  <c r="BP136" i="82"/>
  <c r="BO136" i="82"/>
  <c r="BN136" i="82"/>
  <c r="BM136" i="82"/>
  <c r="BL136" i="82"/>
  <c r="BS135" i="82"/>
  <c r="BR135" i="82"/>
  <c r="BQ135" i="82"/>
  <c r="BP135" i="82"/>
  <c r="BO135" i="82"/>
  <c r="BN135" i="82"/>
  <c r="BM135" i="82"/>
  <c r="BL135" i="82"/>
  <c r="BS134" i="82"/>
  <c r="BR134" i="82"/>
  <c r="BQ134" i="82"/>
  <c r="BP134" i="82"/>
  <c r="BO134" i="82"/>
  <c r="BN134" i="82"/>
  <c r="BM134" i="82"/>
  <c r="BL134" i="82"/>
  <c r="BS133" i="82"/>
  <c r="BR133" i="82"/>
  <c r="BQ133" i="82"/>
  <c r="BP133" i="82"/>
  <c r="BO133" i="82"/>
  <c r="BN133" i="82"/>
  <c r="BM133" i="82"/>
  <c r="BL133" i="82"/>
  <c r="BS132" i="82"/>
  <c r="BR132" i="82"/>
  <c r="BQ132" i="82"/>
  <c r="BP132" i="82"/>
  <c r="BO132" i="82"/>
  <c r="BN132" i="82"/>
  <c r="BM132" i="82"/>
  <c r="BL132" i="82"/>
  <c r="BS131" i="82"/>
  <c r="BR131" i="82"/>
  <c r="BQ131" i="82"/>
  <c r="BP131" i="82"/>
  <c r="BO131" i="82"/>
  <c r="BN131" i="82"/>
  <c r="BM131" i="82"/>
  <c r="BL131" i="82"/>
  <c r="BS130" i="82"/>
  <c r="BR130" i="82"/>
  <c r="BQ130" i="82"/>
  <c r="BP130" i="82"/>
  <c r="BO130" i="82"/>
  <c r="BN130" i="82"/>
  <c r="BM130" i="82"/>
  <c r="BL130" i="82"/>
  <c r="BS129" i="82"/>
  <c r="BR129" i="82"/>
  <c r="BQ129" i="82"/>
  <c r="BP129" i="82"/>
  <c r="BO129" i="82"/>
  <c r="BN129" i="82"/>
  <c r="BM129" i="82"/>
  <c r="BL129" i="82"/>
  <c r="BS128" i="82"/>
  <c r="BR128" i="82"/>
  <c r="BQ128" i="82"/>
  <c r="BP128" i="82"/>
  <c r="BO128" i="82"/>
  <c r="BN128" i="82"/>
  <c r="BM128" i="82"/>
  <c r="BL128" i="82"/>
  <c r="BS127" i="82"/>
  <c r="BR127" i="82"/>
  <c r="BQ127" i="82"/>
  <c r="BP127" i="82"/>
  <c r="BO127" i="82"/>
  <c r="BN127" i="82"/>
  <c r="BM127" i="82"/>
  <c r="BL127" i="82"/>
  <c r="BS126" i="82"/>
  <c r="BR126" i="82"/>
  <c r="BQ126" i="82"/>
  <c r="BP126" i="82"/>
  <c r="BO126" i="82"/>
  <c r="BN126" i="82"/>
  <c r="BM126" i="82"/>
  <c r="BL126" i="82"/>
  <c r="BS125" i="82"/>
  <c r="BR125" i="82"/>
  <c r="BQ125" i="82"/>
  <c r="BP125" i="82"/>
  <c r="BO125" i="82"/>
  <c r="BN125" i="82"/>
  <c r="BM125" i="82"/>
  <c r="BL125" i="82"/>
  <c r="BS124" i="82"/>
  <c r="BR124" i="82"/>
  <c r="BQ124" i="82"/>
  <c r="BP124" i="82"/>
  <c r="BO124" i="82"/>
  <c r="BN124" i="82"/>
  <c r="BM124" i="82"/>
  <c r="BL124" i="82"/>
  <c r="BS123" i="82"/>
  <c r="BR123" i="82"/>
  <c r="BQ123" i="82"/>
  <c r="BP123" i="82"/>
  <c r="BO123" i="82"/>
  <c r="BN123" i="82"/>
  <c r="BM123" i="82"/>
  <c r="BL123" i="82"/>
  <c r="BS122" i="82"/>
  <c r="BR122" i="82"/>
  <c r="BQ122" i="82"/>
  <c r="BP122" i="82"/>
  <c r="BO122" i="82"/>
  <c r="BN122" i="82"/>
  <c r="BM122" i="82"/>
  <c r="BL122" i="82"/>
  <c r="BS121" i="82"/>
  <c r="BR121" i="82"/>
  <c r="BQ121" i="82"/>
  <c r="BP121" i="82"/>
  <c r="BO121" i="82"/>
  <c r="BN121" i="82"/>
  <c r="BM121" i="82"/>
  <c r="BL121" i="82"/>
  <c r="BS120" i="82"/>
  <c r="BR120" i="82"/>
  <c r="BQ120" i="82"/>
  <c r="BP120" i="82"/>
  <c r="BO120" i="82"/>
  <c r="BN120" i="82"/>
  <c r="BM120" i="82"/>
  <c r="BL120" i="82"/>
  <c r="BS119" i="82"/>
  <c r="BR119" i="82"/>
  <c r="BQ119" i="82"/>
  <c r="BP119" i="82"/>
  <c r="BO119" i="82"/>
  <c r="BN119" i="82"/>
  <c r="BM119" i="82"/>
  <c r="BL119" i="82"/>
  <c r="BS118" i="82"/>
  <c r="BR118" i="82"/>
  <c r="BQ118" i="82"/>
  <c r="BP118" i="82"/>
  <c r="BO118" i="82"/>
  <c r="BN118" i="82"/>
  <c r="BM118" i="82"/>
  <c r="BL118" i="82"/>
  <c r="BS117" i="82"/>
  <c r="BR117" i="82"/>
  <c r="BQ117" i="82"/>
  <c r="BP117" i="82"/>
  <c r="BO117" i="82"/>
  <c r="BN117" i="82"/>
  <c r="BM117" i="82"/>
  <c r="BL117" i="82"/>
  <c r="BS116" i="82"/>
  <c r="BR116" i="82"/>
  <c r="BQ116" i="82"/>
  <c r="BP116" i="82"/>
  <c r="BO116" i="82"/>
  <c r="BN116" i="82"/>
  <c r="BM116" i="82"/>
  <c r="BL116" i="82"/>
  <c r="BS115" i="82"/>
  <c r="BR115" i="82"/>
  <c r="BQ115" i="82"/>
  <c r="BP115" i="82"/>
  <c r="BO115" i="82"/>
  <c r="BN115" i="82"/>
  <c r="BM115" i="82"/>
  <c r="BL115" i="82"/>
  <c r="BS114" i="82"/>
  <c r="BR114" i="82"/>
  <c r="BQ114" i="82"/>
  <c r="BP114" i="82"/>
  <c r="BO114" i="82"/>
  <c r="BN114" i="82"/>
  <c r="BM114" i="82"/>
  <c r="BL114" i="82"/>
  <c r="BS113" i="82"/>
  <c r="BR113" i="82"/>
  <c r="BQ113" i="82"/>
  <c r="BP113" i="82"/>
  <c r="BO113" i="82"/>
  <c r="BN113" i="82"/>
  <c r="BM113" i="82"/>
  <c r="BL113" i="82"/>
  <c r="BS112" i="82"/>
  <c r="BR112" i="82"/>
  <c r="BQ112" i="82"/>
  <c r="BP112" i="82"/>
  <c r="BO112" i="82"/>
  <c r="BN112" i="82"/>
  <c r="BM112" i="82"/>
  <c r="BL112" i="82"/>
  <c r="BS111" i="82"/>
  <c r="BR111" i="82"/>
  <c r="BQ111" i="82"/>
  <c r="BP111" i="82"/>
  <c r="BO111" i="82"/>
  <c r="BN111" i="82"/>
  <c r="BM111" i="82"/>
  <c r="BL111" i="82"/>
  <c r="BS110" i="82"/>
  <c r="BR110" i="82"/>
  <c r="BQ110" i="82"/>
  <c r="BP110" i="82"/>
  <c r="BO110" i="82"/>
  <c r="BN110" i="82"/>
  <c r="BM110" i="82"/>
  <c r="BL110" i="82"/>
  <c r="BS109" i="82"/>
  <c r="BR109" i="82"/>
  <c r="BQ109" i="82"/>
  <c r="BP109" i="82"/>
  <c r="BO109" i="82"/>
  <c r="BN109" i="82"/>
  <c r="BM109" i="82"/>
  <c r="BL109" i="82"/>
  <c r="BS108" i="82"/>
  <c r="BR108" i="82"/>
  <c r="BQ108" i="82"/>
  <c r="BP108" i="82"/>
  <c r="BO108" i="82"/>
  <c r="BN108" i="82"/>
  <c r="BM108" i="82"/>
  <c r="BL108" i="82"/>
  <c r="BS107" i="82"/>
  <c r="BR107" i="82"/>
  <c r="BQ107" i="82"/>
  <c r="BP107" i="82"/>
  <c r="BO107" i="82"/>
  <c r="BN107" i="82"/>
  <c r="BM107" i="82"/>
  <c r="BL107" i="82"/>
  <c r="BS106" i="82"/>
  <c r="BR106" i="82"/>
  <c r="BQ106" i="82"/>
  <c r="BP106" i="82"/>
  <c r="BO106" i="82"/>
  <c r="BN106" i="82"/>
  <c r="BM106" i="82"/>
  <c r="BL106" i="82"/>
  <c r="BS105" i="82"/>
  <c r="BR105" i="82"/>
  <c r="BQ105" i="82"/>
  <c r="BP105" i="82"/>
  <c r="BO105" i="82"/>
  <c r="BN105" i="82"/>
  <c r="BM105" i="82"/>
  <c r="BL105" i="82"/>
  <c r="BS104" i="82"/>
  <c r="BR104" i="82"/>
  <c r="BQ104" i="82"/>
  <c r="BP104" i="82"/>
  <c r="BO104" i="82"/>
  <c r="BN104" i="82"/>
  <c r="BM104" i="82"/>
  <c r="BL104" i="82"/>
  <c r="BS103" i="82"/>
  <c r="BR103" i="82"/>
  <c r="BQ103" i="82"/>
  <c r="BP103" i="82"/>
  <c r="BO103" i="82"/>
  <c r="BN103" i="82"/>
  <c r="BM103" i="82"/>
  <c r="BL103" i="82"/>
  <c r="BS102" i="82"/>
  <c r="BR102" i="82"/>
  <c r="BQ102" i="82"/>
  <c r="BP102" i="82"/>
  <c r="BO102" i="82"/>
  <c r="BN102" i="82"/>
  <c r="BM102" i="82"/>
  <c r="BL102" i="82"/>
  <c r="BS101" i="82"/>
  <c r="BR101" i="82"/>
  <c r="BQ101" i="82"/>
  <c r="BP101" i="82"/>
  <c r="BO101" i="82"/>
  <c r="BN101" i="82"/>
  <c r="BM101" i="82"/>
  <c r="BL101" i="82"/>
  <c r="BS100" i="82"/>
  <c r="BR100" i="82"/>
  <c r="BQ100" i="82"/>
  <c r="BP100" i="82"/>
  <c r="BO100" i="82"/>
  <c r="BN100" i="82"/>
  <c r="BM100" i="82"/>
  <c r="BL100" i="82"/>
  <c r="BS99" i="82"/>
  <c r="BR99" i="82"/>
  <c r="BQ99" i="82"/>
  <c r="BP99" i="82"/>
  <c r="BO99" i="82"/>
  <c r="BN99" i="82"/>
  <c r="BM99" i="82"/>
  <c r="BL99" i="82"/>
  <c r="BS98" i="82"/>
  <c r="BR98" i="82"/>
  <c r="BQ98" i="82"/>
  <c r="BP98" i="82"/>
  <c r="BO98" i="82"/>
  <c r="BN98" i="82"/>
  <c r="BM98" i="82"/>
  <c r="BL98" i="82"/>
  <c r="BS97" i="82"/>
  <c r="BR97" i="82"/>
  <c r="BQ97" i="82"/>
  <c r="BP97" i="82"/>
  <c r="BO97" i="82"/>
  <c r="BN97" i="82"/>
  <c r="BM97" i="82"/>
  <c r="BL97" i="82"/>
  <c r="BS96" i="82"/>
  <c r="BR96" i="82"/>
  <c r="BQ96" i="82"/>
  <c r="BP96" i="82"/>
  <c r="BO96" i="82"/>
  <c r="BN96" i="82"/>
  <c r="BM96" i="82"/>
  <c r="BL96" i="82"/>
  <c r="BS95" i="82"/>
  <c r="BR95" i="82"/>
  <c r="BQ95" i="82"/>
  <c r="BP95" i="82"/>
  <c r="BO95" i="82"/>
  <c r="BN95" i="82"/>
  <c r="BM95" i="82"/>
  <c r="BL95" i="82"/>
  <c r="BS94" i="82"/>
  <c r="BR94" i="82"/>
  <c r="BQ94" i="82"/>
  <c r="BP94" i="82"/>
  <c r="BO94" i="82"/>
  <c r="BN94" i="82"/>
  <c r="BM94" i="82"/>
  <c r="BL94" i="82"/>
  <c r="BS93" i="82"/>
  <c r="BR93" i="82"/>
  <c r="BQ93" i="82"/>
  <c r="BP93" i="82"/>
  <c r="BO93" i="82"/>
  <c r="BN93" i="82"/>
  <c r="BM93" i="82"/>
  <c r="BL93" i="82"/>
  <c r="BS92" i="82"/>
  <c r="BR92" i="82"/>
  <c r="BQ92" i="82"/>
  <c r="BP92" i="82"/>
  <c r="BO92" i="82"/>
  <c r="BN92" i="82"/>
  <c r="BM92" i="82"/>
  <c r="BL92" i="82"/>
  <c r="BS91" i="82"/>
  <c r="BR91" i="82"/>
  <c r="BQ91" i="82"/>
  <c r="BP91" i="82"/>
  <c r="BO91" i="82"/>
  <c r="BN91" i="82"/>
  <c r="BM91" i="82"/>
  <c r="BL91" i="82"/>
  <c r="BS90" i="82"/>
  <c r="BR90" i="82"/>
  <c r="BQ90" i="82"/>
  <c r="BP90" i="82"/>
  <c r="BO90" i="82"/>
  <c r="BN90" i="82"/>
  <c r="BM90" i="82"/>
  <c r="BL90" i="82"/>
  <c r="BS89" i="82"/>
  <c r="BR89" i="82"/>
  <c r="BQ89" i="82"/>
  <c r="BP89" i="82"/>
  <c r="BO89" i="82"/>
  <c r="BN89" i="82"/>
  <c r="BM89" i="82"/>
  <c r="BL89" i="82"/>
  <c r="BS88" i="82"/>
  <c r="BR88" i="82"/>
  <c r="BQ88" i="82"/>
  <c r="BP88" i="82"/>
  <c r="BO88" i="82"/>
  <c r="BN88" i="82"/>
  <c r="BM88" i="82"/>
  <c r="BL88" i="82"/>
  <c r="BS87" i="82"/>
  <c r="BR87" i="82"/>
  <c r="BQ87" i="82"/>
  <c r="BP87" i="82"/>
  <c r="BO87" i="82"/>
  <c r="BN87" i="82"/>
  <c r="BM87" i="82"/>
  <c r="BL87" i="82"/>
  <c r="BS86" i="82"/>
  <c r="BR86" i="82"/>
  <c r="BQ86" i="82"/>
  <c r="BP86" i="82"/>
  <c r="BO86" i="82"/>
  <c r="BN86" i="82"/>
  <c r="BM86" i="82"/>
  <c r="BL86" i="82"/>
  <c r="BS85" i="82"/>
  <c r="BR85" i="82"/>
  <c r="BQ85" i="82"/>
  <c r="BP85" i="82"/>
  <c r="BO85" i="82"/>
  <c r="BN85" i="82"/>
  <c r="BM85" i="82"/>
  <c r="BL85" i="82"/>
  <c r="BS84" i="82"/>
  <c r="BR84" i="82"/>
  <c r="BQ84" i="82"/>
  <c r="BP84" i="82"/>
  <c r="BO84" i="82"/>
  <c r="BN84" i="82"/>
  <c r="BM84" i="82"/>
  <c r="BL84" i="82"/>
  <c r="BS83" i="82"/>
  <c r="BR83" i="82"/>
  <c r="BQ83" i="82"/>
  <c r="BP83" i="82"/>
  <c r="BO83" i="82"/>
  <c r="BN83" i="82"/>
  <c r="BM83" i="82"/>
  <c r="BL83" i="82"/>
  <c r="BS82" i="82"/>
  <c r="BR82" i="82"/>
  <c r="BQ82" i="82"/>
  <c r="BP82" i="82"/>
  <c r="BO82" i="82"/>
  <c r="BN82" i="82"/>
  <c r="BM82" i="82"/>
  <c r="BL82" i="82"/>
  <c r="BS81" i="82"/>
  <c r="BR81" i="82"/>
  <c r="BQ81" i="82"/>
  <c r="BP81" i="82"/>
  <c r="BO81" i="82"/>
  <c r="BN81" i="82"/>
  <c r="BM81" i="82"/>
  <c r="BL81" i="82"/>
  <c r="BS80" i="82"/>
  <c r="BR80" i="82"/>
  <c r="BQ80" i="82"/>
  <c r="BP80" i="82"/>
  <c r="BO80" i="82"/>
  <c r="BN80" i="82"/>
  <c r="BM80" i="82"/>
  <c r="BL80" i="82"/>
  <c r="BS79" i="82"/>
  <c r="BR79" i="82"/>
  <c r="BQ79" i="82"/>
  <c r="BP79" i="82"/>
  <c r="BO79" i="82"/>
  <c r="BN79" i="82"/>
  <c r="BM79" i="82"/>
  <c r="BL79" i="82"/>
  <c r="BS78" i="82"/>
  <c r="BR78" i="82"/>
  <c r="BQ78" i="82"/>
  <c r="BP78" i="82"/>
  <c r="BO78" i="82"/>
  <c r="BN78" i="82"/>
  <c r="BM78" i="82"/>
  <c r="BL78" i="82"/>
  <c r="BS77" i="82"/>
  <c r="BR77" i="82"/>
  <c r="BQ77" i="82"/>
  <c r="BP77" i="82"/>
  <c r="BO77" i="82"/>
  <c r="BN77" i="82"/>
  <c r="BM77" i="82"/>
  <c r="BL77" i="82"/>
  <c r="BS76" i="82"/>
  <c r="BR76" i="82"/>
  <c r="BQ76" i="82"/>
  <c r="BP76" i="82"/>
  <c r="BO76" i="82"/>
  <c r="BN76" i="82"/>
  <c r="BM76" i="82"/>
  <c r="BL76" i="82"/>
  <c r="BS75" i="82"/>
  <c r="BR75" i="82"/>
  <c r="BQ75" i="82"/>
  <c r="BP75" i="82"/>
  <c r="BO75" i="82"/>
  <c r="BN75" i="82"/>
  <c r="BM75" i="82"/>
  <c r="BL75" i="82"/>
  <c r="BS74" i="82"/>
  <c r="BR74" i="82"/>
  <c r="BQ74" i="82"/>
  <c r="BP74" i="82"/>
  <c r="BO74" i="82"/>
  <c r="BN74" i="82"/>
  <c r="BM74" i="82"/>
  <c r="BL74" i="82"/>
  <c r="BS73" i="82"/>
  <c r="BR73" i="82"/>
  <c r="BQ73" i="82"/>
  <c r="BP73" i="82"/>
  <c r="BO73" i="82"/>
  <c r="BN73" i="82"/>
  <c r="BM73" i="82"/>
  <c r="BL73" i="82"/>
  <c r="BS72" i="82"/>
  <c r="BR72" i="82"/>
  <c r="BQ72" i="82"/>
  <c r="BP72" i="82"/>
  <c r="BO72" i="82"/>
  <c r="BN72" i="82"/>
  <c r="BM72" i="82"/>
  <c r="BL72" i="82"/>
  <c r="BS71" i="82"/>
  <c r="BR71" i="82"/>
  <c r="BQ71" i="82"/>
  <c r="BP71" i="82"/>
  <c r="BO71" i="82"/>
  <c r="BN71" i="82"/>
  <c r="BM71" i="82"/>
  <c r="BL71" i="82"/>
  <c r="BS70" i="82"/>
  <c r="BR70" i="82"/>
  <c r="BQ70" i="82"/>
  <c r="BP70" i="82"/>
  <c r="BO70" i="82"/>
  <c r="BN70" i="82"/>
  <c r="BM70" i="82"/>
  <c r="BL70" i="82"/>
  <c r="BS69" i="82"/>
  <c r="BR69" i="82"/>
  <c r="BQ69" i="82"/>
  <c r="BP69" i="82"/>
  <c r="BO69" i="82"/>
  <c r="BN69" i="82"/>
  <c r="BM69" i="82"/>
  <c r="BL69" i="82"/>
  <c r="BS68" i="82"/>
  <c r="BR68" i="82"/>
  <c r="BQ68" i="82"/>
  <c r="BP68" i="82"/>
  <c r="BO68" i="82"/>
  <c r="BN68" i="82"/>
  <c r="BM68" i="82"/>
  <c r="BL68" i="82"/>
  <c r="BS67" i="82"/>
  <c r="BR67" i="82"/>
  <c r="BQ67" i="82"/>
  <c r="BP67" i="82"/>
  <c r="BO67" i="82"/>
  <c r="BN67" i="82"/>
  <c r="BM67" i="82"/>
  <c r="BL67" i="82"/>
  <c r="BS66" i="82"/>
  <c r="BR66" i="82"/>
  <c r="BQ66" i="82"/>
  <c r="BP66" i="82"/>
  <c r="BO66" i="82"/>
  <c r="BN66" i="82"/>
  <c r="BM66" i="82"/>
  <c r="BL66" i="82"/>
  <c r="BS65" i="82"/>
  <c r="BR65" i="82"/>
  <c r="BQ65" i="82"/>
  <c r="BP65" i="82"/>
  <c r="BO65" i="82"/>
  <c r="BN65" i="82"/>
  <c r="BM65" i="82"/>
  <c r="BL65" i="82"/>
  <c r="BS64" i="82"/>
  <c r="BR64" i="82"/>
  <c r="BQ64" i="82"/>
  <c r="BP64" i="82"/>
  <c r="BO64" i="82"/>
  <c r="BN64" i="82"/>
  <c r="BM64" i="82"/>
  <c r="BL64" i="82"/>
  <c r="BS63" i="82"/>
  <c r="BR63" i="82"/>
  <c r="BQ63" i="82"/>
  <c r="BP63" i="82"/>
  <c r="BO63" i="82"/>
  <c r="BN63" i="82"/>
  <c r="BM63" i="82"/>
  <c r="BL63" i="82"/>
  <c r="BS62" i="82"/>
  <c r="BR62" i="82"/>
  <c r="BQ62" i="82"/>
  <c r="BP62" i="82"/>
  <c r="BO62" i="82"/>
  <c r="BN62" i="82"/>
  <c r="BM62" i="82"/>
  <c r="BL62" i="82"/>
  <c r="BS61" i="82"/>
  <c r="BR61" i="82"/>
  <c r="BQ61" i="82"/>
  <c r="BP61" i="82"/>
  <c r="BO61" i="82"/>
  <c r="BN61" i="82"/>
  <c r="BM61" i="82"/>
  <c r="BL61" i="82"/>
  <c r="BS60" i="82"/>
  <c r="BR60" i="82"/>
  <c r="BQ60" i="82"/>
  <c r="BP60" i="82"/>
  <c r="BO60" i="82"/>
  <c r="BN60" i="82"/>
  <c r="BM60" i="82"/>
  <c r="BL60" i="82"/>
  <c r="BS59" i="82"/>
  <c r="BR59" i="82"/>
  <c r="BQ59" i="82"/>
  <c r="BP59" i="82"/>
  <c r="BO59" i="82"/>
  <c r="BN59" i="82"/>
  <c r="BM59" i="82"/>
  <c r="BL59" i="82"/>
  <c r="BS58" i="82"/>
  <c r="BR58" i="82"/>
  <c r="BQ58" i="82"/>
  <c r="BP58" i="82"/>
  <c r="BO58" i="82"/>
  <c r="BN58" i="82"/>
  <c r="BM58" i="82"/>
  <c r="BL58" i="82"/>
  <c r="BS57" i="82"/>
  <c r="BR57" i="82"/>
  <c r="BQ57" i="82"/>
  <c r="BP57" i="82"/>
  <c r="BO57" i="82"/>
  <c r="BN57" i="82"/>
  <c r="BM57" i="82"/>
  <c r="BL57" i="82"/>
  <c r="BS56" i="82"/>
  <c r="BR56" i="82"/>
  <c r="BQ56" i="82"/>
  <c r="BP56" i="82"/>
  <c r="BO56" i="82"/>
  <c r="BN56" i="82"/>
  <c r="BM56" i="82"/>
  <c r="BL56" i="82"/>
  <c r="BS55" i="82"/>
  <c r="BR55" i="82"/>
  <c r="BQ55" i="82"/>
  <c r="BP55" i="82"/>
  <c r="BO55" i="82"/>
  <c r="BN55" i="82"/>
  <c r="BM55" i="82"/>
  <c r="BL55" i="82"/>
  <c r="BS54" i="82"/>
  <c r="BR54" i="82"/>
  <c r="BQ54" i="82"/>
  <c r="BP54" i="82"/>
  <c r="BO54" i="82"/>
  <c r="BN54" i="82"/>
  <c r="BM54" i="82"/>
  <c r="BL54" i="82"/>
  <c r="BS53" i="82"/>
  <c r="BR53" i="82"/>
  <c r="BQ53" i="82"/>
  <c r="BP53" i="82"/>
  <c r="BO53" i="82"/>
  <c r="BN53" i="82"/>
  <c r="BM53" i="82"/>
  <c r="BL53" i="82"/>
  <c r="BS52" i="82"/>
  <c r="BR52" i="82"/>
  <c r="BQ52" i="82"/>
  <c r="BP52" i="82"/>
  <c r="BO52" i="82"/>
  <c r="BN52" i="82"/>
  <c r="BM52" i="82"/>
  <c r="BL52" i="82"/>
  <c r="BS51" i="82"/>
  <c r="BR51" i="82"/>
  <c r="BQ51" i="82"/>
  <c r="BP51" i="82"/>
  <c r="BO51" i="82"/>
  <c r="BN51" i="82"/>
  <c r="BM51" i="82"/>
  <c r="BL51" i="82"/>
  <c r="BS50" i="82"/>
  <c r="BR50" i="82"/>
  <c r="BQ50" i="82"/>
  <c r="BP50" i="82"/>
  <c r="BO50" i="82"/>
  <c r="BN50" i="82"/>
  <c r="BM50" i="82"/>
  <c r="BL50" i="82"/>
  <c r="BS49" i="82"/>
  <c r="BR49" i="82"/>
  <c r="BQ49" i="82"/>
  <c r="BP49" i="82"/>
  <c r="BO49" i="82"/>
  <c r="BN49" i="82"/>
  <c r="BM49" i="82"/>
  <c r="BL49" i="82"/>
  <c r="BS48" i="82"/>
  <c r="BR48" i="82"/>
  <c r="BQ48" i="82"/>
  <c r="BP48" i="82"/>
  <c r="BO48" i="82"/>
  <c r="BN48" i="82"/>
  <c r="BM48" i="82"/>
  <c r="BL48" i="82"/>
  <c r="BS47" i="82"/>
  <c r="BR47" i="82"/>
  <c r="BQ47" i="82"/>
  <c r="BP47" i="82"/>
  <c r="BO47" i="82"/>
  <c r="BN47" i="82"/>
  <c r="BM47" i="82"/>
  <c r="BL47" i="82"/>
  <c r="BS46" i="82"/>
  <c r="BR46" i="82"/>
  <c r="BQ46" i="82"/>
  <c r="BP46" i="82"/>
  <c r="BO46" i="82"/>
  <c r="BN46" i="82"/>
  <c r="BM46" i="82"/>
  <c r="BL46" i="82"/>
  <c r="BS45" i="82"/>
  <c r="BR45" i="82"/>
  <c r="BQ45" i="82"/>
  <c r="BP45" i="82"/>
  <c r="BO45" i="82"/>
  <c r="BN45" i="82"/>
  <c r="BM45" i="82"/>
  <c r="BL45" i="82"/>
  <c r="BS44" i="82"/>
  <c r="BR44" i="82"/>
  <c r="BQ44" i="82"/>
  <c r="BP44" i="82"/>
  <c r="BO44" i="82"/>
  <c r="BN44" i="82"/>
  <c r="BM44" i="82"/>
  <c r="BL44" i="82"/>
  <c r="BS43" i="82"/>
  <c r="BR43" i="82"/>
  <c r="BQ43" i="82"/>
  <c r="BP43" i="82"/>
  <c r="BO43" i="82"/>
  <c r="BN43" i="82"/>
  <c r="BM43" i="82"/>
  <c r="BL43" i="82"/>
  <c r="BS42" i="82"/>
  <c r="BR42" i="82"/>
  <c r="BQ42" i="82"/>
  <c r="BP42" i="82"/>
  <c r="BO42" i="82"/>
  <c r="BN42" i="82"/>
  <c r="BM42" i="82"/>
  <c r="BL42" i="82"/>
  <c r="BS41" i="82"/>
  <c r="BR41" i="82"/>
  <c r="BQ41" i="82"/>
  <c r="BP41" i="82"/>
  <c r="BO41" i="82"/>
  <c r="BN41" i="82"/>
  <c r="BM41" i="82"/>
  <c r="BL41" i="82"/>
  <c r="BS40" i="82"/>
  <c r="BR40" i="82"/>
  <c r="BQ40" i="82"/>
  <c r="BP40" i="82"/>
  <c r="BO40" i="82"/>
  <c r="BN40" i="82"/>
  <c r="BM40" i="82"/>
  <c r="BL40" i="82"/>
  <c r="BS39" i="82"/>
  <c r="BR39" i="82"/>
  <c r="BQ39" i="82"/>
  <c r="BP39" i="82"/>
  <c r="BO39" i="82"/>
  <c r="BN39" i="82"/>
  <c r="BM39" i="82"/>
  <c r="BL39" i="82"/>
  <c r="BS38" i="82"/>
  <c r="BR38" i="82"/>
  <c r="BQ38" i="82"/>
  <c r="BP38" i="82"/>
  <c r="BO38" i="82"/>
  <c r="BN38" i="82"/>
  <c r="BM38" i="82"/>
  <c r="BL38" i="82"/>
  <c r="BS37" i="82"/>
  <c r="BR37" i="82"/>
  <c r="BQ37" i="82"/>
  <c r="BP37" i="82"/>
  <c r="BO37" i="82"/>
  <c r="BN37" i="82"/>
  <c r="BM37" i="82"/>
  <c r="BL37" i="82"/>
  <c r="BS36" i="82"/>
  <c r="BR36" i="82"/>
  <c r="BQ36" i="82"/>
  <c r="BP36" i="82"/>
  <c r="BO36" i="82"/>
  <c r="BN36" i="82"/>
  <c r="BM36" i="82"/>
  <c r="BL36" i="82"/>
  <c r="BS35" i="82"/>
  <c r="BR35" i="82"/>
  <c r="BQ35" i="82"/>
  <c r="BP35" i="82"/>
  <c r="BO35" i="82"/>
  <c r="BN35" i="82"/>
  <c r="BM35" i="82"/>
  <c r="BL35" i="82"/>
  <c r="BS34" i="82"/>
  <c r="BR34" i="82"/>
  <c r="BQ34" i="82"/>
  <c r="BP34" i="82"/>
  <c r="BO34" i="82"/>
  <c r="BN34" i="82"/>
  <c r="BM34" i="82"/>
  <c r="BL34" i="82"/>
  <c r="BS33" i="82"/>
  <c r="BR33" i="82"/>
  <c r="BQ33" i="82"/>
  <c r="BP33" i="82"/>
  <c r="BO33" i="82"/>
  <c r="BN33" i="82"/>
  <c r="BM33" i="82"/>
  <c r="BL33" i="82"/>
  <c r="BS32" i="82"/>
  <c r="BR32" i="82"/>
  <c r="BQ32" i="82"/>
  <c r="BP32" i="82"/>
  <c r="BO32" i="82"/>
  <c r="BN32" i="82"/>
  <c r="BM32" i="82"/>
  <c r="BL32" i="82"/>
  <c r="BS31" i="82"/>
  <c r="BR31" i="82"/>
  <c r="BQ31" i="82"/>
  <c r="BP31" i="82"/>
  <c r="BO31" i="82"/>
  <c r="BN31" i="82"/>
  <c r="BM31" i="82"/>
  <c r="BL31" i="82"/>
  <c r="BS30" i="82"/>
  <c r="BR30" i="82"/>
  <c r="BQ30" i="82"/>
  <c r="BP30" i="82"/>
  <c r="BO30" i="82"/>
  <c r="BN30" i="82"/>
  <c r="BM30" i="82"/>
  <c r="BL30" i="82"/>
  <c r="BS29" i="82"/>
  <c r="BR29" i="82"/>
  <c r="BQ29" i="82"/>
  <c r="BP29" i="82"/>
  <c r="BO29" i="82"/>
  <c r="BN29" i="82"/>
  <c r="BM29" i="82"/>
  <c r="BL29" i="82"/>
  <c r="BS28" i="82"/>
  <c r="BR28" i="82"/>
  <c r="BQ28" i="82"/>
  <c r="BP28" i="82"/>
  <c r="BO28" i="82"/>
  <c r="BN28" i="82"/>
  <c r="BM28" i="82"/>
  <c r="BL28" i="82"/>
  <c r="BS27" i="82"/>
  <c r="BR27" i="82"/>
  <c r="BQ27" i="82"/>
  <c r="BP27" i="82"/>
  <c r="BO27" i="82"/>
  <c r="BN27" i="82"/>
  <c r="BM27" i="82"/>
  <c r="BL27" i="82"/>
  <c r="BS26" i="82"/>
  <c r="BR26" i="82"/>
  <c r="BQ26" i="82"/>
  <c r="BP26" i="82"/>
  <c r="BO26" i="82"/>
  <c r="BN26" i="82"/>
  <c r="BM26" i="82"/>
  <c r="BL26" i="82"/>
  <c r="BS25" i="82"/>
  <c r="BR25" i="82"/>
  <c r="BQ25" i="82"/>
  <c r="BP25" i="82"/>
  <c r="BO25" i="82"/>
  <c r="BN25" i="82"/>
  <c r="BM25" i="82"/>
  <c r="BL25" i="82"/>
  <c r="BS24" i="82"/>
  <c r="BQ24" i="82"/>
  <c r="BP24" i="82"/>
  <c r="BO24" i="82"/>
  <c r="BN24" i="82"/>
  <c r="BM24" i="82"/>
  <c r="BL24" i="82"/>
  <c r="BS23" i="82"/>
  <c r="BQ23" i="82"/>
  <c r="BP23" i="82"/>
  <c r="BO23" i="82"/>
  <c r="BN23" i="82"/>
  <c r="BM23" i="82"/>
  <c r="BL23" i="82"/>
  <c r="BS22" i="82"/>
  <c r="BR22" i="82"/>
  <c r="BQ22" i="82"/>
  <c r="BP22" i="82"/>
  <c r="BO22" i="82"/>
  <c r="BN22" i="82"/>
  <c r="BM22" i="82"/>
  <c r="BL22" i="82"/>
  <c r="BS21" i="82"/>
  <c r="BR21" i="82"/>
  <c r="BQ21" i="82"/>
  <c r="BP21" i="82"/>
  <c r="BO21" i="82"/>
  <c r="BN21" i="82"/>
  <c r="BM21" i="82"/>
  <c r="BL21" i="82"/>
  <c r="BS20" i="82"/>
  <c r="BR20" i="82"/>
  <c r="BQ20" i="82"/>
  <c r="BP20" i="82"/>
  <c r="BO20" i="82"/>
  <c r="BN20" i="82"/>
  <c r="BM20" i="82"/>
  <c r="BL20" i="82"/>
  <c r="BS19" i="82"/>
  <c r="BR19" i="82"/>
  <c r="BQ19" i="82"/>
  <c r="BP19" i="82"/>
  <c r="BO19" i="82"/>
  <c r="BN19" i="82"/>
  <c r="BM19" i="82"/>
  <c r="BL19" i="82"/>
  <c r="BS18" i="82"/>
  <c r="BR18" i="82"/>
  <c r="BQ18" i="82"/>
  <c r="BP18" i="82"/>
  <c r="BO18" i="82"/>
  <c r="BN18" i="82"/>
  <c r="BM18" i="82"/>
  <c r="BL18" i="82"/>
  <c r="BS17" i="82"/>
  <c r="BR17" i="82"/>
  <c r="BQ17" i="82"/>
  <c r="BP17" i="82"/>
  <c r="BO17" i="82"/>
  <c r="BM17" i="82"/>
  <c r="BL17" i="82"/>
  <c r="BS16" i="82"/>
  <c r="BR16" i="82"/>
  <c r="BQ16" i="82"/>
  <c r="BP16" i="82"/>
  <c r="BO16" i="82"/>
  <c r="BM16" i="82"/>
  <c r="BL16" i="82"/>
  <c r="BS15" i="82"/>
  <c r="BQ15" i="82"/>
  <c r="BP15" i="82"/>
  <c r="BO15" i="82"/>
  <c r="BN15" i="82"/>
  <c r="BM15" i="82"/>
  <c r="BL15" i="82"/>
  <c r="BS14" i="82"/>
  <c r="BR14" i="82"/>
  <c r="BQ14" i="82"/>
  <c r="BP14" i="82"/>
  <c r="BM14" i="82"/>
  <c r="BL14" i="82"/>
  <c r="BS13" i="82"/>
  <c r="BR13" i="82"/>
  <c r="BQ13" i="82"/>
  <c r="BP13" i="82"/>
  <c r="BM13" i="82"/>
  <c r="BL13" i="82"/>
  <c r="BS12" i="82"/>
  <c r="BR12" i="82"/>
  <c r="BQ12" i="82"/>
  <c r="BP12" i="82"/>
  <c r="BM12" i="82"/>
  <c r="BL12" i="82"/>
  <c r="BS11" i="82"/>
  <c r="BR11" i="82"/>
  <c r="BQ11" i="82"/>
  <c r="BP11" i="82"/>
  <c r="BM11" i="82"/>
  <c r="BL11" i="82"/>
  <c r="BR10" i="82"/>
  <c r="BQ10" i="82"/>
  <c r="BP10" i="82"/>
  <c r="BO10" i="82"/>
  <c r="BM10" i="82"/>
  <c r="BL10" i="82"/>
  <c r="BS9" i="82"/>
  <c r="BR9" i="82"/>
  <c r="BQ9" i="82"/>
  <c r="BP9" i="82"/>
  <c r="BM9" i="82"/>
  <c r="BL9" i="82"/>
  <c r="BR8" i="82"/>
  <c r="BQ8" i="82"/>
  <c r="BP8" i="82"/>
  <c r="BO8" i="82"/>
  <c r="BM8" i="82"/>
  <c r="BL8" i="82"/>
  <c r="BS7" i="82"/>
  <c r="BR7" i="82"/>
  <c r="BQ7" i="82"/>
  <c r="BP7" i="82"/>
  <c r="BM7" i="82"/>
  <c r="BL7" i="82"/>
  <c r="BS6" i="82"/>
  <c r="BR6" i="82"/>
  <c r="BQ6" i="82"/>
  <c r="BP6" i="82"/>
  <c r="BM6" i="82"/>
  <c r="BL6" i="82"/>
  <c r="BS5" i="82"/>
  <c r="BQ5" i="82"/>
  <c r="BP5" i="82"/>
  <c r="BO5" i="82"/>
  <c r="BM5" i="82"/>
  <c r="BL5" i="82"/>
  <c r="BS4" i="82"/>
  <c r="BR4" i="82"/>
  <c r="BQ4" i="82"/>
  <c r="BP4" i="82"/>
  <c r="BM4" i="82"/>
  <c r="BL4" i="82"/>
  <c r="BK1003" i="82"/>
  <c r="BJ1003" i="82"/>
  <c r="BI1003" i="82"/>
  <c r="BH1003" i="82"/>
  <c r="BK1002" i="82"/>
  <c r="BJ1002" i="82"/>
  <c r="BI1002" i="82"/>
  <c r="BH1002" i="82"/>
  <c r="BK1001" i="82"/>
  <c r="BJ1001" i="82"/>
  <c r="BI1001" i="82"/>
  <c r="BH1001" i="82"/>
  <c r="BK1000" i="82"/>
  <c r="BJ1000" i="82"/>
  <c r="BI1000" i="82"/>
  <c r="BH1000" i="82"/>
  <c r="BK999" i="82"/>
  <c r="BJ999" i="82"/>
  <c r="BI999" i="82"/>
  <c r="BH999" i="82"/>
  <c r="BK998" i="82"/>
  <c r="BJ998" i="82"/>
  <c r="BI998" i="82"/>
  <c r="BH998" i="82"/>
  <c r="BK997" i="82"/>
  <c r="BJ997" i="82"/>
  <c r="BI997" i="82"/>
  <c r="BH997" i="82"/>
  <c r="BK996" i="82"/>
  <c r="BJ996" i="82"/>
  <c r="BI996" i="82"/>
  <c r="BH996" i="82"/>
  <c r="BK995" i="82"/>
  <c r="BJ995" i="82"/>
  <c r="BI995" i="82"/>
  <c r="BH995" i="82"/>
  <c r="BK994" i="82"/>
  <c r="BJ994" i="82"/>
  <c r="BI994" i="82"/>
  <c r="BH994" i="82"/>
  <c r="BK993" i="82"/>
  <c r="BJ993" i="82"/>
  <c r="BI993" i="82"/>
  <c r="BH993" i="82"/>
  <c r="BK992" i="82"/>
  <c r="BJ992" i="82"/>
  <c r="BI992" i="82"/>
  <c r="BH992" i="82"/>
  <c r="BK991" i="82"/>
  <c r="BJ991" i="82"/>
  <c r="BI991" i="82"/>
  <c r="BH991" i="82"/>
  <c r="BK990" i="82"/>
  <c r="BJ990" i="82"/>
  <c r="BI990" i="82"/>
  <c r="BH990" i="82"/>
  <c r="BK989" i="82"/>
  <c r="BJ989" i="82"/>
  <c r="BI989" i="82"/>
  <c r="BH989" i="82"/>
  <c r="BK988" i="82"/>
  <c r="BJ988" i="82"/>
  <c r="BI988" i="82"/>
  <c r="BH988" i="82"/>
  <c r="BK987" i="82"/>
  <c r="BJ987" i="82"/>
  <c r="BI987" i="82"/>
  <c r="BH987" i="82"/>
  <c r="BK986" i="82"/>
  <c r="BJ986" i="82"/>
  <c r="BI986" i="82"/>
  <c r="BH986" i="82"/>
  <c r="BK985" i="82"/>
  <c r="BJ985" i="82"/>
  <c r="BI985" i="82"/>
  <c r="BH985" i="82"/>
  <c r="BK984" i="82"/>
  <c r="BJ984" i="82"/>
  <c r="BI984" i="82"/>
  <c r="BH984" i="82"/>
  <c r="BK983" i="82"/>
  <c r="BJ983" i="82"/>
  <c r="BI983" i="82"/>
  <c r="BH983" i="82"/>
  <c r="BK982" i="82"/>
  <c r="BJ982" i="82"/>
  <c r="BI982" i="82"/>
  <c r="BH982" i="82"/>
  <c r="BK981" i="82"/>
  <c r="BJ981" i="82"/>
  <c r="BI981" i="82"/>
  <c r="BH981" i="82"/>
  <c r="BK980" i="82"/>
  <c r="BJ980" i="82"/>
  <c r="BI980" i="82"/>
  <c r="BH980" i="82"/>
  <c r="BK979" i="82"/>
  <c r="BJ979" i="82"/>
  <c r="BI979" i="82"/>
  <c r="BH979" i="82"/>
  <c r="BK978" i="82"/>
  <c r="BJ978" i="82"/>
  <c r="BI978" i="82"/>
  <c r="BH978" i="82"/>
  <c r="BK977" i="82"/>
  <c r="BJ977" i="82"/>
  <c r="BI977" i="82"/>
  <c r="BH977" i="82"/>
  <c r="BK976" i="82"/>
  <c r="BJ976" i="82"/>
  <c r="BI976" i="82"/>
  <c r="BH976" i="82"/>
  <c r="BK975" i="82"/>
  <c r="BJ975" i="82"/>
  <c r="BI975" i="82"/>
  <c r="BH975" i="82"/>
  <c r="BK974" i="82"/>
  <c r="BJ974" i="82"/>
  <c r="BI974" i="82"/>
  <c r="BH974" i="82"/>
  <c r="BK973" i="82"/>
  <c r="BJ973" i="82"/>
  <c r="BI973" i="82"/>
  <c r="BH973" i="82"/>
  <c r="BK972" i="82"/>
  <c r="BJ972" i="82"/>
  <c r="BI972" i="82"/>
  <c r="BH972" i="82"/>
  <c r="BK971" i="82"/>
  <c r="BJ971" i="82"/>
  <c r="BI971" i="82"/>
  <c r="BH971" i="82"/>
  <c r="BK970" i="82"/>
  <c r="BJ970" i="82"/>
  <c r="BI970" i="82"/>
  <c r="BH970" i="82"/>
  <c r="BK969" i="82"/>
  <c r="BJ969" i="82"/>
  <c r="BI969" i="82"/>
  <c r="BH969" i="82"/>
  <c r="BK968" i="82"/>
  <c r="BJ968" i="82"/>
  <c r="BI968" i="82"/>
  <c r="BH968" i="82"/>
  <c r="BK967" i="82"/>
  <c r="BJ967" i="82"/>
  <c r="BI967" i="82"/>
  <c r="BH967" i="82"/>
  <c r="BK966" i="82"/>
  <c r="BJ966" i="82"/>
  <c r="BI966" i="82"/>
  <c r="BH966" i="82"/>
  <c r="BK965" i="82"/>
  <c r="BJ965" i="82"/>
  <c r="BI965" i="82"/>
  <c r="BH965" i="82"/>
  <c r="BK964" i="82"/>
  <c r="BJ964" i="82"/>
  <c r="BI964" i="82"/>
  <c r="BH964" i="82"/>
  <c r="BK963" i="82"/>
  <c r="BJ963" i="82"/>
  <c r="BI963" i="82"/>
  <c r="BH963" i="82"/>
  <c r="BK962" i="82"/>
  <c r="BJ962" i="82"/>
  <c r="BI962" i="82"/>
  <c r="BH962" i="82"/>
  <c r="BK961" i="82"/>
  <c r="BJ961" i="82"/>
  <c r="BI961" i="82"/>
  <c r="BH961" i="82"/>
  <c r="BK960" i="82"/>
  <c r="BJ960" i="82"/>
  <c r="BI960" i="82"/>
  <c r="BH960" i="82"/>
  <c r="BK959" i="82"/>
  <c r="BJ959" i="82"/>
  <c r="BI959" i="82"/>
  <c r="BH959" i="82"/>
  <c r="BK958" i="82"/>
  <c r="BJ958" i="82"/>
  <c r="BI958" i="82"/>
  <c r="BH958" i="82"/>
  <c r="BK957" i="82"/>
  <c r="BJ957" i="82"/>
  <c r="BI957" i="82"/>
  <c r="BH957" i="82"/>
  <c r="BK956" i="82"/>
  <c r="BJ956" i="82"/>
  <c r="BI956" i="82"/>
  <c r="BH956" i="82"/>
  <c r="BK955" i="82"/>
  <c r="BJ955" i="82"/>
  <c r="BI955" i="82"/>
  <c r="BH955" i="82"/>
  <c r="BK954" i="82"/>
  <c r="BJ954" i="82"/>
  <c r="BI954" i="82"/>
  <c r="BH954" i="82"/>
  <c r="BK953" i="82"/>
  <c r="BJ953" i="82"/>
  <c r="BI953" i="82"/>
  <c r="BH953" i="82"/>
  <c r="BK952" i="82"/>
  <c r="BJ952" i="82"/>
  <c r="BI952" i="82"/>
  <c r="BH952" i="82"/>
  <c r="BK951" i="82"/>
  <c r="BJ951" i="82"/>
  <c r="BI951" i="82"/>
  <c r="BH951" i="82"/>
  <c r="BK950" i="82"/>
  <c r="BJ950" i="82"/>
  <c r="BI950" i="82"/>
  <c r="BH950" i="82"/>
  <c r="BK949" i="82"/>
  <c r="BJ949" i="82"/>
  <c r="BI949" i="82"/>
  <c r="BH949" i="82"/>
  <c r="BK948" i="82"/>
  <c r="BJ948" i="82"/>
  <c r="BI948" i="82"/>
  <c r="BH948" i="82"/>
  <c r="BK947" i="82"/>
  <c r="BJ947" i="82"/>
  <c r="BI947" i="82"/>
  <c r="BH947" i="82"/>
  <c r="BK946" i="82"/>
  <c r="BJ946" i="82"/>
  <c r="BI946" i="82"/>
  <c r="BH946" i="82"/>
  <c r="BK945" i="82"/>
  <c r="BJ945" i="82"/>
  <c r="BI945" i="82"/>
  <c r="BH945" i="82"/>
  <c r="BK944" i="82"/>
  <c r="BJ944" i="82"/>
  <c r="BI944" i="82"/>
  <c r="BH944" i="82"/>
  <c r="BK943" i="82"/>
  <c r="BJ943" i="82"/>
  <c r="BI943" i="82"/>
  <c r="BH943" i="82"/>
  <c r="BK942" i="82"/>
  <c r="BJ942" i="82"/>
  <c r="BI942" i="82"/>
  <c r="BH942" i="82"/>
  <c r="BK941" i="82"/>
  <c r="BJ941" i="82"/>
  <c r="BI941" i="82"/>
  <c r="BH941" i="82"/>
  <c r="BK940" i="82"/>
  <c r="BJ940" i="82"/>
  <c r="BI940" i="82"/>
  <c r="BH940" i="82"/>
  <c r="BK939" i="82"/>
  <c r="BJ939" i="82"/>
  <c r="BI939" i="82"/>
  <c r="BH939" i="82"/>
  <c r="BK938" i="82"/>
  <c r="BJ938" i="82"/>
  <c r="BI938" i="82"/>
  <c r="BH938" i="82"/>
  <c r="BK937" i="82"/>
  <c r="BJ937" i="82"/>
  <c r="BI937" i="82"/>
  <c r="BH937" i="82"/>
  <c r="BK936" i="82"/>
  <c r="BJ936" i="82"/>
  <c r="BI936" i="82"/>
  <c r="BH936" i="82"/>
  <c r="BK935" i="82"/>
  <c r="BJ935" i="82"/>
  <c r="BI935" i="82"/>
  <c r="BH935" i="82"/>
  <c r="BK934" i="82"/>
  <c r="BJ934" i="82"/>
  <c r="BI934" i="82"/>
  <c r="BH934" i="82"/>
  <c r="BK933" i="82"/>
  <c r="BJ933" i="82"/>
  <c r="BI933" i="82"/>
  <c r="BH933" i="82"/>
  <c r="BK932" i="82"/>
  <c r="BJ932" i="82"/>
  <c r="BI932" i="82"/>
  <c r="BH932" i="82"/>
  <c r="BK931" i="82"/>
  <c r="BJ931" i="82"/>
  <c r="BI931" i="82"/>
  <c r="BH931" i="82"/>
  <c r="BK930" i="82"/>
  <c r="BJ930" i="82"/>
  <c r="BI930" i="82"/>
  <c r="BH930" i="82"/>
  <c r="BK929" i="82"/>
  <c r="BJ929" i="82"/>
  <c r="BI929" i="82"/>
  <c r="BH929" i="82"/>
  <c r="BK928" i="82"/>
  <c r="BJ928" i="82"/>
  <c r="BI928" i="82"/>
  <c r="BH928" i="82"/>
  <c r="BK927" i="82"/>
  <c r="BJ927" i="82"/>
  <c r="BI927" i="82"/>
  <c r="BH927" i="82"/>
  <c r="BK926" i="82"/>
  <c r="BJ926" i="82"/>
  <c r="BI926" i="82"/>
  <c r="BH926" i="82"/>
  <c r="BK925" i="82"/>
  <c r="BJ925" i="82"/>
  <c r="BI925" i="82"/>
  <c r="BH925" i="82"/>
  <c r="BK924" i="82"/>
  <c r="BJ924" i="82"/>
  <c r="BI924" i="82"/>
  <c r="BH924" i="82"/>
  <c r="BK923" i="82"/>
  <c r="BJ923" i="82"/>
  <c r="BI923" i="82"/>
  <c r="BH923" i="82"/>
  <c r="BK922" i="82"/>
  <c r="BJ922" i="82"/>
  <c r="BI922" i="82"/>
  <c r="BH922" i="82"/>
  <c r="BK921" i="82"/>
  <c r="BJ921" i="82"/>
  <c r="BI921" i="82"/>
  <c r="BH921" i="82"/>
  <c r="BK920" i="82"/>
  <c r="BJ920" i="82"/>
  <c r="BI920" i="82"/>
  <c r="BH920" i="82"/>
  <c r="BK919" i="82"/>
  <c r="BJ919" i="82"/>
  <c r="BI919" i="82"/>
  <c r="BH919" i="82"/>
  <c r="BK918" i="82"/>
  <c r="BJ918" i="82"/>
  <c r="BI918" i="82"/>
  <c r="BH918" i="82"/>
  <c r="BK917" i="82"/>
  <c r="BJ917" i="82"/>
  <c r="BI917" i="82"/>
  <c r="BH917" i="82"/>
  <c r="BK916" i="82"/>
  <c r="BJ916" i="82"/>
  <c r="BI916" i="82"/>
  <c r="BH916" i="82"/>
  <c r="BK915" i="82"/>
  <c r="BJ915" i="82"/>
  <c r="BI915" i="82"/>
  <c r="BH915" i="82"/>
  <c r="BK914" i="82"/>
  <c r="BJ914" i="82"/>
  <c r="BI914" i="82"/>
  <c r="BH914" i="82"/>
  <c r="BK913" i="82"/>
  <c r="BJ913" i="82"/>
  <c r="BI913" i="82"/>
  <c r="BH913" i="82"/>
  <c r="BK912" i="82"/>
  <c r="BJ912" i="82"/>
  <c r="BI912" i="82"/>
  <c r="BH912" i="82"/>
  <c r="BK911" i="82"/>
  <c r="BJ911" i="82"/>
  <c r="BI911" i="82"/>
  <c r="BH911" i="82"/>
  <c r="BK910" i="82"/>
  <c r="BJ910" i="82"/>
  <c r="BI910" i="82"/>
  <c r="BH910" i="82"/>
  <c r="BK909" i="82"/>
  <c r="BJ909" i="82"/>
  <c r="BI909" i="82"/>
  <c r="BH909" i="82"/>
  <c r="BK908" i="82"/>
  <c r="BJ908" i="82"/>
  <c r="BI908" i="82"/>
  <c r="BH908" i="82"/>
  <c r="BK907" i="82"/>
  <c r="BJ907" i="82"/>
  <c r="BI907" i="82"/>
  <c r="BH907" i="82"/>
  <c r="BK906" i="82"/>
  <c r="BJ906" i="82"/>
  <c r="BI906" i="82"/>
  <c r="BH906" i="82"/>
  <c r="BK905" i="82"/>
  <c r="BJ905" i="82"/>
  <c r="BI905" i="82"/>
  <c r="BH905" i="82"/>
  <c r="BK904" i="82"/>
  <c r="BJ904" i="82"/>
  <c r="BI904" i="82"/>
  <c r="BH904" i="82"/>
  <c r="BK903" i="82"/>
  <c r="BJ903" i="82"/>
  <c r="BI903" i="82"/>
  <c r="BH903" i="82"/>
  <c r="BK902" i="82"/>
  <c r="BJ902" i="82"/>
  <c r="BI902" i="82"/>
  <c r="BH902" i="82"/>
  <c r="BK901" i="82"/>
  <c r="BJ901" i="82"/>
  <c r="BI901" i="82"/>
  <c r="BH901" i="82"/>
  <c r="BK900" i="82"/>
  <c r="BJ900" i="82"/>
  <c r="BI900" i="82"/>
  <c r="BH900" i="82"/>
  <c r="BK899" i="82"/>
  <c r="BJ899" i="82"/>
  <c r="BI899" i="82"/>
  <c r="BH899" i="82"/>
  <c r="BK898" i="82"/>
  <c r="BJ898" i="82"/>
  <c r="BI898" i="82"/>
  <c r="BH898" i="82"/>
  <c r="BK897" i="82"/>
  <c r="BJ897" i="82"/>
  <c r="BI897" i="82"/>
  <c r="BH897" i="82"/>
  <c r="BK896" i="82"/>
  <c r="BJ896" i="82"/>
  <c r="BI896" i="82"/>
  <c r="BH896" i="82"/>
  <c r="BK895" i="82"/>
  <c r="BJ895" i="82"/>
  <c r="BI895" i="82"/>
  <c r="BH895" i="82"/>
  <c r="BK894" i="82"/>
  <c r="BJ894" i="82"/>
  <c r="BI894" i="82"/>
  <c r="BH894" i="82"/>
  <c r="BK893" i="82"/>
  <c r="BJ893" i="82"/>
  <c r="BI893" i="82"/>
  <c r="BH893" i="82"/>
  <c r="BK892" i="82"/>
  <c r="BJ892" i="82"/>
  <c r="BI892" i="82"/>
  <c r="BH892" i="82"/>
  <c r="BK891" i="82"/>
  <c r="BJ891" i="82"/>
  <c r="BI891" i="82"/>
  <c r="BH891" i="82"/>
  <c r="BK890" i="82"/>
  <c r="BJ890" i="82"/>
  <c r="BI890" i="82"/>
  <c r="BH890" i="82"/>
  <c r="BK889" i="82"/>
  <c r="BJ889" i="82"/>
  <c r="BI889" i="82"/>
  <c r="BH889" i="82"/>
  <c r="BK888" i="82"/>
  <c r="BJ888" i="82"/>
  <c r="BI888" i="82"/>
  <c r="BH888" i="82"/>
  <c r="BK887" i="82"/>
  <c r="BJ887" i="82"/>
  <c r="BI887" i="82"/>
  <c r="BH887" i="82"/>
  <c r="BK886" i="82"/>
  <c r="BJ886" i="82"/>
  <c r="BI886" i="82"/>
  <c r="BH886" i="82"/>
  <c r="BK885" i="82"/>
  <c r="BJ885" i="82"/>
  <c r="BI885" i="82"/>
  <c r="BH885" i="82"/>
  <c r="BK884" i="82"/>
  <c r="BJ884" i="82"/>
  <c r="BI884" i="82"/>
  <c r="BH884" i="82"/>
  <c r="BK883" i="82"/>
  <c r="BJ883" i="82"/>
  <c r="BI883" i="82"/>
  <c r="BH883" i="82"/>
  <c r="BK882" i="82"/>
  <c r="BJ882" i="82"/>
  <c r="BI882" i="82"/>
  <c r="BH882" i="82"/>
  <c r="BK881" i="82"/>
  <c r="BJ881" i="82"/>
  <c r="BI881" i="82"/>
  <c r="BH881" i="82"/>
  <c r="BK880" i="82"/>
  <c r="BJ880" i="82"/>
  <c r="BI880" i="82"/>
  <c r="BH880" i="82"/>
  <c r="BK879" i="82"/>
  <c r="BJ879" i="82"/>
  <c r="BI879" i="82"/>
  <c r="BH879" i="82"/>
  <c r="BK878" i="82"/>
  <c r="BJ878" i="82"/>
  <c r="BI878" i="82"/>
  <c r="BH878" i="82"/>
  <c r="BK877" i="82"/>
  <c r="BJ877" i="82"/>
  <c r="BI877" i="82"/>
  <c r="BH877" i="82"/>
  <c r="BK876" i="82"/>
  <c r="BJ876" i="82"/>
  <c r="BI876" i="82"/>
  <c r="BH876" i="82"/>
  <c r="BK875" i="82"/>
  <c r="BJ875" i="82"/>
  <c r="BI875" i="82"/>
  <c r="BH875" i="82"/>
  <c r="BK874" i="82"/>
  <c r="BJ874" i="82"/>
  <c r="BI874" i="82"/>
  <c r="BH874" i="82"/>
  <c r="BK873" i="82"/>
  <c r="BJ873" i="82"/>
  <c r="BI873" i="82"/>
  <c r="BH873" i="82"/>
  <c r="BK872" i="82"/>
  <c r="BJ872" i="82"/>
  <c r="BI872" i="82"/>
  <c r="BH872" i="82"/>
  <c r="BK871" i="82"/>
  <c r="BJ871" i="82"/>
  <c r="BI871" i="82"/>
  <c r="BH871" i="82"/>
  <c r="BK870" i="82"/>
  <c r="BJ870" i="82"/>
  <c r="BI870" i="82"/>
  <c r="BH870" i="82"/>
  <c r="BK869" i="82"/>
  <c r="BJ869" i="82"/>
  <c r="BI869" i="82"/>
  <c r="BH869" i="82"/>
  <c r="BK868" i="82"/>
  <c r="BJ868" i="82"/>
  <c r="BI868" i="82"/>
  <c r="BH868" i="82"/>
  <c r="BK867" i="82"/>
  <c r="BJ867" i="82"/>
  <c r="BI867" i="82"/>
  <c r="BH867" i="82"/>
  <c r="BK866" i="82"/>
  <c r="BJ866" i="82"/>
  <c r="BI866" i="82"/>
  <c r="BH866" i="82"/>
  <c r="BK865" i="82"/>
  <c r="BJ865" i="82"/>
  <c r="BI865" i="82"/>
  <c r="BH865" i="82"/>
  <c r="BK864" i="82"/>
  <c r="BJ864" i="82"/>
  <c r="BI864" i="82"/>
  <c r="BH864" i="82"/>
  <c r="BK863" i="82"/>
  <c r="BJ863" i="82"/>
  <c r="BI863" i="82"/>
  <c r="BH863" i="82"/>
  <c r="BK862" i="82"/>
  <c r="BJ862" i="82"/>
  <c r="BI862" i="82"/>
  <c r="BH862" i="82"/>
  <c r="BK861" i="82"/>
  <c r="BJ861" i="82"/>
  <c r="BI861" i="82"/>
  <c r="BH861" i="82"/>
  <c r="BK860" i="82"/>
  <c r="BJ860" i="82"/>
  <c r="BI860" i="82"/>
  <c r="BH860" i="82"/>
  <c r="BK859" i="82"/>
  <c r="BJ859" i="82"/>
  <c r="BI859" i="82"/>
  <c r="BH859" i="82"/>
  <c r="BK858" i="82"/>
  <c r="BJ858" i="82"/>
  <c r="BI858" i="82"/>
  <c r="BH858" i="82"/>
  <c r="BK857" i="82"/>
  <c r="BJ857" i="82"/>
  <c r="BI857" i="82"/>
  <c r="BH857" i="82"/>
  <c r="BK856" i="82"/>
  <c r="BJ856" i="82"/>
  <c r="BI856" i="82"/>
  <c r="BH856" i="82"/>
  <c r="BK855" i="82"/>
  <c r="BJ855" i="82"/>
  <c r="BI855" i="82"/>
  <c r="BH855" i="82"/>
  <c r="BK854" i="82"/>
  <c r="BJ854" i="82"/>
  <c r="BI854" i="82"/>
  <c r="BH854" i="82"/>
  <c r="BK853" i="82"/>
  <c r="BJ853" i="82"/>
  <c r="BI853" i="82"/>
  <c r="BH853" i="82"/>
  <c r="BK852" i="82"/>
  <c r="BJ852" i="82"/>
  <c r="BI852" i="82"/>
  <c r="BH852" i="82"/>
  <c r="BK851" i="82"/>
  <c r="BJ851" i="82"/>
  <c r="BI851" i="82"/>
  <c r="BH851" i="82"/>
  <c r="BK850" i="82"/>
  <c r="BJ850" i="82"/>
  <c r="BI850" i="82"/>
  <c r="BH850" i="82"/>
  <c r="BK849" i="82"/>
  <c r="BJ849" i="82"/>
  <c r="BI849" i="82"/>
  <c r="BH849" i="82"/>
  <c r="BK848" i="82"/>
  <c r="BJ848" i="82"/>
  <c r="BI848" i="82"/>
  <c r="BH848" i="82"/>
  <c r="BK847" i="82"/>
  <c r="BJ847" i="82"/>
  <c r="BI847" i="82"/>
  <c r="BH847" i="82"/>
  <c r="BK846" i="82"/>
  <c r="BJ846" i="82"/>
  <c r="BI846" i="82"/>
  <c r="BH846" i="82"/>
  <c r="BK845" i="82"/>
  <c r="BJ845" i="82"/>
  <c r="BI845" i="82"/>
  <c r="BH845" i="82"/>
  <c r="BK844" i="82"/>
  <c r="BJ844" i="82"/>
  <c r="BI844" i="82"/>
  <c r="BH844" i="82"/>
  <c r="BK843" i="82"/>
  <c r="BJ843" i="82"/>
  <c r="BI843" i="82"/>
  <c r="BH843" i="82"/>
  <c r="BK842" i="82"/>
  <c r="BJ842" i="82"/>
  <c r="BI842" i="82"/>
  <c r="BH842" i="82"/>
  <c r="BK841" i="82"/>
  <c r="BJ841" i="82"/>
  <c r="BI841" i="82"/>
  <c r="BH841" i="82"/>
  <c r="BK840" i="82"/>
  <c r="BJ840" i="82"/>
  <c r="BI840" i="82"/>
  <c r="BH840" i="82"/>
  <c r="BK839" i="82"/>
  <c r="BJ839" i="82"/>
  <c r="BI839" i="82"/>
  <c r="BH839" i="82"/>
  <c r="BK838" i="82"/>
  <c r="BJ838" i="82"/>
  <c r="BI838" i="82"/>
  <c r="BH838" i="82"/>
  <c r="BK837" i="82"/>
  <c r="BJ837" i="82"/>
  <c r="BI837" i="82"/>
  <c r="BH837" i="82"/>
  <c r="BK836" i="82"/>
  <c r="BJ836" i="82"/>
  <c r="BI836" i="82"/>
  <c r="BH836" i="82"/>
  <c r="BK835" i="82"/>
  <c r="BJ835" i="82"/>
  <c r="BI835" i="82"/>
  <c r="BH835" i="82"/>
  <c r="BK834" i="82"/>
  <c r="BJ834" i="82"/>
  <c r="BI834" i="82"/>
  <c r="BH834" i="82"/>
  <c r="BK833" i="82"/>
  <c r="BJ833" i="82"/>
  <c r="BI833" i="82"/>
  <c r="BH833" i="82"/>
  <c r="BK832" i="82"/>
  <c r="BJ832" i="82"/>
  <c r="BI832" i="82"/>
  <c r="BH832" i="82"/>
  <c r="BK831" i="82"/>
  <c r="BJ831" i="82"/>
  <c r="BI831" i="82"/>
  <c r="BH831" i="82"/>
  <c r="BK830" i="82"/>
  <c r="BJ830" i="82"/>
  <c r="BI830" i="82"/>
  <c r="BH830" i="82"/>
  <c r="BK829" i="82"/>
  <c r="BJ829" i="82"/>
  <c r="BI829" i="82"/>
  <c r="BH829" i="82"/>
  <c r="BK828" i="82"/>
  <c r="BJ828" i="82"/>
  <c r="BI828" i="82"/>
  <c r="BH828" i="82"/>
  <c r="BK827" i="82"/>
  <c r="BJ827" i="82"/>
  <c r="BI827" i="82"/>
  <c r="BH827" i="82"/>
  <c r="BK826" i="82"/>
  <c r="BJ826" i="82"/>
  <c r="BI826" i="82"/>
  <c r="BH826" i="82"/>
  <c r="BK825" i="82"/>
  <c r="BJ825" i="82"/>
  <c r="BI825" i="82"/>
  <c r="BH825" i="82"/>
  <c r="BK824" i="82"/>
  <c r="BJ824" i="82"/>
  <c r="BI824" i="82"/>
  <c r="BH824" i="82"/>
  <c r="BK823" i="82"/>
  <c r="BJ823" i="82"/>
  <c r="BI823" i="82"/>
  <c r="BH823" i="82"/>
  <c r="BK822" i="82"/>
  <c r="BJ822" i="82"/>
  <c r="BI822" i="82"/>
  <c r="BH822" i="82"/>
  <c r="BK821" i="82"/>
  <c r="BJ821" i="82"/>
  <c r="BI821" i="82"/>
  <c r="BH821" i="82"/>
  <c r="BK820" i="82"/>
  <c r="BJ820" i="82"/>
  <c r="BI820" i="82"/>
  <c r="BH820" i="82"/>
  <c r="BK819" i="82"/>
  <c r="BJ819" i="82"/>
  <c r="BI819" i="82"/>
  <c r="BH819" i="82"/>
  <c r="BK818" i="82"/>
  <c r="BJ818" i="82"/>
  <c r="BI818" i="82"/>
  <c r="BH818" i="82"/>
  <c r="BK817" i="82"/>
  <c r="BJ817" i="82"/>
  <c r="BI817" i="82"/>
  <c r="BH817" i="82"/>
  <c r="BK816" i="82"/>
  <c r="BJ816" i="82"/>
  <c r="BI816" i="82"/>
  <c r="BH816" i="82"/>
  <c r="BK815" i="82"/>
  <c r="BJ815" i="82"/>
  <c r="BI815" i="82"/>
  <c r="BH815" i="82"/>
  <c r="BK814" i="82"/>
  <c r="BJ814" i="82"/>
  <c r="BI814" i="82"/>
  <c r="BH814" i="82"/>
  <c r="BK813" i="82"/>
  <c r="BJ813" i="82"/>
  <c r="BI813" i="82"/>
  <c r="BH813" i="82"/>
  <c r="BK812" i="82"/>
  <c r="BJ812" i="82"/>
  <c r="BI812" i="82"/>
  <c r="BH812" i="82"/>
  <c r="BK811" i="82"/>
  <c r="BJ811" i="82"/>
  <c r="BI811" i="82"/>
  <c r="BH811" i="82"/>
  <c r="BK810" i="82"/>
  <c r="BJ810" i="82"/>
  <c r="BI810" i="82"/>
  <c r="BH810" i="82"/>
  <c r="BK809" i="82"/>
  <c r="BJ809" i="82"/>
  <c r="BI809" i="82"/>
  <c r="BH809" i="82"/>
  <c r="BK808" i="82"/>
  <c r="BJ808" i="82"/>
  <c r="BI808" i="82"/>
  <c r="BH808" i="82"/>
  <c r="BK807" i="82"/>
  <c r="BJ807" i="82"/>
  <c r="BI807" i="82"/>
  <c r="BH807" i="82"/>
  <c r="BK806" i="82"/>
  <c r="BJ806" i="82"/>
  <c r="BI806" i="82"/>
  <c r="BH806" i="82"/>
  <c r="BK805" i="82"/>
  <c r="BJ805" i="82"/>
  <c r="BI805" i="82"/>
  <c r="BH805" i="82"/>
  <c r="BK804" i="82"/>
  <c r="BJ804" i="82"/>
  <c r="BI804" i="82"/>
  <c r="BH804" i="82"/>
  <c r="BK803" i="82"/>
  <c r="BJ803" i="82"/>
  <c r="BI803" i="82"/>
  <c r="BH803" i="82"/>
  <c r="BK802" i="82"/>
  <c r="BJ802" i="82"/>
  <c r="BI802" i="82"/>
  <c r="BH802" i="82"/>
  <c r="BK801" i="82"/>
  <c r="BJ801" i="82"/>
  <c r="BI801" i="82"/>
  <c r="BH801" i="82"/>
  <c r="BK800" i="82"/>
  <c r="BJ800" i="82"/>
  <c r="BI800" i="82"/>
  <c r="BH800" i="82"/>
  <c r="BK799" i="82"/>
  <c r="BJ799" i="82"/>
  <c r="BI799" i="82"/>
  <c r="BH799" i="82"/>
  <c r="BK798" i="82"/>
  <c r="BJ798" i="82"/>
  <c r="BI798" i="82"/>
  <c r="BH798" i="82"/>
  <c r="BK797" i="82"/>
  <c r="BJ797" i="82"/>
  <c r="BI797" i="82"/>
  <c r="BH797" i="82"/>
  <c r="BK796" i="82"/>
  <c r="BJ796" i="82"/>
  <c r="BI796" i="82"/>
  <c r="BH796" i="82"/>
  <c r="BK795" i="82"/>
  <c r="BJ795" i="82"/>
  <c r="BI795" i="82"/>
  <c r="BH795" i="82"/>
  <c r="BK794" i="82"/>
  <c r="BJ794" i="82"/>
  <c r="BI794" i="82"/>
  <c r="BH794" i="82"/>
  <c r="BK793" i="82"/>
  <c r="BJ793" i="82"/>
  <c r="BI793" i="82"/>
  <c r="BH793" i="82"/>
  <c r="BK792" i="82"/>
  <c r="BJ792" i="82"/>
  <c r="BI792" i="82"/>
  <c r="BH792" i="82"/>
  <c r="BK791" i="82"/>
  <c r="BJ791" i="82"/>
  <c r="BI791" i="82"/>
  <c r="BH791" i="82"/>
  <c r="BK790" i="82"/>
  <c r="BJ790" i="82"/>
  <c r="BI790" i="82"/>
  <c r="BH790" i="82"/>
  <c r="BK789" i="82"/>
  <c r="BJ789" i="82"/>
  <c r="BI789" i="82"/>
  <c r="BH789" i="82"/>
  <c r="BK788" i="82"/>
  <c r="BJ788" i="82"/>
  <c r="BI788" i="82"/>
  <c r="BH788" i="82"/>
  <c r="BK787" i="82"/>
  <c r="BJ787" i="82"/>
  <c r="BI787" i="82"/>
  <c r="BH787" i="82"/>
  <c r="BK786" i="82"/>
  <c r="BJ786" i="82"/>
  <c r="BI786" i="82"/>
  <c r="BH786" i="82"/>
  <c r="BK785" i="82"/>
  <c r="BJ785" i="82"/>
  <c r="BI785" i="82"/>
  <c r="BH785" i="82"/>
  <c r="BK784" i="82"/>
  <c r="BJ784" i="82"/>
  <c r="BI784" i="82"/>
  <c r="BH784" i="82"/>
  <c r="BK783" i="82"/>
  <c r="BJ783" i="82"/>
  <c r="BI783" i="82"/>
  <c r="BH783" i="82"/>
  <c r="BK782" i="82"/>
  <c r="BJ782" i="82"/>
  <c r="BI782" i="82"/>
  <c r="BH782" i="82"/>
  <c r="BK781" i="82"/>
  <c r="BJ781" i="82"/>
  <c r="BI781" i="82"/>
  <c r="BH781" i="82"/>
  <c r="BK780" i="82"/>
  <c r="BJ780" i="82"/>
  <c r="BI780" i="82"/>
  <c r="BH780" i="82"/>
  <c r="BK779" i="82"/>
  <c r="BJ779" i="82"/>
  <c r="BI779" i="82"/>
  <c r="BH779" i="82"/>
  <c r="BK778" i="82"/>
  <c r="BJ778" i="82"/>
  <c r="BI778" i="82"/>
  <c r="BH778" i="82"/>
  <c r="BK777" i="82"/>
  <c r="BJ777" i="82"/>
  <c r="BI777" i="82"/>
  <c r="BH777" i="82"/>
  <c r="BK776" i="82"/>
  <c r="BJ776" i="82"/>
  <c r="BI776" i="82"/>
  <c r="BH776" i="82"/>
  <c r="BK775" i="82"/>
  <c r="BJ775" i="82"/>
  <c r="BI775" i="82"/>
  <c r="BH775" i="82"/>
  <c r="BK774" i="82"/>
  <c r="BJ774" i="82"/>
  <c r="BI774" i="82"/>
  <c r="BH774" i="82"/>
  <c r="BK773" i="82"/>
  <c r="BJ773" i="82"/>
  <c r="BI773" i="82"/>
  <c r="BH773" i="82"/>
  <c r="BK772" i="82"/>
  <c r="BJ772" i="82"/>
  <c r="BI772" i="82"/>
  <c r="BH772" i="82"/>
  <c r="BK771" i="82"/>
  <c r="BJ771" i="82"/>
  <c r="BI771" i="82"/>
  <c r="BH771" i="82"/>
  <c r="BK770" i="82"/>
  <c r="BJ770" i="82"/>
  <c r="BI770" i="82"/>
  <c r="BH770" i="82"/>
  <c r="BK769" i="82"/>
  <c r="BJ769" i="82"/>
  <c r="BI769" i="82"/>
  <c r="BH769" i="82"/>
  <c r="BK768" i="82"/>
  <c r="BJ768" i="82"/>
  <c r="BI768" i="82"/>
  <c r="BH768" i="82"/>
  <c r="BK767" i="82"/>
  <c r="BJ767" i="82"/>
  <c r="BI767" i="82"/>
  <c r="BH767" i="82"/>
  <c r="BK766" i="82"/>
  <c r="BJ766" i="82"/>
  <c r="BI766" i="82"/>
  <c r="BH766" i="82"/>
  <c r="BK765" i="82"/>
  <c r="BJ765" i="82"/>
  <c r="BI765" i="82"/>
  <c r="BH765" i="82"/>
  <c r="BK764" i="82"/>
  <c r="BJ764" i="82"/>
  <c r="BI764" i="82"/>
  <c r="BH764" i="82"/>
  <c r="BK763" i="82"/>
  <c r="BJ763" i="82"/>
  <c r="BI763" i="82"/>
  <c r="BH763" i="82"/>
  <c r="BK762" i="82"/>
  <c r="BJ762" i="82"/>
  <c r="BI762" i="82"/>
  <c r="BH762" i="82"/>
  <c r="BK761" i="82"/>
  <c r="BJ761" i="82"/>
  <c r="BI761" i="82"/>
  <c r="BH761" i="82"/>
  <c r="BK760" i="82"/>
  <c r="BJ760" i="82"/>
  <c r="BI760" i="82"/>
  <c r="BH760" i="82"/>
  <c r="BK759" i="82"/>
  <c r="BJ759" i="82"/>
  <c r="BI759" i="82"/>
  <c r="BH759" i="82"/>
  <c r="BK758" i="82"/>
  <c r="BJ758" i="82"/>
  <c r="BI758" i="82"/>
  <c r="BH758" i="82"/>
  <c r="BK757" i="82"/>
  <c r="BJ757" i="82"/>
  <c r="BI757" i="82"/>
  <c r="BH757" i="82"/>
  <c r="BK756" i="82"/>
  <c r="BJ756" i="82"/>
  <c r="BI756" i="82"/>
  <c r="BH756" i="82"/>
  <c r="BK755" i="82"/>
  <c r="BJ755" i="82"/>
  <c r="BI755" i="82"/>
  <c r="BH755" i="82"/>
  <c r="BK754" i="82"/>
  <c r="BJ754" i="82"/>
  <c r="BI754" i="82"/>
  <c r="BH754" i="82"/>
  <c r="BK753" i="82"/>
  <c r="BJ753" i="82"/>
  <c r="BI753" i="82"/>
  <c r="BH753" i="82"/>
  <c r="BK752" i="82"/>
  <c r="BJ752" i="82"/>
  <c r="BI752" i="82"/>
  <c r="BH752" i="82"/>
  <c r="BK751" i="82"/>
  <c r="BJ751" i="82"/>
  <c r="BI751" i="82"/>
  <c r="BH751" i="82"/>
  <c r="BK750" i="82"/>
  <c r="BJ750" i="82"/>
  <c r="BI750" i="82"/>
  <c r="BH750" i="82"/>
  <c r="BK749" i="82"/>
  <c r="BJ749" i="82"/>
  <c r="BI749" i="82"/>
  <c r="BH749" i="82"/>
  <c r="BK748" i="82"/>
  <c r="BJ748" i="82"/>
  <c r="BI748" i="82"/>
  <c r="BH748" i="82"/>
  <c r="BK747" i="82"/>
  <c r="BJ747" i="82"/>
  <c r="BI747" i="82"/>
  <c r="BH747" i="82"/>
  <c r="BK746" i="82"/>
  <c r="BJ746" i="82"/>
  <c r="BI746" i="82"/>
  <c r="BH746" i="82"/>
  <c r="BK745" i="82"/>
  <c r="BJ745" i="82"/>
  <c r="BI745" i="82"/>
  <c r="BH745" i="82"/>
  <c r="BK744" i="82"/>
  <c r="BJ744" i="82"/>
  <c r="BI744" i="82"/>
  <c r="BH744" i="82"/>
  <c r="BK743" i="82"/>
  <c r="BJ743" i="82"/>
  <c r="BI743" i="82"/>
  <c r="BH743" i="82"/>
  <c r="BK742" i="82"/>
  <c r="BJ742" i="82"/>
  <c r="BI742" i="82"/>
  <c r="BH742" i="82"/>
  <c r="BK741" i="82"/>
  <c r="BJ741" i="82"/>
  <c r="BI741" i="82"/>
  <c r="BH741" i="82"/>
  <c r="BK740" i="82"/>
  <c r="BJ740" i="82"/>
  <c r="BI740" i="82"/>
  <c r="BH740" i="82"/>
  <c r="BK739" i="82"/>
  <c r="BJ739" i="82"/>
  <c r="BI739" i="82"/>
  <c r="BH739" i="82"/>
  <c r="BK738" i="82"/>
  <c r="BJ738" i="82"/>
  <c r="BI738" i="82"/>
  <c r="BH738" i="82"/>
  <c r="BK737" i="82"/>
  <c r="BJ737" i="82"/>
  <c r="BI737" i="82"/>
  <c r="BH737" i="82"/>
  <c r="BK736" i="82"/>
  <c r="BJ736" i="82"/>
  <c r="BI736" i="82"/>
  <c r="BH736" i="82"/>
  <c r="BK735" i="82"/>
  <c r="BJ735" i="82"/>
  <c r="BI735" i="82"/>
  <c r="BH735" i="82"/>
  <c r="BK734" i="82"/>
  <c r="BJ734" i="82"/>
  <c r="BI734" i="82"/>
  <c r="BH734" i="82"/>
  <c r="BK733" i="82"/>
  <c r="BJ733" i="82"/>
  <c r="BI733" i="82"/>
  <c r="BH733" i="82"/>
  <c r="BK732" i="82"/>
  <c r="BJ732" i="82"/>
  <c r="BI732" i="82"/>
  <c r="BH732" i="82"/>
  <c r="BK731" i="82"/>
  <c r="BJ731" i="82"/>
  <c r="BI731" i="82"/>
  <c r="BH731" i="82"/>
  <c r="BK730" i="82"/>
  <c r="BJ730" i="82"/>
  <c r="BI730" i="82"/>
  <c r="BH730" i="82"/>
  <c r="BK729" i="82"/>
  <c r="BJ729" i="82"/>
  <c r="BI729" i="82"/>
  <c r="BH729" i="82"/>
  <c r="BK728" i="82"/>
  <c r="BJ728" i="82"/>
  <c r="BI728" i="82"/>
  <c r="BH728" i="82"/>
  <c r="BK727" i="82"/>
  <c r="BJ727" i="82"/>
  <c r="BI727" i="82"/>
  <c r="BH727" i="82"/>
  <c r="BK726" i="82"/>
  <c r="BJ726" i="82"/>
  <c r="BI726" i="82"/>
  <c r="BH726" i="82"/>
  <c r="BK725" i="82"/>
  <c r="BJ725" i="82"/>
  <c r="BI725" i="82"/>
  <c r="BH725" i="82"/>
  <c r="BK724" i="82"/>
  <c r="BJ724" i="82"/>
  <c r="BI724" i="82"/>
  <c r="BH724" i="82"/>
  <c r="BK723" i="82"/>
  <c r="BJ723" i="82"/>
  <c r="BI723" i="82"/>
  <c r="BH723" i="82"/>
  <c r="BK722" i="82"/>
  <c r="BJ722" i="82"/>
  <c r="BI722" i="82"/>
  <c r="BH722" i="82"/>
  <c r="BK721" i="82"/>
  <c r="BJ721" i="82"/>
  <c r="BI721" i="82"/>
  <c r="BH721" i="82"/>
  <c r="BK720" i="82"/>
  <c r="BJ720" i="82"/>
  <c r="BI720" i="82"/>
  <c r="BH720" i="82"/>
  <c r="BK719" i="82"/>
  <c r="BJ719" i="82"/>
  <c r="BI719" i="82"/>
  <c r="BH719" i="82"/>
  <c r="BK718" i="82"/>
  <c r="BJ718" i="82"/>
  <c r="BI718" i="82"/>
  <c r="BH718" i="82"/>
  <c r="BK717" i="82"/>
  <c r="BJ717" i="82"/>
  <c r="BI717" i="82"/>
  <c r="BH717" i="82"/>
  <c r="BK716" i="82"/>
  <c r="BJ716" i="82"/>
  <c r="BI716" i="82"/>
  <c r="BH716" i="82"/>
  <c r="BK715" i="82"/>
  <c r="BJ715" i="82"/>
  <c r="BI715" i="82"/>
  <c r="BH715" i="82"/>
  <c r="BK714" i="82"/>
  <c r="BJ714" i="82"/>
  <c r="BI714" i="82"/>
  <c r="BH714" i="82"/>
  <c r="BK713" i="82"/>
  <c r="BJ713" i="82"/>
  <c r="BI713" i="82"/>
  <c r="BH713" i="82"/>
  <c r="BK712" i="82"/>
  <c r="BJ712" i="82"/>
  <c r="BI712" i="82"/>
  <c r="BH712" i="82"/>
  <c r="BK711" i="82"/>
  <c r="BJ711" i="82"/>
  <c r="BI711" i="82"/>
  <c r="BH711" i="82"/>
  <c r="BK710" i="82"/>
  <c r="BJ710" i="82"/>
  <c r="BI710" i="82"/>
  <c r="BH710" i="82"/>
  <c r="BK709" i="82"/>
  <c r="BJ709" i="82"/>
  <c r="BI709" i="82"/>
  <c r="BH709" i="82"/>
  <c r="BK708" i="82"/>
  <c r="BJ708" i="82"/>
  <c r="BI708" i="82"/>
  <c r="BH708" i="82"/>
  <c r="BK707" i="82"/>
  <c r="BJ707" i="82"/>
  <c r="BI707" i="82"/>
  <c r="BH707" i="82"/>
  <c r="BK706" i="82"/>
  <c r="BJ706" i="82"/>
  <c r="BI706" i="82"/>
  <c r="BH706" i="82"/>
  <c r="BK705" i="82"/>
  <c r="BJ705" i="82"/>
  <c r="BI705" i="82"/>
  <c r="BH705" i="82"/>
  <c r="BK704" i="82"/>
  <c r="BJ704" i="82"/>
  <c r="BI704" i="82"/>
  <c r="BH704" i="82"/>
  <c r="BK703" i="82"/>
  <c r="BJ703" i="82"/>
  <c r="BI703" i="82"/>
  <c r="BH703" i="82"/>
  <c r="BK702" i="82"/>
  <c r="BJ702" i="82"/>
  <c r="BI702" i="82"/>
  <c r="BH702" i="82"/>
  <c r="BK701" i="82"/>
  <c r="BJ701" i="82"/>
  <c r="BI701" i="82"/>
  <c r="BH701" i="82"/>
  <c r="BK700" i="82"/>
  <c r="BJ700" i="82"/>
  <c r="BI700" i="82"/>
  <c r="BH700" i="82"/>
  <c r="BK699" i="82"/>
  <c r="BJ699" i="82"/>
  <c r="BI699" i="82"/>
  <c r="BH699" i="82"/>
  <c r="BK698" i="82"/>
  <c r="BJ698" i="82"/>
  <c r="BI698" i="82"/>
  <c r="BH698" i="82"/>
  <c r="BK697" i="82"/>
  <c r="BJ697" i="82"/>
  <c r="BI697" i="82"/>
  <c r="BH697" i="82"/>
  <c r="BK696" i="82"/>
  <c r="BJ696" i="82"/>
  <c r="BI696" i="82"/>
  <c r="BH696" i="82"/>
  <c r="BK695" i="82"/>
  <c r="BJ695" i="82"/>
  <c r="BI695" i="82"/>
  <c r="BH695" i="82"/>
  <c r="BK694" i="82"/>
  <c r="BJ694" i="82"/>
  <c r="BI694" i="82"/>
  <c r="BH694" i="82"/>
  <c r="BK693" i="82"/>
  <c r="BJ693" i="82"/>
  <c r="BI693" i="82"/>
  <c r="BH693" i="82"/>
  <c r="BK692" i="82"/>
  <c r="BJ692" i="82"/>
  <c r="BI692" i="82"/>
  <c r="BH692" i="82"/>
  <c r="BK691" i="82"/>
  <c r="BJ691" i="82"/>
  <c r="BI691" i="82"/>
  <c r="BH691" i="82"/>
  <c r="BK690" i="82"/>
  <c r="BJ690" i="82"/>
  <c r="BI690" i="82"/>
  <c r="BH690" i="82"/>
  <c r="BK689" i="82"/>
  <c r="BJ689" i="82"/>
  <c r="BI689" i="82"/>
  <c r="BH689" i="82"/>
  <c r="BK688" i="82"/>
  <c r="BJ688" i="82"/>
  <c r="BI688" i="82"/>
  <c r="BH688" i="82"/>
  <c r="BK687" i="82"/>
  <c r="BJ687" i="82"/>
  <c r="BI687" i="82"/>
  <c r="BH687" i="82"/>
  <c r="BK686" i="82"/>
  <c r="BJ686" i="82"/>
  <c r="BI686" i="82"/>
  <c r="BH686" i="82"/>
  <c r="BK685" i="82"/>
  <c r="BJ685" i="82"/>
  <c r="BI685" i="82"/>
  <c r="BH685" i="82"/>
  <c r="BK684" i="82"/>
  <c r="BJ684" i="82"/>
  <c r="BI684" i="82"/>
  <c r="BH684" i="82"/>
  <c r="BK683" i="82"/>
  <c r="BJ683" i="82"/>
  <c r="BI683" i="82"/>
  <c r="BH683" i="82"/>
  <c r="BK682" i="82"/>
  <c r="BJ682" i="82"/>
  <c r="BI682" i="82"/>
  <c r="BH682" i="82"/>
  <c r="BK681" i="82"/>
  <c r="BJ681" i="82"/>
  <c r="BI681" i="82"/>
  <c r="BH681" i="82"/>
  <c r="BK680" i="82"/>
  <c r="BJ680" i="82"/>
  <c r="BI680" i="82"/>
  <c r="BH680" i="82"/>
  <c r="BK679" i="82"/>
  <c r="BJ679" i="82"/>
  <c r="BI679" i="82"/>
  <c r="BH679" i="82"/>
  <c r="BK678" i="82"/>
  <c r="BJ678" i="82"/>
  <c r="BI678" i="82"/>
  <c r="BH678" i="82"/>
  <c r="BK677" i="82"/>
  <c r="BJ677" i="82"/>
  <c r="BI677" i="82"/>
  <c r="BH677" i="82"/>
  <c r="BK676" i="82"/>
  <c r="BJ676" i="82"/>
  <c r="BI676" i="82"/>
  <c r="BH676" i="82"/>
  <c r="BK675" i="82"/>
  <c r="BJ675" i="82"/>
  <c r="BI675" i="82"/>
  <c r="BH675" i="82"/>
  <c r="BK674" i="82"/>
  <c r="BJ674" i="82"/>
  <c r="BI674" i="82"/>
  <c r="BH674" i="82"/>
  <c r="BK673" i="82"/>
  <c r="BJ673" i="82"/>
  <c r="BI673" i="82"/>
  <c r="BH673" i="82"/>
  <c r="BK672" i="82"/>
  <c r="BJ672" i="82"/>
  <c r="BI672" i="82"/>
  <c r="BH672" i="82"/>
  <c r="BK671" i="82"/>
  <c r="BJ671" i="82"/>
  <c r="BI671" i="82"/>
  <c r="BH671" i="82"/>
  <c r="BK670" i="82"/>
  <c r="BJ670" i="82"/>
  <c r="BI670" i="82"/>
  <c r="BH670" i="82"/>
  <c r="BK669" i="82"/>
  <c r="BJ669" i="82"/>
  <c r="BI669" i="82"/>
  <c r="BH669" i="82"/>
  <c r="BK668" i="82"/>
  <c r="BJ668" i="82"/>
  <c r="BI668" i="82"/>
  <c r="BH668" i="82"/>
  <c r="BK667" i="82"/>
  <c r="BJ667" i="82"/>
  <c r="BI667" i="82"/>
  <c r="BH667" i="82"/>
  <c r="BK666" i="82"/>
  <c r="BJ666" i="82"/>
  <c r="BI666" i="82"/>
  <c r="BH666" i="82"/>
  <c r="BK665" i="82"/>
  <c r="BJ665" i="82"/>
  <c r="BI665" i="82"/>
  <c r="BH665" i="82"/>
  <c r="BK664" i="82"/>
  <c r="BJ664" i="82"/>
  <c r="BI664" i="82"/>
  <c r="BH664" i="82"/>
  <c r="BK663" i="82"/>
  <c r="BJ663" i="82"/>
  <c r="BI663" i="82"/>
  <c r="BH663" i="82"/>
  <c r="BK662" i="82"/>
  <c r="BJ662" i="82"/>
  <c r="BI662" i="82"/>
  <c r="BH662" i="82"/>
  <c r="BK661" i="82"/>
  <c r="BJ661" i="82"/>
  <c r="BI661" i="82"/>
  <c r="BH661" i="82"/>
  <c r="BK660" i="82"/>
  <c r="BJ660" i="82"/>
  <c r="BI660" i="82"/>
  <c r="BH660" i="82"/>
  <c r="BK659" i="82"/>
  <c r="BJ659" i="82"/>
  <c r="BI659" i="82"/>
  <c r="BH659" i="82"/>
  <c r="BK658" i="82"/>
  <c r="BJ658" i="82"/>
  <c r="BI658" i="82"/>
  <c r="BH658" i="82"/>
  <c r="BK657" i="82"/>
  <c r="BJ657" i="82"/>
  <c r="BI657" i="82"/>
  <c r="BH657" i="82"/>
  <c r="BK656" i="82"/>
  <c r="BJ656" i="82"/>
  <c r="BI656" i="82"/>
  <c r="BH656" i="82"/>
  <c r="BK655" i="82"/>
  <c r="BJ655" i="82"/>
  <c r="BI655" i="82"/>
  <c r="BH655" i="82"/>
  <c r="BK654" i="82"/>
  <c r="BJ654" i="82"/>
  <c r="BI654" i="82"/>
  <c r="BH654" i="82"/>
  <c r="BK653" i="82"/>
  <c r="BJ653" i="82"/>
  <c r="BI653" i="82"/>
  <c r="BH653" i="82"/>
  <c r="BK652" i="82"/>
  <c r="BJ652" i="82"/>
  <c r="BI652" i="82"/>
  <c r="BH652" i="82"/>
  <c r="BK651" i="82"/>
  <c r="BJ651" i="82"/>
  <c r="BI651" i="82"/>
  <c r="BH651" i="82"/>
  <c r="BK650" i="82"/>
  <c r="BJ650" i="82"/>
  <c r="BI650" i="82"/>
  <c r="BH650" i="82"/>
  <c r="BK649" i="82"/>
  <c r="BJ649" i="82"/>
  <c r="BI649" i="82"/>
  <c r="BH649" i="82"/>
  <c r="BK648" i="82"/>
  <c r="BJ648" i="82"/>
  <c r="BI648" i="82"/>
  <c r="BH648" i="82"/>
  <c r="BK647" i="82"/>
  <c r="BJ647" i="82"/>
  <c r="BI647" i="82"/>
  <c r="BH647" i="82"/>
  <c r="BK646" i="82"/>
  <c r="BJ646" i="82"/>
  <c r="BI646" i="82"/>
  <c r="BH646" i="82"/>
  <c r="BK645" i="82"/>
  <c r="BJ645" i="82"/>
  <c r="BI645" i="82"/>
  <c r="BH645" i="82"/>
  <c r="BK644" i="82"/>
  <c r="BJ644" i="82"/>
  <c r="BI644" i="82"/>
  <c r="BH644" i="82"/>
  <c r="BK643" i="82"/>
  <c r="BJ643" i="82"/>
  <c r="BI643" i="82"/>
  <c r="BH643" i="82"/>
  <c r="BK642" i="82"/>
  <c r="BJ642" i="82"/>
  <c r="BI642" i="82"/>
  <c r="BH642" i="82"/>
  <c r="BK641" i="82"/>
  <c r="BJ641" i="82"/>
  <c r="BI641" i="82"/>
  <c r="BH641" i="82"/>
  <c r="BK640" i="82"/>
  <c r="BJ640" i="82"/>
  <c r="BI640" i="82"/>
  <c r="BH640" i="82"/>
  <c r="BK639" i="82"/>
  <c r="BJ639" i="82"/>
  <c r="BI639" i="82"/>
  <c r="BH639" i="82"/>
  <c r="BK638" i="82"/>
  <c r="BJ638" i="82"/>
  <c r="BI638" i="82"/>
  <c r="BH638" i="82"/>
  <c r="BK637" i="82"/>
  <c r="BJ637" i="82"/>
  <c r="BI637" i="82"/>
  <c r="BH637" i="82"/>
  <c r="BK636" i="82"/>
  <c r="BJ636" i="82"/>
  <c r="BI636" i="82"/>
  <c r="BH636" i="82"/>
  <c r="BK635" i="82"/>
  <c r="BJ635" i="82"/>
  <c r="BI635" i="82"/>
  <c r="BH635" i="82"/>
  <c r="BK634" i="82"/>
  <c r="BJ634" i="82"/>
  <c r="BI634" i="82"/>
  <c r="BH634" i="82"/>
  <c r="BK633" i="82"/>
  <c r="BJ633" i="82"/>
  <c r="BI633" i="82"/>
  <c r="BH633" i="82"/>
  <c r="BK632" i="82"/>
  <c r="BJ632" i="82"/>
  <c r="BI632" i="82"/>
  <c r="BH632" i="82"/>
  <c r="BK631" i="82"/>
  <c r="BJ631" i="82"/>
  <c r="BI631" i="82"/>
  <c r="BH631" i="82"/>
  <c r="BK630" i="82"/>
  <c r="BJ630" i="82"/>
  <c r="BI630" i="82"/>
  <c r="BH630" i="82"/>
  <c r="BK629" i="82"/>
  <c r="BJ629" i="82"/>
  <c r="BI629" i="82"/>
  <c r="BH629" i="82"/>
  <c r="BK628" i="82"/>
  <c r="BJ628" i="82"/>
  <c r="BI628" i="82"/>
  <c r="BH628" i="82"/>
  <c r="BK627" i="82"/>
  <c r="BJ627" i="82"/>
  <c r="BI627" i="82"/>
  <c r="BH627" i="82"/>
  <c r="BK626" i="82"/>
  <c r="BJ626" i="82"/>
  <c r="BI626" i="82"/>
  <c r="BH626" i="82"/>
  <c r="BK625" i="82"/>
  <c r="BJ625" i="82"/>
  <c r="BI625" i="82"/>
  <c r="BH625" i="82"/>
  <c r="BK624" i="82"/>
  <c r="BJ624" i="82"/>
  <c r="BI624" i="82"/>
  <c r="BH624" i="82"/>
  <c r="BK623" i="82"/>
  <c r="BJ623" i="82"/>
  <c r="BI623" i="82"/>
  <c r="BH623" i="82"/>
  <c r="BK622" i="82"/>
  <c r="BJ622" i="82"/>
  <c r="BI622" i="82"/>
  <c r="BH622" i="82"/>
  <c r="BK621" i="82"/>
  <c r="BJ621" i="82"/>
  <c r="BI621" i="82"/>
  <c r="BH621" i="82"/>
  <c r="BK620" i="82"/>
  <c r="BJ620" i="82"/>
  <c r="BI620" i="82"/>
  <c r="BH620" i="82"/>
  <c r="BK619" i="82"/>
  <c r="BJ619" i="82"/>
  <c r="BI619" i="82"/>
  <c r="BH619" i="82"/>
  <c r="BK618" i="82"/>
  <c r="BJ618" i="82"/>
  <c r="BI618" i="82"/>
  <c r="BH618" i="82"/>
  <c r="BK617" i="82"/>
  <c r="BJ617" i="82"/>
  <c r="BI617" i="82"/>
  <c r="BH617" i="82"/>
  <c r="BK616" i="82"/>
  <c r="BJ616" i="82"/>
  <c r="BI616" i="82"/>
  <c r="BH616" i="82"/>
  <c r="BK615" i="82"/>
  <c r="BJ615" i="82"/>
  <c r="BI615" i="82"/>
  <c r="BH615" i="82"/>
  <c r="BK614" i="82"/>
  <c r="BJ614" i="82"/>
  <c r="BI614" i="82"/>
  <c r="BH614" i="82"/>
  <c r="BK613" i="82"/>
  <c r="BJ613" i="82"/>
  <c r="BI613" i="82"/>
  <c r="BH613" i="82"/>
  <c r="BK612" i="82"/>
  <c r="BJ612" i="82"/>
  <c r="BI612" i="82"/>
  <c r="BH612" i="82"/>
  <c r="BK611" i="82"/>
  <c r="BJ611" i="82"/>
  <c r="BI611" i="82"/>
  <c r="BH611" i="82"/>
  <c r="BK610" i="82"/>
  <c r="BJ610" i="82"/>
  <c r="BI610" i="82"/>
  <c r="BH610" i="82"/>
  <c r="BK609" i="82"/>
  <c r="BJ609" i="82"/>
  <c r="BI609" i="82"/>
  <c r="BH609" i="82"/>
  <c r="BK608" i="82"/>
  <c r="BJ608" i="82"/>
  <c r="BI608" i="82"/>
  <c r="BH608" i="82"/>
  <c r="BK607" i="82"/>
  <c r="BJ607" i="82"/>
  <c r="BI607" i="82"/>
  <c r="BH607" i="82"/>
  <c r="BK606" i="82"/>
  <c r="BJ606" i="82"/>
  <c r="BI606" i="82"/>
  <c r="BH606" i="82"/>
  <c r="BK605" i="82"/>
  <c r="BJ605" i="82"/>
  <c r="BI605" i="82"/>
  <c r="BH605" i="82"/>
  <c r="BK604" i="82"/>
  <c r="BJ604" i="82"/>
  <c r="BI604" i="82"/>
  <c r="BH604" i="82"/>
  <c r="BK603" i="82"/>
  <c r="BJ603" i="82"/>
  <c r="BI603" i="82"/>
  <c r="BH603" i="82"/>
  <c r="BK602" i="82"/>
  <c r="BJ602" i="82"/>
  <c r="BI602" i="82"/>
  <c r="BH602" i="82"/>
  <c r="BK601" i="82"/>
  <c r="BJ601" i="82"/>
  <c r="BI601" i="82"/>
  <c r="BH601" i="82"/>
  <c r="BK600" i="82"/>
  <c r="BJ600" i="82"/>
  <c r="BI600" i="82"/>
  <c r="BH600" i="82"/>
  <c r="BK599" i="82"/>
  <c r="BJ599" i="82"/>
  <c r="BI599" i="82"/>
  <c r="BH599" i="82"/>
  <c r="BK598" i="82"/>
  <c r="BJ598" i="82"/>
  <c r="BI598" i="82"/>
  <c r="BH598" i="82"/>
  <c r="BK597" i="82"/>
  <c r="BJ597" i="82"/>
  <c r="BI597" i="82"/>
  <c r="BH597" i="82"/>
  <c r="BK596" i="82"/>
  <c r="BJ596" i="82"/>
  <c r="BI596" i="82"/>
  <c r="BH596" i="82"/>
  <c r="BK595" i="82"/>
  <c r="BJ595" i="82"/>
  <c r="BI595" i="82"/>
  <c r="BH595" i="82"/>
  <c r="BK594" i="82"/>
  <c r="BJ594" i="82"/>
  <c r="BI594" i="82"/>
  <c r="BH594" i="82"/>
  <c r="BK593" i="82"/>
  <c r="BJ593" i="82"/>
  <c r="BI593" i="82"/>
  <c r="BH593" i="82"/>
  <c r="BK592" i="82"/>
  <c r="BJ592" i="82"/>
  <c r="BI592" i="82"/>
  <c r="BH592" i="82"/>
  <c r="BK591" i="82"/>
  <c r="BJ591" i="82"/>
  <c r="BI591" i="82"/>
  <c r="BH591" i="82"/>
  <c r="BK590" i="82"/>
  <c r="BJ590" i="82"/>
  <c r="BI590" i="82"/>
  <c r="BH590" i="82"/>
  <c r="BK589" i="82"/>
  <c r="BJ589" i="82"/>
  <c r="BI589" i="82"/>
  <c r="BH589" i="82"/>
  <c r="BK588" i="82"/>
  <c r="BJ588" i="82"/>
  <c r="BI588" i="82"/>
  <c r="BH588" i="82"/>
  <c r="BK587" i="82"/>
  <c r="BJ587" i="82"/>
  <c r="BI587" i="82"/>
  <c r="BH587" i="82"/>
  <c r="BK586" i="82"/>
  <c r="BJ586" i="82"/>
  <c r="BI586" i="82"/>
  <c r="BH586" i="82"/>
  <c r="BK585" i="82"/>
  <c r="BJ585" i="82"/>
  <c r="BI585" i="82"/>
  <c r="BH585" i="82"/>
  <c r="BK584" i="82"/>
  <c r="BJ584" i="82"/>
  <c r="BI584" i="82"/>
  <c r="BH584" i="82"/>
  <c r="BK583" i="82"/>
  <c r="BJ583" i="82"/>
  <c r="BI583" i="82"/>
  <c r="BH583" i="82"/>
  <c r="BK582" i="82"/>
  <c r="BJ582" i="82"/>
  <c r="BI582" i="82"/>
  <c r="BH582" i="82"/>
  <c r="BK581" i="82"/>
  <c r="BJ581" i="82"/>
  <c r="BI581" i="82"/>
  <c r="BH581" i="82"/>
  <c r="BK580" i="82"/>
  <c r="BJ580" i="82"/>
  <c r="BI580" i="82"/>
  <c r="BH580" i="82"/>
  <c r="BK579" i="82"/>
  <c r="BJ579" i="82"/>
  <c r="BI579" i="82"/>
  <c r="BH579" i="82"/>
  <c r="BK578" i="82"/>
  <c r="BJ578" i="82"/>
  <c r="BI578" i="82"/>
  <c r="BH578" i="82"/>
  <c r="BK577" i="82"/>
  <c r="BJ577" i="82"/>
  <c r="BI577" i="82"/>
  <c r="BH577" i="82"/>
  <c r="BK576" i="82"/>
  <c r="BJ576" i="82"/>
  <c r="BI576" i="82"/>
  <c r="BH576" i="82"/>
  <c r="BK575" i="82"/>
  <c r="BJ575" i="82"/>
  <c r="BI575" i="82"/>
  <c r="BH575" i="82"/>
  <c r="BK574" i="82"/>
  <c r="BJ574" i="82"/>
  <c r="BI574" i="82"/>
  <c r="BH574" i="82"/>
  <c r="BK573" i="82"/>
  <c r="BJ573" i="82"/>
  <c r="BI573" i="82"/>
  <c r="BH573" i="82"/>
  <c r="BK572" i="82"/>
  <c r="BJ572" i="82"/>
  <c r="BI572" i="82"/>
  <c r="BH572" i="82"/>
  <c r="BK571" i="82"/>
  <c r="BJ571" i="82"/>
  <c r="BI571" i="82"/>
  <c r="BH571" i="82"/>
  <c r="BK570" i="82"/>
  <c r="BJ570" i="82"/>
  <c r="BI570" i="82"/>
  <c r="BH570" i="82"/>
  <c r="BK569" i="82"/>
  <c r="BJ569" i="82"/>
  <c r="BI569" i="82"/>
  <c r="BH569" i="82"/>
  <c r="BK568" i="82"/>
  <c r="BJ568" i="82"/>
  <c r="BI568" i="82"/>
  <c r="BH568" i="82"/>
  <c r="BK567" i="82"/>
  <c r="BJ567" i="82"/>
  <c r="BI567" i="82"/>
  <c r="BH567" i="82"/>
  <c r="BK566" i="82"/>
  <c r="BJ566" i="82"/>
  <c r="BI566" i="82"/>
  <c r="BH566" i="82"/>
  <c r="BK565" i="82"/>
  <c r="BJ565" i="82"/>
  <c r="BI565" i="82"/>
  <c r="BH565" i="82"/>
  <c r="BK564" i="82"/>
  <c r="BJ564" i="82"/>
  <c r="BI564" i="82"/>
  <c r="BH564" i="82"/>
  <c r="BK563" i="82"/>
  <c r="BJ563" i="82"/>
  <c r="BI563" i="82"/>
  <c r="BH563" i="82"/>
  <c r="BK562" i="82"/>
  <c r="BJ562" i="82"/>
  <c r="BI562" i="82"/>
  <c r="BH562" i="82"/>
  <c r="BK561" i="82"/>
  <c r="BJ561" i="82"/>
  <c r="BI561" i="82"/>
  <c r="BH561" i="82"/>
  <c r="BK560" i="82"/>
  <c r="BJ560" i="82"/>
  <c r="BI560" i="82"/>
  <c r="BH560" i="82"/>
  <c r="BK559" i="82"/>
  <c r="BJ559" i="82"/>
  <c r="BI559" i="82"/>
  <c r="BH559" i="82"/>
  <c r="BK558" i="82"/>
  <c r="BJ558" i="82"/>
  <c r="BI558" i="82"/>
  <c r="BH558" i="82"/>
  <c r="BK557" i="82"/>
  <c r="BJ557" i="82"/>
  <c r="BI557" i="82"/>
  <c r="BH557" i="82"/>
  <c r="BK556" i="82"/>
  <c r="BJ556" i="82"/>
  <c r="BI556" i="82"/>
  <c r="BH556" i="82"/>
  <c r="BK555" i="82"/>
  <c r="BJ555" i="82"/>
  <c r="BI555" i="82"/>
  <c r="BH555" i="82"/>
  <c r="BK554" i="82"/>
  <c r="BJ554" i="82"/>
  <c r="BI554" i="82"/>
  <c r="BH554" i="82"/>
  <c r="BK553" i="82"/>
  <c r="BJ553" i="82"/>
  <c r="BI553" i="82"/>
  <c r="BH553" i="82"/>
  <c r="BK552" i="82"/>
  <c r="BJ552" i="82"/>
  <c r="BI552" i="82"/>
  <c r="BH552" i="82"/>
  <c r="BK551" i="82"/>
  <c r="BJ551" i="82"/>
  <c r="BI551" i="82"/>
  <c r="BH551" i="82"/>
  <c r="BK550" i="82"/>
  <c r="BJ550" i="82"/>
  <c r="BI550" i="82"/>
  <c r="BH550" i="82"/>
  <c r="BK549" i="82"/>
  <c r="BJ549" i="82"/>
  <c r="BI549" i="82"/>
  <c r="BH549" i="82"/>
  <c r="BK548" i="82"/>
  <c r="BJ548" i="82"/>
  <c r="BI548" i="82"/>
  <c r="BH548" i="82"/>
  <c r="BK547" i="82"/>
  <c r="BJ547" i="82"/>
  <c r="BI547" i="82"/>
  <c r="BH547" i="82"/>
  <c r="BK546" i="82"/>
  <c r="BJ546" i="82"/>
  <c r="BI546" i="82"/>
  <c r="BH546" i="82"/>
  <c r="BK545" i="82"/>
  <c r="BJ545" i="82"/>
  <c r="BI545" i="82"/>
  <c r="BH545" i="82"/>
  <c r="BK544" i="82"/>
  <c r="BJ544" i="82"/>
  <c r="BI544" i="82"/>
  <c r="BH544" i="82"/>
  <c r="BK543" i="82"/>
  <c r="BJ543" i="82"/>
  <c r="BI543" i="82"/>
  <c r="BH543" i="82"/>
  <c r="BK542" i="82"/>
  <c r="BJ542" i="82"/>
  <c r="BI542" i="82"/>
  <c r="BH542" i="82"/>
  <c r="BK541" i="82"/>
  <c r="BJ541" i="82"/>
  <c r="BI541" i="82"/>
  <c r="BH541" i="82"/>
  <c r="BK540" i="82"/>
  <c r="BJ540" i="82"/>
  <c r="BI540" i="82"/>
  <c r="BH540" i="82"/>
  <c r="BK539" i="82"/>
  <c r="BJ539" i="82"/>
  <c r="BI539" i="82"/>
  <c r="BH539" i="82"/>
  <c r="BK538" i="82"/>
  <c r="BJ538" i="82"/>
  <c r="BI538" i="82"/>
  <c r="BH538" i="82"/>
  <c r="BK537" i="82"/>
  <c r="BJ537" i="82"/>
  <c r="BI537" i="82"/>
  <c r="BH537" i="82"/>
  <c r="BK536" i="82"/>
  <c r="BJ536" i="82"/>
  <c r="BI536" i="82"/>
  <c r="BH536" i="82"/>
  <c r="BK535" i="82"/>
  <c r="BJ535" i="82"/>
  <c r="BI535" i="82"/>
  <c r="BH535" i="82"/>
  <c r="BK534" i="82"/>
  <c r="BJ534" i="82"/>
  <c r="BI534" i="82"/>
  <c r="BH534" i="82"/>
  <c r="BK533" i="82"/>
  <c r="BJ533" i="82"/>
  <c r="BI533" i="82"/>
  <c r="BH533" i="82"/>
  <c r="BK532" i="82"/>
  <c r="BJ532" i="82"/>
  <c r="BI532" i="82"/>
  <c r="BH532" i="82"/>
  <c r="BK531" i="82"/>
  <c r="BJ531" i="82"/>
  <c r="BI531" i="82"/>
  <c r="BH531" i="82"/>
  <c r="BK530" i="82"/>
  <c r="BJ530" i="82"/>
  <c r="BI530" i="82"/>
  <c r="BH530" i="82"/>
  <c r="BK529" i="82"/>
  <c r="BJ529" i="82"/>
  <c r="BI529" i="82"/>
  <c r="BH529" i="82"/>
  <c r="BK528" i="82"/>
  <c r="BJ528" i="82"/>
  <c r="BI528" i="82"/>
  <c r="BH528" i="82"/>
  <c r="BK527" i="82"/>
  <c r="BJ527" i="82"/>
  <c r="BI527" i="82"/>
  <c r="BH527" i="82"/>
  <c r="BK526" i="82"/>
  <c r="BJ526" i="82"/>
  <c r="BI526" i="82"/>
  <c r="BH526" i="82"/>
  <c r="BK525" i="82"/>
  <c r="BJ525" i="82"/>
  <c r="BI525" i="82"/>
  <c r="BH525" i="82"/>
  <c r="BK524" i="82"/>
  <c r="BJ524" i="82"/>
  <c r="BI524" i="82"/>
  <c r="BH524" i="82"/>
  <c r="BK523" i="82"/>
  <c r="BJ523" i="82"/>
  <c r="BI523" i="82"/>
  <c r="BH523" i="82"/>
  <c r="BK522" i="82"/>
  <c r="BJ522" i="82"/>
  <c r="BI522" i="82"/>
  <c r="BH522" i="82"/>
  <c r="BK521" i="82"/>
  <c r="BJ521" i="82"/>
  <c r="BI521" i="82"/>
  <c r="BH521" i="82"/>
  <c r="BK520" i="82"/>
  <c r="BJ520" i="82"/>
  <c r="BI520" i="82"/>
  <c r="BH520" i="82"/>
  <c r="BK519" i="82"/>
  <c r="BJ519" i="82"/>
  <c r="BI519" i="82"/>
  <c r="BH519" i="82"/>
  <c r="BK518" i="82"/>
  <c r="BJ518" i="82"/>
  <c r="BI518" i="82"/>
  <c r="BH518" i="82"/>
  <c r="BK517" i="82"/>
  <c r="BJ517" i="82"/>
  <c r="BI517" i="82"/>
  <c r="BH517" i="82"/>
  <c r="BK516" i="82"/>
  <c r="BJ516" i="82"/>
  <c r="BI516" i="82"/>
  <c r="BH516" i="82"/>
  <c r="BK515" i="82"/>
  <c r="BJ515" i="82"/>
  <c r="BI515" i="82"/>
  <c r="BH515" i="82"/>
  <c r="BK514" i="82"/>
  <c r="BJ514" i="82"/>
  <c r="BI514" i="82"/>
  <c r="BH514" i="82"/>
  <c r="BK513" i="82"/>
  <c r="BJ513" i="82"/>
  <c r="BI513" i="82"/>
  <c r="BH513" i="82"/>
  <c r="BK512" i="82"/>
  <c r="BJ512" i="82"/>
  <c r="BI512" i="82"/>
  <c r="BH512" i="82"/>
  <c r="BK511" i="82"/>
  <c r="BJ511" i="82"/>
  <c r="BI511" i="82"/>
  <c r="BH511" i="82"/>
  <c r="BK510" i="82"/>
  <c r="BJ510" i="82"/>
  <c r="BI510" i="82"/>
  <c r="BH510" i="82"/>
  <c r="BK509" i="82"/>
  <c r="BJ509" i="82"/>
  <c r="BI509" i="82"/>
  <c r="BH509" i="82"/>
  <c r="BK508" i="82"/>
  <c r="BJ508" i="82"/>
  <c r="BI508" i="82"/>
  <c r="BH508" i="82"/>
  <c r="BK507" i="82"/>
  <c r="BJ507" i="82"/>
  <c r="BI507" i="82"/>
  <c r="BH507" i="82"/>
  <c r="BK506" i="82"/>
  <c r="BJ506" i="82"/>
  <c r="BI506" i="82"/>
  <c r="BH506" i="82"/>
  <c r="BK505" i="82"/>
  <c r="BJ505" i="82"/>
  <c r="BI505" i="82"/>
  <c r="BH505" i="82"/>
  <c r="BK504" i="82"/>
  <c r="BJ504" i="82"/>
  <c r="BI504" i="82"/>
  <c r="BH504" i="82"/>
  <c r="BK503" i="82"/>
  <c r="BJ503" i="82"/>
  <c r="BI503" i="82"/>
  <c r="BH503" i="82"/>
  <c r="BK502" i="82"/>
  <c r="BJ502" i="82"/>
  <c r="BI502" i="82"/>
  <c r="BH502" i="82"/>
  <c r="BK501" i="82"/>
  <c r="BJ501" i="82"/>
  <c r="BI501" i="82"/>
  <c r="BH501" i="82"/>
  <c r="BK500" i="82"/>
  <c r="BJ500" i="82"/>
  <c r="BI500" i="82"/>
  <c r="BH500" i="82"/>
  <c r="BK499" i="82"/>
  <c r="BJ499" i="82"/>
  <c r="BI499" i="82"/>
  <c r="BH499" i="82"/>
  <c r="BK498" i="82"/>
  <c r="BJ498" i="82"/>
  <c r="BI498" i="82"/>
  <c r="BH498" i="82"/>
  <c r="BK497" i="82"/>
  <c r="BJ497" i="82"/>
  <c r="BI497" i="82"/>
  <c r="BH497" i="82"/>
  <c r="BK496" i="82"/>
  <c r="BJ496" i="82"/>
  <c r="BI496" i="82"/>
  <c r="BH496" i="82"/>
  <c r="BK495" i="82"/>
  <c r="BJ495" i="82"/>
  <c r="BI495" i="82"/>
  <c r="BH495" i="82"/>
  <c r="BK494" i="82"/>
  <c r="BJ494" i="82"/>
  <c r="BI494" i="82"/>
  <c r="BH494" i="82"/>
  <c r="BK493" i="82"/>
  <c r="BJ493" i="82"/>
  <c r="BI493" i="82"/>
  <c r="BH493" i="82"/>
  <c r="BK492" i="82"/>
  <c r="BJ492" i="82"/>
  <c r="BI492" i="82"/>
  <c r="BH492" i="82"/>
  <c r="BK491" i="82"/>
  <c r="BJ491" i="82"/>
  <c r="BI491" i="82"/>
  <c r="BH491" i="82"/>
  <c r="BK490" i="82"/>
  <c r="BJ490" i="82"/>
  <c r="BI490" i="82"/>
  <c r="BH490" i="82"/>
  <c r="BK489" i="82"/>
  <c r="BJ489" i="82"/>
  <c r="BI489" i="82"/>
  <c r="BH489" i="82"/>
  <c r="BK488" i="82"/>
  <c r="BJ488" i="82"/>
  <c r="BI488" i="82"/>
  <c r="BH488" i="82"/>
  <c r="BK487" i="82"/>
  <c r="BJ487" i="82"/>
  <c r="BI487" i="82"/>
  <c r="BH487" i="82"/>
  <c r="BK486" i="82"/>
  <c r="BJ486" i="82"/>
  <c r="BI486" i="82"/>
  <c r="BH486" i="82"/>
  <c r="BK485" i="82"/>
  <c r="BJ485" i="82"/>
  <c r="BI485" i="82"/>
  <c r="BH485" i="82"/>
  <c r="BK484" i="82"/>
  <c r="BJ484" i="82"/>
  <c r="BI484" i="82"/>
  <c r="BH484" i="82"/>
  <c r="BK483" i="82"/>
  <c r="BJ483" i="82"/>
  <c r="BI483" i="82"/>
  <c r="BH483" i="82"/>
  <c r="BK482" i="82"/>
  <c r="BJ482" i="82"/>
  <c r="BI482" i="82"/>
  <c r="BH482" i="82"/>
  <c r="BK481" i="82"/>
  <c r="BJ481" i="82"/>
  <c r="BI481" i="82"/>
  <c r="BH481" i="82"/>
  <c r="BK480" i="82"/>
  <c r="BJ480" i="82"/>
  <c r="BI480" i="82"/>
  <c r="BH480" i="82"/>
  <c r="BK479" i="82"/>
  <c r="BJ479" i="82"/>
  <c r="BI479" i="82"/>
  <c r="BH479" i="82"/>
  <c r="BK478" i="82"/>
  <c r="BJ478" i="82"/>
  <c r="BI478" i="82"/>
  <c r="BH478" i="82"/>
  <c r="BK477" i="82"/>
  <c r="BJ477" i="82"/>
  <c r="BI477" i="82"/>
  <c r="BH477" i="82"/>
  <c r="BK476" i="82"/>
  <c r="BJ476" i="82"/>
  <c r="BI476" i="82"/>
  <c r="BH476" i="82"/>
  <c r="BK475" i="82"/>
  <c r="BJ475" i="82"/>
  <c r="BI475" i="82"/>
  <c r="BH475" i="82"/>
  <c r="BK474" i="82"/>
  <c r="BJ474" i="82"/>
  <c r="BI474" i="82"/>
  <c r="BH474" i="82"/>
  <c r="BK473" i="82"/>
  <c r="BJ473" i="82"/>
  <c r="BI473" i="82"/>
  <c r="BH473" i="82"/>
  <c r="BK472" i="82"/>
  <c r="BJ472" i="82"/>
  <c r="BI472" i="82"/>
  <c r="BH472" i="82"/>
  <c r="BK471" i="82"/>
  <c r="BJ471" i="82"/>
  <c r="BI471" i="82"/>
  <c r="BH471" i="82"/>
  <c r="BK470" i="82"/>
  <c r="BJ470" i="82"/>
  <c r="BI470" i="82"/>
  <c r="BH470" i="82"/>
  <c r="BK469" i="82"/>
  <c r="BJ469" i="82"/>
  <c r="BI469" i="82"/>
  <c r="BH469" i="82"/>
  <c r="BK468" i="82"/>
  <c r="BJ468" i="82"/>
  <c r="BI468" i="82"/>
  <c r="BH468" i="82"/>
  <c r="BK467" i="82"/>
  <c r="BJ467" i="82"/>
  <c r="BI467" i="82"/>
  <c r="BH467" i="82"/>
  <c r="BK466" i="82"/>
  <c r="BJ466" i="82"/>
  <c r="BI466" i="82"/>
  <c r="BH466" i="82"/>
  <c r="BK465" i="82"/>
  <c r="BJ465" i="82"/>
  <c r="BI465" i="82"/>
  <c r="BH465" i="82"/>
  <c r="BK464" i="82"/>
  <c r="BJ464" i="82"/>
  <c r="BI464" i="82"/>
  <c r="BH464" i="82"/>
  <c r="BK463" i="82"/>
  <c r="BJ463" i="82"/>
  <c r="BI463" i="82"/>
  <c r="BH463" i="82"/>
  <c r="BK462" i="82"/>
  <c r="BJ462" i="82"/>
  <c r="BI462" i="82"/>
  <c r="BH462" i="82"/>
  <c r="BK461" i="82"/>
  <c r="BJ461" i="82"/>
  <c r="BI461" i="82"/>
  <c r="BH461" i="82"/>
  <c r="BK460" i="82"/>
  <c r="BJ460" i="82"/>
  <c r="BI460" i="82"/>
  <c r="BH460" i="82"/>
  <c r="BK459" i="82"/>
  <c r="BJ459" i="82"/>
  <c r="BI459" i="82"/>
  <c r="BH459" i="82"/>
  <c r="BK458" i="82"/>
  <c r="BJ458" i="82"/>
  <c r="BI458" i="82"/>
  <c r="BH458" i="82"/>
  <c r="BK457" i="82"/>
  <c r="BJ457" i="82"/>
  <c r="BI457" i="82"/>
  <c r="BH457" i="82"/>
  <c r="BK456" i="82"/>
  <c r="BJ456" i="82"/>
  <c r="BI456" i="82"/>
  <c r="BH456" i="82"/>
  <c r="BK455" i="82"/>
  <c r="BJ455" i="82"/>
  <c r="BI455" i="82"/>
  <c r="BH455" i="82"/>
  <c r="BK454" i="82"/>
  <c r="BJ454" i="82"/>
  <c r="BI454" i="82"/>
  <c r="BH454" i="82"/>
  <c r="BK453" i="82"/>
  <c r="BJ453" i="82"/>
  <c r="BI453" i="82"/>
  <c r="BH453" i="82"/>
  <c r="BK452" i="82"/>
  <c r="BJ452" i="82"/>
  <c r="BI452" i="82"/>
  <c r="BH452" i="82"/>
  <c r="BK451" i="82"/>
  <c r="BJ451" i="82"/>
  <c r="BI451" i="82"/>
  <c r="BH451" i="82"/>
  <c r="BK450" i="82"/>
  <c r="BJ450" i="82"/>
  <c r="BI450" i="82"/>
  <c r="BH450" i="82"/>
  <c r="BK449" i="82"/>
  <c r="BJ449" i="82"/>
  <c r="BI449" i="82"/>
  <c r="BH449" i="82"/>
  <c r="BK448" i="82"/>
  <c r="BJ448" i="82"/>
  <c r="BI448" i="82"/>
  <c r="BH448" i="82"/>
  <c r="BK447" i="82"/>
  <c r="BJ447" i="82"/>
  <c r="BI447" i="82"/>
  <c r="BH447" i="82"/>
  <c r="BK446" i="82"/>
  <c r="BJ446" i="82"/>
  <c r="BI446" i="82"/>
  <c r="BH446" i="82"/>
  <c r="BK445" i="82"/>
  <c r="BJ445" i="82"/>
  <c r="BI445" i="82"/>
  <c r="BH445" i="82"/>
  <c r="BK444" i="82"/>
  <c r="BJ444" i="82"/>
  <c r="BI444" i="82"/>
  <c r="BH444" i="82"/>
  <c r="BK443" i="82"/>
  <c r="BJ443" i="82"/>
  <c r="BI443" i="82"/>
  <c r="BH443" i="82"/>
  <c r="BK442" i="82"/>
  <c r="BJ442" i="82"/>
  <c r="BI442" i="82"/>
  <c r="BH442" i="82"/>
  <c r="BK441" i="82"/>
  <c r="BJ441" i="82"/>
  <c r="BI441" i="82"/>
  <c r="BH441" i="82"/>
  <c r="BK440" i="82"/>
  <c r="BJ440" i="82"/>
  <c r="BI440" i="82"/>
  <c r="BH440" i="82"/>
  <c r="BK439" i="82"/>
  <c r="BJ439" i="82"/>
  <c r="BI439" i="82"/>
  <c r="BH439" i="82"/>
  <c r="BK438" i="82"/>
  <c r="BJ438" i="82"/>
  <c r="BI438" i="82"/>
  <c r="BH438" i="82"/>
  <c r="BK437" i="82"/>
  <c r="BJ437" i="82"/>
  <c r="BI437" i="82"/>
  <c r="BH437" i="82"/>
  <c r="BK436" i="82"/>
  <c r="BJ436" i="82"/>
  <c r="BI436" i="82"/>
  <c r="BH436" i="82"/>
  <c r="BK435" i="82"/>
  <c r="BJ435" i="82"/>
  <c r="BI435" i="82"/>
  <c r="BH435" i="82"/>
  <c r="BK434" i="82"/>
  <c r="BJ434" i="82"/>
  <c r="BI434" i="82"/>
  <c r="BH434" i="82"/>
  <c r="BK433" i="82"/>
  <c r="BJ433" i="82"/>
  <c r="BI433" i="82"/>
  <c r="BH433" i="82"/>
  <c r="BK432" i="82"/>
  <c r="BJ432" i="82"/>
  <c r="BI432" i="82"/>
  <c r="BH432" i="82"/>
  <c r="BK431" i="82"/>
  <c r="BJ431" i="82"/>
  <c r="BI431" i="82"/>
  <c r="BH431" i="82"/>
  <c r="BK430" i="82"/>
  <c r="BJ430" i="82"/>
  <c r="BI430" i="82"/>
  <c r="BH430" i="82"/>
  <c r="BK429" i="82"/>
  <c r="BJ429" i="82"/>
  <c r="BI429" i="82"/>
  <c r="BH429" i="82"/>
  <c r="BK428" i="82"/>
  <c r="BJ428" i="82"/>
  <c r="BI428" i="82"/>
  <c r="BH428" i="82"/>
  <c r="BK427" i="82"/>
  <c r="BJ427" i="82"/>
  <c r="BI427" i="82"/>
  <c r="BH427" i="82"/>
  <c r="BK426" i="82"/>
  <c r="BJ426" i="82"/>
  <c r="BI426" i="82"/>
  <c r="BH426" i="82"/>
  <c r="BK425" i="82"/>
  <c r="BJ425" i="82"/>
  <c r="BI425" i="82"/>
  <c r="BH425" i="82"/>
  <c r="BK424" i="82"/>
  <c r="BJ424" i="82"/>
  <c r="BI424" i="82"/>
  <c r="BH424" i="82"/>
  <c r="BK423" i="82"/>
  <c r="BJ423" i="82"/>
  <c r="BI423" i="82"/>
  <c r="BH423" i="82"/>
  <c r="BK422" i="82"/>
  <c r="BJ422" i="82"/>
  <c r="BI422" i="82"/>
  <c r="BH422" i="82"/>
  <c r="BK421" i="82"/>
  <c r="BJ421" i="82"/>
  <c r="BI421" i="82"/>
  <c r="BH421" i="82"/>
  <c r="BK420" i="82"/>
  <c r="BJ420" i="82"/>
  <c r="BI420" i="82"/>
  <c r="BH420" i="82"/>
  <c r="BK419" i="82"/>
  <c r="BJ419" i="82"/>
  <c r="BI419" i="82"/>
  <c r="BH419" i="82"/>
  <c r="BK418" i="82"/>
  <c r="BJ418" i="82"/>
  <c r="BI418" i="82"/>
  <c r="BH418" i="82"/>
  <c r="BK417" i="82"/>
  <c r="BJ417" i="82"/>
  <c r="BI417" i="82"/>
  <c r="BH417" i="82"/>
  <c r="BK416" i="82"/>
  <c r="BJ416" i="82"/>
  <c r="BI416" i="82"/>
  <c r="BH416" i="82"/>
  <c r="BK415" i="82"/>
  <c r="BJ415" i="82"/>
  <c r="BI415" i="82"/>
  <c r="BH415" i="82"/>
  <c r="BK414" i="82"/>
  <c r="BJ414" i="82"/>
  <c r="BI414" i="82"/>
  <c r="BH414" i="82"/>
  <c r="BK413" i="82"/>
  <c r="BJ413" i="82"/>
  <c r="BI413" i="82"/>
  <c r="BH413" i="82"/>
  <c r="BK412" i="82"/>
  <c r="BJ412" i="82"/>
  <c r="BI412" i="82"/>
  <c r="BH412" i="82"/>
  <c r="BK411" i="82"/>
  <c r="BJ411" i="82"/>
  <c r="BI411" i="82"/>
  <c r="BH411" i="82"/>
  <c r="BK410" i="82"/>
  <c r="BJ410" i="82"/>
  <c r="BI410" i="82"/>
  <c r="BH410" i="82"/>
  <c r="BK409" i="82"/>
  <c r="BJ409" i="82"/>
  <c r="BI409" i="82"/>
  <c r="BH409" i="82"/>
  <c r="BK408" i="82"/>
  <c r="BJ408" i="82"/>
  <c r="BI408" i="82"/>
  <c r="BH408" i="82"/>
  <c r="BK407" i="82"/>
  <c r="BJ407" i="82"/>
  <c r="BI407" i="82"/>
  <c r="BH407" i="82"/>
  <c r="BK406" i="82"/>
  <c r="BJ406" i="82"/>
  <c r="BI406" i="82"/>
  <c r="BH406" i="82"/>
  <c r="BK405" i="82"/>
  <c r="BJ405" i="82"/>
  <c r="BI405" i="82"/>
  <c r="BH405" i="82"/>
  <c r="BK404" i="82"/>
  <c r="BJ404" i="82"/>
  <c r="BI404" i="82"/>
  <c r="BH404" i="82"/>
  <c r="BK403" i="82"/>
  <c r="BJ403" i="82"/>
  <c r="BI403" i="82"/>
  <c r="BH403" i="82"/>
  <c r="BK402" i="82"/>
  <c r="BJ402" i="82"/>
  <c r="BI402" i="82"/>
  <c r="BH402" i="82"/>
  <c r="BK401" i="82"/>
  <c r="BJ401" i="82"/>
  <c r="BI401" i="82"/>
  <c r="BH401" i="82"/>
  <c r="BK400" i="82"/>
  <c r="BJ400" i="82"/>
  <c r="BI400" i="82"/>
  <c r="BH400" i="82"/>
  <c r="BK399" i="82"/>
  <c r="BJ399" i="82"/>
  <c r="BI399" i="82"/>
  <c r="BH399" i="82"/>
  <c r="BK398" i="82"/>
  <c r="BJ398" i="82"/>
  <c r="BI398" i="82"/>
  <c r="BH398" i="82"/>
  <c r="BK397" i="82"/>
  <c r="BJ397" i="82"/>
  <c r="BI397" i="82"/>
  <c r="BH397" i="82"/>
  <c r="BK396" i="82"/>
  <c r="BJ396" i="82"/>
  <c r="BI396" i="82"/>
  <c r="BH396" i="82"/>
  <c r="BK395" i="82"/>
  <c r="BJ395" i="82"/>
  <c r="BI395" i="82"/>
  <c r="BH395" i="82"/>
  <c r="BK394" i="82"/>
  <c r="BJ394" i="82"/>
  <c r="BI394" i="82"/>
  <c r="BH394" i="82"/>
  <c r="BK393" i="82"/>
  <c r="BJ393" i="82"/>
  <c r="BI393" i="82"/>
  <c r="BH393" i="82"/>
  <c r="BK392" i="82"/>
  <c r="BJ392" i="82"/>
  <c r="BI392" i="82"/>
  <c r="BH392" i="82"/>
  <c r="BK391" i="82"/>
  <c r="BJ391" i="82"/>
  <c r="BI391" i="82"/>
  <c r="BH391" i="82"/>
  <c r="BK390" i="82"/>
  <c r="BJ390" i="82"/>
  <c r="BI390" i="82"/>
  <c r="BH390" i="82"/>
  <c r="BK389" i="82"/>
  <c r="BJ389" i="82"/>
  <c r="BI389" i="82"/>
  <c r="BH389" i="82"/>
  <c r="BK388" i="82"/>
  <c r="BJ388" i="82"/>
  <c r="BI388" i="82"/>
  <c r="BH388" i="82"/>
  <c r="BK387" i="82"/>
  <c r="BJ387" i="82"/>
  <c r="BI387" i="82"/>
  <c r="BH387" i="82"/>
  <c r="BK386" i="82"/>
  <c r="BJ386" i="82"/>
  <c r="BI386" i="82"/>
  <c r="BH386" i="82"/>
  <c r="BK385" i="82"/>
  <c r="BJ385" i="82"/>
  <c r="BI385" i="82"/>
  <c r="BH385" i="82"/>
  <c r="BK384" i="82"/>
  <c r="BJ384" i="82"/>
  <c r="BI384" i="82"/>
  <c r="BH384" i="82"/>
  <c r="BK383" i="82"/>
  <c r="BJ383" i="82"/>
  <c r="BI383" i="82"/>
  <c r="BH383" i="82"/>
  <c r="BK382" i="82"/>
  <c r="BJ382" i="82"/>
  <c r="BI382" i="82"/>
  <c r="BH382" i="82"/>
  <c r="BK381" i="82"/>
  <c r="BJ381" i="82"/>
  <c r="BI381" i="82"/>
  <c r="BH381" i="82"/>
  <c r="BK380" i="82"/>
  <c r="BJ380" i="82"/>
  <c r="BI380" i="82"/>
  <c r="BH380" i="82"/>
  <c r="BK379" i="82"/>
  <c r="BJ379" i="82"/>
  <c r="BI379" i="82"/>
  <c r="BH379" i="82"/>
  <c r="BK378" i="82"/>
  <c r="BJ378" i="82"/>
  <c r="BI378" i="82"/>
  <c r="BH378" i="82"/>
  <c r="BK377" i="82"/>
  <c r="BJ377" i="82"/>
  <c r="BI377" i="82"/>
  <c r="BH377" i="82"/>
  <c r="BK376" i="82"/>
  <c r="BJ376" i="82"/>
  <c r="BI376" i="82"/>
  <c r="BH376" i="82"/>
  <c r="BK375" i="82"/>
  <c r="BJ375" i="82"/>
  <c r="BI375" i="82"/>
  <c r="BH375" i="82"/>
  <c r="BK374" i="82"/>
  <c r="BJ374" i="82"/>
  <c r="BI374" i="82"/>
  <c r="BH374" i="82"/>
  <c r="BK373" i="82"/>
  <c r="BJ373" i="82"/>
  <c r="BI373" i="82"/>
  <c r="BH373" i="82"/>
  <c r="BK372" i="82"/>
  <c r="BJ372" i="82"/>
  <c r="BI372" i="82"/>
  <c r="BH372" i="82"/>
  <c r="BK371" i="82"/>
  <c r="BJ371" i="82"/>
  <c r="BI371" i="82"/>
  <c r="BH371" i="82"/>
  <c r="BK370" i="82"/>
  <c r="BJ370" i="82"/>
  <c r="BI370" i="82"/>
  <c r="BH370" i="82"/>
  <c r="BK369" i="82"/>
  <c r="BJ369" i="82"/>
  <c r="BI369" i="82"/>
  <c r="BH369" i="82"/>
  <c r="BK368" i="82"/>
  <c r="BJ368" i="82"/>
  <c r="BI368" i="82"/>
  <c r="BH368" i="82"/>
  <c r="BK367" i="82"/>
  <c r="BJ367" i="82"/>
  <c r="BI367" i="82"/>
  <c r="BH367" i="82"/>
  <c r="BK366" i="82"/>
  <c r="BJ366" i="82"/>
  <c r="BI366" i="82"/>
  <c r="BH366" i="82"/>
  <c r="BK365" i="82"/>
  <c r="BJ365" i="82"/>
  <c r="BI365" i="82"/>
  <c r="BH365" i="82"/>
  <c r="BK364" i="82"/>
  <c r="BJ364" i="82"/>
  <c r="BI364" i="82"/>
  <c r="BH364" i="82"/>
  <c r="BK363" i="82"/>
  <c r="BJ363" i="82"/>
  <c r="BI363" i="82"/>
  <c r="BH363" i="82"/>
  <c r="BK362" i="82"/>
  <c r="BJ362" i="82"/>
  <c r="BI362" i="82"/>
  <c r="BH362" i="82"/>
  <c r="BK361" i="82"/>
  <c r="BJ361" i="82"/>
  <c r="BI361" i="82"/>
  <c r="BH361" i="82"/>
  <c r="BK360" i="82"/>
  <c r="BJ360" i="82"/>
  <c r="BI360" i="82"/>
  <c r="BH360" i="82"/>
  <c r="BK359" i="82"/>
  <c r="BJ359" i="82"/>
  <c r="BI359" i="82"/>
  <c r="BH359" i="82"/>
  <c r="BK358" i="82"/>
  <c r="BJ358" i="82"/>
  <c r="BI358" i="82"/>
  <c r="BH358" i="82"/>
  <c r="BK357" i="82"/>
  <c r="BJ357" i="82"/>
  <c r="BI357" i="82"/>
  <c r="BH357" i="82"/>
  <c r="BK356" i="82"/>
  <c r="BJ356" i="82"/>
  <c r="BI356" i="82"/>
  <c r="BH356" i="82"/>
  <c r="BK355" i="82"/>
  <c r="BJ355" i="82"/>
  <c r="BI355" i="82"/>
  <c r="BH355" i="82"/>
  <c r="BK354" i="82"/>
  <c r="BJ354" i="82"/>
  <c r="BI354" i="82"/>
  <c r="BH354" i="82"/>
  <c r="BK353" i="82"/>
  <c r="BJ353" i="82"/>
  <c r="BI353" i="82"/>
  <c r="BH353" i="82"/>
  <c r="BK352" i="82"/>
  <c r="BJ352" i="82"/>
  <c r="BI352" i="82"/>
  <c r="BH352" i="82"/>
  <c r="BK351" i="82"/>
  <c r="BJ351" i="82"/>
  <c r="BI351" i="82"/>
  <c r="BH351" i="82"/>
  <c r="BK350" i="82"/>
  <c r="BJ350" i="82"/>
  <c r="BI350" i="82"/>
  <c r="BH350" i="82"/>
  <c r="BK349" i="82"/>
  <c r="BJ349" i="82"/>
  <c r="BI349" i="82"/>
  <c r="BH349" i="82"/>
  <c r="BK348" i="82"/>
  <c r="BJ348" i="82"/>
  <c r="BI348" i="82"/>
  <c r="BH348" i="82"/>
  <c r="BK347" i="82"/>
  <c r="BJ347" i="82"/>
  <c r="BI347" i="82"/>
  <c r="BH347" i="82"/>
  <c r="BK346" i="82"/>
  <c r="BJ346" i="82"/>
  <c r="BI346" i="82"/>
  <c r="BH346" i="82"/>
  <c r="BK345" i="82"/>
  <c r="BJ345" i="82"/>
  <c r="BI345" i="82"/>
  <c r="BH345" i="82"/>
  <c r="BK344" i="82"/>
  <c r="BJ344" i="82"/>
  <c r="BI344" i="82"/>
  <c r="BH344" i="82"/>
  <c r="BK343" i="82"/>
  <c r="BJ343" i="82"/>
  <c r="BI343" i="82"/>
  <c r="BH343" i="82"/>
  <c r="BK342" i="82"/>
  <c r="BJ342" i="82"/>
  <c r="BI342" i="82"/>
  <c r="BH342" i="82"/>
  <c r="BK341" i="82"/>
  <c r="BJ341" i="82"/>
  <c r="BI341" i="82"/>
  <c r="BH341" i="82"/>
  <c r="BK340" i="82"/>
  <c r="BJ340" i="82"/>
  <c r="BI340" i="82"/>
  <c r="BH340" i="82"/>
  <c r="BK339" i="82"/>
  <c r="BJ339" i="82"/>
  <c r="BI339" i="82"/>
  <c r="BH339" i="82"/>
  <c r="BK338" i="82"/>
  <c r="BJ338" i="82"/>
  <c r="BI338" i="82"/>
  <c r="BH338" i="82"/>
  <c r="BK337" i="82"/>
  <c r="BJ337" i="82"/>
  <c r="BI337" i="82"/>
  <c r="BH337" i="82"/>
  <c r="BK336" i="82"/>
  <c r="BJ336" i="82"/>
  <c r="BI336" i="82"/>
  <c r="BH336" i="82"/>
  <c r="BK335" i="82"/>
  <c r="BJ335" i="82"/>
  <c r="BI335" i="82"/>
  <c r="BH335" i="82"/>
  <c r="BK334" i="82"/>
  <c r="BJ334" i="82"/>
  <c r="BI334" i="82"/>
  <c r="BH334" i="82"/>
  <c r="BK333" i="82"/>
  <c r="BJ333" i="82"/>
  <c r="BI333" i="82"/>
  <c r="BH333" i="82"/>
  <c r="BK332" i="82"/>
  <c r="BJ332" i="82"/>
  <c r="BI332" i="82"/>
  <c r="BH332" i="82"/>
  <c r="BK331" i="82"/>
  <c r="BJ331" i="82"/>
  <c r="BI331" i="82"/>
  <c r="BH331" i="82"/>
  <c r="BK330" i="82"/>
  <c r="BJ330" i="82"/>
  <c r="BI330" i="82"/>
  <c r="BH330" i="82"/>
  <c r="BK329" i="82"/>
  <c r="BJ329" i="82"/>
  <c r="BI329" i="82"/>
  <c r="BH329" i="82"/>
  <c r="BK328" i="82"/>
  <c r="BJ328" i="82"/>
  <c r="BI328" i="82"/>
  <c r="BH328" i="82"/>
  <c r="BK327" i="82"/>
  <c r="BJ327" i="82"/>
  <c r="BI327" i="82"/>
  <c r="BH327" i="82"/>
  <c r="BK326" i="82"/>
  <c r="BJ326" i="82"/>
  <c r="BI326" i="82"/>
  <c r="BH326" i="82"/>
  <c r="BK325" i="82"/>
  <c r="BJ325" i="82"/>
  <c r="BI325" i="82"/>
  <c r="BH325" i="82"/>
  <c r="BK324" i="82"/>
  <c r="BJ324" i="82"/>
  <c r="BI324" i="82"/>
  <c r="BH324" i="82"/>
  <c r="BK323" i="82"/>
  <c r="BJ323" i="82"/>
  <c r="BI323" i="82"/>
  <c r="BH323" i="82"/>
  <c r="BK322" i="82"/>
  <c r="BJ322" i="82"/>
  <c r="BI322" i="82"/>
  <c r="BH322" i="82"/>
  <c r="BK321" i="82"/>
  <c r="BJ321" i="82"/>
  <c r="BI321" i="82"/>
  <c r="BH321" i="82"/>
  <c r="BK320" i="82"/>
  <c r="BJ320" i="82"/>
  <c r="BI320" i="82"/>
  <c r="BH320" i="82"/>
  <c r="BK319" i="82"/>
  <c r="BJ319" i="82"/>
  <c r="BI319" i="82"/>
  <c r="BH319" i="82"/>
  <c r="BK318" i="82"/>
  <c r="BJ318" i="82"/>
  <c r="BI318" i="82"/>
  <c r="BH318" i="82"/>
  <c r="BK317" i="82"/>
  <c r="BJ317" i="82"/>
  <c r="BI317" i="82"/>
  <c r="BH317" i="82"/>
  <c r="BK316" i="82"/>
  <c r="BJ316" i="82"/>
  <c r="BI316" i="82"/>
  <c r="BH316" i="82"/>
  <c r="BK315" i="82"/>
  <c r="BJ315" i="82"/>
  <c r="BI315" i="82"/>
  <c r="BH315" i="82"/>
  <c r="BK314" i="82"/>
  <c r="BJ314" i="82"/>
  <c r="BI314" i="82"/>
  <c r="BH314" i="82"/>
  <c r="BK313" i="82"/>
  <c r="BJ313" i="82"/>
  <c r="BI313" i="82"/>
  <c r="BH313" i="82"/>
  <c r="BK312" i="82"/>
  <c r="BJ312" i="82"/>
  <c r="BI312" i="82"/>
  <c r="BH312" i="82"/>
  <c r="BK311" i="82"/>
  <c r="BJ311" i="82"/>
  <c r="BI311" i="82"/>
  <c r="BH311" i="82"/>
  <c r="BK310" i="82"/>
  <c r="BJ310" i="82"/>
  <c r="BI310" i="82"/>
  <c r="BH310" i="82"/>
  <c r="BK309" i="82"/>
  <c r="BJ309" i="82"/>
  <c r="BI309" i="82"/>
  <c r="BH309" i="82"/>
  <c r="BK308" i="82"/>
  <c r="BJ308" i="82"/>
  <c r="BI308" i="82"/>
  <c r="BH308" i="82"/>
  <c r="BK307" i="82"/>
  <c r="BJ307" i="82"/>
  <c r="BI307" i="82"/>
  <c r="BH307" i="82"/>
  <c r="BK306" i="82"/>
  <c r="BJ306" i="82"/>
  <c r="BI306" i="82"/>
  <c r="BH306" i="82"/>
  <c r="BK305" i="82"/>
  <c r="BJ305" i="82"/>
  <c r="BI305" i="82"/>
  <c r="BH305" i="82"/>
  <c r="BK304" i="82"/>
  <c r="BJ304" i="82"/>
  <c r="BI304" i="82"/>
  <c r="BH304" i="82"/>
  <c r="BK303" i="82"/>
  <c r="BJ303" i="82"/>
  <c r="BI303" i="82"/>
  <c r="BH303" i="82"/>
  <c r="BK302" i="82"/>
  <c r="BJ302" i="82"/>
  <c r="BI302" i="82"/>
  <c r="BH302" i="82"/>
  <c r="BK301" i="82"/>
  <c r="BJ301" i="82"/>
  <c r="BI301" i="82"/>
  <c r="BH301" i="82"/>
  <c r="BK300" i="82"/>
  <c r="BJ300" i="82"/>
  <c r="BI300" i="82"/>
  <c r="BH300" i="82"/>
  <c r="BK299" i="82"/>
  <c r="BJ299" i="82"/>
  <c r="BI299" i="82"/>
  <c r="BH299" i="82"/>
  <c r="BK298" i="82"/>
  <c r="BJ298" i="82"/>
  <c r="BI298" i="82"/>
  <c r="BH298" i="82"/>
  <c r="BK297" i="82"/>
  <c r="BJ297" i="82"/>
  <c r="BI297" i="82"/>
  <c r="BH297" i="82"/>
  <c r="BK296" i="82"/>
  <c r="BJ296" i="82"/>
  <c r="BI296" i="82"/>
  <c r="BH296" i="82"/>
  <c r="BK295" i="82"/>
  <c r="BJ295" i="82"/>
  <c r="BI295" i="82"/>
  <c r="BH295" i="82"/>
  <c r="BK294" i="82"/>
  <c r="BJ294" i="82"/>
  <c r="BI294" i="82"/>
  <c r="BH294" i="82"/>
  <c r="BK293" i="82"/>
  <c r="BJ293" i="82"/>
  <c r="BI293" i="82"/>
  <c r="BH293" i="82"/>
  <c r="BK292" i="82"/>
  <c r="BJ292" i="82"/>
  <c r="BI292" i="82"/>
  <c r="BH292" i="82"/>
  <c r="BK291" i="82"/>
  <c r="BJ291" i="82"/>
  <c r="BI291" i="82"/>
  <c r="BH291" i="82"/>
  <c r="BK290" i="82"/>
  <c r="BJ290" i="82"/>
  <c r="BI290" i="82"/>
  <c r="BH290" i="82"/>
  <c r="BK289" i="82"/>
  <c r="BJ289" i="82"/>
  <c r="BI289" i="82"/>
  <c r="BH289" i="82"/>
  <c r="BK288" i="82"/>
  <c r="BJ288" i="82"/>
  <c r="BI288" i="82"/>
  <c r="BH288" i="82"/>
  <c r="BK287" i="82"/>
  <c r="BJ287" i="82"/>
  <c r="BI287" i="82"/>
  <c r="BH287" i="82"/>
  <c r="BK286" i="82"/>
  <c r="BJ286" i="82"/>
  <c r="BI286" i="82"/>
  <c r="BH286" i="82"/>
  <c r="BK285" i="82"/>
  <c r="BJ285" i="82"/>
  <c r="BI285" i="82"/>
  <c r="BH285" i="82"/>
  <c r="BK284" i="82"/>
  <c r="BJ284" i="82"/>
  <c r="BI284" i="82"/>
  <c r="BH284" i="82"/>
  <c r="BK283" i="82"/>
  <c r="BJ283" i="82"/>
  <c r="BI283" i="82"/>
  <c r="BH283" i="82"/>
  <c r="BK282" i="82"/>
  <c r="BJ282" i="82"/>
  <c r="BI282" i="82"/>
  <c r="BH282" i="82"/>
  <c r="BK281" i="82"/>
  <c r="BJ281" i="82"/>
  <c r="BI281" i="82"/>
  <c r="BH281" i="82"/>
  <c r="BK280" i="82"/>
  <c r="BJ280" i="82"/>
  <c r="BI280" i="82"/>
  <c r="BH280" i="82"/>
  <c r="BK279" i="82"/>
  <c r="BJ279" i="82"/>
  <c r="BI279" i="82"/>
  <c r="BH279" i="82"/>
  <c r="BK278" i="82"/>
  <c r="BJ278" i="82"/>
  <c r="BI278" i="82"/>
  <c r="BH278" i="82"/>
  <c r="BK277" i="82"/>
  <c r="BJ277" i="82"/>
  <c r="BI277" i="82"/>
  <c r="BH277" i="82"/>
  <c r="BK276" i="82"/>
  <c r="BJ276" i="82"/>
  <c r="BI276" i="82"/>
  <c r="BH276" i="82"/>
  <c r="BK275" i="82"/>
  <c r="BJ275" i="82"/>
  <c r="BI275" i="82"/>
  <c r="BH275" i="82"/>
  <c r="BK274" i="82"/>
  <c r="BJ274" i="82"/>
  <c r="BI274" i="82"/>
  <c r="BH274" i="82"/>
  <c r="BK273" i="82"/>
  <c r="BJ273" i="82"/>
  <c r="BI273" i="82"/>
  <c r="BH273" i="82"/>
  <c r="BK272" i="82"/>
  <c r="BJ272" i="82"/>
  <c r="BI272" i="82"/>
  <c r="BH272" i="82"/>
  <c r="BK271" i="82"/>
  <c r="BJ271" i="82"/>
  <c r="BI271" i="82"/>
  <c r="BH271" i="82"/>
  <c r="BK270" i="82"/>
  <c r="BJ270" i="82"/>
  <c r="BI270" i="82"/>
  <c r="BH270" i="82"/>
  <c r="BK269" i="82"/>
  <c r="BJ269" i="82"/>
  <c r="BI269" i="82"/>
  <c r="BH269" i="82"/>
  <c r="BK268" i="82"/>
  <c r="BJ268" i="82"/>
  <c r="BI268" i="82"/>
  <c r="BH268" i="82"/>
  <c r="BK267" i="82"/>
  <c r="BJ267" i="82"/>
  <c r="BI267" i="82"/>
  <c r="BH267" i="82"/>
  <c r="BK266" i="82"/>
  <c r="BJ266" i="82"/>
  <c r="BI266" i="82"/>
  <c r="BH266" i="82"/>
  <c r="BK265" i="82"/>
  <c r="BJ265" i="82"/>
  <c r="BI265" i="82"/>
  <c r="BH265" i="82"/>
  <c r="BK264" i="82"/>
  <c r="BJ264" i="82"/>
  <c r="BI264" i="82"/>
  <c r="BH264" i="82"/>
  <c r="BK263" i="82"/>
  <c r="BJ263" i="82"/>
  <c r="BI263" i="82"/>
  <c r="BH263" i="82"/>
  <c r="BK262" i="82"/>
  <c r="BJ262" i="82"/>
  <c r="BI262" i="82"/>
  <c r="BH262" i="82"/>
  <c r="BK261" i="82"/>
  <c r="BJ261" i="82"/>
  <c r="BI261" i="82"/>
  <c r="BH261" i="82"/>
  <c r="BK260" i="82"/>
  <c r="BJ260" i="82"/>
  <c r="BI260" i="82"/>
  <c r="BH260" i="82"/>
  <c r="BK259" i="82"/>
  <c r="BJ259" i="82"/>
  <c r="BI259" i="82"/>
  <c r="BH259" i="82"/>
  <c r="BK258" i="82"/>
  <c r="BJ258" i="82"/>
  <c r="BI258" i="82"/>
  <c r="BH258" i="82"/>
  <c r="BK257" i="82"/>
  <c r="BJ257" i="82"/>
  <c r="BI257" i="82"/>
  <c r="BH257" i="82"/>
  <c r="BK256" i="82"/>
  <c r="BJ256" i="82"/>
  <c r="BI256" i="82"/>
  <c r="BH256" i="82"/>
  <c r="BK255" i="82"/>
  <c r="BJ255" i="82"/>
  <c r="BI255" i="82"/>
  <c r="BH255" i="82"/>
  <c r="BK254" i="82"/>
  <c r="BJ254" i="82"/>
  <c r="BI254" i="82"/>
  <c r="BH254" i="82"/>
  <c r="BK253" i="82"/>
  <c r="BJ253" i="82"/>
  <c r="BI253" i="82"/>
  <c r="BH253" i="82"/>
  <c r="BK252" i="82"/>
  <c r="BJ252" i="82"/>
  <c r="BI252" i="82"/>
  <c r="BH252" i="82"/>
  <c r="BK251" i="82"/>
  <c r="BJ251" i="82"/>
  <c r="BI251" i="82"/>
  <c r="BH251" i="82"/>
  <c r="BK250" i="82"/>
  <c r="BJ250" i="82"/>
  <c r="BI250" i="82"/>
  <c r="BH250" i="82"/>
  <c r="BK249" i="82"/>
  <c r="BJ249" i="82"/>
  <c r="BI249" i="82"/>
  <c r="BH249" i="82"/>
  <c r="BK248" i="82"/>
  <c r="BJ248" i="82"/>
  <c r="BI248" i="82"/>
  <c r="BH248" i="82"/>
  <c r="BK247" i="82"/>
  <c r="BJ247" i="82"/>
  <c r="BI247" i="82"/>
  <c r="BH247" i="82"/>
  <c r="BK246" i="82"/>
  <c r="BJ246" i="82"/>
  <c r="BI246" i="82"/>
  <c r="BH246" i="82"/>
  <c r="BK245" i="82"/>
  <c r="BJ245" i="82"/>
  <c r="BI245" i="82"/>
  <c r="BH245" i="82"/>
  <c r="BK244" i="82"/>
  <c r="BJ244" i="82"/>
  <c r="BI244" i="82"/>
  <c r="BH244" i="82"/>
  <c r="BK243" i="82"/>
  <c r="BJ243" i="82"/>
  <c r="BI243" i="82"/>
  <c r="BH243" i="82"/>
  <c r="BK242" i="82"/>
  <c r="BJ242" i="82"/>
  <c r="BI242" i="82"/>
  <c r="BH242" i="82"/>
  <c r="BK241" i="82"/>
  <c r="BJ241" i="82"/>
  <c r="BI241" i="82"/>
  <c r="BH241" i="82"/>
  <c r="BK240" i="82"/>
  <c r="BJ240" i="82"/>
  <c r="BI240" i="82"/>
  <c r="BH240" i="82"/>
  <c r="BK239" i="82"/>
  <c r="BJ239" i="82"/>
  <c r="BI239" i="82"/>
  <c r="BH239" i="82"/>
  <c r="BK238" i="82"/>
  <c r="BJ238" i="82"/>
  <c r="BI238" i="82"/>
  <c r="BH238" i="82"/>
  <c r="BK237" i="82"/>
  <c r="BJ237" i="82"/>
  <c r="BI237" i="82"/>
  <c r="BH237" i="82"/>
  <c r="BK236" i="82"/>
  <c r="BJ236" i="82"/>
  <c r="BI236" i="82"/>
  <c r="BH236" i="82"/>
  <c r="BK235" i="82"/>
  <c r="BJ235" i="82"/>
  <c r="BI235" i="82"/>
  <c r="BH235" i="82"/>
  <c r="BK234" i="82"/>
  <c r="BJ234" i="82"/>
  <c r="BI234" i="82"/>
  <c r="BH234" i="82"/>
  <c r="BK233" i="82"/>
  <c r="BJ233" i="82"/>
  <c r="BI233" i="82"/>
  <c r="BH233" i="82"/>
  <c r="BK232" i="82"/>
  <c r="BJ232" i="82"/>
  <c r="BI232" i="82"/>
  <c r="BH232" i="82"/>
  <c r="BK231" i="82"/>
  <c r="BJ231" i="82"/>
  <c r="BI231" i="82"/>
  <c r="BH231" i="82"/>
  <c r="BK230" i="82"/>
  <c r="BJ230" i="82"/>
  <c r="BI230" i="82"/>
  <c r="BH230" i="82"/>
  <c r="BK229" i="82"/>
  <c r="BJ229" i="82"/>
  <c r="BI229" i="82"/>
  <c r="BH229" i="82"/>
  <c r="BK228" i="82"/>
  <c r="BJ228" i="82"/>
  <c r="BI228" i="82"/>
  <c r="BH228" i="82"/>
  <c r="BK227" i="82"/>
  <c r="BJ227" i="82"/>
  <c r="BI227" i="82"/>
  <c r="BH227" i="82"/>
  <c r="BK226" i="82"/>
  <c r="BJ226" i="82"/>
  <c r="BI226" i="82"/>
  <c r="BH226" i="82"/>
  <c r="BK225" i="82"/>
  <c r="BJ225" i="82"/>
  <c r="BI225" i="82"/>
  <c r="BH225" i="82"/>
  <c r="BK224" i="82"/>
  <c r="BJ224" i="82"/>
  <c r="BI224" i="82"/>
  <c r="BH224" i="82"/>
  <c r="BK223" i="82"/>
  <c r="BJ223" i="82"/>
  <c r="BI223" i="82"/>
  <c r="BH223" i="82"/>
  <c r="BK222" i="82"/>
  <c r="BJ222" i="82"/>
  <c r="BI222" i="82"/>
  <c r="BH222" i="82"/>
  <c r="BK221" i="82"/>
  <c r="BJ221" i="82"/>
  <c r="BI221" i="82"/>
  <c r="BH221" i="82"/>
  <c r="BK220" i="82"/>
  <c r="BJ220" i="82"/>
  <c r="BI220" i="82"/>
  <c r="BH220" i="82"/>
  <c r="BK219" i="82"/>
  <c r="BJ219" i="82"/>
  <c r="BI219" i="82"/>
  <c r="BH219" i="82"/>
  <c r="BK218" i="82"/>
  <c r="BJ218" i="82"/>
  <c r="BI218" i="82"/>
  <c r="BH218" i="82"/>
  <c r="BK217" i="82"/>
  <c r="BJ217" i="82"/>
  <c r="BI217" i="82"/>
  <c r="BH217" i="82"/>
  <c r="BK216" i="82"/>
  <c r="BJ216" i="82"/>
  <c r="BI216" i="82"/>
  <c r="BH216" i="82"/>
  <c r="BK215" i="82"/>
  <c r="BJ215" i="82"/>
  <c r="BI215" i="82"/>
  <c r="BH215" i="82"/>
  <c r="BK214" i="82"/>
  <c r="BJ214" i="82"/>
  <c r="BI214" i="82"/>
  <c r="BH214" i="82"/>
  <c r="BK213" i="82"/>
  <c r="BJ213" i="82"/>
  <c r="BI213" i="82"/>
  <c r="BH213" i="82"/>
  <c r="BK212" i="82"/>
  <c r="BJ212" i="82"/>
  <c r="BI212" i="82"/>
  <c r="BH212" i="82"/>
  <c r="BK211" i="82"/>
  <c r="BJ211" i="82"/>
  <c r="BI211" i="82"/>
  <c r="BH211" i="82"/>
  <c r="BK210" i="82"/>
  <c r="BJ210" i="82"/>
  <c r="BI210" i="82"/>
  <c r="BH210" i="82"/>
  <c r="BK209" i="82"/>
  <c r="BJ209" i="82"/>
  <c r="BI209" i="82"/>
  <c r="BH209" i="82"/>
  <c r="BK208" i="82"/>
  <c r="BJ208" i="82"/>
  <c r="BI208" i="82"/>
  <c r="BH208" i="82"/>
  <c r="BK207" i="82"/>
  <c r="BJ207" i="82"/>
  <c r="BI207" i="82"/>
  <c r="BH207" i="82"/>
  <c r="BK206" i="82"/>
  <c r="BJ206" i="82"/>
  <c r="BI206" i="82"/>
  <c r="BH206" i="82"/>
  <c r="BK205" i="82"/>
  <c r="BJ205" i="82"/>
  <c r="BI205" i="82"/>
  <c r="BH205" i="82"/>
  <c r="BK204" i="82"/>
  <c r="BJ204" i="82"/>
  <c r="BI204" i="82"/>
  <c r="BH204" i="82"/>
  <c r="BK203" i="82"/>
  <c r="BJ203" i="82"/>
  <c r="BI203" i="82"/>
  <c r="BH203" i="82"/>
  <c r="BK202" i="82"/>
  <c r="BJ202" i="82"/>
  <c r="BI202" i="82"/>
  <c r="BH202" i="82"/>
  <c r="BK201" i="82"/>
  <c r="BJ201" i="82"/>
  <c r="BI201" i="82"/>
  <c r="BH201" i="82"/>
  <c r="BK200" i="82"/>
  <c r="BJ200" i="82"/>
  <c r="BI200" i="82"/>
  <c r="BH200" i="82"/>
  <c r="BK199" i="82"/>
  <c r="BJ199" i="82"/>
  <c r="BI199" i="82"/>
  <c r="BH199" i="82"/>
  <c r="BK198" i="82"/>
  <c r="BJ198" i="82"/>
  <c r="BI198" i="82"/>
  <c r="BH198" i="82"/>
  <c r="BK197" i="82"/>
  <c r="BJ197" i="82"/>
  <c r="BI197" i="82"/>
  <c r="BH197" i="82"/>
  <c r="BK196" i="82"/>
  <c r="BJ196" i="82"/>
  <c r="BI196" i="82"/>
  <c r="BH196" i="82"/>
  <c r="BK195" i="82"/>
  <c r="BJ195" i="82"/>
  <c r="BI195" i="82"/>
  <c r="BH195" i="82"/>
  <c r="BK194" i="82"/>
  <c r="BJ194" i="82"/>
  <c r="BI194" i="82"/>
  <c r="BH194" i="82"/>
  <c r="BK193" i="82"/>
  <c r="BJ193" i="82"/>
  <c r="BI193" i="82"/>
  <c r="BH193" i="82"/>
  <c r="BK192" i="82"/>
  <c r="BJ192" i="82"/>
  <c r="BI192" i="82"/>
  <c r="BH192" i="82"/>
  <c r="BK191" i="82"/>
  <c r="BJ191" i="82"/>
  <c r="BI191" i="82"/>
  <c r="BH191" i="82"/>
  <c r="BK190" i="82"/>
  <c r="BJ190" i="82"/>
  <c r="BI190" i="82"/>
  <c r="BH190" i="82"/>
  <c r="BK189" i="82"/>
  <c r="BJ189" i="82"/>
  <c r="BI189" i="82"/>
  <c r="BH189" i="82"/>
  <c r="BK188" i="82"/>
  <c r="BJ188" i="82"/>
  <c r="BI188" i="82"/>
  <c r="BH188" i="82"/>
  <c r="BK187" i="82"/>
  <c r="BJ187" i="82"/>
  <c r="BI187" i="82"/>
  <c r="BH187" i="82"/>
  <c r="BK186" i="82"/>
  <c r="BJ186" i="82"/>
  <c r="BI186" i="82"/>
  <c r="BH186" i="82"/>
  <c r="BK185" i="82"/>
  <c r="BJ185" i="82"/>
  <c r="BI185" i="82"/>
  <c r="BH185" i="82"/>
  <c r="BK184" i="82"/>
  <c r="BJ184" i="82"/>
  <c r="BI184" i="82"/>
  <c r="BH184" i="82"/>
  <c r="BK183" i="82"/>
  <c r="BJ183" i="82"/>
  <c r="BI183" i="82"/>
  <c r="BH183" i="82"/>
  <c r="BK182" i="82"/>
  <c r="BJ182" i="82"/>
  <c r="BI182" i="82"/>
  <c r="BH182" i="82"/>
  <c r="BK181" i="82"/>
  <c r="BJ181" i="82"/>
  <c r="BI181" i="82"/>
  <c r="BH181" i="82"/>
  <c r="BK180" i="82"/>
  <c r="BJ180" i="82"/>
  <c r="BI180" i="82"/>
  <c r="BH180" i="82"/>
  <c r="BK179" i="82"/>
  <c r="BJ179" i="82"/>
  <c r="BI179" i="82"/>
  <c r="BH179" i="82"/>
  <c r="BK178" i="82"/>
  <c r="BJ178" i="82"/>
  <c r="BI178" i="82"/>
  <c r="BH178" i="82"/>
  <c r="BK177" i="82"/>
  <c r="BJ177" i="82"/>
  <c r="BI177" i="82"/>
  <c r="BH177" i="82"/>
  <c r="BK176" i="82"/>
  <c r="BJ176" i="82"/>
  <c r="BI176" i="82"/>
  <c r="BH176" i="82"/>
  <c r="BK175" i="82"/>
  <c r="BJ175" i="82"/>
  <c r="BI175" i="82"/>
  <c r="BH175" i="82"/>
  <c r="BK174" i="82"/>
  <c r="BJ174" i="82"/>
  <c r="BI174" i="82"/>
  <c r="BH174" i="82"/>
  <c r="BK173" i="82"/>
  <c r="BJ173" i="82"/>
  <c r="BI173" i="82"/>
  <c r="BH173" i="82"/>
  <c r="BK172" i="82"/>
  <c r="BJ172" i="82"/>
  <c r="BI172" i="82"/>
  <c r="BH172" i="82"/>
  <c r="BK171" i="82"/>
  <c r="BJ171" i="82"/>
  <c r="BI171" i="82"/>
  <c r="BH171" i="82"/>
  <c r="BK170" i="82"/>
  <c r="BJ170" i="82"/>
  <c r="BI170" i="82"/>
  <c r="BH170" i="82"/>
  <c r="BK169" i="82"/>
  <c r="BJ169" i="82"/>
  <c r="BI169" i="82"/>
  <c r="BH169" i="82"/>
  <c r="BK168" i="82"/>
  <c r="BJ168" i="82"/>
  <c r="BI168" i="82"/>
  <c r="BH168" i="82"/>
  <c r="BK167" i="82"/>
  <c r="BJ167" i="82"/>
  <c r="BI167" i="82"/>
  <c r="BH167" i="82"/>
  <c r="BK166" i="82"/>
  <c r="BJ166" i="82"/>
  <c r="BI166" i="82"/>
  <c r="BH166" i="82"/>
  <c r="BK165" i="82"/>
  <c r="BJ165" i="82"/>
  <c r="BI165" i="82"/>
  <c r="BH165" i="82"/>
  <c r="BK164" i="82"/>
  <c r="BJ164" i="82"/>
  <c r="BI164" i="82"/>
  <c r="BH164" i="82"/>
  <c r="BK163" i="82"/>
  <c r="BJ163" i="82"/>
  <c r="BI163" i="82"/>
  <c r="BH163" i="82"/>
  <c r="BK162" i="82"/>
  <c r="BJ162" i="82"/>
  <c r="BI162" i="82"/>
  <c r="BH162" i="82"/>
  <c r="BK161" i="82"/>
  <c r="BJ161" i="82"/>
  <c r="BI161" i="82"/>
  <c r="BH161" i="82"/>
  <c r="BK160" i="82"/>
  <c r="BJ160" i="82"/>
  <c r="BI160" i="82"/>
  <c r="BH160" i="82"/>
  <c r="BK159" i="82"/>
  <c r="BJ159" i="82"/>
  <c r="BI159" i="82"/>
  <c r="BH159" i="82"/>
  <c r="BK158" i="82"/>
  <c r="BJ158" i="82"/>
  <c r="BI158" i="82"/>
  <c r="BH158" i="82"/>
  <c r="BK157" i="82"/>
  <c r="BJ157" i="82"/>
  <c r="BI157" i="82"/>
  <c r="BH157" i="82"/>
  <c r="BK156" i="82"/>
  <c r="BJ156" i="82"/>
  <c r="BI156" i="82"/>
  <c r="BH156" i="82"/>
  <c r="BK155" i="82"/>
  <c r="BJ155" i="82"/>
  <c r="BI155" i="82"/>
  <c r="BH155" i="82"/>
  <c r="BK154" i="82"/>
  <c r="BJ154" i="82"/>
  <c r="BI154" i="82"/>
  <c r="BH154" i="82"/>
  <c r="BK153" i="82"/>
  <c r="BJ153" i="82"/>
  <c r="BI153" i="82"/>
  <c r="BH153" i="82"/>
  <c r="BK152" i="82"/>
  <c r="BJ152" i="82"/>
  <c r="BI152" i="82"/>
  <c r="BH152" i="82"/>
  <c r="BK151" i="82"/>
  <c r="BJ151" i="82"/>
  <c r="BI151" i="82"/>
  <c r="BH151" i="82"/>
  <c r="BK150" i="82"/>
  <c r="BJ150" i="82"/>
  <c r="BI150" i="82"/>
  <c r="BH150" i="82"/>
  <c r="BK149" i="82"/>
  <c r="BJ149" i="82"/>
  <c r="BI149" i="82"/>
  <c r="BH149" i="82"/>
  <c r="BK148" i="82"/>
  <c r="BJ148" i="82"/>
  <c r="BI148" i="82"/>
  <c r="BH148" i="82"/>
  <c r="BK147" i="82"/>
  <c r="BJ147" i="82"/>
  <c r="BI147" i="82"/>
  <c r="BH147" i="82"/>
  <c r="BK146" i="82"/>
  <c r="BJ146" i="82"/>
  <c r="BI146" i="82"/>
  <c r="BH146" i="82"/>
  <c r="BK145" i="82"/>
  <c r="BJ145" i="82"/>
  <c r="BI145" i="82"/>
  <c r="BH145" i="82"/>
  <c r="BK144" i="82"/>
  <c r="BJ144" i="82"/>
  <c r="BI144" i="82"/>
  <c r="BH144" i="82"/>
  <c r="BK143" i="82"/>
  <c r="BJ143" i="82"/>
  <c r="BI143" i="82"/>
  <c r="BH143" i="82"/>
  <c r="BK142" i="82"/>
  <c r="BJ142" i="82"/>
  <c r="BI142" i="82"/>
  <c r="BH142" i="82"/>
  <c r="BK141" i="82"/>
  <c r="BJ141" i="82"/>
  <c r="BI141" i="82"/>
  <c r="BH141" i="82"/>
  <c r="BK140" i="82"/>
  <c r="BJ140" i="82"/>
  <c r="BI140" i="82"/>
  <c r="BH140" i="82"/>
  <c r="BK139" i="82"/>
  <c r="BJ139" i="82"/>
  <c r="BI139" i="82"/>
  <c r="BH139" i="82"/>
  <c r="BK138" i="82"/>
  <c r="BJ138" i="82"/>
  <c r="BI138" i="82"/>
  <c r="BH138" i="82"/>
  <c r="BK137" i="82"/>
  <c r="BJ137" i="82"/>
  <c r="BI137" i="82"/>
  <c r="BH137" i="82"/>
  <c r="BK136" i="82"/>
  <c r="BJ136" i="82"/>
  <c r="BI136" i="82"/>
  <c r="BH136" i="82"/>
  <c r="BK135" i="82"/>
  <c r="BJ135" i="82"/>
  <c r="BI135" i="82"/>
  <c r="BH135" i="82"/>
  <c r="BK134" i="82"/>
  <c r="BJ134" i="82"/>
  <c r="BI134" i="82"/>
  <c r="BH134" i="82"/>
  <c r="BK133" i="82"/>
  <c r="BJ133" i="82"/>
  <c r="BI133" i="82"/>
  <c r="BH133" i="82"/>
  <c r="BK132" i="82"/>
  <c r="BJ132" i="82"/>
  <c r="BI132" i="82"/>
  <c r="BH132" i="82"/>
  <c r="BK131" i="82"/>
  <c r="BJ131" i="82"/>
  <c r="BI131" i="82"/>
  <c r="BH131" i="82"/>
  <c r="BK130" i="82"/>
  <c r="BJ130" i="82"/>
  <c r="BI130" i="82"/>
  <c r="BH130" i="82"/>
  <c r="BK129" i="82"/>
  <c r="BJ129" i="82"/>
  <c r="BI129" i="82"/>
  <c r="BH129" i="82"/>
  <c r="BK128" i="82"/>
  <c r="BJ128" i="82"/>
  <c r="BI128" i="82"/>
  <c r="BH128" i="82"/>
  <c r="BK127" i="82"/>
  <c r="BJ127" i="82"/>
  <c r="BI127" i="82"/>
  <c r="BH127" i="82"/>
  <c r="BK126" i="82"/>
  <c r="BJ126" i="82"/>
  <c r="BI126" i="82"/>
  <c r="BH126" i="82"/>
  <c r="BK125" i="82"/>
  <c r="BJ125" i="82"/>
  <c r="BI125" i="82"/>
  <c r="BH125" i="82"/>
  <c r="BK124" i="82"/>
  <c r="BJ124" i="82"/>
  <c r="BI124" i="82"/>
  <c r="BH124" i="82"/>
  <c r="BK123" i="82"/>
  <c r="BJ123" i="82"/>
  <c r="BI123" i="82"/>
  <c r="BH123" i="82"/>
  <c r="BK122" i="82"/>
  <c r="BJ122" i="82"/>
  <c r="BI122" i="82"/>
  <c r="BH122" i="82"/>
  <c r="BK121" i="82"/>
  <c r="BJ121" i="82"/>
  <c r="BI121" i="82"/>
  <c r="BH121" i="82"/>
  <c r="BK120" i="82"/>
  <c r="BJ120" i="82"/>
  <c r="BI120" i="82"/>
  <c r="BH120" i="82"/>
  <c r="BK119" i="82"/>
  <c r="BJ119" i="82"/>
  <c r="BI119" i="82"/>
  <c r="BH119" i="82"/>
  <c r="BK118" i="82"/>
  <c r="BJ118" i="82"/>
  <c r="BI118" i="82"/>
  <c r="BH118" i="82"/>
  <c r="BK117" i="82"/>
  <c r="BJ117" i="82"/>
  <c r="BI117" i="82"/>
  <c r="BH117" i="82"/>
  <c r="BK116" i="82"/>
  <c r="BJ116" i="82"/>
  <c r="BI116" i="82"/>
  <c r="BH116" i="82"/>
  <c r="BK115" i="82"/>
  <c r="BJ115" i="82"/>
  <c r="BI115" i="82"/>
  <c r="BH115" i="82"/>
  <c r="BK114" i="82"/>
  <c r="BJ114" i="82"/>
  <c r="BI114" i="82"/>
  <c r="BH114" i="82"/>
  <c r="BK113" i="82"/>
  <c r="BJ113" i="82"/>
  <c r="BI113" i="82"/>
  <c r="BH113" i="82"/>
  <c r="BK112" i="82"/>
  <c r="BJ112" i="82"/>
  <c r="BI112" i="82"/>
  <c r="BH112" i="82"/>
  <c r="BK111" i="82"/>
  <c r="BJ111" i="82"/>
  <c r="BI111" i="82"/>
  <c r="BH111" i="82"/>
  <c r="BK110" i="82"/>
  <c r="BJ110" i="82"/>
  <c r="BI110" i="82"/>
  <c r="BH110" i="82"/>
  <c r="BK109" i="82"/>
  <c r="BJ109" i="82"/>
  <c r="BI109" i="82"/>
  <c r="BH109" i="82"/>
  <c r="BK108" i="82"/>
  <c r="BJ108" i="82"/>
  <c r="BI108" i="82"/>
  <c r="BH108" i="82"/>
  <c r="BK107" i="82"/>
  <c r="BJ107" i="82"/>
  <c r="BI107" i="82"/>
  <c r="BH107" i="82"/>
  <c r="BK106" i="82"/>
  <c r="BJ106" i="82"/>
  <c r="BI106" i="82"/>
  <c r="BH106" i="82"/>
  <c r="BK105" i="82"/>
  <c r="BJ105" i="82"/>
  <c r="BI105" i="82"/>
  <c r="BH105" i="82"/>
  <c r="BK104" i="82"/>
  <c r="BJ104" i="82"/>
  <c r="BI104" i="82"/>
  <c r="BH104" i="82"/>
  <c r="BK103" i="82"/>
  <c r="BJ103" i="82"/>
  <c r="BI103" i="82"/>
  <c r="BH103" i="82"/>
  <c r="BK102" i="82"/>
  <c r="BJ102" i="82"/>
  <c r="BI102" i="82"/>
  <c r="BH102" i="82"/>
  <c r="BK101" i="82"/>
  <c r="BJ101" i="82"/>
  <c r="BI101" i="82"/>
  <c r="BH101" i="82"/>
  <c r="BK100" i="82"/>
  <c r="BJ100" i="82"/>
  <c r="BI100" i="82"/>
  <c r="BH100" i="82"/>
  <c r="BK99" i="82"/>
  <c r="BJ99" i="82"/>
  <c r="BI99" i="82"/>
  <c r="BH99" i="82"/>
  <c r="BK98" i="82"/>
  <c r="BJ98" i="82"/>
  <c r="BI98" i="82"/>
  <c r="BH98" i="82"/>
  <c r="BK97" i="82"/>
  <c r="BJ97" i="82"/>
  <c r="BI97" i="82"/>
  <c r="BH97" i="82"/>
  <c r="BK96" i="82"/>
  <c r="BJ96" i="82"/>
  <c r="BI96" i="82"/>
  <c r="BH96" i="82"/>
  <c r="BK95" i="82"/>
  <c r="BJ95" i="82"/>
  <c r="BI95" i="82"/>
  <c r="BH95" i="82"/>
  <c r="BK94" i="82"/>
  <c r="BJ94" i="82"/>
  <c r="BI94" i="82"/>
  <c r="BH94" i="82"/>
  <c r="BK93" i="82"/>
  <c r="BJ93" i="82"/>
  <c r="BI93" i="82"/>
  <c r="BH93" i="82"/>
  <c r="BK92" i="82"/>
  <c r="BJ92" i="82"/>
  <c r="BI92" i="82"/>
  <c r="BH92" i="82"/>
  <c r="BK91" i="82"/>
  <c r="BJ91" i="82"/>
  <c r="BI91" i="82"/>
  <c r="BH91" i="82"/>
  <c r="BK90" i="82"/>
  <c r="BJ90" i="82"/>
  <c r="BI90" i="82"/>
  <c r="BH90" i="82"/>
  <c r="BK89" i="82"/>
  <c r="BJ89" i="82"/>
  <c r="BI89" i="82"/>
  <c r="BH89" i="82"/>
  <c r="BK88" i="82"/>
  <c r="BJ88" i="82"/>
  <c r="BI88" i="82"/>
  <c r="BH88" i="82"/>
  <c r="BK87" i="82"/>
  <c r="BJ87" i="82"/>
  <c r="BI87" i="82"/>
  <c r="BH87" i="82"/>
  <c r="BK86" i="82"/>
  <c r="BJ86" i="82"/>
  <c r="BI86" i="82"/>
  <c r="BH86" i="82"/>
  <c r="BK85" i="82"/>
  <c r="BJ85" i="82"/>
  <c r="BI85" i="82"/>
  <c r="BH85" i="82"/>
  <c r="BK84" i="82"/>
  <c r="BJ84" i="82"/>
  <c r="BI84" i="82"/>
  <c r="BH84" i="82"/>
  <c r="BK83" i="82"/>
  <c r="BJ83" i="82"/>
  <c r="BI83" i="82"/>
  <c r="BH83" i="82"/>
  <c r="BK82" i="82"/>
  <c r="BJ82" i="82"/>
  <c r="BI82" i="82"/>
  <c r="BH82" i="82"/>
  <c r="BK81" i="82"/>
  <c r="BJ81" i="82"/>
  <c r="BI81" i="82"/>
  <c r="BH81" i="82"/>
  <c r="BK80" i="82"/>
  <c r="BJ80" i="82"/>
  <c r="BI80" i="82"/>
  <c r="BH80" i="82"/>
  <c r="BK79" i="82"/>
  <c r="BJ79" i="82"/>
  <c r="BI79" i="82"/>
  <c r="BH79" i="82"/>
  <c r="BK78" i="82"/>
  <c r="BJ78" i="82"/>
  <c r="BI78" i="82"/>
  <c r="BH78" i="82"/>
  <c r="BK77" i="82"/>
  <c r="BJ77" i="82"/>
  <c r="BI77" i="82"/>
  <c r="BH77" i="82"/>
  <c r="BK76" i="82"/>
  <c r="BJ76" i="82"/>
  <c r="BI76" i="82"/>
  <c r="BH76" i="82"/>
  <c r="BK75" i="82"/>
  <c r="BJ75" i="82"/>
  <c r="BI75" i="82"/>
  <c r="BH75" i="82"/>
  <c r="BK74" i="82"/>
  <c r="BJ74" i="82"/>
  <c r="BI74" i="82"/>
  <c r="BH74" i="82"/>
  <c r="BK73" i="82"/>
  <c r="BJ73" i="82"/>
  <c r="BI73" i="82"/>
  <c r="BH73" i="82"/>
  <c r="BK72" i="82"/>
  <c r="BJ72" i="82"/>
  <c r="BI72" i="82"/>
  <c r="BH72" i="82"/>
  <c r="BK71" i="82"/>
  <c r="BJ71" i="82"/>
  <c r="BI71" i="82"/>
  <c r="BH71" i="82"/>
  <c r="BK70" i="82"/>
  <c r="BJ70" i="82"/>
  <c r="BI70" i="82"/>
  <c r="BH70" i="82"/>
  <c r="BK69" i="82"/>
  <c r="BJ69" i="82"/>
  <c r="BI69" i="82"/>
  <c r="BH69" i="82"/>
  <c r="BK68" i="82"/>
  <c r="BJ68" i="82"/>
  <c r="BI68" i="82"/>
  <c r="BH68" i="82"/>
  <c r="BK67" i="82"/>
  <c r="BJ67" i="82"/>
  <c r="BI67" i="82"/>
  <c r="BH67" i="82"/>
  <c r="BK66" i="82"/>
  <c r="BJ66" i="82"/>
  <c r="BI66" i="82"/>
  <c r="BH66" i="82"/>
  <c r="BK65" i="82"/>
  <c r="BJ65" i="82"/>
  <c r="BI65" i="82"/>
  <c r="BH65" i="82"/>
  <c r="BK64" i="82"/>
  <c r="BJ64" i="82"/>
  <c r="BI64" i="82"/>
  <c r="BH64" i="82"/>
  <c r="BK63" i="82"/>
  <c r="BJ63" i="82"/>
  <c r="BI63" i="82"/>
  <c r="BH63" i="82"/>
  <c r="BK62" i="82"/>
  <c r="BJ62" i="82"/>
  <c r="BI62" i="82"/>
  <c r="BH62" i="82"/>
  <c r="BK61" i="82"/>
  <c r="BJ61" i="82"/>
  <c r="BI61" i="82"/>
  <c r="BH61" i="82"/>
  <c r="BK60" i="82"/>
  <c r="BJ60" i="82"/>
  <c r="BI60" i="82"/>
  <c r="BH60" i="82"/>
  <c r="BK59" i="82"/>
  <c r="BJ59" i="82"/>
  <c r="BI59" i="82"/>
  <c r="BH59" i="82"/>
  <c r="BK58" i="82"/>
  <c r="BJ58" i="82"/>
  <c r="BI58" i="82"/>
  <c r="BH58" i="82"/>
  <c r="BK57" i="82"/>
  <c r="BJ57" i="82"/>
  <c r="BI57" i="82"/>
  <c r="BH57" i="82"/>
  <c r="BK56" i="82"/>
  <c r="BJ56" i="82"/>
  <c r="BI56" i="82"/>
  <c r="BH56" i="82"/>
  <c r="BK55" i="82"/>
  <c r="BJ55" i="82"/>
  <c r="BI55" i="82"/>
  <c r="BH55" i="82"/>
  <c r="BK54" i="82"/>
  <c r="BJ54" i="82"/>
  <c r="BI54" i="82"/>
  <c r="BH54" i="82"/>
  <c r="BK53" i="82"/>
  <c r="BJ53" i="82"/>
  <c r="BI53" i="82"/>
  <c r="BH53" i="82"/>
  <c r="BK52" i="82"/>
  <c r="BJ52" i="82"/>
  <c r="BI52" i="82"/>
  <c r="BH52" i="82"/>
  <c r="BK51" i="82"/>
  <c r="BJ51" i="82"/>
  <c r="BI51" i="82"/>
  <c r="BH51" i="82"/>
  <c r="BK50" i="82"/>
  <c r="BJ50" i="82"/>
  <c r="BI50" i="82"/>
  <c r="BH50" i="82"/>
  <c r="BK49" i="82"/>
  <c r="BJ49" i="82"/>
  <c r="BI49" i="82"/>
  <c r="BH49" i="82"/>
  <c r="BK48" i="82"/>
  <c r="BJ48" i="82"/>
  <c r="BI48" i="82"/>
  <c r="BH48" i="82"/>
  <c r="BK47" i="82"/>
  <c r="BJ47" i="82"/>
  <c r="BI47" i="82"/>
  <c r="BH47" i="82"/>
  <c r="BK46" i="82"/>
  <c r="BJ46" i="82"/>
  <c r="BI46" i="82"/>
  <c r="BH46" i="82"/>
  <c r="BK45" i="82"/>
  <c r="BJ45" i="82"/>
  <c r="BI45" i="82"/>
  <c r="BH45" i="82"/>
  <c r="BK44" i="82"/>
  <c r="BJ44" i="82"/>
  <c r="BI44" i="82"/>
  <c r="BH44" i="82"/>
  <c r="BK43" i="82"/>
  <c r="BJ43" i="82"/>
  <c r="BI43" i="82"/>
  <c r="BH43" i="82"/>
  <c r="BK42" i="82"/>
  <c r="BJ42" i="82"/>
  <c r="BI42" i="82"/>
  <c r="BH42" i="82"/>
  <c r="BK41" i="82"/>
  <c r="BJ41" i="82"/>
  <c r="BI41" i="82"/>
  <c r="BH41" i="82"/>
  <c r="BK40" i="82"/>
  <c r="BJ40" i="82"/>
  <c r="BI40" i="82"/>
  <c r="BH40" i="82"/>
  <c r="BK39" i="82"/>
  <c r="BJ39" i="82"/>
  <c r="BI39" i="82"/>
  <c r="BH39" i="82"/>
  <c r="BK38" i="82"/>
  <c r="BJ38" i="82"/>
  <c r="BI38" i="82"/>
  <c r="BH38" i="82"/>
  <c r="BK37" i="82"/>
  <c r="BJ37" i="82"/>
  <c r="BI37" i="82"/>
  <c r="BH37" i="82"/>
  <c r="BK36" i="82"/>
  <c r="BJ36" i="82"/>
  <c r="BI36" i="82"/>
  <c r="BH36" i="82"/>
  <c r="BK35" i="82"/>
  <c r="BJ35" i="82"/>
  <c r="BI35" i="82"/>
  <c r="BH35" i="82"/>
  <c r="BK34" i="82"/>
  <c r="BJ34" i="82"/>
  <c r="BI34" i="82"/>
  <c r="BH34" i="82"/>
  <c r="BK33" i="82"/>
  <c r="BJ33" i="82"/>
  <c r="BI33" i="82"/>
  <c r="BH33" i="82"/>
  <c r="BK32" i="82"/>
  <c r="BJ32" i="82"/>
  <c r="BI32" i="82"/>
  <c r="BH32" i="82"/>
  <c r="BK31" i="82"/>
  <c r="BJ31" i="82"/>
  <c r="BI31" i="82"/>
  <c r="BH31" i="82"/>
  <c r="BK30" i="82"/>
  <c r="BJ30" i="82"/>
  <c r="BI30" i="82"/>
  <c r="BH30" i="82"/>
  <c r="BK29" i="82"/>
  <c r="BJ29" i="82"/>
  <c r="BI29" i="82"/>
  <c r="BH29" i="82"/>
  <c r="BK28" i="82"/>
  <c r="BJ28" i="82"/>
  <c r="BI28" i="82"/>
  <c r="BH28" i="82"/>
  <c r="BK27" i="82"/>
  <c r="BJ27" i="82"/>
  <c r="BI27" i="82"/>
  <c r="BH27" i="82"/>
  <c r="BK26" i="82"/>
  <c r="BJ26" i="82"/>
  <c r="BI26" i="82"/>
  <c r="BH26" i="82"/>
  <c r="BK25" i="82"/>
  <c r="BJ25" i="82"/>
  <c r="BI25" i="82"/>
  <c r="BH25" i="82"/>
  <c r="BK24" i="82"/>
  <c r="BJ24" i="82"/>
  <c r="BI24" i="82"/>
  <c r="BH24" i="82"/>
  <c r="BK23" i="82"/>
  <c r="BJ23" i="82"/>
  <c r="BI23" i="82"/>
  <c r="BH23" i="82"/>
  <c r="BK22" i="82"/>
  <c r="BJ22" i="82"/>
  <c r="BI22" i="82"/>
  <c r="BH22" i="82"/>
  <c r="BK21" i="82"/>
  <c r="BJ21" i="82"/>
  <c r="BI21" i="82"/>
  <c r="BH21" i="82"/>
  <c r="BK20" i="82"/>
  <c r="BJ20" i="82"/>
  <c r="BI20" i="82"/>
  <c r="BH20" i="82"/>
  <c r="BK19" i="82"/>
  <c r="BJ19" i="82"/>
  <c r="BI19" i="82"/>
  <c r="BH19" i="82"/>
  <c r="BK18" i="82"/>
  <c r="BJ18" i="82"/>
  <c r="BI18" i="82"/>
  <c r="BH18" i="82"/>
  <c r="BK17" i="82"/>
  <c r="BJ17" i="82"/>
  <c r="BI17" i="82"/>
  <c r="BH17" i="82"/>
  <c r="BK16" i="82"/>
  <c r="BJ16" i="82"/>
  <c r="BI16" i="82"/>
  <c r="BH16" i="82"/>
  <c r="BK15" i="82"/>
  <c r="BJ15" i="82"/>
  <c r="BI15" i="82"/>
  <c r="BH15" i="82"/>
  <c r="BK14" i="82"/>
  <c r="BJ14" i="82"/>
  <c r="BI14" i="82"/>
  <c r="BH14" i="82"/>
  <c r="BK13" i="82"/>
  <c r="BJ13" i="82"/>
  <c r="BI13" i="82"/>
  <c r="BH13" i="82"/>
  <c r="BK12" i="82"/>
  <c r="BJ12" i="82"/>
  <c r="BI12" i="82"/>
  <c r="BH12" i="82"/>
  <c r="BK11" i="82"/>
  <c r="BJ11" i="82"/>
  <c r="BI11" i="82"/>
  <c r="BH11" i="82"/>
  <c r="BK10" i="82"/>
  <c r="BJ10" i="82"/>
  <c r="BI10" i="82"/>
  <c r="BH10" i="82"/>
  <c r="BK9" i="82"/>
  <c r="BJ9" i="82"/>
  <c r="BI9" i="82"/>
  <c r="BH9" i="82"/>
  <c r="BK8" i="82"/>
  <c r="BJ8" i="82"/>
  <c r="BI8" i="82"/>
  <c r="BH8" i="82"/>
  <c r="BK7" i="82"/>
  <c r="BJ7" i="82"/>
  <c r="BI7" i="82"/>
  <c r="BH7" i="82"/>
  <c r="BK6" i="82"/>
  <c r="BJ6" i="82"/>
  <c r="BI6" i="82"/>
  <c r="BH6" i="82"/>
  <c r="BK5" i="82"/>
  <c r="BJ5" i="82"/>
  <c r="BI5" i="82"/>
  <c r="BH5" i="82"/>
  <c r="BK4" i="82"/>
  <c r="BJ4" i="82"/>
  <c r="BI4" i="82"/>
  <c r="BH4" i="82"/>
  <c r="R1003" i="82"/>
  <c r="R1002" i="82"/>
  <c r="R1001" i="82"/>
  <c r="R1000" i="82"/>
  <c r="R999" i="82"/>
  <c r="R998" i="82"/>
  <c r="R997" i="82"/>
  <c r="R996" i="82"/>
  <c r="R995" i="82"/>
  <c r="R994" i="82"/>
  <c r="R993" i="82"/>
  <c r="R992" i="82"/>
  <c r="R991" i="82"/>
  <c r="R990" i="82"/>
  <c r="R989" i="82"/>
  <c r="R988" i="82"/>
  <c r="R987" i="82"/>
  <c r="R986" i="82"/>
  <c r="R985" i="82"/>
  <c r="R984" i="82"/>
  <c r="R983" i="82"/>
  <c r="R982" i="82"/>
  <c r="R981" i="82"/>
  <c r="R980" i="82"/>
  <c r="R979" i="82"/>
  <c r="R978" i="82"/>
  <c r="R977" i="82"/>
  <c r="R976" i="82"/>
  <c r="R975" i="82"/>
  <c r="R974" i="82"/>
  <c r="R973" i="82"/>
  <c r="R972" i="82"/>
  <c r="R971" i="82"/>
  <c r="R970" i="82"/>
  <c r="R969" i="82"/>
  <c r="R968" i="82"/>
  <c r="R967" i="82"/>
  <c r="R966" i="82"/>
  <c r="R965" i="82"/>
  <c r="R964" i="82"/>
  <c r="R963" i="82"/>
  <c r="R962" i="82"/>
  <c r="R961" i="82"/>
  <c r="R960" i="82"/>
  <c r="R959" i="82"/>
  <c r="R958" i="82"/>
  <c r="R957" i="82"/>
  <c r="R956" i="82"/>
  <c r="R955" i="82"/>
  <c r="R954" i="82"/>
  <c r="R953" i="82"/>
  <c r="R952" i="82"/>
  <c r="R951" i="82"/>
  <c r="R950" i="82"/>
  <c r="R949" i="82"/>
  <c r="R948" i="82"/>
  <c r="R947" i="82"/>
  <c r="R946" i="82"/>
  <c r="R945" i="82"/>
  <c r="R944" i="82"/>
  <c r="R943" i="82"/>
  <c r="R942" i="82"/>
  <c r="R941" i="82"/>
  <c r="R940" i="82"/>
  <c r="R939" i="82"/>
  <c r="R938" i="82"/>
  <c r="R937" i="82"/>
  <c r="R936" i="82"/>
  <c r="R935" i="82"/>
  <c r="R934" i="82"/>
  <c r="R933" i="82"/>
  <c r="R932" i="82"/>
  <c r="R931" i="82"/>
  <c r="R930" i="82"/>
  <c r="R929" i="82"/>
  <c r="R928" i="82"/>
  <c r="R927" i="82"/>
  <c r="R926" i="82"/>
  <c r="R925" i="82"/>
  <c r="R924" i="82"/>
  <c r="R923" i="82"/>
  <c r="R922" i="82"/>
  <c r="R921" i="82"/>
  <c r="R920" i="82"/>
  <c r="R919" i="82"/>
  <c r="R918" i="82"/>
  <c r="R917" i="82"/>
  <c r="R916" i="82"/>
  <c r="R915" i="82"/>
  <c r="R914" i="82"/>
  <c r="R913" i="82"/>
  <c r="R912" i="82"/>
  <c r="R911" i="82"/>
  <c r="R910" i="82"/>
  <c r="R909" i="82"/>
  <c r="R908" i="82"/>
  <c r="R907" i="82"/>
  <c r="R906" i="82"/>
  <c r="R905" i="82"/>
  <c r="R904" i="82"/>
  <c r="R903" i="82"/>
  <c r="R902" i="82"/>
  <c r="R901" i="82"/>
  <c r="R900" i="82"/>
  <c r="R899" i="82"/>
  <c r="R898" i="82"/>
  <c r="R897" i="82"/>
  <c r="R896" i="82"/>
  <c r="R895" i="82"/>
  <c r="R894" i="82"/>
  <c r="R893" i="82"/>
  <c r="R892" i="82"/>
  <c r="R891" i="82"/>
  <c r="R890" i="82"/>
  <c r="R889" i="82"/>
  <c r="R888" i="82"/>
  <c r="R887" i="82"/>
  <c r="R886" i="82"/>
  <c r="R885" i="82"/>
  <c r="R884" i="82"/>
  <c r="R883" i="82"/>
  <c r="R882" i="82"/>
  <c r="R881" i="82"/>
  <c r="R880" i="82"/>
  <c r="R879" i="82"/>
  <c r="R878" i="82"/>
  <c r="R877" i="82"/>
  <c r="R876" i="82"/>
  <c r="R875" i="82"/>
  <c r="R874" i="82"/>
  <c r="R873" i="82"/>
  <c r="R872" i="82"/>
  <c r="R871" i="82"/>
  <c r="R870" i="82"/>
  <c r="R869" i="82"/>
  <c r="R868" i="82"/>
  <c r="R867" i="82"/>
  <c r="R866" i="82"/>
  <c r="R865" i="82"/>
  <c r="R864" i="82"/>
  <c r="R863" i="82"/>
  <c r="R862" i="82"/>
  <c r="R861" i="82"/>
  <c r="R860" i="82"/>
  <c r="R859" i="82"/>
  <c r="R858" i="82"/>
  <c r="R857" i="82"/>
  <c r="R856" i="82"/>
  <c r="R855" i="82"/>
  <c r="R854" i="82"/>
  <c r="R853" i="82"/>
  <c r="R852" i="82"/>
  <c r="R851" i="82"/>
  <c r="R850" i="82"/>
  <c r="R849" i="82"/>
  <c r="R848" i="82"/>
  <c r="R847" i="82"/>
  <c r="R846" i="82"/>
  <c r="R845" i="82"/>
  <c r="R844" i="82"/>
  <c r="R843" i="82"/>
  <c r="R842" i="82"/>
  <c r="R841" i="82"/>
  <c r="R840" i="82"/>
  <c r="R839" i="82"/>
  <c r="R838" i="82"/>
  <c r="R837" i="82"/>
  <c r="R836" i="82"/>
  <c r="R835" i="82"/>
  <c r="R834" i="82"/>
  <c r="R833" i="82"/>
  <c r="R832" i="82"/>
  <c r="R831" i="82"/>
  <c r="R830" i="82"/>
  <c r="R829" i="82"/>
  <c r="R828" i="82"/>
  <c r="R827" i="82"/>
  <c r="R826" i="82"/>
  <c r="R825" i="82"/>
  <c r="R824" i="82"/>
  <c r="R823" i="82"/>
  <c r="R822" i="82"/>
  <c r="R821" i="82"/>
  <c r="R820" i="82"/>
  <c r="R819" i="82"/>
  <c r="R818" i="82"/>
  <c r="R817" i="82"/>
  <c r="R816" i="82"/>
  <c r="R815" i="82"/>
  <c r="R814" i="82"/>
  <c r="R813" i="82"/>
  <c r="R812" i="82"/>
  <c r="R811" i="82"/>
  <c r="R810" i="82"/>
  <c r="R809" i="82"/>
  <c r="R808" i="82"/>
  <c r="R807" i="82"/>
  <c r="R806" i="82"/>
  <c r="R805" i="82"/>
  <c r="R804" i="82"/>
  <c r="R803" i="82"/>
  <c r="R802" i="82"/>
  <c r="R801" i="82"/>
  <c r="R800" i="82"/>
  <c r="R799" i="82"/>
  <c r="R798" i="82"/>
  <c r="R797" i="82"/>
  <c r="R796" i="82"/>
  <c r="R795" i="82"/>
  <c r="R794" i="82"/>
  <c r="R793" i="82"/>
  <c r="R792" i="82"/>
  <c r="R791" i="82"/>
  <c r="R790" i="82"/>
  <c r="R789" i="82"/>
  <c r="R788" i="82"/>
  <c r="R787" i="82"/>
  <c r="R786" i="82"/>
  <c r="R785" i="82"/>
  <c r="R784" i="82"/>
  <c r="R783" i="82"/>
  <c r="R782" i="82"/>
  <c r="R781" i="82"/>
  <c r="R780" i="82"/>
  <c r="R779" i="82"/>
  <c r="R778" i="82"/>
  <c r="R777" i="82"/>
  <c r="R776" i="82"/>
  <c r="R775" i="82"/>
  <c r="R774" i="82"/>
  <c r="R773" i="82"/>
  <c r="R772" i="82"/>
  <c r="R771" i="82"/>
  <c r="R770" i="82"/>
  <c r="R769" i="82"/>
  <c r="R768" i="82"/>
  <c r="R767" i="82"/>
  <c r="R766" i="82"/>
  <c r="R765" i="82"/>
  <c r="R764" i="82"/>
  <c r="R763" i="82"/>
  <c r="R762" i="82"/>
  <c r="R761" i="82"/>
  <c r="R760" i="82"/>
  <c r="R759" i="82"/>
  <c r="R758" i="82"/>
  <c r="R757" i="82"/>
  <c r="R756" i="82"/>
  <c r="R755" i="82"/>
  <c r="R754" i="82"/>
  <c r="R753" i="82"/>
  <c r="R752" i="82"/>
  <c r="R751" i="82"/>
  <c r="R750" i="82"/>
  <c r="R749" i="82"/>
  <c r="R748" i="82"/>
  <c r="R747" i="82"/>
  <c r="R746" i="82"/>
  <c r="R745" i="82"/>
  <c r="R744" i="82"/>
  <c r="R743" i="82"/>
  <c r="R742" i="82"/>
  <c r="R741" i="82"/>
  <c r="R740" i="82"/>
  <c r="R739" i="82"/>
  <c r="R738" i="82"/>
  <c r="R737" i="82"/>
  <c r="R736" i="82"/>
  <c r="R735" i="82"/>
  <c r="R734" i="82"/>
  <c r="R733" i="82"/>
  <c r="R732" i="82"/>
  <c r="R731" i="82"/>
  <c r="R730" i="82"/>
  <c r="R729" i="82"/>
  <c r="R728" i="82"/>
  <c r="R727" i="82"/>
  <c r="R726" i="82"/>
  <c r="R725" i="82"/>
  <c r="R724" i="82"/>
  <c r="R723" i="82"/>
  <c r="R722" i="82"/>
  <c r="R721" i="82"/>
  <c r="R720" i="82"/>
  <c r="R719" i="82"/>
  <c r="R718" i="82"/>
  <c r="R717" i="82"/>
  <c r="R716" i="82"/>
  <c r="R715" i="82"/>
  <c r="R714" i="82"/>
  <c r="R713" i="82"/>
  <c r="R712" i="82"/>
  <c r="R711" i="82"/>
  <c r="R710" i="82"/>
  <c r="R709" i="82"/>
  <c r="R708" i="82"/>
  <c r="R707" i="82"/>
  <c r="R706" i="82"/>
  <c r="R705" i="82"/>
  <c r="R704" i="82"/>
  <c r="R703" i="82"/>
  <c r="R702" i="82"/>
  <c r="R701" i="82"/>
  <c r="R700" i="82"/>
  <c r="R699" i="82"/>
  <c r="R698" i="82"/>
  <c r="R697" i="82"/>
  <c r="R696" i="82"/>
  <c r="R695" i="82"/>
  <c r="R694" i="82"/>
  <c r="R693" i="82"/>
  <c r="R692" i="82"/>
  <c r="R691" i="82"/>
  <c r="R690" i="82"/>
  <c r="R689" i="82"/>
  <c r="R688" i="82"/>
  <c r="R687" i="82"/>
  <c r="R686" i="82"/>
  <c r="R685" i="82"/>
  <c r="R684" i="82"/>
  <c r="R683" i="82"/>
  <c r="R682" i="82"/>
  <c r="R681" i="82"/>
  <c r="R680" i="82"/>
  <c r="R679" i="82"/>
  <c r="R678" i="82"/>
  <c r="R677" i="82"/>
  <c r="R676" i="82"/>
  <c r="R675" i="82"/>
  <c r="R674" i="82"/>
  <c r="R673" i="82"/>
  <c r="R672" i="82"/>
  <c r="R671" i="82"/>
  <c r="R670" i="82"/>
  <c r="R669" i="82"/>
  <c r="R668" i="82"/>
  <c r="R667" i="82"/>
  <c r="R666" i="82"/>
  <c r="R665" i="82"/>
  <c r="R664" i="82"/>
  <c r="R663" i="82"/>
  <c r="R662" i="82"/>
  <c r="R661" i="82"/>
  <c r="R660" i="82"/>
  <c r="R659" i="82"/>
  <c r="R658" i="82"/>
  <c r="R657" i="82"/>
  <c r="R656" i="82"/>
  <c r="R655" i="82"/>
  <c r="R654" i="82"/>
  <c r="R653" i="82"/>
  <c r="R652" i="82"/>
  <c r="R651" i="82"/>
  <c r="R650" i="82"/>
  <c r="R649" i="82"/>
  <c r="R648" i="82"/>
  <c r="R647" i="82"/>
  <c r="R646" i="82"/>
  <c r="R645" i="82"/>
  <c r="R644" i="82"/>
  <c r="R643" i="82"/>
  <c r="R642" i="82"/>
  <c r="R641" i="82"/>
  <c r="R640" i="82"/>
  <c r="R639" i="82"/>
  <c r="R638" i="82"/>
  <c r="R637" i="82"/>
  <c r="R636" i="82"/>
  <c r="R635" i="82"/>
  <c r="R634" i="82"/>
  <c r="R633" i="82"/>
  <c r="R632" i="82"/>
  <c r="R631" i="82"/>
  <c r="R630" i="82"/>
  <c r="R629" i="82"/>
  <c r="R628" i="82"/>
  <c r="R627" i="82"/>
  <c r="R626" i="82"/>
  <c r="R625" i="82"/>
  <c r="R624" i="82"/>
  <c r="R623" i="82"/>
  <c r="R622" i="82"/>
  <c r="R621" i="82"/>
  <c r="R620" i="82"/>
  <c r="R619" i="82"/>
  <c r="R618" i="82"/>
  <c r="R617" i="82"/>
  <c r="R616" i="82"/>
  <c r="R615" i="82"/>
  <c r="R614" i="82"/>
  <c r="R613" i="82"/>
  <c r="R612" i="82"/>
  <c r="R611" i="82"/>
  <c r="R610" i="82"/>
  <c r="R609" i="82"/>
  <c r="R608" i="82"/>
  <c r="R607" i="82"/>
  <c r="R606" i="82"/>
  <c r="R605" i="82"/>
  <c r="R604" i="82"/>
  <c r="R603" i="82"/>
  <c r="R602" i="82"/>
  <c r="R601" i="82"/>
  <c r="R600" i="82"/>
  <c r="R599" i="82"/>
  <c r="R598" i="82"/>
  <c r="R597" i="82"/>
  <c r="R596" i="82"/>
  <c r="R595" i="82"/>
  <c r="R594" i="82"/>
  <c r="R593" i="82"/>
  <c r="R592" i="82"/>
  <c r="R591" i="82"/>
  <c r="R590" i="82"/>
  <c r="R589" i="82"/>
  <c r="R588" i="82"/>
  <c r="R587" i="82"/>
  <c r="R586" i="82"/>
  <c r="R585" i="82"/>
  <c r="R584" i="82"/>
  <c r="R583" i="82"/>
  <c r="R582" i="82"/>
  <c r="R581" i="82"/>
  <c r="R580" i="82"/>
  <c r="R579" i="82"/>
  <c r="R578" i="82"/>
  <c r="R577" i="82"/>
  <c r="R576" i="82"/>
  <c r="R575" i="82"/>
  <c r="R574" i="82"/>
  <c r="R573" i="82"/>
  <c r="R572" i="82"/>
  <c r="R571" i="82"/>
  <c r="R570" i="82"/>
  <c r="R569" i="82"/>
  <c r="R568" i="82"/>
  <c r="R567" i="82"/>
  <c r="R566" i="82"/>
  <c r="R565" i="82"/>
  <c r="R564" i="82"/>
  <c r="R563" i="82"/>
  <c r="R562" i="82"/>
  <c r="R561" i="82"/>
  <c r="R560" i="82"/>
  <c r="R559" i="82"/>
  <c r="R558" i="82"/>
  <c r="R557" i="82"/>
  <c r="R556" i="82"/>
  <c r="R555" i="82"/>
  <c r="R554" i="82"/>
  <c r="R553" i="82"/>
  <c r="R552" i="82"/>
  <c r="R551" i="82"/>
  <c r="R550" i="82"/>
  <c r="R549" i="82"/>
  <c r="R548" i="82"/>
  <c r="R547" i="82"/>
  <c r="R546" i="82"/>
  <c r="R545" i="82"/>
  <c r="R544" i="82"/>
  <c r="R543" i="82"/>
  <c r="R542" i="82"/>
  <c r="R541" i="82"/>
  <c r="R540" i="82"/>
  <c r="R539" i="82"/>
  <c r="R538" i="82"/>
  <c r="R537" i="82"/>
  <c r="R536" i="82"/>
  <c r="R535" i="82"/>
  <c r="R534" i="82"/>
  <c r="R533" i="82"/>
  <c r="R532" i="82"/>
  <c r="R531" i="82"/>
  <c r="R530" i="82"/>
  <c r="R529" i="82"/>
  <c r="R528" i="82"/>
  <c r="R527" i="82"/>
  <c r="R526" i="82"/>
  <c r="R525" i="82"/>
  <c r="R524" i="82"/>
  <c r="R523" i="82"/>
  <c r="R522" i="82"/>
  <c r="R521" i="82"/>
  <c r="R520" i="82"/>
  <c r="R519" i="82"/>
  <c r="R518" i="82"/>
  <c r="R517" i="82"/>
  <c r="R516" i="82"/>
  <c r="R515" i="82"/>
  <c r="R514" i="82"/>
  <c r="R513" i="82"/>
  <c r="R512" i="82"/>
  <c r="R511" i="82"/>
  <c r="R510" i="82"/>
  <c r="R509" i="82"/>
  <c r="R508" i="82"/>
  <c r="R507" i="82"/>
  <c r="R506" i="82"/>
  <c r="R505" i="82"/>
  <c r="R504" i="82"/>
  <c r="R503" i="82"/>
  <c r="R502" i="82"/>
  <c r="R501" i="82"/>
  <c r="R500" i="82"/>
  <c r="R499" i="82"/>
  <c r="R498" i="82"/>
  <c r="R497" i="82"/>
  <c r="R496" i="82"/>
  <c r="R495" i="82"/>
  <c r="R494" i="82"/>
  <c r="R493" i="82"/>
  <c r="R492" i="82"/>
  <c r="R491" i="82"/>
  <c r="R490" i="82"/>
  <c r="R489" i="82"/>
  <c r="R488" i="82"/>
  <c r="R487" i="82"/>
  <c r="R486" i="82"/>
  <c r="R485" i="82"/>
  <c r="R484" i="82"/>
  <c r="R483" i="82"/>
  <c r="R482" i="82"/>
  <c r="R481" i="82"/>
  <c r="R480" i="82"/>
  <c r="R479" i="82"/>
  <c r="R478" i="82"/>
  <c r="R477" i="82"/>
  <c r="R476" i="82"/>
  <c r="R475" i="82"/>
  <c r="R474" i="82"/>
  <c r="R473" i="82"/>
  <c r="R472" i="82"/>
  <c r="R471" i="82"/>
  <c r="R470" i="82"/>
  <c r="R469" i="82"/>
  <c r="R468" i="82"/>
  <c r="R467" i="82"/>
  <c r="R466" i="82"/>
  <c r="R465" i="82"/>
  <c r="R464" i="82"/>
  <c r="R463" i="82"/>
  <c r="R462" i="82"/>
  <c r="R461" i="82"/>
  <c r="R460" i="82"/>
  <c r="R459" i="82"/>
  <c r="R458" i="82"/>
  <c r="R457" i="82"/>
  <c r="R456" i="82"/>
  <c r="R455" i="82"/>
  <c r="R454" i="82"/>
  <c r="R453" i="82"/>
  <c r="R452" i="82"/>
  <c r="R451" i="82"/>
  <c r="R450" i="82"/>
  <c r="R449" i="82"/>
  <c r="R448" i="82"/>
  <c r="R447" i="82"/>
  <c r="R446" i="82"/>
  <c r="R445" i="82"/>
  <c r="R444" i="82"/>
  <c r="R443" i="82"/>
  <c r="R442" i="82"/>
  <c r="R441" i="82"/>
  <c r="R440" i="82"/>
  <c r="R439" i="82"/>
  <c r="R438" i="82"/>
  <c r="R437" i="82"/>
  <c r="R436" i="82"/>
  <c r="R435" i="82"/>
  <c r="R434" i="82"/>
  <c r="R433" i="82"/>
  <c r="R432" i="82"/>
  <c r="R431" i="82"/>
  <c r="R430" i="82"/>
  <c r="R429" i="82"/>
  <c r="R428" i="82"/>
  <c r="R427" i="82"/>
  <c r="R426" i="82"/>
  <c r="R425" i="82"/>
  <c r="R424" i="82"/>
  <c r="R423" i="82"/>
  <c r="R422" i="82"/>
  <c r="R421" i="82"/>
  <c r="R420" i="82"/>
  <c r="R419" i="82"/>
  <c r="R418" i="82"/>
  <c r="R417" i="82"/>
  <c r="R416" i="82"/>
  <c r="R415" i="82"/>
  <c r="R414" i="82"/>
  <c r="R413" i="82"/>
  <c r="R412" i="82"/>
  <c r="R411" i="82"/>
  <c r="R410" i="82"/>
  <c r="R409" i="82"/>
  <c r="R408" i="82"/>
  <c r="R407" i="82"/>
  <c r="R406" i="82"/>
  <c r="R405" i="82"/>
  <c r="R404" i="82"/>
  <c r="R403" i="82"/>
  <c r="R402" i="82"/>
  <c r="R401" i="82"/>
  <c r="R400" i="82"/>
  <c r="R399" i="82"/>
  <c r="R398" i="82"/>
  <c r="R397" i="82"/>
  <c r="R396" i="82"/>
  <c r="R395" i="82"/>
  <c r="R394" i="82"/>
  <c r="R393" i="82"/>
  <c r="R392" i="82"/>
  <c r="R391" i="82"/>
  <c r="R390" i="82"/>
  <c r="R389" i="82"/>
  <c r="R388" i="82"/>
  <c r="R387" i="82"/>
  <c r="R386" i="82"/>
  <c r="R385" i="82"/>
  <c r="R384" i="82"/>
  <c r="R383" i="82"/>
  <c r="R382" i="82"/>
  <c r="R381" i="82"/>
  <c r="R380" i="82"/>
  <c r="R379" i="82"/>
  <c r="R378" i="82"/>
  <c r="R377" i="82"/>
  <c r="R376" i="82"/>
  <c r="R375" i="82"/>
  <c r="R374" i="82"/>
  <c r="R373" i="82"/>
  <c r="R372" i="82"/>
  <c r="R371" i="82"/>
  <c r="R370" i="82"/>
  <c r="R369" i="82"/>
  <c r="R368" i="82"/>
  <c r="R367" i="82"/>
  <c r="R366" i="82"/>
  <c r="R365" i="82"/>
  <c r="R364" i="82"/>
  <c r="R363" i="82"/>
  <c r="R362" i="82"/>
  <c r="R361" i="82"/>
  <c r="R360" i="82"/>
  <c r="R359" i="82"/>
  <c r="R358" i="82"/>
  <c r="R357" i="82"/>
  <c r="R356" i="82"/>
  <c r="R355" i="82"/>
  <c r="R354" i="82"/>
  <c r="R353" i="82"/>
  <c r="R352" i="82"/>
  <c r="R351" i="82"/>
  <c r="R350" i="82"/>
  <c r="R349" i="82"/>
  <c r="R348" i="82"/>
  <c r="R347" i="82"/>
  <c r="R346" i="82"/>
  <c r="R345" i="82"/>
  <c r="R344" i="82"/>
  <c r="R343" i="82"/>
  <c r="R342" i="82"/>
  <c r="R341" i="82"/>
  <c r="R340" i="82"/>
  <c r="R339" i="82"/>
  <c r="R338" i="82"/>
  <c r="R337" i="82"/>
  <c r="R336" i="82"/>
  <c r="R335" i="82"/>
  <c r="R334" i="82"/>
  <c r="R333" i="82"/>
  <c r="R332" i="82"/>
  <c r="R331" i="82"/>
  <c r="R330" i="82"/>
  <c r="R329" i="82"/>
  <c r="R328" i="82"/>
  <c r="R327" i="82"/>
  <c r="R326" i="82"/>
  <c r="R325" i="82"/>
  <c r="R324" i="82"/>
  <c r="R323" i="82"/>
  <c r="R322" i="82"/>
  <c r="R321" i="82"/>
  <c r="R320" i="82"/>
  <c r="R319" i="82"/>
  <c r="R318" i="82"/>
  <c r="R317" i="82"/>
  <c r="R316" i="82"/>
  <c r="R315" i="82"/>
  <c r="R314" i="82"/>
  <c r="R313" i="82"/>
  <c r="R312" i="82"/>
  <c r="R311" i="82"/>
  <c r="R310" i="82"/>
  <c r="R309" i="82"/>
  <c r="R308" i="82"/>
  <c r="R307" i="82"/>
  <c r="R306" i="82"/>
  <c r="R305" i="82"/>
  <c r="R304" i="82"/>
  <c r="R303" i="82"/>
  <c r="R302" i="82"/>
  <c r="R301" i="82"/>
  <c r="R300" i="82"/>
  <c r="R299" i="82"/>
  <c r="R298" i="82"/>
  <c r="R297" i="82"/>
  <c r="R296" i="82"/>
  <c r="R295" i="82"/>
  <c r="R294" i="82"/>
  <c r="R293" i="82"/>
  <c r="R292" i="82"/>
  <c r="R291" i="82"/>
  <c r="R290" i="82"/>
  <c r="R289" i="82"/>
  <c r="R288" i="82"/>
  <c r="R287" i="82"/>
  <c r="R286" i="82"/>
  <c r="R285" i="82"/>
  <c r="R284" i="82"/>
  <c r="R283" i="82"/>
  <c r="R282" i="82"/>
  <c r="R281" i="82"/>
  <c r="R280" i="82"/>
  <c r="R279" i="82"/>
  <c r="R278" i="82"/>
  <c r="R277" i="82"/>
  <c r="R276" i="82"/>
  <c r="R275" i="82"/>
  <c r="R274" i="82"/>
  <c r="R273" i="82"/>
  <c r="R272" i="82"/>
  <c r="R271" i="82"/>
  <c r="R270" i="82"/>
  <c r="R269" i="82"/>
  <c r="R268" i="82"/>
  <c r="R267" i="82"/>
  <c r="R266" i="82"/>
  <c r="R265" i="82"/>
  <c r="R264" i="82"/>
  <c r="R263" i="82"/>
  <c r="R262" i="82"/>
  <c r="R261" i="82"/>
  <c r="R260" i="82"/>
  <c r="R259" i="82"/>
  <c r="R258" i="82"/>
  <c r="R257" i="82"/>
  <c r="R256" i="82"/>
  <c r="R255" i="82"/>
  <c r="R254" i="82"/>
  <c r="R253" i="82"/>
  <c r="R252" i="82"/>
  <c r="R251" i="82"/>
  <c r="R250" i="82"/>
  <c r="R249" i="82"/>
  <c r="R248" i="82"/>
  <c r="R247" i="82"/>
  <c r="R246" i="82"/>
  <c r="R245" i="82"/>
  <c r="R244" i="82"/>
  <c r="R243" i="82"/>
  <c r="R242" i="82"/>
  <c r="R241" i="82"/>
  <c r="R240" i="82"/>
  <c r="R239" i="82"/>
  <c r="R238" i="82"/>
  <c r="R237" i="82"/>
  <c r="R236" i="82"/>
  <c r="R235" i="82"/>
  <c r="R234" i="82"/>
  <c r="R233" i="82"/>
  <c r="R232" i="82"/>
  <c r="R231" i="82"/>
  <c r="R230" i="82"/>
  <c r="R229" i="82"/>
  <c r="R228" i="82"/>
  <c r="R227" i="82"/>
  <c r="R226" i="82"/>
  <c r="R225" i="82"/>
  <c r="R224" i="82"/>
  <c r="R223" i="82"/>
  <c r="R222" i="82"/>
  <c r="R221" i="82"/>
  <c r="R220" i="82"/>
  <c r="R219" i="82"/>
  <c r="R218" i="82"/>
  <c r="R217" i="82"/>
  <c r="R216" i="82"/>
  <c r="R215" i="82"/>
  <c r="R214" i="82"/>
  <c r="R213" i="82"/>
  <c r="R212" i="82"/>
  <c r="R211" i="82"/>
  <c r="R210" i="82"/>
  <c r="R209" i="82"/>
  <c r="R208" i="82"/>
  <c r="R207" i="82"/>
  <c r="R206" i="82"/>
  <c r="R205" i="82"/>
  <c r="R204" i="82"/>
  <c r="R203" i="82"/>
  <c r="R202" i="82"/>
  <c r="R201" i="82"/>
  <c r="R200" i="82"/>
  <c r="R199" i="82"/>
  <c r="R198" i="82"/>
  <c r="R197" i="82"/>
  <c r="R196" i="82"/>
  <c r="R195" i="82"/>
  <c r="R194" i="82"/>
  <c r="R193" i="82"/>
  <c r="R192" i="82"/>
  <c r="R191" i="82"/>
  <c r="R190" i="82"/>
  <c r="R189" i="82"/>
  <c r="R188" i="82"/>
  <c r="R187" i="82"/>
  <c r="R186" i="82"/>
  <c r="R185" i="82"/>
  <c r="R184" i="82"/>
  <c r="R183" i="82"/>
  <c r="R182" i="82"/>
  <c r="R181" i="82"/>
  <c r="R180" i="82"/>
  <c r="R179" i="82"/>
  <c r="R178" i="82"/>
  <c r="R177" i="82"/>
  <c r="R176" i="82"/>
  <c r="R175" i="82"/>
  <c r="R174" i="82"/>
  <c r="R173" i="82"/>
  <c r="R172" i="82"/>
  <c r="R171" i="82"/>
  <c r="R170" i="82"/>
  <c r="R169" i="82"/>
  <c r="R168" i="82"/>
  <c r="R167" i="82"/>
  <c r="R166" i="82"/>
  <c r="R165" i="82"/>
  <c r="R164" i="82"/>
  <c r="R163" i="82"/>
  <c r="R162" i="82"/>
  <c r="R161" i="82"/>
  <c r="R160" i="82"/>
  <c r="R159" i="82"/>
  <c r="R158" i="82"/>
  <c r="R157" i="82"/>
  <c r="R156" i="82"/>
  <c r="R155" i="82"/>
  <c r="R154" i="82"/>
  <c r="R153" i="82"/>
  <c r="R152" i="82"/>
  <c r="R151" i="82"/>
  <c r="R150" i="82"/>
  <c r="R149" i="82"/>
  <c r="R148" i="82"/>
  <c r="R147" i="82"/>
  <c r="R146" i="82"/>
  <c r="R145" i="82"/>
  <c r="R144" i="82"/>
  <c r="R143" i="82"/>
  <c r="R142" i="82"/>
  <c r="R141" i="82"/>
  <c r="R140" i="82"/>
  <c r="R139" i="82"/>
  <c r="R138" i="82"/>
  <c r="R137" i="82"/>
  <c r="R136" i="82"/>
  <c r="R135" i="82"/>
  <c r="R134" i="82"/>
  <c r="R133" i="82"/>
  <c r="R132" i="82"/>
  <c r="R131" i="82"/>
  <c r="R130" i="82"/>
  <c r="R129" i="82"/>
  <c r="R128" i="82"/>
  <c r="R127" i="82"/>
  <c r="R126" i="82"/>
  <c r="R125" i="82"/>
  <c r="R124" i="82"/>
  <c r="R123" i="82"/>
  <c r="R122" i="82"/>
  <c r="R121" i="82"/>
  <c r="R120" i="82"/>
  <c r="R119" i="82"/>
  <c r="R118" i="82"/>
  <c r="R117" i="82"/>
  <c r="R116" i="82"/>
  <c r="R115" i="82"/>
  <c r="R114" i="82"/>
  <c r="R113" i="82"/>
  <c r="R112" i="82"/>
  <c r="R111" i="82"/>
  <c r="R110" i="82"/>
  <c r="R109" i="82"/>
  <c r="R108" i="82"/>
  <c r="R107" i="82"/>
  <c r="R106" i="82"/>
  <c r="R105" i="82"/>
  <c r="R104" i="82"/>
  <c r="R103" i="82"/>
  <c r="R102" i="82"/>
  <c r="R101" i="82"/>
  <c r="R100" i="82"/>
  <c r="R99" i="82"/>
  <c r="R98" i="82"/>
  <c r="R97" i="82"/>
  <c r="R96" i="82"/>
  <c r="R95" i="82"/>
  <c r="R94" i="82"/>
  <c r="R93" i="82"/>
  <c r="R92" i="82"/>
  <c r="R91" i="82"/>
  <c r="R90" i="82"/>
  <c r="R89" i="82"/>
  <c r="R88" i="82"/>
  <c r="R87" i="82"/>
  <c r="R86" i="82"/>
  <c r="R85" i="82"/>
  <c r="R84" i="82"/>
  <c r="R83" i="82"/>
  <c r="R82" i="82"/>
  <c r="R81" i="82"/>
  <c r="R80" i="82"/>
  <c r="R79" i="82"/>
  <c r="R78" i="82"/>
  <c r="R77" i="82"/>
  <c r="R76" i="82"/>
  <c r="R75" i="82"/>
  <c r="R74" i="82"/>
  <c r="R73" i="82"/>
  <c r="R72" i="82"/>
  <c r="R71" i="82"/>
  <c r="R70" i="82"/>
  <c r="R69" i="82"/>
  <c r="R68" i="82"/>
  <c r="R67" i="82"/>
  <c r="R66" i="82"/>
  <c r="R65" i="82"/>
  <c r="R64" i="82"/>
  <c r="R63" i="82"/>
  <c r="R62" i="82"/>
  <c r="R61" i="82"/>
  <c r="R60" i="82"/>
  <c r="R59" i="82"/>
  <c r="R58" i="82"/>
  <c r="R57" i="82"/>
  <c r="R56" i="82"/>
  <c r="R55" i="82"/>
  <c r="R54" i="82"/>
  <c r="R53" i="82"/>
  <c r="R52" i="82"/>
  <c r="R51" i="82"/>
  <c r="R50" i="82"/>
  <c r="R49" i="82"/>
  <c r="R48" i="82"/>
  <c r="R47" i="82"/>
  <c r="R46" i="82"/>
  <c r="R45" i="82"/>
  <c r="R44" i="82"/>
  <c r="R43" i="82"/>
  <c r="R42" i="82"/>
  <c r="R41" i="82"/>
  <c r="R40" i="82"/>
  <c r="R39" i="82"/>
  <c r="R38" i="82"/>
  <c r="R37" i="82"/>
  <c r="R36" i="82"/>
  <c r="R35" i="82"/>
  <c r="R34" i="82"/>
  <c r="R33" i="82"/>
  <c r="R32" i="82"/>
  <c r="R31" i="82"/>
  <c r="R30" i="82"/>
  <c r="R29" i="82"/>
  <c r="R28" i="82"/>
  <c r="R27" i="82"/>
  <c r="R26" i="82"/>
  <c r="R25" i="82"/>
  <c r="R24" i="82"/>
  <c r="BR24" i="82" s="1"/>
  <c r="R23" i="82"/>
  <c r="BR23" i="82" s="1"/>
  <c r="R22" i="82"/>
  <c r="R21" i="82"/>
  <c r="R20" i="82"/>
  <c r="R19" i="82"/>
  <c r="R18" i="82"/>
  <c r="R17" i="82"/>
  <c r="BN17" i="82" s="1"/>
  <c r="R16" i="82"/>
  <c r="BN16" i="82" s="1"/>
  <c r="R15" i="82"/>
  <c r="BR15" i="82" s="1"/>
  <c r="R14" i="82"/>
  <c r="BO14" i="82" s="1"/>
  <c r="R13" i="82"/>
  <c r="BO13" i="82" s="1"/>
  <c r="R12" i="82"/>
  <c r="BO12" i="82" s="1"/>
  <c r="R11" i="82"/>
  <c r="BO11" i="82" s="1"/>
  <c r="R10" i="82"/>
  <c r="BS10" i="82" s="1"/>
  <c r="R9" i="82"/>
  <c r="BO9" i="82" s="1"/>
  <c r="R8" i="82"/>
  <c r="BS8" i="82" s="1"/>
  <c r="R7" i="82"/>
  <c r="BO7" i="82" s="1"/>
  <c r="R6" i="82"/>
  <c r="BO6" i="82" s="1"/>
  <c r="R5" i="82"/>
  <c r="BR5" i="82" s="1"/>
  <c r="R4" i="82"/>
  <c r="BO4" i="82" s="1"/>
  <c r="BN6" i="82" l="1"/>
  <c r="BN14" i="82"/>
  <c r="BN5" i="82"/>
  <c r="BN13" i="82"/>
  <c r="BN12" i="82"/>
  <c r="BN11" i="82"/>
  <c r="BN10" i="82"/>
  <c r="BN9" i="82"/>
  <c r="BN8" i="82"/>
  <c r="BN7" i="82"/>
  <c r="BN4" i="82"/>
  <c r="AS20" i="113"/>
  <c r="AS21" i="112"/>
  <c r="AS21" i="111"/>
  <c r="AS21" i="113" l="1"/>
  <c r="AS22" i="112"/>
  <c r="AS22" i="111"/>
  <c r="BI1004" i="82"/>
  <c r="BK1004" i="82"/>
  <c r="BJ1004" i="82"/>
  <c r="BH1004" i="82"/>
  <c r="AS22" i="113" l="1"/>
  <c r="AS23" i="112"/>
  <c r="AS23" i="111"/>
  <c r="AS23" i="113" l="1"/>
  <c r="AS24" i="112"/>
  <c r="AS24" i="111"/>
  <c r="U1003" i="82"/>
  <c r="U1002" i="82"/>
  <c r="U1001" i="82"/>
  <c r="U1000" i="82"/>
  <c r="U999" i="82"/>
  <c r="U998" i="82"/>
  <c r="U997" i="82"/>
  <c r="U996" i="82"/>
  <c r="U995" i="82"/>
  <c r="U994" i="82"/>
  <c r="U993" i="82"/>
  <c r="U992" i="82"/>
  <c r="U991" i="82"/>
  <c r="U990" i="82"/>
  <c r="U989" i="82"/>
  <c r="U988" i="82"/>
  <c r="U987" i="82"/>
  <c r="U986" i="82"/>
  <c r="U985" i="82"/>
  <c r="U984" i="82"/>
  <c r="U983" i="82"/>
  <c r="U982" i="82"/>
  <c r="U981" i="82"/>
  <c r="U980" i="82"/>
  <c r="U979" i="82"/>
  <c r="U978" i="82"/>
  <c r="U977" i="82"/>
  <c r="U976" i="82"/>
  <c r="U975" i="82"/>
  <c r="U974" i="82"/>
  <c r="U973" i="82"/>
  <c r="U972" i="82"/>
  <c r="U971" i="82"/>
  <c r="U970" i="82"/>
  <c r="U969" i="82"/>
  <c r="U968" i="82"/>
  <c r="U967" i="82"/>
  <c r="U966" i="82"/>
  <c r="U965" i="82"/>
  <c r="U964" i="82"/>
  <c r="U963" i="82"/>
  <c r="U962" i="82"/>
  <c r="U961" i="82"/>
  <c r="U960" i="82"/>
  <c r="U959" i="82"/>
  <c r="U958" i="82"/>
  <c r="U957" i="82"/>
  <c r="U956" i="82"/>
  <c r="U955" i="82"/>
  <c r="U954" i="82"/>
  <c r="U953" i="82"/>
  <c r="U952" i="82"/>
  <c r="U951" i="82"/>
  <c r="U950" i="82"/>
  <c r="U949" i="82"/>
  <c r="U948" i="82"/>
  <c r="U947" i="82"/>
  <c r="U946" i="82"/>
  <c r="U945" i="82"/>
  <c r="U944" i="82"/>
  <c r="U943" i="82"/>
  <c r="U942" i="82"/>
  <c r="U941" i="82"/>
  <c r="U940" i="82"/>
  <c r="U939" i="82"/>
  <c r="U938" i="82"/>
  <c r="U937" i="82"/>
  <c r="U936" i="82"/>
  <c r="U935" i="82"/>
  <c r="U934" i="82"/>
  <c r="U933" i="82"/>
  <c r="U932" i="82"/>
  <c r="U931" i="82"/>
  <c r="U930" i="82"/>
  <c r="U929" i="82"/>
  <c r="U928" i="82"/>
  <c r="U927" i="82"/>
  <c r="U926" i="82"/>
  <c r="U925" i="82"/>
  <c r="U924" i="82"/>
  <c r="U923" i="82"/>
  <c r="U922" i="82"/>
  <c r="U921" i="82"/>
  <c r="U920" i="82"/>
  <c r="U919" i="82"/>
  <c r="U918" i="82"/>
  <c r="U917" i="82"/>
  <c r="U916" i="82"/>
  <c r="U915" i="82"/>
  <c r="U914" i="82"/>
  <c r="U913" i="82"/>
  <c r="U912" i="82"/>
  <c r="U911" i="82"/>
  <c r="U910" i="82"/>
  <c r="U909" i="82"/>
  <c r="U908" i="82"/>
  <c r="U907" i="82"/>
  <c r="U906" i="82"/>
  <c r="U905" i="82"/>
  <c r="U904" i="82"/>
  <c r="U903" i="82"/>
  <c r="U902" i="82"/>
  <c r="U901" i="82"/>
  <c r="U900" i="82"/>
  <c r="U899" i="82"/>
  <c r="U898" i="82"/>
  <c r="U897" i="82"/>
  <c r="U896" i="82"/>
  <c r="U895" i="82"/>
  <c r="U894" i="82"/>
  <c r="U893" i="82"/>
  <c r="U892" i="82"/>
  <c r="U891" i="82"/>
  <c r="U890" i="82"/>
  <c r="U889" i="82"/>
  <c r="U888" i="82"/>
  <c r="U887" i="82"/>
  <c r="U886" i="82"/>
  <c r="U885" i="82"/>
  <c r="U884" i="82"/>
  <c r="U883" i="82"/>
  <c r="U882" i="82"/>
  <c r="U881" i="82"/>
  <c r="U880" i="82"/>
  <c r="U879" i="82"/>
  <c r="U878" i="82"/>
  <c r="U877" i="82"/>
  <c r="U876" i="82"/>
  <c r="U875" i="82"/>
  <c r="U874" i="82"/>
  <c r="U873" i="82"/>
  <c r="U872" i="82"/>
  <c r="U871" i="82"/>
  <c r="U870" i="82"/>
  <c r="U869" i="82"/>
  <c r="U868" i="82"/>
  <c r="U867" i="82"/>
  <c r="U866" i="82"/>
  <c r="U865" i="82"/>
  <c r="U864" i="82"/>
  <c r="U863" i="82"/>
  <c r="U862" i="82"/>
  <c r="U861" i="82"/>
  <c r="U860" i="82"/>
  <c r="U859" i="82"/>
  <c r="U858" i="82"/>
  <c r="U857" i="82"/>
  <c r="U856" i="82"/>
  <c r="U855" i="82"/>
  <c r="U854" i="82"/>
  <c r="U853" i="82"/>
  <c r="U852" i="82"/>
  <c r="U851" i="82"/>
  <c r="U850" i="82"/>
  <c r="U849" i="82"/>
  <c r="U848" i="82"/>
  <c r="U847" i="82"/>
  <c r="U846" i="82"/>
  <c r="U845" i="82"/>
  <c r="U844" i="82"/>
  <c r="U843" i="82"/>
  <c r="U842" i="82"/>
  <c r="U841" i="82"/>
  <c r="U840" i="82"/>
  <c r="U839" i="82"/>
  <c r="U838" i="82"/>
  <c r="U837" i="82"/>
  <c r="U836" i="82"/>
  <c r="U835" i="82"/>
  <c r="U834" i="82"/>
  <c r="U833" i="82"/>
  <c r="U832" i="82"/>
  <c r="U831" i="82"/>
  <c r="U830" i="82"/>
  <c r="U829" i="82"/>
  <c r="U828" i="82"/>
  <c r="U827" i="82"/>
  <c r="U826" i="82"/>
  <c r="U825" i="82"/>
  <c r="U824" i="82"/>
  <c r="U823" i="82"/>
  <c r="U822" i="82"/>
  <c r="U821" i="82"/>
  <c r="U820" i="82"/>
  <c r="U819" i="82"/>
  <c r="U818" i="82"/>
  <c r="U817" i="82"/>
  <c r="U816" i="82"/>
  <c r="U815" i="82"/>
  <c r="U814" i="82"/>
  <c r="U813" i="82"/>
  <c r="U812" i="82"/>
  <c r="U811" i="82"/>
  <c r="U810" i="82"/>
  <c r="U809" i="82"/>
  <c r="U808" i="82"/>
  <c r="U807" i="82"/>
  <c r="U806" i="82"/>
  <c r="U805" i="82"/>
  <c r="U804" i="82"/>
  <c r="U803" i="82"/>
  <c r="U802" i="82"/>
  <c r="U801" i="82"/>
  <c r="U800" i="82"/>
  <c r="U799" i="82"/>
  <c r="U798" i="82"/>
  <c r="U797" i="82"/>
  <c r="U796" i="82"/>
  <c r="U795" i="82"/>
  <c r="U794" i="82"/>
  <c r="U793" i="82"/>
  <c r="U792" i="82"/>
  <c r="U791" i="82"/>
  <c r="U790" i="82"/>
  <c r="U789" i="82"/>
  <c r="U788" i="82"/>
  <c r="U787" i="82"/>
  <c r="U786" i="82"/>
  <c r="U785" i="82"/>
  <c r="U784" i="82"/>
  <c r="U783" i="82"/>
  <c r="U782" i="82"/>
  <c r="U781" i="82"/>
  <c r="U780" i="82"/>
  <c r="U779" i="82"/>
  <c r="U778" i="82"/>
  <c r="U777" i="82"/>
  <c r="U776" i="82"/>
  <c r="U775" i="82"/>
  <c r="U774" i="82"/>
  <c r="U773" i="82"/>
  <c r="U772" i="82"/>
  <c r="U771" i="82"/>
  <c r="U770" i="82"/>
  <c r="U769" i="82"/>
  <c r="U768" i="82"/>
  <c r="U767" i="82"/>
  <c r="U766" i="82"/>
  <c r="U765" i="82"/>
  <c r="U764" i="82"/>
  <c r="U763" i="82"/>
  <c r="U762" i="82"/>
  <c r="U761" i="82"/>
  <c r="U760" i="82"/>
  <c r="U759" i="82"/>
  <c r="U758" i="82"/>
  <c r="U757" i="82"/>
  <c r="U756" i="82"/>
  <c r="U755" i="82"/>
  <c r="U754" i="82"/>
  <c r="U753" i="82"/>
  <c r="U752" i="82"/>
  <c r="U751" i="82"/>
  <c r="U750" i="82"/>
  <c r="U749" i="82"/>
  <c r="U748" i="82"/>
  <c r="U747" i="82"/>
  <c r="U746" i="82"/>
  <c r="U745" i="82"/>
  <c r="U744" i="82"/>
  <c r="U743" i="82"/>
  <c r="U742" i="82"/>
  <c r="U741" i="82"/>
  <c r="U740" i="82"/>
  <c r="U739" i="82"/>
  <c r="U738" i="82"/>
  <c r="U737" i="82"/>
  <c r="U736" i="82"/>
  <c r="U735" i="82"/>
  <c r="U734" i="82"/>
  <c r="U733" i="82"/>
  <c r="U732" i="82"/>
  <c r="U731" i="82"/>
  <c r="U730" i="82"/>
  <c r="U729" i="82"/>
  <c r="U728" i="82"/>
  <c r="U727" i="82"/>
  <c r="U726" i="82"/>
  <c r="U725" i="82"/>
  <c r="U724" i="82"/>
  <c r="U723" i="82"/>
  <c r="U722" i="82"/>
  <c r="U721" i="82"/>
  <c r="U720" i="82"/>
  <c r="U719" i="82"/>
  <c r="U718" i="82"/>
  <c r="U717" i="82"/>
  <c r="U716" i="82"/>
  <c r="U715" i="82"/>
  <c r="U714" i="82"/>
  <c r="U713" i="82"/>
  <c r="U712" i="82"/>
  <c r="U711" i="82"/>
  <c r="U710" i="82"/>
  <c r="U709" i="82"/>
  <c r="U708" i="82"/>
  <c r="U707" i="82"/>
  <c r="U706" i="82"/>
  <c r="U705" i="82"/>
  <c r="U704" i="82"/>
  <c r="U703" i="82"/>
  <c r="U702" i="82"/>
  <c r="U701" i="82"/>
  <c r="U700" i="82"/>
  <c r="U699" i="82"/>
  <c r="U698" i="82"/>
  <c r="U697" i="82"/>
  <c r="U696" i="82"/>
  <c r="U695" i="82"/>
  <c r="U694" i="82"/>
  <c r="U693" i="82"/>
  <c r="U692" i="82"/>
  <c r="U691" i="82"/>
  <c r="U690" i="82"/>
  <c r="U689" i="82"/>
  <c r="U688" i="82"/>
  <c r="U687" i="82"/>
  <c r="U686" i="82"/>
  <c r="U685" i="82"/>
  <c r="U684" i="82"/>
  <c r="U683" i="82"/>
  <c r="U682" i="82"/>
  <c r="U681" i="82"/>
  <c r="U680" i="82"/>
  <c r="U679" i="82"/>
  <c r="U678" i="82"/>
  <c r="U677" i="82"/>
  <c r="U676" i="82"/>
  <c r="U675" i="82"/>
  <c r="U674" i="82"/>
  <c r="U673" i="82"/>
  <c r="U672" i="82"/>
  <c r="U671" i="82"/>
  <c r="U670" i="82"/>
  <c r="U669" i="82"/>
  <c r="U668" i="82"/>
  <c r="U667" i="82"/>
  <c r="U666" i="82"/>
  <c r="U665" i="82"/>
  <c r="U664" i="82"/>
  <c r="U663" i="82"/>
  <c r="U662" i="82"/>
  <c r="U661" i="82"/>
  <c r="U660" i="82"/>
  <c r="U659" i="82"/>
  <c r="U658" i="82"/>
  <c r="U657" i="82"/>
  <c r="U656" i="82"/>
  <c r="U655" i="82"/>
  <c r="U654" i="82"/>
  <c r="U653" i="82"/>
  <c r="U652" i="82"/>
  <c r="U651" i="82"/>
  <c r="U650" i="82"/>
  <c r="U649" i="82"/>
  <c r="U648" i="82"/>
  <c r="U647" i="82"/>
  <c r="U646" i="82"/>
  <c r="U645" i="82"/>
  <c r="U644" i="82"/>
  <c r="U643" i="82"/>
  <c r="U642" i="82"/>
  <c r="U641" i="82"/>
  <c r="U640" i="82"/>
  <c r="U639" i="82"/>
  <c r="U638" i="82"/>
  <c r="U637" i="82"/>
  <c r="U636" i="82"/>
  <c r="U635" i="82"/>
  <c r="U634" i="82"/>
  <c r="U633" i="82"/>
  <c r="U632" i="82"/>
  <c r="U631" i="82"/>
  <c r="U630" i="82"/>
  <c r="U629" i="82"/>
  <c r="U628" i="82"/>
  <c r="U627" i="82"/>
  <c r="U626" i="82"/>
  <c r="U625" i="82"/>
  <c r="U624" i="82"/>
  <c r="U623" i="82"/>
  <c r="U622" i="82"/>
  <c r="U621" i="82"/>
  <c r="U620" i="82"/>
  <c r="U619" i="82"/>
  <c r="U618" i="82"/>
  <c r="U617" i="82"/>
  <c r="U616" i="82"/>
  <c r="U615" i="82"/>
  <c r="U614" i="82"/>
  <c r="U613" i="82"/>
  <c r="U612" i="82"/>
  <c r="U611" i="82"/>
  <c r="U610" i="82"/>
  <c r="U609" i="82"/>
  <c r="U608" i="82"/>
  <c r="U607" i="82"/>
  <c r="U606" i="82"/>
  <c r="U605" i="82"/>
  <c r="U604" i="82"/>
  <c r="U603" i="82"/>
  <c r="U602" i="82"/>
  <c r="U601" i="82"/>
  <c r="U600" i="82"/>
  <c r="U599" i="82"/>
  <c r="U598" i="82"/>
  <c r="U597" i="82"/>
  <c r="U596" i="82"/>
  <c r="U595" i="82"/>
  <c r="U594" i="82"/>
  <c r="U593" i="82"/>
  <c r="U592" i="82"/>
  <c r="U591" i="82"/>
  <c r="U590" i="82"/>
  <c r="U589" i="82"/>
  <c r="U588" i="82"/>
  <c r="U587" i="82"/>
  <c r="U586" i="82"/>
  <c r="U585" i="82"/>
  <c r="U584" i="82"/>
  <c r="U583" i="82"/>
  <c r="U582" i="82"/>
  <c r="U581" i="82"/>
  <c r="U580" i="82"/>
  <c r="U579" i="82"/>
  <c r="U578" i="82"/>
  <c r="U577" i="82"/>
  <c r="U576" i="82"/>
  <c r="U575" i="82"/>
  <c r="U574" i="82"/>
  <c r="U573" i="82"/>
  <c r="U572" i="82"/>
  <c r="U571" i="82"/>
  <c r="U570" i="82"/>
  <c r="U569" i="82"/>
  <c r="U568" i="82"/>
  <c r="U567" i="82"/>
  <c r="U566" i="82"/>
  <c r="U565" i="82"/>
  <c r="U564" i="82"/>
  <c r="U563" i="82"/>
  <c r="U562" i="82"/>
  <c r="U561" i="82"/>
  <c r="U560" i="82"/>
  <c r="U559" i="82"/>
  <c r="U558" i="82"/>
  <c r="U557" i="82"/>
  <c r="U556" i="82"/>
  <c r="U555" i="82"/>
  <c r="U554" i="82"/>
  <c r="U553" i="82"/>
  <c r="U552" i="82"/>
  <c r="U551" i="82"/>
  <c r="U550" i="82"/>
  <c r="U549" i="82"/>
  <c r="U548" i="82"/>
  <c r="U547" i="82"/>
  <c r="U546" i="82"/>
  <c r="U545" i="82"/>
  <c r="U544" i="82"/>
  <c r="U543" i="82"/>
  <c r="U542" i="82"/>
  <c r="U541" i="82"/>
  <c r="U540" i="82"/>
  <c r="U539" i="82"/>
  <c r="U538" i="82"/>
  <c r="U537" i="82"/>
  <c r="U536" i="82"/>
  <c r="U535" i="82"/>
  <c r="U534" i="82"/>
  <c r="U533" i="82"/>
  <c r="U532" i="82"/>
  <c r="U531" i="82"/>
  <c r="U530" i="82"/>
  <c r="U529" i="82"/>
  <c r="U528" i="82"/>
  <c r="U527" i="82"/>
  <c r="U526" i="82"/>
  <c r="U525" i="82"/>
  <c r="U524" i="82"/>
  <c r="U523" i="82"/>
  <c r="U522" i="82"/>
  <c r="U521" i="82"/>
  <c r="U520" i="82"/>
  <c r="U519" i="82"/>
  <c r="U518" i="82"/>
  <c r="U517" i="82"/>
  <c r="U516" i="82"/>
  <c r="U515" i="82"/>
  <c r="U514" i="82"/>
  <c r="U513" i="82"/>
  <c r="U512" i="82"/>
  <c r="U511" i="82"/>
  <c r="U510" i="82"/>
  <c r="U509" i="82"/>
  <c r="U508" i="82"/>
  <c r="U507" i="82"/>
  <c r="U506" i="82"/>
  <c r="U505" i="82"/>
  <c r="U504" i="82"/>
  <c r="U503" i="82"/>
  <c r="U502" i="82"/>
  <c r="U501" i="82"/>
  <c r="U500" i="82"/>
  <c r="U499" i="82"/>
  <c r="U498" i="82"/>
  <c r="U497" i="82"/>
  <c r="U496" i="82"/>
  <c r="U495" i="82"/>
  <c r="U494" i="82"/>
  <c r="U493" i="82"/>
  <c r="U492" i="82"/>
  <c r="U491" i="82"/>
  <c r="U490" i="82"/>
  <c r="U489" i="82"/>
  <c r="U488" i="82"/>
  <c r="U487" i="82"/>
  <c r="U486" i="82"/>
  <c r="U485" i="82"/>
  <c r="U484" i="82"/>
  <c r="U483" i="82"/>
  <c r="U482" i="82"/>
  <c r="U481" i="82"/>
  <c r="U480" i="82"/>
  <c r="U479" i="82"/>
  <c r="U478" i="82"/>
  <c r="U477" i="82"/>
  <c r="U476" i="82"/>
  <c r="U475" i="82"/>
  <c r="U474" i="82"/>
  <c r="U473" i="82"/>
  <c r="U472" i="82"/>
  <c r="U471" i="82"/>
  <c r="U470" i="82"/>
  <c r="U469" i="82"/>
  <c r="U468" i="82"/>
  <c r="U467" i="82"/>
  <c r="U466" i="82"/>
  <c r="U465" i="82"/>
  <c r="U464" i="82"/>
  <c r="U463" i="82"/>
  <c r="U462" i="82"/>
  <c r="U461" i="82"/>
  <c r="U460" i="82"/>
  <c r="U459" i="82"/>
  <c r="U458" i="82"/>
  <c r="U457" i="82"/>
  <c r="U456" i="82"/>
  <c r="U455" i="82"/>
  <c r="U454" i="82"/>
  <c r="U453" i="82"/>
  <c r="U452" i="82"/>
  <c r="U451" i="82"/>
  <c r="U450" i="82"/>
  <c r="U449" i="82"/>
  <c r="U448" i="82"/>
  <c r="U447" i="82"/>
  <c r="U446" i="82"/>
  <c r="U445" i="82"/>
  <c r="U444" i="82"/>
  <c r="U443" i="82"/>
  <c r="U442" i="82"/>
  <c r="U441" i="82"/>
  <c r="U440" i="82"/>
  <c r="U439" i="82"/>
  <c r="U438" i="82"/>
  <c r="U437" i="82"/>
  <c r="U436" i="82"/>
  <c r="U435" i="82"/>
  <c r="U434" i="82"/>
  <c r="U433" i="82"/>
  <c r="U432" i="82"/>
  <c r="U431" i="82"/>
  <c r="U430" i="82"/>
  <c r="U429" i="82"/>
  <c r="U428" i="82"/>
  <c r="U427" i="82"/>
  <c r="U426" i="82"/>
  <c r="U425" i="82"/>
  <c r="U424" i="82"/>
  <c r="U423" i="82"/>
  <c r="U422" i="82"/>
  <c r="U421" i="82"/>
  <c r="U420" i="82"/>
  <c r="U419" i="82"/>
  <c r="U418" i="82"/>
  <c r="U417" i="82"/>
  <c r="U416" i="82"/>
  <c r="U415" i="82"/>
  <c r="U414" i="82"/>
  <c r="U413" i="82"/>
  <c r="U412" i="82"/>
  <c r="U411" i="82"/>
  <c r="U410" i="82"/>
  <c r="U409" i="82"/>
  <c r="U408" i="82"/>
  <c r="U407" i="82"/>
  <c r="U406" i="82"/>
  <c r="U405" i="82"/>
  <c r="U404" i="82"/>
  <c r="U403" i="82"/>
  <c r="U402" i="82"/>
  <c r="U401" i="82"/>
  <c r="U400" i="82"/>
  <c r="U399" i="82"/>
  <c r="U398" i="82"/>
  <c r="U397" i="82"/>
  <c r="U396" i="82"/>
  <c r="U395" i="82"/>
  <c r="U394" i="82"/>
  <c r="U393" i="82"/>
  <c r="U392" i="82"/>
  <c r="U391" i="82"/>
  <c r="U390" i="82"/>
  <c r="U389" i="82"/>
  <c r="U388" i="82"/>
  <c r="U387" i="82"/>
  <c r="U386" i="82"/>
  <c r="U385" i="82"/>
  <c r="U384" i="82"/>
  <c r="U383" i="82"/>
  <c r="U382" i="82"/>
  <c r="U381" i="82"/>
  <c r="U380" i="82"/>
  <c r="U379" i="82"/>
  <c r="U378" i="82"/>
  <c r="U377" i="82"/>
  <c r="U376" i="82"/>
  <c r="U375" i="82"/>
  <c r="U374" i="82"/>
  <c r="U373" i="82"/>
  <c r="U372" i="82"/>
  <c r="U371" i="82"/>
  <c r="U370" i="82"/>
  <c r="U369" i="82"/>
  <c r="U368" i="82"/>
  <c r="U367" i="82"/>
  <c r="U366" i="82"/>
  <c r="U365" i="82"/>
  <c r="U364" i="82"/>
  <c r="U363" i="82"/>
  <c r="U362" i="82"/>
  <c r="U361" i="82"/>
  <c r="U360" i="82"/>
  <c r="U359" i="82"/>
  <c r="U358" i="82"/>
  <c r="U357" i="82"/>
  <c r="U356" i="82"/>
  <c r="U355" i="82"/>
  <c r="U354" i="82"/>
  <c r="U353" i="82"/>
  <c r="U352" i="82"/>
  <c r="U351" i="82"/>
  <c r="U350" i="82"/>
  <c r="U349" i="82"/>
  <c r="U348" i="82"/>
  <c r="U347" i="82"/>
  <c r="U346" i="82"/>
  <c r="U345" i="82"/>
  <c r="U344" i="82"/>
  <c r="U343" i="82"/>
  <c r="U342" i="82"/>
  <c r="U341" i="82"/>
  <c r="U340" i="82"/>
  <c r="U339" i="82"/>
  <c r="U338" i="82"/>
  <c r="U337" i="82"/>
  <c r="U336" i="82"/>
  <c r="U335" i="82"/>
  <c r="U334" i="82"/>
  <c r="U333" i="82"/>
  <c r="U332" i="82"/>
  <c r="U331" i="82"/>
  <c r="U330" i="82"/>
  <c r="U329" i="82"/>
  <c r="U328" i="82"/>
  <c r="U327" i="82"/>
  <c r="U326" i="82"/>
  <c r="U325" i="82"/>
  <c r="U324" i="82"/>
  <c r="U323" i="82"/>
  <c r="U322" i="82"/>
  <c r="U321" i="82"/>
  <c r="U320" i="82"/>
  <c r="U319" i="82"/>
  <c r="U318" i="82"/>
  <c r="U317" i="82"/>
  <c r="U316" i="82"/>
  <c r="U315" i="82"/>
  <c r="U314" i="82"/>
  <c r="U313" i="82"/>
  <c r="U312" i="82"/>
  <c r="U311" i="82"/>
  <c r="U310" i="82"/>
  <c r="U309" i="82"/>
  <c r="U308" i="82"/>
  <c r="U307" i="82"/>
  <c r="U306" i="82"/>
  <c r="U305" i="82"/>
  <c r="U304" i="82"/>
  <c r="U303" i="82"/>
  <c r="U302" i="82"/>
  <c r="U301" i="82"/>
  <c r="U300" i="82"/>
  <c r="U299" i="82"/>
  <c r="U298" i="82"/>
  <c r="U297" i="82"/>
  <c r="U296" i="82"/>
  <c r="U295" i="82"/>
  <c r="U294" i="82"/>
  <c r="U293" i="82"/>
  <c r="U292" i="82"/>
  <c r="U291" i="82"/>
  <c r="U290" i="82"/>
  <c r="U289" i="82"/>
  <c r="U288" i="82"/>
  <c r="U287" i="82"/>
  <c r="U286" i="82"/>
  <c r="U285" i="82"/>
  <c r="U284" i="82"/>
  <c r="U283" i="82"/>
  <c r="U282" i="82"/>
  <c r="U281" i="82"/>
  <c r="U280" i="82"/>
  <c r="U279" i="82"/>
  <c r="U278" i="82"/>
  <c r="U277" i="82"/>
  <c r="U276" i="82"/>
  <c r="U275" i="82"/>
  <c r="U274" i="82"/>
  <c r="U273" i="82"/>
  <c r="U272" i="82"/>
  <c r="U271" i="82"/>
  <c r="U270" i="82"/>
  <c r="U269" i="82"/>
  <c r="U268" i="82"/>
  <c r="U267" i="82"/>
  <c r="U266" i="82"/>
  <c r="U265" i="82"/>
  <c r="U264" i="82"/>
  <c r="U263" i="82"/>
  <c r="U262" i="82"/>
  <c r="U261" i="82"/>
  <c r="U260" i="82"/>
  <c r="U259" i="82"/>
  <c r="U258" i="82"/>
  <c r="U257" i="82"/>
  <c r="U256" i="82"/>
  <c r="U255" i="82"/>
  <c r="U254" i="82"/>
  <c r="U253" i="82"/>
  <c r="U252" i="82"/>
  <c r="U251" i="82"/>
  <c r="U250" i="82"/>
  <c r="U249" i="82"/>
  <c r="U248" i="82"/>
  <c r="U247" i="82"/>
  <c r="U246" i="82"/>
  <c r="U245" i="82"/>
  <c r="U244" i="82"/>
  <c r="U243" i="82"/>
  <c r="U242" i="82"/>
  <c r="U241" i="82"/>
  <c r="U240" i="82"/>
  <c r="U239" i="82"/>
  <c r="U238" i="82"/>
  <c r="U237" i="82"/>
  <c r="U236" i="82"/>
  <c r="U235" i="82"/>
  <c r="U234" i="82"/>
  <c r="U233" i="82"/>
  <c r="U232" i="82"/>
  <c r="U231" i="82"/>
  <c r="U230" i="82"/>
  <c r="U229" i="82"/>
  <c r="U228" i="82"/>
  <c r="U227" i="82"/>
  <c r="U226" i="82"/>
  <c r="U225" i="82"/>
  <c r="U224" i="82"/>
  <c r="U223" i="82"/>
  <c r="U222" i="82"/>
  <c r="U221" i="82"/>
  <c r="U220" i="82"/>
  <c r="U219" i="82"/>
  <c r="U218" i="82"/>
  <c r="U217" i="82"/>
  <c r="U216" i="82"/>
  <c r="U215" i="82"/>
  <c r="U214" i="82"/>
  <c r="U213" i="82"/>
  <c r="U212" i="82"/>
  <c r="U211" i="82"/>
  <c r="U210" i="82"/>
  <c r="U209" i="82"/>
  <c r="U208" i="82"/>
  <c r="U207" i="82"/>
  <c r="U206" i="82"/>
  <c r="U205" i="82"/>
  <c r="U204" i="82"/>
  <c r="U203" i="82"/>
  <c r="U202" i="82"/>
  <c r="U201" i="82"/>
  <c r="U200" i="82"/>
  <c r="U199" i="82"/>
  <c r="U198" i="82"/>
  <c r="U197" i="82"/>
  <c r="U196" i="82"/>
  <c r="U195" i="82"/>
  <c r="U194" i="82"/>
  <c r="U193" i="82"/>
  <c r="U192" i="82"/>
  <c r="U191" i="82"/>
  <c r="U190" i="82"/>
  <c r="U189" i="82"/>
  <c r="U188" i="82"/>
  <c r="U187" i="82"/>
  <c r="U186" i="82"/>
  <c r="U185" i="82"/>
  <c r="U184" i="82"/>
  <c r="U183" i="82"/>
  <c r="U182" i="82"/>
  <c r="U181" i="82"/>
  <c r="U180" i="82"/>
  <c r="U179" i="82"/>
  <c r="U178" i="82"/>
  <c r="U177" i="82"/>
  <c r="U176" i="82"/>
  <c r="U175" i="82"/>
  <c r="U174" i="82"/>
  <c r="U173" i="82"/>
  <c r="U172" i="82"/>
  <c r="U171" i="82"/>
  <c r="U170" i="82"/>
  <c r="U169" i="82"/>
  <c r="U168" i="82"/>
  <c r="U167" i="82"/>
  <c r="U166" i="82"/>
  <c r="U165" i="82"/>
  <c r="U164" i="82"/>
  <c r="U163" i="82"/>
  <c r="U162" i="82"/>
  <c r="U161" i="82"/>
  <c r="U160" i="82"/>
  <c r="U159" i="82"/>
  <c r="U158" i="82"/>
  <c r="U157" i="82"/>
  <c r="U156" i="82"/>
  <c r="U155" i="82"/>
  <c r="U154" i="82"/>
  <c r="U153" i="82"/>
  <c r="U152" i="82"/>
  <c r="U151" i="82"/>
  <c r="U150" i="82"/>
  <c r="U149" i="82"/>
  <c r="U148" i="82"/>
  <c r="U147" i="82"/>
  <c r="U146" i="82"/>
  <c r="U145" i="82"/>
  <c r="U144" i="82"/>
  <c r="U143" i="82"/>
  <c r="U142" i="82"/>
  <c r="U141" i="82"/>
  <c r="U140" i="82"/>
  <c r="U139" i="82"/>
  <c r="U138" i="82"/>
  <c r="U137" i="82"/>
  <c r="U136" i="82"/>
  <c r="U135" i="82"/>
  <c r="U134" i="82"/>
  <c r="U133" i="82"/>
  <c r="U132" i="82"/>
  <c r="U131" i="82"/>
  <c r="U130" i="82"/>
  <c r="U129" i="82"/>
  <c r="U128" i="82"/>
  <c r="U127" i="82"/>
  <c r="U126" i="82"/>
  <c r="U125" i="82"/>
  <c r="U124" i="82"/>
  <c r="U123" i="82"/>
  <c r="U122" i="82"/>
  <c r="U121" i="82"/>
  <c r="U120" i="82"/>
  <c r="U119" i="82"/>
  <c r="U118" i="82"/>
  <c r="U117" i="82"/>
  <c r="U116" i="82"/>
  <c r="U115" i="82"/>
  <c r="U114" i="82"/>
  <c r="U113" i="82"/>
  <c r="U112" i="82"/>
  <c r="U111" i="82"/>
  <c r="U110" i="82"/>
  <c r="U109" i="82"/>
  <c r="U108" i="82"/>
  <c r="U107" i="82"/>
  <c r="U106" i="82"/>
  <c r="U105" i="82"/>
  <c r="U104" i="82"/>
  <c r="U103" i="82"/>
  <c r="U102" i="82"/>
  <c r="U101" i="82"/>
  <c r="U100" i="82"/>
  <c r="U99" i="82"/>
  <c r="U98" i="82"/>
  <c r="U97" i="82"/>
  <c r="U96" i="82"/>
  <c r="U95" i="82"/>
  <c r="U94" i="82"/>
  <c r="U93" i="82"/>
  <c r="U92" i="82"/>
  <c r="U91" i="82"/>
  <c r="U90" i="82"/>
  <c r="U89" i="82"/>
  <c r="U88" i="82"/>
  <c r="U87" i="82"/>
  <c r="U86" i="82"/>
  <c r="U85" i="82"/>
  <c r="U84" i="82"/>
  <c r="U83" i="82"/>
  <c r="U82" i="82"/>
  <c r="U81" i="82"/>
  <c r="U80" i="82"/>
  <c r="U79" i="82"/>
  <c r="U78" i="82"/>
  <c r="U77" i="82"/>
  <c r="U76" i="82"/>
  <c r="U75" i="82"/>
  <c r="U74" i="82"/>
  <c r="U73" i="82"/>
  <c r="U72" i="82"/>
  <c r="U71" i="82"/>
  <c r="U70" i="82"/>
  <c r="U69" i="82"/>
  <c r="U68" i="82"/>
  <c r="U67" i="82"/>
  <c r="U66" i="82"/>
  <c r="U65" i="82"/>
  <c r="U64" i="82"/>
  <c r="U63" i="82"/>
  <c r="U62" i="82"/>
  <c r="U61" i="82"/>
  <c r="U60" i="82"/>
  <c r="U59" i="82"/>
  <c r="U58" i="82"/>
  <c r="U57" i="82"/>
  <c r="U56" i="82"/>
  <c r="U55" i="82"/>
  <c r="U54" i="82"/>
  <c r="U53" i="82"/>
  <c r="U52" i="82"/>
  <c r="U51" i="82"/>
  <c r="U50" i="82"/>
  <c r="U49" i="82"/>
  <c r="U48" i="82"/>
  <c r="U47" i="82"/>
  <c r="U46" i="82"/>
  <c r="U45" i="82"/>
  <c r="U44" i="82"/>
  <c r="U43" i="82"/>
  <c r="U42" i="82"/>
  <c r="U41" i="82"/>
  <c r="U40" i="82"/>
  <c r="U39" i="82"/>
  <c r="U38" i="82"/>
  <c r="U37" i="82"/>
  <c r="U36" i="82"/>
  <c r="U35" i="82"/>
  <c r="U34" i="82"/>
  <c r="U33" i="82"/>
  <c r="U32" i="82"/>
  <c r="U31" i="82"/>
  <c r="U30" i="82"/>
  <c r="U29" i="82"/>
  <c r="U28" i="82"/>
  <c r="U27" i="82"/>
  <c r="U26" i="82"/>
  <c r="U25" i="82"/>
  <c r="U24" i="82"/>
  <c r="U23" i="82"/>
  <c r="U22" i="82"/>
  <c r="U15" i="82"/>
  <c r="U14" i="82"/>
  <c r="AS24" i="113" l="1"/>
  <c r="AS25" i="112"/>
  <c r="AS25" i="111"/>
  <c r="AC1003" i="82"/>
  <c r="AC1002" i="82"/>
  <c r="AC1001" i="82"/>
  <c r="AC1000" i="82"/>
  <c r="AC999" i="82"/>
  <c r="AC998" i="82"/>
  <c r="AC997" i="82"/>
  <c r="AC996" i="82"/>
  <c r="AC995" i="82"/>
  <c r="AC994" i="82"/>
  <c r="AC993" i="82"/>
  <c r="AC992" i="82"/>
  <c r="AC991" i="82"/>
  <c r="AC990" i="82"/>
  <c r="AC989" i="82"/>
  <c r="AC988" i="82"/>
  <c r="AC987" i="82"/>
  <c r="AC986" i="82"/>
  <c r="AC985" i="82"/>
  <c r="AC984" i="82"/>
  <c r="AC983" i="82"/>
  <c r="AC982" i="82"/>
  <c r="AC981" i="82"/>
  <c r="AC980" i="82"/>
  <c r="AC979" i="82"/>
  <c r="AC978" i="82"/>
  <c r="AC977" i="82"/>
  <c r="AC976" i="82"/>
  <c r="AC975" i="82"/>
  <c r="AC974" i="82"/>
  <c r="AC973" i="82"/>
  <c r="AC972" i="82"/>
  <c r="AC971" i="82"/>
  <c r="AC970" i="82"/>
  <c r="AC969" i="82"/>
  <c r="AC968" i="82"/>
  <c r="AC967" i="82"/>
  <c r="AC966" i="82"/>
  <c r="AC965" i="82"/>
  <c r="AC964" i="82"/>
  <c r="AC963" i="82"/>
  <c r="AC962" i="82"/>
  <c r="AC961" i="82"/>
  <c r="AC960" i="82"/>
  <c r="AC959" i="82"/>
  <c r="AC958" i="82"/>
  <c r="AC957" i="82"/>
  <c r="AC956" i="82"/>
  <c r="AC955" i="82"/>
  <c r="AC954" i="82"/>
  <c r="AC953" i="82"/>
  <c r="AC952" i="82"/>
  <c r="AC951" i="82"/>
  <c r="AC950" i="82"/>
  <c r="AC949" i="82"/>
  <c r="AC948" i="82"/>
  <c r="AC947" i="82"/>
  <c r="AC946" i="82"/>
  <c r="AC945" i="82"/>
  <c r="AC944" i="82"/>
  <c r="AC943" i="82"/>
  <c r="AC942" i="82"/>
  <c r="AC941" i="82"/>
  <c r="AC940" i="82"/>
  <c r="AC939" i="82"/>
  <c r="AC938" i="82"/>
  <c r="AC937" i="82"/>
  <c r="AC936" i="82"/>
  <c r="AC935" i="82"/>
  <c r="AC934" i="82"/>
  <c r="AC933" i="82"/>
  <c r="AC932" i="82"/>
  <c r="AC931" i="82"/>
  <c r="AC930" i="82"/>
  <c r="AC929" i="82"/>
  <c r="AC928" i="82"/>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5" i="82"/>
  <c r="AC34" i="82"/>
  <c r="AC33" i="82"/>
  <c r="AC32" i="82"/>
  <c r="AC31" i="82"/>
  <c r="AC30" i="82"/>
  <c r="AC29" i="82"/>
  <c r="AC28" i="82"/>
  <c r="AC27" i="82"/>
  <c r="AC26" i="82"/>
  <c r="AC25" i="82"/>
  <c r="AC24" i="82"/>
  <c r="AC23" i="82"/>
  <c r="AC22" i="82"/>
  <c r="AC21" i="82"/>
  <c r="AC20" i="82"/>
  <c r="AC19" i="82"/>
  <c r="AC18" i="82"/>
  <c r="AC17" i="82"/>
  <c r="AC16" i="82"/>
  <c r="AC15" i="82"/>
  <c r="AC14" i="82"/>
  <c r="AC13" i="82"/>
  <c r="AC12" i="82"/>
  <c r="AC11" i="82"/>
  <c r="AC10" i="82"/>
  <c r="AC9" i="82"/>
  <c r="AC8" i="82"/>
  <c r="AC7" i="82"/>
  <c r="AC6" i="82"/>
  <c r="AC5" i="82"/>
  <c r="AD4" i="82"/>
  <c r="AC4" i="82"/>
  <c r="AS25" i="113" l="1"/>
  <c r="AS26" i="112"/>
  <c r="AS26" i="111"/>
  <c r="Y5" i="82"/>
  <c r="Y6" i="82"/>
  <c r="Y7" i="82"/>
  <c r="Y8" i="82"/>
  <c r="Y9" i="82"/>
  <c r="Y10" i="82"/>
  <c r="Y11" i="82"/>
  <c r="Y12" i="82"/>
  <c r="Y13" i="82"/>
  <c r="Y14" i="82"/>
  <c r="Y15" i="82"/>
  <c r="Y16" i="82"/>
  <c r="Y17" i="82"/>
  <c r="Y18" i="82"/>
  <c r="Y19" i="82"/>
  <c r="Y20" i="82"/>
  <c r="Y21" i="82"/>
  <c r="Y22" i="82"/>
  <c r="Y23" i="82"/>
  <c r="Y24" i="82"/>
  <c r="Y25" i="82"/>
  <c r="Y26" i="82"/>
  <c r="Y27" i="82"/>
  <c r="Y28" i="82"/>
  <c r="Y29" i="82"/>
  <c r="Y30" i="82"/>
  <c r="Y31" i="82"/>
  <c r="Y32" i="82"/>
  <c r="Y33" i="82"/>
  <c r="Y34" i="82"/>
  <c r="Y35" i="82"/>
  <c r="Y36" i="82"/>
  <c r="Y37" i="82"/>
  <c r="Y38" i="82"/>
  <c r="Y39" i="82"/>
  <c r="Y40" i="82"/>
  <c r="Y41" i="82"/>
  <c r="Y42" i="82"/>
  <c r="Y43" i="82"/>
  <c r="Y44" i="82"/>
  <c r="Y45" i="82"/>
  <c r="Y46" i="82"/>
  <c r="Y47" i="82"/>
  <c r="Y48" i="82"/>
  <c r="Y49" i="82"/>
  <c r="Y50" i="82"/>
  <c r="Y51" i="82"/>
  <c r="Y52" i="82"/>
  <c r="Y53" i="82"/>
  <c r="Y54" i="82"/>
  <c r="Y55" i="82"/>
  <c r="Y56" i="82"/>
  <c r="Y57" i="82"/>
  <c r="Y58" i="82"/>
  <c r="Y59" i="82"/>
  <c r="Y60" i="82"/>
  <c r="Y61" i="82"/>
  <c r="Y62" i="82"/>
  <c r="Y63" i="82"/>
  <c r="Y64" i="82"/>
  <c r="Y65" i="82"/>
  <c r="Y66" i="82"/>
  <c r="Y67" i="82"/>
  <c r="Y68" i="82"/>
  <c r="Y69" i="82"/>
  <c r="Y70" i="82"/>
  <c r="Y71" i="82"/>
  <c r="Y72" i="82"/>
  <c r="Y73" i="82"/>
  <c r="Y74" i="82"/>
  <c r="Y75" i="82"/>
  <c r="Y76" i="82"/>
  <c r="Y77" i="82"/>
  <c r="Y78" i="82"/>
  <c r="Y79" i="82"/>
  <c r="Y80" i="82"/>
  <c r="Y81" i="82"/>
  <c r="Y82" i="82"/>
  <c r="Y83" i="82"/>
  <c r="Y84" i="82"/>
  <c r="Y85" i="82"/>
  <c r="Y86" i="82"/>
  <c r="Y87" i="82"/>
  <c r="Y88" i="82"/>
  <c r="Y89" i="82"/>
  <c r="Y90" i="82"/>
  <c r="Y91" i="82"/>
  <c r="Y92" i="82"/>
  <c r="Y93" i="82"/>
  <c r="Y94" i="82"/>
  <c r="Y95" i="82"/>
  <c r="Y96" i="82"/>
  <c r="Y97" i="82"/>
  <c r="Y98" i="82"/>
  <c r="Y99" i="82"/>
  <c r="Y100" i="82"/>
  <c r="Y101" i="82"/>
  <c r="Y102" i="82"/>
  <c r="Y103" i="82"/>
  <c r="Y104" i="82"/>
  <c r="Y105" i="82"/>
  <c r="Y106" i="82"/>
  <c r="Y107" i="82"/>
  <c r="Y108" i="82"/>
  <c r="Y109" i="82"/>
  <c r="Y110" i="82"/>
  <c r="Y111" i="82"/>
  <c r="Y112" i="82"/>
  <c r="Y113" i="82"/>
  <c r="Y114" i="82"/>
  <c r="Y115" i="82"/>
  <c r="Y116" i="82"/>
  <c r="Y117" i="82"/>
  <c r="Y118" i="82"/>
  <c r="Y119" i="82"/>
  <c r="Y120" i="82"/>
  <c r="Y121" i="82"/>
  <c r="Y122" i="82"/>
  <c r="Y123" i="82"/>
  <c r="Y124" i="82"/>
  <c r="Y125" i="82"/>
  <c r="Y126" i="82"/>
  <c r="Y127" i="82"/>
  <c r="Y128" i="82"/>
  <c r="Y129" i="82"/>
  <c r="Y130" i="82"/>
  <c r="Y131" i="82"/>
  <c r="Y132" i="82"/>
  <c r="Y133" i="82"/>
  <c r="Y134" i="82"/>
  <c r="Y135" i="82"/>
  <c r="Y136" i="82"/>
  <c r="Y137" i="82"/>
  <c r="Y138" i="82"/>
  <c r="Y139" i="82"/>
  <c r="Y140" i="82"/>
  <c r="Y141" i="82"/>
  <c r="Y142" i="82"/>
  <c r="Y143" i="82"/>
  <c r="Y144" i="82"/>
  <c r="Y145" i="82"/>
  <c r="Y146" i="82"/>
  <c r="Y147" i="82"/>
  <c r="Y148" i="82"/>
  <c r="Y149" i="82"/>
  <c r="Y150" i="82"/>
  <c r="Y151" i="82"/>
  <c r="Y152" i="82"/>
  <c r="Y153" i="82"/>
  <c r="Y154" i="82"/>
  <c r="Y155" i="82"/>
  <c r="Y156" i="82"/>
  <c r="Y157" i="82"/>
  <c r="Y158" i="82"/>
  <c r="Y159" i="82"/>
  <c r="Y160" i="82"/>
  <c r="Y161" i="82"/>
  <c r="Y162" i="82"/>
  <c r="Y163" i="82"/>
  <c r="Y164" i="82"/>
  <c r="Y165" i="82"/>
  <c r="Y166" i="82"/>
  <c r="Y167" i="82"/>
  <c r="Y168" i="82"/>
  <c r="Y169" i="82"/>
  <c r="Y170" i="82"/>
  <c r="Y171" i="82"/>
  <c r="Y172" i="82"/>
  <c r="Y173" i="82"/>
  <c r="Y174" i="82"/>
  <c r="Y175" i="82"/>
  <c r="Y176" i="82"/>
  <c r="Y177" i="82"/>
  <c r="Y178" i="82"/>
  <c r="Y179" i="82"/>
  <c r="Y180" i="82"/>
  <c r="Y181" i="82"/>
  <c r="Y182" i="82"/>
  <c r="Y183" i="82"/>
  <c r="Y184" i="82"/>
  <c r="Y185" i="82"/>
  <c r="Y186" i="82"/>
  <c r="Y187" i="82"/>
  <c r="Y188" i="82"/>
  <c r="Y189" i="82"/>
  <c r="Y190" i="82"/>
  <c r="Y191" i="82"/>
  <c r="Y192" i="82"/>
  <c r="Y193" i="82"/>
  <c r="Y194" i="82"/>
  <c r="Y195" i="82"/>
  <c r="Y196" i="82"/>
  <c r="Y197" i="82"/>
  <c r="Y198" i="82"/>
  <c r="Y199" i="82"/>
  <c r="Y200" i="82"/>
  <c r="Y201" i="82"/>
  <c r="Y202" i="82"/>
  <c r="Y203" i="82"/>
  <c r="Y204" i="82"/>
  <c r="Y205" i="82"/>
  <c r="Y206" i="82"/>
  <c r="Y207" i="82"/>
  <c r="Y208" i="82"/>
  <c r="Y209" i="82"/>
  <c r="Y210" i="82"/>
  <c r="Y211" i="82"/>
  <c r="Y212" i="82"/>
  <c r="Y213" i="82"/>
  <c r="Y214" i="82"/>
  <c r="Y215" i="82"/>
  <c r="Y216" i="82"/>
  <c r="Y217" i="82"/>
  <c r="Y218" i="82"/>
  <c r="Y219" i="82"/>
  <c r="Y220" i="82"/>
  <c r="Y221" i="82"/>
  <c r="Y222" i="82"/>
  <c r="Y223" i="82"/>
  <c r="Y224" i="82"/>
  <c r="Y225" i="82"/>
  <c r="Y226" i="82"/>
  <c r="Y227" i="82"/>
  <c r="Y228" i="82"/>
  <c r="Y229" i="82"/>
  <c r="Y230" i="82"/>
  <c r="Y231" i="82"/>
  <c r="Y232" i="82"/>
  <c r="Y233" i="82"/>
  <c r="Y234" i="82"/>
  <c r="Y235" i="82"/>
  <c r="Y236" i="82"/>
  <c r="Y237" i="82"/>
  <c r="Y238" i="82"/>
  <c r="Y239" i="82"/>
  <c r="Y240" i="82"/>
  <c r="Y241" i="82"/>
  <c r="Y242" i="82"/>
  <c r="Y243" i="82"/>
  <c r="Y244" i="82"/>
  <c r="Y245" i="82"/>
  <c r="Y246" i="82"/>
  <c r="Y247" i="82"/>
  <c r="Y248" i="82"/>
  <c r="Y249" i="82"/>
  <c r="Y250" i="82"/>
  <c r="Y251" i="82"/>
  <c r="Y252" i="82"/>
  <c r="Y253" i="82"/>
  <c r="Y254" i="82"/>
  <c r="Y255" i="82"/>
  <c r="Y256" i="82"/>
  <c r="Y257" i="82"/>
  <c r="Y258" i="82"/>
  <c r="Y259" i="82"/>
  <c r="Y260" i="82"/>
  <c r="Y261" i="82"/>
  <c r="Y262" i="82"/>
  <c r="Y263" i="82"/>
  <c r="Y264" i="82"/>
  <c r="Y265" i="82"/>
  <c r="Y266" i="82"/>
  <c r="Y267" i="82"/>
  <c r="Y268" i="82"/>
  <c r="Y269" i="82"/>
  <c r="Y270" i="82"/>
  <c r="Y271" i="82"/>
  <c r="Y272" i="82"/>
  <c r="Y273" i="82"/>
  <c r="Y274" i="82"/>
  <c r="Y275" i="82"/>
  <c r="Y276" i="82"/>
  <c r="Y277" i="82"/>
  <c r="Y278" i="82"/>
  <c r="Y279" i="82"/>
  <c r="Y280" i="82"/>
  <c r="Y281" i="82"/>
  <c r="Y282" i="82"/>
  <c r="Y283" i="82"/>
  <c r="Y284" i="82"/>
  <c r="Y285" i="82"/>
  <c r="Y286" i="82"/>
  <c r="Y287" i="82"/>
  <c r="Y288" i="82"/>
  <c r="Y289" i="82"/>
  <c r="Y290" i="82"/>
  <c r="Y291" i="82"/>
  <c r="Y292" i="82"/>
  <c r="Y293" i="82"/>
  <c r="Y294" i="82"/>
  <c r="Y295" i="82"/>
  <c r="Y296" i="82"/>
  <c r="Y297" i="82"/>
  <c r="Y298" i="82"/>
  <c r="Y299" i="82"/>
  <c r="Y300" i="82"/>
  <c r="Y301" i="82"/>
  <c r="Y302" i="82"/>
  <c r="Y303" i="82"/>
  <c r="Y304" i="82"/>
  <c r="Y305" i="82"/>
  <c r="Y306" i="82"/>
  <c r="Y307" i="82"/>
  <c r="Y308" i="82"/>
  <c r="Y309" i="82"/>
  <c r="Y310" i="82"/>
  <c r="Y311" i="82"/>
  <c r="Y312" i="82"/>
  <c r="Y313" i="82"/>
  <c r="Y314" i="82"/>
  <c r="Y315" i="82"/>
  <c r="Y316" i="82"/>
  <c r="Y317" i="82"/>
  <c r="Y318" i="82"/>
  <c r="Y319" i="82"/>
  <c r="Y320" i="82"/>
  <c r="Y321" i="82"/>
  <c r="Y322" i="82"/>
  <c r="Y323" i="82"/>
  <c r="Y324" i="82"/>
  <c r="Y325" i="82"/>
  <c r="Y326" i="82"/>
  <c r="Y327" i="82"/>
  <c r="Y328" i="82"/>
  <c r="Y329" i="82"/>
  <c r="Y330" i="82"/>
  <c r="Y331" i="82"/>
  <c r="Y332" i="82"/>
  <c r="Y333" i="82"/>
  <c r="Y334" i="82"/>
  <c r="Y335" i="82"/>
  <c r="Y336" i="82"/>
  <c r="Y337" i="82"/>
  <c r="Y338" i="82"/>
  <c r="Y339" i="82"/>
  <c r="Y340" i="82"/>
  <c r="Y341" i="82"/>
  <c r="Y342" i="82"/>
  <c r="Y343" i="82"/>
  <c r="Y344" i="82"/>
  <c r="Y345" i="82"/>
  <c r="Y346" i="82"/>
  <c r="Y347" i="82"/>
  <c r="Y348" i="82"/>
  <c r="Y349" i="82"/>
  <c r="Y350" i="82"/>
  <c r="Y351" i="82"/>
  <c r="Y352" i="82"/>
  <c r="Y353" i="82"/>
  <c r="Y354" i="82"/>
  <c r="Y355" i="82"/>
  <c r="Y356" i="82"/>
  <c r="Y357" i="82"/>
  <c r="Y358" i="82"/>
  <c r="Y359" i="82"/>
  <c r="Y360" i="82"/>
  <c r="Y361" i="82"/>
  <c r="Y362" i="82"/>
  <c r="Y363" i="82"/>
  <c r="Y364" i="82"/>
  <c r="Y365" i="82"/>
  <c r="Y366" i="82"/>
  <c r="Y367" i="82"/>
  <c r="Y368" i="82"/>
  <c r="Y369" i="82"/>
  <c r="Y370" i="82"/>
  <c r="Y371" i="82"/>
  <c r="Y372" i="82"/>
  <c r="Y373" i="82"/>
  <c r="Y374" i="82"/>
  <c r="Y375" i="82"/>
  <c r="Y376" i="82"/>
  <c r="Y377" i="82"/>
  <c r="Y378" i="82"/>
  <c r="Y379" i="82"/>
  <c r="Y380" i="82"/>
  <c r="Y381" i="82"/>
  <c r="Y382" i="82"/>
  <c r="Y383" i="82"/>
  <c r="Y384" i="82"/>
  <c r="Y385" i="82"/>
  <c r="Y386" i="82"/>
  <c r="Y387" i="82"/>
  <c r="Y388" i="82"/>
  <c r="Y389" i="82"/>
  <c r="Y390" i="82"/>
  <c r="Y391" i="82"/>
  <c r="Y392" i="82"/>
  <c r="Y393" i="82"/>
  <c r="Y394" i="82"/>
  <c r="Y395" i="82"/>
  <c r="Y396" i="82"/>
  <c r="Y397" i="82"/>
  <c r="Y398" i="82"/>
  <c r="Y399" i="82"/>
  <c r="Y400" i="82"/>
  <c r="Y401" i="82"/>
  <c r="Y402" i="82"/>
  <c r="Y403" i="82"/>
  <c r="Y404" i="82"/>
  <c r="Y405" i="82"/>
  <c r="Y406" i="82"/>
  <c r="Y407" i="82"/>
  <c r="Y408" i="82"/>
  <c r="Y409" i="82"/>
  <c r="Y410" i="82"/>
  <c r="Y411" i="82"/>
  <c r="Y412" i="82"/>
  <c r="Y413" i="82"/>
  <c r="Y414" i="82"/>
  <c r="Y415" i="82"/>
  <c r="Y416" i="82"/>
  <c r="Y417" i="82"/>
  <c r="Y418" i="82"/>
  <c r="Y419" i="82"/>
  <c r="Y420" i="82"/>
  <c r="Y421" i="82"/>
  <c r="Y422" i="82"/>
  <c r="Y423" i="82"/>
  <c r="Y424" i="82"/>
  <c r="Y425" i="82"/>
  <c r="Y426" i="82"/>
  <c r="Y427" i="82"/>
  <c r="Y428" i="82"/>
  <c r="Y429" i="82"/>
  <c r="Y430" i="82"/>
  <c r="Y431" i="82"/>
  <c r="Y432" i="82"/>
  <c r="Y433" i="82"/>
  <c r="Y434" i="82"/>
  <c r="Y435" i="82"/>
  <c r="Y436" i="82"/>
  <c r="Y437" i="82"/>
  <c r="Y438" i="82"/>
  <c r="Y439" i="82"/>
  <c r="Y440" i="82"/>
  <c r="Y441" i="82"/>
  <c r="Y442" i="82"/>
  <c r="Y443" i="82"/>
  <c r="Y444" i="82"/>
  <c r="Y445" i="82"/>
  <c r="Y446" i="82"/>
  <c r="Y447" i="82"/>
  <c r="Y448" i="82"/>
  <c r="Y449" i="82"/>
  <c r="Y450" i="82"/>
  <c r="Y451" i="82"/>
  <c r="Y452" i="82"/>
  <c r="Y453" i="82"/>
  <c r="Y454" i="82"/>
  <c r="Y455" i="82"/>
  <c r="Y456" i="82"/>
  <c r="Y457" i="82"/>
  <c r="Y458" i="82"/>
  <c r="Y459" i="82"/>
  <c r="Y460" i="82"/>
  <c r="Y461" i="82"/>
  <c r="Y462" i="82"/>
  <c r="Y463" i="82"/>
  <c r="Y464" i="82"/>
  <c r="Y465" i="82"/>
  <c r="Y466" i="82"/>
  <c r="Y467" i="82"/>
  <c r="Y468" i="82"/>
  <c r="Y469" i="82"/>
  <c r="Y470" i="82"/>
  <c r="Y471" i="82"/>
  <c r="Y472" i="82"/>
  <c r="Y473" i="82"/>
  <c r="Y474" i="82"/>
  <c r="Y475" i="82"/>
  <c r="Y476" i="82"/>
  <c r="Y477" i="82"/>
  <c r="Y478" i="82"/>
  <c r="Y479" i="82"/>
  <c r="Y480" i="82"/>
  <c r="Y481" i="82"/>
  <c r="Y482" i="82"/>
  <c r="Y483" i="82"/>
  <c r="Y484" i="82"/>
  <c r="Y485" i="82"/>
  <c r="Y486" i="82"/>
  <c r="Y487" i="82"/>
  <c r="Y488" i="82"/>
  <c r="Y489" i="82"/>
  <c r="Y490" i="82"/>
  <c r="Y491" i="82"/>
  <c r="Y492" i="82"/>
  <c r="Y493" i="82"/>
  <c r="Y494" i="82"/>
  <c r="Y495" i="82"/>
  <c r="Y496" i="82"/>
  <c r="Y497" i="82"/>
  <c r="Y498" i="82"/>
  <c r="Y499" i="82"/>
  <c r="Y500" i="82"/>
  <c r="Y501" i="82"/>
  <c r="Y502" i="82"/>
  <c r="Y503" i="82"/>
  <c r="Y504" i="82"/>
  <c r="Y505" i="82"/>
  <c r="Y506" i="82"/>
  <c r="Y507" i="82"/>
  <c r="Y508" i="82"/>
  <c r="Y509" i="82"/>
  <c r="Y510" i="82"/>
  <c r="Y511" i="82"/>
  <c r="Y512" i="82"/>
  <c r="Y513" i="82"/>
  <c r="Y514" i="82"/>
  <c r="Y515" i="82"/>
  <c r="Y516" i="82"/>
  <c r="Y517" i="82"/>
  <c r="Y518" i="82"/>
  <c r="Y519" i="82"/>
  <c r="Y520" i="82"/>
  <c r="Y521" i="82"/>
  <c r="Y522" i="82"/>
  <c r="Y523" i="82"/>
  <c r="Y524" i="82"/>
  <c r="Y525" i="82"/>
  <c r="Y526" i="82"/>
  <c r="Y527" i="82"/>
  <c r="Y528" i="82"/>
  <c r="Y529" i="82"/>
  <c r="Y530" i="82"/>
  <c r="Y531" i="82"/>
  <c r="Y532" i="82"/>
  <c r="Y533" i="82"/>
  <c r="Y534" i="82"/>
  <c r="Y535" i="82"/>
  <c r="Y536" i="82"/>
  <c r="Y537" i="82"/>
  <c r="Y538" i="82"/>
  <c r="Y539" i="82"/>
  <c r="Y540" i="82"/>
  <c r="Y541" i="82"/>
  <c r="Y542" i="82"/>
  <c r="Y543" i="82"/>
  <c r="Y544" i="82"/>
  <c r="Y545" i="82"/>
  <c r="Y546" i="82"/>
  <c r="Y547" i="82"/>
  <c r="Y548" i="82"/>
  <c r="Y549" i="82"/>
  <c r="Y550" i="82"/>
  <c r="Y551" i="82"/>
  <c r="Y552" i="82"/>
  <c r="Y553" i="82"/>
  <c r="Y554" i="82"/>
  <c r="Y555" i="82"/>
  <c r="Y556" i="82"/>
  <c r="Y557" i="82"/>
  <c r="Y558" i="82"/>
  <c r="Y559" i="82"/>
  <c r="Y560" i="82"/>
  <c r="Y561" i="82"/>
  <c r="Y562" i="82"/>
  <c r="Y563" i="82"/>
  <c r="Y564" i="82"/>
  <c r="Y565" i="82"/>
  <c r="Y566" i="82"/>
  <c r="Y567" i="82"/>
  <c r="Y568" i="82"/>
  <c r="Y569" i="82"/>
  <c r="Y570" i="82"/>
  <c r="Y571" i="82"/>
  <c r="Y572" i="82"/>
  <c r="Y573" i="82"/>
  <c r="Y574" i="82"/>
  <c r="Y575" i="82"/>
  <c r="Y576" i="82"/>
  <c r="Y577" i="82"/>
  <c r="Y578" i="82"/>
  <c r="Y579" i="82"/>
  <c r="Y580" i="82"/>
  <c r="Y581" i="82"/>
  <c r="Y582" i="82"/>
  <c r="Y583" i="82"/>
  <c r="Y584" i="82"/>
  <c r="Y585" i="82"/>
  <c r="Y586" i="82"/>
  <c r="Y587" i="82"/>
  <c r="Y588" i="82"/>
  <c r="Y589" i="82"/>
  <c r="Y590" i="82"/>
  <c r="Y591" i="82"/>
  <c r="Y592" i="82"/>
  <c r="Y593" i="82"/>
  <c r="Y594" i="82"/>
  <c r="Y595" i="82"/>
  <c r="Y596" i="82"/>
  <c r="Y597" i="82"/>
  <c r="Y598" i="82"/>
  <c r="Y599" i="82"/>
  <c r="Y600" i="82"/>
  <c r="Y601" i="82"/>
  <c r="Y602" i="82"/>
  <c r="Y603" i="82"/>
  <c r="Y604" i="82"/>
  <c r="Y605" i="82"/>
  <c r="Y606" i="82"/>
  <c r="Y607" i="82"/>
  <c r="Y608" i="82"/>
  <c r="Y609" i="82"/>
  <c r="Y610" i="82"/>
  <c r="Y611" i="82"/>
  <c r="Y612" i="82"/>
  <c r="Y613" i="82"/>
  <c r="Y614" i="82"/>
  <c r="Y615" i="82"/>
  <c r="Y616" i="82"/>
  <c r="Y617" i="82"/>
  <c r="Y618" i="82"/>
  <c r="Y619" i="82"/>
  <c r="Y620" i="82"/>
  <c r="Y621" i="82"/>
  <c r="Y622" i="82"/>
  <c r="Y623" i="82"/>
  <c r="Y624" i="82"/>
  <c r="Y625" i="82"/>
  <c r="Y626" i="82"/>
  <c r="Y627" i="82"/>
  <c r="Y628" i="82"/>
  <c r="Y629" i="82"/>
  <c r="Y630" i="82"/>
  <c r="Y631" i="82"/>
  <c r="Y632" i="82"/>
  <c r="Y633" i="82"/>
  <c r="Y634" i="82"/>
  <c r="Y635" i="82"/>
  <c r="Y636" i="82"/>
  <c r="Y637" i="82"/>
  <c r="Y638" i="82"/>
  <c r="Y639" i="82"/>
  <c r="Y640" i="82"/>
  <c r="Y641" i="82"/>
  <c r="Y642" i="82"/>
  <c r="Y643" i="82"/>
  <c r="Y644" i="82"/>
  <c r="Y645" i="82"/>
  <c r="Y646" i="82"/>
  <c r="Y647" i="82"/>
  <c r="Y648" i="82"/>
  <c r="Y649" i="82"/>
  <c r="Y650" i="82"/>
  <c r="Y651" i="82"/>
  <c r="Y652" i="82"/>
  <c r="Y653" i="82"/>
  <c r="Y654" i="82"/>
  <c r="Y655" i="82"/>
  <c r="Y656" i="82"/>
  <c r="Y657" i="82"/>
  <c r="Y658" i="82"/>
  <c r="Y659" i="82"/>
  <c r="Y660" i="82"/>
  <c r="Y661" i="82"/>
  <c r="Y662" i="82"/>
  <c r="Y663" i="82"/>
  <c r="Y664" i="82"/>
  <c r="Y665" i="82"/>
  <c r="Y666" i="82"/>
  <c r="Y667" i="82"/>
  <c r="Y668" i="82"/>
  <c r="Y669" i="82"/>
  <c r="Y670" i="82"/>
  <c r="Y671" i="82"/>
  <c r="Y672" i="82"/>
  <c r="Y673" i="82"/>
  <c r="Y674" i="82"/>
  <c r="Y675" i="82"/>
  <c r="Y676" i="82"/>
  <c r="Y677" i="82"/>
  <c r="Y678" i="82"/>
  <c r="Y679" i="82"/>
  <c r="Y680" i="82"/>
  <c r="Y681" i="82"/>
  <c r="Y682" i="82"/>
  <c r="Y683" i="82"/>
  <c r="Y684" i="82"/>
  <c r="Y685" i="82"/>
  <c r="Y686" i="82"/>
  <c r="Y687" i="82"/>
  <c r="Y688" i="82"/>
  <c r="Y689" i="82"/>
  <c r="Y690" i="82"/>
  <c r="Y691" i="82"/>
  <c r="Y692" i="82"/>
  <c r="Y693" i="82"/>
  <c r="Y694" i="82"/>
  <c r="Y695" i="82"/>
  <c r="Y696" i="82"/>
  <c r="Y697" i="82"/>
  <c r="Y698" i="82"/>
  <c r="Y699" i="82"/>
  <c r="Y700" i="82"/>
  <c r="Y701" i="82"/>
  <c r="Y702" i="82"/>
  <c r="Y703" i="82"/>
  <c r="Y704" i="82"/>
  <c r="Y705" i="82"/>
  <c r="Y706" i="82"/>
  <c r="Y707" i="82"/>
  <c r="Y708" i="82"/>
  <c r="Y709" i="82"/>
  <c r="Y710" i="82"/>
  <c r="Y711" i="82"/>
  <c r="Y712" i="82"/>
  <c r="Y713" i="82"/>
  <c r="Y714" i="82"/>
  <c r="Y715" i="82"/>
  <c r="Y716" i="82"/>
  <c r="Y717" i="82"/>
  <c r="Y718" i="82"/>
  <c r="Y719" i="82"/>
  <c r="Y720" i="82"/>
  <c r="Y721" i="82"/>
  <c r="Y722" i="82"/>
  <c r="Y723" i="82"/>
  <c r="Y724" i="82"/>
  <c r="Y725" i="82"/>
  <c r="Y726" i="82"/>
  <c r="Y727" i="82"/>
  <c r="Y728" i="82"/>
  <c r="Y729" i="82"/>
  <c r="Y730" i="82"/>
  <c r="Y731" i="82"/>
  <c r="Y732" i="82"/>
  <c r="Y733" i="82"/>
  <c r="Y734" i="82"/>
  <c r="Y735" i="82"/>
  <c r="Y736" i="82"/>
  <c r="Y737" i="82"/>
  <c r="Y738" i="82"/>
  <c r="Y739" i="82"/>
  <c r="Y740" i="82"/>
  <c r="Y741" i="82"/>
  <c r="Y742" i="82"/>
  <c r="Y743" i="82"/>
  <c r="Y744" i="82"/>
  <c r="Y745" i="82"/>
  <c r="Y746" i="82"/>
  <c r="Y747" i="82"/>
  <c r="Y748" i="82"/>
  <c r="Y749" i="82"/>
  <c r="Y750" i="82"/>
  <c r="Y751" i="82"/>
  <c r="Y752" i="82"/>
  <c r="Y753" i="82"/>
  <c r="Y754" i="82"/>
  <c r="Y755" i="82"/>
  <c r="Y756" i="82"/>
  <c r="Y757" i="82"/>
  <c r="Y758" i="82"/>
  <c r="Y759" i="82"/>
  <c r="Y760" i="82"/>
  <c r="Y761" i="82"/>
  <c r="Y762" i="82"/>
  <c r="Y763" i="82"/>
  <c r="Y764" i="82"/>
  <c r="Y765" i="82"/>
  <c r="Y766" i="82"/>
  <c r="Y767" i="82"/>
  <c r="Y768" i="82"/>
  <c r="Y769" i="82"/>
  <c r="Y770" i="82"/>
  <c r="Y771" i="82"/>
  <c r="Y772" i="82"/>
  <c r="Y773" i="82"/>
  <c r="Y774" i="82"/>
  <c r="Y775" i="82"/>
  <c r="Y776" i="82"/>
  <c r="Y777" i="82"/>
  <c r="Y778" i="82"/>
  <c r="Y779" i="82"/>
  <c r="Y780" i="82"/>
  <c r="Y781" i="82"/>
  <c r="Y782" i="82"/>
  <c r="Y783" i="82"/>
  <c r="Y784" i="82"/>
  <c r="Y785" i="82"/>
  <c r="Y786" i="82"/>
  <c r="Y787" i="82"/>
  <c r="Y788" i="82"/>
  <c r="Y789" i="82"/>
  <c r="Y790" i="82"/>
  <c r="Y791" i="82"/>
  <c r="Y792" i="82"/>
  <c r="Y793" i="82"/>
  <c r="Y794" i="82"/>
  <c r="Y795" i="82"/>
  <c r="Y796" i="82"/>
  <c r="Y797" i="82"/>
  <c r="Y798" i="82"/>
  <c r="Y799" i="82"/>
  <c r="Y800" i="82"/>
  <c r="Y801" i="82"/>
  <c r="Y802" i="82"/>
  <c r="Y803" i="82"/>
  <c r="Y804" i="82"/>
  <c r="Y805" i="82"/>
  <c r="Y806" i="82"/>
  <c r="Y807" i="82"/>
  <c r="Y808" i="82"/>
  <c r="Y809" i="82"/>
  <c r="Y810" i="82"/>
  <c r="Y811" i="82"/>
  <c r="Y812" i="82"/>
  <c r="Y813" i="82"/>
  <c r="Y814" i="82"/>
  <c r="Y815" i="82"/>
  <c r="Y816" i="82"/>
  <c r="Y817" i="82"/>
  <c r="Y818" i="82"/>
  <c r="Y819" i="82"/>
  <c r="Y820" i="82"/>
  <c r="Y821" i="82"/>
  <c r="Y822" i="82"/>
  <c r="Y823" i="82"/>
  <c r="Y824" i="82"/>
  <c r="Y825" i="82"/>
  <c r="Y826" i="82"/>
  <c r="Y827" i="82"/>
  <c r="Y828" i="82"/>
  <c r="Y829" i="82"/>
  <c r="Y830" i="82"/>
  <c r="Y831" i="82"/>
  <c r="Y832" i="82"/>
  <c r="Y833" i="82"/>
  <c r="Y834" i="82"/>
  <c r="Y835" i="82"/>
  <c r="Y836" i="82"/>
  <c r="Y837" i="82"/>
  <c r="Y838" i="82"/>
  <c r="Y839" i="82"/>
  <c r="Y840" i="82"/>
  <c r="Y841" i="82"/>
  <c r="Y842" i="82"/>
  <c r="Y843" i="82"/>
  <c r="Y844" i="82"/>
  <c r="Y845" i="82"/>
  <c r="Y846" i="82"/>
  <c r="Y847" i="82"/>
  <c r="Y848" i="82"/>
  <c r="Y849" i="82"/>
  <c r="Y850" i="82"/>
  <c r="Y851" i="82"/>
  <c r="Y852" i="82"/>
  <c r="Y853" i="82"/>
  <c r="Y854" i="82"/>
  <c r="Y855" i="82"/>
  <c r="Y856" i="82"/>
  <c r="Y857" i="82"/>
  <c r="Y858" i="82"/>
  <c r="Y859" i="82"/>
  <c r="Y860" i="82"/>
  <c r="Y861" i="82"/>
  <c r="Y862" i="82"/>
  <c r="Y863" i="82"/>
  <c r="Y864" i="82"/>
  <c r="Y865" i="82"/>
  <c r="Y866" i="82"/>
  <c r="Y867" i="82"/>
  <c r="Y868" i="82"/>
  <c r="Y869" i="82"/>
  <c r="Y870" i="82"/>
  <c r="Y871" i="82"/>
  <c r="Y872" i="82"/>
  <c r="Y873" i="82"/>
  <c r="Y874" i="82"/>
  <c r="Y875" i="82"/>
  <c r="Y876" i="82"/>
  <c r="Y877" i="82"/>
  <c r="Y878" i="82"/>
  <c r="Y879" i="82"/>
  <c r="Y880" i="82"/>
  <c r="Y881" i="82"/>
  <c r="Y882" i="82"/>
  <c r="Y883" i="82"/>
  <c r="Y884" i="82"/>
  <c r="Y885" i="82"/>
  <c r="Y886" i="82"/>
  <c r="Y887" i="82"/>
  <c r="Y888" i="82"/>
  <c r="Y889" i="82"/>
  <c r="Y890" i="82"/>
  <c r="Y891" i="82"/>
  <c r="Y892" i="82"/>
  <c r="Y893" i="82"/>
  <c r="Y894" i="82"/>
  <c r="Y895" i="82"/>
  <c r="Y896" i="82"/>
  <c r="Y897" i="82"/>
  <c r="Y898" i="82"/>
  <c r="Y899" i="82"/>
  <c r="Y900" i="82"/>
  <c r="Y901" i="82"/>
  <c r="Y902" i="82"/>
  <c r="Y903" i="82"/>
  <c r="Y904" i="82"/>
  <c r="Y905" i="82"/>
  <c r="Y906" i="82"/>
  <c r="Y907" i="82"/>
  <c r="Y908" i="82"/>
  <c r="Y909" i="82"/>
  <c r="Y910" i="82"/>
  <c r="Y911" i="82"/>
  <c r="Y912" i="82"/>
  <c r="Y913" i="82"/>
  <c r="Y914" i="82"/>
  <c r="Y915" i="82"/>
  <c r="Y916" i="82"/>
  <c r="Y917" i="82"/>
  <c r="Y918" i="82"/>
  <c r="Y919" i="82"/>
  <c r="Y920" i="82"/>
  <c r="Y921" i="82"/>
  <c r="Y922" i="82"/>
  <c r="Y923" i="82"/>
  <c r="Y924" i="82"/>
  <c r="Y925" i="82"/>
  <c r="Y926" i="82"/>
  <c r="Y927" i="82"/>
  <c r="Y928" i="82"/>
  <c r="Y929" i="82"/>
  <c r="Y930" i="82"/>
  <c r="Y931" i="82"/>
  <c r="Y932" i="82"/>
  <c r="Y933" i="82"/>
  <c r="Y934" i="82"/>
  <c r="Y935" i="82"/>
  <c r="Y936" i="82"/>
  <c r="Y937" i="82"/>
  <c r="Y938" i="82"/>
  <c r="Y939" i="82"/>
  <c r="Y940" i="82"/>
  <c r="Y941" i="82"/>
  <c r="Y942" i="82"/>
  <c r="Y943" i="82"/>
  <c r="Y944" i="82"/>
  <c r="Y945" i="82"/>
  <c r="Y946" i="82"/>
  <c r="Y947" i="82"/>
  <c r="Y948" i="82"/>
  <c r="Y949" i="82"/>
  <c r="Y950" i="82"/>
  <c r="Y951" i="82"/>
  <c r="Y952" i="82"/>
  <c r="Y953" i="82"/>
  <c r="Y954" i="82"/>
  <c r="Y955" i="82"/>
  <c r="Y956" i="82"/>
  <c r="Y957" i="82"/>
  <c r="Y958" i="82"/>
  <c r="Y959" i="82"/>
  <c r="Y960" i="82"/>
  <c r="Y961" i="82"/>
  <c r="Y962" i="82"/>
  <c r="Y963" i="82"/>
  <c r="Y964" i="82"/>
  <c r="Y965" i="82"/>
  <c r="Y966" i="82"/>
  <c r="Y967" i="82"/>
  <c r="Y968" i="82"/>
  <c r="Y969" i="82"/>
  <c r="Y970" i="82"/>
  <c r="Y971" i="82"/>
  <c r="Y972" i="82"/>
  <c r="Y973" i="82"/>
  <c r="Y974" i="82"/>
  <c r="Y975" i="82"/>
  <c r="Y976" i="82"/>
  <c r="Y977" i="82"/>
  <c r="Y978" i="82"/>
  <c r="Y979" i="82"/>
  <c r="Y980" i="82"/>
  <c r="Y981" i="82"/>
  <c r="Y982" i="82"/>
  <c r="Y983" i="82"/>
  <c r="Y984" i="82"/>
  <c r="Y985" i="82"/>
  <c r="Y986" i="82"/>
  <c r="Y987" i="82"/>
  <c r="Y988" i="82"/>
  <c r="Y989" i="82"/>
  <c r="Y990" i="82"/>
  <c r="Y991" i="82"/>
  <c r="Y992" i="82"/>
  <c r="Y993" i="82"/>
  <c r="Y994" i="82"/>
  <c r="Y995" i="82"/>
  <c r="Y996" i="82"/>
  <c r="Y997" i="82"/>
  <c r="Y998" i="82"/>
  <c r="Y999" i="82"/>
  <c r="Y1000" i="82"/>
  <c r="Y1001" i="82"/>
  <c r="Y1002" i="82"/>
  <c r="Y1003" i="82"/>
  <c r="Y4" i="82"/>
  <c r="AS26" i="113" l="1"/>
  <c r="AS27" i="112"/>
  <c r="AS27" i="111"/>
  <c r="B5" i="82"/>
  <c r="B6" i="82" l="1"/>
  <c r="AS27" i="113"/>
  <c r="AS28" i="112"/>
  <c r="AS28" i="111"/>
  <c r="AJ2" i="56"/>
  <c r="Y3" i="56"/>
  <c r="Y2" i="56"/>
  <c r="N3" i="56"/>
  <c r="N2" i="56"/>
  <c r="E3" i="56"/>
  <c r="E2" i="56"/>
  <c r="AS28" i="113" l="1"/>
  <c r="AS29" i="112"/>
  <c r="AS29" i="111"/>
  <c r="CR4" i="82"/>
  <c r="Q11" i="47" s="1"/>
  <c r="CS4" i="82"/>
  <c r="O11" i="47" s="1"/>
  <c r="CT4" i="82"/>
  <c r="CU4" i="82"/>
  <c r="CO4" i="82"/>
  <c r="CN4" i="82"/>
  <c r="O7" i="47" s="1"/>
  <c r="CM4" i="82"/>
  <c r="Q7" i="47" s="1"/>
  <c r="AS29" i="113" l="1"/>
  <c r="AS30" i="112"/>
  <c r="AS30" i="111"/>
  <c r="CV4" i="82"/>
  <c r="M11" i="47" s="1"/>
  <c r="CQ4" i="82"/>
  <c r="M7" i="47" s="1"/>
  <c r="AS30" i="113" l="1"/>
  <c r="Z24" i="65"/>
  <c r="Z41" i="65" s="1"/>
  <c r="Z23" i="65"/>
  <c r="Z40" i="65" s="1"/>
  <c r="Z22" i="65"/>
  <c r="Z39" i="65" s="1"/>
  <c r="X64" i="66"/>
  <c r="X105" i="66" s="1"/>
  <c r="X146" i="66" s="1"/>
  <c r="X46" i="66"/>
  <c r="X87" i="66" s="1"/>
  <c r="X128" i="66" s="1"/>
  <c r="X169" i="66" s="1"/>
  <c r="X210" i="66" s="1"/>
  <c r="X251" i="66" s="1"/>
  <c r="A64" i="66"/>
  <c r="A105" i="66" s="1"/>
  <c r="A146" i="66" s="1"/>
  <c r="A187" i="66" s="1"/>
  <c r="A228" i="66" s="1"/>
  <c r="A269" i="66" s="1"/>
  <c r="A46" i="66"/>
  <c r="A87" i="66" s="1"/>
  <c r="A128" i="66" s="1"/>
  <c r="J3" i="87"/>
  <c r="I3" i="87"/>
  <c r="E16" i="66" s="1"/>
  <c r="H3" i="87"/>
  <c r="E15" i="66" s="1"/>
  <c r="G3" i="87"/>
  <c r="D14" i="66" s="1"/>
  <c r="F3" i="87"/>
  <c r="D13" i="66" s="1"/>
  <c r="E3" i="87"/>
  <c r="D11" i="66" s="1"/>
  <c r="D3" i="87"/>
  <c r="D9" i="66" s="1"/>
  <c r="B3" i="87"/>
  <c r="D5" i="66" s="1"/>
  <c r="X8" i="61"/>
  <c r="S8" i="61"/>
  <c r="R8" i="61"/>
  <c r="Q8" i="61"/>
  <c r="P8" i="61"/>
  <c r="N8" i="61"/>
  <c r="J8" i="61"/>
  <c r="I8" i="61"/>
  <c r="H8" i="61"/>
  <c r="G8" i="61"/>
  <c r="C8" i="61"/>
  <c r="AA9" i="61"/>
  <c r="AA10" i="61" s="1"/>
  <c r="AA11" i="61" s="1"/>
  <c r="AA12" i="61" s="1"/>
  <c r="AA13" i="61" s="1"/>
  <c r="AA14" i="61" s="1"/>
  <c r="AA15" i="61" s="1"/>
  <c r="AA16" i="61" s="1"/>
  <c r="AA17" i="61" s="1"/>
  <c r="AA18" i="61" s="1"/>
  <c r="AA19" i="61" s="1"/>
  <c r="AA20" i="61" s="1"/>
  <c r="AA21" i="61" s="1"/>
  <c r="AA22" i="61" s="1"/>
  <c r="AA23" i="61" s="1"/>
  <c r="AA24" i="61" s="1"/>
  <c r="AA25" i="61" s="1"/>
  <c r="AA26" i="61" s="1"/>
  <c r="AA27" i="61" s="1"/>
  <c r="AA28" i="61" s="1"/>
  <c r="AA29" i="61" s="1"/>
  <c r="AA30" i="61" s="1"/>
  <c r="AA31" i="61" s="1"/>
  <c r="AA32" i="61" s="1"/>
  <c r="AA33" i="61" s="1"/>
  <c r="AA34" i="61" s="1"/>
  <c r="AA35" i="61" s="1"/>
  <c r="AA36" i="61" s="1"/>
  <c r="AA37" i="61" s="1"/>
  <c r="AA38" i="61" s="1"/>
  <c r="A169" i="66" l="1"/>
  <c r="A210" i="66" s="1"/>
  <c r="A251" i="66" s="1"/>
  <c r="X187" i="66"/>
  <c r="X228" i="66" s="1"/>
  <c r="X269" i="66" s="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E80" i="86"/>
  <c r="E79" i="86"/>
  <c r="E78" i="86"/>
  <c r="E77" i="86"/>
  <c r="E76" i="86"/>
  <c r="E75" i="86"/>
  <c r="E74" i="86"/>
  <c r="E73" i="86"/>
  <c r="E72" i="86"/>
  <c r="E71" i="86"/>
  <c r="E70" i="86"/>
  <c r="E69" i="86"/>
  <c r="E68" i="86"/>
  <c r="E67" i="86"/>
  <c r="E66" i="86"/>
  <c r="E65" i="86"/>
  <c r="E64" i="86"/>
  <c r="E63" i="86"/>
  <c r="E62" i="86"/>
  <c r="E61" i="86"/>
  <c r="E60" i="86"/>
  <c r="E59" i="86"/>
  <c r="E58" i="86"/>
  <c r="E57" i="86"/>
  <c r="E56" i="86"/>
  <c r="E55" i="86"/>
  <c r="E54" i="86"/>
  <c r="E53" i="86"/>
  <c r="E52" i="86"/>
  <c r="E51" i="86"/>
  <c r="E50" i="86"/>
  <c r="E49" i="86"/>
  <c r="E48" i="86"/>
  <c r="E47" i="86"/>
  <c r="E46" i="86"/>
  <c r="E45" i="86"/>
  <c r="E44" i="86"/>
  <c r="E43" i="86"/>
  <c r="E42" i="86"/>
  <c r="E41" i="86"/>
  <c r="E40" i="86"/>
  <c r="E39" i="86"/>
  <c r="E38" i="86"/>
  <c r="E37" i="86"/>
  <c r="E36" i="86"/>
  <c r="E35" i="86"/>
  <c r="E34" i="86"/>
  <c r="E33" i="86"/>
  <c r="E32" i="86"/>
  <c r="E31" i="86"/>
  <c r="E30" i="86"/>
  <c r="E29" i="86"/>
  <c r="E28" i="86"/>
  <c r="E27" i="86"/>
  <c r="E26" i="86"/>
  <c r="E25" i="86"/>
  <c r="E24" i="86"/>
  <c r="E23" i="86"/>
  <c r="E22" i="86"/>
  <c r="E21" i="86"/>
  <c r="E20" i="86"/>
  <c r="E19" i="86"/>
  <c r="E18" i="86"/>
  <c r="E17" i="86"/>
  <c r="E16" i="86"/>
  <c r="E15" i="86"/>
  <c r="E14" i="86"/>
  <c r="E13" i="86"/>
  <c r="E12" i="86"/>
  <c r="E11" i="86"/>
  <c r="E10" i="86"/>
  <c r="E9" i="86"/>
  <c r="E8" i="86"/>
  <c r="E7" i="86"/>
  <c r="E6" i="86"/>
  <c r="E5" i="86"/>
  <c r="A4" i="86"/>
  <c r="B3" i="86"/>
  <c r="O3" i="88" s="1"/>
  <c r="B4" i="86" l="1"/>
  <c r="P9" i="61"/>
  <c r="G9" i="61"/>
  <c r="R9" i="61"/>
  <c r="N9" i="61"/>
  <c r="H9" i="61"/>
  <c r="Q9" i="61"/>
  <c r="C9" i="61"/>
  <c r="I9" i="61"/>
  <c r="S9" i="61"/>
  <c r="J9" i="61"/>
  <c r="X9" i="61"/>
  <c r="J3" i="88"/>
  <c r="F8" i="65"/>
  <c r="G3" i="88"/>
  <c r="D7" i="65" s="1"/>
  <c r="N3" i="88"/>
  <c r="F3" i="88"/>
  <c r="I6" i="65" s="1"/>
  <c r="M3" i="88"/>
  <c r="L3" i="88"/>
  <c r="H3" i="88"/>
  <c r="E3" i="88"/>
  <c r="E6" i="65" s="1"/>
  <c r="I3" i="88"/>
  <c r="B3" i="88"/>
  <c r="E5" i="65" s="1"/>
  <c r="D3" i="88"/>
  <c r="D6" i="65" s="1"/>
  <c r="C3" i="88"/>
  <c r="I5" i="65" s="1"/>
  <c r="E8" i="61"/>
  <c r="E9" i="61"/>
  <c r="A5" i="86"/>
  <c r="E10" i="61" s="1"/>
  <c r="B5" i="86" l="1"/>
  <c r="O4" i="88"/>
  <c r="N8" i="65" s="1"/>
  <c r="B4" i="88"/>
  <c r="M5" i="65" s="1"/>
  <c r="I4" i="88"/>
  <c r="M4" i="88"/>
  <c r="F4" i="88"/>
  <c r="Q6" i="65" s="1"/>
  <c r="C4" i="88"/>
  <c r="Q5" i="65" s="1"/>
  <c r="N4" i="88"/>
  <c r="J4" i="88"/>
  <c r="G4" i="88"/>
  <c r="L7" i="65" s="1"/>
  <c r="L4" i="88"/>
  <c r="D4" i="88"/>
  <c r="L6" i="65" s="1"/>
  <c r="H4" i="88"/>
  <c r="E4" i="88"/>
  <c r="M6" i="65" s="1"/>
  <c r="A6" i="86"/>
  <c r="F11" i="61" s="1"/>
  <c r="N10" i="61"/>
  <c r="C10" i="61"/>
  <c r="I10" i="61"/>
  <c r="X10" i="61"/>
  <c r="R10" i="61"/>
  <c r="P10" i="61"/>
  <c r="G10" i="61"/>
  <c r="S10" i="61"/>
  <c r="H10" i="61"/>
  <c r="Q10" i="61"/>
  <c r="F10" i="61"/>
  <c r="J10" i="61"/>
  <c r="K3" i="88"/>
  <c r="D8" i="65" s="1"/>
  <c r="H11" i="61" l="1"/>
  <c r="R11" i="61"/>
  <c r="J11" i="61"/>
  <c r="Q11" i="61"/>
  <c r="E11" i="61"/>
  <c r="G11" i="61"/>
  <c r="I11" i="61"/>
  <c r="P11" i="61"/>
  <c r="K4" i="88"/>
  <c r="L8" i="65" s="1"/>
  <c r="S11" i="61"/>
  <c r="N11" i="61"/>
  <c r="X11" i="61"/>
  <c r="C11" i="61"/>
  <c r="A7" i="86"/>
  <c r="A8" i="86" s="1"/>
  <c r="B6" i="86"/>
  <c r="O5" i="88" l="1"/>
  <c r="V8" i="65" s="1"/>
  <c r="N5" i="88"/>
  <c r="H5" i="88"/>
  <c r="G5" i="88"/>
  <c r="T7" i="65" s="1"/>
  <c r="B5" i="88"/>
  <c r="U5" i="65" s="1"/>
  <c r="I5" i="88"/>
  <c r="E5" i="88"/>
  <c r="U6" i="65" s="1"/>
  <c r="L5" i="88"/>
  <c r="F5" i="88"/>
  <c r="Y6" i="65" s="1"/>
  <c r="J5" i="88"/>
  <c r="M5" i="88"/>
  <c r="D5" i="88"/>
  <c r="T6" i="65" s="1"/>
  <c r="C5" i="88"/>
  <c r="Y5" i="65" s="1"/>
  <c r="R12" i="61"/>
  <c r="X12" i="61"/>
  <c r="S12" i="61"/>
  <c r="N12" i="61"/>
  <c r="G12" i="61"/>
  <c r="J12" i="61"/>
  <c r="B7" i="86"/>
  <c r="B8" i="86" s="1"/>
  <c r="F12" i="61"/>
  <c r="P12" i="61"/>
  <c r="Q12" i="61"/>
  <c r="E12" i="61"/>
  <c r="I12" i="61"/>
  <c r="H12" i="61"/>
  <c r="C12" i="61"/>
  <c r="L6" i="88" l="1"/>
  <c r="M6" i="88"/>
  <c r="O6" i="88"/>
  <c r="F25" i="65" s="1"/>
  <c r="C6" i="88"/>
  <c r="I22" i="65" s="1"/>
  <c r="F6" i="88"/>
  <c r="I23" i="65" s="1"/>
  <c r="J6" i="88"/>
  <c r="D6" i="88"/>
  <c r="D23" i="65" s="1"/>
  <c r="I6" i="88"/>
  <c r="N6" i="88"/>
  <c r="K5" i="88"/>
  <c r="T8" i="65" s="1"/>
  <c r="G6" i="88"/>
  <c r="D24" i="65" s="1"/>
  <c r="H6" i="88"/>
  <c r="E6" i="88"/>
  <c r="E23" i="65" s="1"/>
  <c r="B6" i="88"/>
  <c r="E22" i="65" s="1"/>
  <c r="A9" i="86"/>
  <c r="S13" i="61" s="1"/>
  <c r="K6" i="88" l="1"/>
  <c r="D25" i="65" s="1"/>
  <c r="Q13" i="61"/>
  <c r="N13" i="61"/>
  <c r="F13" i="61"/>
  <c r="P13" i="61"/>
  <c r="R13" i="61"/>
  <c r="H13" i="61"/>
  <c r="E13" i="61"/>
  <c r="X13" i="61"/>
  <c r="J13" i="61"/>
  <c r="C13" i="61"/>
  <c r="G13" i="61"/>
  <c r="I13" i="61"/>
  <c r="G14" i="61"/>
  <c r="N7" i="88"/>
  <c r="B9" i="86"/>
  <c r="I7" i="88" s="1"/>
  <c r="F7" i="88"/>
  <c r="Q23" i="65" s="1"/>
  <c r="C7" i="88"/>
  <c r="Q22" i="65" s="1"/>
  <c r="H7" i="88"/>
  <c r="G7" i="88"/>
  <c r="L24" i="65" s="1"/>
  <c r="B7" i="88"/>
  <c r="M22" i="65" s="1"/>
  <c r="E7" i="88"/>
  <c r="M23" i="65" s="1"/>
  <c r="L7" i="88"/>
  <c r="O7" i="88"/>
  <c r="N25" i="65" s="1"/>
  <c r="M7" i="88"/>
  <c r="J7" i="88"/>
  <c r="A10" i="86"/>
  <c r="F14" i="61"/>
  <c r="H14" i="61"/>
  <c r="C14" i="61"/>
  <c r="D7" i="88" l="1"/>
  <c r="L23" i="65" s="1"/>
  <c r="P14" i="61"/>
  <c r="R14" i="61"/>
  <c r="Q14" i="61"/>
  <c r="I14" i="61"/>
  <c r="E14" i="61"/>
  <c r="N15" i="61"/>
  <c r="S14" i="61"/>
  <c r="J14" i="61"/>
  <c r="K7" i="88"/>
  <c r="L25" i="65" s="1"/>
  <c r="J8" i="88"/>
  <c r="B10" i="86"/>
  <c r="D8" i="88" s="1"/>
  <c r="T23" i="65" s="1"/>
  <c r="A11" i="86"/>
  <c r="N8" i="88" l="1"/>
  <c r="H15" i="61"/>
  <c r="P15" i="61"/>
  <c r="C15" i="61"/>
  <c r="R15" i="61"/>
  <c r="Q15" i="61"/>
  <c r="E15" i="61"/>
  <c r="F15" i="61"/>
  <c r="I15" i="61"/>
  <c r="G15" i="61"/>
  <c r="I8" i="88"/>
  <c r="K8" i="88" s="1"/>
  <c r="T25" i="65" s="1"/>
  <c r="H8" i="88"/>
  <c r="E8" i="88"/>
  <c r="U23" i="65" s="1"/>
  <c r="B8" i="88"/>
  <c r="U22" i="65" s="1"/>
  <c r="G8" i="88"/>
  <c r="T24" i="65" s="1"/>
  <c r="M8" i="88"/>
  <c r="F8" i="88"/>
  <c r="Y23" i="65" s="1"/>
  <c r="O8" i="88"/>
  <c r="V25" i="65" s="1"/>
  <c r="L8" i="88"/>
  <c r="C8" i="88"/>
  <c r="Y22" i="65" s="1"/>
  <c r="F16" i="61"/>
  <c r="G16" i="61"/>
  <c r="A12" i="86"/>
  <c r="N16" i="61" s="1"/>
  <c r="B11" i="86"/>
  <c r="J16" i="61"/>
  <c r="X16" i="61"/>
  <c r="C16" i="61"/>
  <c r="I9" i="88" l="1"/>
  <c r="B12" i="86"/>
  <c r="E16" i="61"/>
  <c r="B9" i="88"/>
  <c r="E39" i="65" s="1"/>
  <c r="G9" i="88"/>
  <c r="D41" i="65" s="1"/>
  <c r="C9" i="88"/>
  <c r="I39" i="65" s="1"/>
  <c r="M9" i="88"/>
  <c r="L9" i="88"/>
  <c r="H9" i="88"/>
  <c r="A13" i="86"/>
  <c r="E17" i="61" s="1"/>
  <c r="A14" i="86" l="1"/>
  <c r="B13" i="86"/>
  <c r="B14" i="86" l="1"/>
  <c r="A15" i="86"/>
  <c r="B15" i="86" l="1"/>
  <c r="A16" i="86"/>
  <c r="B16" i="86" l="1"/>
  <c r="A17" i="86"/>
  <c r="A18" i="86" l="1"/>
  <c r="B17" i="86"/>
  <c r="B18" i="86" l="1"/>
  <c r="A19" i="86"/>
  <c r="A20" i="86" l="1"/>
  <c r="B19" i="86"/>
  <c r="B20" i="86" l="1"/>
  <c r="A21" i="86"/>
  <c r="B21" i="86" l="1"/>
  <c r="A22" i="86"/>
  <c r="B22" i="86" l="1"/>
  <c r="A23" i="86"/>
  <c r="A24" i="86" l="1"/>
  <c r="B23" i="86"/>
  <c r="B24" i="86" l="1"/>
  <c r="A25" i="86"/>
  <c r="A26" i="86" l="1"/>
  <c r="B25" i="86"/>
  <c r="B26" i="86" l="1"/>
  <c r="A27" i="86"/>
  <c r="A28" i="86" l="1"/>
  <c r="B27" i="86"/>
  <c r="A29" i="86" l="1"/>
  <c r="B28" i="86"/>
  <c r="B29" i="86" l="1"/>
  <c r="A30" i="86"/>
  <c r="B30" i="86" l="1"/>
  <c r="A31" i="86"/>
  <c r="B31" i="86" l="1"/>
  <c r="A32" i="86"/>
  <c r="B32" i="86" l="1"/>
  <c r="A33" i="86"/>
  <c r="A34" i="86" l="1"/>
  <c r="B33" i="86"/>
  <c r="A35" i="86" l="1"/>
  <c r="B34" i="86"/>
  <c r="B35" i="86" l="1"/>
  <c r="A36" i="86"/>
  <c r="B36" i="86" l="1"/>
  <c r="A37" i="86"/>
  <c r="A38" i="86" l="1"/>
  <c r="B37" i="86"/>
  <c r="B38" i="86" l="1"/>
  <c r="A39" i="86"/>
  <c r="A40" i="86" l="1"/>
  <c r="B39" i="86"/>
  <c r="B40" i="86" l="1"/>
  <c r="A41" i="86"/>
  <c r="B41" i="86" l="1"/>
  <c r="A42" i="86"/>
  <c r="B42" i="86" l="1"/>
  <c r="A43" i="86"/>
  <c r="A44" i="86" l="1"/>
  <c r="B43" i="86"/>
  <c r="B44" i="86" l="1"/>
  <c r="A45" i="86"/>
  <c r="A46" i="86" l="1"/>
  <c r="B45" i="86"/>
  <c r="B46" i="86" l="1"/>
  <c r="A47" i="86"/>
  <c r="A48" i="86" l="1"/>
  <c r="B47" i="86"/>
  <c r="B48" i="86" l="1"/>
  <c r="A49" i="86"/>
  <c r="B49" i="86" l="1"/>
  <c r="A50" i="86"/>
  <c r="B50" i="86" l="1"/>
  <c r="A51" i="86"/>
  <c r="B51" i="86" l="1"/>
  <c r="A52" i="86"/>
  <c r="A53" i="86" l="1"/>
  <c r="B52" i="86"/>
  <c r="A54" i="86" l="1"/>
  <c r="B53" i="86"/>
  <c r="A55" i="86" l="1"/>
  <c r="B54" i="86"/>
  <c r="A56" i="86" l="1"/>
  <c r="B55" i="86"/>
  <c r="B56" i="86" l="1"/>
  <c r="A57" i="86"/>
  <c r="A58" i="86" l="1"/>
  <c r="B57" i="86"/>
  <c r="B58" i="86" l="1"/>
  <c r="A59" i="86"/>
  <c r="A60" i="86" l="1"/>
  <c r="B59" i="86"/>
  <c r="B60" i="86" l="1"/>
  <c r="A61" i="86"/>
  <c r="B61" i="86" l="1"/>
  <c r="A62" i="86"/>
  <c r="B62" i="86" l="1"/>
  <c r="A63" i="86"/>
  <c r="A64" i="86" l="1"/>
  <c r="B63" i="86"/>
  <c r="B64" i="86" l="1"/>
  <c r="A65" i="86"/>
  <c r="A66" i="86" l="1"/>
  <c r="B65" i="86"/>
  <c r="B66" i="86" l="1"/>
  <c r="A67" i="86"/>
  <c r="A68" i="86" l="1"/>
  <c r="B67" i="86"/>
  <c r="B68" i="86" l="1"/>
  <c r="A69" i="86"/>
  <c r="B69" i="86" l="1"/>
  <c r="A70" i="86"/>
  <c r="A71" i="86" l="1"/>
  <c r="B70" i="86"/>
  <c r="A72" i="86" l="1"/>
  <c r="B71" i="86"/>
  <c r="A73" i="86" l="1"/>
  <c r="B72" i="86"/>
  <c r="B73" i="86" l="1"/>
  <c r="A74" i="86"/>
  <c r="A75" i="86" l="1"/>
  <c r="B74" i="86"/>
  <c r="A76" i="86" l="1"/>
  <c r="B75" i="86"/>
  <c r="A77" i="86" l="1"/>
  <c r="B76" i="86"/>
  <c r="B77" i="86" l="1"/>
  <c r="A78" i="86"/>
  <c r="A79" i="86" l="1"/>
  <c r="B78" i="86"/>
  <c r="B79" i="86" l="1"/>
  <c r="A80" i="86"/>
  <c r="B80" i="86" l="1"/>
  <c r="A81" i="86"/>
  <c r="B81" i="86" l="1"/>
  <c r="A82" i="86"/>
  <c r="A83" i="86" l="1"/>
  <c r="B82" i="86"/>
  <c r="B83" i="86" l="1"/>
  <c r="A84" i="86"/>
  <c r="A85" i="86" l="1"/>
  <c r="B84" i="86"/>
  <c r="B85" i="86" l="1"/>
  <c r="A86" i="86"/>
  <c r="B86" i="86" l="1"/>
  <c r="A87" i="86"/>
  <c r="B87" i="86" l="1"/>
  <c r="A88" i="86"/>
  <c r="B88" i="86" l="1"/>
  <c r="A89" i="86"/>
  <c r="A90" i="86" l="1"/>
  <c r="B89" i="86"/>
  <c r="A91" i="86" l="1"/>
  <c r="B90" i="86"/>
  <c r="B91" i="86" l="1"/>
  <c r="A92" i="86"/>
  <c r="B92" i="86" l="1"/>
  <c r="A93" i="86"/>
  <c r="A94" i="86" l="1"/>
  <c r="B93" i="86"/>
  <c r="A95" i="86" l="1"/>
  <c r="B94" i="86"/>
  <c r="B95" i="86" l="1"/>
  <c r="A96" i="86"/>
  <c r="B96" i="86" l="1"/>
  <c r="A97" i="86"/>
  <c r="A98" i="86" l="1"/>
  <c r="B97" i="86"/>
  <c r="A99" i="86" l="1"/>
  <c r="B98" i="86"/>
  <c r="B99" i="86" l="1"/>
  <c r="A100" i="86"/>
  <c r="B100" i="86" l="1"/>
  <c r="A101" i="86"/>
  <c r="B101" i="86" l="1"/>
  <c r="A102" i="86"/>
  <c r="B102" i="86" l="1"/>
  <c r="A103" i="86"/>
  <c r="A104" i="86" l="1"/>
  <c r="B103" i="86"/>
  <c r="B104" i="86" l="1"/>
  <c r="A105" i="86"/>
  <c r="A106" i="86" l="1"/>
  <c r="B105" i="86"/>
  <c r="A107" i="86" l="1"/>
  <c r="B106" i="86"/>
  <c r="B107" i="86" l="1"/>
  <c r="A108" i="86"/>
  <c r="A109" i="86" l="1"/>
  <c r="B108" i="86"/>
  <c r="B109" i="86" l="1"/>
  <c r="A110" i="86"/>
  <c r="A111" i="86" l="1"/>
  <c r="B110" i="86"/>
  <c r="B111" i="86" l="1"/>
  <c r="A112" i="86"/>
  <c r="A113" i="86" l="1"/>
  <c r="B112" i="86"/>
  <c r="B113" i="86" l="1"/>
  <c r="A114" i="86"/>
  <c r="B114" i="86" l="1"/>
  <c r="A115" i="86"/>
  <c r="A116" i="86" l="1"/>
  <c r="B115" i="86"/>
  <c r="B116" i="86" l="1"/>
  <c r="A117" i="86"/>
  <c r="B117" i="86" l="1"/>
  <c r="A118" i="86"/>
  <c r="B118" i="86" l="1"/>
  <c r="A119" i="86"/>
  <c r="B119" i="86" l="1"/>
  <c r="A120" i="86"/>
  <c r="B120" i="86" l="1"/>
  <c r="A121" i="86"/>
  <c r="B121" i="86" l="1"/>
  <c r="A122" i="86"/>
  <c r="B122" i="86" l="1"/>
  <c r="A123" i="86"/>
  <c r="B123" i="86" l="1"/>
  <c r="A124" i="86"/>
  <c r="B124" i="86" l="1"/>
  <c r="A125" i="86"/>
  <c r="B125" i="86" l="1"/>
  <c r="A126" i="86"/>
  <c r="A127" i="86" l="1"/>
  <c r="B126" i="86"/>
  <c r="B127" i="86" l="1"/>
  <c r="A128" i="86"/>
  <c r="B128" i="86" l="1"/>
  <c r="A129" i="86"/>
  <c r="B129" i="86" l="1"/>
  <c r="A130" i="86"/>
  <c r="B130" i="86" l="1"/>
  <c r="A131" i="86"/>
  <c r="A132" i="86" l="1"/>
  <c r="B131" i="86"/>
  <c r="A133" i="86" l="1"/>
  <c r="B132" i="86"/>
  <c r="B133" i="86" l="1"/>
  <c r="A134" i="86"/>
  <c r="B134" i="86" l="1"/>
  <c r="A135" i="86"/>
  <c r="A136" i="86" l="1"/>
  <c r="B135" i="86"/>
  <c r="A137" i="86" l="1"/>
  <c r="B136" i="86"/>
  <c r="B137" i="86" l="1"/>
  <c r="A138" i="86"/>
  <c r="B138" i="86" l="1"/>
  <c r="A139" i="86"/>
  <c r="B139" i="86" l="1"/>
  <c r="A140" i="86"/>
  <c r="B140" i="86" l="1"/>
  <c r="A141" i="86"/>
  <c r="B141" i="86" l="1"/>
  <c r="A142" i="86"/>
  <c r="B142" i="86" l="1"/>
  <c r="A143" i="86"/>
  <c r="B143" i="86" l="1"/>
  <c r="A144" i="86"/>
  <c r="B144" i="86" l="1"/>
  <c r="A145" i="86"/>
  <c r="B145" i="86" l="1"/>
  <c r="A146" i="86"/>
  <c r="B146" i="86" l="1"/>
  <c r="A147" i="86"/>
  <c r="B147" i="86" l="1"/>
  <c r="A148" i="86"/>
  <c r="B148" i="86" l="1"/>
  <c r="A149" i="86"/>
  <c r="B149" i="86" l="1"/>
  <c r="A150" i="86"/>
  <c r="B150" i="86" l="1"/>
  <c r="A151" i="86"/>
  <c r="B151" i="86" l="1"/>
  <c r="A152" i="86"/>
  <c r="A153" i="86" l="1"/>
  <c r="B152" i="86"/>
  <c r="B153" i="86" l="1"/>
  <c r="A154" i="86"/>
  <c r="A155" i="86" l="1"/>
  <c r="B154" i="86"/>
  <c r="B155" i="86" l="1"/>
  <c r="A156" i="86"/>
  <c r="A157" i="86" l="1"/>
  <c r="B156" i="86"/>
  <c r="B157" i="86" l="1"/>
  <c r="A158" i="86"/>
  <c r="A159" i="86" l="1"/>
  <c r="B158" i="86"/>
  <c r="B159" i="86" l="1"/>
  <c r="A160" i="86"/>
  <c r="A161" i="86" l="1"/>
  <c r="B160" i="86"/>
  <c r="B161" i="86" l="1"/>
  <c r="A162" i="86"/>
  <c r="A163" i="86" l="1"/>
  <c r="B162" i="86"/>
  <c r="B163" i="86" l="1"/>
  <c r="A164" i="86"/>
  <c r="A165" i="86" l="1"/>
  <c r="B164" i="86"/>
  <c r="B165" i="86" l="1"/>
  <c r="A166" i="86"/>
  <c r="A167" i="86" l="1"/>
  <c r="B166" i="86"/>
  <c r="B167" i="86" l="1"/>
  <c r="A168" i="86"/>
  <c r="A169" i="86" l="1"/>
  <c r="B168" i="86"/>
  <c r="B169" i="86" l="1"/>
  <c r="A170" i="86"/>
  <c r="A171" i="86" l="1"/>
  <c r="B170" i="86"/>
  <c r="B171" i="86" l="1"/>
  <c r="A172" i="86"/>
  <c r="A173" i="86" l="1"/>
  <c r="B172" i="86"/>
  <c r="B173" i="86" l="1"/>
  <c r="A174" i="86"/>
  <c r="A175" i="86" l="1"/>
  <c r="B174" i="86"/>
  <c r="B175" i="86" l="1"/>
  <c r="A176" i="86"/>
  <c r="A177" i="86" l="1"/>
  <c r="B176" i="86"/>
  <c r="B177" i="86" l="1"/>
  <c r="A178" i="86"/>
  <c r="A179" i="86" l="1"/>
  <c r="B178" i="86"/>
  <c r="B179" i="86" l="1"/>
  <c r="A180" i="86"/>
  <c r="A181" i="86" l="1"/>
  <c r="B180" i="86"/>
  <c r="B181" i="86" l="1"/>
  <c r="A182" i="86"/>
  <c r="A183" i="86" l="1"/>
  <c r="B182" i="86"/>
  <c r="B183" i="86" l="1"/>
  <c r="A184" i="86"/>
  <c r="A185" i="86" l="1"/>
  <c r="B184" i="86"/>
  <c r="B185" i="86" l="1"/>
  <c r="A186" i="86"/>
  <c r="A187" i="86" l="1"/>
  <c r="B186" i="86"/>
  <c r="B187" i="86" l="1"/>
  <c r="A188" i="86"/>
  <c r="A189" i="86" l="1"/>
  <c r="B188" i="86"/>
  <c r="B189" i="86" l="1"/>
  <c r="A190" i="86"/>
  <c r="A191" i="86" l="1"/>
  <c r="B190" i="86"/>
  <c r="B191" i="86" l="1"/>
  <c r="A192" i="86"/>
  <c r="B192" i="86" l="1"/>
  <c r="A193" i="86"/>
  <c r="B193" i="86" l="1"/>
  <c r="A194" i="86"/>
  <c r="A195" i="86" l="1"/>
  <c r="B194" i="86"/>
  <c r="B195" i="86" l="1"/>
  <c r="A196" i="86"/>
  <c r="A197" i="86" l="1"/>
  <c r="B196" i="86"/>
  <c r="A198" i="86" l="1"/>
  <c r="B197" i="86"/>
  <c r="B198" i="86" l="1"/>
  <c r="A199" i="86"/>
  <c r="B199" i="86" l="1"/>
  <c r="A200" i="86"/>
  <c r="B200" i="86" l="1"/>
  <c r="A201" i="86"/>
  <c r="B201" i="86" l="1"/>
  <c r="A202" i="86"/>
  <c r="A203" i="86" l="1"/>
  <c r="B202" i="86"/>
  <c r="B203" i="86" l="1"/>
  <c r="A204" i="86"/>
  <c r="B204" i="86" l="1"/>
  <c r="A205" i="86"/>
  <c r="B205" i="86" l="1"/>
  <c r="A206" i="86"/>
  <c r="A207" i="86" l="1"/>
  <c r="B206" i="86"/>
  <c r="B207" i="86" l="1"/>
  <c r="A208" i="86"/>
  <c r="A209" i="86" l="1"/>
  <c r="B208" i="86"/>
  <c r="B209" i="86" l="1"/>
  <c r="A210" i="86"/>
  <c r="B210" i="86" l="1"/>
  <c r="A211" i="86"/>
  <c r="B211" i="86" l="1"/>
  <c r="A212" i="86"/>
  <c r="A213" i="86" l="1"/>
  <c r="B212" i="86"/>
  <c r="B213" i="86" l="1"/>
  <c r="A214" i="86"/>
  <c r="A215" i="86" l="1"/>
  <c r="B214" i="86"/>
  <c r="B215" i="86" l="1"/>
  <c r="A216" i="86"/>
  <c r="A217" i="86" l="1"/>
  <c r="B216" i="86"/>
  <c r="B217" i="86" l="1"/>
  <c r="A218" i="86"/>
  <c r="A219" i="86" l="1"/>
  <c r="B218" i="86"/>
  <c r="B219" i="86" l="1"/>
  <c r="A220" i="86"/>
  <c r="B220" i="86" l="1"/>
  <c r="A221" i="86"/>
  <c r="A222" i="86" l="1"/>
  <c r="B221" i="86"/>
  <c r="A223" i="86" l="1"/>
  <c r="B222" i="86"/>
  <c r="B223" i="86" l="1"/>
  <c r="A224" i="86"/>
  <c r="A225" i="86" l="1"/>
  <c r="B224" i="86"/>
  <c r="B225" i="86" l="1"/>
  <c r="A226" i="86"/>
  <c r="B226" i="86" l="1"/>
  <c r="A227" i="86"/>
  <c r="B227" i="86" l="1"/>
  <c r="A228" i="86"/>
  <c r="A229" i="86" l="1"/>
  <c r="B228" i="86"/>
  <c r="A230" i="86" l="1"/>
  <c r="B229" i="86"/>
  <c r="A231" i="86" l="1"/>
  <c r="B230" i="86"/>
  <c r="B231" i="86" l="1"/>
  <c r="A232" i="86"/>
  <c r="A233" i="86" l="1"/>
  <c r="B232" i="86"/>
  <c r="A234" i="86" l="1"/>
  <c r="B233" i="86"/>
  <c r="A235" i="86" l="1"/>
  <c r="B234" i="86"/>
  <c r="B235" i="86" l="1"/>
  <c r="A236" i="86"/>
  <c r="A237" i="86" l="1"/>
  <c r="B236" i="86"/>
  <c r="B237" i="86" l="1"/>
  <c r="A238" i="86"/>
  <c r="B238" i="86" l="1"/>
  <c r="A239" i="86"/>
  <c r="B239" i="86" l="1"/>
  <c r="A240" i="86"/>
  <c r="B240" i="86" l="1"/>
  <c r="A241" i="86"/>
  <c r="B241" i="86" l="1"/>
  <c r="A242" i="86"/>
  <c r="B242" i="86" l="1"/>
  <c r="A243" i="86"/>
  <c r="B243" i="86" l="1"/>
  <c r="A244" i="86"/>
  <c r="A245" i="86" l="1"/>
  <c r="B244" i="86"/>
  <c r="A246" i="86" l="1"/>
  <c r="B245" i="86"/>
  <c r="A247" i="86" l="1"/>
  <c r="B246" i="86"/>
  <c r="B247" i="86" l="1"/>
  <c r="A248" i="86"/>
  <c r="A249" i="86" l="1"/>
  <c r="B248" i="86"/>
  <c r="A250" i="86" l="1"/>
  <c r="B249" i="86"/>
  <c r="A251" i="86" l="1"/>
  <c r="B250" i="86"/>
  <c r="B251" i="86" l="1"/>
  <c r="A252" i="86"/>
  <c r="B252" i="86" l="1"/>
  <c r="A253" i="86"/>
  <c r="A254" i="86" l="1"/>
  <c r="B253" i="86"/>
  <c r="A255" i="86" l="1"/>
  <c r="B254" i="86"/>
  <c r="B255" i="86" l="1"/>
  <c r="A256" i="86"/>
  <c r="A257" i="86" l="1"/>
  <c r="B256" i="86"/>
  <c r="B257" i="86" l="1"/>
  <c r="A258" i="86"/>
  <c r="B258" i="86" l="1"/>
  <c r="A259" i="86"/>
  <c r="B259" i="86" l="1"/>
  <c r="A260" i="86"/>
  <c r="A261" i="86" l="1"/>
  <c r="B260" i="86"/>
  <c r="B261" i="86" l="1"/>
  <c r="A262" i="86"/>
  <c r="A263" i="86" l="1"/>
  <c r="B262" i="86"/>
  <c r="B263" i="86" l="1"/>
  <c r="A264" i="86"/>
  <c r="B264" i="86" l="1"/>
  <c r="A265" i="86"/>
  <c r="A266" i="86" l="1"/>
  <c r="B265" i="86"/>
  <c r="A267" i="86" l="1"/>
  <c r="B266" i="86"/>
  <c r="B267" i="86" l="1"/>
  <c r="A268" i="86"/>
  <c r="A269" i="86" l="1"/>
  <c r="B268" i="86"/>
  <c r="B269" i="86" l="1"/>
  <c r="A270" i="86"/>
  <c r="B270" i="86" l="1"/>
  <c r="A271" i="86"/>
  <c r="B271" i="86" l="1"/>
  <c r="A272" i="86"/>
  <c r="A273" i="86" l="1"/>
  <c r="B272" i="86"/>
  <c r="A274" i="86" l="1"/>
  <c r="B273" i="86"/>
  <c r="A275" i="86" l="1"/>
  <c r="B274" i="86"/>
  <c r="A276" i="86" l="1"/>
  <c r="B275" i="86"/>
  <c r="B276" i="86" l="1"/>
  <c r="A277" i="86"/>
  <c r="B277" i="86" l="1"/>
  <c r="A278" i="86"/>
  <c r="B278" i="86" l="1"/>
  <c r="A279" i="86"/>
  <c r="A280" i="86" l="1"/>
  <c r="B279" i="86"/>
  <c r="B280" i="86" l="1"/>
  <c r="A281" i="86"/>
  <c r="B281" i="86" l="1"/>
  <c r="A282" i="86"/>
  <c r="B282" i="86" l="1"/>
  <c r="A283" i="86"/>
  <c r="A284" i="86" l="1"/>
  <c r="B283" i="86"/>
  <c r="A285" i="86" l="1"/>
  <c r="B284" i="86"/>
  <c r="B285" i="86" l="1"/>
  <c r="A286" i="86"/>
  <c r="B286" i="86" l="1"/>
  <c r="A287" i="86"/>
  <c r="B287" i="86" l="1"/>
  <c r="A288" i="86"/>
  <c r="A289" i="86" l="1"/>
  <c r="B288" i="86"/>
  <c r="B289" i="86" l="1"/>
  <c r="A290" i="86"/>
  <c r="B290" i="86" l="1"/>
  <c r="A291" i="86"/>
  <c r="B291" i="86" l="1"/>
  <c r="A292" i="86"/>
  <c r="A293" i="86" l="1"/>
  <c r="B292" i="86"/>
  <c r="A294" i="86" l="1"/>
  <c r="B293" i="86"/>
  <c r="A295" i="86" l="1"/>
  <c r="B294" i="86"/>
  <c r="A296" i="86" l="1"/>
  <c r="B295" i="86"/>
  <c r="B296" i="86" l="1"/>
  <c r="A297" i="86"/>
  <c r="A298" i="86" l="1"/>
  <c r="B297" i="86"/>
  <c r="B298" i="86" l="1"/>
  <c r="A299" i="86"/>
  <c r="A300" i="86" l="1"/>
  <c r="B299" i="86"/>
  <c r="A301" i="86" l="1"/>
  <c r="B300" i="86"/>
  <c r="A302" i="86" l="1"/>
  <c r="B301" i="86"/>
  <c r="B302" i="86" l="1"/>
  <c r="A303" i="86"/>
  <c r="A304" i="86" l="1"/>
  <c r="B303" i="86"/>
  <c r="A305" i="86" l="1"/>
  <c r="B304" i="86"/>
  <c r="A306" i="86" l="1"/>
  <c r="B305" i="86"/>
  <c r="A307" i="86" l="1"/>
  <c r="B306" i="86"/>
  <c r="A308" i="86" l="1"/>
  <c r="B307" i="86"/>
  <c r="B308" i="86" l="1"/>
  <c r="A309" i="86"/>
  <c r="A310" i="86" l="1"/>
  <c r="B309" i="86"/>
  <c r="B310" i="86" l="1"/>
  <c r="A311" i="86"/>
  <c r="B311" i="86" l="1"/>
  <c r="A312" i="86"/>
  <c r="B312" i="86" l="1"/>
  <c r="A313" i="86"/>
  <c r="A314" i="86" l="1"/>
  <c r="B313" i="86"/>
  <c r="A315" i="86" l="1"/>
  <c r="B314" i="86"/>
  <c r="A316" i="86" l="1"/>
  <c r="B315" i="86"/>
  <c r="A317" i="86" l="1"/>
  <c r="B316" i="86"/>
  <c r="A318" i="86" l="1"/>
  <c r="B317" i="86"/>
  <c r="A319" i="86" l="1"/>
  <c r="B318" i="86"/>
  <c r="A320" i="86" l="1"/>
  <c r="B319" i="86"/>
  <c r="A321" i="86" l="1"/>
  <c r="B320" i="86"/>
  <c r="A322" i="86" l="1"/>
  <c r="B321" i="86"/>
  <c r="A323" i="86" l="1"/>
  <c r="B322" i="86"/>
  <c r="A324" i="86" l="1"/>
  <c r="B323" i="86"/>
  <c r="A325" i="86" l="1"/>
  <c r="B324" i="86"/>
  <c r="B325" i="86" l="1"/>
  <c r="A326" i="86"/>
  <c r="B326" i="86" l="1"/>
  <c r="A327" i="86"/>
  <c r="A328" i="86" l="1"/>
  <c r="B327" i="86"/>
  <c r="B328" i="86" l="1"/>
  <c r="A329" i="86"/>
  <c r="B329" i="86" l="1"/>
  <c r="A330" i="86"/>
  <c r="B330" i="86" l="1"/>
  <c r="A331" i="86"/>
  <c r="A332" i="86" l="1"/>
  <c r="B331" i="86"/>
  <c r="A333" i="86" l="1"/>
  <c r="B332" i="86"/>
  <c r="A334" i="86" l="1"/>
  <c r="B333" i="86"/>
  <c r="B334" i="86" l="1"/>
  <c r="A335" i="86"/>
  <c r="A336" i="86" l="1"/>
  <c r="B335" i="86"/>
  <c r="A337" i="86" l="1"/>
  <c r="B336" i="86"/>
  <c r="A338" i="86" l="1"/>
  <c r="B337" i="86"/>
  <c r="B338" i="86" l="1"/>
  <c r="A339" i="86"/>
  <c r="A340" i="86" l="1"/>
  <c r="B339" i="86"/>
  <c r="A341" i="86" l="1"/>
  <c r="B340" i="86"/>
  <c r="A342" i="86" l="1"/>
  <c r="B341" i="86"/>
  <c r="B342" i="86" l="1"/>
  <c r="A343" i="86"/>
  <c r="A344" i="86" l="1"/>
  <c r="B343" i="86"/>
  <c r="A345" i="86" l="1"/>
  <c r="B344" i="86"/>
  <c r="A346" i="86" l="1"/>
  <c r="B345" i="86"/>
  <c r="A347" i="86" l="1"/>
  <c r="B346" i="86"/>
  <c r="B347" i="86" l="1"/>
  <c r="A348" i="86"/>
  <c r="A349" i="86" l="1"/>
  <c r="B348" i="86"/>
  <c r="A350" i="86" l="1"/>
  <c r="B349" i="86"/>
  <c r="A351" i="86" l="1"/>
  <c r="B350" i="86"/>
  <c r="B351" i="86" l="1"/>
  <c r="A352" i="86"/>
  <c r="A353" i="86" l="1"/>
  <c r="B352" i="86"/>
  <c r="A354" i="86" l="1"/>
  <c r="B353" i="86"/>
  <c r="B354" i="86" l="1"/>
  <c r="A355" i="86"/>
  <c r="A356" i="86" l="1"/>
  <c r="B355" i="86"/>
  <c r="B356" i="86" l="1"/>
  <c r="A357" i="86"/>
  <c r="B357" i="86" l="1"/>
  <c r="A358" i="86"/>
  <c r="A359" i="86" l="1"/>
  <c r="B358" i="86"/>
  <c r="A360" i="86" l="1"/>
  <c r="B359" i="86"/>
  <c r="B360" i="86" l="1"/>
  <c r="A361" i="86"/>
  <c r="A362" i="86" l="1"/>
  <c r="B361" i="86"/>
  <c r="B362" i="86" l="1"/>
  <c r="A363" i="86"/>
  <c r="A364" i="86" l="1"/>
  <c r="B363" i="86"/>
  <c r="B364" i="86" l="1"/>
  <c r="A365" i="86"/>
  <c r="A366" i="86" l="1"/>
  <c r="B365" i="86"/>
  <c r="B366" i="86" l="1"/>
  <c r="A367" i="86"/>
  <c r="A368" i="86" l="1"/>
  <c r="B367" i="86"/>
  <c r="B368" i="86" l="1"/>
  <c r="A369" i="86"/>
  <c r="A370" i="86" l="1"/>
  <c r="B369" i="86"/>
  <c r="B370" i="86" l="1"/>
  <c r="A371" i="86"/>
  <c r="A372" i="86" l="1"/>
  <c r="B371" i="86"/>
  <c r="B372" i="86" l="1"/>
  <c r="A373" i="86"/>
  <c r="A374" i="86" l="1"/>
  <c r="B373" i="86"/>
  <c r="B374" i="86" l="1"/>
  <c r="A375" i="86"/>
  <c r="A376" i="86" l="1"/>
  <c r="B375" i="86"/>
  <c r="B376" i="86" l="1"/>
  <c r="A377" i="86"/>
  <c r="A378" i="86" l="1"/>
  <c r="B377" i="86"/>
  <c r="B378" i="86" l="1"/>
  <c r="A379" i="86"/>
  <c r="A380" i="86" l="1"/>
  <c r="B379" i="86"/>
  <c r="B380" i="86" l="1"/>
  <c r="A381" i="86"/>
  <c r="A382" i="86" l="1"/>
  <c r="B381" i="86"/>
  <c r="B382" i="86" l="1"/>
  <c r="A383" i="86"/>
  <c r="A384" i="86" l="1"/>
  <c r="B383" i="86"/>
  <c r="B384" i="86" l="1"/>
  <c r="A385" i="86"/>
  <c r="A386" i="86" l="1"/>
  <c r="B385" i="86"/>
  <c r="A387" i="86" l="1"/>
  <c r="B386" i="86"/>
  <c r="B387" i="86" l="1"/>
  <c r="A388" i="86"/>
  <c r="B388" i="86" l="1"/>
  <c r="A389" i="86"/>
  <c r="A390" i="86" l="1"/>
  <c r="B389" i="86"/>
  <c r="A391" i="86" l="1"/>
  <c r="B390" i="86"/>
  <c r="B391" i="86" l="1"/>
  <c r="A392" i="86"/>
  <c r="B392" i="86" l="1"/>
  <c r="A393" i="86"/>
  <c r="A394" i="86" l="1"/>
  <c r="B393" i="86"/>
  <c r="B394" i="86" l="1"/>
  <c r="A395" i="86"/>
  <c r="B395" i="86" l="1"/>
  <c r="A396" i="86"/>
  <c r="B396" i="86" l="1"/>
  <c r="A397" i="86"/>
  <c r="A398" i="86" l="1"/>
  <c r="B397" i="86"/>
  <c r="A399" i="86" l="1"/>
  <c r="B398" i="86"/>
  <c r="A400" i="86" l="1"/>
  <c r="B399" i="86"/>
  <c r="B400" i="86" l="1"/>
  <c r="A401" i="86"/>
  <c r="B401" i="86" l="1"/>
  <c r="A402" i="86"/>
  <c r="A403" i="86" l="1"/>
  <c r="B402" i="86"/>
  <c r="A404" i="86" l="1"/>
  <c r="B403" i="86"/>
  <c r="A405" i="86" l="1"/>
  <c r="B404" i="86"/>
  <c r="A406" i="86" l="1"/>
  <c r="B405" i="86"/>
  <c r="A407" i="86" l="1"/>
  <c r="B406" i="86"/>
  <c r="B407" i="86" l="1"/>
  <c r="A408" i="86"/>
  <c r="A409" i="86" l="1"/>
  <c r="B408" i="86"/>
  <c r="A410" i="86" l="1"/>
  <c r="B409" i="86"/>
  <c r="A411" i="86" l="1"/>
  <c r="B410" i="86"/>
  <c r="B411" i="86" l="1"/>
  <c r="A412" i="86"/>
  <c r="B412" i="86" l="1"/>
  <c r="A413" i="86"/>
  <c r="B413" i="86" l="1"/>
  <c r="A414" i="86"/>
  <c r="A415" i="86" l="1"/>
  <c r="B414" i="86"/>
  <c r="A416" i="86" l="1"/>
  <c r="B415" i="86"/>
  <c r="B416" i="86" l="1"/>
  <c r="A417" i="86"/>
  <c r="A418" i="86" l="1"/>
  <c r="B417" i="86"/>
  <c r="B418" i="86" l="1"/>
  <c r="A419" i="86"/>
  <c r="A420" i="86" l="1"/>
  <c r="B419" i="86"/>
  <c r="A421" i="86" l="1"/>
  <c r="B420" i="86"/>
  <c r="A422" i="86" l="1"/>
  <c r="B421" i="86"/>
  <c r="B422" i="86" l="1"/>
  <c r="A423" i="86"/>
  <c r="B423" i="86" l="1"/>
  <c r="A424" i="86"/>
  <c r="A425" i="86" l="1"/>
  <c r="B424" i="86"/>
  <c r="B425" i="86" l="1"/>
  <c r="A426" i="86"/>
  <c r="B426" i="86" l="1"/>
  <c r="A427" i="86"/>
  <c r="A428" i="86" l="1"/>
  <c r="B427" i="86"/>
  <c r="B428" i="86" l="1"/>
  <c r="A429" i="86"/>
  <c r="B429" i="86" l="1"/>
  <c r="A430" i="86"/>
  <c r="A431" i="86" l="1"/>
  <c r="B430" i="86"/>
  <c r="B431" i="86" l="1"/>
  <c r="A432" i="86"/>
  <c r="B432" i="86" l="1"/>
  <c r="A433" i="86"/>
  <c r="B433" i="86" l="1"/>
  <c r="A434" i="86"/>
  <c r="B434" i="86" l="1"/>
  <c r="A435" i="86"/>
  <c r="A436" i="86" l="1"/>
  <c r="B435" i="86"/>
  <c r="B436" i="86" l="1"/>
  <c r="A437" i="86"/>
  <c r="A438" i="86" l="1"/>
  <c r="B437" i="86"/>
  <c r="B438" i="86" l="1"/>
  <c r="A439" i="86"/>
  <c r="B439" i="86" l="1"/>
  <c r="A440" i="86"/>
  <c r="A441" i="86" l="1"/>
  <c r="B440" i="86"/>
  <c r="A442" i="86" l="1"/>
  <c r="B441" i="86"/>
  <c r="A443" i="86" l="1"/>
  <c r="B442" i="86"/>
  <c r="A444" i="86" l="1"/>
  <c r="B443" i="86"/>
  <c r="A445" i="86" l="1"/>
  <c r="B444" i="86"/>
  <c r="B445" i="86" l="1"/>
  <c r="A446" i="86"/>
  <c r="B446" i="86" l="1"/>
  <c r="A447" i="86"/>
  <c r="A448" i="86" l="1"/>
  <c r="B447" i="86"/>
  <c r="B448" i="86" l="1"/>
  <c r="A449" i="86"/>
  <c r="B449" i="86" l="1"/>
  <c r="A450" i="86"/>
  <c r="A451" i="86" l="1"/>
  <c r="B450" i="86"/>
  <c r="B451" i="86" l="1"/>
  <c r="A452" i="86"/>
  <c r="A453" i="86" l="1"/>
  <c r="B452" i="86"/>
  <c r="B453" i="86" l="1"/>
  <c r="A454" i="86"/>
  <c r="B454" i="86" l="1"/>
  <c r="A455" i="86"/>
  <c r="B455" i="86" l="1"/>
  <c r="A456" i="86"/>
  <c r="A457" i="86" l="1"/>
  <c r="B456" i="86"/>
  <c r="B457" i="86" l="1"/>
  <c r="A458" i="86"/>
  <c r="B458" i="86" l="1"/>
  <c r="A459" i="86"/>
  <c r="A460" i="86" l="1"/>
  <c r="B459" i="86"/>
  <c r="A461" i="86" l="1"/>
  <c r="B460" i="86"/>
  <c r="B461" i="86" l="1"/>
  <c r="A462" i="86"/>
  <c r="B462" i="86" l="1"/>
  <c r="A463" i="86"/>
  <c r="B463" i="86" l="1"/>
  <c r="A464" i="86"/>
  <c r="B464" i="86" l="1"/>
  <c r="A465" i="86"/>
  <c r="B465" i="86" l="1"/>
  <c r="A466" i="86"/>
  <c r="B466" i="86" l="1"/>
  <c r="A467" i="86"/>
  <c r="A468" i="86" l="1"/>
  <c r="B467" i="86"/>
  <c r="B468" i="86" l="1"/>
  <c r="A469" i="86"/>
  <c r="B469" i="86" l="1"/>
  <c r="A470" i="86"/>
  <c r="B470" i="86" l="1"/>
  <c r="A471" i="86"/>
  <c r="A472" i="86" l="1"/>
  <c r="B471" i="86"/>
  <c r="B472" i="86" l="1"/>
  <c r="A473" i="86"/>
  <c r="B473" i="86" l="1"/>
  <c r="A474" i="86"/>
  <c r="B474" i="86" l="1"/>
  <c r="A475" i="86"/>
  <c r="B475" i="86" l="1"/>
  <c r="A476" i="86"/>
  <c r="B476" i="86" l="1"/>
  <c r="A477" i="86"/>
  <c r="B477" i="86" l="1"/>
  <c r="A478" i="86"/>
  <c r="B478" i="86" l="1"/>
  <c r="A479" i="86"/>
  <c r="A480" i="86" l="1"/>
  <c r="B479" i="86"/>
  <c r="B480" i="86" l="1"/>
  <c r="A481" i="86"/>
  <c r="B481" i="86" l="1"/>
  <c r="A482" i="86"/>
  <c r="B482" i="86" l="1"/>
  <c r="A483" i="86"/>
  <c r="B483" i="86" l="1"/>
  <c r="A484" i="86"/>
  <c r="A485" i="86" l="1"/>
  <c r="B484" i="86"/>
  <c r="B485" i="86" l="1"/>
  <c r="A486" i="86"/>
  <c r="B486" i="86" l="1"/>
  <c r="A487" i="86"/>
  <c r="B487" i="86" l="1"/>
  <c r="A488" i="86"/>
  <c r="A489" i="86" l="1"/>
  <c r="B488" i="86"/>
  <c r="B489" i="86" l="1"/>
  <c r="A490" i="86"/>
  <c r="B490" i="86" l="1"/>
  <c r="A491" i="86"/>
  <c r="B491" i="86" l="1"/>
  <c r="A492" i="86"/>
  <c r="B492" i="86" l="1"/>
  <c r="A493" i="86"/>
  <c r="A494" i="86" l="1"/>
  <c r="B493" i="86"/>
  <c r="A495" i="86" l="1"/>
  <c r="B494" i="86"/>
  <c r="B495" i="86" l="1"/>
  <c r="A496" i="86"/>
  <c r="A497" i="86" l="1"/>
  <c r="B496" i="86"/>
  <c r="A498" i="86" l="1"/>
  <c r="B497" i="86"/>
  <c r="B498" i="86" l="1"/>
  <c r="A499" i="86"/>
  <c r="B499" i="86" l="1"/>
  <c r="A500" i="86"/>
  <c r="B500" i="86" l="1"/>
  <c r="A501" i="86"/>
  <c r="B501" i="86" l="1"/>
  <c r="A502" i="86"/>
  <c r="B502" i="86" l="1"/>
  <c r="A503" i="86"/>
  <c r="B503" i="86" l="1"/>
  <c r="A504" i="86"/>
  <c r="B504" i="86" l="1"/>
  <c r="A505" i="86"/>
  <c r="B505" i="86" l="1"/>
  <c r="A506" i="86"/>
  <c r="B506" i="86" l="1"/>
  <c r="A507" i="86"/>
  <c r="B507" i="86" l="1"/>
  <c r="A508" i="86"/>
  <c r="A509" i="86" l="1"/>
  <c r="B508" i="86"/>
  <c r="B509" i="86" l="1"/>
  <c r="A510" i="86"/>
  <c r="B510" i="86" l="1"/>
  <c r="A511" i="86"/>
  <c r="B511" i="86" l="1"/>
  <c r="A512" i="86"/>
  <c r="B512" i="86" l="1"/>
  <c r="A513" i="86"/>
  <c r="A514" i="86" l="1"/>
  <c r="B513" i="86"/>
  <c r="B514" i="86" l="1"/>
  <c r="A515" i="86"/>
  <c r="B515" i="86" l="1"/>
  <c r="A516" i="86"/>
  <c r="A517" i="86" l="1"/>
  <c r="B516" i="86"/>
  <c r="A518" i="86" l="1"/>
  <c r="B517" i="86"/>
  <c r="B518" i="86" l="1"/>
  <c r="A519" i="86"/>
  <c r="B519" i="86" l="1"/>
  <c r="A520" i="86"/>
  <c r="B520" i="86" l="1"/>
  <c r="A521" i="86"/>
  <c r="B521" i="86" l="1"/>
  <c r="A522" i="86"/>
  <c r="B522" i="86" l="1"/>
  <c r="A523" i="86"/>
  <c r="B523" i="86" l="1"/>
  <c r="A524" i="86"/>
  <c r="B524" i="86" l="1"/>
  <c r="A525" i="86"/>
  <c r="A526" i="86" l="1"/>
  <c r="B525" i="86"/>
  <c r="A527" i="86" l="1"/>
  <c r="B526" i="86"/>
  <c r="B527" i="86" l="1"/>
  <c r="A528" i="86"/>
  <c r="B528" i="86" l="1"/>
  <c r="A529" i="86"/>
  <c r="B529" i="86" l="1"/>
  <c r="A530" i="86"/>
  <c r="A531" i="86" l="1"/>
  <c r="B530" i="86"/>
  <c r="B531" i="86" l="1"/>
  <c r="A532" i="86"/>
  <c r="B532" i="86" l="1"/>
  <c r="A533" i="86"/>
  <c r="B533" i="86" l="1"/>
  <c r="A534" i="86"/>
  <c r="B534" i="86" l="1"/>
  <c r="A535" i="86"/>
  <c r="B535" i="86" l="1"/>
  <c r="A536" i="86"/>
  <c r="A537" i="86" l="1"/>
  <c r="B536" i="86"/>
  <c r="B537" i="86" l="1"/>
  <c r="A538" i="86"/>
  <c r="B538" i="86" l="1"/>
  <c r="A539" i="86"/>
  <c r="A540" i="86" l="1"/>
  <c r="B539" i="86"/>
  <c r="B540" i="86" l="1"/>
  <c r="A541" i="86"/>
  <c r="B541" i="86" l="1"/>
  <c r="A542" i="86"/>
  <c r="A543" i="86" l="1"/>
  <c r="B542" i="86"/>
  <c r="B543" i="86" l="1"/>
  <c r="A544" i="86"/>
  <c r="B544" i="86" l="1"/>
  <c r="A545" i="86"/>
  <c r="B545" i="86" l="1"/>
  <c r="A546" i="86"/>
  <c r="A547" i="86" l="1"/>
  <c r="B546" i="86"/>
  <c r="B547" i="86" l="1"/>
  <c r="A548" i="86"/>
  <c r="B548" i="86" l="1"/>
  <c r="A549" i="86"/>
  <c r="B549" i="86" l="1"/>
  <c r="A550" i="86"/>
  <c r="B550" i="86" l="1"/>
  <c r="A551" i="86"/>
  <c r="B551" i="86" l="1"/>
  <c r="A552" i="86"/>
  <c r="A553" i="86" l="1"/>
  <c r="B552" i="86"/>
  <c r="B553" i="86" l="1"/>
  <c r="A554" i="86"/>
  <c r="B554" i="86" l="1"/>
  <c r="A555" i="86"/>
  <c r="B555" i="86" l="1"/>
  <c r="A556" i="86"/>
  <c r="B556" i="86" l="1"/>
  <c r="A557" i="86"/>
  <c r="B557" i="86" l="1"/>
  <c r="A558" i="86"/>
  <c r="B558" i="86" l="1"/>
  <c r="A559" i="86"/>
  <c r="B559" i="86" l="1"/>
  <c r="A560" i="86"/>
  <c r="A561" i="86" l="1"/>
  <c r="B560" i="86"/>
  <c r="B561" i="86" l="1"/>
  <c r="A562" i="86"/>
  <c r="B562" i="86" l="1"/>
  <c r="A563" i="86"/>
  <c r="B563" i="86" l="1"/>
  <c r="A564" i="86"/>
  <c r="B564" i="86" l="1"/>
  <c r="A565" i="86"/>
  <c r="B565" i="86" l="1"/>
  <c r="A566" i="86"/>
  <c r="A567" i="86" l="1"/>
  <c r="B566" i="86"/>
  <c r="B567" i="86" l="1"/>
  <c r="A568" i="86"/>
  <c r="A569" i="86" l="1"/>
  <c r="B568" i="86"/>
  <c r="A570" i="86" l="1"/>
  <c r="B569" i="86"/>
  <c r="A571" i="86" l="1"/>
  <c r="B570" i="86"/>
  <c r="A572" i="86" l="1"/>
  <c r="B571" i="86"/>
  <c r="A573" i="86" l="1"/>
  <c r="B572" i="86"/>
  <c r="A574" i="86" l="1"/>
  <c r="B573" i="86"/>
  <c r="A575" i="86" l="1"/>
  <c r="B574" i="86"/>
  <c r="B575" i="86" l="1"/>
  <c r="A576" i="86"/>
  <c r="A577" i="86" l="1"/>
  <c r="B576" i="86"/>
  <c r="B577" i="86" l="1"/>
  <c r="A578" i="86"/>
  <c r="A579" i="86" l="1"/>
  <c r="B578" i="86"/>
  <c r="A580" i="86" l="1"/>
  <c r="B579" i="86"/>
  <c r="A581" i="86" l="1"/>
  <c r="B580" i="86"/>
  <c r="B581" i="86" l="1"/>
  <c r="A582" i="86"/>
  <c r="A583" i="86" l="1"/>
  <c r="B582" i="86"/>
  <c r="A584" i="86" l="1"/>
  <c r="B583" i="86"/>
  <c r="B584" i="86" l="1"/>
  <c r="A585" i="86"/>
  <c r="A586" i="86" l="1"/>
  <c r="B585" i="86"/>
  <c r="A587" i="86" l="1"/>
  <c r="B586" i="86"/>
  <c r="A588" i="86" l="1"/>
  <c r="B587" i="86"/>
  <c r="A589" i="86" l="1"/>
  <c r="B588" i="86"/>
  <c r="B589" i="86" l="1"/>
  <c r="A590" i="86"/>
  <c r="A591" i="86" l="1"/>
  <c r="B590" i="86"/>
  <c r="B591" i="86" l="1"/>
  <c r="A592" i="86"/>
  <c r="B592" i="86" l="1"/>
  <c r="A593" i="86"/>
  <c r="B593" i="86" l="1"/>
  <c r="A594" i="86"/>
  <c r="B594" i="86" l="1"/>
  <c r="A595" i="86"/>
  <c r="B595" i="86" l="1"/>
  <c r="A596" i="86"/>
  <c r="A597" i="86" l="1"/>
  <c r="B596" i="86"/>
  <c r="B597" i="86" l="1"/>
  <c r="A598" i="86"/>
  <c r="A599" i="86" l="1"/>
  <c r="B598" i="86"/>
  <c r="B599" i="86" l="1"/>
  <c r="A600" i="86"/>
  <c r="A601" i="86" l="1"/>
  <c r="B600" i="86"/>
  <c r="A602" i="86" l="1"/>
  <c r="B601" i="86"/>
  <c r="A603" i="86" l="1"/>
  <c r="B602" i="86"/>
  <c r="A604" i="86" l="1"/>
  <c r="B603" i="86"/>
  <c r="B604" i="86" l="1"/>
  <c r="A605" i="86"/>
  <c r="A606" i="86" l="1"/>
  <c r="B605" i="86"/>
  <c r="A607" i="86" l="1"/>
  <c r="B606" i="86"/>
  <c r="B607" i="86" l="1"/>
  <c r="A608" i="86"/>
  <c r="B608" i="86" l="1"/>
  <c r="A609" i="86"/>
  <c r="A610" i="86" l="1"/>
  <c r="B609" i="86"/>
  <c r="B610" i="86" l="1"/>
  <c r="A611" i="86"/>
  <c r="B611" i="86" l="1"/>
  <c r="A612" i="86"/>
  <c r="A613" i="86" l="1"/>
  <c r="B612" i="86"/>
  <c r="A614" i="86" l="1"/>
  <c r="B613" i="86"/>
  <c r="A615" i="86" l="1"/>
  <c r="B614" i="86"/>
  <c r="B615" i="86" l="1"/>
  <c r="A616" i="86"/>
  <c r="A617" i="86" l="1"/>
  <c r="B616" i="86"/>
  <c r="A618" i="86" l="1"/>
  <c r="B617" i="86"/>
  <c r="A619" i="86" l="1"/>
  <c r="B618" i="86"/>
  <c r="B619" i="86" l="1"/>
  <c r="A620" i="86"/>
  <c r="B620" i="86" l="1"/>
  <c r="A621" i="86"/>
  <c r="A622" i="86" l="1"/>
  <c r="B621" i="86"/>
  <c r="B622" i="86" l="1"/>
  <c r="A623" i="86"/>
  <c r="B623" i="86" l="1"/>
  <c r="A624" i="86"/>
  <c r="B624" i="86" l="1"/>
  <c r="A625" i="86"/>
  <c r="A626" i="86" l="1"/>
  <c r="B625" i="86"/>
  <c r="A627" i="86" l="1"/>
  <c r="B626" i="86"/>
  <c r="A628" i="86" l="1"/>
  <c r="B627" i="86"/>
  <c r="B628" i="86" l="1"/>
  <c r="A629" i="86"/>
  <c r="B629" i="86" l="1"/>
  <c r="A630" i="86"/>
  <c r="B630" i="86" l="1"/>
  <c r="A631" i="86"/>
  <c r="A632" i="86" l="1"/>
  <c r="B631" i="86"/>
  <c r="B632" i="86" l="1"/>
  <c r="A633" i="86"/>
  <c r="B633" i="86" l="1"/>
  <c r="A634" i="86"/>
  <c r="B634" i="86" l="1"/>
  <c r="A635" i="86"/>
  <c r="A636" i="86" l="1"/>
  <c r="B635" i="86"/>
  <c r="B636" i="86" l="1"/>
  <c r="A637" i="86"/>
  <c r="A638" i="86" l="1"/>
  <c r="B637" i="86"/>
  <c r="B638" i="86" l="1"/>
  <c r="A639" i="86"/>
  <c r="A640" i="86" l="1"/>
  <c r="B639" i="86"/>
  <c r="B640" i="86" l="1"/>
  <c r="A641" i="86"/>
  <c r="A642" i="86" l="1"/>
  <c r="B641" i="86"/>
  <c r="B642" i="86" l="1"/>
  <c r="A643" i="86"/>
  <c r="A644" i="86" l="1"/>
  <c r="B643" i="86"/>
  <c r="B644" i="86" l="1"/>
  <c r="A645" i="86"/>
  <c r="B645" i="86" l="1"/>
  <c r="A646" i="86"/>
  <c r="B646" i="86" l="1"/>
  <c r="A647" i="86"/>
  <c r="A648" i="86" l="1"/>
  <c r="B647" i="86"/>
  <c r="B648" i="86" l="1"/>
  <c r="A649" i="86"/>
  <c r="B649" i="86" l="1"/>
  <c r="A650" i="86"/>
  <c r="B650" i="86" l="1"/>
  <c r="A651" i="86"/>
  <c r="A652" i="86" l="1"/>
  <c r="B651" i="86"/>
  <c r="B652" i="86" l="1"/>
  <c r="A653" i="86"/>
  <c r="B653" i="86" l="1"/>
  <c r="A654" i="86"/>
  <c r="A655" i="86" l="1"/>
  <c r="B654" i="86"/>
  <c r="B655" i="86" l="1"/>
  <c r="A656" i="86"/>
  <c r="A657" i="86" l="1"/>
  <c r="B656" i="86"/>
  <c r="B657" i="86" l="1"/>
  <c r="A658" i="86"/>
  <c r="B658" i="86" l="1"/>
  <c r="A659" i="86"/>
  <c r="A660" i="86" l="1"/>
  <c r="B659" i="86"/>
  <c r="B660" i="86" l="1"/>
  <c r="A661" i="86"/>
  <c r="B661" i="86" l="1"/>
  <c r="A662" i="86"/>
  <c r="A663" i="86" l="1"/>
  <c r="B662" i="86"/>
  <c r="B663" i="86" l="1"/>
  <c r="A664" i="86"/>
  <c r="A665" i="86" l="1"/>
  <c r="B664" i="86"/>
  <c r="B665" i="86" l="1"/>
  <c r="A666" i="86"/>
  <c r="B666" i="86" l="1"/>
  <c r="A667" i="86"/>
  <c r="A668" i="86" l="1"/>
  <c r="B667" i="86"/>
  <c r="B668" i="86" l="1"/>
  <c r="A669" i="86"/>
  <c r="A670" i="86" l="1"/>
  <c r="B669" i="86"/>
  <c r="B670" i="86" l="1"/>
  <c r="A671" i="86"/>
  <c r="A672" i="86" l="1"/>
  <c r="B671" i="86"/>
  <c r="B672" i="86" l="1"/>
  <c r="A673" i="86"/>
  <c r="A674" i="86" l="1"/>
  <c r="B673" i="86"/>
  <c r="A675" i="86" l="1"/>
  <c r="B674" i="86"/>
  <c r="A676" i="86" l="1"/>
  <c r="B675" i="86"/>
  <c r="A677" i="86" l="1"/>
  <c r="B676" i="86"/>
  <c r="A678" i="86" l="1"/>
  <c r="B677" i="86"/>
  <c r="A679" i="86" l="1"/>
  <c r="B678" i="86"/>
  <c r="A680" i="86" l="1"/>
  <c r="B679" i="86"/>
  <c r="B680" i="86" l="1"/>
  <c r="A681" i="86"/>
  <c r="A682" i="86" l="1"/>
  <c r="B681" i="86"/>
  <c r="B682" i="86" l="1"/>
  <c r="A683" i="86"/>
  <c r="A684" i="86" l="1"/>
  <c r="B683" i="86"/>
  <c r="A685" i="86" l="1"/>
  <c r="B684" i="86"/>
  <c r="A686" i="86" l="1"/>
  <c r="B685" i="86"/>
  <c r="A687" i="86" l="1"/>
  <c r="B686" i="86"/>
  <c r="A688" i="86" l="1"/>
  <c r="B687" i="86"/>
  <c r="A689" i="86" l="1"/>
  <c r="B688" i="86"/>
  <c r="A690" i="86" l="1"/>
  <c r="B689" i="86"/>
  <c r="A691" i="86" l="1"/>
  <c r="B690" i="86"/>
  <c r="B691" i="86" l="1"/>
  <c r="A692" i="86"/>
  <c r="B692" i="86" l="1"/>
  <c r="A693" i="86"/>
  <c r="B693" i="86" l="1"/>
  <c r="A694" i="86"/>
  <c r="B694" i="86" l="1"/>
  <c r="A695" i="86"/>
  <c r="B695" i="86" l="1"/>
  <c r="A696" i="86"/>
  <c r="A697" i="86" l="1"/>
  <c r="B696" i="86"/>
  <c r="A698" i="86" l="1"/>
  <c r="B697" i="86"/>
  <c r="B698" i="86" l="1"/>
  <c r="A699" i="86"/>
  <c r="B699" i="86" l="1"/>
  <c r="A700" i="86"/>
  <c r="B700" i="86" l="1"/>
  <c r="A701" i="86"/>
  <c r="B701" i="86" l="1"/>
  <c r="A702" i="86"/>
  <c r="A703" i="86" l="1"/>
  <c r="B702" i="86"/>
  <c r="A704" i="86" l="1"/>
  <c r="B703" i="86"/>
  <c r="B704" i="86" l="1"/>
  <c r="A705" i="86"/>
  <c r="A706" i="86" l="1"/>
  <c r="B705" i="86"/>
  <c r="B706" i="86" l="1"/>
  <c r="A707" i="86"/>
  <c r="A708" i="86" l="1"/>
  <c r="B707" i="86"/>
  <c r="B708" i="86" l="1"/>
  <c r="A709" i="86"/>
  <c r="B709" i="86" l="1"/>
  <c r="A710" i="86"/>
  <c r="A711" i="86" l="1"/>
  <c r="B710" i="86"/>
  <c r="B711" i="86" l="1"/>
  <c r="A712" i="86"/>
  <c r="A713" i="86" l="1"/>
  <c r="B712" i="86"/>
  <c r="A714" i="86" l="1"/>
  <c r="B713" i="86"/>
  <c r="B714" i="86" l="1"/>
  <c r="A715" i="86"/>
  <c r="A716" i="86" l="1"/>
  <c r="B715" i="86"/>
  <c r="B716" i="86" l="1"/>
  <c r="A717" i="86"/>
  <c r="A718" i="86" l="1"/>
  <c r="B717" i="86"/>
  <c r="B718" i="86" l="1"/>
  <c r="A719" i="86"/>
  <c r="A720" i="86" l="1"/>
  <c r="B719" i="86"/>
  <c r="B720" i="86" l="1"/>
  <c r="A721" i="86"/>
  <c r="A722" i="86" l="1"/>
  <c r="B721" i="86"/>
  <c r="B722" i="86" l="1"/>
  <c r="A723" i="86"/>
  <c r="B723" i="86" l="1"/>
  <c r="A724" i="86"/>
  <c r="B724" i="86" l="1"/>
  <c r="A725" i="86"/>
  <c r="B725" i="86" l="1"/>
  <c r="A726" i="86"/>
  <c r="B726" i="86" l="1"/>
  <c r="A727" i="86"/>
  <c r="B727" i="86" l="1"/>
  <c r="A728" i="86"/>
  <c r="B728" i="86" l="1"/>
  <c r="A729" i="86"/>
  <c r="A730" i="86" l="1"/>
  <c r="B729" i="86"/>
  <c r="B730" i="86" l="1"/>
  <c r="A731" i="86"/>
  <c r="A732" i="86" l="1"/>
  <c r="B731" i="86"/>
  <c r="B732" i="86" l="1"/>
  <c r="A733" i="86"/>
  <c r="A734" i="86" l="1"/>
  <c r="B733" i="86"/>
  <c r="A735" i="86" l="1"/>
  <c r="B734" i="86"/>
  <c r="B735" i="86" l="1"/>
  <c r="A736" i="86"/>
  <c r="A737" i="86" l="1"/>
  <c r="B736" i="86"/>
  <c r="A738" i="86" l="1"/>
  <c r="B737" i="86"/>
  <c r="A739" i="86" l="1"/>
  <c r="B738" i="86"/>
  <c r="B739" i="86" l="1"/>
  <c r="A740" i="86"/>
  <c r="B740" i="86" l="1"/>
  <c r="A741" i="86"/>
  <c r="B741" i="86" l="1"/>
  <c r="A742" i="86"/>
  <c r="A743" i="86" l="1"/>
  <c r="B742" i="86"/>
  <c r="B743" i="86" l="1"/>
  <c r="A744" i="86"/>
  <c r="B744" i="86" l="1"/>
  <c r="A745" i="86"/>
  <c r="A746" i="86" l="1"/>
  <c r="B745" i="86"/>
  <c r="A747" i="86" l="1"/>
  <c r="B746" i="86"/>
  <c r="B747" i="86" l="1"/>
  <c r="A748" i="86"/>
  <c r="B748" i="86" l="1"/>
  <c r="A749" i="86"/>
  <c r="B749" i="86" l="1"/>
  <c r="A750" i="86"/>
  <c r="A751" i="86" l="1"/>
  <c r="B750" i="86"/>
  <c r="A752" i="86" l="1"/>
  <c r="B751" i="86"/>
  <c r="A753" i="86" l="1"/>
  <c r="B752" i="86"/>
  <c r="B753" i="86" l="1"/>
  <c r="A754" i="86"/>
  <c r="A755" i="86" l="1"/>
  <c r="B754" i="86"/>
  <c r="B755" i="86" l="1"/>
  <c r="A756" i="86"/>
  <c r="B756" i="86" l="1"/>
  <c r="A757" i="86"/>
  <c r="B757" i="86" l="1"/>
  <c r="A758" i="86"/>
  <c r="B758" i="86" l="1"/>
  <c r="A759" i="86"/>
  <c r="B759" i="86" l="1"/>
  <c r="A760" i="86"/>
  <c r="B760" i="86" l="1"/>
  <c r="A761" i="86"/>
  <c r="B761" i="86" l="1"/>
  <c r="A762" i="86"/>
  <c r="B762" i="86" l="1"/>
  <c r="A763" i="86"/>
  <c r="A764" i="86" l="1"/>
  <c r="B763" i="86"/>
  <c r="B764" i="86" l="1"/>
  <c r="A765" i="86"/>
  <c r="B765" i="86" l="1"/>
  <c r="A766" i="86"/>
  <c r="B766" i="86" l="1"/>
  <c r="A767" i="86"/>
  <c r="B767" i="86" l="1"/>
  <c r="A768" i="86"/>
  <c r="B768" i="86" l="1"/>
  <c r="A769" i="86"/>
  <c r="A770" i="86" l="1"/>
  <c r="B769" i="86"/>
  <c r="B770" i="86" l="1"/>
  <c r="A771" i="86"/>
  <c r="A772" i="86" l="1"/>
  <c r="B771" i="86"/>
  <c r="A773" i="86" l="1"/>
  <c r="B772" i="86"/>
  <c r="B773" i="86" l="1"/>
  <c r="A774" i="86"/>
  <c r="A775" i="86" l="1"/>
  <c r="B774" i="86"/>
  <c r="B775" i="86" l="1"/>
  <c r="A776" i="86"/>
  <c r="B776" i="86" l="1"/>
  <c r="A777" i="86"/>
  <c r="B777" i="86" l="1"/>
  <c r="A778" i="86"/>
  <c r="B778" i="86" l="1"/>
  <c r="A779" i="86"/>
  <c r="B779" i="86" l="1"/>
  <c r="A780" i="86"/>
  <c r="A781" i="86" l="1"/>
  <c r="B780" i="86"/>
  <c r="B781" i="86" l="1"/>
  <c r="A782" i="86"/>
  <c r="A783" i="86" l="1"/>
  <c r="B782" i="86"/>
  <c r="A784" i="86" l="1"/>
  <c r="B783" i="86"/>
  <c r="B784" i="86" l="1"/>
  <c r="A785" i="86"/>
  <c r="B785" i="86" l="1"/>
  <c r="A786" i="86"/>
  <c r="B786" i="86" l="1"/>
  <c r="A787" i="86"/>
  <c r="B787" i="86" l="1"/>
  <c r="A788" i="86"/>
  <c r="A789" i="86" l="1"/>
  <c r="B788" i="86"/>
  <c r="A790" i="86" l="1"/>
  <c r="B789" i="86"/>
  <c r="B790" i="86" l="1"/>
  <c r="A791" i="86"/>
  <c r="B791" i="86" l="1"/>
  <c r="A792" i="86"/>
  <c r="A793" i="86" l="1"/>
  <c r="B792" i="86"/>
  <c r="A794" i="86" l="1"/>
  <c r="B793" i="86"/>
  <c r="A795" i="86" l="1"/>
  <c r="B794" i="86"/>
  <c r="A796" i="86" l="1"/>
  <c r="B795" i="86"/>
  <c r="A797" i="86" l="1"/>
  <c r="B796" i="86"/>
  <c r="B797" i="86" l="1"/>
  <c r="A798" i="86"/>
  <c r="A799" i="86" l="1"/>
  <c r="B798" i="86"/>
  <c r="B799" i="86" l="1"/>
  <c r="A800" i="86"/>
  <c r="A801" i="86" l="1"/>
  <c r="B800" i="86"/>
  <c r="B801" i="86" l="1"/>
  <c r="A802" i="86"/>
  <c r="B802" i="86" l="1"/>
  <c r="A803" i="86"/>
  <c r="A804" i="86" l="1"/>
  <c r="B803" i="86"/>
  <c r="B804" i="86" l="1"/>
  <c r="A805" i="86"/>
  <c r="B805" i="86" l="1"/>
  <c r="A806" i="86"/>
  <c r="A807" i="86" l="1"/>
  <c r="B806" i="86"/>
  <c r="B807" i="86" l="1"/>
  <c r="A808" i="86"/>
  <c r="B808" i="86" l="1"/>
  <c r="A809" i="86"/>
  <c r="B809" i="86" l="1"/>
  <c r="A810" i="86"/>
  <c r="B810" i="86" l="1"/>
  <c r="A811" i="86"/>
  <c r="B811" i="86" l="1"/>
  <c r="A812" i="86"/>
  <c r="B812" i="86" l="1"/>
  <c r="A813" i="86"/>
  <c r="B813" i="86" l="1"/>
  <c r="A814" i="86"/>
  <c r="B814" i="86" l="1"/>
  <c r="A815" i="86"/>
  <c r="B815" i="86" l="1"/>
  <c r="A816" i="86"/>
  <c r="A817" i="86" l="1"/>
  <c r="B816" i="86"/>
  <c r="B817" i="86" l="1"/>
  <c r="A818" i="86"/>
  <c r="A819" i="86" l="1"/>
  <c r="B818" i="86"/>
  <c r="B819" i="86" l="1"/>
  <c r="A820" i="86"/>
  <c r="B820" i="86" l="1"/>
  <c r="A821" i="86"/>
  <c r="B821" i="86" l="1"/>
  <c r="A822" i="86"/>
  <c r="B822" i="86" l="1"/>
  <c r="A823" i="86"/>
  <c r="A824" i="86" l="1"/>
  <c r="B823" i="86"/>
  <c r="B824" i="86" l="1"/>
  <c r="A825" i="86"/>
  <c r="A826" i="86" l="1"/>
  <c r="B825" i="86"/>
  <c r="A827" i="86" l="1"/>
  <c r="B826" i="86"/>
  <c r="B827" i="86" l="1"/>
  <c r="A828" i="86"/>
  <c r="A829" i="86" l="1"/>
  <c r="B828" i="86"/>
  <c r="B829" i="86" l="1"/>
  <c r="A830" i="86"/>
  <c r="B830" i="86" l="1"/>
  <c r="A831" i="86"/>
  <c r="A832" i="86" l="1"/>
  <c r="B831" i="86"/>
  <c r="A833" i="86" l="1"/>
  <c r="B832" i="86"/>
  <c r="B833" i="86" l="1"/>
  <c r="A834" i="86"/>
  <c r="B834" i="86" l="1"/>
  <c r="A835" i="86"/>
  <c r="A836" i="86" l="1"/>
  <c r="B835" i="86"/>
  <c r="A837" i="86" l="1"/>
  <c r="B836" i="86"/>
  <c r="A838" i="86" l="1"/>
  <c r="B837" i="86"/>
  <c r="B838" i="86" l="1"/>
  <c r="A839" i="86"/>
  <c r="A840" i="86" l="1"/>
  <c r="B839" i="86"/>
  <c r="B840" i="86" l="1"/>
  <c r="A841" i="86"/>
  <c r="B841" i="86" l="1"/>
  <c r="A842" i="86"/>
  <c r="B842" i="86" l="1"/>
  <c r="A843" i="86"/>
  <c r="B843" i="86" l="1"/>
  <c r="A844" i="86"/>
  <c r="A845" i="86" l="1"/>
  <c r="B844" i="86"/>
  <c r="B845" i="86" l="1"/>
  <c r="A846" i="86"/>
  <c r="B846" i="86" l="1"/>
  <c r="A847" i="86"/>
  <c r="B847" i="86" l="1"/>
  <c r="A848" i="86"/>
  <c r="B848" i="86" l="1"/>
  <c r="A849" i="86"/>
  <c r="A850" i="86" l="1"/>
  <c r="B849" i="86"/>
  <c r="B850" i="86" l="1"/>
  <c r="A851" i="86"/>
  <c r="A852" i="86" l="1"/>
  <c r="B851" i="86"/>
  <c r="A853" i="86" l="1"/>
  <c r="B852" i="86"/>
  <c r="A854" i="86" l="1"/>
  <c r="B853" i="86"/>
  <c r="B854" i="86" l="1"/>
  <c r="A855" i="86"/>
  <c r="A856" i="86" l="1"/>
  <c r="B855" i="86"/>
  <c r="A857" i="86" l="1"/>
  <c r="B856" i="86"/>
  <c r="A858" i="86" l="1"/>
  <c r="B857" i="86"/>
  <c r="A859" i="86" l="1"/>
  <c r="B858" i="86"/>
  <c r="A860" i="86" l="1"/>
  <c r="B859" i="86"/>
  <c r="A861" i="86" l="1"/>
  <c r="B860" i="86"/>
  <c r="A862" i="86" l="1"/>
  <c r="B861" i="86"/>
  <c r="B862" i="86" l="1"/>
  <c r="A863" i="86"/>
  <c r="B863" i="86" l="1"/>
  <c r="A864" i="86"/>
  <c r="B864" i="86" l="1"/>
  <c r="A865" i="86"/>
  <c r="A866" i="86" l="1"/>
  <c r="B865" i="86"/>
  <c r="A867" i="86" l="1"/>
  <c r="B866" i="86"/>
  <c r="A868" i="86" l="1"/>
  <c r="B867" i="86"/>
  <c r="A869" i="86" l="1"/>
  <c r="B868" i="86"/>
  <c r="B869" i="86" l="1"/>
  <c r="A870" i="86"/>
  <c r="B870" i="86" l="1"/>
  <c r="A871" i="86"/>
  <c r="A872" i="86" l="1"/>
  <c r="B871" i="86"/>
  <c r="B872" i="86" l="1"/>
  <c r="A873" i="86"/>
  <c r="A874" i="86" l="1"/>
  <c r="B873" i="86"/>
  <c r="B874" i="86" l="1"/>
  <c r="A875" i="86"/>
  <c r="A876" i="86" l="1"/>
  <c r="B875" i="86"/>
  <c r="B876" i="86" l="1"/>
  <c r="A877" i="86"/>
  <c r="B877" i="86" l="1"/>
  <c r="A878" i="86"/>
  <c r="B878" i="86" l="1"/>
  <c r="A879" i="86"/>
  <c r="A880" i="86" l="1"/>
  <c r="B879" i="86"/>
  <c r="B880" i="86" l="1"/>
  <c r="A881" i="86"/>
  <c r="A882" i="86" l="1"/>
  <c r="B881" i="86"/>
  <c r="A883" i="86" l="1"/>
  <c r="B882" i="86"/>
  <c r="A884" i="86" l="1"/>
  <c r="B883" i="86"/>
  <c r="B884" i="86" l="1"/>
  <c r="A885" i="86"/>
  <c r="A886" i="86" l="1"/>
  <c r="B885" i="86"/>
  <c r="B886" i="86" l="1"/>
  <c r="A887" i="86"/>
  <c r="A888" i="86" l="1"/>
  <c r="B887" i="86"/>
  <c r="B888" i="86" l="1"/>
  <c r="A889" i="86"/>
  <c r="A890" i="86" l="1"/>
  <c r="B889" i="86"/>
  <c r="A891" i="86" l="1"/>
  <c r="B890" i="86"/>
  <c r="A892" i="86" l="1"/>
  <c r="B891" i="86"/>
  <c r="B892" i="86" l="1"/>
  <c r="A893" i="86"/>
  <c r="A894" i="86" l="1"/>
  <c r="B893" i="86"/>
  <c r="B894" i="86" l="1"/>
  <c r="A895" i="86"/>
  <c r="A896" i="86" l="1"/>
  <c r="B895" i="86"/>
  <c r="B896" i="86" l="1"/>
  <c r="A897" i="86"/>
  <c r="B897" i="86" l="1"/>
  <c r="A898" i="86"/>
  <c r="B898" i="86" l="1"/>
  <c r="A899" i="86"/>
  <c r="A900" i="86" l="1"/>
  <c r="B899" i="86"/>
  <c r="A901" i="86" l="1"/>
  <c r="B900" i="86"/>
  <c r="A902" i="86" l="1"/>
  <c r="B901" i="86"/>
  <c r="B902" i="86" l="1"/>
  <c r="A903" i="86"/>
  <c r="A904" i="86" l="1"/>
  <c r="B903" i="86"/>
  <c r="B904" i="86" l="1"/>
  <c r="A905" i="86"/>
  <c r="A906" i="86" l="1"/>
  <c r="B905" i="86"/>
  <c r="B906" i="86" l="1"/>
  <c r="A907" i="86"/>
  <c r="A908" i="86" l="1"/>
  <c r="B907" i="86"/>
  <c r="B908" i="86" l="1"/>
  <c r="A909" i="86"/>
  <c r="A910" i="86" l="1"/>
  <c r="B909" i="86"/>
  <c r="B910" i="86" l="1"/>
  <c r="A911" i="86"/>
  <c r="A912" i="86" l="1"/>
  <c r="B911" i="86"/>
  <c r="A913" i="86" l="1"/>
  <c r="B912" i="86"/>
  <c r="A914" i="86" l="1"/>
  <c r="B913" i="86"/>
  <c r="A915" i="86" l="1"/>
  <c r="B914" i="86"/>
  <c r="B915" i="86" l="1"/>
  <c r="A916" i="86"/>
  <c r="B916" i="86" l="1"/>
  <c r="A917" i="86"/>
  <c r="B917" i="86" l="1"/>
  <c r="A918" i="86"/>
  <c r="A919" i="86" l="1"/>
  <c r="B918" i="86"/>
  <c r="A920" i="86" l="1"/>
  <c r="B919" i="86"/>
  <c r="B920" i="86" l="1"/>
  <c r="A921" i="86"/>
  <c r="B921" i="86" l="1"/>
  <c r="A922" i="86"/>
  <c r="B922" i="86" l="1"/>
  <c r="A923" i="86"/>
  <c r="A924" i="86" l="1"/>
  <c r="B923" i="86"/>
  <c r="A925" i="86" l="1"/>
  <c r="B924" i="86"/>
  <c r="A926" i="86" l="1"/>
  <c r="B925" i="86"/>
  <c r="B926" i="86" l="1"/>
  <c r="A927" i="86"/>
  <c r="A928" i="86" l="1"/>
  <c r="B927" i="86"/>
  <c r="B928" i="86" l="1"/>
  <c r="A929" i="86"/>
  <c r="A930" i="86" l="1"/>
  <c r="B929" i="86"/>
  <c r="B930" i="86" l="1"/>
  <c r="A931" i="86"/>
  <c r="A932" i="86" l="1"/>
  <c r="B931" i="86"/>
  <c r="B932" i="86" l="1"/>
  <c r="A933" i="86"/>
  <c r="B933" i="86" l="1"/>
  <c r="A934" i="86"/>
  <c r="B934" i="86" l="1"/>
  <c r="A935" i="86"/>
  <c r="A936" i="86" l="1"/>
  <c r="B935" i="86"/>
  <c r="A937" i="86" l="1"/>
  <c r="B936" i="86"/>
  <c r="B937" i="86" l="1"/>
  <c r="A938" i="86"/>
  <c r="B938" i="86" l="1"/>
  <c r="A939" i="86"/>
  <c r="B939" i="86" l="1"/>
  <c r="A940" i="86"/>
  <c r="A941" i="86" l="1"/>
  <c r="B940" i="86"/>
  <c r="A942" i="86" l="1"/>
  <c r="B941" i="86"/>
  <c r="A943" i="86" l="1"/>
  <c r="B942" i="86"/>
  <c r="B943" i="86" l="1"/>
  <c r="A944" i="86"/>
  <c r="B944" i="86" l="1"/>
  <c r="A945" i="86"/>
  <c r="A946" i="86" l="1"/>
  <c r="B945" i="86"/>
  <c r="A947" i="86" l="1"/>
  <c r="B946" i="86"/>
  <c r="A948" i="86" l="1"/>
  <c r="B947" i="86"/>
  <c r="B948" i="86" l="1"/>
  <c r="A949" i="86"/>
  <c r="A950" i="86" l="1"/>
  <c r="B949" i="86"/>
  <c r="B950" i="86" l="1"/>
  <c r="A951" i="86"/>
  <c r="A952" i="86" l="1"/>
  <c r="B951" i="86"/>
  <c r="B952" i="86" l="1"/>
  <c r="A953" i="86"/>
  <c r="A954" i="86" l="1"/>
  <c r="B953" i="86"/>
  <c r="B954" i="86" l="1"/>
  <c r="A955" i="86"/>
  <c r="A956" i="86" l="1"/>
  <c r="B955" i="86"/>
  <c r="B956" i="86" l="1"/>
  <c r="A957" i="86"/>
  <c r="A958" i="86" l="1"/>
  <c r="B957" i="86"/>
  <c r="B958" i="86" l="1"/>
  <c r="A959" i="86"/>
  <c r="A960" i="86" l="1"/>
  <c r="B959" i="86"/>
  <c r="B960" i="86" l="1"/>
  <c r="A961" i="86"/>
  <c r="A962" i="86" l="1"/>
  <c r="B961" i="86"/>
  <c r="B962" i="86" l="1"/>
  <c r="A963" i="86"/>
  <c r="A964" i="86" l="1"/>
  <c r="B963" i="86"/>
  <c r="B964" i="86" l="1"/>
  <c r="A965" i="86"/>
  <c r="A966" i="86" l="1"/>
  <c r="B965" i="86"/>
  <c r="B966" i="86" l="1"/>
  <c r="A967" i="86"/>
  <c r="A968" i="86" l="1"/>
  <c r="B967" i="86"/>
  <c r="B968" i="86" l="1"/>
  <c r="A969" i="86"/>
  <c r="A970" i="86" l="1"/>
  <c r="B969" i="86"/>
  <c r="B970" i="86" l="1"/>
  <c r="A971" i="86"/>
  <c r="A972" i="86" l="1"/>
  <c r="B971" i="86"/>
  <c r="B972" i="86" l="1"/>
  <c r="A973" i="86"/>
  <c r="B973" i="86" l="1"/>
  <c r="A974" i="86"/>
  <c r="B974" i="86" l="1"/>
  <c r="A975" i="86"/>
  <c r="B975" i="86" l="1"/>
  <c r="A976" i="86"/>
  <c r="A977" i="86" l="1"/>
  <c r="B976" i="86"/>
  <c r="B977" i="86" l="1"/>
  <c r="A978" i="86"/>
  <c r="A979" i="86" l="1"/>
  <c r="B978" i="86"/>
  <c r="A980" i="86" l="1"/>
  <c r="B979" i="86"/>
  <c r="A981" i="86" l="1"/>
  <c r="B980" i="86"/>
  <c r="B981" i="86" l="1"/>
  <c r="A982" i="86"/>
  <c r="A983" i="86" l="1"/>
  <c r="B982" i="86"/>
  <c r="B983" i="86" l="1"/>
  <c r="A984" i="86"/>
  <c r="A985" i="86" l="1"/>
  <c r="B984" i="86"/>
  <c r="A986" i="86" l="1"/>
  <c r="B985" i="86"/>
  <c r="B986" i="86" l="1"/>
  <c r="A987" i="86"/>
  <c r="A988" i="86" l="1"/>
  <c r="B987" i="86"/>
  <c r="B988" i="86" l="1"/>
  <c r="A989" i="86"/>
  <c r="A990" i="86" l="1"/>
  <c r="B989" i="86"/>
  <c r="B990" i="86" l="1"/>
  <c r="A991" i="86"/>
  <c r="A992" i="86" l="1"/>
  <c r="B991" i="86"/>
  <c r="B992" i="86" l="1"/>
  <c r="A993" i="86"/>
  <c r="A994" i="86" l="1"/>
  <c r="B993" i="86"/>
  <c r="B994" i="86" l="1"/>
  <c r="A995" i="86"/>
  <c r="A996" i="86" l="1"/>
  <c r="B995" i="86"/>
  <c r="B996" i="86" l="1"/>
  <c r="A997" i="86"/>
  <c r="A998" i="86" l="1"/>
  <c r="B997" i="86"/>
  <c r="B998" i="86" l="1"/>
  <c r="A999" i="86"/>
  <c r="A1000" i="86" l="1"/>
  <c r="B999" i="86"/>
  <c r="B1000" i="86" l="1"/>
  <c r="A1001" i="86"/>
  <c r="A1002" i="86" l="1"/>
  <c r="B1001" i="86"/>
  <c r="G34" i="61"/>
  <c r="C36" i="61"/>
  <c r="N19" i="61"/>
  <c r="N25" i="61"/>
  <c r="X15" i="61"/>
  <c r="J26" i="61"/>
  <c r="J38" i="61"/>
  <c r="P16" i="61"/>
  <c r="S15" i="61"/>
  <c r="X32" i="61"/>
  <c r="R29" i="61"/>
  <c r="C23" i="61"/>
  <c r="S25" i="61"/>
  <c r="H17" i="61"/>
  <c r="Q25" i="61"/>
  <c r="Q37" i="61"/>
  <c r="X27" i="61"/>
  <c r="N14" i="61"/>
  <c r="J33" i="61"/>
  <c r="H28" i="61"/>
  <c r="N31" i="61"/>
  <c r="H16" i="61"/>
  <c r="R23" i="61"/>
  <c r="H34" i="61"/>
  <c r="N38" i="61"/>
  <c r="P22" i="61"/>
  <c r="X20" i="61"/>
  <c r="G38" i="61"/>
  <c r="G23" i="61"/>
  <c r="I29" i="61"/>
  <c r="J15" i="61"/>
  <c r="N37" i="61"/>
  <c r="Q19" i="61"/>
  <c r="H29" i="61"/>
  <c r="X14" i="61"/>
  <c r="P26" i="61"/>
  <c r="J21" i="61"/>
  <c r="G29" i="61"/>
  <c r="R21" i="61"/>
  <c r="F22" i="61"/>
  <c r="Q31" i="61"/>
  <c r="R28" i="61"/>
  <c r="C37" i="61"/>
  <c r="I33" i="61"/>
  <c r="C18" i="61"/>
  <c r="R22" i="61"/>
  <c r="I21" i="61"/>
  <c r="H23" i="61"/>
  <c r="J20" i="61"/>
  <c r="P25" i="61"/>
  <c r="N32" i="61"/>
  <c r="N20" i="61"/>
  <c r="I28" i="61"/>
  <c r="X33" i="61"/>
  <c r="X36" i="61"/>
  <c r="Q34" i="61"/>
  <c r="X18" i="61"/>
  <c r="R35" i="61"/>
  <c r="G24" i="61"/>
  <c r="S27" i="61"/>
  <c r="F18" i="61"/>
  <c r="G18" i="61"/>
  <c r="I34" i="61"/>
  <c r="P34" i="61"/>
  <c r="C30" i="61"/>
  <c r="C29" i="61"/>
  <c r="J25" i="61"/>
  <c r="S33" i="61"/>
  <c r="C35" i="61"/>
  <c r="R16" i="61"/>
  <c r="G30" i="61"/>
  <c r="R18" i="61"/>
  <c r="X38" i="61"/>
  <c r="J32" i="61"/>
  <c r="G19" i="61"/>
  <c r="P28" i="61"/>
  <c r="I22" i="61"/>
  <c r="N21" i="61"/>
  <c r="C20" i="61"/>
  <c r="S26" i="61"/>
  <c r="I36" i="61"/>
  <c r="J23" i="61"/>
  <c r="G20" i="61"/>
  <c r="S21" i="61"/>
  <c r="Q23" i="61"/>
  <c r="S20" i="61"/>
  <c r="Q28" i="61"/>
  <c r="G36" i="61"/>
  <c r="S28" i="61"/>
  <c r="S16" i="61"/>
  <c r="R31" i="61"/>
  <c r="C17" i="61"/>
  <c r="G32" i="61"/>
  <c r="Q22" i="61"/>
  <c r="Q27" i="61"/>
  <c r="P30" i="61"/>
  <c r="S19" i="61"/>
  <c r="C27" i="61"/>
  <c r="H21" i="61"/>
  <c r="G35" i="61"/>
  <c r="H18" i="61"/>
  <c r="X30" i="61"/>
  <c r="X21" i="61"/>
  <c r="S23" i="61"/>
  <c r="P31" i="61"/>
  <c r="P27" i="61"/>
  <c r="Q16" i="61"/>
  <c r="R19" i="61"/>
  <c r="I16" i="61"/>
  <c r="I23" i="61"/>
  <c r="S32" i="61"/>
  <c r="Q17" i="61"/>
  <c r="P19" i="61"/>
  <c r="P17" i="61"/>
  <c r="J24" i="61"/>
  <c r="R33" i="61"/>
  <c r="P37" i="61"/>
  <c r="R34" i="61"/>
  <c r="S31" i="61"/>
  <c r="I30" i="61"/>
  <c r="Q38" i="61"/>
  <c r="E25" i="61"/>
  <c r="F20" i="61"/>
  <c r="N35" i="61"/>
  <c r="J27" i="61"/>
  <c r="P20" i="61"/>
  <c r="R17" i="61"/>
  <c r="N27" i="61"/>
  <c r="S34" i="61"/>
  <c r="I27" i="61"/>
  <c r="G26" i="61"/>
  <c r="G28" i="61"/>
  <c r="G17" i="61"/>
  <c r="F24" i="61"/>
  <c r="I19" i="61"/>
  <c r="F31" i="61"/>
  <c r="J22" i="61"/>
  <c r="C24" i="61"/>
  <c r="F29" i="61"/>
  <c r="Q20" i="61"/>
  <c r="J28" i="61"/>
  <c r="I24" i="61"/>
  <c r="N26" i="61"/>
  <c r="H35" i="61"/>
  <c r="N33" i="61"/>
  <c r="C31" i="61"/>
  <c r="R20" i="61"/>
  <c r="P35" i="61"/>
  <c r="Q32" i="61"/>
  <c r="X26" i="61"/>
  <c r="G33" i="61"/>
  <c r="S37" i="61"/>
  <c r="X28" i="61"/>
  <c r="R25" i="61"/>
  <c r="S22" i="61"/>
  <c r="R36" i="61"/>
  <c r="R24" i="61"/>
  <c r="H22" i="61"/>
  <c r="X24" i="61"/>
  <c r="I18" i="61"/>
  <c r="X25" i="61"/>
  <c r="I35" i="61"/>
  <c r="Q36" i="61"/>
  <c r="C22" i="61"/>
  <c r="I20" i="61"/>
  <c r="Q26" i="61"/>
  <c r="J34" i="61"/>
  <c r="R27" i="61"/>
  <c r="S18" i="61"/>
  <c r="H19" i="61"/>
  <c r="X31" i="61"/>
  <c r="J36" i="61"/>
  <c r="X22" i="61"/>
  <c r="Q18" i="61"/>
  <c r="R26" i="61"/>
  <c r="H37" i="61"/>
  <c r="X35" i="61"/>
  <c r="H38" i="61"/>
  <c r="F37" i="61"/>
  <c r="N29" i="61"/>
  <c r="E21" i="61"/>
  <c r="J31" i="61"/>
  <c r="C32" i="61"/>
  <c r="P36" i="61"/>
  <c r="H33" i="61"/>
  <c r="I37" i="61"/>
  <c r="H26" i="61"/>
  <c r="E28" i="61"/>
  <c r="P21" i="61"/>
  <c r="G27" i="61"/>
  <c r="H25" i="61"/>
  <c r="I38" i="61"/>
  <c r="C26" i="61"/>
  <c r="P23" i="61"/>
  <c r="G37" i="61"/>
  <c r="S35" i="61"/>
  <c r="Q29" i="61"/>
  <c r="X17" i="61"/>
  <c r="F27" i="61"/>
  <c r="F23" i="61"/>
  <c r="P18" i="61"/>
  <c r="I25" i="61"/>
  <c r="R37" i="61"/>
  <c r="S36" i="61"/>
  <c r="J37" i="61"/>
  <c r="Q30" i="61"/>
  <c r="I26" i="61"/>
  <c r="J30" i="61"/>
  <c r="N23" i="61"/>
  <c r="R30" i="61"/>
  <c r="J29" i="61"/>
  <c r="S24" i="61"/>
  <c r="J19" i="61"/>
  <c r="C21" i="61"/>
  <c r="F32" i="61"/>
  <c r="C25" i="61"/>
  <c r="R38" i="61"/>
  <c r="N36" i="61"/>
  <c r="P33" i="61"/>
  <c r="H31" i="61"/>
  <c r="Q33" i="61"/>
  <c r="F25" i="61"/>
  <c r="N34" i="61"/>
  <c r="F26" i="61"/>
  <c r="X19" i="61"/>
  <c r="F30" i="61"/>
  <c r="F35" i="61"/>
  <c r="I31" i="61"/>
  <c r="X34" i="61"/>
  <c r="F38" i="61"/>
  <c r="R32" i="61"/>
  <c r="N18" i="61"/>
  <c r="N28" i="61"/>
  <c r="C38" i="61"/>
  <c r="C19" i="61"/>
  <c r="G21" i="61"/>
  <c r="P29" i="61"/>
  <c r="P32" i="61"/>
  <c r="F21" i="61"/>
  <c r="C28" i="61"/>
  <c r="G31" i="61"/>
  <c r="X23" i="61"/>
  <c r="H20" i="61"/>
  <c r="S38" i="61"/>
  <c r="I17" i="61"/>
  <c r="H30" i="61"/>
  <c r="Q24" i="61"/>
  <c r="F36" i="61"/>
  <c r="Q35" i="61"/>
  <c r="X37" i="61"/>
  <c r="F19" i="61"/>
  <c r="N17" i="61"/>
  <c r="N22" i="61"/>
  <c r="F33" i="61"/>
  <c r="E26" i="61"/>
  <c r="E33" i="61"/>
  <c r="H24" i="61"/>
  <c r="H27" i="61"/>
  <c r="S30" i="61"/>
  <c r="H32" i="61"/>
  <c r="S29" i="61"/>
  <c r="S17" i="61"/>
  <c r="I32" i="61"/>
  <c r="P24" i="61"/>
  <c r="G25" i="61"/>
  <c r="J17" i="61"/>
  <c r="C33" i="61"/>
  <c r="C34" i="61"/>
  <c r="J18" i="61"/>
  <c r="F28" i="61"/>
  <c r="N30" i="61"/>
  <c r="J35" i="61"/>
  <c r="H36" i="61"/>
  <c r="N24" i="61"/>
  <c r="X29" i="61"/>
  <c r="F17" i="61"/>
  <c r="G22" i="61"/>
  <c r="Q21" i="61"/>
  <c r="F34" i="61"/>
  <c r="P38" i="61"/>
  <c r="E34" i="61"/>
  <c r="E24" i="61"/>
  <c r="E30" i="61"/>
  <c r="E27" i="61"/>
  <c r="E22" i="61"/>
  <c r="E18" i="61"/>
  <c r="E32" i="61"/>
  <c r="E19" i="61"/>
  <c r="E37" i="61"/>
  <c r="E36" i="61"/>
  <c r="E23" i="61"/>
  <c r="E35" i="61"/>
  <c r="E38" i="61"/>
  <c r="E31" i="61"/>
  <c r="E29" i="61"/>
  <c r="E20" i="61"/>
  <c r="B1002" i="86" l="1"/>
  <c r="C3" i="87"/>
  <c r="D7" i="66" s="1"/>
  <c r="AS12" i="85"/>
  <c r="AS7" i="85"/>
  <c r="AV5" i="85"/>
  <c r="Y5" i="85"/>
  <c r="N5" i="85"/>
  <c r="E5" i="85"/>
  <c r="AK4" i="85"/>
  <c r="Y4" i="85"/>
  <c r="N4" i="85"/>
  <c r="E4" i="85"/>
  <c r="O231" i="88" l="1"/>
  <c r="O763" i="88"/>
  <c r="O561" i="88"/>
  <c r="O498" i="88"/>
  <c r="O766" i="88"/>
  <c r="O262" i="88"/>
  <c r="O638" i="88"/>
  <c r="O125" i="88"/>
  <c r="O379" i="88"/>
  <c r="O370" i="88"/>
  <c r="O94" i="88"/>
  <c r="O739" i="88"/>
  <c r="O138" i="88"/>
  <c r="O153" i="88"/>
  <c r="O376" i="88"/>
  <c r="O227" i="88"/>
  <c r="O629" i="88"/>
  <c r="O558" i="88"/>
  <c r="O834" i="88"/>
  <c r="O640" i="88"/>
  <c r="O707" i="88"/>
  <c r="O699" i="88"/>
  <c r="O477" i="88"/>
  <c r="O793" i="88"/>
  <c r="O819" i="88"/>
  <c r="O787" i="88"/>
  <c r="O779" i="88"/>
  <c r="O540" i="88"/>
  <c r="O655" i="88"/>
  <c r="O802" i="88"/>
  <c r="O279" i="88"/>
  <c r="O583" i="88"/>
  <c r="O161" i="88"/>
  <c r="O431" i="88"/>
  <c r="O489" i="88"/>
  <c r="O59" i="88"/>
  <c r="O580" i="88"/>
  <c r="O174" i="88"/>
  <c r="O133" i="88"/>
  <c r="O911" i="88"/>
  <c r="O281" i="88"/>
  <c r="O337" i="88"/>
  <c r="O140" i="88"/>
  <c r="O523" i="88"/>
  <c r="O272" i="88"/>
  <c r="O568" i="88"/>
  <c r="O683" i="88"/>
  <c r="O919" i="88"/>
  <c r="O363" i="88"/>
  <c r="O897" i="88"/>
  <c r="O395" i="88"/>
  <c r="O918" i="88"/>
  <c r="O659" i="88"/>
  <c r="O529" i="88"/>
  <c r="O506" i="88"/>
  <c r="O375" i="88"/>
  <c r="O953" i="88"/>
  <c r="O325" i="88"/>
  <c r="O180" i="88"/>
  <c r="O60" i="88"/>
  <c r="O453" i="88"/>
  <c r="O658" i="88"/>
  <c r="O700" i="88"/>
  <c r="O318" i="88"/>
  <c r="O17" i="88"/>
  <c r="O317" i="88"/>
  <c r="O264" i="88"/>
  <c r="O857" i="88"/>
  <c r="O559" i="88"/>
  <c r="O874" i="88"/>
  <c r="O548" i="88"/>
  <c r="O997" i="88"/>
  <c r="O390" i="88"/>
  <c r="O445" i="88"/>
  <c r="O765" i="88"/>
  <c r="O975" i="88"/>
  <c r="O38" i="88"/>
  <c r="O612" i="88"/>
  <c r="O894" i="88"/>
  <c r="O57" i="88"/>
  <c r="O341" i="88"/>
  <c r="O631" i="88"/>
  <c r="O190" i="88"/>
  <c r="O62" i="88"/>
  <c r="O520" i="88"/>
  <c r="O21" i="88"/>
  <c r="O801" i="88"/>
  <c r="O136" i="88"/>
  <c r="O423" i="88"/>
  <c r="O115" i="88"/>
  <c r="O492" i="88"/>
  <c r="O399" i="88"/>
  <c r="O546" i="88"/>
  <c r="O446" i="88"/>
  <c r="O245" i="88"/>
  <c r="O175" i="88"/>
  <c r="O465" i="88"/>
  <c r="O950" i="88"/>
  <c r="O146" i="88"/>
  <c r="O362" i="88"/>
  <c r="O625" i="88"/>
  <c r="O744" i="88"/>
  <c r="O759" i="88"/>
  <c r="O572" i="88"/>
  <c r="O541" i="88"/>
  <c r="O896" i="88"/>
  <c r="O386" i="88"/>
  <c r="O14" i="88"/>
  <c r="O268" i="88"/>
  <c r="O90" i="88"/>
  <c r="O128" i="88"/>
  <c r="O321" i="88"/>
  <c r="O22" i="88"/>
  <c r="O514" i="88"/>
  <c r="O432" i="88"/>
  <c r="O116" i="88"/>
  <c r="O574" i="88"/>
  <c r="O688" i="88"/>
  <c r="O197" i="88"/>
  <c r="O778" i="88"/>
  <c r="O40" i="88"/>
  <c r="O451" i="88"/>
  <c r="O810" i="88"/>
  <c r="O569" i="88"/>
  <c r="O303" i="88"/>
  <c r="O590" i="88"/>
  <c r="O904" i="88"/>
  <c r="O931" i="88"/>
  <c r="O868" i="88"/>
  <c r="O713" i="88"/>
  <c r="O835" i="88"/>
  <c r="O769" i="88"/>
  <c r="O134" i="88"/>
  <c r="O440" i="88"/>
  <c r="O930" i="88"/>
  <c r="O114" i="88"/>
  <c r="O76" i="88"/>
  <c r="O189" i="88"/>
  <c r="O719" i="88"/>
  <c r="O163" i="88"/>
  <c r="O319" i="88"/>
  <c r="O448" i="88"/>
  <c r="O946" i="88"/>
  <c r="O67" i="88"/>
  <c r="O674" i="88"/>
  <c r="O917" i="88"/>
  <c r="O64" i="88"/>
  <c r="O218" i="88"/>
  <c r="O822" i="88"/>
  <c r="O947" i="88"/>
  <c r="O597" i="88"/>
  <c r="O566" i="88"/>
  <c r="O871" i="88"/>
  <c r="O729" i="88"/>
  <c r="O358" i="88"/>
  <c r="O397" i="88"/>
  <c r="O476" i="88"/>
  <c r="O198" i="88"/>
  <c r="O104" i="88"/>
  <c r="O617" i="88"/>
  <c r="O927" i="88"/>
  <c r="O519" i="88"/>
  <c r="O551" i="88"/>
  <c r="O261" i="88"/>
  <c r="O824" i="88"/>
  <c r="O210" i="88"/>
  <c r="O169" i="88"/>
  <c r="O412" i="88"/>
  <c r="O257" i="88"/>
  <c r="O689" i="88"/>
  <c r="O284" i="88"/>
  <c r="O637" i="88"/>
  <c r="O420" i="88"/>
  <c r="O441" i="88"/>
  <c r="O82" i="88"/>
  <c r="O387" i="88"/>
  <c r="O160" i="88"/>
  <c r="O11" i="88"/>
  <c r="O377" i="88"/>
  <c r="O464" i="88"/>
  <c r="O603" i="88"/>
  <c r="O830" i="88"/>
  <c r="O642" i="88"/>
  <c r="O604" i="88"/>
  <c r="O755" i="88"/>
  <c r="O554" i="88"/>
  <c r="O762" i="88"/>
  <c r="O849" i="88"/>
  <c r="O384" i="88"/>
  <c r="O185" i="88"/>
  <c r="O945" i="88"/>
  <c r="O223" i="88"/>
  <c r="O599" i="88"/>
  <c r="O293" i="88"/>
  <c r="O667" i="88"/>
  <c r="O291" i="88"/>
  <c r="O51" i="88"/>
  <c r="O96" i="88"/>
  <c r="O838" i="88"/>
  <c r="O389" i="88"/>
  <c r="O404" i="88"/>
  <c r="O910" i="88"/>
  <c r="O65" i="88"/>
  <c r="O984" i="88"/>
  <c r="O486" i="88"/>
  <c r="O943" i="88"/>
  <c r="O421" i="88"/>
  <c r="O964" i="88"/>
  <c r="O549" i="88"/>
  <c r="O951" i="88"/>
  <c r="O970" i="88"/>
  <c r="O199" i="88"/>
  <c r="O914" i="88"/>
  <c r="O215" i="88"/>
  <c r="O81" i="88"/>
  <c r="O58" i="88"/>
  <c r="O669" i="88"/>
  <c r="O305" i="88"/>
  <c r="O459" i="88"/>
  <c r="O294" i="88"/>
  <c r="O452" i="88"/>
  <c r="O357" i="88"/>
  <c r="O644" i="88"/>
  <c r="O434" i="88"/>
  <c r="O393" i="88"/>
  <c r="O239" i="88"/>
  <c r="O795" i="88"/>
  <c r="O101" i="88"/>
  <c r="O48" i="88"/>
  <c r="O657" i="88"/>
  <c r="O249" i="88"/>
  <c r="O616" i="88"/>
  <c r="O949" i="88"/>
  <c r="O544" i="88"/>
  <c r="O589" i="88"/>
  <c r="O829" i="88"/>
  <c r="O815" i="88"/>
  <c r="O596" i="88"/>
  <c r="O79" i="88"/>
  <c r="O44" i="88"/>
  <c r="O173" i="88"/>
  <c r="O522" i="88"/>
  <c r="O780" i="88"/>
  <c r="O538" i="88"/>
  <c r="O646" i="88"/>
  <c r="O228" i="88"/>
  <c r="O270" i="88"/>
  <c r="O701" i="88"/>
  <c r="O111" i="88"/>
  <c r="O15" i="88"/>
  <c r="O258" i="88"/>
  <c r="O777" i="88"/>
  <c r="O176" i="88"/>
  <c r="O601" i="88"/>
  <c r="O171" i="88"/>
  <c r="O255" i="88"/>
  <c r="O833" i="88"/>
  <c r="O980" i="88"/>
  <c r="O906" i="88"/>
  <c r="O692" i="88"/>
  <c r="O527" i="88"/>
  <c r="O614" i="88"/>
  <c r="O378" i="88"/>
  <c r="O250" i="88"/>
  <c r="O706" i="88"/>
  <c r="O586" i="88"/>
  <c r="O564" i="88"/>
  <c r="O372" i="88"/>
  <c r="O916" i="88"/>
  <c r="O222" i="88"/>
  <c r="O923" i="88"/>
  <c r="O92" i="88"/>
  <c r="O508" i="88"/>
  <c r="O73" i="88"/>
  <c r="O144" i="88"/>
  <c r="O756" i="88"/>
  <c r="O241" i="88"/>
  <c r="O290" i="88"/>
  <c r="O533" i="88"/>
  <c r="O954" i="88"/>
  <c r="O858" i="88"/>
  <c r="O798" i="88"/>
  <c r="O626" i="88"/>
  <c r="O852" i="88"/>
  <c r="O135" i="88"/>
  <c r="O411" i="88"/>
  <c r="O941" i="88"/>
  <c r="O273" i="88"/>
  <c r="O893" i="88"/>
  <c r="O702" i="88"/>
  <c r="O56" i="88"/>
  <c r="O803" i="88"/>
  <c r="O374" i="88"/>
  <c r="O961" i="88"/>
  <c r="O164" i="88"/>
  <c r="O208" i="88"/>
  <c r="O662" i="88"/>
  <c r="O382" i="88"/>
  <c r="O715" i="88"/>
  <c r="O170" i="88"/>
  <c r="O246" i="88"/>
  <c r="O771" i="88"/>
  <c r="O444" i="88"/>
  <c r="O606" i="88"/>
  <c r="O417" i="88"/>
  <c r="O335" i="88"/>
  <c r="O537" i="88"/>
  <c r="O178" i="88"/>
  <c r="O709" i="88"/>
  <c r="O275" i="88"/>
  <c r="O212" i="88"/>
  <c r="O158" i="88"/>
  <c r="O825" i="88"/>
  <c r="O670" i="88"/>
  <c r="O78" i="88"/>
  <c r="O442" i="88"/>
  <c r="O316" i="88"/>
  <c r="O630" i="88"/>
  <c r="O925" i="88"/>
  <c r="O587" i="88"/>
  <c r="O808" i="88"/>
  <c r="O714" i="88"/>
  <c r="O979" i="88"/>
  <c r="O785" i="88"/>
  <c r="O723" i="88"/>
  <c r="O837" i="88"/>
  <c r="O733" i="88"/>
  <c r="O724" i="88"/>
  <c r="O401" i="88"/>
  <c r="O229" i="88"/>
  <c r="O697" i="88"/>
  <c r="O336" i="88"/>
  <c r="O86" i="88"/>
  <c r="O439" i="88"/>
  <c r="O680" i="88"/>
  <c r="O159" i="88"/>
  <c r="O194" i="88"/>
  <c r="O209" i="88"/>
  <c r="O972" i="88"/>
  <c r="O521" i="88"/>
  <c r="O827" i="88"/>
  <c r="O438" i="88"/>
  <c r="O221" i="88"/>
  <c r="O20" i="88"/>
  <c r="O622" i="88"/>
  <c r="O600" i="88"/>
  <c r="O188" i="88"/>
  <c r="O888" i="88"/>
  <c r="O157" i="88"/>
  <c r="O437" i="88"/>
  <c r="O675" i="88"/>
  <c r="O139" i="88"/>
  <c r="O500" i="88"/>
  <c r="O213" i="88"/>
  <c r="O977" i="88"/>
  <c r="O570" i="88"/>
  <c r="O436" i="88"/>
  <c r="O562" i="88"/>
  <c r="O545" i="88"/>
  <c r="O259" i="88"/>
  <c r="O224" i="88"/>
  <c r="O609" i="88"/>
  <c r="O338" i="88"/>
  <c r="O686" i="88"/>
  <c r="O557" i="88"/>
  <c r="O127" i="88"/>
  <c r="O973" i="88"/>
  <c r="O814" i="88"/>
  <c r="O881" i="88"/>
  <c r="O547" i="88"/>
  <c r="O68" i="88"/>
  <c r="O23" i="88"/>
  <c r="O800" i="88"/>
  <c r="O853" i="88"/>
  <c r="O789" i="88"/>
  <c r="O494" i="88"/>
  <c r="O870" i="88"/>
  <c r="O773" i="88"/>
  <c r="O986" i="88"/>
  <c r="O467" i="88"/>
  <c r="O862" i="88"/>
  <c r="O536" i="88"/>
  <c r="O132" i="88"/>
  <c r="O427" i="88"/>
  <c r="O124" i="88"/>
  <c r="O430" i="88"/>
  <c r="O842" i="88"/>
  <c r="O323" i="88"/>
  <c r="O203" i="88"/>
  <c r="O332" i="88"/>
  <c r="O449" i="88"/>
  <c r="O661" i="88"/>
  <c r="O80" i="88"/>
  <c r="O9" i="88"/>
  <c r="F42" i="65" s="1"/>
  <c r="O718" i="88"/>
  <c r="O634" i="88"/>
  <c r="O42" i="88"/>
  <c r="O656" i="88"/>
  <c r="O463" i="88"/>
  <c r="O653" i="88"/>
  <c r="O806" i="88"/>
  <c r="O466" i="88"/>
  <c r="O254" i="88"/>
  <c r="O791" i="88"/>
  <c r="O985" i="88"/>
  <c r="O726" i="88"/>
  <c r="O790" i="88"/>
  <c r="O592" i="88"/>
  <c r="O571" i="88"/>
  <c r="O380" i="88"/>
  <c r="O424" i="88"/>
  <c r="O681" i="88"/>
  <c r="O187" i="88"/>
  <c r="O482" i="88"/>
  <c r="O83" i="88"/>
  <c r="O391" i="88"/>
  <c r="O1000" i="88"/>
  <c r="O286" i="88"/>
  <c r="O269" i="88"/>
  <c r="O942" i="88"/>
  <c r="O204" i="88"/>
  <c r="O287" i="88"/>
  <c r="O912" i="88"/>
  <c r="O405" i="88"/>
  <c r="O648" i="88"/>
  <c r="O560" i="88"/>
  <c r="O649" i="88"/>
  <c r="O611" i="88"/>
  <c r="O861" i="88"/>
  <c r="O1002" i="88"/>
  <c r="O333" i="88"/>
  <c r="O821" i="88"/>
  <c r="O525" i="88"/>
  <c r="O304" i="88"/>
  <c r="O585" i="88"/>
  <c r="O454" i="88"/>
  <c r="O301" i="88"/>
  <c r="O206" i="88"/>
  <c r="O263" i="88"/>
  <c r="O342" i="88"/>
  <c r="O595" i="88"/>
  <c r="O148" i="88"/>
  <c r="O129" i="88"/>
  <c r="O968" i="88"/>
  <c r="O217" i="88"/>
  <c r="O354" i="88"/>
  <c r="O295" i="88"/>
  <c r="O260" i="88"/>
  <c r="O469" i="88"/>
  <c r="O406" i="88"/>
  <c r="O278" i="88"/>
  <c r="O736" i="88"/>
  <c r="O150" i="88"/>
  <c r="O490" i="88"/>
  <c r="O865" i="88"/>
  <c r="O730" i="88"/>
  <c r="O331" i="88"/>
  <c r="O749" i="88"/>
  <c r="O122" i="88"/>
  <c r="O503" i="88"/>
  <c r="O103" i="88"/>
  <c r="O232" i="88"/>
  <c r="O743" i="88"/>
  <c r="O100" i="88"/>
  <c r="O360" i="88"/>
  <c r="O901" i="88"/>
  <c r="O235" i="88"/>
  <c r="O948" i="88"/>
  <c r="O618" i="88"/>
  <c r="O725" i="88"/>
  <c r="O866" i="88"/>
  <c r="O900" i="88"/>
  <c r="O812" i="88"/>
  <c r="O751" i="88"/>
  <c r="O573" i="88"/>
  <c r="O311" i="88"/>
  <c r="O677" i="88"/>
  <c r="O593" i="88"/>
  <c r="O34" i="88"/>
  <c r="O485" i="88"/>
  <c r="O143" i="88"/>
  <c r="O542" i="88"/>
  <c r="O277" i="88"/>
  <c r="O392" i="88"/>
  <c r="O12" i="88"/>
  <c r="O792" i="88"/>
  <c r="O247" i="88"/>
  <c r="O326" i="88"/>
  <c r="O416" i="88"/>
  <c r="O244" i="88"/>
  <c r="O145" i="88"/>
  <c r="O510" i="88"/>
  <c r="O922" i="88"/>
  <c r="O809" i="88"/>
  <c r="O807" i="88"/>
  <c r="O843" i="88"/>
  <c r="O965" i="88"/>
  <c r="O823" i="88"/>
  <c r="O504" i="88"/>
  <c r="O864" i="88"/>
  <c r="O25" i="88"/>
  <c r="O898" i="88"/>
  <c r="O345" i="88"/>
  <c r="O480" i="88"/>
  <c r="O181" i="88"/>
  <c r="O307" i="88"/>
  <c r="O458" i="88"/>
  <c r="O877" i="88"/>
  <c r="O296" i="88"/>
  <c r="O556" i="88"/>
  <c r="O61" i="88"/>
  <c r="O49" i="88"/>
  <c r="O155" i="88"/>
  <c r="O887" i="88"/>
  <c r="O598" i="88"/>
  <c r="O705" i="88"/>
  <c r="O509" i="88"/>
  <c r="O693" i="88"/>
  <c r="O690" i="88"/>
  <c r="O924" i="88"/>
  <c r="O992" i="88"/>
  <c r="O944" i="88"/>
  <c r="O327" i="88"/>
  <c r="O813" i="88"/>
  <c r="O836" i="88"/>
  <c r="O19" i="88"/>
  <c r="O710" i="88"/>
  <c r="O920" i="88"/>
  <c r="O550" i="88"/>
  <c r="O46" i="88"/>
  <c r="O818" i="88"/>
  <c r="O89" i="88"/>
  <c r="O684" i="88"/>
  <c r="O289" i="88"/>
  <c r="O13" i="88"/>
  <c r="O908" i="88"/>
  <c r="O37" i="88"/>
  <c r="O63" i="88"/>
  <c r="O93" i="88"/>
  <c r="O205" i="88"/>
  <c r="O302" i="88"/>
  <c r="O982" i="88"/>
  <c r="O886" i="88"/>
  <c r="O937" i="88"/>
  <c r="O534" i="88"/>
  <c r="O627" i="88"/>
  <c r="O921" i="88"/>
  <c r="O740" i="88"/>
  <c r="O265" i="88"/>
  <c r="O781" i="88"/>
  <c r="O252" i="88"/>
  <c r="O539" i="88"/>
  <c r="O455" i="88"/>
  <c r="O120" i="88"/>
  <c r="O211" i="88"/>
  <c r="O671" i="88"/>
  <c r="O860" i="88"/>
  <c r="O413" i="88"/>
  <c r="O154" i="88"/>
  <c r="O242" i="88"/>
  <c r="O87" i="88"/>
  <c r="O844" i="88"/>
  <c r="O855" i="88"/>
  <c r="O884" i="88"/>
  <c r="O70" i="88"/>
  <c r="O53" i="88"/>
  <c r="O805" i="88"/>
  <c r="O903" i="88"/>
  <c r="O958" i="88"/>
  <c r="O811" i="88"/>
  <c r="O745" i="88"/>
  <c r="O847" i="88"/>
  <c r="O367" i="88"/>
  <c r="O267" i="88"/>
  <c r="O339" i="88"/>
  <c r="O654" i="88"/>
  <c r="O366" i="88"/>
  <c r="O165" i="88"/>
  <c r="O313" i="88"/>
  <c r="O220" i="88"/>
  <c r="O45" i="88"/>
  <c r="O105" i="88"/>
  <c r="O334" i="88"/>
  <c r="O499" i="88"/>
  <c r="O137" i="88"/>
  <c r="O84" i="88"/>
  <c r="O236" i="88"/>
  <c r="O322" i="88"/>
  <c r="O873" i="88"/>
  <c r="O483" i="88"/>
  <c r="O752" i="88"/>
  <c r="O348" i="88"/>
  <c r="O473" i="88"/>
  <c r="O27" i="88"/>
  <c r="O960" i="88"/>
  <c r="O248" i="88"/>
  <c r="O410" i="88"/>
  <c r="O66" i="88"/>
  <c r="O373" i="88"/>
  <c r="O308" i="88"/>
  <c r="O484" i="88"/>
  <c r="O418" i="88"/>
  <c r="O193" i="88"/>
  <c r="O885" i="88"/>
  <c r="O166" i="88"/>
  <c r="O496" i="88"/>
  <c r="O515" i="88"/>
  <c r="O234" i="88"/>
  <c r="O16" i="88"/>
  <c r="O816" i="88"/>
  <c r="O996" i="88"/>
  <c r="O632" i="88"/>
  <c r="O741" i="88"/>
  <c r="O711" i="88"/>
  <c r="O39" i="88"/>
  <c r="O74" i="88"/>
  <c r="O856" i="88"/>
  <c r="O297" i="88"/>
  <c r="O329" i="88"/>
  <c r="O703" i="88"/>
  <c r="O172" i="88"/>
  <c r="O117" i="88"/>
  <c r="O225" i="88"/>
  <c r="O408" i="88"/>
  <c r="O364" i="88"/>
  <c r="O594" i="88"/>
  <c r="O240" i="88"/>
  <c r="O107" i="88"/>
  <c r="O266" i="88"/>
  <c r="O202" i="88"/>
  <c r="O694" i="88"/>
  <c r="O883" i="88"/>
  <c r="O817" i="88"/>
  <c r="O31" i="88"/>
  <c r="O676" i="88"/>
  <c r="O591" i="88"/>
  <c r="O353" i="88"/>
  <c r="O123" i="88"/>
  <c r="O940" i="88"/>
  <c r="O201" i="88"/>
  <c r="O517" i="88"/>
  <c r="O826" i="88"/>
  <c r="O673" i="88"/>
  <c r="O428" i="88"/>
  <c r="O347" i="88"/>
  <c r="O71" i="88"/>
  <c r="O913" i="88"/>
  <c r="O88" i="88"/>
  <c r="O757" i="88"/>
  <c r="O179" i="88"/>
  <c r="O742" i="88"/>
  <c r="O929" i="88"/>
  <c r="O253" i="88"/>
  <c r="O565" i="88"/>
  <c r="O24" i="88"/>
  <c r="O346" i="88"/>
  <c r="O226" i="88"/>
  <c r="O192" i="88"/>
  <c r="O147" i="88"/>
  <c r="O394" i="88"/>
  <c r="O645" i="88"/>
  <c r="O820" i="88"/>
  <c r="O841" i="88"/>
  <c r="O238" i="88"/>
  <c r="O352" i="88"/>
  <c r="O731" i="88"/>
  <c r="O511" i="88"/>
  <c r="O952" i="88"/>
  <c r="O647" i="88"/>
  <c r="O429" i="88"/>
  <c r="O282" i="88"/>
  <c r="O513" i="88"/>
  <c r="O344" i="88"/>
  <c r="O608" i="88"/>
  <c r="O43" i="88"/>
  <c r="O876" i="88"/>
  <c r="O47" i="88"/>
  <c r="O126" i="88"/>
  <c r="O55" i="88"/>
  <c r="O746" i="88"/>
  <c r="O149" i="88"/>
  <c r="O981" i="88"/>
  <c r="O168" i="88"/>
  <c r="O528" i="88"/>
  <c r="O460" i="88"/>
  <c r="O993" i="88"/>
  <c r="O468" i="88"/>
  <c r="O786" i="88"/>
  <c r="O732" i="88"/>
  <c r="O988" i="88"/>
  <c r="O734" i="88"/>
  <c r="O219" i="88"/>
  <c r="O875" i="88"/>
  <c r="O18" i="88"/>
  <c r="O665" i="88"/>
  <c r="O708" i="88"/>
  <c r="O95" i="88"/>
  <c r="O385" i="88"/>
  <c r="O237" i="88"/>
  <c r="O214" i="88"/>
  <c r="O983" i="88"/>
  <c r="O41" i="88"/>
  <c r="O403" i="88"/>
  <c r="O288" i="88"/>
  <c r="O581" i="88"/>
  <c r="O35" i="88"/>
  <c r="O402" i="88"/>
  <c r="O628" i="88"/>
  <c r="O889" i="88"/>
  <c r="O650" i="88"/>
  <c r="O776" i="88"/>
  <c r="O447" i="88"/>
  <c r="O895" i="88"/>
  <c r="O518" i="88"/>
  <c r="O633" i="88"/>
  <c r="O991" i="88"/>
  <c r="O75" i="88"/>
  <c r="O782" i="88"/>
  <c r="O915" i="88"/>
  <c r="O775" i="88"/>
  <c r="O200" i="88"/>
  <c r="O28" i="88"/>
  <c r="O276" i="88"/>
  <c r="O156" i="88"/>
  <c r="O933" i="88"/>
  <c r="O624" i="88"/>
  <c r="O666" i="88"/>
  <c r="O108" i="88"/>
  <c r="O672" i="88"/>
  <c r="O298" i="88"/>
  <c r="O938" i="88"/>
  <c r="O636" i="88"/>
  <c r="O340" i="88"/>
  <c r="O191" i="88"/>
  <c r="O955" i="88"/>
  <c r="O359" i="88"/>
  <c r="O758" i="88"/>
  <c r="O299" i="88"/>
  <c r="O995" i="88"/>
  <c r="O425" i="88"/>
  <c r="O184" i="88"/>
  <c r="O526" i="88"/>
  <c r="O243" i="88"/>
  <c r="O976" i="88"/>
  <c r="O493" i="88"/>
  <c r="O987" i="88"/>
  <c r="O314" i="88"/>
  <c r="O678" i="88"/>
  <c r="O959" i="88"/>
  <c r="O415" i="88"/>
  <c r="O905" i="88"/>
  <c r="O909" i="88"/>
  <c r="O576" i="88"/>
  <c r="O691" i="88"/>
  <c r="O371" i="88"/>
  <c r="O994" i="88"/>
  <c r="O872" i="88"/>
  <c r="O230" i="88"/>
  <c r="O29" i="88"/>
  <c r="O306" i="88"/>
  <c r="O36" i="88"/>
  <c r="O712" i="88"/>
  <c r="O869" i="88"/>
  <c r="O300" i="88"/>
  <c r="O196" i="88"/>
  <c r="O602" i="88"/>
  <c r="O328" i="88"/>
  <c r="O695" i="88"/>
  <c r="O69" i="88"/>
  <c r="O488" i="88"/>
  <c r="O753" i="88"/>
  <c r="O350" i="88"/>
  <c r="O471" i="88"/>
  <c r="O620" i="88"/>
  <c r="O783" i="88"/>
  <c r="O668" i="88"/>
  <c r="O990" i="88"/>
  <c r="O381" i="88"/>
  <c r="O859" i="88"/>
  <c r="O966" i="88"/>
  <c r="O505" i="88"/>
  <c r="O552" i="88"/>
  <c r="O770" i="88"/>
  <c r="O330" i="88"/>
  <c r="O292" i="88"/>
  <c r="O368" i="88"/>
  <c r="O501" i="88"/>
  <c r="O97" i="88"/>
  <c r="O400" i="88"/>
  <c r="O796" i="88"/>
  <c r="O142" i="88"/>
  <c r="O962" i="88"/>
  <c r="O251" i="88"/>
  <c r="O285" i="88"/>
  <c r="O112" i="88"/>
  <c r="O721" i="88"/>
  <c r="O167" i="88"/>
  <c r="O130" i="88"/>
  <c r="O10" i="88"/>
  <c r="O32" i="88"/>
  <c r="O462" i="88"/>
  <c r="O553" i="88"/>
  <c r="O435" i="88"/>
  <c r="O882" i="88"/>
  <c r="O891" i="88"/>
  <c r="O687" i="88"/>
  <c r="O398" i="88"/>
  <c r="O737" i="88"/>
  <c r="O216" i="88"/>
  <c r="O974" i="88"/>
  <c r="O119" i="88"/>
  <c r="O639" i="88"/>
  <c r="O91" i="88"/>
  <c r="O623" i="88"/>
  <c r="O312" i="88"/>
  <c r="O635" i="88"/>
  <c r="O118" i="88"/>
  <c r="O182" i="88"/>
  <c r="O478" i="88"/>
  <c r="O102" i="88"/>
  <c r="O50" i="88"/>
  <c r="O186" i="88"/>
  <c r="O530" i="88"/>
  <c r="O388" i="88"/>
  <c r="O735" i="88"/>
  <c r="O315" i="88"/>
  <c r="O419" i="88"/>
  <c r="O854" i="88"/>
  <c r="O846" i="88"/>
  <c r="O679" i="88"/>
  <c r="O110" i="88"/>
  <c r="O696" i="88"/>
  <c r="O934" i="88"/>
  <c r="O98" i="88"/>
  <c r="O450" i="88"/>
  <c r="O113" i="88"/>
  <c r="O481" i="88"/>
  <c r="O324" i="88"/>
  <c r="O512" i="88"/>
  <c r="O772" i="88"/>
  <c r="O867" i="88"/>
  <c r="O283" i="88"/>
  <c r="O890" i="88"/>
  <c r="O54" i="88"/>
  <c r="O479" i="88"/>
  <c r="O256" i="88"/>
  <c r="O72" i="88"/>
  <c r="O784" i="88"/>
  <c r="O274" i="88"/>
  <c r="O799" i="88"/>
  <c r="O804" i="88"/>
  <c r="O851" i="88"/>
  <c r="O863" i="88"/>
  <c r="O971" i="88"/>
  <c r="O85" i="88"/>
  <c r="O457" i="88"/>
  <c r="O475" i="88"/>
  <c r="O643" i="88"/>
  <c r="O685" i="88"/>
  <c r="O383" i="88"/>
  <c r="O998" i="88"/>
  <c r="O162" i="88"/>
  <c r="O563" i="88"/>
  <c r="O131" i="88"/>
  <c r="O310" i="88"/>
  <c r="O879" i="88"/>
  <c r="O52" i="88"/>
  <c r="O233" i="88"/>
  <c r="O77" i="88"/>
  <c r="O433" i="88"/>
  <c r="O850" i="88"/>
  <c r="O535" i="88"/>
  <c r="O183" i="88"/>
  <c r="O613" i="88"/>
  <c r="O349" i="88"/>
  <c r="O343" i="88"/>
  <c r="O516" i="88"/>
  <c r="O932" i="88"/>
  <c r="O788" i="88"/>
  <c r="O567" i="88"/>
  <c r="O939" i="88"/>
  <c r="O195" i="88"/>
  <c r="O106" i="88"/>
  <c r="O704" i="88"/>
  <c r="O579" i="88"/>
  <c r="O491" i="88"/>
  <c r="O754" i="88"/>
  <c r="O443" i="88"/>
  <c r="O207" i="88"/>
  <c r="O768" i="88"/>
  <c r="O682" i="88"/>
  <c r="O280" i="88"/>
  <c r="O664" i="88"/>
  <c r="O969" i="88"/>
  <c r="O928" i="88"/>
  <c r="O832" i="88"/>
  <c r="O839" i="88"/>
  <c r="O978" i="88"/>
  <c r="O26" i="88"/>
  <c r="O926" i="88"/>
  <c r="O848" i="88"/>
  <c r="O831" i="88"/>
  <c r="O365" i="88"/>
  <c r="O456" i="88"/>
  <c r="O794" i="88"/>
  <c r="O957" i="88"/>
  <c r="O532" i="88"/>
  <c r="O151" i="88"/>
  <c r="O899" i="88"/>
  <c r="O351" i="88"/>
  <c r="O396" i="88"/>
  <c r="O892" i="88"/>
  <c r="O531" i="88"/>
  <c r="O30" i="88"/>
  <c r="O621" i="88"/>
  <c r="O989" i="88"/>
  <c r="O907" i="88"/>
  <c r="O407" i="88"/>
  <c r="O999" i="88"/>
  <c r="O141" i="88"/>
  <c r="O309" i="88"/>
  <c r="O99" i="88"/>
  <c r="O610" i="88"/>
  <c r="O935" i="88"/>
  <c r="O414" i="88"/>
  <c r="O422" i="88"/>
  <c r="O845" i="88"/>
  <c r="O720" i="88"/>
  <c r="O584" i="88"/>
  <c r="O660" i="88"/>
  <c r="O967" i="88"/>
  <c r="O470" i="88"/>
  <c r="O727" i="88"/>
  <c r="O152" i="88"/>
  <c r="O651" i="88"/>
  <c r="O426" i="88"/>
  <c r="O409" i="88"/>
  <c r="O555" i="88"/>
  <c r="O177" i="88"/>
  <c r="O878" i="88"/>
  <c r="O355" i="88"/>
  <c r="O641" i="88"/>
  <c r="O369" i="88"/>
  <c r="O663" i="88"/>
  <c r="O497" i="88"/>
  <c r="O760" i="88"/>
  <c r="O320" i="88"/>
  <c r="O767" i="88"/>
  <c r="O507" i="88"/>
  <c r="O902" i="88"/>
  <c r="O121" i="88"/>
  <c r="O582" i="88"/>
  <c r="O761" i="88"/>
  <c r="O577" i="88"/>
  <c r="O472" i="88"/>
  <c r="O361" i="88"/>
  <c r="O524" i="88"/>
  <c r="O588" i="88"/>
  <c r="O797" i="88"/>
  <c r="O828" i="88"/>
  <c r="O716" i="88"/>
  <c r="O880" i="88"/>
  <c r="O33" i="88"/>
  <c r="O271" i="88"/>
  <c r="O575" i="88"/>
  <c r="O619" i="88"/>
  <c r="O698" i="88"/>
  <c r="O578" i="88"/>
  <c r="O615" i="88"/>
  <c r="O936" i="88"/>
  <c r="O487" i="88"/>
  <c r="O109" i="88"/>
  <c r="O722" i="88"/>
  <c r="O717" i="88"/>
  <c r="O474" i="88"/>
  <c r="O356" i="88"/>
  <c r="O774" i="88"/>
  <c r="O738" i="88"/>
  <c r="O461" i="88"/>
  <c r="O495" i="88"/>
  <c r="O1001" i="88"/>
  <c r="O956" i="88"/>
  <c r="O543" i="88"/>
  <c r="O605" i="88"/>
  <c r="O728" i="88"/>
  <c r="O963" i="88"/>
  <c r="O750" i="88"/>
  <c r="O502" i="88"/>
  <c r="O840" i="88"/>
  <c r="O607" i="88"/>
  <c r="O764" i="88"/>
  <c r="O747" i="88"/>
  <c r="O652" i="88"/>
  <c r="O748" i="88"/>
  <c r="C187" i="88"/>
  <c r="M797" i="88"/>
  <c r="C70" i="88"/>
  <c r="H922" i="88"/>
  <c r="B592" i="88"/>
  <c r="G168" i="88"/>
  <c r="M267" i="88"/>
  <c r="E909" i="88"/>
  <c r="M337" i="88"/>
  <c r="M542" i="88"/>
  <c r="G199" i="88"/>
  <c r="D947" i="88"/>
  <c r="H69" i="88"/>
  <c r="J621" i="88"/>
  <c r="I589" i="88"/>
  <c r="D614" i="88"/>
  <c r="N229" i="88"/>
  <c r="L637" i="88"/>
  <c r="M444" i="88"/>
  <c r="N555" i="88"/>
  <c r="G783" i="88"/>
  <c r="I737" i="88"/>
  <c r="H462" i="88"/>
  <c r="J290" i="88"/>
  <c r="H921" i="88"/>
  <c r="C43" i="88"/>
  <c r="D297" i="88"/>
  <c r="C223" i="88"/>
  <c r="C518" i="88"/>
  <c r="E454" i="88"/>
  <c r="E952" i="88"/>
  <c r="G182" i="88"/>
  <c r="I260" i="88"/>
  <c r="B944" i="88"/>
  <c r="M64" i="88"/>
  <c r="F184" i="88"/>
  <c r="M733" i="88"/>
  <c r="H609" i="88"/>
  <c r="B359" i="88"/>
  <c r="E764" i="88"/>
  <c r="N361" i="88"/>
  <c r="I229" i="88"/>
  <c r="L216" i="88"/>
  <c r="M321" i="88"/>
  <c r="D988" i="88"/>
  <c r="G411" i="88"/>
  <c r="N347" i="88"/>
  <c r="F500" i="88"/>
  <c r="N545" i="88"/>
  <c r="J878" i="88"/>
  <c r="N720" i="88"/>
  <c r="L458" i="88"/>
  <c r="G584" i="88"/>
  <c r="N439" i="88"/>
  <c r="E758" i="88"/>
  <c r="C211" i="88"/>
  <c r="B201" i="88"/>
  <c r="D901" i="88"/>
  <c r="L399" i="88"/>
  <c r="D828" i="88"/>
  <c r="F37" i="88"/>
  <c r="B993" i="88"/>
  <c r="L391" i="88"/>
  <c r="M40" i="88"/>
  <c r="G410" i="88"/>
  <c r="N349" i="88"/>
  <c r="M811" i="88"/>
  <c r="F127" i="88"/>
  <c r="G707" i="88"/>
  <c r="G154" i="88"/>
  <c r="D827" i="88"/>
  <c r="I376" i="88"/>
  <c r="H342" i="88"/>
  <c r="G121" i="88"/>
  <c r="H576" i="88"/>
  <c r="I659" i="88"/>
  <c r="F684" i="88"/>
  <c r="L858" i="88"/>
  <c r="H830" i="88"/>
  <c r="C206" i="88"/>
  <c r="L75" i="88"/>
  <c r="E555" i="88"/>
  <c r="F104" i="88"/>
  <c r="D536" i="88"/>
  <c r="E701" i="88"/>
  <c r="D246" i="88"/>
  <c r="D482" i="88"/>
  <c r="D347" i="88"/>
  <c r="N181" i="88"/>
  <c r="B30" i="88"/>
  <c r="I120" i="88"/>
  <c r="H249" i="88"/>
  <c r="B230" i="88"/>
  <c r="H455" i="88"/>
  <c r="L514" i="88"/>
  <c r="F381" i="88"/>
  <c r="I350" i="88"/>
  <c r="L484" i="88"/>
  <c r="F608" i="88"/>
  <c r="F658" i="88"/>
  <c r="M253" i="88"/>
  <c r="E801" i="88"/>
  <c r="G564" i="88"/>
  <c r="N697" i="88"/>
  <c r="F611" i="88"/>
  <c r="H129" i="88"/>
  <c r="B943" i="88"/>
  <c r="M925" i="88"/>
  <c r="M524" i="88"/>
  <c r="E236" i="88"/>
  <c r="E92" i="88"/>
  <c r="G998" i="88"/>
  <c r="E828" i="88"/>
  <c r="B72" i="88"/>
  <c r="D114" i="88"/>
  <c r="E292" i="88"/>
  <c r="L153" i="88"/>
  <c r="D74" i="88"/>
  <c r="B371" i="88"/>
  <c r="E162" i="88"/>
  <c r="B144" i="88"/>
  <c r="B770" i="88"/>
  <c r="E364" i="88"/>
  <c r="E387" i="88"/>
  <c r="D111" i="88"/>
  <c r="F289" i="88"/>
  <c r="B631" i="88"/>
  <c r="D802" i="88"/>
  <c r="C684" i="88"/>
  <c r="J477" i="88"/>
  <c r="L925" i="88"/>
  <c r="J799" i="88"/>
  <c r="C820" i="88"/>
  <c r="I992" i="88"/>
  <c r="C186" i="88"/>
  <c r="J333" i="88"/>
  <c r="L907" i="88"/>
  <c r="L747" i="88"/>
  <c r="I664" i="88"/>
  <c r="M700" i="88"/>
  <c r="F626" i="88"/>
  <c r="J94" i="88"/>
  <c r="C872" i="88"/>
  <c r="L834" i="88"/>
  <c r="L336" i="88"/>
  <c r="J422" i="88"/>
  <c r="C899" i="88"/>
  <c r="C454" i="88"/>
  <c r="B696" i="88"/>
  <c r="H917" i="88"/>
  <c r="C261" i="88"/>
  <c r="E416" i="88"/>
  <c r="H974" i="88"/>
  <c r="C598" i="88"/>
  <c r="J316" i="88"/>
  <c r="L614" i="88"/>
  <c r="I424" i="88"/>
  <c r="L351" i="88"/>
  <c r="I573" i="88"/>
  <c r="G468" i="88"/>
  <c r="C713" i="88"/>
  <c r="H681" i="88"/>
  <c r="H736" i="88"/>
  <c r="I331" i="88"/>
  <c r="F825" i="88"/>
  <c r="J830" i="88"/>
  <c r="B262" i="88"/>
  <c r="H958" i="88"/>
  <c r="J651" i="88"/>
  <c r="I896" i="88"/>
  <c r="C791" i="88"/>
  <c r="J389" i="88"/>
  <c r="B406" i="88"/>
  <c r="L938" i="88"/>
  <c r="H943" i="88"/>
  <c r="N774" i="88"/>
  <c r="L915" i="88"/>
  <c r="J579" i="88"/>
  <c r="N448" i="88"/>
  <c r="L402" i="88"/>
  <c r="F760" i="88"/>
  <c r="L540" i="88"/>
  <c r="I678" i="88"/>
  <c r="H41" i="88"/>
  <c r="H511" i="88"/>
  <c r="N407" i="88"/>
  <c r="J793" i="88"/>
  <c r="G466" i="88"/>
  <c r="L608" i="88"/>
  <c r="L387" i="88"/>
  <c r="F698" i="88"/>
  <c r="J303" i="88"/>
  <c r="J343" i="88"/>
  <c r="C761" i="88"/>
  <c r="J938" i="88"/>
  <c r="C401" i="88"/>
  <c r="N998" i="88"/>
  <c r="J199" i="88"/>
  <c r="H895" i="88"/>
  <c r="H965" i="88"/>
  <c r="I816" i="88"/>
  <c r="C351" i="88"/>
  <c r="N549" i="88"/>
  <c r="G970" i="88"/>
  <c r="M875" i="88"/>
  <c r="G606" i="88"/>
  <c r="L100" i="88"/>
  <c r="I971" i="88"/>
  <c r="J26" i="88"/>
  <c r="J630" i="88"/>
  <c r="C195" i="88"/>
  <c r="L808" i="88"/>
  <c r="C642" i="88"/>
  <c r="N983" i="88"/>
  <c r="G858" i="88"/>
  <c r="J977" i="88"/>
  <c r="J770" i="88"/>
  <c r="N633" i="88"/>
  <c r="G873" i="88"/>
  <c r="I725" i="88"/>
  <c r="I509" i="88"/>
  <c r="F317" i="88"/>
  <c r="F523" i="88"/>
  <c r="I823" i="88"/>
  <c r="M730" i="88"/>
  <c r="C975" i="88"/>
  <c r="J988" i="88"/>
  <c r="D32" i="88"/>
  <c r="D644" i="88"/>
  <c r="D45" i="88"/>
  <c r="J844" i="88"/>
  <c r="L977" i="88"/>
  <c r="F580" i="88"/>
  <c r="H485" i="88"/>
  <c r="N550" i="88"/>
  <c r="F641" i="88"/>
  <c r="G540" i="88"/>
  <c r="F833" i="88"/>
  <c r="I800" i="88"/>
  <c r="H936" i="88"/>
  <c r="F767" i="88"/>
  <c r="L585" i="88"/>
  <c r="L360" i="88"/>
  <c r="G519" i="88"/>
  <c r="M239" i="88"/>
  <c r="F350" i="88"/>
  <c r="F198" i="88"/>
  <c r="F221" i="88"/>
  <c r="I413" i="88"/>
  <c r="N51" i="88"/>
  <c r="H495" i="88"/>
  <c r="M238" i="88"/>
  <c r="E717" i="88"/>
  <c r="H303" i="88"/>
  <c r="E608" i="88"/>
  <c r="I295" i="88"/>
  <c r="F47" i="88"/>
  <c r="F348" i="88"/>
  <c r="E700" i="88"/>
  <c r="G719" i="88"/>
  <c r="C717" i="88"/>
  <c r="H150" i="88"/>
  <c r="B532" i="88"/>
  <c r="I45" i="88"/>
  <c r="H815" i="88"/>
  <c r="M560" i="88"/>
  <c r="N615" i="88"/>
  <c r="M958" i="88"/>
  <c r="M598" i="88"/>
  <c r="N478" i="88"/>
  <c r="N367" i="88"/>
  <c r="N423" i="88"/>
  <c r="L90" i="88"/>
  <c r="M420" i="88"/>
  <c r="F79" i="88"/>
  <c r="E215" i="88"/>
  <c r="M751" i="88"/>
  <c r="F470" i="88"/>
  <c r="E984" i="88"/>
  <c r="B776" i="88"/>
  <c r="G677" i="88"/>
  <c r="F1002" i="88"/>
  <c r="D949" i="88"/>
  <c r="F85" i="88"/>
  <c r="N201" i="88"/>
  <c r="B387" i="88"/>
  <c r="I421" i="88"/>
  <c r="G101" i="88"/>
  <c r="E616" i="88"/>
  <c r="F792" i="88"/>
  <c r="J218" i="88"/>
  <c r="N778" i="88"/>
  <c r="H376" i="88"/>
  <c r="F860" i="88"/>
  <c r="D66" i="88"/>
  <c r="L115" i="88"/>
  <c r="D535" i="88"/>
  <c r="D296" i="88"/>
  <c r="D546" i="88"/>
  <c r="F84" i="88"/>
  <c r="E613" i="88"/>
  <c r="E687" i="88"/>
  <c r="I221" i="88"/>
  <c r="D529" i="88"/>
  <c r="E665" i="88"/>
  <c r="E722" i="88"/>
  <c r="D618" i="88"/>
  <c r="D937" i="88"/>
  <c r="E757" i="88"/>
  <c r="E327" i="88"/>
  <c r="E272" i="88"/>
  <c r="F853" i="88"/>
  <c r="F971" i="88"/>
  <c r="J834" i="88"/>
  <c r="J111" i="88"/>
  <c r="C47" i="88"/>
  <c r="J703" i="88"/>
  <c r="J323" i="88"/>
  <c r="J160" i="88"/>
  <c r="M920" i="88"/>
  <c r="G578" i="88"/>
  <c r="H642" i="88"/>
  <c r="F995" i="88"/>
  <c r="N665" i="88"/>
  <c r="N584" i="88"/>
  <c r="C933" i="88"/>
  <c r="M781" i="88"/>
  <c r="M340" i="88"/>
  <c r="J876" i="88"/>
  <c r="C751" i="88"/>
  <c r="N905" i="88"/>
  <c r="J567" i="88"/>
  <c r="I817" i="88"/>
  <c r="C364" i="88"/>
  <c r="J566" i="88"/>
  <c r="C463" i="88"/>
  <c r="N887" i="88"/>
  <c r="J219" i="88"/>
  <c r="J894" i="88"/>
  <c r="I510" i="88"/>
  <c r="L677" i="88"/>
  <c r="I604" i="88"/>
  <c r="H596" i="88"/>
  <c r="F254" i="88"/>
  <c r="I537" i="88"/>
  <c r="J289" i="88"/>
  <c r="J563" i="88"/>
  <c r="C370" i="88"/>
  <c r="J380" i="88"/>
  <c r="J984" i="88"/>
  <c r="C729" i="88"/>
  <c r="J862" i="88"/>
  <c r="J910" i="88"/>
  <c r="L971" i="88"/>
  <c r="H355" i="88"/>
  <c r="G800" i="88"/>
  <c r="M944" i="88"/>
  <c r="F445" i="88"/>
  <c r="M311" i="88"/>
  <c r="M933" i="88"/>
  <c r="N603" i="88"/>
  <c r="F650" i="88"/>
  <c r="I71" i="88"/>
  <c r="J77" i="88"/>
  <c r="N622" i="88"/>
  <c r="L366" i="88"/>
  <c r="J262" i="88"/>
  <c r="J613" i="88"/>
  <c r="G862" i="88"/>
  <c r="C987" i="88"/>
  <c r="F495" i="88"/>
  <c r="C785" i="88"/>
  <c r="C630" i="88"/>
  <c r="G997" i="88"/>
  <c r="J397" i="88"/>
  <c r="C270" i="88"/>
  <c r="M398" i="88"/>
  <c r="C192" i="88"/>
  <c r="F938" i="88"/>
  <c r="L752" i="88"/>
  <c r="I942" i="88"/>
  <c r="N824" i="88"/>
  <c r="L796" i="88"/>
  <c r="M689" i="88"/>
  <c r="L632" i="88"/>
  <c r="N583" i="88"/>
  <c r="C114" i="88"/>
  <c r="C190" i="88"/>
  <c r="J440" i="88"/>
  <c r="G886" i="88"/>
  <c r="H954" i="88"/>
  <c r="L811" i="88"/>
  <c r="J203" i="88"/>
  <c r="H999" i="88"/>
  <c r="J639" i="88"/>
  <c r="G868" i="88"/>
  <c r="G678" i="88"/>
  <c r="L603" i="88"/>
  <c r="M597" i="88"/>
  <c r="F728" i="88"/>
  <c r="L943" i="88"/>
  <c r="M505" i="88"/>
  <c r="M707" i="88"/>
  <c r="M876" i="88"/>
  <c r="C905" i="88"/>
  <c r="J460" i="88"/>
  <c r="I974" i="88"/>
  <c r="J959" i="88"/>
  <c r="H902" i="88"/>
  <c r="J501" i="88"/>
  <c r="J828" i="88"/>
  <c r="H947" i="88"/>
  <c r="I956" i="88"/>
  <c r="J89" i="88"/>
  <c r="H453" i="88"/>
  <c r="F407" i="88"/>
  <c r="H850" i="88"/>
  <c r="M616" i="88"/>
  <c r="N496" i="88"/>
  <c r="M796" i="88"/>
  <c r="L669" i="88"/>
  <c r="H647" i="88"/>
  <c r="L247" i="88"/>
  <c r="F605" i="88"/>
  <c r="M660" i="88"/>
  <c r="H951" i="88"/>
  <c r="H753" i="88"/>
  <c r="H456" i="88"/>
  <c r="J632" i="88"/>
  <c r="H788" i="88"/>
  <c r="L942" i="88"/>
  <c r="G192" i="88"/>
  <c r="N111" i="88"/>
  <c r="B147" i="88"/>
  <c r="N221" i="88"/>
  <c r="F276" i="88"/>
  <c r="B746" i="88"/>
  <c r="M322" i="88"/>
  <c r="G211" i="88"/>
  <c r="B708" i="88"/>
  <c r="D197" i="88"/>
  <c r="N301" i="88"/>
  <c r="D806" i="88"/>
  <c r="G157" i="88"/>
  <c r="D849" i="88"/>
  <c r="D70" i="88"/>
  <c r="H209" i="88"/>
  <c r="H233" i="88"/>
  <c r="B311" i="88"/>
  <c r="D485" i="88"/>
  <c r="L509" i="88"/>
  <c r="J124" i="88"/>
  <c r="F708" i="88"/>
  <c r="I489" i="88"/>
  <c r="F652" i="88"/>
  <c r="I484" i="88"/>
  <c r="I748" i="88"/>
  <c r="L234" i="88"/>
  <c r="G422" i="88"/>
  <c r="L446" i="88"/>
  <c r="I56" i="88"/>
  <c r="L77" i="88"/>
  <c r="M493" i="88"/>
  <c r="M659" i="88"/>
  <c r="H463" i="88"/>
  <c r="N257" i="88"/>
  <c r="G525" i="88"/>
  <c r="F337" i="88"/>
  <c r="H227" i="88"/>
  <c r="H200" i="88"/>
  <c r="M230" i="88"/>
  <c r="F420" i="88"/>
  <c r="H139" i="88"/>
  <c r="B18" i="88"/>
  <c r="E941" i="88"/>
  <c r="N326" i="88"/>
  <c r="G863" i="88"/>
  <c r="B498" i="88"/>
  <c r="C697" i="88"/>
  <c r="I430" i="88"/>
  <c r="B462" i="88"/>
  <c r="B146" i="88"/>
  <c r="G24" i="88"/>
  <c r="B373" i="88"/>
  <c r="H398" i="88"/>
  <c r="B976" i="88"/>
  <c r="C271" i="88"/>
  <c r="D78" i="88"/>
  <c r="D956" i="88"/>
  <c r="B833" i="88"/>
  <c r="B714" i="88"/>
  <c r="E784" i="88"/>
  <c r="B538" i="88"/>
  <c r="B346" i="88"/>
  <c r="D332" i="88"/>
  <c r="J265" i="88"/>
  <c r="C719" i="88"/>
  <c r="J504" i="88"/>
  <c r="N928" i="88"/>
  <c r="C592" i="88"/>
  <c r="J355" i="88"/>
  <c r="M845" i="88"/>
  <c r="C863" i="88"/>
  <c r="I935" i="88"/>
  <c r="I741" i="88"/>
  <c r="N738" i="88"/>
  <c r="L887" i="88"/>
  <c r="L846" i="88"/>
  <c r="N706" i="88"/>
  <c r="J377" i="88"/>
  <c r="H471" i="88"/>
  <c r="I425" i="88"/>
  <c r="F638" i="88"/>
  <c r="E461" i="88"/>
  <c r="N813" i="88"/>
  <c r="C207" i="88"/>
  <c r="J788" i="88"/>
  <c r="C576" i="88"/>
  <c r="J664" i="88"/>
  <c r="J454" i="88"/>
  <c r="C639" i="88"/>
  <c r="L946" i="88"/>
  <c r="M648" i="88"/>
  <c r="M990" i="88"/>
  <c r="N557" i="88"/>
  <c r="J672" i="88"/>
  <c r="N775" i="88"/>
  <c r="M313" i="88"/>
  <c r="M873" i="88"/>
  <c r="J322" i="88"/>
  <c r="J654" i="88"/>
  <c r="C247" i="88"/>
  <c r="F962" i="88"/>
  <c r="E231" i="88"/>
  <c r="C535" i="88"/>
  <c r="H892" i="88"/>
  <c r="J1001" i="88"/>
  <c r="J178" i="88"/>
  <c r="I617" i="88"/>
  <c r="M491" i="88"/>
  <c r="J242" i="88"/>
  <c r="M902" i="88"/>
  <c r="M564" i="88"/>
  <c r="M628" i="88"/>
  <c r="N895" i="88"/>
  <c r="H550" i="88"/>
  <c r="L504" i="88"/>
  <c r="C620" i="88"/>
  <c r="C780" i="88"/>
  <c r="D277" i="88"/>
  <c r="I954" i="88"/>
  <c r="J586" i="88"/>
  <c r="N816" i="88"/>
  <c r="H973" i="88"/>
  <c r="J946" i="88"/>
  <c r="B142" i="88"/>
  <c r="J837" i="88"/>
  <c r="I491" i="88"/>
  <c r="F299" i="88"/>
  <c r="C496" i="88"/>
  <c r="F524" i="88"/>
  <c r="L535" i="88"/>
  <c r="M701" i="88"/>
  <c r="F585" i="88"/>
  <c r="N680" i="88"/>
  <c r="G120" i="88"/>
  <c r="C484" i="88"/>
  <c r="I607" i="88"/>
  <c r="C408" i="88"/>
  <c r="C846" i="88"/>
  <c r="J356" i="88"/>
  <c r="J181" i="88"/>
  <c r="C486" i="88"/>
  <c r="C117" i="88"/>
  <c r="C840" i="88"/>
  <c r="M887" i="88"/>
  <c r="L725" i="88"/>
  <c r="I915" i="88"/>
  <c r="N791" i="88"/>
  <c r="G833" i="88"/>
  <c r="L636" i="88"/>
  <c r="L533" i="88"/>
  <c r="I525" i="88"/>
  <c r="J989" i="88"/>
  <c r="I481" i="88"/>
  <c r="E56" i="88"/>
  <c r="F880" i="88"/>
  <c r="F998" i="88"/>
  <c r="J559" i="88"/>
  <c r="J687" i="88"/>
  <c r="C958" i="88"/>
  <c r="J919" i="88"/>
  <c r="J246" i="88"/>
  <c r="F980" i="88"/>
  <c r="G952" i="88"/>
  <c r="G605" i="88"/>
  <c r="M711" i="88"/>
  <c r="J315" i="88"/>
  <c r="H713" i="88"/>
  <c r="L651" i="88"/>
  <c r="H853" i="88"/>
  <c r="I892" i="88"/>
  <c r="H273" i="88"/>
  <c r="F727" i="88"/>
  <c r="N844" i="88"/>
  <c r="M587" i="88"/>
  <c r="F643" i="88"/>
  <c r="J280" i="88"/>
  <c r="M625" i="88"/>
  <c r="N505" i="88"/>
  <c r="H399" i="88"/>
  <c r="L499" i="88"/>
  <c r="H371" i="88"/>
  <c r="L508" i="88"/>
  <c r="F106" i="88"/>
  <c r="E287" i="88"/>
  <c r="G730" i="88"/>
  <c r="I246" i="88"/>
  <c r="L35" i="88"/>
  <c r="D289" i="88"/>
  <c r="G740" i="88"/>
  <c r="N855" i="88"/>
  <c r="I95" i="88"/>
  <c r="L116" i="88"/>
  <c r="L249" i="88"/>
  <c r="B479" i="88"/>
  <c r="F513" i="88"/>
  <c r="G128" i="88"/>
  <c r="E736" i="88"/>
  <c r="I44" i="88"/>
  <c r="C363" i="88"/>
  <c r="G876" i="88"/>
  <c r="G920" i="88"/>
  <c r="M993" i="88"/>
  <c r="M850" i="88"/>
  <c r="G767" i="88"/>
  <c r="I621" i="88"/>
  <c r="H592" i="88"/>
  <c r="M263" i="88"/>
  <c r="I505" i="88"/>
  <c r="N384" i="88"/>
  <c r="N337" i="88"/>
  <c r="D902" i="88"/>
  <c r="L674" i="88"/>
  <c r="B715" i="88"/>
  <c r="G424" i="88"/>
  <c r="I367" i="88"/>
  <c r="G56" i="88"/>
  <c r="M283" i="88"/>
  <c r="E765" i="88"/>
  <c r="H311" i="88"/>
  <c r="G114" i="88"/>
  <c r="D377" i="88"/>
  <c r="D867" i="88"/>
  <c r="L916" i="88"/>
  <c r="H699" i="88"/>
  <c r="I521" i="88"/>
  <c r="J987" i="88"/>
  <c r="M789" i="88"/>
  <c r="H858" i="88"/>
  <c r="G129" i="88"/>
  <c r="N57" i="88"/>
  <c r="I247" i="88"/>
  <c r="M359" i="88"/>
  <c r="M458" i="88"/>
  <c r="B1001" i="88"/>
  <c r="G104" i="88"/>
  <c r="G124" i="88"/>
  <c r="B270" i="88"/>
  <c r="L404" i="88"/>
  <c r="L22" i="88"/>
  <c r="N408" i="88"/>
  <c r="H247" i="88"/>
  <c r="F412" i="88"/>
  <c r="N311" i="88"/>
  <c r="E522" i="88"/>
  <c r="N241" i="88"/>
  <c r="G320" i="88"/>
  <c r="E827" i="88"/>
  <c r="L597" i="88"/>
  <c r="D93" i="88"/>
  <c r="B476" i="88"/>
  <c r="E313" i="88"/>
  <c r="L39" i="88"/>
  <c r="E373" i="88"/>
  <c r="C308" i="88"/>
  <c r="B93" i="88"/>
  <c r="D344" i="88"/>
  <c r="D445" i="88"/>
  <c r="B64" i="88"/>
  <c r="L24" i="88"/>
  <c r="F917" i="88"/>
  <c r="M851" i="88"/>
  <c r="N698" i="88"/>
  <c r="M682" i="88"/>
  <c r="I567" i="88"/>
  <c r="H538" i="88"/>
  <c r="M432" i="88"/>
  <c r="N365" i="88"/>
  <c r="E930" i="88"/>
  <c r="D548" i="88"/>
  <c r="I763" i="88"/>
  <c r="H332" i="88"/>
  <c r="D249" i="88"/>
  <c r="D487" i="88"/>
  <c r="D812" i="88"/>
  <c r="D152" i="88"/>
  <c r="D499" i="88"/>
  <c r="C338" i="88"/>
  <c r="F52" i="88"/>
  <c r="C266" i="88"/>
  <c r="E622" i="88"/>
  <c r="N152" i="88"/>
  <c r="B960" i="88"/>
  <c r="B259" i="88"/>
  <c r="D574" i="88"/>
  <c r="E442" i="88"/>
  <c r="J283" i="88"/>
  <c r="E308" i="88"/>
  <c r="L848" i="88"/>
  <c r="N977" i="88"/>
  <c r="C358" i="88"/>
  <c r="C666" i="88"/>
  <c r="J308" i="88"/>
  <c r="D469" i="88"/>
  <c r="F960" i="88"/>
  <c r="F830" i="88"/>
  <c r="F810" i="88"/>
  <c r="J338" i="88"/>
  <c r="G923" i="88"/>
  <c r="C825" i="88"/>
  <c r="G661" i="88"/>
  <c r="I566" i="88"/>
  <c r="G538" i="88"/>
  <c r="F887" i="88"/>
  <c r="J592" i="88"/>
  <c r="J840" i="88"/>
  <c r="J447" i="88"/>
  <c r="N904" i="88"/>
  <c r="C72" i="88"/>
  <c r="J299" i="88"/>
  <c r="J696" i="88"/>
  <c r="M939" i="88"/>
  <c r="M710" i="88"/>
  <c r="F594" i="88"/>
  <c r="N689" i="88"/>
  <c r="M931" i="88"/>
  <c r="M685" i="88"/>
  <c r="J711" i="88"/>
  <c r="G475" i="88"/>
  <c r="H277" i="88"/>
  <c r="L396" i="88"/>
  <c r="N915" i="88"/>
  <c r="C391" i="88"/>
  <c r="H883" i="88"/>
  <c r="J253" i="88"/>
  <c r="C515" i="88"/>
  <c r="C330" i="88"/>
  <c r="J700" i="88"/>
  <c r="C155" i="88"/>
  <c r="C167" i="88"/>
  <c r="J109" i="88"/>
  <c r="M985" i="88"/>
  <c r="H697" i="88"/>
  <c r="H616" i="88"/>
  <c r="C497" i="88"/>
  <c r="N685" i="88"/>
  <c r="N740" i="88"/>
  <c r="I928" i="88"/>
  <c r="H887" i="88"/>
  <c r="F964" i="88"/>
  <c r="I920" i="88"/>
  <c r="F746" i="88"/>
  <c r="N723" i="88"/>
  <c r="M746" i="88"/>
  <c r="F630" i="88"/>
  <c r="N725" i="88"/>
  <c r="I897" i="88"/>
  <c r="J874" i="88"/>
  <c r="C304" i="88"/>
  <c r="C74" i="88"/>
  <c r="J47" i="88"/>
  <c r="C607" i="88"/>
  <c r="N896" i="88"/>
  <c r="J131" i="88"/>
  <c r="C448" i="88"/>
  <c r="C506" i="88"/>
  <c r="G665" i="88"/>
  <c r="H570" i="88"/>
  <c r="M559" i="88"/>
  <c r="N766" i="88"/>
  <c r="F545" i="88"/>
  <c r="H977" i="88"/>
  <c r="J75" i="88"/>
  <c r="G382" i="88"/>
  <c r="J167" i="88"/>
  <c r="C558" i="88"/>
  <c r="C226" i="88"/>
  <c r="B691" i="88"/>
  <c r="C909" i="88"/>
  <c r="B415" i="88"/>
  <c r="H881" i="88"/>
  <c r="C125" i="88"/>
  <c r="L927" i="88"/>
  <c r="L476" i="88"/>
  <c r="G343" i="88"/>
  <c r="C610" i="88"/>
  <c r="I529" i="88"/>
  <c r="J600" i="88"/>
  <c r="H786" i="88"/>
  <c r="I250" i="88"/>
  <c r="M834" i="88"/>
  <c r="M607" i="88"/>
  <c r="J847" i="88"/>
  <c r="C941" i="88"/>
  <c r="J266" i="88"/>
  <c r="J410" i="88"/>
  <c r="F881" i="88"/>
  <c r="J9" i="88"/>
  <c r="K9" i="88" s="1"/>
  <c r="D42" i="65" s="1"/>
  <c r="J692" i="88"/>
  <c r="C90" i="88"/>
  <c r="F1000" i="88"/>
  <c r="M791" i="88"/>
  <c r="F645" i="88"/>
  <c r="F768" i="88"/>
  <c r="M1002" i="88"/>
  <c r="F820" i="88"/>
  <c r="I797" i="88"/>
  <c r="I581" i="88"/>
  <c r="N872" i="88"/>
  <c r="L879" i="88"/>
  <c r="L913" i="88"/>
  <c r="J304" i="88"/>
  <c r="N595" i="88"/>
  <c r="I710" i="88"/>
  <c r="N784" i="88"/>
  <c r="G685" i="88"/>
  <c r="I667" i="88"/>
  <c r="F386" i="88"/>
  <c r="D877" i="88"/>
  <c r="L290" i="88"/>
  <c r="M314" i="88"/>
  <c r="E630" i="88"/>
  <c r="G85" i="88"/>
  <c r="D657" i="88"/>
  <c r="D159" i="88"/>
  <c r="L415" i="88"/>
  <c r="F327" i="88"/>
  <c r="I236" i="88"/>
  <c r="H216" i="88"/>
  <c r="D506" i="88"/>
  <c r="F432" i="88"/>
  <c r="F88" i="88"/>
  <c r="E239" i="88"/>
  <c r="H359" i="88"/>
  <c r="D150" i="88"/>
  <c r="M553" i="88"/>
  <c r="H730" i="88"/>
  <c r="N506" i="88"/>
  <c r="H747" i="88"/>
  <c r="L783" i="88"/>
  <c r="G580" i="88"/>
  <c r="F713" i="88"/>
  <c r="N397" i="88"/>
  <c r="E860" i="88"/>
  <c r="M271" i="88"/>
  <c r="D616" i="88"/>
  <c r="L64" i="88"/>
  <c r="L592" i="88"/>
  <c r="N100" i="88"/>
  <c r="E751" i="88"/>
  <c r="H220" i="88"/>
  <c r="L204" i="88"/>
  <c r="G203" i="88"/>
  <c r="L232" i="88"/>
  <c r="D617" i="88"/>
  <c r="I89" i="88"/>
  <c r="M950" i="88"/>
  <c r="M555" i="88"/>
  <c r="E343" i="88"/>
  <c r="N710" i="88"/>
  <c r="H816" i="88"/>
  <c r="I637" i="88"/>
  <c r="F900" i="88"/>
  <c r="N899" i="88"/>
  <c r="I686" i="88"/>
  <c r="H638" i="88"/>
  <c r="H269" i="88"/>
  <c r="I561" i="88"/>
  <c r="F102" i="88"/>
  <c r="N757" i="88"/>
  <c r="M251" i="88"/>
  <c r="H43" i="88"/>
  <c r="N184" i="88"/>
  <c r="D743" i="88"/>
  <c r="M122" i="88"/>
  <c r="E436" i="88"/>
  <c r="N198" i="88"/>
  <c r="M192" i="88"/>
  <c r="E310" i="88"/>
  <c r="I597" i="88"/>
  <c r="N325" i="88"/>
  <c r="E668" i="88"/>
  <c r="F383" i="88"/>
  <c r="H120" i="88"/>
  <c r="M318" i="88"/>
  <c r="E381" i="88"/>
  <c r="L354" i="88"/>
  <c r="E696" i="88"/>
  <c r="E505" i="88"/>
  <c r="B367" i="88"/>
  <c r="C151" i="88"/>
  <c r="E363" i="88"/>
  <c r="B84" i="88"/>
  <c r="D154" i="88"/>
  <c r="B211" i="88"/>
  <c r="B182" i="88"/>
  <c r="D335" i="88"/>
  <c r="E927" i="88"/>
  <c r="D12" i="88"/>
  <c r="B576" i="88"/>
  <c r="B156" i="88"/>
  <c r="D189" i="88"/>
  <c r="D433" i="88"/>
  <c r="B350" i="88"/>
  <c r="N32" i="88"/>
  <c r="C921" i="88"/>
  <c r="J742" i="88"/>
  <c r="L882" i="88"/>
  <c r="M998" i="88"/>
  <c r="F897" i="88"/>
  <c r="J704" i="88"/>
  <c r="L984" i="88"/>
  <c r="J598" i="88"/>
  <c r="L864" i="88"/>
  <c r="L659" i="88"/>
  <c r="I586" i="88"/>
  <c r="H578" i="88"/>
  <c r="G801" i="88"/>
  <c r="F674" i="88"/>
  <c r="F804" i="88"/>
  <c r="M451" i="88"/>
  <c r="C912" i="88"/>
  <c r="F738" i="88"/>
  <c r="F797" i="88"/>
  <c r="N986" i="88"/>
  <c r="J870" i="88"/>
  <c r="C329" i="88"/>
  <c r="J164" i="88"/>
  <c r="J886" i="88"/>
  <c r="C214" i="88"/>
  <c r="J197" i="88"/>
  <c r="J392" i="88"/>
  <c r="I916" i="88"/>
  <c r="J88" i="88"/>
  <c r="L817" i="88"/>
  <c r="G456" i="88"/>
  <c r="C264" i="88"/>
  <c r="G943" i="88"/>
  <c r="G596" i="88"/>
  <c r="I679" i="88"/>
  <c r="L154" i="88"/>
  <c r="J382" i="88"/>
  <c r="C227" i="88"/>
  <c r="J344" i="88"/>
  <c r="L871" i="88"/>
  <c r="J976" i="88"/>
  <c r="C36" i="88"/>
  <c r="J130" i="88"/>
  <c r="J583" i="88"/>
  <c r="J29" i="88"/>
  <c r="M937" i="88"/>
  <c r="L693" i="88"/>
  <c r="I629" i="88"/>
  <c r="G601" i="88"/>
  <c r="F682" i="88"/>
  <c r="L969" i="88"/>
  <c r="H400" i="88"/>
  <c r="L787" i="88"/>
  <c r="F541" i="88"/>
  <c r="C552" i="88"/>
  <c r="H828" i="88"/>
  <c r="N704" i="88"/>
  <c r="J963" i="88"/>
  <c r="G860" i="88"/>
  <c r="N588" i="88"/>
  <c r="N944" i="88"/>
  <c r="D428" i="88"/>
  <c r="M901" i="88"/>
  <c r="C748" i="88"/>
  <c r="C561" i="88"/>
  <c r="J18" i="88"/>
  <c r="C52" i="88"/>
  <c r="J716" i="88"/>
  <c r="C268" i="88"/>
  <c r="L883" i="88"/>
  <c r="M608" i="88"/>
  <c r="G938" i="88"/>
  <c r="H608" i="88"/>
  <c r="N656" i="88"/>
  <c r="F991" i="88"/>
  <c r="M713" i="88"/>
  <c r="M259" i="88"/>
  <c r="J719" i="88"/>
  <c r="B445" i="88"/>
  <c r="I936" i="88"/>
  <c r="J384" i="88"/>
  <c r="M847" i="88"/>
  <c r="C166" i="88"/>
  <c r="J235" i="88"/>
  <c r="D153" i="88"/>
  <c r="I918" i="88"/>
  <c r="L963" i="88"/>
  <c r="J937" i="88"/>
  <c r="J494" i="88"/>
  <c r="F610" i="88"/>
  <c r="D980" i="88"/>
  <c r="D360" i="88"/>
  <c r="B50" i="88"/>
  <c r="D55" i="88"/>
  <c r="B920" i="88"/>
  <c r="I135" i="88"/>
  <c r="I124" i="88"/>
  <c r="L156" i="88"/>
  <c r="E386" i="88"/>
  <c r="N530" i="88"/>
  <c r="B97" i="88"/>
  <c r="B709" i="88"/>
  <c r="C805" i="88"/>
  <c r="L482" i="88"/>
  <c r="B561" i="88"/>
  <c r="C56" i="88"/>
  <c r="D449" i="88"/>
  <c r="B172" i="88"/>
  <c r="B959" i="88"/>
  <c r="L975" i="88"/>
  <c r="J204" i="88"/>
  <c r="C420" i="88"/>
  <c r="J490" i="88"/>
  <c r="J368" i="88"/>
  <c r="C54" i="88"/>
  <c r="J21" i="88"/>
  <c r="J843" i="88"/>
  <c r="I885" i="88"/>
  <c r="F891" i="88"/>
  <c r="M868" i="88"/>
  <c r="J668" i="88"/>
  <c r="N323" i="88"/>
  <c r="M913" i="88"/>
  <c r="M879" i="88"/>
  <c r="M572" i="88"/>
  <c r="C823" i="88"/>
  <c r="H910" i="88"/>
  <c r="J469" i="88"/>
  <c r="C299" i="88"/>
  <c r="C599" i="88"/>
  <c r="J916" i="88"/>
  <c r="C184" i="88"/>
  <c r="C676" i="88"/>
  <c r="J325" i="88"/>
  <c r="J172" i="88"/>
  <c r="H724" i="88"/>
  <c r="L643" i="88"/>
  <c r="C790" i="88"/>
  <c r="N712" i="88"/>
  <c r="L776" i="88"/>
  <c r="M956" i="88"/>
  <c r="N871" i="88"/>
  <c r="J435" i="88"/>
  <c r="G778" i="88"/>
  <c r="J599" i="88"/>
  <c r="C807" i="88"/>
  <c r="M840" i="88"/>
  <c r="J351" i="88"/>
  <c r="D235" i="88"/>
  <c r="N923" i="88"/>
  <c r="J807" i="88"/>
  <c r="C989" i="88"/>
  <c r="J332" i="88"/>
  <c r="M514" i="88"/>
  <c r="G235" i="88"/>
  <c r="G764" i="88"/>
  <c r="L554" i="88"/>
  <c r="H466" i="88"/>
  <c r="J234" i="88"/>
  <c r="N765" i="88"/>
  <c r="N570" i="88"/>
  <c r="H180" i="88"/>
  <c r="C712" i="88"/>
  <c r="F515" i="88"/>
  <c r="J570" i="88"/>
  <c r="M528" i="88"/>
  <c r="G990" i="88"/>
  <c r="J144" i="88"/>
  <c r="B307" i="88"/>
  <c r="N894" i="88"/>
  <c r="C831" i="88"/>
  <c r="C228" i="88"/>
  <c r="J715" i="88"/>
  <c r="J22" i="88"/>
  <c r="B467" i="88"/>
  <c r="N876" i="88"/>
  <c r="I878" i="88"/>
  <c r="G936" i="88"/>
  <c r="J38" i="88"/>
  <c r="J626" i="88"/>
  <c r="I405" i="88"/>
  <c r="L711" i="88"/>
  <c r="N649" i="88"/>
  <c r="G619" i="88"/>
  <c r="M982" i="88"/>
  <c r="J749" i="88"/>
  <c r="J997" i="88"/>
  <c r="J514" i="88"/>
  <c r="J951" i="88"/>
  <c r="M857" i="88"/>
  <c r="C316" i="88"/>
  <c r="J438" i="88"/>
  <c r="J853" i="88"/>
  <c r="J60" i="88"/>
  <c r="M778" i="88"/>
  <c r="L794" i="88"/>
  <c r="H806" i="88"/>
  <c r="N771" i="88"/>
  <c r="N885" i="88"/>
  <c r="H606" i="88"/>
  <c r="H358" i="88"/>
  <c r="G455" i="88"/>
  <c r="L914" i="88"/>
  <c r="I829" i="88"/>
  <c r="C153" i="88"/>
  <c r="C948" i="88"/>
  <c r="J386" i="88"/>
  <c r="C449" i="88"/>
  <c r="J412" i="88"/>
  <c r="J766" i="88"/>
  <c r="C89" i="88"/>
  <c r="H904" i="88"/>
  <c r="J337" i="88"/>
  <c r="C279" i="88"/>
  <c r="L602" i="88"/>
  <c r="I703" i="88"/>
  <c r="M848" i="88"/>
  <c r="M645" i="88"/>
  <c r="M583" i="88"/>
  <c r="G708" i="88"/>
  <c r="N700" i="88"/>
  <c r="G299" i="88"/>
  <c r="H756" i="88"/>
  <c r="M703" i="88"/>
  <c r="N577" i="88"/>
  <c r="L798" i="88"/>
  <c r="G597" i="88"/>
  <c r="G849" i="88"/>
  <c r="D202" i="88"/>
  <c r="E800" i="88"/>
  <c r="H375" i="88"/>
  <c r="L574" i="88"/>
  <c r="F225" i="88"/>
  <c r="G807" i="88"/>
  <c r="N485" i="88"/>
  <c r="E45" i="88"/>
  <c r="N254" i="88"/>
  <c r="N210" i="88"/>
  <c r="B630" i="88"/>
  <c r="N21" i="88"/>
  <c r="G84" i="88"/>
  <c r="I382" i="88"/>
  <c r="N37" i="88"/>
  <c r="F648" i="88"/>
  <c r="B366" i="88"/>
  <c r="G71" i="88"/>
  <c r="N54" i="88"/>
  <c r="I960" i="88"/>
  <c r="I938" i="88"/>
  <c r="J78" i="88"/>
  <c r="F416" i="88"/>
  <c r="N672" i="88"/>
  <c r="L998" i="88"/>
  <c r="G643" i="88"/>
  <c r="B393" i="88"/>
  <c r="B333" i="88"/>
  <c r="D685" i="88"/>
  <c r="C835" i="88"/>
  <c r="E537" i="88"/>
  <c r="L427" i="88"/>
  <c r="F248" i="88"/>
  <c r="I434" i="88"/>
  <c r="E524" i="88"/>
  <c r="N271" i="88"/>
  <c r="M476" i="88"/>
  <c r="E166" i="88"/>
  <c r="M138" i="88"/>
  <c r="N135" i="88"/>
  <c r="G34" i="88"/>
  <c r="M68" i="88"/>
  <c r="G226" i="88"/>
  <c r="H117" i="88"/>
  <c r="E920" i="88"/>
  <c r="H420" i="88"/>
  <c r="L733" i="88"/>
  <c r="H639" i="88"/>
  <c r="N916" i="88"/>
  <c r="H743" i="88"/>
  <c r="J832" i="88"/>
  <c r="G325" i="88"/>
  <c r="F669" i="88"/>
  <c r="I874" i="88"/>
  <c r="G755" i="88"/>
  <c r="C217" i="88"/>
  <c r="E732" i="88"/>
  <c r="D886" i="88"/>
  <c r="B736" i="88"/>
  <c r="M48" i="88"/>
  <c r="N27" i="88"/>
  <c r="F352" i="88"/>
  <c r="F369" i="88"/>
  <c r="H265" i="88"/>
  <c r="M489" i="88"/>
  <c r="F183" i="88"/>
  <c r="L642" i="88"/>
  <c r="L376" i="88"/>
  <c r="E690" i="88"/>
  <c r="F313" i="88"/>
  <c r="B730" i="88"/>
  <c r="L185" i="88"/>
  <c r="I164" i="88"/>
  <c r="H423" i="88"/>
  <c r="D753" i="88"/>
  <c r="G363" i="88"/>
  <c r="H611" i="88"/>
  <c r="H457" i="88"/>
  <c r="N596" i="88"/>
  <c r="H577" i="88"/>
  <c r="N556" i="88"/>
  <c r="F44" i="88"/>
  <c r="B372" i="88"/>
  <c r="D85" i="88"/>
  <c r="C937" i="88"/>
  <c r="B166" i="88"/>
  <c r="I140" i="88"/>
  <c r="E463" i="88"/>
  <c r="B220" i="88"/>
  <c r="D759" i="88"/>
  <c r="F342" i="88"/>
  <c r="I213" i="88"/>
  <c r="E911" i="88"/>
  <c r="L448" i="88"/>
  <c r="B258" i="88"/>
  <c r="L237" i="88"/>
  <c r="L108" i="88"/>
  <c r="H133" i="88"/>
  <c r="N242" i="88"/>
  <c r="F749" i="88"/>
  <c r="G467" i="88"/>
  <c r="G399" i="88"/>
  <c r="I519" i="88"/>
  <c r="J291" i="88"/>
  <c r="B933" i="88"/>
  <c r="G270" i="88"/>
  <c r="H597" i="88"/>
  <c r="D208" i="88"/>
  <c r="F401" i="88"/>
  <c r="M894" i="88"/>
  <c r="N866" i="88"/>
  <c r="C584" i="88"/>
  <c r="M995" i="88"/>
  <c r="J249" i="88"/>
  <c r="J499" i="88"/>
  <c r="D619" i="88"/>
  <c r="E293" i="88"/>
  <c r="D541" i="88"/>
  <c r="D838" i="88"/>
  <c r="B296" i="88"/>
  <c r="E703" i="88"/>
  <c r="D21" i="88"/>
  <c r="M507" i="88"/>
  <c r="B319" i="88"/>
  <c r="E365" i="88"/>
  <c r="B280" i="88"/>
  <c r="D982" i="88"/>
  <c r="B368" i="88"/>
  <c r="E811" i="88"/>
  <c r="D237" i="88"/>
  <c r="B301" i="88"/>
  <c r="B571" i="88"/>
  <c r="C683" i="88"/>
  <c r="C957" i="88"/>
  <c r="E344" i="88"/>
  <c r="H944" i="88"/>
  <c r="C45" i="88"/>
  <c r="E200" i="88"/>
  <c r="F862" i="88"/>
  <c r="C382" i="88"/>
  <c r="J345" i="88"/>
  <c r="G457" i="88"/>
  <c r="L502" i="88"/>
  <c r="L378" i="88"/>
  <c r="I475" i="88"/>
  <c r="J573" i="88"/>
  <c r="K573" i="88" s="1"/>
  <c r="N624" i="88"/>
  <c r="F266" i="88"/>
  <c r="C974" i="88"/>
  <c r="C99" i="88"/>
  <c r="H982" i="88"/>
  <c r="J588" i="88"/>
  <c r="G926" i="88"/>
  <c r="J113" i="88"/>
  <c r="J948" i="88"/>
  <c r="J484" i="88"/>
  <c r="J502" i="88"/>
  <c r="N861" i="88"/>
  <c r="H787" i="88"/>
  <c r="L769" i="88"/>
  <c r="J202" i="88"/>
  <c r="C224" i="88"/>
  <c r="N839" i="88"/>
  <c r="L829" i="88"/>
  <c r="M545" i="88"/>
  <c r="F965" i="88"/>
  <c r="J690" i="88"/>
  <c r="C600" i="88"/>
  <c r="J20" i="88"/>
  <c r="J510" i="88"/>
  <c r="K510" i="88" s="1"/>
  <c r="M911" i="88"/>
  <c r="C686" i="88"/>
  <c r="J361" i="88"/>
  <c r="C744" i="88"/>
  <c r="G987" i="88"/>
  <c r="M832" i="88"/>
  <c r="L705" i="88"/>
  <c r="H683" i="88"/>
  <c r="L954" i="88"/>
  <c r="F694" i="88"/>
  <c r="I729" i="88"/>
  <c r="N515" i="88"/>
  <c r="H412" i="88"/>
  <c r="G509" i="88"/>
  <c r="I867" i="88"/>
  <c r="M919" i="88"/>
  <c r="N951" i="88"/>
  <c r="N830" i="88"/>
  <c r="I717" i="88"/>
  <c r="M955" i="88"/>
  <c r="D9" i="88"/>
  <c r="D40" i="65" s="1"/>
  <c r="G961" i="88"/>
  <c r="J532" i="88"/>
  <c r="C556" i="88"/>
  <c r="C830" i="88"/>
  <c r="J798" i="88"/>
  <c r="C915" i="88"/>
  <c r="G827" i="88"/>
  <c r="J872" i="88"/>
  <c r="J11" i="88"/>
  <c r="N690" i="88"/>
  <c r="G626" i="88"/>
  <c r="H734" i="88"/>
  <c r="J34" i="88"/>
  <c r="N320" i="88"/>
  <c r="I446" i="88"/>
  <c r="C300" i="88"/>
  <c r="J920" i="88"/>
  <c r="C233" i="88"/>
  <c r="H886" i="88"/>
  <c r="J982" i="88"/>
  <c r="C994" i="88"/>
  <c r="H931" i="88"/>
  <c r="J825" i="88"/>
  <c r="C542" i="88"/>
  <c r="G567" i="88"/>
  <c r="H447" i="88"/>
  <c r="G880" i="88"/>
  <c r="I727" i="88"/>
  <c r="M610" i="88"/>
  <c r="I832" i="88"/>
  <c r="G735" i="88"/>
  <c r="N727" i="88"/>
  <c r="G326" i="88"/>
  <c r="F680" i="88"/>
  <c r="L1002" i="88"/>
  <c r="J420" i="88"/>
  <c r="C204" i="88"/>
  <c r="L983" i="88"/>
  <c r="J933" i="88"/>
  <c r="C833" i="88"/>
  <c r="J276" i="88"/>
  <c r="H876" i="88"/>
  <c r="I762" i="88"/>
  <c r="J655" i="88"/>
  <c r="I490" i="88"/>
  <c r="L897" i="88"/>
  <c r="N940" i="88"/>
  <c r="H613" i="88"/>
  <c r="L46" i="88"/>
  <c r="I994" i="88"/>
  <c r="F909" i="88"/>
  <c r="G660" i="88"/>
  <c r="H437" i="88"/>
  <c r="M844" i="88"/>
  <c r="I707" i="88"/>
  <c r="N219" i="88"/>
  <c r="B897" i="88"/>
  <c r="D977" i="88"/>
  <c r="N255" i="88"/>
  <c r="I534" i="88"/>
  <c r="F75" i="88"/>
  <c r="I341" i="88"/>
  <c r="L462" i="88"/>
  <c r="F354" i="88"/>
  <c r="F143" i="88"/>
  <c r="G96" i="88"/>
  <c r="D329" i="88"/>
  <c r="N936" i="88"/>
  <c r="M332" i="88"/>
  <c r="B843" i="88"/>
  <c r="H739" i="88"/>
  <c r="L617" i="88"/>
  <c r="H458" i="88"/>
  <c r="D494" i="88"/>
  <c r="D284" i="88"/>
  <c r="B34" i="88"/>
  <c r="G671" i="88"/>
  <c r="J665" i="88"/>
  <c r="M501" i="88"/>
  <c r="H1002" i="88"/>
  <c r="G894" i="88"/>
  <c r="J31" i="88"/>
  <c r="H185" i="88"/>
  <c r="G179" i="88"/>
  <c r="E274" i="88"/>
  <c r="M27" i="88"/>
  <c r="N339" i="88"/>
  <c r="B66" i="88"/>
  <c r="M348" i="88"/>
  <c r="F270" i="88"/>
  <c r="E59" i="88"/>
  <c r="H583" i="88"/>
  <c r="I388" i="88"/>
  <c r="G369" i="88"/>
  <c r="E633" i="88"/>
  <c r="L768" i="88"/>
  <c r="B907" i="88"/>
  <c r="G418" i="88"/>
  <c r="H266" i="88"/>
  <c r="N302" i="88"/>
  <c r="D697" i="88"/>
  <c r="E342" i="88"/>
  <c r="G546" i="88"/>
  <c r="H676" i="88"/>
  <c r="N479" i="88"/>
  <c r="H720" i="88"/>
  <c r="F975" i="88"/>
  <c r="E672" i="88"/>
  <c r="E36" i="88"/>
  <c r="B619" i="88"/>
  <c r="D549" i="88"/>
  <c r="E907" i="88"/>
  <c r="I580" i="88"/>
  <c r="C350" i="88"/>
  <c r="F435" i="88"/>
  <c r="C739" i="88"/>
  <c r="C848" i="88"/>
  <c r="C313" i="88"/>
  <c r="N228" i="88"/>
  <c r="B277" i="88"/>
  <c r="D86" i="88"/>
  <c r="M770" i="88"/>
  <c r="C782" i="88"/>
  <c r="L428" i="88"/>
  <c r="C523" i="88"/>
  <c r="J601" i="88"/>
  <c r="D412" i="88"/>
  <c r="N932" i="88"/>
  <c r="J500" i="88"/>
  <c r="L844" i="88"/>
  <c r="C867" i="88"/>
  <c r="J782" i="88"/>
  <c r="C895" i="88"/>
  <c r="N914" i="88"/>
  <c r="J74" i="88"/>
  <c r="J790" i="88"/>
  <c r="C798" i="88"/>
  <c r="N502" i="88"/>
  <c r="I535" i="88"/>
  <c r="G669" i="88"/>
  <c r="L594" i="88"/>
  <c r="M588" i="88"/>
  <c r="H95" i="88"/>
  <c r="C318" i="88"/>
  <c r="C77" i="88"/>
  <c r="J489" i="88"/>
  <c r="J712" i="88"/>
  <c r="G929" i="88"/>
  <c r="F989" i="88"/>
  <c r="J581" i="88"/>
  <c r="C221" i="88"/>
  <c r="J201" i="88"/>
  <c r="N782" i="88"/>
  <c r="F753" i="88"/>
  <c r="I728" i="88"/>
  <c r="C285" i="88"/>
  <c r="G786" i="88"/>
  <c r="I783" i="88"/>
  <c r="M436" i="88"/>
  <c r="N604" i="88"/>
  <c r="I964" i="88"/>
  <c r="J564" i="88"/>
  <c r="L989" i="88"/>
  <c r="J571" i="88"/>
  <c r="N992" i="88"/>
  <c r="G884" i="88"/>
  <c r="C210" i="88"/>
  <c r="J153" i="88"/>
  <c r="F885" i="88"/>
  <c r="J918" i="88"/>
  <c r="J816" i="88"/>
  <c r="H664" i="88"/>
  <c r="G870" i="88"/>
  <c r="I847" i="88"/>
  <c r="J272" i="88"/>
  <c r="G653" i="88"/>
  <c r="F371" i="88"/>
  <c r="I877" i="88"/>
  <c r="G948" i="88"/>
  <c r="L833" i="88"/>
  <c r="H826" i="88"/>
  <c r="G645" i="88"/>
  <c r="G768" i="88"/>
  <c r="I962" i="88"/>
  <c r="C160" i="88"/>
  <c r="J108" i="88"/>
  <c r="H879" i="88"/>
  <c r="C347" i="88"/>
  <c r="C650" i="88"/>
  <c r="J27" i="88"/>
  <c r="C424" i="88"/>
  <c r="J473" i="88"/>
  <c r="H861" i="88"/>
  <c r="F687" i="88"/>
  <c r="N587" i="88"/>
  <c r="G733" i="88"/>
  <c r="L616" i="88"/>
  <c r="C707" i="88"/>
  <c r="G962" i="88"/>
  <c r="C404" i="88"/>
  <c r="C759" i="88"/>
  <c r="J713" i="88"/>
  <c r="D164" i="88"/>
  <c r="E951" i="88"/>
  <c r="D276" i="88"/>
  <c r="J569" i="88"/>
  <c r="J57" i="88"/>
  <c r="I563" i="88"/>
  <c r="M677" i="88"/>
  <c r="G890" i="88"/>
  <c r="I827" i="88"/>
  <c r="J37" i="88"/>
  <c r="N635" i="88"/>
  <c r="C700" i="88"/>
  <c r="C189" i="88"/>
  <c r="C112" i="88"/>
  <c r="J967" i="88"/>
  <c r="H987" i="88"/>
  <c r="J474" i="88"/>
  <c r="C702" i="88"/>
  <c r="C333" i="88"/>
  <c r="J577" i="88"/>
  <c r="N853" i="88"/>
  <c r="L698" i="88"/>
  <c r="I888" i="88"/>
  <c r="L759" i="88"/>
  <c r="M792" i="88"/>
  <c r="L609" i="88"/>
  <c r="L506" i="88"/>
  <c r="I498" i="88"/>
  <c r="J457" i="88"/>
  <c r="I454" i="88"/>
  <c r="M383" i="88"/>
  <c r="C512" i="88"/>
  <c r="G576" i="88"/>
  <c r="M807" i="88"/>
  <c r="F710" i="88"/>
  <c r="N687" i="88"/>
  <c r="G693" i="88"/>
  <c r="H187" i="88"/>
  <c r="N456" i="88"/>
  <c r="G734" i="88"/>
  <c r="D639" i="88"/>
  <c r="G158" i="88"/>
  <c r="G178" i="88"/>
  <c r="B414" i="88"/>
  <c r="M254" i="88"/>
  <c r="L76" i="88"/>
  <c r="M94" i="88"/>
  <c r="N118" i="88"/>
  <c r="F304" i="88"/>
  <c r="G331" i="88"/>
  <c r="E666" i="88"/>
  <c r="H309" i="88"/>
  <c r="G374" i="88"/>
  <c r="E971" i="88"/>
  <c r="D122" i="88"/>
  <c r="G682" i="88"/>
  <c r="G452" i="88"/>
  <c r="G867" i="88"/>
  <c r="L497" i="88"/>
  <c r="L309" i="88"/>
  <c r="M927" i="88"/>
  <c r="I192" i="88"/>
  <c r="M177" i="88"/>
  <c r="H90" i="88"/>
  <c r="L84" i="88"/>
  <c r="N285" i="88"/>
  <c r="G434" i="88"/>
  <c r="L265" i="88"/>
  <c r="F406" i="88"/>
  <c r="N223" i="88"/>
  <c r="G302" i="88"/>
  <c r="E509" i="88"/>
  <c r="F150" i="88"/>
  <c r="M715" i="88"/>
  <c r="I239" i="88"/>
  <c r="E871" i="88"/>
  <c r="L407" i="88"/>
  <c r="H298" i="88"/>
  <c r="E942" i="88"/>
  <c r="E124" i="88"/>
  <c r="N670" i="88"/>
  <c r="F861" i="88"/>
  <c r="D243" i="88"/>
  <c r="D493" i="88"/>
  <c r="D531" i="88"/>
  <c r="E192" i="88"/>
  <c r="D888" i="88"/>
  <c r="D84" i="88"/>
  <c r="C93" i="88"/>
  <c r="D120" i="88"/>
  <c r="D56" i="88"/>
  <c r="C104" i="88"/>
  <c r="D553" i="88"/>
  <c r="M404" i="88"/>
  <c r="B232" i="88"/>
  <c r="B242" i="88"/>
  <c r="L105" i="88"/>
  <c r="E158" i="88"/>
  <c r="D486" i="88"/>
  <c r="D298" i="88"/>
  <c r="E15" i="88"/>
  <c r="N840" i="88"/>
  <c r="C470" i="88"/>
  <c r="J520" i="88"/>
  <c r="J50" i="88"/>
  <c r="C360" i="88"/>
  <c r="J880" i="88"/>
  <c r="N982" i="88"/>
  <c r="C902" i="88"/>
  <c r="H855" i="88"/>
  <c r="H541" i="88"/>
  <c r="L495" i="88"/>
  <c r="J292" i="88"/>
  <c r="G571" i="88"/>
  <c r="H971" i="88"/>
  <c r="L716" i="88"/>
  <c r="N438" i="88"/>
  <c r="J562" i="88"/>
  <c r="B46" i="88"/>
  <c r="I855" i="88"/>
  <c r="J245" i="88"/>
  <c r="L765" i="88"/>
  <c r="C575" i="88"/>
  <c r="J96" i="88"/>
  <c r="B190" i="88"/>
  <c r="N993" i="88"/>
  <c r="J296" i="88"/>
  <c r="J36" i="88"/>
  <c r="J449" i="88"/>
  <c r="N475" i="88"/>
  <c r="G642" i="88"/>
  <c r="L567" i="88"/>
  <c r="M561" i="88"/>
  <c r="H68" i="88"/>
  <c r="M540" i="88"/>
  <c r="J543" i="88"/>
  <c r="J783" i="88"/>
  <c r="C545" i="88"/>
  <c r="J430" i="88"/>
  <c r="J670" i="88"/>
  <c r="C185" i="88"/>
  <c r="J273" i="88"/>
  <c r="J415" i="88"/>
  <c r="N935" i="88"/>
  <c r="G975" i="88"/>
  <c r="I843" i="88"/>
  <c r="N845" i="88"/>
  <c r="G429" i="88"/>
  <c r="J349" i="88"/>
  <c r="G907" i="88"/>
  <c r="G569" i="88"/>
  <c r="G633" i="88"/>
  <c r="L127" i="88"/>
  <c r="I998" i="88"/>
  <c r="J498" i="88"/>
  <c r="I396" i="88"/>
  <c r="I946" i="88"/>
  <c r="F945" i="88"/>
  <c r="J657" i="88"/>
  <c r="L919" i="88"/>
  <c r="C443" i="88"/>
  <c r="C334" i="88"/>
  <c r="J452" i="88"/>
  <c r="J594" i="88"/>
  <c r="J442" i="88"/>
  <c r="J119" i="88"/>
  <c r="J954" i="88"/>
  <c r="C478" i="88"/>
  <c r="J403" i="88"/>
  <c r="I802" i="88"/>
  <c r="G717" i="88"/>
  <c r="N709" i="88"/>
  <c r="L908" i="88"/>
  <c r="G772" i="88"/>
  <c r="F773" i="88"/>
  <c r="L653" i="88"/>
  <c r="F550" i="88"/>
  <c r="N517" i="88"/>
  <c r="J15" i="88"/>
  <c r="C252" i="88"/>
  <c r="J401" i="88"/>
  <c r="H852" i="88"/>
  <c r="C995" i="88"/>
  <c r="C171" i="88"/>
  <c r="N973" i="88"/>
  <c r="C136" i="88"/>
  <c r="J257" i="88"/>
  <c r="N969" i="88"/>
  <c r="F660" i="88"/>
  <c r="N560" i="88"/>
  <c r="G706" i="88"/>
  <c r="L589" i="88"/>
  <c r="J822" i="88"/>
  <c r="L870" i="88"/>
  <c r="M666" i="88"/>
  <c r="C141" i="88"/>
  <c r="L758" i="88"/>
  <c r="J817" i="88"/>
  <c r="C265" i="88"/>
  <c r="N963" i="88"/>
  <c r="J638" i="88"/>
  <c r="M910" i="88"/>
  <c r="J998" i="88"/>
  <c r="D73" i="88"/>
  <c r="N941" i="88"/>
  <c r="N964" i="88"/>
  <c r="C394" i="88"/>
  <c r="L445" i="88"/>
  <c r="C959" i="88"/>
  <c r="I666" i="88"/>
  <c r="L731" i="88"/>
  <c r="G674" i="88"/>
  <c r="G66" i="88"/>
  <c r="I591" i="88"/>
  <c r="F563" i="88"/>
  <c r="C438" i="88"/>
  <c r="H603" i="88"/>
  <c r="N770" i="88"/>
  <c r="G803" i="88"/>
  <c r="G206" i="88"/>
  <c r="E346" i="88"/>
  <c r="M54" i="88"/>
  <c r="M74" i="88"/>
  <c r="B138" i="88"/>
  <c r="M384" i="88"/>
  <c r="M435" i="88"/>
  <c r="E131" i="88"/>
  <c r="G620" i="88"/>
  <c r="I415" i="88"/>
  <c r="G396" i="88"/>
  <c r="F167" i="88"/>
  <c r="N783" i="88"/>
  <c r="B979" i="88"/>
  <c r="M520" i="88"/>
  <c r="N504" i="88"/>
  <c r="N383" i="88"/>
  <c r="D805" i="88"/>
  <c r="B448" i="88"/>
  <c r="B389" i="88"/>
  <c r="F28" i="88"/>
  <c r="N602" i="88"/>
  <c r="J166" i="88"/>
  <c r="L660" i="88"/>
  <c r="N427" i="88"/>
  <c r="F547" i="88"/>
  <c r="N344" i="88"/>
  <c r="J731" i="88"/>
  <c r="N61" i="88"/>
  <c r="G260" i="88"/>
  <c r="G319" i="88"/>
  <c r="L112" i="88"/>
  <c r="M130" i="88"/>
  <c r="I299" i="88"/>
  <c r="H279" i="88"/>
  <c r="D746" i="88"/>
  <c r="I180" i="88"/>
  <c r="I420" i="88"/>
  <c r="E970" i="88"/>
  <c r="I395" i="88"/>
  <c r="I58" i="88"/>
  <c r="H38" i="88"/>
  <c r="D637" i="88"/>
  <c r="M98" i="88"/>
  <c r="D693" i="88"/>
  <c r="D267" i="88"/>
  <c r="F242" i="88"/>
  <c r="M329" i="88"/>
  <c r="C466" i="88"/>
  <c r="L510" i="88"/>
  <c r="H813" i="88"/>
  <c r="L821" i="88"/>
  <c r="H207" i="88"/>
  <c r="F419" i="88"/>
  <c r="H138" i="88"/>
  <c r="M336" i="88"/>
  <c r="B435" i="88"/>
  <c r="I285" i="88"/>
  <c r="N625" i="88"/>
  <c r="B769" i="88"/>
  <c r="G843" i="88"/>
  <c r="F334" i="88"/>
  <c r="G729" i="88"/>
  <c r="H241" i="88"/>
  <c r="M299" i="88"/>
  <c r="H59" i="88"/>
  <c r="M75" i="88"/>
  <c r="G209" i="88"/>
  <c r="D958" i="88"/>
  <c r="M38" i="88"/>
  <c r="D133" i="88"/>
  <c r="B176" i="88"/>
  <c r="D126" i="88"/>
  <c r="B164" i="88"/>
  <c r="E780" i="88"/>
  <c r="C943" i="88"/>
  <c r="C255" i="88"/>
  <c r="M350" i="88"/>
  <c r="E552" i="88"/>
  <c r="N875" i="88"/>
  <c r="N548" i="88"/>
  <c r="F603" i="88"/>
  <c r="M488" i="88"/>
  <c r="N290" i="88"/>
  <c r="M734" i="88"/>
  <c r="N231" i="88"/>
  <c r="H320" i="88"/>
  <c r="H515" i="88"/>
  <c r="D134" i="88"/>
  <c r="B738" i="88"/>
  <c r="B986" i="88"/>
  <c r="E233" i="88"/>
  <c r="E390" i="88"/>
  <c r="B160" i="88"/>
  <c r="E472" i="88"/>
  <c r="I238" i="88"/>
  <c r="L298" i="88"/>
  <c r="L665" i="88"/>
  <c r="B995" i="88"/>
  <c r="B463" i="88"/>
  <c r="E248" i="88"/>
  <c r="L453" i="88"/>
  <c r="L180" i="88"/>
  <c r="D147" i="88"/>
  <c r="B117" i="88"/>
  <c r="J808" i="88"/>
  <c r="J565" i="88"/>
  <c r="G974" i="88"/>
  <c r="J155" i="88"/>
  <c r="N931" i="88"/>
  <c r="C455" i="88"/>
  <c r="J519" i="88"/>
  <c r="J912" i="88"/>
  <c r="L1000" i="88"/>
  <c r="M737" i="88"/>
  <c r="F621" i="88"/>
  <c r="N716" i="88"/>
  <c r="G841" i="88"/>
  <c r="L694" i="88"/>
  <c r="L900" i="88"/>
  <c r="L467" i="88"/>
  <c r="G334" i="88"/>
  <c r="J507" i="88"/>
  <c r="F984" i="88"/>
  <c r="J627" i="88"/>
  <c r="C354" i="88"/>
  <c r="J724" i="88"/>
  <c r="E164" i="88"/>
  <c r="L866" i="88"/>
  <c r="J66" i="88"/>
  <c r="C498" i="88"/>
  <c r="J776" i="88"/>
  <c r="M675" i="88"/>
  <c r="H591" i="88"/>
  <c r="N526" i="88"/>
  <c r="M674" i="88"/>
  <c r="N924" i="88"/>
  <c r="H841" i="88"/>
  <c r="I726" i="88"/>
  <c r="L305" i="88"/>
  <c r="M965" i="88"/>
  <c r="C257" i="88"/>
  <c r="J129" i="88"/>
  <c r="H984" i="88"/>
  <c r="J625" i="88"/>
  <c r="F856" i="88"/>
  <c r="J132" i="88"/>
  <c r="J985" i="88"/>
  <c r="F901" i="88"/>
  <c r="L962" i="88"/>
  <c r="J367" i="88"/>
  <c r="K367" i="88" s="1"/>
  <c r="M534" i="88"/>
  <c r="M465" i="88"/>
  <c r="F834" i="88"/>
  <c r="G550" i="88"/>
  <c r="I450" i="88"/>
  <c r="I947" i="88"/>
  <c r="L750" i="88"/>
  <c r="H728" i="88"/>
  <c r="F94" i="88"/>
  <c r="M455" i="88"/>
  <c r="L480" i="88"/>
  <c r="L546" i="88"/>
  <c r="L443" i="88"/>
  <c r="M647" i="88"/>
  <c r="F802" i="88"/>
  <c r="J882" i="88"/>
  <c r="C66" i="88"/>
  <c r="D572" i="88"/>
  <c r="C476" i="88"/>
  <c r="C149" i="88"/>
  <c r="I29" i="88"/>
  <c r="C216" i="88"/>
  <c r="L889" i="88"/>
  <c r="M487" i="88"/>
  <c r="F452" i="88"/>
  <c r="L683" i="88"/>
  <c r="H520" i="88"/>
  <c r="N416" i="88"/>
  <c r="J239" i="88"/>
  <c r="N735" i="88"/>
  <c r="M723" i="88"/>
  <c r="H153" i="88"/>
  <c r="C527" i="88"/>
  <c r="C131" i="88"/>
  <c r="C795" i="88"/>
  <c r="J922" i="88"/>
  <c r="F905" i="88"/>
  <c r="J128" i="88"/>
  <c r="J791" i="88"/>
  <c r="F950" i="88"/>
  <c r="C939" i="88"/>
  <c r="H785" i="88"/>
  <c r="I822" i="88"/>
  <c r="H684" i="88"/>
  <c r="I981" i="88"/>
  <c r="M907" i="88"/>
  <c r="M843" i="88"/>
  <c r="G612" i="88"/>
  <c r="H492" i="88"/>
  <c r="L397" i="88"/>
  <c r="I879" i="88"/>
  <c r="I944" i="88"/>
  <c r="J926" i="88"/>
  <c r="C736" i="88"/>
  <c r="C459" i="88"/>
  <c r="D204" i="88"/>
  <c r="G955" i="88"/>
  <c r="L990" i="88"/>
  <c r="C880" i="88"/>
  <c r="C891" i="88"/>
  <c r="I601" i="88"/>
  <c r="G496" i="88"/>
  <c r="F521" i="88"/>
  <c r="L709" i="88"/>
  <c r="I639" i="88"/>
  <c r="N881" i="88"/>
  <c r="L906" i="88"/>
  <c r="I807" i="88"/>
  <c r="M308" i="88"/>
  <c r="F968" i="88"/>
  <c r="H677" i="88"/>
  <c r="H593" i="88"/>
  <c r="J309" i="88"/>
  <c r="F735" i="88"/>
  <c r="I516" i="88"/>
  <c r="G752" i="88"/>
  <c r="I511" i="88"/>
  <c r="I506" i="88"/>
  <c r="N360" i="88"/>
  <c r="L490" i="88"/>
  <c r="I642" i="88"/>
  <c r="I83" i="88"/>
  <c r="L104" i="88"/>
  <c r="G683" i="88"/>
  <c r="F232" i="88"/>
  <c r="E474" i="88"/>
  <c r="I154" i="88"/>
  <c r="M544" i="88"/>
  <c r="I204" i="88"/>
  <c r="L368" i="88"/>
  <c r="L340" i="88"/>
  <c r="F245" i="88"/>
  <c r="I133" i="88"/>
  <c r="M36" i="88"/>
  <c r="M56" i="88"/>
  <c r="B90" i="88"/>
  <c r="E196" i="88"/>
  <c r="E218" i="88"/>
  <c r="M676" i="88"/>
  <c r="I497" i="88"/>
  <c r="H766" i="88"/>
  <c r="G570" i="88"/>
  <c r="F816" i="88"/>
  <c r="L303" i="88"/>
  <c r="M294" i="88"/>
  <c r="M190" i="88"/>
  <c r="B814" i="88"/>
  <c r="M88" i="88"/>
  <c r="H26" i="88"/>
  <c r="B666" i="88"/>
  <c r="N421" i="88"/>
  <c r="G213" i="88"/>
  <c r="D460" i="88"/>
  <c r="B712" i="88"/>
  <c r="L362" i="88"/>
  <c r="I417" i="88"/>
  <c r="F379" i="88"/>
  <c r="G421" i="88"/>
  <c r="L183" i="88"/>
  <c r="H361" i="88"/>
  <c r="M415" i="88"/>
  <c r="D1000" i="88"/>
  <c r="D253" i="88"/>
  <c r="G912" i="88"/>
  <c r="N470" i="88"/>
  <c r="N561" i="88"/>
  <c r="J12" i="88"/>
  <c r="M571" i="88"/>
  <c r="N451" i="88"/>
  <c r="H336" i="88"/>
  <c r="M396" i="88"/>
  <c r="I20" i="88"/>
  <c r="G389" i="88"/>
  <c r="F568" i="88"/>
  <c r="E143" i="88"/>
  <c r="L679" i="88"/>
  <c r="N415" i="88"/>
  <c r="E908" i="88"/>
  <c r="D555" i="88"/>
  <c r="N512" i="88"/>
  <c r="G834" i="88"/>
  <c r="L331" i="88"/>
  <c r="H338" i="88"/>
  <c r="M118" i="88"/>
  <c r="B315" i="88"/>
  <c r="G74" i="88"/>
  <c r="E520" i="88"/>
  <c r="D942" i="88"/>
  <c r="C950" i="88"/>
  <c r="D156" i="88"/>
  <c r="I857" i="88"/>
  <c r="B357" i="88"/>
  <c r="E756" i="88"/>
  <c r="E605" i="88"/>
  <c r="C163" i="88"/>
  <c r="B347" i="88"/>
  <c r="D797" i="88"/>
  <c r="C649" i="88"/>
  <c r="I248" i="88"/>
  <c r="E433" i="88"/>
  <c r="F56" i="88"/>
  <c r="E677" i="88"/>
  <c r="D603" i="88"/>
  <c r="I106" i="88"/>
  <c r="D162" i="88"/>
  <c r="J92" i="88"/>
  <c r="J595" i="88"/>
  <c r="C121" i="88"/>
  <c r="H901" i="88"/>
  <c r="B896" i="88"/>
  <c r="D186" i="88"/>
  <c r="H946" i="88"/>
  <c r="J942" i="88"/>
  <c r="J327" i="88"/>
  <c r="G725" i="88"/>
  <c r="N634" i="88"/>
  <c r="F540" i="88"/>
  <c r="F614" i="88"/>
  <c r="F511" i="88"/>
  <c r="L801" i="88"/>
  <c r="I773" i="88"/>
  <c r="M916" i="88"/>
  <c r="H900" i="88"/>
  <c r="J227" i="88"/>
  <c r="J645" i="88"/>
  <c r="C843" i="88"/>
  <c r="G836" i="88"/>
  <c r="J739" i="88"/>
  <c r="C483" i="88"/>
  <c r="J67" i="88"/>
  <c r="J820" i="88"/>
  <c r="J383" i="88"/>
  <c r="N744" i="88"/>
  <c r="N835" i="88"/>
  <c r="F806" i="88"/>
  <c r="I644" i="88"/>
  <c r="L953" i="88"/>
  <c r="C156" i="88"/>
  <c r="L429" i="88"/>
  <c r="I460" i="88"/>
  <c r="L831" i="88"/>
  <c r="J913" i="88"/>
  <c r="C670" i="88"/>
  <c r="B127" i="88"/>
  <c r="H890" i="88"/>
  <c r="C477" i="88"/>
  <c r="N104" i="88"/>
  <c r="H935" i="88"/>
  <c r="C814" i="88"/>
  <c r="J220" i="88"/>
  <c r="L530" i="88"/>
  <c r="G397" i="88"/>
  <c r="L324" i="88"/>
  <c r="I546" i="88"/>
  <c r="G441" i="88"/>
  <c r="C444" i="88"/>
  <c r="I862" i="88"/>
  <c r="H709" i="88"/>
  <c r="I304" i="88"/>
  <c r="L793" i="88"/>
  <c r="C106" i="88"/>
  <c r="I539" i="88"/>
  <c r="N559" i="88"/>
  <c r="J459" i="88"/>
  <c r="J614" i="88"/>
  <c r="D507" i="88"/>
  <c r="L929" i="88"/>
  <c r="J321" i="88"/>
  <c r="C80" i="88"/>
  <c r="C64" i="88"/>
  <c r="J173" i="88"/>
  <c r="H28" i="88"/>
  <c r="L911" i="88"/>
  <c r="H916" i="88"/>
  <c r="M819" i="88"/>
  <c r="G865" i="88"/>
  <c r="J93" i="88"/>
  <c r="G758" i="88"/>
  <c r="L375" i="88"/>
  <c r="F732" i="88"/>
  <c r="M684" i="88"/>
  <c r="N632" i="88"/>
  <c r="H14" i="88"/>
  <c r="C966" i="88"/>
  <c r="C725" i="88"/>
  <c r="M992" i="88"/>
  <c r="J548" i="88"/>
  <c r="F908" i="88"/>
  <c r="G967" i="88"/>
  <c r="J908" i="88"/>
  <c r="C869" i="88"/>
  <c r="M968" i="88"/>
  <c r="M818" i="88"/>
  <c r="F672" i="88"/>
  <c r="I647" i="88"/>
  <c r="J194" i="88"/>
  <c r="G718" i="88"/>
  <c r="C716" i="88"/>
  <c r="E121" i="88"/>
  <c r="D768" i="88"/>
  <c r="E133" i="88"/>
  <c r="G19" i="88"/>
  <c r="E88" i="88"/>
  <c r="D411" i="88"/>
  <c r="D481" i="88"/>
  <c r="B161" i="88"/>
  <c r="N489" i="88"/>
  <c r="B56" i="88"/>
  <c r="B134" i="88"/>
  <c r="D165" i="88"/>
  <c r="D325" i="88"/>
  <c r="D665" i="88"/>
  <c r="D679" i="88"/>
  <c r="E170" i="88"/>
  <c r="D128" i="88"/>
  <c r="H937" i="88"/>
  <c r="J446" i="88"/>
  <c r="C83" i="88"/>
  <c r="C196" i="88"/>
  <c r="J641" i="88"/>
  <c r="C844" i="88"/>
  <c r="C783" i="88"/>
  <c r="J675" i="88"/>
  <c r="F976" i="88"/>
  <c r="H751" i="88"/>
  <c r="I718" i="88"/>
  <c r="C681" i="88"/>
  <c r="I704" i="88"/>
  <c r="H880" i="88"/>
  <c r="L922" i="88"/>
  <c r="H408" i="88"/>
  <c r="C286" i="88"/>
  <c r="J795" i="88"/>
  <c r="J158" i="88"/>
  <c r="J841" i="88"/>
  <c r="F883" i="88"/>
  <c r="J348" i="88"/>
  <c r="C828" i="88"/>
  <c r="F928" i="88"/>
  <c r="L995" i="88"/>
  <c r="J524" i="88"/>
  <c r="F637" i="88"/>
  <c r="M492" i="88"/>
  <c r="M906" i="88"/>
  <c r="G577" i="88"/>
  <c r="I477" i="88"/>
  <c r="M782" i="88"/>
  <c r="F835" i="88"/>
  <c r="L755" i="88"/>
  <c r="F121" i="88"/>
  <c r="J607" i="88"/>
  <c r="C845" i="88"/>
  <c r="E879" i="88"/>
  <c r="M874" i="88"/>
  <c r="C178" i="88"/>
  <c r="E591" i="88"/>
  <c r="N795" i="88"/>
  <c r="C244" i="88"/>
  <c r="M949" i="88"/>
  <c r="I836" i="88"/>
  <c r="I921" i="88"/>
  <c r="H849" i="88"/>
  <c r="F966" i="88"/>
  <c r="C604" i="88"/>
  <c r="L519" i="88"/>
  <c r="I530" i="88"/>
  <c r="L899" i="88"/>
  <c r="G763" i="88"/>
  <c r="L762" i="88"/>
  <c r="J842" i="88"/>
  <c r="M759" i="88"/>
  <c r="G891" i="88"/>
  <c r="J439" i="88"/>
  <c r="J644" i="88"/>
  <c r="J899" i="88"/>
  <c r="N981" i="88"/>
  <c r="J254" i="88"/>
  <c r="N850" i="88"/>
  <c r="J691" i="88"/>
  <c r="J375" i="88"/>
  <c r="J755" i="88"/>
  <c r="L945" i="88"/>
  <c r="L740" i="88"/>
  <c r="G701" i="88"/>
  <c r="N809" i="88"/>
  <c r="F823" i="88"/>
  <c r="G996" i="88"/>
  <c r="L560" i="88"/>
  <c r="G415" i="88"/>
  <c r="L342" i="88"/>
  <c r="I895" i="88"/>
  <c r="J163" i="88"/>
  <c r="C695" i="88"/>
  <c r="C870" i="88"/>
  <c r="B334" i="88"/>
  <c r="L947" i="88"/>
  <c r="J118" i="88"/>
  <c r="C839" i="88"/>
  <c r="J763" i="88"/>
  <c r="L591" i="88"/>
  <c r="L488" i="88"/>
  <c r="I480" i="88"/>
  <c r="F716" i="88"/>
  <c r="L656" i="88"/>
  <c r="F919" i="88"/>
  <c r="I838" i="88"/>
  <c r="I794" i="88"/>
  <c r="L386" i="88"/>
  <c r="M967" i="88"/>
  <c r="N683" i="88"/>
  <c r="J221" i="88"/>
  <c r="K221" i="88" s="1"/>
  <c r="D381" i="88"/>
  <c r="I886" i="88"/>
  <c r="C544" i="88"/>
  <c r="J541" i="88"/>
  <c r="J774" i="88"/>
  <c r="C903" i="88"/>
  <c r="B910" i="88"/>
  <c r="F940" i="88"/>
  <c r="M803" i="88"/>
  <c r="H811" i="88"/>
  <c r="I953" i="88"/>
  <c r="M997" i="88"/>
  <c r="I351" i="88"/>
  <c r="I898" i="88"/>
  <c r="I593" i="88"/>
  <c r="G565" i="88"/>
  <c r="J49" i="88"/>
  <c r="F490" i="88"/>
  <c r="G486" i="88"/>
  <c r="H911" i="88"/>
  <c r="G919" i="88"/>
  <c r="L917" i="88"/>
  <c r="M748" i="88"/>
  <c r="H741" i="88"/>
  <c r="G202" i="88"/>
  <c r="D969" i="88"/>
  <c r="D223" i="88"/>
  <c r="G655" i="88"/>
  <c r="E1002" i="88"/>
  <c r="N405" i="88"/>
  <c r="M52" i="88"/>
  <c r="F363" i="88"/>
  <c r="G45" i="88"/>
  <c r="G82" i="88"/>
  <c r="D635" i="88"/>
  <c r="H135" i="88"/>
  <c r="E298" i="88"/>
  <c r="G188" i="88"/>
  <c r="H194" i="88"/>
  <c r="E968" i="88"/>
  <c r="H325" i="88"/>
  <c r="L416" i="88"/>
  <c r="E66" i="88"/>
  <c r="D604" i="88"/>
  <c r="G267" i="88"/>
  <c r="I264" i="88"/>
  <c r="B63" i="88"/>
  <c r="H80" i="88"/>
  <c r="G156" i="88"/>
  <c r="B581" i="88"/>
  <c r="M315" i="88"/>
  <c r="H237" i="88"/>
  <c r="F506" i="88"/>
  <c r="M915" i="88"/>
  <c r="G608" i="88"/>
  <c r="H337" i="88"/>
  <c r="G573" i="88"/>
  <c r="H781" i="88"/>
  <c r="M46" i="88"/>
  <c r="F164" i="88"/>
  <c r="M13" i="88"/>
  <c r="B734" i="88"/>
  <c r="B129" i="88"/>
  <c r="D783" i="88"/>
  <c r="F593" i="88"/>
  <c r="L318" i="88"/>
  <c r="D756" i="88"/>
  <c r="D1001" i="88"/>
  <c r="B921" i="88"/>
  <c r="H236" i="88"/>
  <c r="E995" i="88"/>
  <c r="G383" i="88"/>
  <c r="H318" i="88"/>
  <c r="L624" i="88"/>
  <c r="F100" i="88"/>
  <c r="G508" i="88"/>
  <c r="G127" i="88"/>
  <c r="D755" i="88"/>
  <c r="H189" i="88"/>
  <c r="G108" i="88"/>
  <c r="F90" i="88"/>
  <c r="M281" i="88"/>
  <c r="J147" i="88"/>
  <c r="N589" i="88"/>
  <c r="F920" i="88"/>
  <c r="J61" i="88"/>
  <c r="I522" i="88"/>
  <c r="M864" i="88"/>
  <c r="D373" i="88"/>
  <c r="D116" i="88"/>
  <c r="G521" i="88"/>
  <c r="E755" i="88"/>
  <c r="G293" i="88"/>
  <c r="H210" i="88"/>
  <c r="E450" i="88"/>
  <c r="M233" i="88"/>
  <c r="F223" i="88"/>
  <c r="D761" i="88"/>
  <c r="N69" i="88"/>
  <c r="L442" i="88"/>
  <c r="D142" i="88"/>
  <c r="D873" i="88"/>
  <c r="G166" i="88"/>
  <c r="E846" i="88"/>
  <c r="F434" i="88"/>
  <c r="L371" i="88"/>
  <c r="D316" i="88"/>
  <c r="H329" i="88"/>
  <c r="L886" i="88"/>
  <c r="L613" i="88"/>
  <c r="I890" i="88"/>
  <c r="J801" i="88"/>
  <c r="I747" i="88"/>
  <c r="L646" i="88"/>
  <c r="E627" i="88"/>
  <c r="E821" i="88"/>
  <c r="D220" i="88"/>
  <c r="B934" i="88"/>
  <c r="D283" i="88"/>
  <c r="B822" i="88"/>
  <c r="D931" i="88"/>
  <c r="B723" i="88"/>
  <c r="D301" i="88"/>
  <c r="M771" i="88"/>
  <c r="L82" i="88"/>
  <c r="M105" i="88"/>
  <c r="G176" i="88"/>
  <c r="E464" i="88"/>
  <c r="L432" i="88"/>
  <c r="E573" i="88"/>
  <c r="M279" i="88"/>
  <c r="I479" i="88"/>
  <c r="G338" i="88"/>
  <c r="F128" i="88"/>
  <c r="I224" i="88"/>
  <c r="G465" i="88"/>
  <c r="L507" i="88"/>
  <c r="L18" i="88"/>
  <c r="N249" i="88"/>
  <c r="I289" i="88"/>
  <c r="E997" i="88"/>
  <c r="F742" i="88"/>
  <c r="B267" i="88"/>
  <c r="B294" i="88"/>
  <c r="N578" i="88"/>
  <c r="L868" i="88"/>
  <c r="C450" i="88"/>
  <c r="H704" i="88"/>
  <c r="D517" i="88"/>
  <c r="D775" i="88"/>
  <c r="C541" i="88"/>
  <c r="E817" i="88"/>
  <c r="C176" i="88"/>
  <c r="E229" i="88"/>
  <c r="D210" i="88"/>
  <c r="C68" i="88"/>
  <c r="B268" i="88"/>
  <c r="D891" i="88"/>
  <c r="D872" i="88"/>
  <c r="C325" i="88"/>
  <c r="E889" i="88"/>
  <c r="C608" i="88"/>
  <c r="E301" i="88"/>
  <c r="E744" i="88"/>
  <c r="C362" i="88"/>
  <c r="J53" i="88"/>
  <c r="J804" i="88"/>
  <c r="G953" i="88"/>
  <c r="J329" i="88"/>
  <c r="J673" i="88"/>
  <c r="M987" i="88"/>
  <c r="H991" i="88"/>
  <c r="N897" i="88"/>
  <c r="H820" i="88"/>
  <c r="I708" i="88"/>
  <c r="I986" i="88"/>
  <c r="L933" i="88"/>
  <c r="C866" i="88"/>
  <c r="G558" i="88"/>
  <c r="H438" i="88"/>
  <c r="B10" i="88"/>
  <c r="M39" i="65" s="1"/>
  <c r="J191" i="88"/>
  <c r="C606" i="88"/>
  <c r="J609" i="88"/>
  <c r="C813" i="88"/>
  <c r="C246" i="88"/>
  <c r="J557" i="88"/>
  <c r="J759" i="88"/>
  <c r="J448" i="88"/>
  <c r="N585" i="88"/>
  <c r="M629" i="88"/>
  <c r="J662" i="88"/>
  <c r="I677" i="88"/>
  <c r="H629" i="88"/>
  <c r="F990" i="88"/>
  <c r="M855" i="88"/>
  <c r="M888" i="88"/>
  <c r="H381" i="88"/>
  <c r="G751" i="88"/>
  <c r="J999" i="88"/>
  <c r="C263" i="88"/>
  <c r="C491" i="88"/>
  <c r="J334" i="88"/>
  <c r="D77" i="88"/>
  <c r="I873" i="88"/>
  <c r="N1000" i="88"/>
  <c r="C407" i="88"/>
  <c r="C923" i="88"/>
  <c r="N534" i="88"/>
  <c r="F790" i="88"/>
  <c r="I558" i="88"/>
  <c r="F864" i="88"/>
  <c r="L850" i="88"/>
  <c r="F461" i="88"/>
  <c r="H960" i="88"/>
  <c r="N737" i="88"/>
  <c r="I669" i="88"/>
  <c r="G977" i="88"/>
  <c r="N621" i="88"/>
  <c r="I868" i="88"/>
  <c r="C298" i="88"/>
  <c r="J789" i="88"/>
  <c r="J423" i="88"/>
  <c r="C324" i="88"/>
  <c r="J464" i="88"/>
  <c r="C953" i="88"/>
  <c r="J135" i="88"/>
  <c r="C582" i="88"/>
  <c r="F546" i="88"/>
  <c r="I458" i="88"/>
  <c r="H846" i="88"/>
  <c r="N536" i="88"/>
  <c r="F491" i="88"/>
  <c r="H772" i="88"/>
  <c r="F744" i="88"/>
  <c r="I719" i="88"/>
  <c r="H250" i="88"/>
  <c r="J437" i="88"/>
  <c r="D595" i="88"/>
  <c r="N867" i="88"/>
  <c r="C328" i="88"/>
  <c r="C876" i="88"/>
  <c r="J990" i="88"/>
  <c r="C687" i="88"/>
  <c r="D309" i="88"/>
  <c r="G915" i="88"/>
  <c r="N1002" i="88"/>
  <c r="M830" i="88"/>
  <c r="L843" i="88"/>
  <c r="I980" i="88"/>
  <c r="F992" i="88"/>
  <c r="I378" i="88"/>
  <c r="L684" i="88"/>
  <c r="I620" i="88"/>
  <c r="G592" i="88"/>
  <c r="M978" i="88"/>
  <c r="F517" i="88"/>
  <c r="C481" i="88"/>
  <c r="H986" i="88"/>
  <c r="J584" i="88"/>
  <c r="C988" i="88"/>
  <c r="C460" i="88"/>
  <c r="J857" i="88"/>
  <c r="C628" i="88"/>
  <c r="C135" i="88"/>
  <c r="J537" i="88"/>
  <c r="J230" i="88"/>
  <c r="L839" i="88"/>
  <c r="G572" i="88"/>
  <c r="C944" i="88"/>
  <c r="H680" i="88"/>
  <c r="L957" i="88"/>
  <c r="C718" i="88"/>
  <c r="G832" i="88"/>
  <c r="I474" i="88"/>
  <c r="N591" i="88"/>
  <c r="C281" i="88"/>
  <c r="I660" i="88"/>
  <c r="M592" i="88"/>
  <c r="L569" i="88"/>
  <c r="N262" i="88"/>
  <c r="E500" i="88"/>
  <c r="N331" i="88"/>
  <c r="G392" i="88"/>
  <c r="G14" i="88"/>
  <c r="I764" i="88"/>
  <c r="H257" i="88"/>
  <c r="B597" i="88"/>
  <c r="M80" i="88"/>
  <c r="D645" i="88"/>
  <c r="D123" i="88"/>
  <c r="M214" i="88"/>
  <c r="L119" i="88"/>
  <c r="E323" i="88"/>
  <c r="F328" i="88"/>
  <c r="L220" i="88"/>
  <c r="N195" i="88"/>
  <c r="N199" i="88"/>
  <c r="B737" i="88"/>
  <c r="E75" i="88"/>
  <c r="J996" i="88"/>
  <c r="J986" i="88"/>
  <c r="N745" i="88"/>
  <c r="G796" i="88"/>
  <c r="G728" i="88"/>
  <c r="I690" i="88"/>
  <c r="G526" i="88"/>
  <c r="F426" i="88"/>
  <c r="H352" i="88"/>
  <c r="E996" i="88"/>
  <c r="F227" i="88"/>
  <c r="G13" i="88"/>
  <c r="D101" i="88"/>
  <c r="L242" i="88"/>
  <c r="N123" i="88"/>
  <c r="B911" i="88"/>
  <c r="I371" i="88"/>
  <c r="H351" i="88"/>
  <c r="D866" i="88"/>
  <c r="G336" i="88"/>
  <c r="H232" i="88"/>
  <c r="B924" i="88"/>
  <c r="M649" i="88"/>
  <c r="I470" i="88"/>
  <c r="M880" i="88"/>
  <c r="L620" i="88"/>
  <c r="F780" i="88"/>
  <c r="C320" i="88"/>
  <c r="E865" i="88"/>
  <c r="H67" i="88"/>
  <c r="F10" i="88"/>
  <c r="Q40" i="65" s="1"/>
  <c r="C626" i="88"/>
  <c r="E469" i="88"/>
  <c r="D117" i="88"/>
  <c r="E113" i="88"/>
  <c r="B477" i="88"/>
  <c r="B851" i="88"/>
  <c r="E108" i="88"/>
  <c r="F17" i="88"/>
  <c r="B758" i="88"/>
  <c r="C842" i="88"/>
  <c r="B908" i="88"/>
  <c r="C925" i="88"/>
  <c r="E185" i="88"/>
  <c r="B609" i="88"/>
  <c r="C102" i="88"/>
  <c r="C982" i="88"/>
  <c r="J413" i="88"/>
  <c r="J928" i="88"/>
  <c r="M957" i="88"/>
  <c r="J146" i="88"/>
  <c r="J797" i="88"/>
  <c r="C250" i="88"/>
  <c r="J125" i="88"/>
  <c r="N815" i="88"/>
  <c r="M755" i="88"/>
  <c r="F911" i="88"/>
  <c r="F748" i="88"/>
  <c r="I907" i="88"/>
  <c r="I554" i="88"/>
  <c r="I948" i="88"/>
  <c r="J815" i="88"/>
  <c r="C591" i="88"/>
  <c r="I899" i="88"/>
  <c r="J275" i="88"/>
  <c r="N950" i="88"/>
  <c r="J486" i="88"/>
  <c r="C735" i="88"/>
  <c r="L852" i="88"/>
  <c r="F582" i="88"/>
  <c r="N509" i="88"/>
  <c r="M613" i="88"/>
  <c r="M673" i="88"/>
  <c r="F599" i="88"/>
  <c r="I973" i="88"/>
  <c r="J721" i="88"/>
  <c r="H802" i="88"/>
  <c r="H271" i="88"/>
  <c r="J157" i="88"/>
  <c r="I43" i="88"/>
  <c r="C274" i="88"/>
  <c r="J750" i="88"/>
  <c r="C922" i="88"/>
  <c r="H940" i="88"/>
  <c r="J923" i="88"/>
  <c r="C562" i="88"/>
  <c r="I925" i="88"/>
  <c r="J809" i="88"/>
  <c r="F857" i="88"/>
  <c r="G621" i="88"/>
  <c r="H501" i="88"/>
  <c r="M947" i="88"/>
  <c r="M600" i="88"/>
  <c r="G924" i="88"/>
  <c r="L662" i="88"/>
  <c r="G878" i="88"/>
  <c r="G380" i="88"/>
  <c r="F734" i="88"/>
  <c r="G716" i="88"/>
  <c r="M641" i="88"/>
  <c r="F618" i="88"/>
  <c r="F653" i="88"/>
  <c r="N755" i="88"/>
  <c r="C280" i="88"/>
  <c r="J608" i="88"/>
  <c r="D577" i="88"/>
  <c r="F898" i="88"/>
  <c r="H22" i="88"/>
  <c r="B370" i="88"/>
  <c r="F943" i="88"/>
  <c r="J681" i="88"/>
  <c r="H800" i="88"/>
  <c r="H540" i="88"/>
  <c r="H340" i="88"/>
  <c r="F586" i="88"/>
  <c r="L997" i="88"/>
  <c r="F430" i="88"/>
  <c r="C296" i="88"/>
  <c r="I705" i="88"/>
  <c r="N702" i="88"/>
  <c r="F453" i="88"/>
  <c r="F933" i="88"/>
  <c r="J909" i="88"/>
  <c r="J127" i="88"/>
  <c r="C977" i="88"/>
  <c r="J140" i="88"/>
  <c r="J722" i="88"/>
  <c r="C617" i="88"/>
  <c r="J70" i="88"/>
  <c r="J492" i="88"/>
  <c r="F999" i="88"/>
  <c r="G910" i="88"/>
  <c r="I789" i="88"/>
  <c r="C383" i="88"/>
  <c r="I517" i="88"/>
  <c r="G989" i="88"/>
  <c r="G844" i="88"/>
  <c r="H640" i="88"/>
  <c r="G579" i="88"/>
  <c r="L73" i="88"/>
  <c r="J274" i="88"/>
  <c r="J256" i="88"/>
  <c r="C468" i="88"/>
  <c r="J185" i="88"/>
  <c r="L952" i="88"/>
  <c r="C618" i="88"/>
  <c r="C819" i="88"/>
  <c r="J226" i="88"/>
  <c r="C563" i="88"/>
  <c r="J723" i="88"/>
  <c r="L934" i="88"/>
  <c r="F817" i="88"/>
  <c r="N533" i="88"/>
  <c r="F766" i="88"/>
  <c r="L562" i="88"/>
  <c r="J434" i="88"/>
  <c r="H948" i="88"/>
  <c r="I641" i="88"/>
  <c r="C897" i="88"/>
  <c r="N730" i="88"/>
  <c r="I662" i="88"/>
  <c r="G830" i="88"/>
  <c r="M772" i="88"/>
  <c r="G637" i="88"/>
  <c r="N553" i="88"/>
  <c r="L541" i="88"/>
  <c r="I281" i="88"/>
  <c r="H261" i="88"/>
  <c r="M504" i="88"/>
  <c r="H192" i="88"/>
  <c r="M390" i="88"/>
  <c r="B768" i="88"/>
  <c r="M353" i="88"/>
  <c r="L623" i="88"/>
  <c r="B985" i="88"/>
  <c r="F341" i="88"/>
  <c r="I560" i="88"/>
  <c r="F118" i="88"/>
  <c r="I596" i="88"/>
  <c r="N126" i="88"/>
  <c r="M129" i="88"/>
  <c r="E142" i="88"/>
  <c r="L87" i="88"/>
  <c r="E891" i="88"/>
  <c r="M618" i="88"/>
  <c r="H696" i="88"/>
  <c r="L600" i="88"/>
  <c r="H823" i="88"/>
  <c r="L896" i="88"/>
  <c r="H695" i="88"/>
  <c r="M630" i="88"/>
  <c r="I73" i="88"/>
  <c r="N17" i="88"/>
  <c r="F557" i="88"/>
  <c r="H339" i="88"/>
  <c r="E704" i="88"/>
  <c r="L283" i="88"/>
  <c r="B945" i="88"/>
  <c r="I11" i="88"/>
  <c r="D852" i="88"/>
  <c r="N36" i="88"/>
  <c r="M57" i="88"/>
  <c r="B330" i="88"/>
  <c r="I291" i="88"/>
  <c r="G285" i="88"/>
  <c r="D652" i="88"/>
  <c r="G675" i="88"/>
  <c r="I200" i="88"/>
  <c r="G229" i="88"/>
  <c r="E21" i="88"/>
  <c r="H847" i="88"/>
  <c r="F509" i="88"/>
  <c r="F895" i="88"/>
  <c r="C122" i="88"/>
  <c r="D594" i="88"/>
  <c r="E225" i="88"/>
  <c r="D750" i="88"/>
  <c r="E579" i="88"/>
  <c r="E29" i="88"/>
  <c r="H326" i="88"/>
  <c r="E629" i="88"/>
  <c r="E985" i="88"/>
  <c r="D23" i="88"/>
  <c r="B636" i="88"/>
  <c r="B848" i="88"/>
  <c r="E264" i="88"/>
  <c r="F65" i="88"/>
  <c r="D62" i="88"/>
  <c r="C309" i="88"/>
  <c r="D140" i="88"/>
  <c r="F122" i="88"/>
  <c r="J778" i="88"/>
  <c r="D382" i="88"/>
  <c r="I882" i="88"/>
  <c r="J461" i="88"/>
  <c r="L792" i="88"/>
  <c r="C359" i="88"/>
  <c r="J312" i="88"/>
  <c r="D300" i="88"/>
  <c r="I864" i="88"/>
  <c r="I937" i="88"/>
  <c r="H914" i="88"/>
  <c r="J320" i="88"/>
  <c r="J372" i="88"/>
  <c r="L294" i="88"/>
  <c r="F651" i="88"/>
  <c r="N551" i="88"/>
  <c r="C624" i="88"/>
  <c r="J906" i="88"/>
  <c r="C384" i="88"/>
  <c r="L956" i="88"/>
  <c r="J217" i="88"/>
  <c r="M938" i="88"/>
  <c r="C148" i="88"/>
  <c r="J891" i="88"/>
  <c r="C528" i="88"/>
  <c r="J100" i="88"/>
  <c r="I875" i="88"/>
  <c r="L732" i="88"/>
  <c r="H710" i="88"/>
  <c r="M860" i="88"/>
  <c r="F721" i="88"/>
  <c r="I547" i="88"/>
  <c r="N452" i="88"/>
  <c r="H537" i="88"/>
  <c r="I903" i="88"/>
  <c r="L931" i="88"/>
  <c r="J748" i="88"/>
  <c r="C340" i="88"/>
  <c r="C182" i="88"/>
  <c r="J523" i="88"/>
  <c r="C699" i="88"/>
  <c r="H859" i="88"/>
  <c r="J604" i="88"/>
  <c r="K604" i="88" s="1"/>
  <c r="J387" i="88"/>
  <c r="N717" i="88"/>
  <c r="I658" i="88"/>
  <c r="L774" i="88"/>
  <c r="I767" i="88"/>
  <c r="L763" i="88"/>
  <c r="J421" i="88"/>
  <c r="K421" i="88" s="1"/>
  <c r="N401" i="88"/>
  <c r="H799" i="88"/>
  <c r="H771" i="88"/>
  <c r="M773" i="88"/>
  <c r="F781" i="88"/>
  <c r="H746" i="88"/>
  <c r="N947" i="88"/>
  <c r="J697" i="88"/>
  <c r="H997" i="88"/>
  <c r="M897" i="88"/>
  <c r="J812" i="88"/>
  <c r="C690" i="88"/>
  <c r="I988" i="88"/>
  <c r="J917" i="88"/>
  <c r="H979" i="88"/>
  <c r="I851" i="88"/>
  <c r="L666" i="88"/>
  <c r="I602" i="88"/>
  <c r="G574" i="88"/>
  <c r="J248" i="88"/>
  <c r="H373" i="88"/>
  <c r="H612" i="88"/>
  <c r="J757" i="88"/>
  <c r="C251" i="88"/>
  <c r="J470" i="88"/>
  <c r="B695" i="88"/>
  <c r="F871" i="88"/>
  <c r="B842" i="88"/>
  <c r="F916" i="88"/>
  <c r="C669" i="88"/>
  <c r="C862" i="88"/>
  <c r="G511" i="88"/>
  <c r="H313" i="88"/>
  <c r="I436" i="88"/>
  <c r="G662" i="88"/>
  <c r="H564" i="88"/>
  <c r="C76" i="88"/>
  <c r="F765" i="88"/>
  <c r="N675" i="88"/>
  <c r="I412" i="88"/>
  <c r="L901" i="88"/>
  <c r="G622" i="88"/>
  <c r="C875" i="88"/>
  <c r="C766" i="88"/>
  <c r="J336" i="88"/>
  <c r="J653" i="88"/>
  <c r="M972" i="88"/>
  <c r="J195" i="88"/>
  <c r="J522" i="88"/>
  <c r="C910" i="88"/>
  <c r="J771" i="88"/>
  <c r="G663" i="88"/>
  <c r="I889" i="88"/>
  <c r="L854" i="88"/>
  <c r="G840" i="88"/>
  <c r="I837" i="88"/>
  <c r="M490" i="88"/>
  <c r="N463" i="88"/>
  <c r="I968" i="88"/>
  <c r="N314" i="88"/>
  <c r="C609" i="88"/>
  <c r="J767" i="88"/>
  <c r="L806" i="88"/>
  <c r="G823" i="88"/>
  <c r="L571" i="88"/>
  <c r="H667" i="88"/>
  <c r="I578" i="88"/>
  <c r="G793" i="88"/>
  <c r="L70" i="88"/>
  <c r="H533" i="88"/>
  <c r="M437" i="88"/>
  <c r="H42" i="88"/>
  <c r="F339" i="88"/>
  <c r="H58" i="88"/>
  <c r="D348" i="88"/>
  <c r="F274" i="88"/>
  <c r="N150" i="88"/>
  <c r="I114" i="88"/>
  <c r="I398" i="88"/>
  <c r="H378" i="88"/>
  <c r="D938" i="88"/>
  <c r="G372" i="88"/>
  <c r="H356" i="88"/>
  <c r="E539" i="88"/>
  <c r="L239" i="88"/>
  <c r="C55" i="88"/>
  <c r="G447" i="88"/>
  <c r="L285" i="88"/>
  <c r="M787" i="88"/>
  <c r="M454" i="88"/>
  <c r="H827" i="88"/>
  <c r="M813" i="88"/>
  <c r="N143" i="88"/>
  <c r="N531" i="88"/>
  <c r="C372" i="88"/>
  <c r="M693" i="88"/>
  <c r="H479" i="88"/>
  <c r="F54" i="88"/>
  <c r="G72" i="88"/>
  <c r="G282" i="88"/>
  <c r="F178" i="88"/>
  <c r="E47" i="88"/>
  <c r="F216" i="88"/>
  <c r="L358" i="88"/>
  <c r="B756" i="88"/>
  <c r="L245" i="88"/>
  <c r="M260" i="88"/>
  <c r="E510" i="88"/>
  <c r="D533" i="88"/>
  <c r="H752" i="88"/>
  <c r="C711" i="88"/>
  <c r="M704" i="88"/>
  <c r="G583" i="88"/>
  <c r="F493" i="88"/>
  <c r="N732" i="88"/>
  <c r="I227" i="88"/>
  <c r="G224" i="88"/>
  <c r="G92" i="88"/>
  <c r="F302" i="88"/>
  <c r="N79" i="88"/>
  <c r="G278" i="88"/>
  <c r="E273" i="88"/>
  <c r="M343" i="88"/>
  <c r="D808" i="88"/>
  <c r="I232" i="88"/>
  <c r="D935" i="88"/>
  <c r="M194" i="88"/>
  <c r="D900" i="88"/>
  <c r="G458" i="88"/>
  <c r="M692" i="88"/>
  <c r="B273" i="88"/>
  <c r="C643" i="88"/>
  <c r="E830" i="88"/>
  <c r="B169" i="88"/>
  <c r="E890" i="88"/>
  <c r="B424" i="88"/>
  <c r="E892" i="88"/>
  <c r="G652" i="88"/>
  <c r="E448" i="88"/>
  <c r="D894" i="88"/>
  <c r="C142" i="88"/>
  <c r="H494" i="88"/>
  <c r="L423" i="88"/>
  <c r="M719" i="88"/>
  <c r="J636" i="88"/>
  <c r="D983" i="88"/>
  <c r="N215" i="88"/>
  <c r="G551" i="88"/>
  <c r="D826" i="88"/>
  <c r="D547" i="88"/>
  <c r="D915" i="88"/>
  <c r="B353" i="88"/>
  <c r="D967" i="88"/>
  <c r="E288" i="88"/>
  <c r="N82" i="88"/>
  <c r="D914" i="88"/>
  <c r="D92" i="88"/>
  <c r="D225" i="88"/>
  <c r="E305" i="88"/>
  <c r="B214" i="88"/>
  <c r="B502" i="88"/>
  <c r="D28" i="88"/>
  <c r="E592" i="88"/>
  <c r="L374" i="88"/>
  <c r="J240" i="88"/>
  <c r="C138" i="88"/>
  <c r="J881" i="88"/>
  <c r="B904" i="88"/>
  <c r="L893" i="88"/>
  <c r="C282" i="88"/>
  <c r="J940" i="88"/>
  <c r="L537" i="88"/>
  <c r="L434" i="88"/>
  <c r="F592" i="88"/>
  <c r="F655" i="88"/>
  <c r="L551" i="88"/>
  <c r="H776" i="88"/>
  <c r="I813" i="88"/>
  <c r="H675" i="88"/>
  <c r="F428" i="88"/>
  <c r="J278" i="88"/>
  <c r="J505" i="88"/>
  <c r="J779" i="88"/>
  <c r="C873" i="88"/>
  <c r="J914" i="88"/>
  <c r="J709" i="88"/>
  <c r="C513" i="88"/>
  <c r="J528" i="88"/>
  <c r="J635" i="88"/>
  <c r="G973" i="88"/>
  <c r="H382" i="88"/>
  <c r="N846" i="88"/>
  <c r="F914" i="88"/>
  <c r="F472" i="88"/>
  <c r="M338" i="88"/>
  <c r="L991" i="88"/>
  <c r="N630" i="88"/>
  <c r="M744" i="88"/>
  <c r="I98" i="88"/>
  <c r="J381" i="88"/>
  <c r="C771" i="88"/>
  <c r="I205" i="88"/>
  <c r="C137" i="88"/>
  <c r="C414" i="88"/>
  <c r="F986" i="88"/>
  <c r="J374" i="88"/>
  <c r="C48" i="88"/>
  <c r="N163" i="88"/>
  <c r="C569" i="88"/>
  <c r="J945" i="88"/>
  <c r="I848" i="88"/>
  <c r="J170" i="88"/>
  <c r="M867" i="88"/>
  <c r="M946" i="88"/>
  <c r="I565" i="88"/>
  <c r="G460" i="88"/>
  <c r="F485" i="88"/>
  <c r="C999" i="88"/>
  <c r="H536" i="88"/>
  <c r="J244" i="88"/>
  <c r="J663" i="88"/>
  <c r="H418" i="88"/>
  <c r="L841" i="88"/>
  <c r="L500" i="88"/>
  <c r="I636" i="88"/>
  <c r="J701" i="88"/>
  <c r="C71" i="88"/>
  <c r="J404" i="88"/>
  <c r="M881" i="88"/>
  <c r="C663" i="88"/>
  <c r="J686" i="88"/>
  <c r="M926" i="88"/>
  <c r="C215" i="88"/>
  <c r="F842" i="88"/>
  <c r="I809" i="88"/>
  <c r="I876" i="88"/>
  <c r="L877" i="88"/>
  <c r="H857" i="88"/>
  <c r="C311" i="88"/>
  <c r="L492" i="88"/>
  <c r="I503" i="88"/>
  <c r="M984" i="88"/>
  <c r="B518" i="88"/>
  <c r="F907" i="88"/>
  <c r="J364" i="88"/>
  <c r="J775" i="88"/>
  <c r="J467" i="88"/>
  <c r="C742" i="88"/>
  <c r="C894" i="88"/>
  <c r="J169" i="88"/>
  <c r="J35" i="88"/>
  <c r="F872" i="88"/>
  <c r="G632" i="88"/>
  <c r="M548" i="88"/>
  <c r="J311" i="88"/>
  <c r="H740" i="88"/>
  <c r="M750" i="88"/>
  <c r="H754" i="88"/>
  <c r="I787" i="88"/>
  <c r="H300" i="88"/>
  <c r="F754" i="88"/>
  <c r="J941" i="88"/>
  <c r="C504" i="88"/>
  <c r="E720" i="88"/>
  <c r="C861" i="88"/>
  <c r="C581" i="88"/>
  <c r="E432" i="88"/>
  <c r="C692" i="88"/>
  <c r="C648" i="88"/>
  <c r="I872" i="88"/>
  <c r="M433" i="88"/>
  <c r="J518" i="88"/>
  <c r="N912" i="88"/>
  <c r="H633" i="88"/>
  <c r="N362" i="88"/>
  <c r="F977" i="88"/>
  <c r="N681" i="88"/>
  <c r="G617" i="88"/>
  <c r="H99" i="88"/>
  <c r="J943" i="88"/>
  <c r="G479" i="88"/>
  <c r="N761" i="88"/>
  <c r="L524" i="88"/>
  <c r="L390" i="88"/>
  <c r="G1002" i="88"/>
  <c r="F852" i="88"/>
  <c r="I287" i="88"/>
  <c r="N225" i="88"/>
  <c r="M204" i="88"/>
  <c r="N121" i="88"/>
  <c r="H335" i="88"/>
  <c r="G73" i="88"/>
  <c r="M516" i="88"/>
  <c r="H314" i="88"/>
  <c r="F423" i="88"/>
  <c r="M371" i="88"/>
  <c r="H255" i="88"/>
  <c r="G329" i="88"/>
  <c r="E851" i="88"/>
  <c r="F186" i="88"/>
  <c r="F751" i="88"/>
  <c r="I401" i="88"/>
  <c r="E943" i="88"/>
  <c r="N440" i="88"/>
  <c r="H379" i="88"/>
  <c r="G11" i="88"/>
  <c r="T41" i="65" s="1"/>
  <c r="G459" i="88"/>
  <c r="N870" i="88"/>
  <c r="H631" i="88"/>
  <c r="H885" i="88"/>
  <c r="L890" i="88"/>
  <c r="M721" i="88"/>
  <c r="H714" i="88"/>
  <c r="G175" i="88"/>
  <c r="D897" i="88"/>
  <c r="D214" i="88"/>
  <c r="I616" i="88"/>
  <c r="J431" i="88"/>
  <c r="H96" i="88"/>
  <c r="N291" i="88"/>
  <c r="L235" i="88"/>
  <c r="E394" i="88"/>
  <c r="N808" i="88"/>
  <c r="I155" i="88"/>
  <c r="L176" i="88"/>
  <c r="M477" i="88"/>
  <c r="N178" i="88"/>
  <c r="G377" i="88"/>
  <c r="B489" i="88"/>
  <c r="F458" i="88"/>
  <c r="H170" i="88"/>
  <c r="B303" i="88"/>
  <c r="N276" i="88"/>
  <c r="I603" i="88"/>
  <c r="J385" i="88"/>
  <c r="N753" i="88"/>
  <c r="M474" i="88"/>
  <c r="F970" i="88"/>
  <c r="G835" i="88"/>
  <c r="G851" i="88"/>
  <c r="N153" i="88"/>
  <c r="G152" i="88"/>
  <c r="E202" i="88"/>
  <c r="F366" i="88"/>
  <c r="H85" i="88"/>
  <c r="B421" i="88"/>
  <c r="G317" i="88"/>
  <c r="N209" i="88"/>
  <c r="N59" i="88"/>
  <c r="M569" i="88"/>
  <c r="I361" i="88"/>
  <c r="G342" i="88"/>
  <c r="E993" i="88"/>
  <c r="G103" i="88"/>
  <c r="D705" i="88"/>
  <c r="N449" i="88"/>
  <c r="I198" i="88"/>
  <c r="F480" i="88"/>
  <c r="F197" i="88"/>
  <c r="E258" i="88"/>
  <c r="B245" i="88"/>
  <c r="H235" i="88"/>
  <c r="E802" i="88"/>
  <c r="D512" i="88"/>
  <c r="E566" i="88"/>
  <c r="D471" i="88"/>
  <c r="I86" i="88"/>
  <c r="B548" i="88"/>
  <c r="E369" i="88"/>
  <c r="B221" i="88"/>
  <c r="E123" i="88"/>
  <c r="B565" i="88"/>
  <c r="E819" i="88"/>
  <c r="E638" i="88"/>
  <c r="B238" i="88"/>
  <c r="L346" i="88"/>
  <c r="N348" i="88"/>
  <c r="E669" i="88"/>
  <c r="B293" i="88"/>
  <c r="D559" i="88"/>
  <c r="B515" i="88"/>
  <c r="J443" i="88"/>
  <c r="J674" i="88"/>
  <c r="C113" i="88"/>
  <c r="J417" i="88"/>
  <c r="J611" i="88"/>
  <c r="C874" i="88"/>
  <c r="J120" i="88"/>
  <c r="J530" i="88"/>
  <c r="K530" i="88" s="1"/>
  <c r="J493" i="88"/>
  <c r="L780" i="88"/>
  <c r="F876" i="88"/>
  <c r="I463" i="88"/>
  <c r="G847" i="88"/>
  <c r="H909" i="88"/>
  <c r="H586" i="88"/>
  <c r="L19" i="88"/>
  <c r="I967" i="88"/>
  <c r="J964" i="88"/>
  <c r="C881" i="88"/>
  <c r="J818" i="88"/>
  <c r="C521" i="88"/>
  <c r="F972" i="88"/>
  <c r="J491" i="88"/>
  <c r="C95" i="88"/>
  <c r="L501" i="88"/>
  <c r="I512" i="88"/>
  <c r="N913" i="88"/>
  <c r="N590" i="88"/>
  <c r="M550" i="88"/>
  <c r="N836" i="88"/>
  <c r="G654" i="88"/>
  <c r="H810" i="88"/>
  <c r="G245" i="88"/>
  <c r="L622" i="88"/>
  <c r="C126" i="88"/>
  <c r="J214" i="88"/>
  <c r="J863" i="88"/>
  <c r="H962" i="88"/>
  <c r="J405" i="88"/>
  <c r="J732" i="88"/>
  <c r="G944" i="88"/>
  <c r="G857" i="88"/>
  <c r="F755" i="88"/>
  <c r="H738" i="88"/>
  <c r="I982" i="88"/>
  <c r="C696" i="88"/>
  <c r="L807" i="88"/>
  <c r="F798" i="88"/>
  <c r="I697" i="88"/>
  <c r="M552" i="88"/>
  <c r="I933" i="88"/>
  <c r="L813" i="88"/>
  <c r="I950" i="88"/>
  <c r="F922" i="88"/>
  <c r="M785" i="88"/>
  <c r="L789" i="88"/>
  <c r="C743" i="88"/>
  <c r="J965" i="88"/>
  <c r="C816" i="88"/>
  <c r="G978" i="88"/>
  <c r="J294" i="88"/>
  <c r="M884" i="88"/>
  <c r="C423" i="88"/>
  <c r="J145" i="88"/>
  <c r="C960" i="88"/>
  <c r="G960" i="88"/>
  <c r="M805" i="88"/>
  <c r="L678" i="88"/>
  <c r="H656" i="88"/>
  <c r="N864" i="88"/>
  <c r="F667" i="88"/>
  <c r="I702" i="88"/>
  <c r="N488" i="88"/>
  <c r="H385" i="88"/>
  <c r="G482" i="88"/>
  <c r="L950" i="88"/>
  <c r="J658" i="88"/>
  <c r="C520" i="88"/>
  <c r="C722" i="88"/>
  <c r="J232" i="88"/>
  <c r="C175" i="88"/>
  <c r="N869" i="88"/>
  <c r="J207" i="88"/>
  <c r="C664" i="88"/>
  <c r="C243" i="88"/>
  <c r="I628" i="88"/>
  <c r="G523" i="88"/>
  <c r="L557" i="88"/>
  <c r="L736" i="88"/>
  <c r="G698" i="88"/>
  <c r="B838" i="88"/>
  <c r="N155" i="88"/>
  <c r="C854" i="88"/>
  <c r="D751" i="88"/>
  <c r="B145" i="88"/>
  <c r="D634" i="88"/>
  <c r="D968" i="88"/>
  <c r="F32" i="88"/>
  <c r="F83" i="88"/>
  <c r="E193" i="88"/>
  <c r="D984" i="88"/>
  <c r="E205" i="88"/>
  <c r="D698" i="88"/>
  <c r="E160" i="88"/>
  <c r="B673" i="88"/>
  <c r="B615" i="88"/>
  <c r="B233" i="88"/>
  <c r="C946" i="88"/>
  <c r="J485" i="88"/>
  <c r="M986" i="88"/>
  <c r="C972" i="88"/>
  <c r="F910" i="88"/>
  <c r="J813" i="88"/>
  <c r="C612" i="88"/>
  <c r="F956" i="88"/>
  <c r="J496" i="88"/>
  <c r="J688" i="88"/>
  <c r="M519" i="88"/>
  <c r="F879" i="88"/>
  <c r="M589" i="88"/>
  <c r="N469" i="88"/>
  <c r="G697" i="88"/>
  <c r="H764" i="88"/>
  <c r="G201" i="88"/>
  <c r="C555" i="88"/>
  <c r="D829" i="88"/>
  <c r="C646" i="88"/>
  <c r="C198" i="88"/>
  <c r="J171" i="88"/>
  <c r="J969" i="88"/>
  <c r="C827" i="88"/>
  <c r="C154" i="88"/>
  <c r="G988" i="88"/>
  <c r="M722" i="88"/>
  <c r="N884" i="88"/>
  <c r="G779" i="88"/>
  <c r="F936" i="88"/>
  <c r="I592" i="88"/>
  <c r="G487" i="88"/>
  <c r="F512" i="88"/>
  <c r="G818" i="88"/>
  <c r="G644" i="88"/>
  <c r="J858" i="88"/>
  <c r="C940" i="88"/>
  <c r="J542" i="88"/>
  <c r="M908" i="88"/>
  <c r="C447" i="88"/>
  <c r="J902" i="88"/>
  <c r="J284" i="88"/>
  <c r="G853" i="88"/>
  <c r="I652" i="88"/>
  <c r="G588" i="88"/>
  <c r="J104" i="88"/>
  <c r="L812" i="88"/>
  <c r="M567" i="88"/>
  <c r="F904" i="88"/>
  <c r="M767" i="88"/>
  <c r="N767" i="88"/>
  <c r="L487" i="88"/>
  <c r="N805" i="88"/>
  <c r="N564" i="88"/>
  <c r="F832" i="88"/>
  <c r="L558" i="88"/>
  <c r="M766" i="88"/>
  <c r="M979" i="88"/>
  <c r="J101" i="88"/>
  <c r="C786" i="88"/>
  <c r="C709" i="88"/>
  <c r="I922" i="88"/>
  <c r="B906" i="88"/>
  <c r="D102" i="88"/>
  <c r="J19" i="88"/>
  <c r="C930" i="88"/>
  <c r="J97" i="88"/>
  <c r="M499" i="88"/>
  <c r="N472" i="88"/>
  <c r="L604" i="88"/>
  <c r="H532" i="88"/>
  <c r="G933" i="88"/>
  <c r="N776" i="88"/>
  <c r="N756" i="88"/>
  <c r="L251" i="88"/>
  <c r="F953" i="88"/>
  <c r="J836" i="88"/>
  <c r="J936" i="88"/>
  <c r="C225" i="88"/>
  <c r="J901" i="88"/>
  <c r="C672" i="88"/>
  <c r="H424" i="88"/>
  <c r="C78" i="88"/>
  <c r="J792" i="88"/>
  <c r="J633" i="88"/>
  <c r="J25" i="88"/>
  <c r="J56" i="88"/>
  <c r="K56" i="88" s="1"/>
  <c r="L587" i="88"/>
  <c r="M419" i="88"/>
  <c r="G972" i="88"/>
  <c r="H688" i="88"/>
  <c r="H607" i="88"/>
  <c r="I179" i="88"/>
  <c r="J151" i="88"/>
  <c r="N520" i="88"/>
  <c r="C705" i="88"/>
  <c r="J958" i="88"/>
  <c r="L909" i="88"/>
  <c r="L966" i="88"/>
  <c r="F924" i="88"/>
  <c r="J868" i="88"/>
  <c r="J71" i="88"/>
  <c r="J814" i="88"/>
  <c r="L891" i="88"/>
  <c r="L686" i="88"/>
  <c r="I613" i="88"/>
  <c r="H605" i="88"/>
  <c r="L721" i="88"/>
  <c r="M921" i="88"/>
  <c r="L494" i="88"/>
  <c r="G361" i="88"/>
  <c r="L288" i="88"/>
  <c r="H803" i="88"/>
  <c r="G898" i="88"/>
  <c r="M837" i="88"/>
  <c r="H641" i="88"/>
  <c r="L745" i="88"/>
  <c r="M605" i="88"/>
  <c r="F349" i="88"/>
  <c r="N705" i="88"/>
  <c r="L572" i="88"/>
  <c r="D542" i="88"/>
  <c r="L552" i="88"/>
  <c r="H824" i="88"/>
  <c r="I122" i="88"/>
  <c r="N315" i="88"/>
  <c r="D875" i="88"/>
  <c r="G172" i="88"/>
  <c r="M531" i="88"/>
  <c r="N205" i="88"/>
  <c r="G404" i="88"/>
  <c r="B627" i="88"/>
  <c r="L80" i="88"/>
  <c r="H197" i="88"/>
  <c r="B375" i="88"/>
  <c r="B797" i="88"/>
  <c r="B304" i="88"/>
  <c r="N676" i="88"/>
  <c r="M871" i="88"/>
  <c r="L702" i="88"/>
  <c r="N483" i="88"/>
  <c r="J326" i="88"/>
  <c r="N748" i="88"/>
  <c r="H662" i="88"/>
  <c r="F204" i="88"/>
  <c r="N820" i="88"/>
  <c r="F253" i="88"/>
  <c r="L370" i="88"/>
  <c r="N356" i="88"/>
  <c r="D769" i="88"/>
  <c r="I75" i="88"/>
  <c r="M60" i="88"/>
  <c r="E940" i="88"/>
  <c r="F212" i="88"/>
  <c r="H125" i="88"/>
  <c r="E382" i="88"/>
  <c r="G694" i="88"/>
  <c r="N352" i="88"/>
  <c r="E740" i="88"/>
  <c r="H531" i="88"/>
  <c r="I271" i="88"/>
  <c r="G252" i="88"/>
  <c r="E753" i="88"/>
  <c r="L958" i="88"/>
  <c r="N575" i="88"/>
  <c r="G670" i="88"/>
  <c r="M515" i="88"/>
  <c r="N317" i="88"/>
  <c r="F812" i="88"/>
  <c r="L355" i="88"/>
  <c r="G233" i="88"/>
  <c r="I270" i="88"/>
  <c r="L85" i="88"/>
  <c r="M103" i="88"/>
  <c r="E553" i="88"/>
  <c r="E329" i="88"/>
  <c r="F208" i="88"/>
  <c r="D311" i="88"/>
  <c r="C471" i="88"/>
  <c r="F203" i="88"/>
  <c r="F12" i="88"/>
  <c r="M41" i="88"/>
  <c r="D516" i="88"/>
  <c r="E240" i="88"/>
  <c r="B290" i="88"/>
  <c r="B827" i="88"/>
  <c r="I327" i="88"/>
  <c r="G951" i="88"/>
  <c r="H79" i="88"/>
  <c r="F729" i="88"/>
  <c r="B507" i="88"/>
  <c r="M354" i="88"/>
  <c r="H156" i="88"/>
  <c r="N525" i="88"/>
  <c r="B339" i="88"/>
  <c r="N183" i="88"/>
  <c r="L62" i="88"/>
  <c r="I623" i="88"/>
  <c r="G12" i="88"/>
  <c r="N943" i="88"/>
  <c r="L262" i="88"/>
  <c r="N345" i="88"/>
  <c r="N854" i="88"/>
  <c r="F803" i="88"/>
  <c r="H994" i="88"/>
  <c r="I440" i="88"/>
  <c r="C568" i="88"/>
  <c r="F590" i="88"/>
  <c r="D491" i="88"/>
  <c r="E816" i="88"/>
  <c r="D407" i="88"/>
  <c r="E567" i="88"/>
  <c r="D97" i="88"/>
  <c r="E969" i="88"/>
  <c r="G333" i="88"/>
  <c r="I352" i="88"/>
  <c r="I688" i="88"/>
  <c r="E956" i="88"/>
  <c r="I438" i="88"/>
  <c r="M670" i="88"/>
  <c r="B918" i="88"/>
  <c r="H44" i="88"/>
  <c r="G111" i="88"/>
  <c r="E724" i="88"/>
  <c r="F255" i="88"/>
  <c r="F20" i="88"/>
  <c r="F9" i="88"/>
  <c r="I40" i="65" s="1"/>
  <c r="I393" i="88"/>
  <c r="H103" i="88"/>
  <c r="M25" i="88"/>
  <c r="H63" i="88"/>
  <c r="M763" i="88"/>
  <c r="N937" i="88"/>
  <c r="H322" i="88"/>
  <c r="G714" i="88"/>
  <c r="G946" i="88"/>
  <c r="F836" i="88"/>
  <c r="D91" i="88"/>
  <c r="D425" i="88"/>
  <c r="E554" i="88"/>
  <c r="E358" i="88"/>
  <c r="N212" i="88"/>
  <c r="M228" i="88"/>
  <c r="B612" i="88"/>
  <c r="F199" i="88"/>
  <c r="L744" i="88"/>
  <c r="H430" i="88"/>
  <c r="F838" i="88"/>
  <c r="L190" i="88"/>
  <c r="H178" i="88"/>
  <c r="I478" i="88"/>
  <c r="I252" i="88"/>
  <c r="E357" i="88"/>
  <c r="M309" i="88"/>
  <c r="H111" i="88"/>
  <c r="H637" i="88"/>
  <c r="F218" i="88"/>
  <c r="N304" i="88"/>
  <c r="N749" i="88"/>
  <c r="G438" i="88"/>
  <c r="H679" i="88"/>
  <c r="F693" i="88"/>
  <c r="L113" i="88"/>
  <c r="I92" i="88"/>
  <c r="F562" i="88"/>
  <c r="L144" i="88"/>
  <c r="L436" i="88"/>
  <c r="N376" i="88"/>
  <c r="B42" i="88"/>
  <c r="H193" i="88"/>
  <c r="M18" i="88"/>
  <c r="E895" i="88"/>
  <c r="L751" i="88"/>
  <c r="F132" i="88"/>
  <c r="D760" i="88"/>
  <c r="M325" i="88"/>
  <c r="I354" i="88"/>
  <c r="I132" i="88"/>
  <c r="F460" i="88"/>
  <c r="I136" i="88"/>
  <c r="H557" i="88"/>
  <c r="H749" i="88"/>
  <c r="I894" i="88"/>
  <c r="I778" i="88"/>
  <c r="M662" i="88"/>
  <c r="H750" i="88"/>
  <c r="H572" i="88"/>
  <c r="G684" i="88"/>
  <c r="D273" i="88"/>
  <c r="B707" i="88"/>
  <c r="D814" i="88"/>
  <c r="B534" i="88"/>
  <c r="M21" i="88"/>
  <c r="F372" i="88"/>
  <c r="F474" i="88"/>
  <c r="L238" i="88"/>
  <c r="I207" i="88"/>
  <c r="F377" i="88"/>
  <c r="F21" i="88"/>
  <c r="N222" i="88"/>
  <c r="E618" i="88"/>
  <c r="I309" i="88"/>
  <c r="F286" i="88"/>
  <c r="B540" i="88"/>
  <c r="L158" i="88"/>
  <c r="I137" i="88"/>
  <c r="M642" i="88"/>
  <c r="H315" i="88"/>
  <c r="I335" i="88"/>
  <c r="L498" i="88"/>
  <c r="M473" i="88"/>
  <c r="L586" i="88"/>
  <c r="N569" i="88"/>
  <c r="M826" i="88"/>
  <c r="F789" i="88"/>
  <c r="I716" i="88"/>
  <c r="B721" i="88"/>
  <c r="B956" i="88"/>
  <c r="B47" i="88"/>
  <c r="G471" i="88"/>
  <c r="I109" i="88"/>
  <c r="D87" i="88"/>
  <c r="D633" i="88"/>
  <c r="G76" i="88"/>
  <c r="E921" i="88"/>
  <c r="G315" i="88"/>
  <c r="I334" i="88"/>
  <c r="G555" i="88"/>
  <c r="B686" i="88"/>
  <c r="M181" i="88"/>
  <c r="M285" i="88"/>
  <c r="D137" i="88"/>
  <c r="F19" i="88"/>
  <c r="F237" i="88"/>
  <c r="E527" i="88"/>
  <c r="H643" i="88"/>
  <c r="L323" i="88"/>
  <c r="M500" i="88"/>
  <c r="C116" i="88"/>
  <c r="H598" i="88"/>
  <c r="I610" i="88"/>
  <c r="N487" i="88"/>
  <c r="E854" i="88"/>
  <c r="D262" i="88"/>
  <c r="H470" i="88"/>
  <c r="E361" i="88"/>
  <c r="E786" i="88"/>
  <c r="D567" i="88"/>
  <c r="I87" i="88"/>
  <c r="E256" i="88"/>
  <c r="D176" i="88"/>
  <c r="I267" i="88"/>
  <c r="G87" i="88"/>
  <c r="M462" i="88"/>
  <c r="M418" i="88"/>
  <c r="G29" i="88"/>
  <c r="M99" i="88"/>
  <c r="D830" i="88"/>
  <c r="G162" i="88"/>
  <c r="G602" i="88"/>
  <c r="C474" i="88"/>
  <c r="G790" i="88"/>
  <c r="N392" i="88"/>
  <c r="D973" i="88"/>
  <c r="M654" i="88"/>
  <c r="B206" i="88"/>
  <c r="I551" i="88"/>
  <c r="N156" i="88"/>
  <c r="G133" i="88"/>
  <c r="N594" i="88"/>
  <c r="I883" i="88"/>
  <c r="C357" i="88"/>
  <c r="J99" i="88"/>
  <c r="E411" i="88"/>
  <c r="B416" i="88"/>
  <c r="B505" i="88"/>
  <c r="B439" i="88"/>
  <c r="E271" i="88"/>
  <c r="I283" i="88"/>
  <c r="C859" i="88"/>
  <c r="L133" i="88"/>
  <c r="D467" i="88"/>
  <c r="B499" i="88"/>
  <c r="D525" i="88"/>
  <c r="E18" i="88"/>
  <c r="B68" i="88"/>
  <c r="E391" i="88"/>
  <c r="F471" i="88"/>
  <c r="C92" i="88"/>
  <c r="L292" i="88"/>
  <c r="C601" i="88"/>
  <c r="D226" i="88"/>
  <c r="J407" i="88"/>
  <c r="C390" i="88"/>
  <c r="J616" i="88"/>
  <c r="C597" i="88"/>
  <c r="C124" i="88"/>
  <c r="J714" i="88"/>
  <c r="J263" i="88"/>
  <c r="M942" i="88"/>
  <c r="N612" i="88"/>
  <c r="J934" i="88"/>
  <c r="H686" i="88"/>
  <c r="M621" i="88"/>
  <c r="L960" i="88"/>
  <c r="M821" i="88"/>
  <c r="H832" i="88"/>
  <c r="H246" i="88"/>
  <c r="C348" i="88"/>
  <c r="N961" i="88"/>
  <c r="I997" i="88"/>
  <c r="J527" i="88"/>
  <c r="J472" i="88"/>
  <c r="J887" i="88"/>
  <c r="H893" i="88"/>
  <c r="I979" i="88"/>
  <c r="H985" i="88"/>
  <c r="H551" i="88"/>
  <c r="F353" i="88"/>
  <c r="C758" i="88"/>
  <c r="M562" i="88"/>
  <c r="N442" i="88"/>
  <c r="F756" i="88"/>
  <c r="F639" i="88"/>
  <c r="N734" i="88"/>
  <c r="G174" i="88"/>
  <c r="F551" i="88"/>
  <c r="J784" i="88"/>
  <c r="J877" i="88"/>
  <c r="F111" i="88"/>
  <c r="C893" i="88"/>
  <c r="C240" i="88"/>
  <c r="C970" i="88"/>
  <c r="J733" i="88"/>
  <c r="J979" i="88"/>
  <c r="L924" i="88"/>
  <c r="J806" i="88"/>
  <c r="M479" i="88"/>
  <c r="N281" i="88"/>
  <c r="L965" i="88"/>
  <c r="H742" i="88"/>
  <c r="H263" i="88"/>
  <c r="J848" i="88"/>
  <c r="I447" i="88"/>
  <c r="G506" i="88"/>
  <c r="J233" i="88"/>
  <c r="H435" i="88"/>
  <c r="F389" i="88"/>
  <c r="F944" i="88"/>
  <c r="N1001" i="88"/>
  <c r="D500" i="88"/>
  <c r="G888" i="88"/>
  <c r="C323" i="88"/>
  <c r="J373" i="88"/>
  <c r="J892" i="88"/>
  <c r="C208" i="88"/>
  <c r="D788" i="88"/>
  <c r="C152" i="88"/>
  <c r="N962" i="88"/>
  <c r="M817" i="88"/>
  <c r="N900" i="88"/>
  <c r="H996" i="88"/>
  <c r="F573" i="88"/>
  <c r="N500" i="88"/>
  <c r="M604" i="88"/>
  <c r="N883" i="88"/>
  <c r="J506" i="88"/>
  <c r="J683" i="88"/>
  <c r="L936" i="88"/>
  <c r="L993" i="88"/>
  <c r="F951" i="88"/>
  <c r="J534" i="88"/>
  <c r="J159" i="88"/>
  <c r="J539" i="88"/>
  <c r="L918" i="88"/>
  <c r="L713" i="88"/>
  <c r="I640" i="88"/>
  <c r="H632" i="88"/>
  <c r="L777" i="88"/>
  <c r="L748" i="88"/>
  <c r="G992" i="88"/>
  <c r="L521" i="88"/>
  <c r="G388" i="88"/>
  <c r="L315" i="88"/>
  <c r="N834" i="88"/>
  <c r="M898" i="88"/>
  <c r="C730" i="88"/>
  <c r="J408" i="88"/>
  <c r="J466" i="88"/>
  <c r="C756" i="88"/>
  <c r="F937" i="88"/>
  <c r="J271" i="88"/>
  <c r="C396" i="88"/>
  <c r="G1000" i="88"/>
  <c r="J845" i="88"/>
  <c r="F553" i="88"/>
  <c r="L910" i="88"/>
  <c r="G631" i="88"/>
  <c r="I531" i="88"/>
  <c r="M836" i="88"/>
  <c r="F690" i="88"/>
  <c r="I665" i="88"/>
  <c r="F175" i="88"/>
  <c r="F808" i="88"/>
  <c r="J192" i="88"/>
  <c r="F846" i="88"/>
  <c r="C927" i="88"/>
  <c r="N979" i="88"/>
  <c r="I360" i="88"/>
  <c r="L170" i="88"/>
  <c r="M55" i="88"/>
  <c r="B800" i="88"/>
  <c r="N144" i="88"/>
  <c r="M147" i="88"/>
  <c r="E190" i="88"/>
  <c r="N259" i="88"/>
  <c r="M333" i="88"/>
  <c r="E863" i="88"/>
  <c r="B374" i="88"/>
  <c r="L227" i="88"/>
  <c r="E462" i="88"/>
  <c r="G68" i="88"/>
  <c r="G88" i="88"/>
  <c r="B174" i="88"/>
  <c r="L145" i="88"/>
  <c r="M688" i="88"/>
  <c r="I212" i="88"/>
  <c r="B494" i="88"/>
  <c r="E253" i="88"/>
  <c r="E498" i="88"/>
  <c r="N731" i="88"/>
  <c r="J904" i="88"/>
  <c r="G753" i="88"/>
  <c r="M568" i="88"/>
  <c r="F542" i="88"/>
  <c r="G504" i="88"/>
  <c r="G636" i="88"/>
  <c r="M328" i="88"/>
  <c r="H768" i="88"/>
  <c r="H224" i="88"/>
  <c r="H293" i="88"/>
  <c r="E69" i="88"/>
  <c r="F367" i="88"/>
  <c r="H425" i="88"/>
  <c r="E834" i="88"/>
  <c r="F60" i="88"/>
  <c r="L565" i="88"/>
  <c r="G349" i="88"/>
  <c r="F126" i="88"/>
  <c r="G144" i="88"/>
  <c r="N378" i="88"/>
  <c r="M171" i="88"/>
  <c r="M191" i="88"/>
  <c r="D465" i="88"/>
  <c r="D598" i="88"/>
  <c r="G432" i="88"/>
  <c r="H604" i="88"/>
  <c r="L895" i="88"/>
  <c r="H983" i="88"/>
  <c r="D200" i="88"/>
  <c r="C572" i="88"/>
  <c r="L230" i="88"/>
  <c r="L291" i="88"/>
  <c r="E950" i="88"/>
  <c r="D408" i="88"/>
  <c r="N351" i="88"/>
  <c r="D141" i="88"/>
  <c r="C242" i="88"/>
  <c r="E937" i="88"/>
  <c r="I195" i="88"/>
  <c r="I48" i="88"/>
  <c r="I186" i="88"/>
  <c r="F23" i="88"/>
  <c r="D172" i="88"/>
  <c r="I373" i="88"/>
  <c r="D394" i="88"/>
  <c r="J540" i="88"/>
  <c r="C375" i="88"/>
  <c r="F786" i="88"/>
  <c r="J198" i="88"/>
  <c r="K198" i="88" s="1"/>
  <c r="D41" i="88"/>
  <c r="J409" i="88"/>
  <c r="C519" i="88"/>
  <c r="I941" i="88"/>
  <c r="F609" i="88"/>
  <c r="I538" i="88"/>
  <c r="M640" i="88"/>
  <c r="L682" i="88"/>
  <c r="I612" i="88"/>
  <c r="G856" i="88"/>
  <c r="I780" i="88"/>
  <c r="I276" i="88"/>
  <c r="M977" i="88"/>
  <c r="J823" i="88"/>
  <c r="C629" i="88"/>
  <c r="B876" i="88"/>
  <c r="N777" i="88"/>
  <c r="C838" i="88"/>
  <c r="E303" i="88"/>
  <c r="N822" i="88"/>
  <c r="C773" i="88"/>
  <c r="H924" i="88"/>
  <c r="L545" i="88"/>
  <c r="G262" i="88"/>
  <c r="M788" i="88"/>
  <c r="I448" i="88"/>
  <c r="J229" i="88"/>
  <c r="K229" i="88" s="1"/>
  <c r="N597" i="88"/>
  <c r="M207" i="88"/>
  <c r="C603" i="88"/>
  <c r="J360" i="88"/>
  <c r="B91" i="88"/>
  <c r="N921" i="88"/>
  <c r="I987" i="88"/>
  <c r="C605" i="88"/>
  <c r="J931" i="88"/>
  <c r="N968" i="88"/>
  <c r="B235" i="88"/>
  <c r="N903" i="88"/>
  <c r="N764" i="88"/>
  <c r="L959" i="88"/>
  <c r="C533" i="88"/>
  <c r="H436" i="88"/>
  <c r="L738" i="88"/>
  <c r="G743" i="88"/>
  <c r="N647" i="88"/>
  <c r="G979" i="88"/>
  <c r="M443" i="88"/>
  <c r="N447" i="88"/>
  <c r="L873" i="88"/>
  <c r="L431" i="88"/>
  <c r="G298" i="88"/>
  <c r="M798" i="88"/>
  <c r="L559" i="88"/>
  <c r="J176" i="88"/>
  <c r="J867" i="88"/>
  <c r="K867" i="88" s="1"/>
  <c r="J961" i="88"/>
  <c r="J328" i="88"/>
  <c r="J468" i="88"/>
  <c r="C708" i="88"/>
  <c r="M991" i="88"/>
  <c r="J429" i="88"/>
  <c r="F892" i="88"/>
  <c r="I776" i="88"/>
  <c r="L987" i="88"/>
  <c r="N404" i="88"/>
  <c r="F801" i="88"/>
  <c r="L937" i="88"/>
  <c r="N592" i="88"/>
  <c r="B286" i="88"/>
  <c r="I931" i="88"/>
  <c r="J800" i="88"/>
  <c r="K800" i="88" s="1"/>
  <c r="C772" i="88"/>
  <c r="C567" i="88"/>
  <c r="J582" i="88"/>
  <c r="C412" i="88"/>
  <c r="C398" i="88"/>
  <c r="J656" i="88"/>
  <c r="J52" i="88"/>
  <c r="N663" i="88"/>
  <c r="G599" i="88"/>
  <c r="C188" i="88"/>
  <c r="H707" i="88"/>
  <c r="J406" i="88"/>
  <c r="M970" i="88"/>
  <c r="G534" i="88"/>
  <c r="G885" i="88"/>
  <c r="L712" i="88"/>
  <c r="C467" i="88"/>
  <c r="C741" i="88"/>
  <c r="E128" i="88"/>
  <c r="J549" i="88"/>
  <c r="F262" i="88"/>
  <c r="H100" i="88"/>
  <c r="F889" i="88"/>
  <c r="C885" i="88"/>
  <c r="J970" i="88"/>
  <c r="G484" i="88"/>
  <c r="H286" i="88"/>
  <c r="L405" i="88"/>
  <c r="I627" i="88"/>
  <c r="G522" i="88"/>
  <c r="C789" i="88"/>
  <c r="H735" i="88"/>
  <c r="N648" i="88"/>
  <c r="I385" i="88"/>
  <c r="L865" i="88"/>
  <c r="M745" i="88"/>
  <c r="I468" i="88"/>
  <c r="C317" i="88"/>
  <c r="G695" i="88"/>
  <c r="M802" i="88"/>
  <c r="I499" i="88"/>
  <c r="L951" i="88"/>
  <c r="L422" i="88"/>
  <c r="F36" i="88"/>
  <c r="G54" i="88"/>
  <c r="G146" i="88"/>
  <c r="F410" i="88"/>
  <c r="N133" i="88"/>
  <c r="G332" i="88"/>
  <c r="E417" i="88"/>
  <c r="F296" i="88"/>
  <c r="M397" i="88"/>
  <c r="D952" i="88"/>
  <c r="N139" i="88"/>
  <c r="D647" i="88"/>
  <c r="M86" i="88"/>
  <c r="M20" i="88"/>
  <c r="M502" i="88"/>
  <c r="M679" i="88"/>
  <c r="B417" i="88"/>
  <c r="N889" i="88"/>
  <c r="G817" i="88"/>
  <c r="C934" i="88"/>
  <c r="L876" i="88"/>
  <c r="N552" i="88"/>
  <c r="L433" i="88"/>
  <c r="M261" i="88"/>
  <c r="E671" i="88"/>
  <c r="N473" i="88"/>
  <c r="G132" i="88"/>
  <c r="B428" i="88"/>
  <c r="M530" i="88"/>
  <c r="N280" i="88"/>
  <c r="E548" i="88"/>
  <c r="B143" i="88"/>
  <c r="I427" i="88"/>
  <c r="L556" i="88"/>
  <c r="B857" i="88"/>
  <c r="M106" i="88"/>
  <c r="N39" i="88"/>
  <c r="B846" i="88"/>
  <c r="H500" i="88"/>
  <c r="D923" i="88"/>
  <c r="G190" i="88"/>
  <c r="D744" i="88"/>
  <c r="N852" i="88"/>
  <c r="G815" i="88"/>
  <c r="F723" i="88"/>
  <c r="I391" i="88"/>
  <c r="C590" i="88"/>
  <c r="C763" i="88"/>
  <c r="E831" i="88"/>
  <c r="M212" i="88"/>
  <c r="J354" i="88"/>
  <c r="B408" i="88"/>
  <c r="C536" i="88"/>
  <c r="D666" i="88"/>
  <c r="E525" i="88"/>
  <c r="D822" i="88"/>
  <c r="B157" i="88"/>
  <c r="E101" i="88"/>
  <c r="D764" i="88"/>
  <c r="E773" i="88"/>
  <c r="B598" i="88"/>
  <c r="J631" i="88"/>
  <c r="C168" i="88"/>
  <c r="N988" i="88"/>
  <c r="J433" i="88"/>
  <c r="L994" i="88"/>
  <c r="N976" i="88"/>
  <c r="J753" i="88"/>
  <c r="C312" i="88"/>
  <c r="F967" i="88"/>
  <c r="M764" i="88"/>
  <c r="N760" i="88"/>
  <c r="H737" i="88"/>
  <c r="G797" i="88"/>
  <c r="M712" i="88"/>
  <c r="C1001" i="88"/>
  <c r="G502" i="88"/>
  <c r="H304" i="88"/>
  <c r="M423" i="88"/>
  <c r="N965" i="88"/>
  <c r="J861" i="88"/>
  <c r="C41" i="88"/>
  <c r="C1000" i="88"/>
  <c r="F979" i="88"/>
  <c r="D236" i="88"/>
  <c r="I900" i="88"/>
  <c r="I969" i="88"/>
  <c r="C191" i="88"/>
  <c r="C275" i="88"/>
  <c r="G442" i="88"/>
  <c r="N637" i="88"/>
  <c r="L655" i="88"/>
  <c r="I585" i="88"/>
  <c r="I912" i="88"/>
  <c r="L949" i="88"/>
  <c r="I243" i="88"/>
  <c r="N997" i="88"/>
  <c r="C801" i="88"/>
  <c r="J646" i="88"/>
  <c r="J347" i="88"/>
  <c r="C108" i="88"/>
  <c r="J602" i="88"/>
  <c r="C737" i="88"/>
  <c r="J831" i="88"/>
  <c r="C851" i="88"/>
  <c r="L474" i="88"/>
  <c r="I485" i="88"/>
  <c r="H882" i="88"/>
  <c r="N563" i="88"/>
  <c r="F518" i="88"/>
  <c r="L804" i="88"/>
  <c r="F796" i="88"/>
  <c r="I746" i="88"/>
  <c r="H392" i="88"/>
  <c r="L595" i="88"/>
  <c r="H523" i="88"/>
  <c r="G627" i="88"/>
  <c r="I583" i="88"/>
  <c r="G478" i="88"/>
  <c r="F503" i="88"/>
  <c r="G837" i="88"/>
  <c r="C342" i="88"/>
  <c r="C886" i="88"/>
  <c r="B343" i="88"/>
  <c r="H863" i="88"/>
  <c r="C693" i="88"/>
  <c r="B199" i="88"/>
  <c r="H908" i="88"/>
  <c r="C118" i="88"/>
  <c r="M948" i="88"/>
  <c r="L503" i="88"/>
  <c r="G370" i="88"/>
  <c r="L297" i="88"/>
  <c r="M699" i="88"/>
  <c r="N607" i="88"/>
  <c r="J865" i="88"/>
  <c r="H682" i="88"/>
  <c r="I277" i="88"/>
  <c r="I908" i="88"/>
  <c r="H990" i="88"/>
  <c r="J357" i="88"/>
  <c r="J745" i="88"/>
  <c r="M996" i="88"/>
  <c r="J252" i="88"/>
  <c r="C924" i="88"/>
  <c r="M964" i="88"/>
  <c r="J213" i="88"/>
  <c r="L851" i="88"/>
  <c r="M774" i="88"/>
  <c r="G765" i="88"/>
  <c r="N377" i="88"/>
  <c r="F906" i="88"/>
  <c r="M626" i="88"/>
  <c r="N929" i="88"/>
  <c r="F848" i="88"/>
  <c r="J756" i="88"/>
  <c r="C159" i="88"/>
  <c r="F813" i="88"/>
  <c r="J121" i="88"/>
  <c r="C277" i="88"/>
  <c r="J596" i="88"/>
  <c r="K596" i="88" s="1"/>
  <c r="C303" i="88"/>
  <c r="F795" i="88"/>
  <c r="F636" i="88"/>
  <c r="M656" i="88"/>
  <c r="M702" i="88"/>
  <c r="M727" i="88"/>
  <c r="G658" i="88"/>
  <c r="I977" i="88"/>
  <c r="H319" i="88"/>
  <c r="L417" i="88"/>
  <c r="J610" i="88"/>
  <c r="I695" i="88"/>
  <c r="N759" i="88"/>
  <c r="J835" i="88"/>
  <c r="G854" i="88"/>
  <c r="M595" i="88"/>
  <c r="F569" i="88"/>
  <c r="G531" i="88"/>
  <c r="L654" i="88"/>
  <c r="M355" i="88"/>
  <c r="L328" i="88"/>
  <c r="H527" i="88"/>
  <c r="E141" i="88"/>
  <c r="F394" i="88"/>
  <c r="L273" i="88"/>
  <c r="E906" i="88"/>
  <c r="L91" i="88"/>
  <c r="F704" i="88"/>
  <c r="N270" i="88"/>
  <c r="G403" i="88"/>
  <c r="F153" i="88"/>
  <c r="G171" i="88"/>
  <c r="M198" i="88"/>
  <c r="N224" i="88"/>
  <c r="D593" i="88"/>
  <c r="D670" i="88"/>
  <c r="H260" i="88"/>
  <c r="H652" i="88"/>
  <c r="L836" i="88"/>
  <c r="I839" i="88"/>
  <c r="H794" i="88"/>
  <c r="N674" i="88"/>
  <c r="N593" i="88"/>
  <c r="J508" i="88"/>
  <c r="B915" i="88"/>
  <c r="F438" i="88"/>
  <c r="H404" i="88"/>
  <c r="L795" i="88"/>
  <c r="G310" i="88"/>
  <c r="D420" i="88"/>
  <c r="M126" i="88"/>
  <c r="M146" i="88"/>
  <c r="D65" i="88"/>
  <c r="N313" i="88"/>
  <c r="M378" i="88"/>
  <c r="E983" i="88"/>
  <c r="H395" i="88"/>
  <c r="L59" i="88"/>
  <c r="F314" i="88"/>
  <c r="L727" i="88"/>
  <c r="N514" i="88"/>
  <c r="J32" i="88"/>
  <c r="I611" i="88"/>
  <c r="G702" i="88"/>
  <c r="I445" i="88"/>
  <c r="H867" i="88"/>
  <c r="F355" i="88"/>
  <c r="L286" i="88"/>
  <c r="I347" i="88"/>
  <c r="F228" i="88"/>
  <c r="H283" i="88"/>
  <c r="D661" i="88"/>
  <c r="I340" i="88"/>
  <c r="N366" i="88"/>
  <c r="M33" i="88"/>
  <c r="E868" i="88"/>
  <c r="M178" i="88"/>
  <c r="H98" i="88"/>
  <c r="B111" i="88"/>
  <c r="H856" i="88"/>
  <c r="G268" i="88"/>
  <c r="N119" i="88"/>
  <c r="H450" i="88"/>
  <c r="I244" i="88"/>
  <c r="G225" i="88"/>
  <c r="E681" i="88"/>
  <c r="C403" i="88"/>
  <c r="B552" i="88"/>
  <c r="B668" i="88"/>
  <c r="D740" i="88"/>
  <c r="B994" i="88"/>
  <c r="E759" i="88"/>
  <c r="B690" i="88"/>
  <c r="D543" i="88"/>
  <c r="E114" i="88"/>
  <c r="B197" i="88"/>
  <c r="C698" i="88"/>
  <c r="G568" i="88"/>
  <c r="N696" i="88"/>
  <c r="I626" i="88"/>
  <c r="I785" i="88"/>
  <c r="I835" i="88"/>
  <c r="N539" i="88"/>
  <c r="G838" i="88"/>
  <c r="N411" i="88"/>
  <c r="C417" i="88"/>
  <c r="C451" i="88"/>
  <c r="C793" i="88"/>
  <c r="C385" i="88"/>
  <c r="B856" i="88"/>
  <c r="E778" i="88"/>
  <c r="C637" i="88"/>
  <c r="D918" i="88"/>
  <c r="C589" i="88"/>
  <c r="B317" i="88"/>
  <c r="I70" i="88"/>
  <c r="D898" i="88"/>
  <c r="B283" i="88"/>
  <c r="F38" i="88"/>
  <c r="E427" i="88"/>
  <c r="I79" i="88"/>
  <c r="E360" i="88"/>
  <c r="I96" i="88"/>
  <c r="C482" i="88"/>
  <c r="J482" i="88"/>
  <c r="J995" i="88"/>
  <c r="C657" i="88"/>
  <c r="J587" i="88"/>
  <c r="J925" i="88"/>
  <c r="C297" i="88"/>
  <c r="J685" i="88"/>
  <c r="J851" i="88"/>
  <c r="L996" i="88"/>
  <c r="H409" i="88"/>
  <c r="L814" i="88"/>
  <c r="G935" i="88"/>
  <c r="G483" i="88"/>
  <c r="I439" i="88"/>
  <c r="F863" i="88"/>
  <c r="G623" i="88"/>
  <c r="M539" i="88"/>
  <c r="L181" i="88"/>
  <c r="L980" i="88"/>
  <c r="J302" i="88"/>
  <c r="J787" i="88"/>
  <c r="J236" i="88"/>
  <c r="F867" i="88"/>
  <c r="C983" i="88"/>
  <c r="J369" i="88"/>
  <c r="F912" i="88"/>
  <c r="J643" i="88"/>
  <c r="C984" i="88"/>
  <c r="H691" i="88"/>
  <c r="N780" i="88"/>
  <c r="N679" i="88"/>
  <c r="J453" i="88"/>
  <c r="H444" i="88"/>
  <c r="F398" i="88"/>
  <c r="I624" i="88"/>
  <c r="N918" i="88"/>
  <c r="C809" i="88"/>
  <c r="J324" i="88"/>
  <c r="H906" i="88"/>
  <c r="C856" i="88"/>
  <c r="G812" i="88"/>
  <c r="M974" i="88"/>
  <c r="C531" i="88"/>
  <c r="J180" i="88"/>
  <c r="H888" i="88"/>
  <c r="F714" i="88"/>
  <c r="L644" i="88"/>
  <c r="N614" i="88"/>
  <c r="C675" i="88"/>
  <c r="F543" i="88"/>
  <c r="L974" i="88"/>
  <c r="F579" i="88"/>
  <c r="I869" i="88"/>
  <c r="H725" i="88"/>
  <c r="C173" i="88"/>
  <c r="H672" i="88"/>
  <c r="H727" i="88"/>
  <c r="F988" i="88"/>
  <c r="B271" i="88"/>
  <c r="H899" i="88"/>
  <c r="J81" i="88"/>
  <c r="J677" i="88"/>
  <c r="J388" i="88"/>
  <c r="C701" i="88"/>
  <c r="J546" i="88"/>
  <c r="J340" i="88"/>
  <c r="N994" i="88"/>
  <c r="N949" i="88"/>
  <c r="H622" i="88"/>
  <c r="G561" i="88"/>
  <c r="N970" i="88"/>
  <c r="N746" i="88"/>
  <c r="I696" i="88"/>
  <c r="F877" i="88"/>
  <c r="I884" i="88"/>
  <c r="I887" i="88"/>
  <c r="M421" i="88"/>
  <c r="C996" i="88"/>
  <c r="D489" i="88"/>
  <c r="J854" i="88"/>
  <c r="N789" i="88"/>
  <c r="J58" i="88"/>
  <c r="K58" i="88" s="1"/>
  <c r="J730" i="88"/>
  <c r="C625" i="88"/>
  <c r="J85" i="88"/>
  <c r="F997" i="88"/>
  <c r="I464" i="88"/>
  <c r="F272" i="88"/>
  <c r="C203" i="88"/>
  <c r="F497" i="88"/>
  <c r="I759" i="88"/>
  <c r="F558" i="88"/>
  <c r="G762" i="88"/>
  <c r="G93" i="88"/>
  <c r="I618" i="88"/>
  <c r="G513" i="88"/>
  <c r="J458" i="88"/>
  <c r="C503" i="88"/>
  <c r="J211" i="88"/>
  <c r="F957" i="88"/>
  <c r="C376" i="88"/>
  <c r="J855" i="88"/>
  <c r="M872" i="88"/>
  <c r="C647" i="88"/>
  <c r="F779" i="88"/>
  <c r="H780" i="88"/>
  <c r="H770" i="88"/>
  <c r="L923" i="88"/>
  <c r="F849" i="88"/>
  <c r="C906" i="88"/>
  <c r="I449" i="88"/>
  <c r="I905" i="88"/>
  <c r="N945" i="88"/>
  <c r="F647" i="88"/>
  <c r="H723" i="88"/>
  <c r="L627" i="88"/>
  <c r="I865" i="88"/>
  <c r="I849" i="88"/>
  <c r="H722" i="88"/>
  <c r="M448" i="88"/>
  <c r="I51" i="88"/>
  <c r="H366" i="88"/>
  <c r="E776" i="88"/>
  <c r="H54" i="88"/>
  <c r="F13" i="88"/>
  <c r="N50" i="88"/>
  <c r="D924" i="88"/>
  <c r="N72" i="88"/>
  <c r="M84" i="88"/>
  <c r="E22" i="88"/>
  <c r="G312" i="88"/>
  <c r="D724" i="88"/>
  <c r="M775" i="88"/>
  <c r="H245" i="88"/>
  <c r="H347" i="88"/>
  <c r="E93" i="88"/>
  <c r="D654" i="88"/>
  <c r="C165" i="88"/>
  <c r="M866" i="88"/>
  <c r="M795" i="88"/>
  <c r="H614" i="88"/>
  <c r="L691" i="88"/>
  <c r="M578" i="88"/>
  <c r="F322" i="88"/>
  <c r="I357" i="88"/>
  <c r="H685" i="88"/>
  <c r="F504" i="88"/>
  <c r="N435" i="88"/>
  <c r="D470" i="88"/>
  <c r="F785" i="88"/>
  <c r="L178" i="88"/>
  <c r="I214" i="88"/>
  <c r="D803" i="88"/>
  <c r="G145" i="88"/>
  <c r="G543" i="88"/>
  <c r="I147" i="88"/>
  <c r="M132" i="88"/>
  <c r="F41" i="88"/>
  <c r="M820" i="88"/>
  <c r="B823" i="88"/>
  <c r="L410" i="88"/>
  <c r="E209" i="88"/>
  <c r="J503" i="88"/>
  <c r="K503" i="88" s="1"/>
  <c r="J993" i="88"/>
  <c r="G548" i="88"/>
  <c r="N718" i="88"/>
  <c r="G769" i="88"/>
  <c r="F646" i="88"/>
  <c r="N636" i="88"/>
  <c r="L491" i="88"/>
  <c r="F688" i="88"/>
  <c r="L379" i="88"/>
  <c r="L398" i="88"/>
  <c r="H280" i="88"/>
  <c r="E918" i="88"/>
  <c r="G193" i="88"/>
  <c r="D945" i="88"/>
  <c r="E435" i="88"/>
  <c r="F211" i="88"/>
  <c r="N96" i="88"/>
  <c r="D871" i="88"/>
  <c r="F250" i="88"/>
  <c r="D794" i="88"/>
  <c r="M304" i="88"/>
  <c r="F196" i="88"/>
  <c r="B605" i="88"/>
  <c r="N428" i="88"/>
  <c r="C487" i="88"/>
  <c r="B299" i="88"/>
  <c r="E443" i="88"/>
  <c r="D129" i="88"/>
  <c r="D39" i="88"/>
  <c r="C493" i="88"/>
  <c r="B654" i="88"/>
  <c r="N9" i="88"/>
  <c r="D369" i="88"/>
  <c r="E790" i="88"/>
  <c r="D656" i="88"/>
  <c r="B460" i="88"/>
  <c r="D404" i="88"/>
  <c r="D255" i="88"/>
  <c r="C847" i="88"/>
  <c r="B83" i="88"/>
  <c r="L120" i="88"/>
  <c r="B295" i="88"/>
  <c r="E934" i="88"/>
  <c r="E531" i="88"/>
  <c r="E670" i="88"/>
  <c r="J729" i="88"/>
  <c r="K729" i="88" s="1"/>
  <c r="J689" i="88"/>
  <c r="C627" i="88"/>
  <c r="J955" i="88"/>
  <c r="C267" i="88"/>
  <c r="L799" i="88"/>
  <c r="J545" i="88"/>
  <c r="J378" i="88"/>
  <c r="K378" i="88" s="1"/>
  <c r="L800" i="88"/>
  <c r="N579" i="88"/>
  <c r="L837" i="88"/>
  <c r="N739" i="88"/>
  <c r="H653" i="88"/>
  <c r="M905" i="88"/>
  <c r="J623" i="88"/>
  <c r="I375" i="88"/>
  <c r="C585" i="88"/>
  <c r="J803" i="88"/>
  <c r="J270" i="88"/>
  <c r="C976" i="88"/>
  <c r="J718" i="88"/>
  <c r="J833" i="88"/>
  <c r="C616" i="88"/>
  <c r="E663" i="88"/>
  <c r="H791" i="88"/>
  <c r="F886" i="88"/>
  <c r="I911" i="88"/>
  <c r="I926" i="88"/>
  <c r="I976" i="88"/>
  <c r="M932" i="88"/>
  <c r="J780" i="88"/>
  <c r="F627" i="88"/>
  <c r="F598" i="88"/>
  <c r="M917" i="88"/>
  <c r="F436" i="88"/>
  <c r="C747" i="88"/>
  <c r="J483" i="88"/>
  <c r="C822" i="88"/>
  <c r="J313" i="88"/>
  <c r="C310" i="88"/>
  <c r="C462" i="88"/>
  <c r="J884" i="88"/>
  <c r="J339" i="88"/>
  <c r="L939" i="88"/>
  <c r="N558" i="88"/>
  <c r="M602" i="88"/>
  <c r="J301" i="88"/>
  <c r="I650" i="88"/>
  <c r="H602" i="88"/>
  <c r="N818" i="88"/>
  <c r="F783" i="88"/>
  <c r="H354" i="88"/>
  <c r="G724" i="88"/>
  <c r="L607" i="88"/>
  <c r="H703" i="88"/>
  <c r="L668" i="88"/>
  <c r="I595" i="88"/>
  <c r="H587" i="88"/>
  <c r="L863" i="88"/>
  <c r="J379" i="88"/>
  <c r="C479" i="88"/>
  <c r="C222" i="88"/>
  <c r="B118" i="88"/>
  <c r="I846" i="88"/>
  <c r="L968" i="88"/>
  <c r="C623" i="88"/>
  <c r="C654" i="88"/>
  <c r="L618" i="88"/>
  <c r="L515" i="88"/>
  <c r="I507" i="88"/>
  <c r="F743" i="88"/>
  <c r="N790" i="88"/>
  <c r="I963" i="88"/>
  <c r="L805" i="88"/>
  <c r="I821" i="88"/>
  <c r="L413" i="88"/>
  <c r="G999" i="88"/>
  <c r="J666" i="88"/>
  <c r="C288" i="88"/>
  <c r="C213" i="88"/>
  <c r="C365" i="88"/>
  <c r="D716" i="88"/>
  <c r="C44" i="88"/>
  <c r="C432" i="88"/>
  <c r="F831" i="88"/>
  <c r="M460" i="88"/>
  <c r="C641" i="88"/>
  <c r="G648" i="88"/>
  <c r="H493" i="88"/>
  <c r="N389" i="88"/>
  <c r="D310" i="88"/>
  <c r="D217" i="88"/>
  <c r="E194" i="88"/>
  <c r="B854" i="88"/>
  <c r="H524" i="88"/>
  <c r="M923" i="88"/>
  <c r="D221" i="88"/>
  <c r="E234" i="88"/>
  <c r="B687" i="88"/>
  <c r="E492" i="88"/>
  <c r="B757" i="88"/>
  <c r="C500" i="88"/>
  <c r="D859" i="88"/>
  <c r="B642" i="88"/>
  <c r="D706" i="88"/>
  <c r="E915" i="88"/>
  <c r="H169" i="88"/>
  <c r="I104" i="88"/>
  <c r="C339" i="88"/>
  <c r="F260" i="88"/>
  <c r="C753" i="88"/>
  <c r="C971" i="88"/>
  <c r="J95" i="88"/>
  <c r="K95" i="88" s="1"/>
  <c r="J728" i="88"/>
  <c r="C611" i="88"/>
  <c r="H362" i="88"/>
  <c r="C430" i="88"/>
  <c r="J133" i="88"/>
  <c r="M749" i="88"/>
  <c r="G864" i="88"/>
  <c r="I861" i="88"/>
  <c r="M862" i="88"/>
  <c r="G908" i="88"/>
  <c r="L582" i="88"/>
  <c r="L479" i="88"/>
  <c r="I471" i="88"/>
  <c r="J102" i="88"/>
  <c r="C593" i="88"/>
  <c r="J669" i="88"/>
  <c r="H933" i="88"/>
  <c r="C963" i="88"/>
  <c r="G839" i="88"/>
  <c r="J82" i="88"/>
  <c r="C794" i="88"/>
  <c r="J396" i="88"/>
  <c r="K396" i="88" s="1"/>
  <c r="H915" i="88"/>
  <c r="F741" i="88"/>
  <c r="G722" i="88"/>
  <c r="N641" i="88"/>
  <c r="G774" i="88"/>
  <c r="M831" i="88"/>
  <c r="I721" i="88"/>
  <c r="J426" i="88"/>
  <c r="L717" i="88"/>
  <c r="F761" i="88"/>
  <c r="B55" i="88"/>
  <c r="H926" i="88"/>
  <c r="G976" i="88"/>
  <c r="J893" i="88"/>
  <c r="C485" i="88"/>
  <c r="J762" i="88"/>
  <c r="J110" i="88"/>
  <c r="N860" i="88"/>
  <c r="J352" i="88"/>
  <c r="J737" i="88"/>
  <c r="I483" i="88"/>
  <c r="H546" i="88"/>
  <c r="N832" i="88"/>
  <c r="I577" i="88"/>
  <c r="H569" i="88"/>
  <c r="H203" i="88"/>
  <c r="M672" i="88"/>
  <c r="I524" i="88"/>
  <c r="G433" i="88"/>
  <c r="G527" i="88"/>
  <c r="L718" i="88"/>
  <c r="J921" i="88"/>
  <c r="J838" i="88"/>
  <c r="C586" i="88"/>
  <c r="J187" i="88"/>
  <c r="J768" i="88"/>
  <c r="C945" i="88"/>
  <c r="J698" i="88"/>
  <c r="J694" i="88"/>
  <c r="H328" i="88"/>
  <c r="G945" i="88"/>
  <c r="M863" i="88"/>
  <c r="M284" i="88"/>
  <c r="N959" i="88"/>
  <c r="N576" i="88"/>
  <c r="M620" i="88"/>
  <c r="M434" i="88"/>
  <c r="J286" i="88"/>
  <c r="J436" i="88"/>
  <c r="C594" i="88"/>
  <c r="J149" i="88"/>
  <c r="F948" i="88"/>
  <c r="C335" i="88"/>
  <c r="J509" i="88"/>
  <c r="N865" i="88"/>
  <c r="C738" i="88"/>
  <c r="C682" i="88"/>
  <c r="H717" i="88"/>
  <c r="L803" i="88"/>
  <c r="L964" i="88"/>
  <c r="F782" i="88"/>
  <c r="N762" i="88"/>
  <c r="J223" i="88"/>
  <c r="H525" i="88"/>
  <c r="M456" i="88"/>
  <c r="F686" i="88"/>
  <c r="M962" i="88"/>
  <c r="L770" i="88"/>
  <c r="J177" i="88"/>
  <c r="J811" i="88"/>
  <c r="E152" i="88"/>
  <c r="H928" i="88"/>
  <c r="B379" i="88"/>
  <c r="C841" i="88"/>
  <c r="I913" i="88"/>
  <c r="J667" i="88"/>
  <c r="J251" i="88"/>
  <c r="M445" i="88"/>
  <c r="I675" i="88"/>
  <c r="H478" i="88"/>
  <c r="N807" i="88"/>
  <c r="I840" i="88"/>
  <c r="H702" i="88"/>
  <c r="F519" i="88"/>
  <c r="F890" i="88"/>
  <c r="L872" i="88"/>
  <c r="G589" i="88"/>
  <c r="H925" i="88"/>
  <c r="N652" i="88"/>
  <c r="H594" i="88"/>
  <c r="M535" i="88"/>
  <c r="M401" i="88"/>
  <c r="I571" i="88"/>
  <c r="F163" i="88"/>
  <c r="L350" i="88"/>
  <c r="N264" i="88"/>
  <c r="I217" i="88"/>
  <c r="H649" i="88"/>
  <c r="M400" i="88"/>
  <c r="F194" i="88"/>
  <c r="G703" i="88"/>
  <c r="G241" i="88"/>
  <c r="L27" i="88"/>
  <c r="I233" i="88"/>
  <c r="I174" i="88"/>
  <c r="M159" i="88"/>
  <c r="H205" i="88"/>
  <c r="M889" i="88"/>
  <c r="B895" i="88"/>
  <c r="M377" i="88"/>
  <c r="E281" i="88"/>
  <c r="B752" i="88"/>
  <c r="C332" i="88"/>
  <c r="H601" i="88"/>
  <c r="M496" i="88"/>
  <c r="G869" i="88"/>
  <c r="J455" i="88"/>
  <c r="G613" i="88"/>
  <c r="I513" i="88"/>
  <c r="G330" i="88"/>
  <c r="D772" i="88"/>
  <c r="M358" i="88"/>
  <c r="H302" i="88"/>
  <c r="E515" i="88"/>
  <c r="H427" i="88"/>
  <c r="F71" i="88"/>
  <c r="E19" i="88"/>
  <c r="N814" i="88"/>
  <c r="B703" i="88"/>
  <c r="L151" i="88"/>
  <c r="M240" i="88"/>
  <c r="M145" i="88"/>
  <c r="B482" i="88"/>
  <c r="I359" i="88"/>
  <c r="H440" i="88"/>
  <c r="B983" i="88"/>
  <c r="I508" i="88"/>
  <c r="F498" i="88"/>
  <c r="N811" i="88"/>
  <c r="L547" i="88"/>
  <c r="E654" i="88"/>
  <c r="L299" i="88"/>
  <c r="E583" i="88"/>
  <c r="F629" i="88"/>
  <c r="F24" i="88"/>
  <c r="E191" i="88"/>
  <c r="F70" i="88"/>
  <c r="M411" i="88"/>
  <c r="I25" i="88"/>
  <c r="H182" i="88"/>
  <c r="I202" i="88"/>
  <c r="L314" i="88"/>
  <c r="F226" i="88"/>
  <c r="G748" i="88"/>
  <c r="L199" i="88"/>
  <c r="F258" i="88"/>
  <c r="L334" i="88"/>
  <c r="I323" i="88"/>
  <c r="J765" i="88"/>
  <c r="F1001" i="88"/>
  <c r="G449" i="88"/>
  <c r="L578" i="88"/>
  <c r="F794" i="88"/>
  <c r="G533" i="88"/>
  <c r="I564" i="88"/>
  <c r="B275" i="88"/>
  <c r="D379" i="88"/>
  <c r="B119" i="88"/>
  <c r="D362" i="88"/>
  <c r="G364" i="88"/>
  <c r="E683" i="88"/>
  <c r="G266" i="88"/>
  <c r="M440" i="88"/>
  <c r="L177" i="88"/>
  <c r="G436" i="88"/>
  <c r="F510" i="88"/>
  <c r="D653" i="88"/>
  <c r="N42" i="88"/>
  <c r="I404" i="88"/>
  <c r="D248" i="88"/>
  <c r="D801" i="88"/>
  <c r="G139" i="88"/>
  <c r="E774" i="88"/>
  <c r="I390" i="88"/>
  <c r="L344" i="88"/>
  <c r="I176" i="88"/>
  <c r="B811" i="88"/>
  <c r="M793" i="88"/>
  <c r="N741" i="88"/>
  <c r="L767" i="88"/>
  <c r="N891" i="88"/>
  <c r="G630" i="88"/>
  <c r="L756" i="88"/>
  <c r="N272" i="88"/>
  <c r="D212" i="88"/>
  <c r="N136" i="88"/>
  <c r="E526" i="88"/>
  <c r="H33" i="88"/>
  <c r="L210" i="88"/>
  <c r="N234" i="88"/>
  <c r="I296" i="88"/>
  <c r="D317" i="88"/>
  <c r="M91" i="88"/>
  <c r="G220" i="88"/>
  <c r="F784" i="88"/>
  <c r="G445" i="88"/>
  <c r="B437" i="88"/>
  <c r="E836" i="88"/>
  <c r="N388" i="88"/>
  <c r="M665" i="88"/>
  <c r="E71" i="88"/>
  <c r="F297" i="88"/>
  <c r="M357" i="88"/>
  <c r="I196" i="88"/>
  <c r="N213" i="88"/>
  <c r="L525" i="88"/>
  <c r="M667" i="88"/>
  <c r="G925" i="88"/>
  <c r="G932" i="88"/>
  <c r="H792" i="88"/>
  <c r="D22" i="88"/>
  <c r="D266" i="88"/>
  <c r="D579" i="88"/>
  <c r="H21" i="88"/>
  <c r="N22" i="88"/>
  <c r="E862" i="88"/>
  <c r="E540" i="88"/>
  <c r="B889" i="88"/>
  <c r="E109" i="88"/>
  <c r="H413" i="88"/>
  <c r="E556" i="88"/>
  <c r="G196" i="88"/>
  <c r="L426" i="88"/>
  <c r="N409" i="88"/>
  <c r="F442" i="88"/>
  <c r="E719" i="88"/>
  <c r="N306" i="88"/>
  <c r="E46" i="88"/>
  <c r="G512" i="88"/>
  <c r="M234" i="88"/>
  <c r="L306" i="88"/>
  <c r="C181" i="88"/>
  <c r="L456" i="88"/>
  <c r="L583" i="88"/>
  <c r="H396" i="88"/>
  <c r="M812" i="88"/>
  <c r="E728" i="88"/>
  <c r="E405" i="88"/>
  <c r="F333" i="88"/>
  <c r="G113" i="88"/>
  <c r="H868" i="88"/>
  <c r="F678" i="88"/>
  <c r="H862" i="88"/>
  <c r="J17" i="88"/>
  <c r="M341" i="88"/>
  <c r="C100" i="88"/>
  <c r="B675" i="88"/>
  <c r="E856" i="88"/>
  <c r="E517" i="88"/>
  <c r="C704" i="88"/>
  <c r="B882" i="88"/>
  <c r="B677" i="88"/>
  <c r="E487" i="88"/>
  <c r="L282" i="88"/>
  <c r="C381" i="88"/>
  <c r="H172" i="88"/>
  <c r="E964" i="88"/>
  <c r="E589" i="88"/>
  <c r="C314" i="88"/>
  <c r="B21" i="88"/>
  <c r="B292" i="88"/>
  <c r="B980" i="88"/>
  <c r="B898" i="88"/>
  <c r="C132" i="88"/>
  <c r="F994" i="88"/>
  <c r="J346" i="88"/>
  <c r="J743" i="88"/>
  <c r="H875" i="88"/>
  <c r="J285" i="88"/>
  <c r="J612" i="88"/>
  <c r="K612" i="88" s="1"/>
  <c r="H920" i="88"/>
  <c r="J30" i="88"/>
  <c r="J165" i="88"/>
  <c r="H426" i="88"/>
  <c r="F380" i="88"/>
  <c r="M816" i="88"/>
  <c r="H539" i="88"/>
  <c r="L704" i="88"/>
  <c r="I631" i="88"/>
  <c r="H623" i="88"/>
  <c r="N399" i="88"/>
  <c r="C256" i="88"/>
  <c r="C621" i="88"/>
  <c r="J695" i="88"/>
  <c r="J535" i="88"/>
  <c r="J735" i="88"/>
  <c r="J895" i="88"/>
  <c r="C765" i="88"/>
  <c r="J754" i="88"/>
  <c r="N819" i="88"/>
  <c r="N796" i="88"/>
  <c r="H767" i="88"/>
  <c r="N975" i="88"/>
  <c r="G826" i="88"/>
  <c r="H838" i="88"/>
  <c r="L555" i="88"/>
  <c r="L452" i="88"/>
  <c r="I444" i="88"/>
  <c r="J255" i="88"/>
  <c r="N422" i="88"/>
  <c r="J419" i="88"/>
  <c r="C162" i="88"/>
  <c r="J915" i="88"/>
  <c r="N874" i="88"/>
  <c r="C94" i="88"/>
  <c r="J432" i="88"/>
  <c r="N919" i="88"/>
  <c r="C306" i="88"/>
  <c r="C836" i="88"/>
  <c r="L797" i="88"/>
  <c r="N684" i="88"/>
  <c r="N933" i="88"/>
  <c r="J956" i="88"/>
  <c r="M510" i="88"/>
  <c r="M724" i="88"/>
  <c r="J363" i="88"/>
  <c r="G736" i="88"/>
  <c r="I842" i="88"/>
  <c r="H905" i="88"/>
  <c r="L680" i="88"/>
  <c r="J46" i="88"/>
  <c r="C850" i="88"/>
  <c r="J578" i="88"/>
  <c r="G913" i="88"/>
  <c r="H981" i="88"/>
  <c r="L838" i="88"/>
  <c r="J126" i="88"/>
  <c r="J424" i="88"/>
  <c r="J512" i="88"/>
  <c r="G895" i="88"/>
  <c r="G705" i="88"/>
  <c r="L630" i="88"/>
  <c r="M624" i="88"/>
  <c r="G760" i="88"/>
  <c r="H755" i="88"/>
  <c r="H897" i="88"/>
  <c r="M532" i="88"/>
  <c r="G253" i="88"/>
  <c r="I866" i="88"/>
  <c r="I781" i="88"/>
  <c r="J393" i="88"/>
  <c r="C1002" i="88"/>
  <c r="D82" i="88"/>
  <c r="H956" i="88"/>
  <c r="B163" i="88"/>
  <c r="B457" i="88"/>
  <c r="I940" i="88"/>
  <c r="J883" i="88"/>
  <c r="J174" i="88"/>
  <c r="M472" i="88"/>
  <c r="N445" i="88"/>
  <c r="L577" i="88"/>
  <c r="H505" i="88"/>
  <c r="H839" i="88"/>
  <c r="I917" i="88"/>
  <c r="H729" i="88"/>
  <c r="L224" i="88"/>
  <c r="L921" i="88"/>
  <c r="M732" i="88"/>
  <c r="C123" i="88"/>
  <c r="E648" i="88"/>
  <c r="C105" i="88"/>
  <c r="C755" i="88"/>
  <c r="J591" i="88"/>
  <c r="J944" i="88"/>
  <c r="C395" i="88"/>
  <c r="E936" i="88"/>
  <c r="C537" i="88"/>
  <c r="C588" i="88"/>
  <c r="N829" i="88"/>
  <c r="N938" i="88"/>
  <c r="G906" i="88"/>
  <c r="L888" i="88"/>
  <c r="H648" i="88"/>
  <c r="N544" i="88"/>
  <c r="M695" i="88"/>
  <c r="G911" i="88"/>
  <c r="G474" i="88"/>
  <c r="I808" i="88"/>
  <c r="M617" i="88"/>
  <c r="J250" i="88"/>
  <c r="K250" i="88" s="1"/>
  <c r="L730" i="88"/>
  <c r="H202" i="88"/>
  <c r="F80" i="88"/>
  <c r="F811" i="88"/>
  <c r="L464" i="88"/>
  <c r="F661" i="88"/>
  <c r="N243" i="88"/>
  <c r="H77" i="88"/>
  <c r="G89" i="88"/>
  <c r="E34" i="88"/>
  <c r="G503" i="88"/>
  <c r="H287" i="88"/>
  <c r="F396" i="88"/>
  <c r="I451" i="88"/>
  <c r="H115" i="88"/>
  <c r="G286" i="88"/>
  <c r="M280" i="88"/>
  <c r="D640" i="88"/>
  <c r="D292" i="88"/>
  <c r="B116" i="88"/>
  <c r="H624" i="88"/>
  <c r="I587" i="88"/>
  <c r="N332" i="88"/>
  <c r="G773" i="88"/>
  <c r="F492" i="88"/>
  <c r="I103" i="88"/>
  <c r="H83" i="88"/>
  <c r="D971" i="88"/>
  <c r="F209" i="88"/>
  <c r="F606" i="88"/>
  <c r="F181" i="88"/>
  <c r="B680" i="88"/>
  <c r="H417" i="88"/>
  <c r="M208" i="88"/>
  <c r="E779" i="88"/>
  <c r="B705" i="88"/>
  <c r="L726" i="88"/>
  <c r="D540" i="88"/>
  <c r="G373" i="88"/>
  <c r="M512" i="88"/>
  <c r="N14" i="88"/>
  <c r="B684" i="88"/>
  <c r="H825" i="88"/>
  <c r="H980" i="88"/>
  <c r="G918" i="88"/>
  <c r="H560" i="88"/>
  <c r="L664" i="88"/>
  <c r="F26" i="88"/>
  <c r="D557" i="88"/>
  <c r="B153" i="88"/>
  <c r="B478" i="88"/>
  <c r="D396" i="88"/>
  <c r="D728" i="88"/>
  <c r="E199" i="88"/>
  <c r="E614" i="88"/>
  <c r="E14" i="88"/>
  <c r="L52" i="88"/>
  <c r="C788" i="88"/>
  <c r="L392" i="88"/>
  <c r="E242" i="88"/>
  <c r="B74" i="88"/>
  <c r="G36" i="88"/>
  <c r="E319" i="88"/>
  <c r="E902" i="88"/>
  <c r="C990" i="88"/>
  <c r="C413" i="88"/>
  <c r="E159" i="88"/>
  <c r="N804" i="88"/>
  <c r="C622" i="88"/>
  <c r="B600" i="88"/>
  <c r="M852" i="88"/>
  <c r="C557" i="88"/>
  <c r="G877" i="88"/>
  <c r="G939" i="88"/>
  <c r="G289" i="88"/>
  <c r="I844" i="88"/>
  <c r="M533" i="88"/>
  <c r="N335" i="88"/>
  <c r="M983" i="88"/>
  <c r="N654" i="88"/>
  <c r="G590" i="88"/>
  <c r="H72" i="88"/>
  <c r="J678" i="88"/>
  <c r="K678" i="88" s="1"/>
  <c r="C82" i="88"/>
  <c r="C724" i="88"/>
  <c r="J758" i="88"/>
  <c r="M935" i="88"/>
  <c r="C231" i="88"/>
  <c r="J634" i="88"/>
  <c r="F869" i="88"/>
  <c r="C868" i="88"/>
  <c r="I799" i="88"/>
  <c r="M886" i="88"/>
  <c r="M959" i="88"/>
  <c r="G883" i="88"/>
  <c r="C495" i="88"/>
  <c r="N613" i="88"/>
  <c r="L926" i="88"/>
  <c r="J860" i="88"/>
  <c r="J624" i="88"/>
  <c r="M930" i="88"/>
  <c r="J231" i="88"/>
  <c r="N877" i="88"/>
  <c r="C726" i="88"/>
  <c r="J975" i="88"/>
  <c r="J971" i="88"/>
  <c r="K971" i="88" s="1"/>
  <c r="M912" i="88"/>
  <c r="F775" i="88"/>
  <c r="F567" i="88"/>
  <c r="N662" i="88"/>
  <c r="N842" i="88"/>
  <c r="M658" i="88"/>
  <c r="J196" i="88"/>
  <c r="G448" i="88"/>
  <c r="H461" i="88"/>
  <c r="L369" i="88"/>
  <c r="N879" i="88"/>
  <c r="N803" i="88"/>
  <c r="L842" i="88"/>
  <c r="I777" i="88"/>
  <c r="I770" i="88"/>
  <c r="N856" i="88"/>
  <c r="D352" i="88"/>
  <c r="J43" i="88"/>
  <c r="J705" i="88"/>
  <c r="C731" i="88"/>
  <c r="C978" i="88"/>
  <c r="J968" i="88"/>
  <c r="C371" i="88"/>
  <c r="C815" i="88"/>
  <c r="J402" i="88"/>
  <c r="G954" i="88"/>
  <c r="H670" i="88"/>
  <c r="H589" i="88"/>
  <c r="C336" i="88"/>
  <c r="N658" i="88"/>
  <c r="N713" i="88"/>
  <c r="H968" i="88"/>
  <c r="N828" i="88"/>
  <c r="L982" i="88"/>
  <c r="M269" i="88"/>
  <c r="C514" i="88"/>
  <c r="J331" i="88"/>
  <c r="J182" i="88"/>
  <c r="C540" i="88"/>
  <c r="N984" i="88"/>
  <c r="J487" i="88"/>
  <c r="C180" i="88"/>
  <c r="L981" i="88"/>
  <c r="J1002" i="88"/>
  <c r="I431" i="88"/>
  <c r="F942" i="88"/>
  <c r="I673" i="88"/>
  <c r="N619" i="88"/>
  <c r="F717" i="88"/>
  <c r="I692" i="88"/>
  <c r="F202" i="88"/>
  <c r="G710" i="88"/>
  <c r="I655" i="88"/>
  <c r="H963" i="88"/>
  <c r="J141" i="88"/>
  <c r="J529" i="88"/>
  <c r="K529" i="88" s="1"/>
  <c r="M969" i="88"/>
  <c r="J699" i="88"/>
  <c r="J889" i="88"/>
  <c r="J112" i="88"/>
  <c r="J200" i="88"/>
  <c r="H938" i="88"/>
  <c r="M856" i="88"/>
  <c r="I735" i="88"/>
  <c r="H966" i="88"/>
  <c r="N350" i="88"/>
  <c r="G794" i="88"/>
  <c r="L874" i="88"/>
  <c r="M599" i="88"/>
  <c r="N902" i="88"/>
  <c r="N703" i="88"/>
  <c r="N794" i="88"/>
  <c r="L729" i="88"/>
  <c r="G244" i="88"/>
  <c r="J395" i="88"/>
  <c r="L824" i="88"/>
  <c r="H689" i="88"/>
  <c r="H296" i="88"/>
  <c r="G802" i="88"/>
  <c r="F415" i="88"/>
  <c r="I37" i="88"/>
  <c r="H448" i="88"/>
  <c r="D879" i="88"/>
  <c r="I403" i="88"/>
  <c r="I102" i="88"/>
  <c r="M87" i="88"/>
  <c r="I10" i="88"/>
  <c r="F306" i="88"/>
  <c r="H152" i="88"/>
  <c r="B255" i="88"/>
  <c r="L601" i="88"/>
  <c r="N379" i="88"/>
  <c r="E812" i="88"/>
  <c r="I298" i="88"/>
  <c r="G279" i="88"/>
  <c r="E825" i="88"/>
  <c r="D265" i="88"/>
  <c r="B403" i="88"/>
  <c r="H733" i="88"/>
  <c r="F335" i="88"/>
  <c r="J98" i="88"/>
  <c r="G822" i="88"/>
  <c r="I819" i="88"/>
  <c r="F345" i="88"/>
  <c r="G17" i="88"/>
  <c r="B511" i="88"/>
  <c r="M116" i="88"/>
  <c r="D741" i="88"/>
  <c r="D145" i="88"/>
  <c r="F193" i="88"/>
  <c r="M73" i="88"/>
  <c r="H45" i="88"/>
  <c r="N546" i="88"/>
  <c r="H460" i="88"/>
  <c r="G207" i="88"/>
  <c r="E333" i="88"/>
  <c r="F570" i="88"/>
  <c r="E966" i="88"/>
  <c r="H177" i="88"/>
  <c r="G798" i="88"/>
  <c r="H88" i="88"/>
  <c r="N176" i="88"/>
  <c r="N493" i="88"/>
  <c r="G638" i="88"/>
  <c r="L512" i="88"/>
  <c r="E182" i="88"/>
  <c r="E136" i="88"/>
  <c r="E135" i="88"/>
  <c r="D371" i="88"/>
  <c r="D136" i="88"/>
  <c r="B938" i="88"/>
  <c r="B205" i="88"/>
  <c r="M31" i="88"/>
  <c r="D631" i="88"/>
  <c r="D374" i="88"/>
  <c r="C806" i="88"/>
  <c r="C331" i="88"/>
  <c r="E497" i="88"/>
  <c r="D703" i="88"/>
  <c r="G256" i="88"/>
  <c r="C901" i="88"/>
  <c r="N161" i="88"/>
  <c r="J710" i="88"/>
  <c r="C952" i="88"/>
  <c r="C352" i="88"/>
  <c r="J69" i="88"/>
  <c r="D354" i="88"/>
  <c r="I927" i="88"/>
  <c r="J28" i="88"/>
  <c r="C220" i="88"/>
  <c r="C784" i="88"/>
  <c r="I574" i="88"/>
  <c r="G469" i="88"/>
  <c r="F494" i="88"/>
  <c r="F662" i="88"/>
  <c r="H992" i="88"/>
  <c r="G927" i="88"/>
  <c r="I753" i="88"/>
  <c r="L332" i="88"/>
  <c r="M981" i="88"/>
  <c r="J1000" i="88"/>
  <c r="C936" i="88"/>
  <c r="D961" i="88"/>
  <c r="C245" i="88"/>
  <c r="C88" i="88"/>
  <c r="G40" i="88"/>
  <c r="C322" i="88"/>
  <c r="J949" i="88"/>
  <c r="C53" i="88"/>
  <c r="J148" i="88"/>
  <c r="C353" i="88"/>
  <c r="M506" i="88"/>
  <c r="N308" i="88"/>
  <c r="J51" i="88"/>
  <c r="L785" i="88"/>
  <c r="G563" i="88"/>
  <c r="L418" i="88"/>
  <c r="J521" i="88"/>
  <c r="K521" i="88" s="1"/>
  <c r="J693" i="88"/>
  <c r="E807" i="88"/>
  <c r="H782" i="88"/>
  <c r="C107" i="88"/>
  <c r="J554" i="88"/>
  <c r="J617" i="88"/>
  <c r="C832" i="88"/>
  <c r="L126" i="88"/>
  <c r="F859" i="88"/>
  <c r="F845" i="88"/>
  <c r="G964" i="88"/>
  <c r="N898" i="88"/>
  <c r="J359" i="88"/>
  <c r="F600" i="88"/>
  <c r="N527" i="88"/>
  <c r="M631" i="88"/>
  <c r="H989" i="88"/>
  <c r="H600" i="88"/>
  <c r="M275" i="88"/>
  <c r="F777" i="88"/>
  <c r="N616" i="88"/>
  <c r="J903" i="88"/>
  <c r="L663" i="88"/>
  <c r="M653" i="88"/>
  <c r="C640" i="88"/>
  <c r="J647" i="88"/>
  <c r="F932" i="88"/>
  <c r="J189" i="88"/>
  <c r="J516" i="88"/>
  <c r="G917" i="88"/>
  <c r="C723" i="88"/>
  <c r="H821" i="88"/>
  <c r="H854" i="88"/>
  <c r="H711" i="88"/>
  <c r="J849" i="88"/>
  <c r="H775" i="88"/>
  <c r="I932" i="88"/>
  <c r="G639" i="88"/>
  <c r="H519" i="88"/>
  <c r="D139" i="88"/>
  <c r="J330" i="88"/>
  <c r="C947" i="88"/>
  <c r="J930" i="88"/>
  <c r="J752" i="88"/>
  <c r="C587" i="88"/>
  <c r="C546" i="88"/>
  <c r="J186" i="88"/>
  <c r="G995" i="88"/>
  <c r="I699" i="88"/>
  <c r="H562" i="88"/>
  <c r="J973" i="88"/>
  <c r="H759" i="88"/>
  <c r="N686" i="88"/>
  <c r="H934" i="88"/>
  <c r="M865" i="88"/>
  <c r="L861" i="88"/>
  <c r="I237" i="88"/>
  <c r="G819" i="88"/>
  <c r="F692" i="88"/>
  <c r="C774" i="88"/>
  <c r="C197" i="88"/>
  <c r="D417" i="88"/>
  <c r="N831" i="88"/>
  <c r="C406" i="88"/>
  <c r="H82" i="88"/>
  <c r="G942" i="88"/>
  <c r="C341" i="88"/>
  <c r="M960" i="88"/>
  <c r="L449" i="88"/>
  <c r="G316" i="88"/>
  <c r="N978" i="88"/>
  <c r="I502" i="88"/>
  <c r="J826" i="88"/>
  <c r="G656" i="88"/>
  <c r="C218" i="88"/>
  <c r="L568" i="88"/>
  <c r="N586" i="88"/>
  <c r="G848" i="88"/>
  <c r="N491" i="88"/>
  <c r="N359" i="88"/>
  <c r="I805" i="88"/>
  <c r="F229" i="88"/>
  <c r="I130" i="88"/>
  <c r="H110" i="88"/>
  <c r="N26" i="88"/>
  <c r="L268" i="88"/>
  <c r="F657" i="88"/>
  <c r="H46" i="88"/>
  <c r="H506" i="88"/>
  <c r="M235" i="88"/>
  <c r="D520" i="88"/>
  <c r="I161" i="88"/>
  <c r="B777" i="88"/>
  <c r="N837" i="88"/>
  <c r="D612" i="88"/>
  <c r="M413" i="88"/>
  <c r="L147" i="88"/>
  <c r="L51" i="88"/>
  <c r="D390" i="88"/>
  <c r="G709" i="88"/>
  <c r="G875" i="88"/>
  <c r="M611" i="88"/>
  <c r="H891" i="88"/>
  <c r="N511" i="88"/>
  <c r="G443" i="88"/>
  <c r="G237" i="88"/>
  <c r="L137" i="88"/>
  <c r="E371" i="88"/>
  <c r="L71" i="88"/>
  <c r="H188" i="88"/>
  <c r="B351" i="88"/>
  <c r="L463" i="88"/>
  <c r="G375" i="88"/>
  <c r="D892" i="88"/>
  <c r="E354" i="88"/>
  <c r="I312" i="88"/>
  <c r="G516" i="88"/>
  <c r="E822" i="88"/>
  <c r="H131" i="88"/>
  <c r="G134" i="88"/>
  <c r="E154" i="88"/>
  <c r="N67" i="88"/>
  <c r="I32" i="88"/>
  <c r="H130" i="88"/>
  <c r="E859" i="88"/>
  <c r="I749" i="88"/>
  <c r="I828" i="88"/>
  <c r="L675" i="88"/>
  <c r="C502" i="88"/>
  <c r="G991" i="88"/>
  <c r="N721" i="88"/>
  <c r="L830" i="88"/>
  <c r="L172" i="88"/>
  <c r="F697" i="88"/>
  <c r="D700" i="88"/>
  <c r="G327" i="88"/>
  <c r="B780" i="88"/>
  <c r="I153" i="88"/>
  <c r="B987" i="88"/>
  <c r="B790" i="88"/>
  <c r="I756" i="88"/>
  <c r="H106" i="88"/>
  <c r="M402" i="88"/>
  <c r="L65" i="88"/>
  <c r="D389" i="88"/>
  <c r="L361" i="88"/>
  <c r="F273" i="88"/>
  <c r="B767" i="88"/>
  <c r="E598" i="88"/>
  <c r="I123" i="88"/>
  <c r="D124" i="88"/>
  <c r="C565" i="88"/>
  <c r="D322" i="88"/>
  <c r="N324" i="88"/>
  <c r="L320" i="88"/>
  <c r="D216" i="88"/>
  <c r="H195" i="88"/>
  <c r="C631" i="88"/>
  <c r="E991" i="88"/>
  <c r="F712" i="88"/>
  <c r="H486" i="88"/>
  <c r="I820" i="88"/>
  <c r="M557" i="88"/>
  <c r="N956" i="88"/>
  <c r="N457" i="88"/>
  <c r="L411" i="88"/>
  <c r="M425" i="88"/>
  <c r="L83" i="88"/>
  <c r="E227" i="88"/>
  <c r="F622" i="88"/>
  <c r="B257" i="88"/>
  <c r="E151" i="88"/>
  <c r="B53" i="88"/>
  <c r="E980" i="88"/>
  <c r="D11" i="88"/>
  <c r="T40" i="65" s="1"/>
  <c r="C75" i="88"/>
  <c r="D263" i="88"/>
  <c r="B320" i="88"/>
  <c r="C235" i="88"/>
  <c r="C577" i="88"/>
  <c r="C817" i="88"/>
  <c r="E30" i="88"/>
  <c r="E922" i="88"/>
  <c r="D990" i="88"/>
  <c r="D391" i="88"/>
  <c r="I993" i="88"/>
  <c r="C172" i="88"/>
  <c r="J225" i="88"/>
  <c r="F894" i="88"/>
  <c r="C767" i="88"/>
  <c r="J939" i="88"/>
  <c r="F939" i="88"/>
  <c r="J859" i="88"/>
  <c r="C120" i="88"/>
  <c r="H663" i="88"/>
  <c r="H718" i="88"/>
  <c r="H812" i="88"/>
  <c r="I671" i="88"/>
  <c r="L986" i="88"/>
  <c r="I455" i="88"/>
  <c r="F525" i="88"/>
  <c r="H545" i="88"/>
  <c r="D721" i="88"/>
  <c r="C538" i="88"/>
  <c r="J907" i="88"/>
  <c r="C706" i="88"/>
  <c r="J13" i="88"/>
  <c r="J648" i="88"/>
  <c r="C346" i="88"/>
  <c r="I952" i="88"/>
  <c r="J966" i="88"/>
  <c r="L775" i="88"/>
  <c r="N650" i="88"/>
  <c r="H528" i="88"/>
  <c r="L867" i="88"/>
  <c r="M627" i="88"/>
  <c r="G544" i="88"/>
  <c r="H932" i="88"/>
  <c r="L689" i="88"/>
  <c r="G407" i="88"/>
  <c r="F763" i="88"/>
  <c r="C904" i="88"/>
  <c r="J824" i="88"/>
  <c r="B298" i="88"/>
  <c r="F925" i="88"/>
  <c r="B903" i="88"/>
  <c r="B154" i="88"/>
  <c r="J260" i="88"/>
  <c r="K260" i="88" s="1"/>
  <c r="J680" i="88"/>
  <c r="N939" i="88"/>
  <c r="H367" i="88"/>
  <c r="G464" i="88"/>
  <c r="F560" i="88"/>
  <c r="F457" i="88"/>
  <c r="I732" i="88"/>
  <c r="N729" i="88"/>
  <c r="N987" i="88"/>
  <c r="M753" i="88"/>
  <c r="F482" i="88"/>
  <c r="M536" i="88"/>
  <c r="G664" i="88"/>
  <c r="J924" i="88"/>
  <c r="J935" i="88"/>
  <c r="K935" i="88" s="1"/>
  <c r="D60" i="88"/>
  <c r="F981" i="88"/>
  <c r="J91" i="88"/>
  <c r="M922" i="88"/>
  <c r="C796" i="88"/>
  <c r="J451" i="88"/>
  <c r="D410" i="88"/>
  <c r="I945" i="88"/>
  <c r="J42" i="88"/>
  <c r="G950" i="88"/>
  <c r="C177" i="88"/>
  <c r="J580" i="88"/>
  <c r="I456" i="88"/>
  <c r="G515" i="88"/>
  <c r="G750" i="88"/>
  <c r="M714" i="88"/>
  <c r="H176" i="88"/>
  <c r="C659" i="88"/>
  <c r="C550" i="88"/>
  <c r="J259" i="88"/>
  <c r="J869" i="88"/>
  <c r="M999" i="88"/>
  <c r="J411" i="88"/>
  <c r="J738" i="88"/>
  <c r="C694" i="88"/>
  <c r="J480" i="88"/>
  <c r="L979" i="88"/>
  <c r="G690" i="88"/>
  <c r="N682" i="88"/>
  <c r="L881" i="88"/>
  <c r="G903" i="88"/>
  <c r="M517" i="88"/>
  <c r="N490" i="88"/>
  <c r="J190" i="88"/>
  <c r="N341" i="88"/>
  <c r="D345" i="88"/>
  <c r="N958" i="88"/>
  <c r="J736" i="88"/>
  <c r="F961" i="88"/>
  <c r="C144" i="88"/>
  <c r="J605" i="88"/>
  <c r="J122" i="88"/>
  <c r="C254" i="88"/>
  <c r="N886" i="88"/>
  <c r="H568" i="88"/>
  <c r="L522" i="88"/>
  <c r="G981" i="88"/>
  <c r="N692" i="88"/>
  <c r="N611" i="88"/>
  <c r="H950" i="88"/>
  <c r="M808" i="88"/>
  <c r="M367" i="88"/>
  <c r="M691" i="88"/>
  <c r="H845" i="88"/>
  <c r="L638" i="88"/>
  <c r="H310" i="88"/>
  <c r="G581" i="88"/>
  <c r="L912" i="88"/>
  <c r="F479" i="88"/>
  <c r="M288" i="88"/>
  <c r="E743" i="88"/>
  <c r="M258" i="88"/>
  <c r="G159" i="88"/>
  <c r="B544" i="88"/>
  <c r="N307" i="88"/>
  <c r="E620" i="88"/>
  <c r="B215" i="88"/>
  <c r="G485" i="88"/>
  <c r="F695" i="88"/>
  <c r="L42" i="88"/>
  <c r="G138" i="88"/>
  <c r="N66" i="88"/>
  <c r="B27" i="88"/>
  <c r="I259" i="88"/>
  <c r="D995" i="88"/>
  <c r="L222" i="88"/>
  <c r="D864" i="88"/>
  <c r="B930" i="88"/>
  <c r="C826" i="88"/>
  <c r="G562" i="88"/>
  <c r="H898" i="88"/>
  <c r="I622" i="88"/>
  <c r="G500" i="88"/>
  <c r="F508" i="88"/>
  <c r="M374" i="88"/>
  <c r="F136" i="88"/>
  <c r="F319" i="88"/>
  <c r="F207" i="88"/>
  <c r="N186" i="88"/>
  <c r="H610" i="88"/>
  <c r="M373" i="88"/>
  <c r="G46" i="88"/>
  <c r="M697" i="88"/>
  <c r="H454" i="88"/>
  <c r="E536" i="88"/>
  <c r="I19" i="88"/>
  <c r="H397" i="88"/>
  <c r="D821" i="88"/>
  <c r="E139" i="88"/>
  <c r="N319" i="88"/>
  <c r="D854" i="88"/>
  <c r="B60" i="88"/>
  <c r="N677" i="88"/>
  <c r="J740" i="88"/>
  <c r="G726" i="88"/>
  <c r="L611" i="88"/>
  <c r="G689" i="88"/>
  <c r="G477" i="88"/>
  <c r="L489" i="88"/>
  <c r="M301" i="88"/>
  <c r="F711" i="88"/>
  <c r="I191" i="88"/>
  <c r="M215" i="88"/>
  <c r="N194" i="88"/>
  <c r="F340" i="88"/>
  <c r="I384" i="88"/>
  <c r="E762" i="88"/>
  <c r="L28" i="88"/>
  <c r="G667" i="88"/>
  <c r="M457" i="88"/>
  <c r="H422" i="88"/>
  <c r="F64" i="88"/>
  <c r="N91" i="88"/>
  <c r="M144" i="88"/>
  <c r="M164" i="88"/>
  <c r="B378" i="88"/>
  <c r="D526" i="88"/>
  <c r="F642" i="88"/>
  <c r="D278" i="88"/>
  <c r="D331" i="88"/>
  <c r="E775" i="88"/>
  <c r="B685" i="88"/>
  <c r="F120" i="88"/>
  <c r="B384" i="88"/>
  <c r="B779" i="88"/>
  <c r="B998" i="88"/>
  <c r="E156" i="88"/>
  <c r="E636" i="88"/>
  <c r="D403" i="88"/>
  <c r="E883" i="88"/>
  <c r="D343" i="88"/>
  <c r="N240" i="88"/>
  <c r="B474" i="88"/>
  <c r="E708" i="88"/>
  <c r="B844" i="88"/>
  <c r="E300" i="88"/>
  <c r="C369" i="88"/>
  <c r="J960" i="88"/>
  <c r="J193" i="88"/>
  <c r="C665" i="88"/>
  <c r="J550" i="88"/>
  <c r="C305" i="88"/>
  <c r="H877" i="88"/>
  <c r="J414" i="88"/>
  <c r="C388" i="88"/>
  <c r="L528" i="88"/>
  <c r="H542" i="88"/>
  <c r="H945" i="88"/>
  <c r="G604" i="88"/>
  <c r="I504" i="88"/>
  <c r="M809" i="88"/>
  <c r="F663" i="88"/>
  <c r="G887" i="88"/>
  <c r="F148" i="88"/>
  <c r="J297" i="88"/>
  <c r="B589" i="88"/>
  <c r="H809" i="88"/>
  <c r="M971" i="88"/>
  <c r="F870" i="88"/>
  <c r="J481" i="88"/>
  <c r="K481" i="88" s="1"/>
  <c r="J268" i="88"/>
  <c r="J866" i="88"/>
  <c r="G949" i="88"/>
  <c r="I760" i="88"/>
  <c r="I559" i="88"/>
  <c r="N781" i="88"/>
  <c r="G814" i="88"/>
  <c r="L667" i="88"/>
  <c r="G931" i="88"/>
  <c r="L440" i="88"/>
  <c r="G307" i="88"/>
  <c r="N810" i="88"/>
  <c r="H851" i="88"/>
  <c r="B226" i="88"/>
  <c r="N966" i="88"/>
  <c r="I970" i="88"/>
  <c r="J802" i="88"/>
  <c r="N843" i="88"/>
  <c r="H1000" i="88"/>
  <c r="J671" i="88"/>
  <c r="D31" i="88"/>
  <c r="F978" i="88"/>
  <c r="I1002" i="88"/>
  <c r="I518" i="88"/>
  <c r="F326" i="88"/>
  <c r="C387" i="88"/>
  <c r="L575" i="88"/>
  <c r="N640" i="88"/>
  <c r="M728" i="88"/>
  <c r="F612" i="88"/>
  <c r="N707" i="88"/>
  <c r="G147" i="88"/>
  <c r="G731" i="88"/>
  <c r="I730" i="88"/>
  <c r="M543" i="88"/>
  <c r="G845" i="88"/>
  <c r="M427" i="88"/>
  <c r="L553" i="88"/>
  <c r="M736" i="88"/>
  <c r="J568" i="88"/>
  <c r="J661" i="88"/>
  <c r="I356" i="88"/>
  <c r="C516" i="88"/>
  <c r="C456" i="88"/>
  <c r="F222" i="88"/>
  <c r="C461" i="88"/>
  <c r="J517" i="88"/>
  <c r="J992" i="88"/>
  <c r="G874" i="88"/>
  <c r="J41" i="88"/>
  <c r="M452" i="88"/>
  <c r="L475" i="88"/>
  <c r="J44" i="88"/>
  <c r="H715" i="88"/>
  <c r="H634" i="88"/>
  <c r="I206" i="88"/>
  <c r="J927" i="88"/>
  <c r="J544" i="88"/>
  <c r="C287" i="88"/>
  <c r="J427" i="88"/>
  <c r="M854" i="88"/>
  <c r="C879" i="88"/>
  <c r="J717" i="88"/>
  <c r="K717" i="88" s="1"/>
  <c r="M899" i="88"/>
  <c r="C431" i="88"/>
  <c r="L810" i="88"/>
  <c r="I782" i="88"/>
  <c r="J73" i="88"/>
  <c r="F819" i="88"/>
  <c r="D437" i="88"/>
  <c r="D291" i="88"/>
  <c r="F77" i="88"/>
  <c r="D366" i="88"/>
  <c r="E79" i="88"/>
  <c r="C775" i="88"/>
  <c r="E741" i="88"/>
  <c r="D161" i="88"/>
  <c r="B151" i="88"/>
  <c r="D414" i="88"/>
  <c r="F43" i="88"/>
  <c r="B522" i="88"/>
  <c r="L319" i="88"/>
  <c r="C721" i="88"/>
  <c r="D46" i="88"/>
  <c r="E318" i="88"/>
  <c r="E713" i="88"/>
  <c r="C377" i="88"/>
  <c r="J247" i="88"/>
  <c r="K247" i="88" s="1"/>
  <c r="C315" i="88"/>
  <c r="L999" i="88"/>
  <c r="C146" i="88"/>
  <c r="J103" i="88"/>
  <c r="H942" i="88"/>
  <c r="F778" i="88"/>
  <c r="L549" i="88"/>
  <c r="I709" i="88"/>
  <c r="F736" i="88"/>
  <c r="M687" i="88"/>
  <c r="J318" i="88"/>
  <c r="H521" i="88"/>
  <c r="F927" i="88"/>
  <c r="N494" i="88"/>
  <c r="C59" i="88"/>
  <c r="C688" i="88"/>
  <c r="J556" i="88"/>
  <c r="B82" i="88"/>
  <c r="F952" i="88"/>
  <c r="E792" i="88"/>
  <c r="D185" i="88"/>
  <c r="J896" i="88"/>
  <c r="I995" i="88"/>
  <c r="N497" i="88"/>
  <c r="H394" i="88"/>
  <c r="G491" i="88"/>
  <c r="F587" i="88"/>
  <c r="F484" i="88"/>
  <c r="F770" i="88"/>
  <c r="M760" i="88"/>
  <c r="I757" i="88"/>
  <c r="N868" i="88"/>
  <c r="J660" i="88"/>
  <c r="C319" i="88"/>
  <c r="N878" i="88"/>
  <c r="J307" i="88"/>
  <c r="I790" i="88"/>
  <c r="C580" i="88"/>
  <c r="J428" i="88"/>
  <c r="C437" i="88"/>
  <c r="N989" i="88"/>
  <c r="M953" i="88"/>
  <c r="F726" i="88"/>
  <c r="I701" i="88"/>
  <c r="J829" i="88"/>
  <c r="N802" i="88"/>
  <c r="G686" i="88"/>
  <c r="N580" i="88"/>
  <c r="J215" i="88"/>
  <c r="F764" i="88"/>
  <c r="I939" i="88"/>
  <c r="F918" i="88"/>
  <c r="M895" i="88"/>
  <c r="H475" i="88"/>
  <c r="H957" i="88"/>
  <c r="J846" i="88"/>
  <c r="J873" i="88"/>
  <c r="L835" i="88"/>
  <c r="C426" i="88"/>
  <c r="J65" i="88"/>
  <c r="L988" i="88"/>
  <c r="J702" i="88"/>
  <c r="J551" i="88"/>
  <c r="I681" i="88"/>
  <c r="I826" i="88"/>
  <c r="I752" i="88"/>
  <c r="H967" i="88"/>
  <c r="N537" i="88"/>
  <c r="F344" i="88"/>
  <c r="H615" i="88"/>
  <c r="D860" i="88"/>
  <c r="C260" i="88"/>
  <c r="C239" i="88"/>
  <c r="C777" i="88"/>
  <c r="J805" i="88"/>
  <c r="J897" i="88"/>
  <c r="K897" i="88" s="1"/>
  <c r="J310" i="88"/>
  <c r="C671" i="88"/>
  <c r="M928" i="88"/>
  <c r="M581" i="88"/>
  <c r="N999" i="88"/>
  <c r="H581" i="88"/>
  <c r="G625" i="88"/>
  <c r="M975" i="88"/>
  <c r="F793" i="88"/>
  <c r="M232" i="88"/>
  <c r="L700" i="88"/>
  <c r="I630" i="88"/>
  <c r="J150" i="88"/>
  <c r="J890" i="88"/>
  <c r="K890" i="88" s="1"/>
  <c r="C58" i="88"/>
  <c r="J341" i="88"/>
  <c r="K341" i="88" s="1"/>
  <c r="J827" i="88"/>
  <c r="C658" i="88"/>
  <c r="J741" i="88"/>
  <c r="K741" i="88" s="1"/>
  <c r="J746" i="88"/>
  <c r="C42" i="88"/>
  <c r="N812" i="88"/>
  <c r="F959" i="88"/>
  <c r="G510" i="88"/>
  <c r="G673" i="88"/>
  <c r="L894" i="88"/>
  <c r="N653" i="88"/>
  <c r="M566" i="88"/>
  <c r="M209" i="88"/>
  <c r="J87" i="88"/>
  <c r="F985" i="88"/>
  <c r="C209" i="88"/>
  <c r="L722" i="88"/>
  <c r="G542" i="88"/>
  <c r="L973" i="88"/>
  <c r="H760" i="88"/>
  <c r="N742" i="88"/>
  <c r="N193" i="88"/>
  <c r="D767" i="88"/>
  <c r="M131" i="88"/>
  <c r="F168" i="88"/>
  <c r="F670" i="88"/>
  <c r="I320" i="88"/>
  <c r="F283" i="88"/>
  <c r="I175" i="88"/>
  <c r="H155" i="88"/>
  <c r="M375" i="88"/>
  <c r="F405" i="88"/>
  <c r="E119" i="88"/>
  <c r="D951" i="88"/>
  <c r="E211" i="88"/>
  <c r="N346" i="88"/>
  <c r="D926" i="88"/>
  <c r="B132" i="88"/>
  <c r="E900" i="88"/>
  <c r="H870" i="88"/>
  <c r="H726" i="88"/>
  <c r="H429" i="88"/>
  <c r="J525" i="88"/>
  <c r="K525" i="88" s="1"/>
  <c r="M828" i="88"/>
  <c r="G892" i="88"/>
  <c r="M160" i="88"/>
  <c r="N84" i="88"/>
  <c r="B75" i="88"/>
  <c r="M189" i="88"/>
  <c r="H211" i="88"/>
  <c r="D545" i="88"/>
  <c r="G291" i="88"/>
  <c r="L182" i="88"/>
  <c r="B533" i="88"/>
  <c r="D340" i="88"/>
  <c r="N274" i="88"/>
  <c r="I39" i="88"/>
  <c r="G130" i="88"/>
  <c r="D777" i="88"/>
  <c r="D110" i="88"/>
  <c r="M521" i="88"/>
  <c r="I61" i="88"/>
  <c r="B227" i="88"/>
  <c r="G595" i="88"/>
  <c r="N750" i="88"/>
  <c r="G659" i="88"/>
  <c r="I812" i="88"/>
  <c r="G897" i="88"/>
  <c r="I724" i="88"/>
  <c r="N566" i="88"/>
  <c r="H797" i="88"/>
  <c r="G322" i="88"/>
  <c r="B807" i="88"/>
  <c r="H334" i="88"/>
  <c r="M406" i="88"/>
  <c r="B44" i="88"/>
  <c r="B968" i="88"/>
  <c r="E829" i="88"/>
  <c r="F110" i="88"/>
  <c r="D690" i="88"/>
  <c r="D34" i="88"/>
  <c r="D837" i="88"/>
  <c r="M152" i="88"/>
  <c r="D853" i="88"/>
  <c r="H92" i="88"/>
  <c r="I112" i="88"/>
  <c r="L206" i="88"/>
  <c r="H151" i="88"/>
  <c r="I273" i="88"/>
  <c r="G958" i="88"/>
  <c r="D458" i="88"/>
  <c r="F429" i="88"/>
  <c r="F477" i="88"/>
  <c r="H658" i="88"/>
  <c r="N300" i="88"/>
  <c r="L421" i="88"/>
  <c r="F382" i="88"/>
  <c r="M220" i="88"/>
  <c r="H441" i="88"/>
  <c r="N540" i="88"/>
  <c r="I555" i="88"/>
  <c r="H548" i="88"/>
  <c r="L764" i="88"/>
  <c r="J156" i="88"/>
  <c r="H620" i="88"/>
  <c r="E718" i="88"/>
  <c r="F179" i="88"/>
  <c r="E658" i="88"/>
  <c r="B747" i="88"/>
  <c r="D615" i="88"/>
  <c r="B966" i="88"/>
  <c r="H31" i="88"/>
  <c r="I523" i="88"/>
  <c r="F758" i="88"/>
  <c r="F134" i="88"/>
  <c r="N393" i="88"/>
  <c r="E849" i="88"/>
  <c r="G288" i="88"/>
  <c r="I307" i="88"/>
  <c r="B520" i="88"/>
  <c r="M154" i="88"/>
  <c r="G254" i="88"/>
  <c r="D79" i="88"/>
  <c r="D957" i="88"/>
  <c r="M197" i="88"/>
  <c r="B291" i="88"/>
  <c r="N165" i="88"/>
  <c r="F414" i="88"/>
  <c r="N927" i="88"/>
  <c r="J953" i="88"/>
  <c r="H510" i="88"/>
  <c r="I723" i="88"/>
  <c r="H955" i="88"/>
  <c r="L634" i="88"/>
  <c r="D509" i="88"/>
  <c r="E279" i="88"/>
  <c r="C619" i="88"/>
  <c r="E609" i="88"/>
  <c r="L517" i="88"/>
  <c r="N387" i="88"/>
  <c r="I515" i="88"/>
  <c r="E596" i="88"/>
  <c r="N298" i="88"/>
  <c r="E238" i="88"/>
  <c r="M165" i="88"/>
  <c r="H167" i="88"/>
  <c r="F146" i="88"/>
  <c r="M95" i="88"/>
  <c r="D671" i="88"/>
  <c r="N148" i="88"/>
  <c r="E998" i="88"/>
  <c r="H497" i="88"/>
  <c r="N841" i="88"/>
  <c r="H191" i="88"/>
  <c r="I362" i="88"/>
  <c r="H660" i="88"/>
  <c r="I492" i="88"/>
  <c r="N863" i="88"/>
  <c r="I584" i="88"/>
  <c r="L820" i="88"/>
  <c r="I520" i="88"/>
  <c r="D876" i="88"/>
  <c r="E61" i="88"/>
  <c r="E297" i="88"/>
  <c r="B546" i="88"/>
  <c r="D632" i="88"/>
  <c r="B252" i="88"/>
  <c r="B700" i="88"/>
  <c r="B635" i="88"/>
  <c r="F210" i="88"/>
  <c r="D305" i="88"/>
  <c r="N251" i="88"/>
  <c r="E693" i="88"/>
  <c r="G258" i="88"/>
  <c r="N627" i="88"/>
  <c r="M119" i="88"/>
  <c r="F361" i="88"/>
  <c r="M900" i="88"/>
  <c r="D976" i="88"/>
  <c r="H264" i="88"/>
  <c r="I165" i="88"/>
  <c r="D568" i="88"/>
  <c r="F455" i="88"/>
  <c r="I416" i="88"/>
  <c r="L892" i="88"/>
  <c r="H348" i="88"/>
  <c r="M327" i="88"/>
  <c r="L408" i="88"/>
  <c r="I806" i="88"/>
  <c r="M482" i="88"/>
  <c r="L321" i="88"/>
  <c r="L857" i="88"/>
  <c r="L875" i="88"/>
  <c r="I834" i="88"/>
  <c r="E230" i="88"/>
  <c r="D735" i="88"/>
  <c r="C62" i="88"/>
  <c r="L79" i="88"/>
  <c r="B28" i="88"/>
  <c r="L168" i="88"/>
  <c r="B109" i="88"/>
  <c r="D963" i="88"/>
  <c r="D514" i="88"/>
  <c r="D303" i="88"/>
  <c r="D843" i="88"/>
  <c r="C278" i="88"/>
  <c r="H305" i="88"/>
  <c r="D280" i="88"/>
  <c r="E518" i="88"/>
  <c r="B563" i="88"/>
  <c r="I99" i="88"/>
  <c r="C871" i="88"/>
  <c r="C916" i="88"/>
  <c r="C405" i="88"/>
  <c r="J852" i="88"/>
  <c r="J751" i="88"/>
  <c r="F955" i="88"/>
  <c r="J258" i="88"/>
  <c r="C918" i="88"/>
  <c r="C549" i="88"/>
  <c r="J911" i="88"/>
  <c r="H878" i="88"/>
  <c r="L671" i="88"/>
  <c r="L955" i="88"/>
  <c r="G813" i="88"/>
  <c r="I810" i="88"/>
  <c r="M463" i="88"/>
  <c r="N436" i="88"/>
  <c r="J54" i="88"/>
  <c r="C900" i="88"/>
  <c r="J261" i="88"/>
  <c r="L898" i="88"/>
  <c r="J642" i="88"/>
  <c r="C419" i="88"/>
  <c r="I965" i="88"/>
  <c r="C834" i="88"/>
  <c r="J117" i="88"/>
  <c r="L880" i="88"/>
  <c r="L720" i="88"/>
  <c r="G668" i="88"/>
  <c r="G628" i="88"/>
  <c r="F709" i="88"/>
  <c r="J471" i="88"/>
  <c r="M428" i="88"/>
  <c r="G902" i="88"/>
  <c r="L596" i="88"/>
  <c r="C821" i="88"/>
  <c r="E735" i="88"/>
  <c r="N786" i="88"/>
  <c r="C855" i="88"/>
  <c r="J572" i="88"/>
  <c r="C792" i="88"/>
  <c r="J932" i="88"/>
  <c r="C532" i="88"/>
  <c r="F915" i="88"/>
  <c r="M635" i="88"/>
  <c r="F537" i="88"/>
  <c r="J206" i="88"/>
  <c r="H635" i="88"/>
  <c r="N799" i="88"/>
  <c r="J287" i="88"/>
  <c r="M740" i="88"/>
  <c r="H848" i="88"/>
  <c r="M286" i="88"/>
  <c r="M754" i="88"/>
  <c r="F536" i="88"/>
  <c r="F757" i="88"/>
  <c r="I691" i="88"/>
  <c r="G879" i="88"/>
  <c r="I996" i="88"/>
  <c r="J929" i="88"/>
  <c r="D132" i="88"/>
  <c r="E519" i="88"/>
  <c r="C103" i="88"/>
  <c r="H865" i="88"/>
  <c r="J785" i="88"/>
  <c r="I978" i="88"/>
  <c r="I590" i="88"/>
  <c r="M464" i="88"/>
  <c r="M859" i="88"/>
  <c r="G871" i="88"/>
  <c r="J366" i="88"/>
  <c r="J622" i="88"/>
  <c r="C802" i="88"/>
  <c r="J264" i="88"/>
  <c r="J552" i="88"/>
  <c r="C442" i="88"/>
  <c r="J475" i="88"/>
  <c r="K475" i="88" s="1"/>
  <c r="J962" i="88"/>
  <c r="J478" i="88"/>
  <c r="H301" i="88"/>
  <c r="I845" i="88"/>
  <c r="N910" i="88"/>
  <c r="N538" i="88"/>
  <c r="M257" i="88"/>
  <c r="F926" i="88"/>
  <c r="G761" i="88"/>
  <c r="M593" i="88"/>
  <c r="N269" i="88"/>
  <c r="G982" i="88"/>
  <c r="C161" i="88"/>
  <c r="J463" i="88"/>
  <c r="G859" i="88"/>
  <c r="C578" i="88"/>
  <c r="L784" i="88"/>
  <c r="J279" i="88"/>
  <c r="H972" i="88"/>
  <c r="J319" i="88"/>
  <c r="J152" i="88"/>
  <c r="G651" i="88"/>
  <c r="L576" i="88"/>
  <c r="M570" i="88"/>
  <c r="G828" i="88"/>
  <c r="F701" i="88"/>
  <c r="L862" i="88"/>
  <c r="M478" i="88"/>
  <c r="C440" i="88"/>
  <c r="M756" i="88"/>
  <c r="L828" i="88"/>
  <c r="N724" i="88"/>
  <c r="L928" i="88"/>
  <c r="M839" i="88"/>
  <c r="M579" i="88"/>
  <c r="F671" i="88"/>
  <c r="H487" i="88"/>
  <c r="G591" i="88"/>
  <c r="F465" i="88"/>
  <c r="I423" i="88"/>
  <c r="N610" i="88"/>
  <c r="I316" i="88"/>
  <c r="G297" i="88"/>
  <c r="E873" i="88"/>
  <c r="M498" i="88"/>
  <c r="F722" i="88"/>
  <c r="N71" i="88"/>
  <c r="L471" i="88"/>
  <c r="N43" i="88"/>
  <c r="L409" i="88"/>
  <c r="G242" i="88"/>
  <c r="E105" i="88"/>
  <c r="G102" i="88"/>
  <c r="H35" i="88"/>
  <c r="B774" i="88"/>
  <c r="E770" i="88"/>
  <c r="B133" i="88"/>
  <c r="N768" i="88"/>
  <c r="I788" i="88"/>
  <c r="G692" i="88"/>
  <c r="H894" i="88"/>
  <c r="I713" i="88"/>
  <c r="I544" i="88"/>
  <c r="F575" i="88"/>
  <c r="N455" i="88"/>
  <c r="G811" i="88"/>
  <c r="F233" i="88"/>
  <c r="G221" i="88"/>
  <c r="D815" i="88"/>
  <c r="M149" i="88"/>
  <c r="E508" i="88"/>
  <c r="L267" i="88"/>
  <c r="H226" i="88"/>
  <c r="B880" i="88"/>
  <c r="L478" i="88"/>
  <c r="G43" i="88"/>
  <c r="F446" i="88"/>
  <c r="H147" i="88"/>
  <c r="M345" i="88"/>
  <c r="B471" i="88"/>
  <c r="F958" i="88"/>
  <c r="G535" i="88"/>
  <c r="H871" i="88"/>
  <c r="I568" i="88"/>
  <c r="G473" i="88"/>
  <c r="F481" i="88"/>
  <c r="B623" i="88"/>
  <c r="E593" i="88"/>
  <c r="C355" i="88"/>
  <c r="E650" i="88"/>
  <c r="H73" i="88"/>
  <c r="D696" i="88"/>
  <c r="B20" i="88"/>
  <c r="I302" i="88"/>
  <c r="B638" i="88"/>
  <c r="D327" i="88"/>
  <c r="B782" i="88"/>
  <c r="E988" i="88"/>
  <c r="B297" i="88"/>
  <c r="E60" i="88"/>
  <c r="D804" i="88"/>
  <c r="B92" i="88"/>
  <c r="D793" i="88"/>
  <c r="D584" i="88"/>
  <c r="C402" i="88"/>
  <c r="C508" i="88"/>
  <c r="J974" i="88"/>
  <c r="K974" i="88" s="1"/>
  <c r="L976" i="88"/>
  <c r="J358" i="88"/>
  <c r="J850" i="88"/>
  <c r="F896" i="88"/>
  <c r="C652" i="88"/>
  <c r="I768" i="88"/>
  <c r="L757" i="88"/>
  <c r="N890" i="88"/>
  <c r="M801" i="88"/>
  <c r="G959" i="88"/>
  <c r="J786" i="88"/>
  <c r="G825" i="88"/>
  <c r="B527" i="88"/>
  <c r="H953" i="88"/>
  <c r="J40" i="88"/>
  <c r="J618" i="88"/>
  <c r="L978" i="88"/>
  <c r="C269" i="88"/>
  <c r="J978" i="88"/>
  <c r="J399" i="88"/>
  <c r="G985" i="88"/>
  <c r="G889" i="88"/>
  <c r="L754" i="88"/>
  <c r="G615" i="88"/>
  <c r="I990" i="88"/>
  <c r="H659" i="88"/>
  <c r="M594" i="88"/>
  <c r="F931" i="88"/>
  <c r="M794" i="88"/>
  <c r="F800" i="88"/>
  <c r="H219" i="88"/>
  <c r="F673" i="88"/>
  <c r="J317" i="88"/>
  <c r="C570" i="88"/>
  <c r="J560" i="88"/>
  <c r="I949" i="88"/>
  <c r="E380" i="88"/>
  <c r="H1001" i="88"/>
  <c r="C714" i="88"/>
  <c r="J603" i="88"/>
  <c r="M526" i="88"/>
  <c r="N499" i="88"/>
  <c r="L631" i="88"/>
  <c r="F625" i="88"/>
  <c r="H884" i="88"/>
  <c r="F809" i="88"/>
  <c r="G905" i="88"/>
  <c r="L278" i="88"/>
  <c r="M924" i="88"/>
  <c r="H599" i="88"/>
  <c r="I643" i="88"/>
  <c r="L967" i="88"/>
  <c r="G587" i="88"/>
  <c r="H655" i="88"/>
  <c r="I772" i="88"/>
  <c r="C473" i="88"/>
  <c r="N980" i="88"/>
  <c r="J585" i="88"/>
  <c r="J900" i="88"/>
  <c r="N957" i="88"/>
  <c r="J425" i="88"/>
  <c r="K425" i="88" s="1"/>
  <c r="J769" i="88"/>
  <c r="F874" i="88"/>
  <c r="J62" i="88"/>
  <c r="J444" i="88"/>
  <c r="H507" i="88"/>
  <c r="F640" i="88"/>
  <c r="L802" i="88"/>
  <c r="M720" i="88"/>
  <c r="F574" i="88"/>
  <c r="F854" i="88"/>
  <c r="L723" i="88"/>
  <c r="H701" i="88"/>
  <c r="F67" i="88"/>
  <c r="N974" i="88"/>
  <c r="D932" i="88"/>
  <c r="C368" i="88"/>
  <c r="C539" i="88"/>
  <c r="J450" i="88"/>
  <c r="J676" i="88"/>
  <c r="C179" i="88"/>
  <c r="E504" i="88"/>
  <c r="C800" i="88"/>
  <c r="C764" i="88"/>
  <c r="M790" i="88"/>
  <c r="H995" i="88"/>
  <c r="H842" i="88"/>
  <c r="G980" i="88"/>
  <c r="G737" i="88"/>
  <c r="G771" i="88"/>
  <c r="M577" i="88"/>
  <c r="F930" i="88"/>
  <c r="G501" i="88"/>
  <c r="D261" i="88"/>
  <c r="J114" i="88"/>
  <c r="C174" i="88"/>
  <c r="J773" i="88"/>
  <c r="K773" i="88" s="1"/>
  <c r="J536" i="88"/>
  <c r="C803" i="88"/>
  <c r="J871" i="88"/>
  <c r="J479" i="88"/>
  <c r="M963" i="88"/>
  <c r="N639" i="88"/>
  <c r="H535" i="88"/>
  <c r="J708" i="88"/>
  <c r="K708" i="88" s="1"/>
  <c r="I731" i="88"/>
  <c r="N659" i="88"/>
  <c r="H907" i="88"/>
  <c r="G806" i="88"/>
  <c r="H939" i="88"/>
  <c r="F443" i="88"/>
  <c r="G792" i="88"/>
  <c r="H628" i="88"/>
  <c r="M523" i="88"/>
  <c r="N666" i="88"/>
  <c r="J561" i="88"/>
  <c r="K561" i="88" s="1"/>
  <c r="G640" i="88"/>
  <c r="N543" i="88"/>
  <c r="I408" i="88"/>
  <c r="G357" i="88"/>
  <c r="D844" i="88"/>
  <c r="G390" i="88"/>
  <c r="G230" i="88"/>
  <c r="E587" i="88"/>
  <c r="H221" i="88"/>
  <c r="F275" i="88"/>
  <c r="D641" i="88"/>
  <c r="E91" i="88"/>
  <c r="M725" i="88"/>
  <c r="B775" i="88"/>
  <c r="L302" i="88"/>
  <c r="M276" i="88"/>
  <c r="M172" i="88"/>
  <c r="B616" i="88"/>
  <c r="N33" i="88"/>
  <c r="H416" i="88"/>
  <c r="E742" i="88"/>
  <c r="N38" i="88"/>
  <c r="M861" i="88"/>
  <c r="L992" i="88"/>
  <c r="I527" i="88"/>
  <c r="I683" i="88"/>
  <c r="G742" i="88"/>
  <c r="F635" i="88"/>
  <c r="G629" i="88"/>
  <c r="F305" i="88"/>
  <c r="F566" i="88"/>
  <c r="D763" i="88"/>
  <c r="L263" i="88"/>
  <c r="I282" i="88"/>
  <c r="E558" i="88"/>
  <c r="G58" i="88"/>
  <c r="F188" i="88"/>
  <c r="M988" i="88"/>
  <c r="I305" i="88"/>
  <c r="N261" i="88"/>
  <c r="F224" i="88"/>
  <c r="F771" i="88"/>
  <c r="I209" i="88"/>
  <c r="N471" i="88"/>
  <c r="D434" i="88"/>
  <c r="G398" i="88"/>
  <c r="F61" i="88"/>
  <c r="E167" i="88"/>
  <c r="L88" i="88"/>
  <c r="F665" i="88"/>
  <c r="G969" i="88"/>
  <c r="I791" i="88"/>
  <c r="D50" i="88"/>
  <c r="L11" i="88"/>
  <c r="E600" i="88"/>
  <c r="B725" i="88"/>
  <c r="B535" i="88"/>
  <c r="E676" i="88"/>
  <c r="D597" i="88"/>
  <c r="B449" i="88"/>
  <c r="D948" i="88"/>
  <c r="B796" i="88"/>
  <c r="E208" i="88"/>
  <c r="B655" i="88"/>
  <c r="D455" i="88"/>
  <c r="D171" i="88"/>
  <c r="B578" i="88"/>
  <c r="N185" i="88"/>
  <c r="D504" i="88"/>
  <c r="I27" i="88"/>
  <c r="J725" i="88"/>
  <c r="C720" i="88"/>
  <c r="B795" i="88"/>
  <c r="C754" i="88"/>
  <c r="C797" i="88"/>
  <c r="E864" i="88"/>
  <c r="C429" i="88"/>
  <c r="C864" i="88"/>
  <c r="C938" i="88"/>
  <c r="N562" i="88"/>
  <c r="F983" i="88"/>
  <c r="H773" i="88"/>
  <c r="F499" i="88"/>
  <c r="M365" i="88"/>
  <c r="G986" i="88"/>
  <c r="I672" i="88"/>
  <c r="H553" i="88"/>
  <c r="I125" i="88"/>
  <c r="J305" i="88"/>
  <c r="J342" i="88"/>
  <c r="C935" i="88"/>
  <c r="J288" i="88"/>
  <c r="N901" i="88"/>
  <c r="C808" i="88"/>
  <c r="J139" i="88"/>
  <c r="N946" i="88"/>
  <c r="C84" i="88"/>
  <c r="H844" i="88"/>
  <c r="I714" i="88"/>
  <c r="N711" i="88"/>
  <c r="J224" i="88"/>
  <c r="K224" i="88" s="1"/>
  <c r="L961" i="88"/>
  <c r="M758" i="88"/>
  <c r="J629" i="88"/>
  <c r="L539" i="88"/>
  <c r="L761" i="88"/>
  <c r="J515" i="88"/>
  <c r="C634" i="88"/>
  <c r="J794" i="88"/>
  <c r="G940" i="88"/>
  <c r="J45" i="88"/>
  <c r="K45" i="88" s="1"/>
  <c r="G893" i="88"/>
  <c r="J777" i="88"/>
  <c r="M989" i="88"/>
  <c r="J650" i="88"/>
  <c r="G922" i="88"/>
  <c r="G732" i="88"/>
  <c r="M671" i="88"/>
  <c r="F656" i="88"/>
  <c r="G787" i="88"/>
  <c r="M882" i="88"/>
  <c r="G850" i="88"/>
  <c r="H627" i="88"/>
  <c r="G280" i="88"/>
  <c r="N779" i="88"/>
  <c r="I743" i="88"/>
  <c r="F788" i="88"/>
  <c r="I750" i="88"/>
  <c r="N747" i="88"/>
  <c r="C762" i="88"/>
  <c r="D453" i="88"/>
  <c r="F934" i="88"/>
  <c r="J267" i="88"/>
  <c r="J991" i="88"/>
  <c r="J390" i="88"/>
  <c r="C526" i="88"/>
  <c r="C678" i="88"/>
  <c r="J362" i="88"/>
  <c r="J123" i="88"/>
  <c r="L903" i="88"/>
  <c r="I676" i="88"/>
  <c r="M575" i="88"/>
  <c r="J306" i="88"/>
  <c r="L773" i="88"/>
  <c r="H575" i="88"/>
  <c r="L786" i="88"/>
  <c r="G824" i="88"/>
  <c r="H327" i="88"/>
  <c r="C689" i="88"/>
  <c r="I999" i="88"/>
  <c r="I1001" i="88"/>
  <c r="J684" i="88"/>
  <c r="H929" i="88"/>
  <c r="J209" i="88"/>
  <c r="J553" i="88"/>
  <c r="F847" i="88"/>
  <c r="I983" i="88"/>
  <c r="J555" i="88"/>
  <c r="K555" i="88" s="1"/>
  <c r="H480" i="88"/>
  <c r="M438" i="88"/>
  <c r="F963" i="88"/>
  <c r="F644" i="88"/>
  <c r="N523" i="88"/>
  <c r="M823" i="88"/>
  <c r="L696" i="88"/>
  <c r="H674" i="88"/>
  <c r="F387" i="88"/>
  <c r="F632" i="88"/>
  <c r="F529" i="88"/>
  <c r="C779" i="88"/>
  <c r="C292" i="88"/>
  <c r="J706" i="88"/>
  <c r="F878" i="88"/>
  <c r="H988" i="88"/>
  <c r="J575" i="88"/>
  <c r="F923" i="88"/>
  <c r="C436" i="88"/>
  <c r="M883" i="88"/>
  <c r="I795" i="88"/>
  <c r="G921" i="88"/>
  <c r="N926" i="88"/>
  <c r="J370" i="88"/>
  <c r="C110" i="88"/>
  <c r="G585" i="88"/>
  <c r="H465" i="88"/>
  <c r="N252" i="88"/>
  <c r="I852" i="88"/>
  <c r="H650" i="88"/>
  <c r="I815" i="88"/>
  <c r="F564" i="88"/>
  <c r="G928" i="88"/>
  <c r="F996" i="88"/>
  <c r="I740" i="88"/>
  <c r="N668" i="88"/>
  <c r="F42" i="88"/>
  <c r="L208" i="88"/>
  <c r="I793" i="88"/>
  <c r="B791" i="88"/>
  <c r="N342" i="88"/>
  <c r="D887" i="88"/>
  <c r="M176" i="88"/>
  <c r="E580" i="88"/>
  <c r="H518" i="88"/>
  <c r="F336" i="88"/>
  <c r="B472" i="88"/>
  <c r="N598" i="88"/>
  <c r="N217" i="88"/>
  <c r="F182" i="88"/>
  <c r="M468" i="88"/>
  <c r="H174" i="88"/>
  <c r="M372" i="88"/>
  <c r="B601" i="88"/>
  <c r="F814" i="88"/>
  <c r="D620" i="88"/>
  <c r="L605" i="88"/>
  <c r="N567" i="88"/>
  <c r="I951" i="88"/>
  <c r="M757" i="88"/>
  <c r="I779" i="88"/>
  <c r="G86" i="88"/>
  <c r="G106" i="88"/>
  <c r="B222" i="88"/>
  <c r="M806" i="88"/>
  <c r="B871" i="88"/>
  <c r="N218" i="88"/>
  <c r="N129" i="88"/>
  <c r="B195" i="88"/>
  <c r="F347" i="88"/>
  <c r="H102" i="88"/>
  <c r="M300" i="88"/>
  <c r="B644" i="88"/>
  <c r="M529" i="88"/>
  <c r="M706" i="88"/>
  <c r="I570" i="88"/>
  <c r="H321" i="88"/>
  <c r="E656" i="88"/>
  <c r="B122" i="88"/>
  <c r="C804" i="88"/>
  <c r="H574" i="88"/>
  <c r="M469" i="88"/>
  <c r="I754" i="88"/>
  <c r="J83" i="88"/>
  <c r="K83" i="88" s="1"/>
  <c r="G586" i="88"/>
  <c r="I486" i="88"/>
  <c r="I318" i="88"/>
  <c r="G303" i="88"/>
  <c r="N131" i="88"/>
  <c r="M162" i="88"/>
  <c r="M182" i="88"/>
  <c r="D429" i="88"/>
  <c r="G255" i="88"/>
  <c r="L155" i="88"/>
  <c r="E419" i="88"/>
  <c r="H705" i="88"/>
  <c r="N247" i="88"/>
  <c r="D662" i="88"/>
  <c r="N477" i="88"/>
  <c r="H166" i="88"/>
  <c r="D320" i="88"/>
  <c r="I145" i="88"/>
  <c r="F487" i="88"/>
  <c r="I150" i="88"/>
  <c r="B131" i="88"/>
  <c r="D319" i="88"/>
  <c r="N172" i="88"/>
  <c r="B829" i="88"/>
  <c r="E9" i="88"/>
  <c r="E40" i="65" s="1"/>
  <c r="B917" i="88"/>
  <c r="B337" i="88"/>
  <c r="D778" i="88"/>
  <c r="I69" i="88"/>
  <c r="D478" i="88"/>
  <c r="D30" i="88"/>
  <c r="B218" i="88"/>
  <c r="F475" i="88"/>
  <c r="F946" i="88"/>
  <c r="G641" i="88"/>
  <c r="J398" i="88"/>
  <c r="I870" i="88"/>
  <c r="F703" i="88"/>
  <c r="I738" i="88"/>
  <c r="G32" i="88"/>
  <c r="G52" i="88"/>
  <c r="B78" i="88"/>
  <c r="C399" i="88"/>
  <c r="N11" i="88"/>
  <c r="C680" i="88"/>
  <c r="E478" i="88"/>
  <c r="F370" i="88"/>
  <c r="B617" i="88"/>
  <c r="B503" i="88"/>
  <c r="D502" i="88"/>
  <c r="D930" i="88"/>
  <c r="D194" i="88"/>
  <c r="B329" i="88"/>
  <c r="E259" i="88"/>
  <c r="B125" i="88"/>
  <c r="B855" i="88"/>
  <c r="D227" i="88"/>
  <c r="C291" i="88"/>
  <c r="B36" i="88"/>
  <c r="B392" i="88"/>
  <c r="N46" i="88"/>
  <c r="C645" i="88"/>
  <c r="C510" i="88"/>
  <c r="C490" i="88"/>
  <c r="I934" i="88"/>
  <c r="J864" i="88"/>
  <c r="C849" i="88"/>
  <c r="C942" i="88"/>
  <c r="F807" i="88"/>
  <c r="M747" i="88"/>
  <c r="F601" i="88"/>
  <c r="F899" i="88"/>
  <c r="N617" i="88"/>
  <c r="M556" i="88"/>
  <c r="G681" i="88"/>
  <c r="N673" i="88"/>
  <c r="G272" i="88"/>
  <c r="J885" i="88"/>
  <c r="B599" i="88"/>
  <c r="N948" i="88"/>
  <c r="J106" i="88"/>
  <c r="K106" i="88" s="1"/>
  <c r="C202" i="88"/>
  <c r="C882" i="88"/>
  <c r="N995" i="88"/>
  <c r="B19" i="88"/>
  <c r="N930" i="88"/>
  <c r="N797" i="88"/>
  <c r="G842" i="88"/>
  <c r="N991" i="88"/>
  <c r="L581" i="88"/>
  <c r="N769" i="88"/>
  <c r="M735" i="88"/>
  <c r="J115" i="88"/>
  <c r="M470" i="88"/>
  <c r="M980" i="88"/>
  <c r="J281" i="88"/>
  <c r="C852" i="88"/>
  <c r="M973" i="88"/>
  <c r="J175" i="88"/>
  <c r="C492" i="88"/>
  <c r="J208" i="88"/>
  <c r="J137" i="88"/>
  <c r="L932" i="88"/>
  <c r="I803" i="88"/>
  <c r="J107" i="88"/>
  <c r="I435" i="88"/>
  <c r="L859" i="88"/>
  <c r="J116" i="88"/>
  <c r="M858" i="88"/>
  <c r="L486" i="88"/>
  <c r="L229" i="88"/>
  <c r="N873" i="88"/>
  <c r="J68" i="88"/>
  <c r="I957" i="88"/>
  <c r="L840" i="88"/>
  <c r="F837" i="88"/>
  <c r="C750" i="88"/>
  <c r="C509" i="88"/>
  <c r="N971" i="88"/>
  <c r="J764" i="88"/>
  <c r="F935" i="88"/>
  <c r="G994" i="88"/>
  <c r="J640" i="88"/>
  <c r="C653" i="88"/>
  <c r="J16" i="88"/>
  <c r="L847" i="88"/>
  <c r="F699" i="88"/>
  <c r="I674" i="88"/>
  <c r="J210" i="88"/>
  <c r="G745" i="88"/>
  <c r="F855" i="88"/>
  <c r="I635" i="88"/>
  <c r="F954" i="88"/>
  <c r="J972" i="88"/>
  <c r="H970" i="88"/>
  <c r="F840" i="88"/>
  <c r="J747" i="88"/>
  <c r="J619" i="88"/>
  <c r="I961" i="88"/>
  <c r="J760" i="88"/>
  <c r="C87" i="88"/>
  <c r="F822" i="88"/>
  <c r="G688" i="88"/>
  <c r="I575" i="88"/>
  <c r="G547" i="88"/>
  <c r="N754" i="88"/>
  <c r="H831" i="88"/>
  <c r="N955" i="88"/>
  <c r="H346" i="88"/>
  <c r="G476" i="88"/>
  <c r="J983" i="88"/>
  <c r="I722" i="88"/>
  <c r="J994" i="88"/>
  <c r="K994" i="88" s="1"/>
  <c r="B469" i="88"/>
  <c r="I909" i="88"/>
  <c r="J168" i="88"/>
  <c r="L819" i="88"/>
  <c r="C143" i="88"/>
  <c r="J597" i="88"/>
  <c r="K597" i="88" s="1"/>
  <c r="D118" i="88"/>
  <c r="I891" i="88"/>
  <c r="F987" i="88"/>
  <c r="N925" i="88"/>
  <c r="J282" i="88"/>
  <c r="J295" i="88"/>
  <c r="K295" i="88" s="1"/>
  <c r="N529" i="88"/>
  <c r="G461" i="88"/>
  <c r="G696" i="88"/>
  <c r="L621" i="88"/>
  <c r="M615" i="88"/>
  <c r="H122" i="88"/>
  <c r="J86" i="88"/>
  <c r="N645" i="88"/>
  <c r="F362" i="88"/>
  <c r="I985" i="88"/>
  <c r="N851" i="88"/>
  <c r="N848" i="88"/>
  <c r="H23" i="88"/>
  <c r="G44" i="88"/>
  <c r="B683" i="88"/>
  <c r="M143" i="88"/>
  <c r="D813" i="88"/>
  <c r="D342" i="88"/>
  <c r="N236" i="88"/>
  <c r="M100" i="88"/>
  <c r="D341" i="88"/>
  <c r="H477" i="88"/>
  <c r="I253" i="88"/>
  <c r="G234" i="88"/>
  <c r="E705" i="88"/>
  <c r="L708" i="88"/>
  <c r="L17" i="88"/>
  <c r="I301" i="88"/>
  <c r="N773" i="88"/>
  <c r="G295" i="88"/>
  <c r="B719" i="88"/>
  <c r="B671" i="88"/>
  <c r="D127" i="88"/>
  <c r="H959" i="88"/>
  <c r="J950" i="88"/>
  <c r="L695" i="88"/>
  <c r="H403" i="88"/>
  <c r="F941" i="88"/>
  <c r="N715" i="88"/>
  <c r="H162" i="88"/>
  <c r="D695" i="88"/>
  <c r="M104" i="88"/>
  <c r="L136" i="88"/>
  <c r="F841" i="88"/>
  <c r="F247" i="88"/>
  <c r="I148" i="88"/>
  <c r="H128" i="88"/>
  <c r="N312" i="88"/>
  <c r="G344" i="88"/>
  <c r="L256" i="88"/>
  <c r="M892" i="88"/>
  <c r="M376" i="88"/>
  <c r="H383" i="88"/>
  <c r="E551" i="88"/>
  <c r="L94" i="88"/>
  <c r="M112" i="88"/>
  <c r="E885" i="88"/>
  <c r="G676" i="88"/>
  <c r="I814" i="88"/>
  <c r="G532" i="88"/>
  <c r="N535" i="88"/>
  <c r="N305" i="88"/>
  <c r="I853" i="88"/>
  <c r="I76" i="88"/>
  <c r="H56" i="88"/>
  <c r="N369" i="88"/>
  <c r="D899" i="88"/>
  <c r="G181" i="88"/>
  <c r="L588" i="88"/>
  <c r="F154" i="88"/>
  <c r="B516" i="88"/>
  <c r="N385" i="88"/>
  <c r="H446" i="88"/>
  <c r="L171" i="88"/>
  <c r="N76" i="88"/>
  <c r="G39" i="88"/>
  <c r="H157" i="88"/>
  <c r="D468" i="88"/>
  <c r="I333" i="88"/>
  <c r="F478" i="88"/>
  <c r="B929" i="88"/>
  <c r="B519" i="88"/>
  <c r="B136" i="88"/>
  <c r="N230" i="88"/>
  <c r="E924" i="88"/>
  <c r="E682" i="88"/>
  <c r="E867" i="88"/>
  <c r="L36" i="88"/>
  <c r="B628" i="88"/>
  <c r="E905" i="88"/>
  <c r="C205" i="88"/>
  <c r="L195" i="88"/>
  <c r="N13" i="88"/>
  <c r="C615" i="88"/>
  <c r="E754" i="88"/>
  <c r="B587" i="88"/>
  <c r="N191" i="88"/>
  <c r="E977" i="88"/>
  <c r="F368" i="88"/>
  <c r="E530" i="88"/>
  <c r="B937" i="88"/>
  <c r="J513" i="88"/>
  <c r="E87" i="88"/>
  <c r="H836" i="88"/>
  <c r="C760" i="88"/>
  <c r="J875" i="88"/>
  <c r="J558" i="88"/>
  <c r="C400" i="88"/>
  <c r="E375" i="88"/>
  <c r="H818" i="88"/>
  <c r="F913" i="88"/>
  <c r="M776" i="88"/>
  <c r="H778" i="88"/>
  <c r="N911" i="88"/>
  <c r="I811" i="88"/>
  <c r="H998" i="88"/>
  <c r="I619" i="88"/>
  <c r="G514" i="88"/>
  <c r="M541" i="88"/>
  <c r="L790" i="88"/>
  <c r="C418" i="88"/>
  <c r="J526" i="88"/>
  <c r="C679" i="88"/>
  <c r="H874" i="88"/>
  <c r="B470" i="88"/>
  <c r="C967" i="88"/>
  <c r="H919" i="88"/>
  <c r="J726" i="88"/>
  <c r="K726" i="88" s="1"/>
  <c r="J23" i="88"/>
  <c r="H645" i="88"/>
  <c r="F534" i="88"/>
  <c r="M518" i="88"/>
  <c r="F858" i="88"/>
  <c r="I786" i="88"/>
  <c r="H819" i="88"/>
  <c r="G934" i="88"/>
  <c r="C564" i="88"/>
  <c r="C837" i="88"/>
  <c r="J538" i="88"/>
  <c r="J810" i="88"/>
  <c r="M976" i="88"/>
  <c r="J335" i="88"/>
  <c r="J679" i="88"/>
  <c r="K679" i="88" s="1"/>
  <c r="C981" i="88"/>
  <c r="J590" i="88"/>
  <c r="L853" i="88"/>
  <c r="G744" i="88"/>
  <c r="N736" i="88"/>
  <c r="L935" i="88"/>
  <c r="G799" i="88"/>
  <c r="H805" i="88"/>
  <c r="F759" i="88"/>
  <c r="L425" i="88"/>
  <c r="I550" i="88"/>
  <c r="J64" i="88"/>
  <c r="N395" i="88"/>
  <c r="F774" i="88"/>
  <c r="I1000" i="88"/>
  <c r="J898" i="88"/>
  <c r="F791" i="88"/>
  <c r="L493" i="88"/>
  <c r="J495" i="88"/>
  <c r="C378" i="88"/>
  <c r="J365" i="88"/>
  <c r="N847" i="88"/>
  <c r="C119" i="88"/>
  <c r="J216" i="88"/>
  <c r="N892" i="88"/>
  <c r="C522" i="88"/>
  <c r="C573" i="88"/>
  <c r="H744" i="88"/>
  <c r="N657" i="88"/>
  <c r="N888" i="88"/>
  <c r="H814" i="88"/>
  <c r="J416" i="88"/>
  <c r="F583" i="88"/>
  <c r="M483" i="88"/>
  <c r="L706" i="88"/>
  <c r="D523" i="88"/>
  <c r="H872" i="88"/>
  <c r="N985" i="88"/>
  <c r="J952" i="88"/>
  <c r="H993" i="88"/>
  <c r="C917" i="88"/>
  <c r="J821" i="88"/>
  <c r="I984" i="88"/>
  <c r="N967" i="88"/>
  <c r="H918" i="88"/>
  <c r="H595" i="88"/>
  <c r="L566" i="88"/>
  <c r="J80" i="88"/>
  <c r="N719" i="88"/>
  <c r="N638" i="88"/>
  <c r="B313" i="88"/>
  <c r="H70" i="88"/>
  <c r="C373" i="88"/>
  <c r="F604" i="88"/>
  <c r="B441" i="88"/>
  <c r="C464" i="88"/>
  <c r="D367" i="88"/>
  <c r="B388" i="88"/>
  <c r="B570" i="88"/>
  <c r="D596" i="88"/>
  <c r="B556" i="88"/>
  <c r="B397" i="88"/>
  <c r="H290" i="88"/>
  <c r="D247" i="88"/>
  <c r="E187" i="88"/>
  <c r="C559" i="88"/>
  <c r="H344" i="88"/>
  <c r="B278" i="88"/>
  <c r="C472" i="88"/>
  <c r="J772" i="88"/>
  <c r="D271" i="88"/>
  <c r="F137" i="88"/>
  <c r="D10" i="88"/>
  <c r="L40" i="65" s="1"/>
  <c r="J628" i="88"/>
  <c r="J298" i="88"/>
  <c r="N524" i="88"/>
  <c r="H421" i="88"/>
  <c r="G518" i="88"/>
  <c r="I600" i="88"/>
  <c r="G495" i="88"/>
  <c r="C898" i="88"/>
  <c r="H708" i="88"/>
  <c r="L766" i="88"/>
  <c r="I358" i="88"/>
  <c r="G866" i="88"/>
  <c r="J76" i="88"/>
  <c r="J497" i="88"/>
  <c r="K497" i="88" s="1"/>
  <c r="C636" i="88"/>
  <c r="M1000" i="88"/>
  <c r="J391" i="88"/>
  <c r="C276" i="88"/>
  <c r="F973" i="88"/>
  <c r="J353" i="88"/>
  <c r="L832" i="88"/>
  <c r="I830" i="88"/>
  <c r="J462" i="88"/>
  <c r="F559" i="88"/>
  <c r="L940" i="88"/>
  <c r="H873" i="88"/>
  <c r="H559" i="88"/>
  <c r="L513" i="88"/>
  <c r="L349" i="88"/>
  <c r="C534" i="88"/>
  <c r="C293" i="88"/>
  <c r="J400" i="88"/>
  <c r="J980" i="88"/>
  <c r="N972" i="88"/>
  <c r="J394" i="88"/>
  <c r="J856" i="88"/>
  <c r="C951" i="88"/>
  <c r="M822" i="88"/>
  <c r="F555" i="88"/>
  <c r="N482" i="88"/>
  <c r="M586" i="88"/>
  <c r="M646" i="88"/>
  <c r="F572" i="88"/>
  <c r="I943" i="88"/>
  <c r="J138" i="88"/>
  <c r="H769" i="88"/>
  <c r="M422" i="88"/>
  <c r="J162" i="88"/>
  <c r="G759" i="88"/>
  <c r="H566" i="88"/>
  <c r="I972" i="88"/>
  <c r="F762" i="88"/>
  <c r="H804" i="88"/>
  <c r="L941" i="88"/>
  <c r="C677" i="88"/>
  <c r="J593" i="88"/>
  <c r="K593" i="88" s="1"/>
  <c r="C262" i="88"/>
  <c r="H913" i="88"/>
  <c r="J707" i="88"/>
  <c r="C778" i="88"/>
  <c r="N960" i="88"/>
  <c r="J652" i="88"/>
  <c r="G821" i="88"/>
  <c r="G594" i="88"/>
  <c r="H474" i="88"/>
  <c r="G916" i="88"/>
  <c r="M573" i="88"/>
  <c r="M637" i="88"/>
  <c r="N792" i="88"/>
  <c r="G353" i="88"/>
  <c r="J476" i="88"/>
  <c r="B594" i="88"/>
  <c r="L902" i="88"/>
  <c r="J105" i="88"/>
  <c r="C728" i="88"/>
  <c r="C234" i="88"/>
  <c r="J465" i="88"/>
  <c r="E20" i="88"/>
  <c r="L884" i="88"/>
  <c r="H889" i="88"/>
  <c r="I784" i="88"/>
  <c r="H961" i="88"/>
  <c r="H976" i="88"/>
  <c r="L544" i="88"/>
  <c r="L348" i="88"/>
  <c r="F705" i="88"/>
  <c r="N605" i="88"/>
  <c r="J134" i="88"/>
  <c r="H579" i="88"/>
  <c r="N353" i="88"/>
  <c r="J905" i="88"/>
  <c r="C411" i="88"/>
  <c r="L781" i="88"/>
  <c r="C858" i="88"/>
  <c r="C51" i="88"/>
  <c r="L826" i="88"/>
  <c r="J761" i="88"/>
  <c r="J445" i="88"/>
  <c r="N606" i="88"/>
  <c r="M903" i="88"/>
  <c r="I698" i="88"/>
  <c r="J212" i="88"/>
  <c r="I482" i="88"/>
  <c r="F290" i="88"/>
  <c r="G507" i="88"/>
  <c r="M786" i="88"/>
  <c r="M580" i="88"/>
  <c r="F634" i="88"/>
  <c r="L815" i="88"/>
  <c r="F815" i="88"/>
  <c r="H563" i="88"/>
  <c r="G607" i="88"/>
  <c r="H762" i="88"/>
  <c r="G425" i="88"/>
  <c r="E932" i="88"/>
  <c r="G313" i="88"/>
  <c r="M298" i="88"/>
  <c r="D688" i="88"/>
  <c r="F96" i="88"/>
  <c r="F731" i="88"/>
  <c r="E823" i="88"/>
  <c r="F312" i="88"/>
  <c r="F46" i="88"/>
  <c r="D281" i="88"/>
  <c r="G408" i="88"/>
  <c r="M243" i="88"/>
  <c r="E623" i="88"/>
  <c r="M335" i="88"/>
  <c r="M124" i="88"/>
  <c r="B490" i="88"/>
  <c r="L203" i="88"/>
  <c r="I606" i="88"/>
  <c r="N330" i="88"/>
  <c r="E485" i="88"/>
  <c r="C543" i="88"/>
  <c r="C326" i="88"/>
  <c r="G610" i="88"/>
  <c r="F520" i="88"/>
  <c r="I254" i="88"/>
  <c r="M450" i="88"/>
  <c r="M363" i="88"/>
  <c r="M317" i="88"/>
  <c r="B877" i="88"/>
  <c r="H763" i="88"/>
  <c r="G454" i="88"/>
  <c r="F91" i="88"/>
  <c r="N90" i="88"/>
  <c r="E70" i="88"/>
  <c r="F502" i="88"/>
  <c r="M705" i="88"/>
  <c r="N859" i="88"/>
  <c r="I594" i="88"/>
  <c r="I536" i="88"/>
  <c r="H476" i="88"/>
  <c r="F360" i="88"/>
  <c r="N310" i="88"/>
  <c r="C91" i="88"/>
  <c r="E603" i="88"/>
  <c r="C727" i="88"/>
  <c r="E794" i="88"/>
  <c r="D908" i="88"/>
  <c r="M218" i="88"/>
  <c r="D701" i="88"/>
  <c r="L187" i="88"/>
  <c r="N83" i="88"/>
  <c r="M83" i="88"/>
  <c r="G210" i="88"/>
  <c r="B99" i="88"/>
  <c r="G339" i="88"/>
  <c r="G223" i="88"/>
  <c r="D733" i="88"/>
  <c r="B547" i="88"/>
  <c r="H654" i="88"/>
  <c r="F108" i="88"/>
  <c r="I365" i="88"/>
  <c r="N391" i="88"/>
  <c r="L134" i="88"/>
  <c r="N154" i="88"/>
  <c r="I157" i="88"/>
  <c r="L598" i="88"/>
  <c r="F982" i="88"/>
  <c r="M918" i="88"/>
  <c r="N907" i="88"/>
  <c r="H644" i="88"/>
  <c r="D146" i="88"/>
  <c r="B932" i="88"/>
  <c r="C433" i="88"/>
  <c r="D370" i="88"/>
  <c r="B509" i="88"/>
  <c r="N87" i="88"/>
  <c r="H588" i="88"/>
  <c r="D479" i="88"/>
  <c r="I411" i="88"/>
  <c r="L213" i="88"/>
  <c r="H204" i="88"/>
  <c r="M289" i="88"/>
  <c r="F159" i="88"/>
  <c r="B126" i="88"/>
  <c r="L101" i="88"/>
  <c r="I910" i="88"/>
  <c r="G38" i="88"/>
  <c r="H84" i="88"/>
  <c r="L383" i="88"/>
  <c r="M109" i="88"/>
  <c r="I543" i="88"/>
  <c r="M293" i="88"/>
  <c r="F752" i="88"/>
  <c r="G809" i="88"/>
  <c r="I804" i="88"/>
  <c r="G647" i="88"/>
  <c r="H779" i="88"/>
  <c r="E813" i="88"/>
  <c r="E958" i="88"/>
  <c r="G820" i="88"/>
  <c r="N403" i="88"/>
  <c r="D245" i="88"/>
  <c r="F378" i="88"/>
  <c r="F733" i="88"/>
  <c r="D736" i="88"/>
  <c r="L367" i="88"/>
  <c r="B879" i="88"/>
  <c r="N89" i="88"/>
  <c r="M869" i="88"/>
  <c r="F424" i="88"/>
  <c r="M135" i="88"/>
  <c r="L457" i="88"/>
  <c r="F268" i="88"/>
  <c r="N424" i="88"/>
  <c r="F844" i="88"/>
  <c r="I685" i="88"/>
  <c r="F868" i="88"/>
  <c r="B784" i="88"/>
  <c r="D143" i="88"/>
  <c r="E55" i="88"/>
  <c r="I50" i="88"/>
  <c r="D608" i="88"/>
  <c r="N34" i="88"/>
  <c r="D399" i="88"/>
  <c r="D987" i="88"/>
  <c r="B639" i="88"/>
  <c r="L248" i="88"/>
  <c r="E994" i="88"/>
  <c r="G107" i="88"/>
  <c r="L652" i="88"/>
  <c r="L198" i="88"/>
  <c r="B508" i="88"/>
  <c r="L579" i="88"/>
  <c r="B955" i="88"/>
  <c r="I958" i="88"/>
  <c r="M591" i="88"/>
  <c r="G61" i="88"/>
  <c r="B952" i="88"/>
  <c r="N821" i="88"/>
  <c r="E979" i="88"/>
  <c r="N162" i="88"/>
  <c r="G402" i="88"/>
  <c r="L164" i="88"/>
  <c r="H930" i="88"/>
  <c r="L743" i="88"/>
  <c r="M554" i="88"/>
  <c r="F969" i="88"/>
  <c r="N917" i="88"/>
  <c r="E975" i="88"/>
  <c r="D363" i="88"/>
  <c r="E268" i="88"/>
  <c r="D675" i="88"/>
  <c r="I579" i="88"/>
  <c r="L520" i="88"/>
  <c r="D684" i="88"/>
  <c r="D929" i="88"/>
  <c r="B849" i="88"/>
  <c r="E923" i="88"/>
  <c r="G356" i="88"/>
  <c r="N286" i="88"/>
  <c r="F535" i="88"/>
  <c r="F73" i="88"/>
  <c r="G100" i="88"/>
  <c r="D683" i="88"/>
  <c r="N157" i="88"/>
  <c r="G81" i="88"/>
  <c r="F63" i="88"/>
  <c r="I553" i="88"/>
  <c r="G966" i="88"/>
  <c r="I526" i="88"/>
  <c r="M842" i="88"/>
  <c r="H941" i="88"/>
  <c r="I495" i="88"/>
  <c r="F700" i="88"/>
  <c r="E415" i="88"/>
  <c r="B936" i="88"/>
  <c r="E223" i="88"/>
  <c r="B260" i="88"/>
  <c r="D121" i="88"/>
  <c r="D784" i="88"/>
  <c r="M334" i="88"/>
  <c r="B841" i="88"/>
  <c r="G489" i="88"/>
  <c r="I306" i="88"/>
  <c r="M148" i="88"/>
  <c r="L130" i="88"/>
  <c r="G355" i="88"/>
  <c r="B688" i="88"/>
  <c r="L259" i="88"/>
  <c r="F215" i="88"/>
  <c r="D855" i="88"/>
  <c r="L372" i="88"/>
  <c r="D231" i="88"/>
  <c r="H112" i="88"/>
  <c r="F393" i="88"/>
  <c r="I711" i="88"/>
  <c r="F676" i="88"/>
  <c r="J981" i="88"/>
  <c r="G984" i="88"/>
  <c r="G614" i="88"/>
  <c r="L905" i="88"/>
  <c r="F448" i="88"/>
  <c r="B670" i="88"/>
  <c r="B265" i="88"/>
  <c r="E153" i="88"/>
  <c r="M58" i="88"/>
  <c r="L40" i="88"/>
  <c r="G428" i="88"/>
  <c r="B633" i="88"/>
  <c r="L200" i="88"/>
  <c r="G309" i="88"/>
  <c r="B991" i="88"/>
  <c r="E307" i="88"/>
  <c r="D999" i="88"/>
  <c r="I64" i="88"/>
  <c r="E803" i="88"/>
  <c r="G311" i="88"/>
  <c r="N232" i="88"/>
  <c r="H777" i="88"/>
  <c r="G575" i="88"/>
  <c r="G808" i="88"/>
  <c r="J142" i="88"/>
  <c r="G352" i="88"/>
  <c r="M783" i="88"/>
  <c r="B466" i="88"/>
  <c r="B356" i="88"/>
  <c r="E571" i="88"/>
  <c r="L257" i="88"/>
  <c r="C566" i="88"/>
  <c r="I77" i="88"/>
  <c r="E38" i="88"/>
  <c r="N233" i="88"/>
  <c r="E853" i="88"/>
  <c r="D51" i="88"/>
  <c r="B981" i="88"/>
  <c r="F62" i="88"/>
  <c r="N12" i="88"/>
  <c r="F301" i="88"/>
  <c r="F552" i="88"/>
  <c r="I144" i="88"/>
  <c r="D820" i="88"/>
  <c r="I272" i="88"/>
  <c r="B279" i="88"/>
  <c r="M89" i="88"/>
  <c r="D825" i="88"/>
  <c r="H687" i="88"/>
  <c r="C768" i="88"/>
  <c r="H484" i="88"/>
  <c r="L92" i="88"/>
  <c r="E791" i="88"/>
  <c r="D563" i="88"/>
  <c r="H549" i="88"/>
  <c r="H345" i="88"/>
  <c r="I399" i="88"/>
  <c r="H498" i="88"/>
  <c r="H690" i="88"/>
  <c r="F921" i="88"/>
  <c r="H149" i="88"/>
  <c r="D610" i="88"/>
  <c r="D477" i="88"/>
  <c r="C344" i="88"/>
  <c r="C127" i="88"/>
  <c r="E403" i="88"/>
  <c r="D622" i="88"/>
  <c r="E362" i="88"/>
  <c r="E77" i="88"/>
  <c r="E543" i="88"/>
  <c r="B834" i="88"/>
  <c r="B377" i="88"/>
  <c r="B33" i="88"/>
  <c r="B121" i="88"/>
  <c r="E232" i="88"/>
  <c r="M28" i="88"/>
  <c r="E277" i="88"/>
  <c r="M47" i="88"/>
  <c r="E265" i="88"/>
  <c r="H25" i="88"/>
  <c r="E481" i="88"/>
  <c r="B395" i="88"/>
  <c r="F129" i="88"/>
  <c r="I588" i="88"/>
  <c r="L295" i="88"/>
  <c r="D286" i="88"/>
  <c r="D921" i="88"/>
  <c r="G184" i="88"/>
  <c r="D446" i="88"/>
  <c r="G423" i="88"/>
  <c r="F462" i="88"/>
  <c r="I663" i="88"/>
  <c r="E203" i="88"/>
  <c r="L74" i="88"/>
  <c r="G416" i="88"/>
  <c r="B210" i="88"/>
  <c r="M101" i="88"/>
  <c r="M81" i="88"/>
  <c r="B219" i="88"/>
  <c r="M82" i="88"/>
  <c r="M206" i="88"/>
  <c r="I387" i="88"/>
  <c r="J143" i="88"/>
  <c r="C63" i="88"/>
  <c r="L550" i="88"/>
  <c r="C321" i="88"/>
  <c r="L658" i="88"/>
  <c r="E557" i="88"/>
  <c r="E176" i="88"/>
  <c r="H64" i="88"/>
  <c r="F343" i="88"/>
  <c r="B276" i="88"/>
  <c r="I35" i="88"/>
  <c r="N400" i="88"/>
  <c r="E355" i="88"/>
  <c r="I78" i="88"/>
  <c r="G498" i="88"/>
  <c r="I118" i="88"/>
  <c r="B500" i="88"/>
  <c r="G150" i="88"/>
  <c r="M249" i="88"/>
  <c r="D781" i="88"/>
  <c r="H47" i="88"/>
  <c r="I67" i="88"/>
  <c r="L37" i="88"/>
  <c r="M96" i="88"/>
  <c r="I111" i="88"/>
  <c r="G882" i="88"/>
  <c r="L904" i="88"/>
  <c r="I330" i="88"/>
  <c r="L536" i="88"/>
  <c r="I902" i="88"/>
  <c r="L393" i="88"/>
  <c r="G549" i="88"/>
  <c r="N41" i="88"/>
  <c r="D68" i="88"/>
  <c r="D651" i="88"/>
  <c r="B872" i="88"/>
  <c r="G60" i="88"/>
  <c r="L179" i="88"/>
  <c r="E621" i="88"/>
  <c r="M229" i="88"/>
  <c r="H468" i="88"/>
  <c r="G91" i="88"/>
  <c r="D659" i="88"/>
  <c r="H144" i="88"/>
  <c r="G712" i="88"/>
  <c r="G472" i="88"/>
  <c r="F59" i="88"/>
  <c r="G378" i="88"/>
  <c r="I397" i="88"/>
  <c r="I117" i="88"/>
  <c r="N30" i="88"/>
  <c r="N461" i="88"/>
  <c r="N661" i="88"/>
  <c r="N691" i="88"/>
  <c r="H801" i="88"/>
  <c r="G611" i="88"/>
  <c r="I901" i="88"/>
  <c r="D405" i="88"/>
  <c r="D299" i="88"/>
  <c r="B196" i="88"/>
  <c r="B338" i="88"/>
  <c r="E315" i="88"/>
  <c r="D130" i="88"/>
  <c r="G28" i="88"/>
  <c r="N98" i="88"/>
  <c r="D219" i="88"/>
  <c r="N292" i="88"/>
  <c r="F278" i="88"/>
  <c r="I88" i="88"/>
  <c r="H585" i="88"/>
  <c r="I13" i="88"/>
  <c r="I128" i="88"/>
  <c r="G197" i="88"/>
  <c r="L215" i="88"/>
  <c r="M93" i="88"/>
  <c r="B443" i="88"/>
  <c r="L228" i="88"/>
  <c r="G795" i="88"/>
  <c r="I500" i="88"/>
  <c r="N437" i="88"/>
  <c r="F161" i="88"/>
  <c r="E947" i="88"/>
  <c r="M565" i="88"/>
  <c r="F556" i="88"/>
  <c r="N375" i="88"/>
  <c r="G318" i="88"/>
  <c r="B741" i="88"/>
  <c r="I923" i="88"/>
  <c r="J228" i="88"/>
  <c r="F526" i="88"/>
  <c r="C732" i="88"/>
  <c r="J620" i="88"/>
  <c r="F850" i="88"/>
  <c r="B951" i="88"/>
  <c r="I372" i="88"/>
  <c r="C101" i="88"/>
  <c r="B327" i="88"/>
  <c r="H179" i="88"/>
  <c r="F58" i="88"/>
  <c r="N74" i="88"/>
  <c r="M114" i="88"/>
  <c r="I129" i="88"/>
  <c r="F440" i="88"/>
  <c r="G173" i="88"/>
  <c r="I251" i="88"/>
  <c r="F190" i="88"/>
  <c r="G679" i="88"/>
  <c r="L430" i="88"/>
  <c r="L641" i="88"/>
  <c r="I755" i="88"/>
  <c r="H952" i="88"/>
  <c r="G616" i="88"/>
  <c r="N953" i="88"/>
  <c r="D816" i="88"/>
  <c r="D570" i="88"/>
  <c r="D624" i="88"/>
  <c r="E312" i="88"/>
  <c r="B386" i="88"/>
  <c r="E872" i="88"/>
  <c r="H402" i="88"/>
  <c r="F740" i="88"/>
  <c r="L124" i="88"/>
  <c r="N849" i="88"/>
  <c r="I632" i="88"/>
  <c r="E117" i="88"/>
  <c r="H401" i="88"/>
  <c r="L274" i="88"/>
  <c r="M761" i="88"/>
  <c r="B990" i="88"/>
  <c r="N48" i="88"/>
  <c r="M115" i="88"/>
  <c r="H160" i="88"/>
  <c r="G666" i="88"/>
  <c r="E58" i="88"/>
  <c r="G98" i="88"/>
  <c r="H86" i="88"/>
  <c r="H784" i="88"/>
  <c r="G781" i="88"/>
  <c r="I989" i="88"/>
  <c r="F464" i="88"/>
  <c r="N699" i="88"/>
  <c r="J10" i="88"/>
  <c r="I549" i="88"/>
  <c r="M11" i="88"/>
  <c r="B70" i="88"/>
  <c r="H78" i="88"/>
  <c r="B588" i="88"/>
  <c r="L167" i="88"/>
  <c r="I146" i="88"/>
  <c r="I598" i="88"/>
  <c r="D508" i="88"/>
  <c r="G231" i="88"/>
  <c r="N474" i="88"/>
  <c r="B186" i="88"/>
  <c r="M92" i="88"/>
  <c r="M72" i="88"/>
  <c r="F528" i="88"/>
  <c r="G721" i="88"/>
  <c r="F195" i="88"/>
  <c r="D904" i="88"/>
  <c r="M379" i="88"/>
  <c r="F489" i="88"/>
  <c r="M123" i="88"/>
  <c r="H748" i="88"/>
  <c r="N952" i="88"/>
  <c r="F851" i="88"/>
  <c r="I646" i="88"/>
  <c r="J511" i="88"/>
  <c r="M302" i="88"/>
  <c r="B512" i="88"/>
  <c r="E408" i="88"/>
  <c r="H142" i="88"/>
  <c r="D268" i="88"/>
  <c r="C662" i="88"/>
  <c r="C907" i="88"/>
  <c r="F316" i="88"/>
  <c r="D294" i="88"/>
  <c r="N20" i="88"/>
  <c r="B436" i="88"/>
  <c r="B946" i="88"/>
  <c r="N245" i="88"/>
  <c r="F473" i="88"/>
  <c r="I197" i="88"/>
  <c r="N134" i="88"/>
  <c r="F359" i="88"/>
  <c r="E875" i="88"/>
  <c r="G57" i="88"/>
  <c r="I226" i="88"/>
  <c r="C480" i="88"/>
  <c r="C614" i="88"/>
  <c r="D419" i="88"/>
  <c r="L280" i="88"/>
  <c r="B825" i="88"/>
  <c r="F750" i="88"/>
  <c r="M125" i="88"/>
  <c r="L635" i="88"/>
  <c r="M157" i="88"/>
  <c r="N371" i="88"/>
  <c r="H840" i="88"/>
  <c r="C60" i="88"/>
  <c r="C911" i="88"/>
  <c r="N628" i="88"/>
  <c r="B693" i="88"/>
  <c r="H790" i="88"/>
  <c r="B765" i="88"/>
  <c r="B562" i="88"/>
  <c r="G26" i="88"/>
  <c r="F399" i="88"/>
  <c r="E534" i="88"/>
  <c r="L254" i="88"/>
  <c r="D459" i="88"/>
  <c r="E935" i="88"/>
  <c r="M360" i="88"/>
  <c r="H291" i="88"/>
  <c r="E262" i="88"/>
  <c r="M174" i="88"/>
  <c r="N180" i="88"/>
  <c r="E83" i="88"/>
  <c r="L191" i="88"/>
  <c r="G300" i="88"/>
  <c r="G497" i="88"/>
  <c r="G691" i="88"/>
  <c r="N954" i="88"/>
  <c r="H544" i="88"/>
  <c r="L985" i="88"/>
  <c r="G777" i="88"/>
  <c r="D646" i="88"/>
  <c r="D586" i="88"/>
  <c r="E493" i="88"/>
  <c r="E340" i="88"/>
  <c r="B713" i="88"/>
  <c r="L54" i="88"/>
  <c r="M245" i="88"/>
  <c r="H350" i="88"/>
  <c r="E563" i="88"/>
  <c r="H410" i="88"/>
  <c r="G381" i="88"/>
  <c r="L435" i="88"/>
  <c r="G153" i="88"/>
  <c r="F135" i="88"/>
  <c r="M362" i="88"/>
  <c r="D965" i="88"/>
  <c r="B885" i="88"/>
  <c r="F213" i="88"/>
  <c r="H164" i="88"/>
  <c r="I184" i="88"/>
  <c r="F292" i="88"/>
  <c r="F828" i="88"/>
  <c r="N413" i="88"/>
  <c r="H657" i="88"/>
  <c r="I557" i="88"/>
  <c r="M941" i="88"/>
  <c r="N460" i="88"/>
  <c r="F707" i="88"/>
  <c r="B203" i="88"/>
  <c r="C703" i="88"/>
  <c r="I265" i="88"/>
  <c r="E473" i="88"/>
  <c r="F169" i="88"/>
  <c r="G273" i="88"/>
  <c r="D722" i="88"/>
  <c r="H297" i="88"/>
  <c r="I317" i="88"/>
  <c r="N357" i="88"/>
  <c r="G164" i="88"/>
  <c r="I242" i="88"/>
  <c r="N476" i="88"/>
  <c r="N282" i="88"/>
  <c r="F130" i="88"/>
  <c r="C69" i="88"/>
  <c r="I219" i="88"/>
  <c r="M62" i="88"/>
  <c r="B446" i="88"/>
  <c r="H370" i="88"/>
  <c r="I386" i="88"/>
  <c r="F466" i="88"/>
  <c r="N880" i="88"/>
  <c r="L531" i="88"/>
  <c r="G704" i="88"/>
  <c r="B802" i="88"/>
  <c r="E904" i="88"/>
  <c r="F35" i="88"/>
  <c r="H282" i="88"/>
  <c r="M310" i="88"/>
  <c r="H53" i="88"/>
  <c r="H154" i="88"/>
  <c r="E894" i="88"/>
  <c r="B962" i="88"/>
  <c r="N462" i="88"/>
  <c r="E429" i="88"/>
  <c r="M664" i="88"/>
  <c r="J59" i="88"/>
  <c r="L737" i="88"/>
  <c r="G901" i="88"/>
  <c r="N486" i="88"/>
  <c r="L466" i="88"/>
  <c r="G119" i="88"/>
  <c r="N106" i="88"/>
  <c r="E345" i="88"/>
  <c r="M370" i="88"/>
  <c r="H108" i="88"/>
  <c r="M59" i="88"/>
  <c r="N541" i="88"/>
  <c r="N420" i="88"/>
  <c r="F902" i="88"/>
  <c r="I924" i="88"/>
  <c r="F772" i="88"/>
  <c r="G59" i="88"/>
  <c r="F294" i="88"/>
  <c r="M849" i="88"/>
  <c r="D692" i="88"/>
  <c r="D207" i="88"/>
  <c r="E132" i="88"/>
  <c r="B369" i="88"/>
  <c r="C46" i="88"/>
  <c r="E180" i="88"/>
  <c r="E50" i="88"/>
  <c r="N149" i="88"/>
  <c r="B162" i="88"/>
  <c r="F115" i="88"/>
  <c r="D796" i="88"/>
  <c r="G816" i="88"/>
  <c r="F400" i="88"/>
  <c r="G110" i="88"/>
  <c r="M386" i="88"/>
  <c r="D564" i="88"/>
  <c r="G126" i="88"/>
  <c r="I353" i="88"/>
  <c r="N309" i="88"/>
  <c r="G453" i="88"/>
  <c r="H137" i="88"/>
  <c r="H694" i="88"/>
  <c r="L657" i="88"/>
  <c r="I991" i="88"/>
  <c r="N518" i="88"/>
  <c r="C366" i="88"/>
  <c r="N510" i="88"/>
  <c r="E746" i="88"/>
  <c r="B32" i="88"/>
  <c r="H136" i="88"/>
  <c r="B970" i="88"/>
  <c r="L41" i="88"/>
  <c r="G780" i="88"/>
  <c r="N189" i="88"/>
  <c r="E810" i="88"/>
  <c r="D993" i="88"/>
  <c r="M339" i="88"/>
  <c r="D664" i="88"/>
  <c r="M742" i="88"/>
  <c r="L341" i="88"/>
  <c r="E275" i="88"/>
  <c r="M815" i="88"/>
  <c r="M282" i="88"/>
  <c r="M290" i="88"/>
  <c r="D365" i="88"/>
  <c r="N316" i="88"/>
  <c r="I428" i="88"/>
  <c r="G545" i="88"/>
  <c r="C965" i="88"/>
  <c r="L477" i="88"/>
  <c r="G520" i="88"/>
  <c r="M601" i="88"/>
  <c r="D807" i="88"/>
  <c r="D488" i="88"/>
  <c r="D306" i="88"/>
  <c r="L97" i="88"/>
  <c r="L526" i="88"/>
  <c r="F51" i="88"/>
  <c r="E107" i="88"/>
  <c r="N288" i="88"/>
  <c r="L258" i="88"/>
  <c r="B560" i="88"/>
  <c r="F402" i="88"/>
  <c r="N52" i="88"/>
  <c r="B893" i="88"/>
  <c r="M155" i="88"/>
  <c r="M295" i="88"/>
  <c r="G135" i="88"/>
  <c r="G194" i="88"/>
  <c r="J682" i="88"/>
  <c r="J839" i="88"/>
  <c r="K839" i="88" s="1"/>
  <c r="H927" i="88"/>
  <c r="H496" i="88"/>
  <c r="E748" i="88"/>
  <c r="B537" i="88"/>
  <c r="C992" i="88"/>
  <c r="E304" i="88"/>
  <c r="D565" i="88"/>
  <c r="B574" i="88"/>
  <c r="D222" i="88"/>
  <c r="E414" i="88"/>
  <c r="N297" i="88"/>
  <c r="E95" i="88"/>
  <c r="I173" i="88"/>
  <c r="F140" i="88"/>
  <c r="G420" i="88"/>
  <c r="B803" i="88"/>
  <c r="M30" i="88"/>
  <c r="D953" i="88"/>
  <c r="J488" i="88"/>
  <c r="E632" i="88"/>
  <c r="G232" i="88"/>
  <c r="N208" i="88"/>
  <c r="L593" i="88"/>
  <c r="I462" i="88"/>
  <c r="D385" i="88"/>
  <c r="G41" i="88"/>
  <c r="G62" i="88"/>
  <c r="M17" i="88"/>
  <c r="M590" i="88"/>
  <c r="G55" i="88"/>
  <c r="B965" i="88"/>
  <c r="H307" i="88"/>
  <c r="M268" i="88"/>
  <c r="F884" i="88"/>
  <c r="F843" i="88"/>
  <c r="C993" i="88"/>
  <c r="F447" i="88"/>
  <c r="C229" i="88"/>
  <c r="B890" i="88"/>
  <c r="F330" i="88"/>
  <c r="F240" i="88"/>
  <c r="I284" i="88"/>
  <c r="G198" i="88"/>
  <c r="F180" i="88"/>
  <c r="N278" i="88"/>
  <c r="I115" i="88"/>
  <c r="H481" i="88"/>
  <c r="E546" i="88"/>
  <c r="G277" i="88"/>
  <c r="F259" i="88"/>
  <c r="N858" i="88"/>
  <c r="L131" i="88"/>
  <c r="I110" i="88"/>
  <c r="H288" i="88"/>
  <c r="I308" i="88"/>
  <c r="I693" i="88"/>
  <c r="M446" i="88"/>
  <c r="M678" i="88"/>
  <c r="N542" i="88"/>
  <c r="M799" i="88"/>
  <c r="I881" i="88"/>
  <c r="I689" i="88"/>
  <c r="D787" i="88"/>
  <c r="D842" i="88"/>
  <c r="D699" i="88"/>
  <c r="B577" i="88"/>
  <c r="E397" i="88"/>
  <c r="E31" i="88"/>
  <c r="F280" i="88"/>
  <c r="G789" i="88"/>
  <c r="I216" i="88"/>
  <c r="B318" i="88"/>
  <c r="G142" i="88"/>
  <c r="G122" i="88"/>
  <c r="D950" i="88"/>
  <c r="N355" i="88"/>
  <c r="B86" i="88"/>
  <c r="E575" i="88"/>
  <c r="N446" i="88"/>
  <c r="M385" i="88"/>
  <c r="B647" i="88"/>
  <c r="M39" i="88"/>
  <c r="N18" i="88"/>
  <c r="E155" i="88"/>
  <c r="L56" i="88"/>
  <c r="M393" i="88"/>
  <c r="L384" i="88"/>
  <c r="N430" i="88"/>
  <c r="F888" i="88"/>
  <c r="G770" i="88"/>
  <c r="G785" i="88"/>
  <c r="H459" i="88"/>
  <c r="F685" i="88"/>
  <c r="E569" i="88"/>
  <c r="D119" i="88"/>
  <c r="D710" i="88"/>
  <c r="N265" i="88"/>
  <c r="N167" i="88"/>
  <c r="H262" i="88"/>
  <c r="F516" i="88"/>
  <c r="N207" i="88"/>
  <c r="B497" i="88"/>
  <c r="F263" i="88"/>
  <c r="L125" i="88"/>
  <c r="B819" i="88"/>
  <c r="M168" i="88"/>
  <c r="I183" i="88"/>
  <c r="F433" i="88"/>
  <c r="F82" i="88"/>
  <c r="M407" i="88"/>
  <c r="L816" i="88"/>
  <c r="G559" i="88"/>
  <c r="C892" i="88"/>
  <c r="M698" i="88"/>
  <c r="M994" i="88"/>
  <c r="I576" i="88"/>
  <c r="D689" i="88"/>
  <c r="E805" i="88"/>
  <c r="C392" i="88"/>
  <c r="D599" i="88"/>
  <c r="B322" i="88"/>
  <c r="E316" i="88"/>
  <c r="F138" i="88"/>
  <c r="E449" i="88"/>
  <c r="D177" i="88"/>
  <c r="D496" i="88"/>
  <c r="I406" i="88"/>
  <c r="E954" i="88"/>
  <c r="H316" i="88"/>
  <c r="F217" i="88"/>
  <c r="N417" i="88"/>
  <c r="N287" i="88"/>
  <c r="M195" i="88"/>
  <c r="N513" i="88"/>
  <c r="L406" i="88"/>
  <c r="M690" i="88"/>
  <c r="N370" i="88"/>
  <c r="G553" i="88"/>
  <c r="N623" i="88"/>
  <c r="N450" i="88"/>
  <c r="M306" i="88"/>
  <c r="N336" i="88"/>
  <c r="I818" i="88"/>
  <c r="L86" i="88"/>
  <c r="B402" i="88"/>
  <c r="I162" i="88"/>
  <c r="J300" i="88"/>
  <c r="C389" i="88"/>
  <c r="J441" i="88"/>
  <c r="N642" i="88"/>
  <c r="D427" i="88"/>
  <c r="B100" i="88"/>
  <c r="E857" i="88"/>
  <c r="B23" i="88"/>
  <c r="D302" i="88"/>
  <c r="C289" i="88"/>
  <c r="E948" i="88"/>
  <c r="E76" i="88"/>
  <c r="B364" i="88"/>
  <c r="D151" i="88"/>
  <c r="F192" i="88"/>
  <c r="C164" i="88"/>
  <c r="B682" i="88"/>
  <c r="D907" i="88"/>
  <c r="E684" i="88"/>
  <c r="D409" i="88"/>
  <c r="D19" i="88"/>
  <c r="B314" i="88"/>
  <c r="B128" i="88"/>
  <c r="C86" i="88"/>
  <c r="L186" i="88"/>
  <c r="D833" i="88"/>
  <c r="N60" i="88"/>
  <c r="I422" i="88"/>
  <c r="B958" i="88"/>
  <c r="M199" i="88"/>
  <c r="G308" i="88"/>
  <c r="L400" i="88"/>
  <c r="M961" i="88"/>
  <c r="I562" i="88"/>
  <c r="D361" i="88"/>
  <c r="N182" i="88"/>
  <c r="M278" i="88"/>
  <c r="G784" i="88"/>
  <c r="E359" i="88"/>
  <c r="F133" i="88"/>
  <c r="G228" i="88"/>
  <c r="D916" i="88"/>
  <c r="N289" i="88"/>
  <c r="H517" i="88"/>
  <c r="M619" i="88"/>
  <c r="I871" i="88"/>
  <c r="C574" i="88"/>
  <c r="G493" i="88"/>
  <c r="N618" i="88"/>
  <c r="I501" i="88"/>
  <c r="D831" i="88"/>
  <c r="D378" i="88"/>
  <c r="D739" i="88"/>
  <c r="B139" i="88"/>
  <c r="B429" i="88"/>
  <c r="I24" i="88"/>
  <c r="J55" i="88"/>
  <c r="B891" i="88"/>
  <c r="H217" i="88"/>
  <c r="H248" i="88"/>
  <c r="E752" i="88"/>
  <c r="H357" i="88"/>
  <c r="E861" i="88"/>
  <c r="M292" i="88"/>
  <c r="N105" i="88"/>
  <c r="F220" i="88"/>
  <c r="G341" i="88"/>
  <c r="N142" i="88"/>
  <c r="M429" i="88"/>
  <c r="I426" i="88"/>
  <c r="F607" i="88"/>
  <c r="N508" i="88"/>
  <c r="L741" i="88"/>
  <c r="H975" i="88"/>
  <c r="M585" i="88"/>
  <c r="D642" i="88"/>
  <c r="D732" i="88"/>
  <c r="B892" i="88"/>
  <c r="D233" i="88"/>
  <c r="E512" i="88"/>
  <c r="H267" i="88"/>
  <c r="M449" i="88"/>
  <c r="F29" i="88"/>
  <c r="F668" i="88"/>
  <c r="M471" i="88"/>
  <c r="L746" i="88"/>
  <c r="L122" i="88"/>
  <c r="I101" i="88"/>
  <c r="I614" i="88"/>
  <c r="E250" i="88"/>
  <c r="G170" i="88"/>
  <c r="N171" i="88"/>
  <c r="L205" i="88"/>
  <c r="H817" i="88"/>
  <c r="B702" i="88"/>
  <c r="H449" i="88"/>
  <c r="N94" i="88"/>
  <c r="H512" i="88"/>
  <c r="I494" i="88"/>
  <c r="L485" i="88"/>
  <c r="M936" i="88"/>
  <c r="H51" i="88"/>
  <c r="M14" i="88"/>
  <c r="L15" i="88"/>
  <c r="E276" i="88"/>
  <c r="B902" i="88"/>
  <c r="L189" i="88"/>
  <c r="H896" i="88"/>
  <c r="D98" i="88"/>
  <c r="D648" i="88"/>
  <c r="L32" i="88"/>
  <c r="L252" i="88"/>
  <c r="G117" i="88"/>
  <c r="L53" i="88"/>
  <c r="N80" i="88"/>
  <c r="L345" i="88"/>
  <c r="L69" i="88"/>
  <c r="N253" i="88"/>
  <c r="G412" i="88"/>
  <c r="M467" i="88"/>
  <c r="I893" i="88"/>
  <c r="H668" i="88"/>
  <c r="N600" i="88"/>
  <c r="M53" i="88"/>
  <c r="G365" i="88"/>
  <c r="N626" i="88"/>
  <c r="B760" i="88"/>
  <c r="F156" i="88"/>
  <c r="N145" i="88"/>
  <c r="I143" i="88"/>
  <c r="G265" i="88"/>
  <c r="I152" i="88"/>
  <c r="J24" i="88"/>
  <c r="C81" i="88"/>
  <c r="M644" i="88"/>
  <c r="E772" i="88"/>
  <c r="M24" i="88"/>
  <c r="N197" i="88"/>
  <c r="F11" i="88"/>
  <c r="Y40" i="65" s="1"/>
  <c r="F425" i="88"/>
  <c r="H388" i="88"/>
  <c r="B529" i="88"/>
  <c r="G359" i="88"/>
  <c r="N160" i="88"/>
  <c r="M441" i="88"/>
  <c r="M417" i="88"/>
  <c r="M225" i="88"/>
  <c r="H621" i="88"/>
  <c r="F450" i="88"/>
  <c r="F376" i="88"/>
  <c r="M632" i="88"/>
  <c r="M681" i="88"/>
  <c r="F805" i="88"/>
  <c r="I706" i="88"/>
  <c r="N801" i="88"/>
  <c r="M929" i="88"/>
  <c r="G909" i="88"/>
  <c r="C769" i="88"/>
  <c r="I337" i="88"/>
  <c r="D560" i="88"/>
  <c r="F149" i="88"/>
  <c r="D432" i="88"/>
  <c r="G109" i="88"/>
  <c r="D707" i="88"/>
  <c r="N166" i="88"/>
  <c r="E370" i="88"/>
  <c r="L219" i="88"/>
  <c r="L240" i="88"/>
  <c r="L26" i="88"/>
  <c r="H406" i="88"/>
  <c r="H472" i="88"/>
  <c r="E138" i="88"/>
  <c r="D676" i="88"/>
  <c r="G294" i="88"/>
  <c r="B135" i="88"/>
  <c r="H107" i="88"/>
  <c r="M187" i="88"/>
  <c r="E887" i="88"/>
  <c r="M342" i="88"/>
  <c r="N268" i="88"/>
  <c r="F549" i="88"/>
  <c r="F533" i="88"/>
  <c r="G947" i="88"/>
  <c r="G635" i="88"/>
  <c r="H364" i="88"/>
  <c r="G600" i="88"/>
  <c r="M846" i="88"/>
  <c r="D658" i="88"/>
  <c r="B253" i="88"/>
  <c r="B988" i="88"/>
  <c r="E798" i="88"/>
  <c r="L353" i="88"/>
  <c r="E727" i="88"/>
  <c r="F677" i="88"/>
  <c r="F87" i="88"/>
  <c r="E335" i="88"/>
  <c r="F124" i="88"/>
  <c r="G219" i="88"/>
  <c r="F93" i="88"/>
  <c r="N273" i="88"/>
  <c r="L394" i="88"/>
  <c r="L377" i="88"/>
  <c r="M344" i="88"/>
  <c r="N827" i="88"/>
  <c r="L310" i="88"/>
  <c r="M274" i="88"/>
  <c r="N643" i="88"/>
  <c r="J205" i="88"/>
  <c r="K205" i="88" s="1"/>
  <c r="M609" i="88"/>
  <c r="M368" i="88"/>
  <c r="G699" i="88"/>
  <c r="C929" i="88"/>
  <c r="M683" i="88"/>
  <c r="D626" i="88"/>
  <c r="E550" i="88"/>
  <c r="D170" i="88"/>
  <c r="E389" i="88"/>
  <c r="E425" i="88"/>
  <c r="B625" i="88"/>
  <c r="B340" i="88"/>
  <c r="D840" i="88"/>
  <c r="B420" i="88"/>
  <c r="E584" i="88"/>
  <c r="L218" i="88"/>
  <c r="I63" i="88"/>
  <c r="L697" i="88"/>
  <c r="E261" i="88"/>
  <c r="F151" i="88"/>
  <c r="F293" i="88"/>
  <c r="H442" i="88"/>
  <c r="G183" i="88"/>
  <c r="M480" i="88"/>
  <c r="F105" i="88"/>
  <c r="B753" i="88"/>
  <c r="I653" i="88"/>
  <c r="H757" i="88"/>
  <c r="I203" i="88"/>
  <c r="M853" i="88"/>
  <c r="D745" i="88"/>
  <c r="L214" i="88"/>
  <c r="L139" i="88"/>
  <c r="H502" i="88"/>
  <c r="J84" i="88"/>
  <c r="F689" i="88"/>
  <c r="J456" i="88"/>
  <c r="C150" i="88"/>
  <c r="D986" i="88"/>
  <c r="M166" i="88"/>
  <c r="L148" i="88"/>
  <c r="M395" i="88"/>
  <c r="E695" i="88"/>
  <c r="M270" i="88"/>
  <c r="N453" i="88"/>
  <c r="D392" i="88"/>
  <c r="D717" i="88"/>
  <c r="M107" i="88"/>
  <c r="B900" i="88"/>
  <c r="I142" i="88"/>
  <c r="H508" i="88"/>
  <c r="I190" i="88"/>
  <c r="L63" i="88"/>
  <c r="G419" i="88"/>
  <c r="H363" i="88"/>
  <c r="F152" i="88"/>
  <c r="L454" i="88"/>
  <c r="G650" i="88"/>
  <c r="N728" i="88"/>
  <c r="H866" i="88"/>
  <c r="I798" i="88"/>
  <c r="N581" i="88"/>
  <c r="C307" i="88"/>
  <c r="I400" i="88"/>
  <c r="C661" i="88"/>
  <c r="F185" i="88"/>
  <c r="B234" i="88"/>
  <c r="M110" i="88"/>
  <c r="M90" i="88"/>
  <c r="F201" i="88"/>
  <c r="G63" i="88"/>
  <c r="F45" i="88"/>
  <c r="D841" i="88"/>
  <c r="N410" i="88"/>
  <c r="D962" i="88"/>
  <c r="H360" i="88"/>
  <c r="I380" i="88"/>
  <c r="F271" i="88"/>
  <c r="H214" i="88"/>
  <c r="L193" i="88"/>
  <c r="F323" i="88"/>
  <c r="M409" i="88"/>
  <c r="F431" i="88"/>
  <c r="N573" i="88"/>
  <c r="F439" i="88"/>
  <c r="F623" i="88"/>
  <c r="G757" i="88"/>
  <c r="L734" i="88"/>
  <c r="C635" i="88"/>
  <c r="H671" i="88"/>
  <c r="E730" i="88"/>
  <c r="B963" i="88"/>
  <c r="B173" i="88"/>
  <c r="E174" i="88"/>
  <c r="M26" i="88"/>
  <c r="L275" i="88"/>
  <c r="B763" i="88"/>
  <c r="M891" i="88"/>
  <c r="H27" i="88"/>
  <c r="M408" i="88"/>
  <c r="G212" i="88"/>
  <c r="F544" i="88"/>
  <c r="D515" i="88"/>
  <c r="N226" i="88"/>
  <c r="M439" i="88"/>
  <c r="H190" i="88"/>
  <c r="G78" i="88"/>
  <c r="L197" i="88"/>
  <c r="D785" i="88"/>
  <c r="I49" i="88"/>
  <c r="H712" i="88"/>
  <c r="L649" i="88"/>
  <c r="M825" i="88"/>
  <c r="I860" i="88"/>
  <c r="M780" i="88"/>
  <c r="H698" i="88"/>
  <c r="D18" i="88"/>
  <c r="D258" i="88"/>
  <c r="N77" i="88"/>
  <c r="B901" i="88"/>
  <c r="E783" i="88"/>
  <c r="E430" i="88"/>
  <c r="B223" i="88"/>
  <c r="D730" i="88"/>
  <c r="D475" i="88"/>
  <c r="E870" i="88"/>
  <c r="F631" i="88"/>
  <c r="E799" i="88"/>
  <c r="B835" i="88"/>
  <c r="N441" i="88"/>
  <c r="H467" i="88"/>
  <c r="B679" i="88"/>
  <c r="F189" i="88"/>
  <c r="D195" i="88"/>
  <c r="L236" i="88"/>
  <c r="I552" i="88"/>
  <c r="M551" i="88"/>
  <c r="F571" i="88"/>
  <c r="H374" i="88"/>
  <c r="E645" i="88"/>
  <c r="L333" i="88"/>
  <c r="H12" i="88"/>
  <c r="B787" i="88"/>
  <c r="G444" i="88"/>
  <c r="J33" i="88"/>
  <c r="H331" i="88"/>
  <c r="M650" i="88"/>
  <c r="C258" i="88"/>
  <c r="E422" i="88"/>
  <c r="M256" i="88"/>
  <c r="M150" i="88"/>
  <c r="E168" i="88"/>
  <c r="C964" i="88"/>
  <c r="L330" i="88"/>
  <c r="L30" i="88"/>
  <c r="F799" i="88"/>
  <c r="D691" i="88"/>
  <c r="M139" i="88"/>
  <c r="D823" i="88"/>
  <c r="M356" i="88"/>
  <c r="M668" i="88"/>
  <c r="I775" i="88"/>
  <c r="N660" i="88"/>
  <c r="L44" i="88"/>
  <c r="G400" i="88"/>
  <c r="L66" i="88"/>
  <c r="G151" i="88"/>
  <c r="H445" i="88"/>
  <c r="M67" i="88"/>
  <c r="F277" i="88"/>
  <c r="E594" i="88"/>
  <c r="G347" i="88"/>
  <c r="M784" i="88"/>
  <c r="H513" i="88"/>
  <c r="M584" i="88"/>
  <c r="M709" i="88"/>
  <c r="L450" i="88"/>
  <c r="I231" i="88"/>
  <c r="E299" i="88"/>
  <c r="C554" i="88"/>
  <c r="B621" i="88"/>
  <c r="C998" i="88"/>
  <c r="E26" i="88"/>
  <c r="G494" i="88"/>
  <c r="B59" i="88"/>
  <c r="B52" i="88"/>
  <c r="E468" i="88"/>
  <c r="E653" i="88"/>
  <c r="E311" i="88"/>
  <c r="H40" i="88"/>
  <c r="M940" i="88"/>
  <c r="F307" i="88"/>
  <c r="F18" i="88"/>
  <c r="H678" i="88"/>
  <c r="I712" i="88"/>
  <c r="M180" i="88"/>
  <c r="H333" i="88"/>
  <c r="M779" i="88"/>
  <c r="D539" i="88"/>
  <c r="H231" i="88"/>
  <c r="M382" i="88"/>
  <c r="N532" i="88"/>
  <c r="H774" i="88"/>
  <c r="L615" i="88"/>
  <c r="L707" i="88"/>
  <c r="J649" i="88"/>
  <c r="M878" i="88"/>
  <c r="C253" i="88"/>
  <c r="E169" i="88"/>
  <c r="H218" i="88"/>
  <c r="E886" i="88"/>
  <c r="M183" i="88"/>
  <c r="H372" i="88"/>
  <c r="D29" i="88"/>
  <c r="F243" i="88"/>
  <c r="N202" i="88"/>
  <c r="I266" i="88"/>
  <c r="N237" i="88"/>
  <c r="N651" i="88"/>
  <c r="B771" i="88"/>
  <c r="L301" i="88"/>
  <c r="E285" i="88"/>
  <c r="M430" i="88"/>
  <c r="M108" i="88"/>
  <c r="E644" i="88"/>
  <c r="H368" i="88"/>
  <c r="H646" i="88"/>
  <c r="M943" i="88"/>
  <c r="C434" i="88"/>
  <c r="H666" i="88"/>
  <c r="B120" i="88"/>
  <c r="E404" i="88"/>
  <c r="H109" i="88"/>
  <c r="D424" i="88"/>
  <c r="L233" i="88"/>
  <c r="N19" i="88"/>
  <c r="D863" i="88"/>
  <c r="F66" i="88"/>
  <c r="N220" i="88"/>
  <c r="L735" i="88"/>
  <c r="E796" i="88"/>
  <c r="G251" i="88"/>
  <c r="G77" i="88"/>
  <c r="B354" i="88"/>
  <c r="F187" i="88"/>
  <c r="I189" i="88"/>
  <c r="M287" i="88"/>
  <c r="F141" i="88"/>
  <c r="H795" i="88"/>
  <c r="G968" i="88"/>
  <c r="M954" i="88"/>
  <c r="C668" i="88"/>
  <c r="E110" i="88"/>
  <c r="E446" i="88"/>
  <c r="B325" i="88"/>
  <c r="F131" i="88"/>
  <c r="D72" i="88"/>
  <c r="C129" i="88"/>
  <c r="E137" i="88"/>
  <c r="G426" i="88"/>
  <c r="D483" i="88"/>
  <c r="I31" i="88"/>
  <c r="E750" i="88"/>
  <c r="H411" i="88"/>
  <c r="B526" i="88"/>
  <c r="M346" i="88"/>
  <c r="H390" i="88"/>
  <c r="N159" i="88"/>
  <c r="L287" i="88"/>
  <c r="F144" i="88"/>
  <c r="C238" i="88"/>
  <c r="H625" i="88"/>
  <c r="D734" i="88"/>
  <c r="N45" i="88"/>
  <c r="F866" i="88"/>
  <c r="L138" i="88"/>
  <c r="F532" i="88"/>
  <c r="B425" i="88"/>
  <c r="G470" i="88"/>
  <c r="I766" i="88"/>
  <c r="G598" i="88"/>
  <c r="C294" i="88"/>
  <c r="C887" i="88"/>
  <c r="C200" i="88"/>
  <c r="C61" i="88"/>
  <c r="I194" i="88"/>
  <c r="E611" i="88"/>
  <c r="G239" i="88"/>
  <c r="M403" i="88"/>
  <c r="G42" i="88"/>
  <c r="H405" i="88"/>
  <c r="F98" i="88"/>
  <c r="N15" i="88"/>
  <c r="I368" i="88"/>
  <c r="B487" i="88"/>
  <c r="D729" i="88"/>
  <c r="G112" i="88"/>
  <c r="E702" i="88"/>
  <c r="L317" i="88"/>
  <c r="N260" i="88"/>
  <c r="B739" i="88"/>
  <c r="L728" i="88"/>
  <c r="N714" i="88"/>
  <c r="F737" i="88"/>
  <c r="H833" i="88"/>
  <c r="G603" i="88"/>
  <c r="N857" i="88"/>
  <c r="M410" i="88"/>
  <c r="B108" i="88"/>
  <c r="L10" i="88"/>
  <c r="B48" i="88"/>
  <c r="D920" i="88"/>
  <c r="B953" i="88"/>
  <c r="L672" i="88"/>
  <c r="N354" i="88"/>
  <c r="L13" i="88"/>
  <c r="L395" i="88"/>
  <c r="E491" i="88"/>
  <c r="L173" i="88"/>
  <c r="M277" i="88"/>
  <c r="H555" i="88"/>
  <c r="B919" i="88"/>
  <c r="N800" i="88"/>
  <c r="E235" i="88"/>
  <c r="D857" i="88"/>
  <c r="L424" i="88"/>
  <c r="I28" i="88"/>
  <c r="E731" i="88"/>
  <c r="G284" i="88"/>
  <c r="I545" i="88"/>
  <c r="N56" i="88"/>
  <c r="G930" i="88"/>
  <c r="I682" i="88"/>
  <c r="H617" i="88"/>
  <c r="H798" i="88"/>
  <c r="I599" i="88"/>
  <c r="N669" i="88"/>
  <c r="G541" i="88"/>
  <c r="D847" i="88"/>
  <c r="E615" i="88"/>
  <c r="E65" i="88"/>
  <c r="G218" i="88"/>
  <c r="G720" i="88"/>
  <c r="E916" i="88"/>
  <c r="M78" i="88"/>
  <c r="I93" i="88"/>
  <c r="I394" i="88"/>
  <c r="I210" i="88"/>
  <c r="H222" i="88"/>
  <c r="H822" i="88"/>
  <c r="H118" i="88"/>
  <c r="G413" i="88"/>
  <c r="H567" i="88"/>
  <c r="L244" i="88"/>
  <c r="L307" i="88"/>
  <c r="F256" i="88"/>
  <c r="F589" i="88"/>
  <c r="N117" i="88"/>
  <c r="I459" i="88"/>
  <c r="H807" i="88"/>
  <c r="G446" i="88"/>
  <c r="I473" i="88"/>
  <c r="J183" i="88"/>
  <c r="I975" i="88"/>
  <c r="C926" i="88"/>
  <c r="H132" i="88"/>
  <c r="I223" i="88"/>
  <c r="E878" i="88"/>
  <c r="B426" i="88"/>
  <c r="D790" i="88"/>
  <c r="D76" i="88"/>
  <c r="B85" i="88"/>
  <c r="B744" i="88"/>
  <c r="H30" i="88"/>
  <c r="M71" i="88"/>
  <c r="E82" i="88"/>
  <c r="I193" i="88"/>
  <c r="B749" i="88"/>
  <c r="E282" i="88"/>
  <c r="H252" i="88"/>
  <c r="N495" i="88"/>
  <c r="L548" i="88"/>
  <c r="M347" i="88"/>
  <c r="N168" i="88"/>
  <c r="H228" i="88"/>
  <c r="F139" i="88"/>
  <c r="J63" i="88"/>
  <c r="I65" i="88"/>
  <c r="M173" i="88"/>
  <c r="F101" i="88"/>
  <c r="N620" i="88"/>
  <c r="N554" i="88"/>
  <c r="N733" i="88"/>
  <c r="C954" i="88"/>
  <c r="C810" i="88"/>
  <c r="I651" i="88"/>
  <c r="I315" i="88"/>
  <c r="E624" i="88"/>
  <c r="M216" i="88"/>
  <c r="I41" i="88"/>
  <c r="E195" i="88"/>
  <c r="D922" i="88"/>
  <c r="B554" i="88"/>
  <c r="C236" i="88"/>
  <c r="B973" i="88"/>
  <c r="B229" i="88"/>
  <c r="B517" i="88"/>
  <c r="D64" i="88"/>
  <c r="B572" i="88"/>
  <c r="C488" i="88"/>
  <c r="B792" i="88"/>
  <c r="H452" i="88"/>
  <c r="B817" i="88"/>
  <c r="B613" i="88"/>
  <c r="I151" i="88"/>
  <c r="M1001" i="88"/>
  <c r="E897" i="88"/>
  <c r="G306" i="88"/>
  <c r="I325" i="88"/>
  <c r="L516" i="88"/>
  <c r="E884" i="88"/>
  <c r="N406" i="88"/>
  <c r="L772" i="88"/>
  <c r="B603" i="88"/>
  <c r="H17" i="88"/>
  <c r="M79" i="88"/>
  <c r="E652" i="88"/>
  <c r="M203" i="88"/>
  <c r="D959" i="88"/>
  <c r="I241" i="88"/>
  <c r="B899" i="88"/>
  <c r="L1001" i="88"/>
  <c r="L23" i="88"/>
  <c r="B969" i="88"/>
  <c r="L337" i="88"/>
  <c r="I734" i="88"/>
  <c r="G900" i="88"/>
  <c r="F903" i="88"/>
  <c r="H295" i="88"/>
  <c r="G687" i="88"/>
  <c r="H912" i="88"/>
  <c r="L771" i="88"/>
  <c r="B98" i="88"/>
  <c r="E84" i="88"/>
  <c r="B26" i="88"/>
  <c r="D388" i="88"/>
  <c r="L93" i="88"/>
  <c r="D587" i="88"/>
  <c r="N363" i="88"/>
  <c r="L143" i="88"/>
  <c r="E549" i="88"/>
  <c r="N414" i="88"/>
  <c r="I533" i="88"/>
  <c r="G64" i="88"/>
  <c r="L192" i="88"/>
  <c r="N112" i="88"/>
  <c r="M762" i="88"/>
  <c r="L437" i="88"/>
  <c r="H13" i="88"/>
  <c r="G351" i="88"/>
  <c r="I370" i="88"/>
  <c r="M623" i="88"/>
  <c r="M485" i="88"/>
  <c r="G367" i="88"/>
  <c r="I736" i="88"/>
  <c r="F554" i="88"/>
  <c r="F718" i="88"/>
  <c r="H719" i="88"/>
  <c r="C980" i="88"/>
  <c r="G963" i="88"/>
  <c r="G881" i="88"/>
  <c r="D375" i="88"/>
  <c r="E781" i="88"/>
  <c r="E643" i="88"/>
  <c r="D989" i="88"/>
  <c r="B909" i="88"/>
  <c r="L226" i="88"/>
  <c r="E10" i="88"/>
  <c r="M40" i="65" s="1"/>
  <c r="G80" i="88"/>
  <c r="N63" i="88"/>
  <c r="E678" i="88"/>
  <c r="I336" i="88"/>
  <c r="L308" i="88"/>
  <c r="B866" i="88"/>
  <c r="I47" i="88"/>
  <c r="M414" i="88"/>
  <c r="N358" i="88"/>
  <c r="E406" i="88"/>
  <c r="F249" i="88"/>
  <c r="N318" i="88"/>
  <c r="M29" i="88"/>
  <c r="L111" i="88"/>
  <c r="M459" i="88"/>
  <c r="J161" i="88"/>
  <c r="L818" i="88"/>
  <c r="G741" i="88"/>
  <c r="M612" i="88"/>
  <c r="L266" i="88"/>
  <c r="E62" i="88"/>
  <c r="D53" i="88"/>
  <c r="D762" i="88"/>
  <c r="B870" i="88"/>
  <c r="F95" i="88"/>
  <c r="D104" i="88"/>
  <c r="E641" i="88"/>
  <c r="B404" i="88"/>
  <c r="D782" i="88"/>
  <c r="M388" i="88"/>
  <c r="E67" i="88"/>
  <c r="L688" i="88"/>
  <c r="I181" i="88"/>
  <c r="L149" i="88"/>
  <c r="M312" i="88"/>
  <c r="E322" i="88"/>
  <c r="I121" i="88"/>
  <c r="I149" i="88"/>
  <c r="I262" i="88"/>
  <c r="H369" i="88"/>
  <c r="M513" i="88"/>
  <c r="G715" i="88"/>
  <c r="M639" i="88"/>
  <c r="B735" i="88"/>
  <c r="E467" i="88"/>
  <c r="N295" i="88"/>
  <c r="C40" i="88"/>
  <c r="E581" i="88"/>
  <c r="I615" i="88"/>
  <c r="G99" i="88"/>
  <c r="M42" i="88"/>
  <c r="M481" i="88"/>
  <c r="H580" i="88"/>
  <c r="F873" i="88"/>
  <c r="C888" i="88"/>
  <c r="M718" i="88"/>
  <c r="E177" i="88"/>
  <c r="G269" i="88"/>
  <c r="N70" i="88"/>
  <c r="F284" i="88"/>
  <c r="N503" i="88"/>
  <c r="J136" i="88"/>
  <c r="M43" i="88"/>
  <c r="H499" i="88"/>
  <c r="G394" i="88"/>
  <c r="E513" i="88"/>
  <c r="F539" i="88"/>
  <c r="N293" i="88"/>
  <c r="D15" i="88"/>
  <c r="N25" i="88"/>
  <c r="L250" i="88"/>
  <c r="L779" i="88"/>
  <c r="N823" i="88"/>
  <c r="L944" i="88"/>
  <c r="J188" i="88"/>
  <c r="G560" i="88"/>
  <c r="F865" i="88"/>
  <c r="H543" i="88"/>
  <c r="E172" i="88"/>
  <c r="B496" i="88"/>
  <c r="E112" i="88"/>
  <c r="E507" i="88"/>
  <c r="I131" i="88"/>
  <c r="G914" i="88"/>
  <c r="L140" i="88"/>
  <c r="I119" i="88"/>
  <c r="D436" i="88"/>
  <c r="L590" i="88"/>
  <c r="N412" i="88"/>
  <c r="B114" i="88"/>
  <c r="M65" i="88"/>
  <c r="M45" i="88"/>
  <c r="E967" i="88"/>
  <c r="I293" i="88"/>
  <c r="N787" i="88"/>
  <c r="L163" i="88"/>
  <c r="D832" i="88"/>
  <c r="M352" i="88"/>
  <c r="I402" i="88"/>
  <c r="I34" i="88"/>
  <c r="M494" i="88"/>
  <c r="I172" i="88"/>
  <c r="H584" i="88"/>
  <c r="L827" i="88"/>
  <c r="I930" i="88"/>
  <c r="M810" i="88"/>
  <c r="I556" i="88"/>
  <c r="I720" i="88"/>
  <c r="H626" i="88"/>
  <c r="B94" i="88"/>
  <c r="E797" i="88"/>
  <c r="B558" i="88"/>
  <c r="D981" i="88"/>
  <c r="N206" i="88"/>
  <c r="H121" i="88"/>
  <c r="H146" i="88"/>
  <c r="I166" i="88"/>
  <c r="L269" i="88"/>
  <c r="B863" i="88"/>
  <c r="I339" i="88"/>
  <c r="J376" i="88"/>
  <c r="K376" i="88" s="1"/>
  <c r="D602" i="88"/>
  <c r="H225" i="88"/>
  <c r="I245" i="88"/>
  <c r="M76" i="88"/>
  <c r="L58" i="88"/>
  <c r="F633" i="88"/>
  <c r="J888" i="88"/>
  <c r="K888" i="88" s="1"/>
  <c r="F76" i="88"/>
  <c r="M738" i="88"/>
  <c r="H903" i="88"/>
  <c r="F530" i="88"/>
  <c r="L483" i="88"/>
  <c r="G965" i="88"/>
  <c r="F488" i="88"/>
  <c r="M10" i="88"/>
  <c r="D33" i="88"/>
  <c r="B247" i="88"/>
  <c r="N53" i="88"/>
  <c r="B977" i="88"/>
  <c r="E228" i="88"/>
  <c r="E795" i="88"/>
  <c r="E626" i="88"/>
  <c r="N141" i="88"/>
  <c r="N372" i="88"/>
  <c r="E179" i="88"/>
  <c r="N151" i="88"/>
  <c r="L699" i="88"/>
  <c r="B861" i="88"/>
  <c r="E379" i="88"/>
  <c r="G405" i="88"/>
  <c r="M741" i="88"/>
  <c r="I389" i="88"/>
  <c r="M527" i="88"/>
  <c r="G379" i="88"/>
  <c r="M896" i="88"/>
  <c r="G69" i="88"/>
  <c r="I169" i="88"/>
  <c r="I680" i="88"/>
  <c r="H65" i="88"/>
  <c r="D818" i="88"/>
  <c r="G376" i="88"/>
  <c r="N454" i="88"/>
  <c r="L359" i="88"/>
  <c r="I453" i="88"/>
  <c r="L920" i="88"/>
  <c r="G831" i="88"/>
  <c r="D160" i="88"/>
  <c r="D998" i="88"/>
  <c r="N373" i="88"/>
  <c r="E283" i="88"/>
  <c r="N44" i="88"/>
  <c r="L538" i="88"/>
  <c r="I82" i="88"/>
  <c r="D401" i="88"/>
  <c r="G123" i="88"/>
  <c r="H365" i="88"/>
  <c r="D673" i="88"/>
  <c r="H20" i="88"/>
  <c r="I40" i="88"/>
  <c r="I377" i="88"/>
  <c r="H278" i="88"/>
  <c r="F548" i="88"/>
  <c r="I433" i="88"/>
  <c r="M69" i="88"/>
  <c r="I84" i="88"/>
  <c r="I297" i="88"/>
  <c r="M508" i="88"/>
  <c r="M841" i="88"/>
  <c r="L339" i="88"/>
  <c r="F463" i="88"/>
  <c r="E402" i="88"/>
  <c r="B305" i="88"/>
  <c r="E246" i="88"/>
  <c r="C919" i="88"/>
  <c r="H141" i="88"/>
  <c r="E383" i="88"/>
  <c r="F142" i="88"/>
  <c r="M241" i="88"/>
  <c r="D650" i="88"/>
  <c r="H270" i="88"/>
  <c r="I290" i="88"/>
  <c r="F49" i="88"/>
  <c r="G137" i="88"/>
  <c r="L327" i="88"/>
  <c r="B931" i="88"/>
  <c r="N833" i="88"/>
  <c r="L96" i="88"/>
  <c r="N418" i="88"/>
  <c r="L451" i="88"/>
  <c r="N179" i="88"/>
  <c r="N862" i="88"/>
  <c r="L606" i="88"/>
  <c r="H721" i="88"/>
  <c r="L625" i="88"/>
  <c r="N788" i="88"/>
  <c r="H789" i="88"/>
  <c r="N574" i="88"/>
  <c r="C660" i="88"/>
  <c r="M248" i="88"/>
  <c r="D109" i="88"/>
  <c r="C734" i="88"/>
  <c r="D870" i="88"/>
  <c r="H244" i="88"/>
  <c r="G47" i="88"/>
  <c r="B243" i="88"/>
  <c r="N147" i="88"/>
  <c r="F279" i="88"/>
  <c r="D711" i="88"/>
  <c r="I633" i="88"/>
  <c r="N275" i="88"/>
  <c r="N294" i="88"/>
  <c r="H272" i="88"/>
  <c r="B801" i="88"/>
  <c r="I170" i="88"/>
  <c r="E560" i="88"/>
  <c r="H285" i="88"/>
  <c r="H490" i="88"/>
  <c r="H29" i="88"/>
  <c r="F531" i="88"/>
  <c r="L782" i="88"/>
  <c r="C501" i="88"/>
  <c r="N942" i="88"/>
  <c r="G505" i="88"/>
  <c r="C928" i="88"/>
  <c r="N299" i="88"/>
  <c r="E503" i="88"/>
  <c r="H55" i="88"/>
  <c r="I52" i="88"/>
  <c r="B240" i="88"/>
  <c r="D386" i="88"/>
  <c r="B391" i="88"/>
  <c r="B194" i="88"/>
  <c r="H281" i="88"/>
  <c r="B231" i="88"/>
  <c r="L67" i="88"/>
  <c r="E393" i="88"/>
  <c r="M351" i="88"/>
  <c r="F565" i="88"/>
  <c r="D933" i="88"/>
  <c r="N175" i="88"/>
  <c r="D544" i="88"/>
  <c r="N263" i="88"/>
  <c r="M163" i="88"/>
  <c r="L276" i="88"/>
  <c r="G409" i="88"/>
  <c r="E698" i="88"/>
  <c r="N258" i="88"/>
  <c r="M211" i="88"/>
  <c r="G189" i="88"/>
  <c r="N826" i="88"/>
  <c r="B464" i="88"/>
  <c r="I548" i="88"/>
  <c r="M752" i="88"/>
  <c r="M951" i="88"/>
  <c r="G529" i="88"/>
  <c r="M768" i="88"/>
  <c r="J371" i="88"/>
  <c r="K371" i="88" s="1"/>
  <c r="H126" i="88"/>
  <c r="M186" i="88"/>
  <c r="L469" i="88"/>
  <c r="N115" i="88"/>
  <c r="N398" i="88"/>
  <c r="N481" i="88"/>
  <c r="M558" i="88"/>
  <c r="E688" i="88"/>
  <c r="E496" i="88"/>
  <c r="B101" i="88"/>
  <c r="B935" i="88"/>
  <c r="J574" i="88"/>
  <c r="N303" i="88"/>
  <c r="G747" i="88"/>
  <c r="M381" i="88"/>
  <c r="M486" i="88"/>
  <c r="B411" i="88"/>
  <c r="L98" i="88"/>
  <c r="F53" i="88"/>
  <c r="B531" i="88"/>
  <c r="M61" i="88"/>
  <c r="L823" i="88"/>
  <c r="J237" i="88"/>
  <c r="C290" i="88"/>
  <c r="B405" i="88"/>
  <c r="G283" i="88"/>
  <c r="E309" i="88"/>
  <c r="H93" i="88"/>
  <c r="D940" i="88"/>
  <c r="G393" i="88"/>
  <c r="H15" i="88"/>
  <c r="F267" i="88"/>
  <c r="D881" i="88"/>
  <c r="F162" i="88"/>
  <c r="N16" i="88"/>
  <c r="N444" i="88"/>
  <c r="F459" i="88"/>
  <c r="M484" i="88"/>
  <c r="F824" i="88"/>
  <c r="L739" i="88"/>
  <c r="E986" i="88"/>
  <c r="E689" i="88"/>
  <c r="D505" i="88"/>
  <c r="C169" i="88"/>
  <c r="E52" i="88"/>
  <c r="L380" i="88"/>
  <c r="H254" i="88"/>
  <c r="E561" i="88"/>
  <c r="I461" i="88"/>
  <c r="L161" i="88"/>
  <c r="H76" i="88"/>
  <c r="D623" i="88"/>
  <c r="F308" i="88"/>
  <c r="B555" i="88"/>
  <c r="F949" i="88"/>
  <c r="G141" i="88"/>
  <c r="D974" i="88"/>
  <c r="H796" i="88"/>
  <c r="G983" i="88"/>
  <c r="G1001" i="88"/>
  <c r="B455" i="88"/>
  <c r="B37" i="88"/>
  <c r="I654" i="88"/>
  <c r="F244" i="88"/>
  <c r="G105" i="88"/>
  <c r="H706" i="88"/>
  <c r="N24" i="88"/>
  <c r="E837" i="88"/>
  <c r="L869" i="88"/>
  <c r="J222" i="88"/>
  <c r="B724" i="88"/>
  <c r="G118" i="88"/>
  <c r="I228" i="88"/>
  <c r="E33" i="88"/>
  <c r="L329" i="88"/>
  <c r="N743" i="88"/>
  <c r="M330" i="88"/>
  <c r="M546" i="88"/>
  <c r="L389" i="88"/>
  <c r="L253" i="88"/>
  <c r="F588" i="88"/>
  <c r="E565" i="88"/>
  <c r="G846" i="88"/>
  <c r="M731" i="88"/>
  <c r="H234" i="88"/>
  <c r="H165" i="88"/>
  <c r="B553" i="88"/>
  <c r="N547" i="88"/>
  <c r="H377" i="88"/>
  <c r="N73" i="88"/>
  <c r="F395" i="88"/>
  <c r="M102" i="88"/>
  <c r="M19" i="88"/>
  <c r="I858" i="88"/>
  <c r="C857" i="88"/>
  <c r="M769" i="88"/>
  <c r="L33" i="88"/>
  <c r="B150" i="88"/>
  <c r="N909" i="88"/>
  <c r="B657" i="88"/>
  <c r="L460" i="88"/>
  <c r="D912" i="88"/>
  <c r="F89" i="88"/>
  <c r="N402" i="88"/>
  <c r="H168" i="88"/>
  <c r="B103" i="88"/>
  <c r="D601" i="88"/>
  <c r="L264" i="88"/>
  <c r="F321" i="88"/>
  <c r="L382" i="88"/>
  <c r="I12" i="88"/>
  <c r="N381" i="88"/>
  <c r="I263" i="88"/>
  <c r="M34" i="88"/>
  <c r="M200" i="88"/>
  <c r="M349" i="88"/>
  <c r="D890" i="88"/>
  <c r="B859" i="88"/>
  <c r="H415" i="88"/>
  <c r="G439" i="88"/>
  <c r="B813" i="88"/>
  <c r="H443" i="88"/>
  <c r="G852" i="88"/>
  <c r="N695" i="88"/>
  <c r="N386" i="88"/>
  <c r="M622" i="88"/>
  <c r="M614" i="88"/>
  <c r="H731" i="88"/>
  <c r="B458" i="88"/>
  <c r="N92" i="88"/>
  <c r="G358" i="88"/>
  <c r="B697" i="88"/>
  <c r="E286" i="88"/>
  <c r="N429" i="88"/>
  <c r="F15" i="88"/>
  <c r="E35" i="88"/>
  <c r="D791" i="88"/>
  <c r="I625" i="88"/>
  <c r="N204" i="88"/>
  <c r="B440" i="88"/>
  <c r="G430" i="88"/>
  <c r="N501" i="88"/>
  <c r="B785" i="88"/>
  <c r="M128" i="88"/>
  <c r="G264" i="88"/>
  <c r="F55" i="88"/>
  <c r="F241" i="88"/>
  <c r="I761" i="88"/>
  <c r="J947" i="88"/>
  <c r="K947" i="88" s="1"/>
  <c r="C465" i="88"/>
  <c r="L639" i="88"/>
  <c r="H864" i="88"/>
  <c r="I466" i="88"/>
  <c r="E269" i="88"/>
  <c r="D865" i="88"/>
  <c r="C613" i="88"/>
  <c r="N267" i="88"/>
  <c r="M765" i="88"/>
  <c r="M167" i="88"/>
  <c r="F385" i="88"/>
  <c r="D590" i="88"/>
  <c r="H24" i="88"/>
  <c r="M142" i="88"/>
  <c r="E201" i="88"/>
  <c r="G97" i="88"/>
  <c r="M223" i="88"/>
  <c r="B557" i="88"/>
  <c r="L438" i="88"/>
  <c r="I314" i="88"/>
  <c r="M369" i="88"/>
  <c r="I324" i="88"/>
  <c r="J14" i="88"/>
  <c r="H808" i="88"/>
  <c r="I661" i="88"/>
  <c r="I668" i="88"/>
  <c r="B148" i="88"/>
  <c r="H127" i="88"/>
  <c r="E675" i="88"/>
  <c r="D326" i="88"/>
  <c r="C517" i="88"/>
  <c r="L347" i="88"/>
  <c r="B596" i="88"/>
  <c r="D174" i="88"/>
  <c r="L194" i="88"/>
  <c r="M366" i="88"/>
  <c r="D580" i="88"/>
  <c r="I344" i="88"/>
  <c r="B586" i="88"/>
  <c r="D780" i="88"/>
  <c r="M44" i="88"/>
  <c r="N882" i="88"/>
  <c r="B606" i="88"/>
  <c r="G788" i="88"/>
  <c r="L676" i="88"/>
  <c r="F681" i="88"/>
  <c r="L670" i="88"/>
  <c r="F252" i="88"/>
  <c r="N380" i="88"/>
  <c r="N103" i="88"/>
  <c r="G346" i="88"/>
  <c r="M219" i="88"/>
  <c r="I541" i="88"/>
  <c r="L673" i="88"/>
  <c r="H554" i="88"/>
  <c r="C908" i="88"/>
  <c r="I608" i="88"/>
  <c r="F200" i="88"/>
  <c r="B29" i="88"/>
  <c r="B595" i="88"/>
  <c r="D927" i="88"/>
  <c r="I442" i="88"/>
  <c r="I46" i="88"/>
  <c r="F561" i="88"/>
  <c r="G31" i="88"/>
  <c r="H969" i="88"/>
  <c r="E777" i="88"/>
  <c r="G261" i="88"/>
  <c r="I280" i="88"/>
  <c r="F619" i="88"/>
  <c r="D413" i="88"/>
  <c r="M127" i="88"/>
  <c r="H419" i="88"/>
  <c r="D178" i="88"/>
  <c r="D885" i="88"/>
  <c r="M170" i="88"/>
  <c r="E418" i="88"/>
  <c r="N138" i="88"/>
  <c r="F234" i="88"/>
  <c r="G957" i="88"/>
  <c r="I904" i="88"/>
  <c r="J796" i="88"/>
  <c r="H483" i="88"/>
  <c r="G855" i="88"/>
  <c r="G904" i="88"/>
  <c r="L580" i="88"/>
  <c r="E257" i="88"/>
  <c r="B506" i="88"/>
  <c r="E197" i="88"/>
  <c r="N23" i="88"/>
  <c r="E489" i="88"/>
  <c r="D638" i="88"/>
  <c r="N238" i="88"/>
  <c r="H837" i="88"/>
  <c r="M35" i="88"/>
  <c r="I171" i="88"/>
  <c r="B399" i="88"/>
  <c r="H206" i="88"/>
  <c r="L89" i="88"/>
  <c r="B711" i="88"/>
  <c r="M141" i="88"/>
  <c r="I156" i="88"/>
  <c r="I215" i="88"/>
  <c r="N188" i="88"/>
  <c r="G435" i="88"/>
  <c r="I100" i="88"/>
  <c r="M185" i="88"/>
  <c r="D911" i="88"/>
  <c r="N396" i="88"/>
  <c r="L825" i="88"/>
  <c r="J269" i="88"/>
  <c r="F829" i="88"/>
  <c r="I369" i="88"/>
  <c r="N368" i="88"/>
  <c r="B110" i="88"/>
  <c r="E134" i="88"/>
  <c r="E992" i="88"/>
  <c r="B159" i="88"/>
  <c r="H116" i="88"/>
  <c r="M196" i="88"/>
  <c r="E321" i="88"/>
  <c r="G323" i="88"/>
  <c r="N124" i="88"/>
  <c r="F392" i="88"/>
  <c r="D869" i="88"/>
  <c r="B789" i="88"/>
  <c r="D727" i="88"/>
  <c r="G680" i="88"/>
  <c r="N284" i="88"/>
  <c r="E657" i="88"/>
  <c r="G216" i="88"/>
  <c r="I235" i="88"/>
  <c r="L102" i="88"/>
  <c r="G125" i="88"/>
  <c r="L791" i="88"/>
  <c r="F454" i="88"/>
  <c r="L809" i="88"/>
  <c r="N726" i="88"/>
  <c r="H547" i="88"/>
  <c r="I880" i="88"/>
  <c r="C421" i="88"/>
  <c r="B225" i="88"/>
  <c r="B25" i="88"/>
  <c r="D334" i="88"/>
  <c r="B923" i="88"/>
  <c r="E625" i="88"/>
  <c r="E188" i="88"/>
  <c r="C397" i="88"/>
  <c r="G387" i="88"/>
  <c r="N458" i="88"/>
  <c r="D713" i="88"/>
  <c r="M380" i="88"/>
  <c r="B643" i="88"/>
  <c r="L184" i="88"/>
  <c r="B927" i="88"/>
  <c r="G35" i="88"/>
  <c r="I278" i="88"/>
  <c r="D669" i="88"/>
  <c r="B818" i="88"/>
  <c r="G148" i="88"/>
  <c r="M694" i="88"/>
  <c r="F993" i="88"/>
  <c r="L447" i="88"/>
  <c r="E118" i="88"/>
  <c r="C656" i="88"/>
  <c r="F719" i="88"/>
  <c r="L527" i="88"/>
  <c r="M153" i="88"/>
  <c r="L626" i="88"/>
  <c r="N701" i="88"/>
  <c r="J79" i="88"/>
  <c r="N996" i="88"/>
  <c r="L972" i="88"/>
  <c r="G723" i="88"/>
  <c r="D882" i="88"/>
  <c r="C986" i="88"/>
  <c r="D591" i="88"/>
  <c r="B177" i="88"/>
  <c r="B678" i="88"/>
  <c r="E376" i="88"/>
  <c r="E714" i="88"/>
  <c r="E349" i="88"/>
  <c r="E424" i="88"/>
  <c r="E337" i="88"/>
  <c r="C416" i="88"/>
  <c r="B362" i="88"/>
  <c r="E426" i="88"/>
  <c r="C343" i="88"/>
  <c r="E295" i="88"/>
  <c r="D179" i="88"/>
  <c r="D550" i="88"/>
  <c r="B181" i="88"/>
  <c r="B778" i="88"/>
  <c r="L412" i="88"/>
  <c r="D242" i="88"/>
  <c r="B57" i="88"/>
  <c r="F715" i="88"/>
  <c r="L518" i="88"/>
  <c r="F92" i="88"/>
  <c r="M113" i="88"/>
  <c r="D719" i="88"/>
  <c r="H171" i="88"/>
  <c r="D592" i="88"/>
  <c r="M262" i="88"/>
  <c r="G259" i="88"/>
  <c r="E57" i="88"/>
  <c r="H268" i="88"/>
  <c r="L217" i="88"/>
  <c r="L710" i="88"/>
  <c r="G431" i="88"/>
  <c r="N116" i="88"/>
  <c r="I313" i="88"/>
  <c r="F315" i="88"/>
  <c r="H238" i="88"/>
  <c r="M266" i="88"/>
  <c r="H552" i="88"/>
  <c r="L414" i="88"/>
  <c r="L612" i="88"/>
  <c r="M574" i="88"/>
  <c r="E931" i="88"/>
  <c r="E913" i="88"/>
  <c r="E739" i="88"/>
  <c r="B590" i="88"/>
  <c r="D175" i="88"/>
  <c r="E440" i="88"/>
  <c r="H240" i="88"/>
  <c r="H534" i="88"/>
  <c r="D925" i="88"/>
  <c r="M669" i="88"/>
  <c r="F413" i="88"/>
  <c r="L95" i="88"/>
  <c r="I74" i="88"/>
  <c r="G481" i="88"/>
  <c r="E178" i="88"/>
  <c r="G143" i="88"/>
  <c r="H140" i="88"/>
  <c r="L43" i="88"/>
  <c r="G766" i="88"/>
  <c r="D447" i="88"/>
  <c r="G187" i="88"/>
  <c r="G167" i="88"/>
  <c r="M877" i="88"/>
  <c r="G754" i="88"/>
  <c r="N920" i="88"/>
  <c r="L472" i="88"/>
  <c r="I751" i="88"/>
  <c r="H949" i="88"/>
  <c r="F538" i="88"/>
  <c r="E184" i="88"/>
  <c r="B444" i="88"/>
  <c r="F325" i="88"/>
  <c r="N227" i="88"/>
  <c r="L202" i="88"/>
  <c r="L363" i="88"/>
  <c r="E839" i="88"/>
  <c r="M324" i="88"/>
  <c r="N250" i="88"/>
  <c r="D106" i="88"/>
  <c r="D861" i="88"/>
  <c r="M161" i="88"/>
  <c r="E607" i="88"/>
  <c r="G713" i="88"/>
  <c r="L403" i="88"/>
  <c r="D472" i="88"/>
  <c r="M217" i="88"/>
  <c r="G427" i="88"/>
  <c r="H482" i="88"/>
  <c r="N169" i="88"/>
  <c r="N609" i="88"/>
  <c r="G899" i="88"/>
  <c r="J659" i="88"/>
  <c r="H349" i="88"/>
  <c r="J39" i="88"/>
  <c r="M945" i="88"/>
  <c r="B323" i="88"/>
  <c r="G16" i="88"/>
  <c r="D456" i="88"/>
  <c r="D314" i="88"/>
  <c r="C860" i="88"/>
  <c r="L284" i="88"/>
  <c r="D99" i="88"/>
  <c r="L212" i="88"/>
  <c r="D510" i="88"/>
  <c r="D209" i="88"/>
  <c r="D851" i="88"/>
  <c r="N174" i="88"/>
  <c r="G292" i="88"/>
  <c r="G649" i="88"/>
  <c r="I91" i="88"/>
  <c r="E476" i="88"/>
  <c r="H439" i="88"/>
  <c r="D353" i="88"/>
  <c r="N81" i="88"/>
  <c r="F303" i="88"/>
  <c r="I792" i="88"/>
  <c r="L860" i="88"/>
  <c r="D67" i="88"/>
  <c r="I300" i="88"/>
  <c r="I105" i="88"/>
  <c r="E428" i="88"/>
  <c r="E582" i="88"/>
  <c r="L322" i="88"/>
  <c r="F81" i="88"/>
  <c r="I57" i="88"/>
  <c r="M814" i="88"/>
  <c r="H661" i="88"/>
  <c r="N443" i="88"/>
  <c r="J744" i="88"/>
  <c r="M394" i="88"/>
  <c r="B733" i="88"/>
  <c r="I532" i="88"/>
  <c r="G274" i="88"/>
  <c r="M121" i="88"/>
  <c r="L103" i="88"/>
  <c r="I303" i="88"/>
  <c r="D521" i="88"/>
  <c r="G205" i="88"/>
  <c r="G185" i="88"/>
  <c r="D747" i="88"/>
  <c r="F449" i="88"/>
  <c r="F318" i="88"/>
  <c r="D293" i="88"/>
  <c r="F324" i="88"/>
  <c r="G362" i="88"/>
  <c r="L357" i="88"/>
  <c r="N568" i="88"/>
  <c r="G624" i="88"/>
  <c r="M885" i="88"/>
  <c r="H432" i="88"/>
  <c r="I758" i="88"/>
  <c r="E989" i="88"/>
  <c r="D318" i="88"/>
  <c r="E929" i="88"/>
  <c r="D824" i="88"/>
  <c r="B629" i="88"/>
  <c r="E726" i="88"/>
  <c r="I363" i="88"/>
  <c r="L326" i="88"/>
  <c r="E655" i="88"/>
  <c r="M696" i="88"/>
  <c r="L55" i="88"/>
  <c r="E263" i="88"/>
  <c r="F97" i="88"/>
  <c r="H464" i="88"/>
  <c r="I187" i="88"/>
  <c r="M210" i="88"/>
  <c r="H251" i="88"/>
  <c r="F346" i="88"/>
  <c r="F388" i="88"/>
  <c r="G775" i="88"/>
  <c r="H256" i="88"/>
  <c r="F408" i="88"/>
  <c r="I22" i="88"/>
  <c r="N785" i="88"/>
  <c r="J734" i="88"/>
  <c r="G530" i="88"/>
  <c r="G451" i="88"/>
  <c r="G872" i="88"/>
  <c r="H630" i="88"/>
  <c r="N646" i="88"/>
  <c r="E330" i="88"/>
  <c r="E23" i="88"/>
  <c r="F230" i="88"/>
  <c r="G335" i="88"/>
  <c r="M32" i="88"/>
  <c r="M391" i="88"/>
  <c r="G593" i="88"/>
  <c r="F375" i="88"/>
  <c r="N62" i="88"/>
  <c r="I355" i="88"/>
  <c r="F31" i="88"/>
  <c r="H765" i="88"/>
  <c r="D758" i="88"/>
  <c r="N283" i="88"/>
  <c r="H123" i="88"/>
  <c r="N192" i="88"/>
  <c r="F584" i="88"/>
  <c r="I609" i="88"/>
  <c r="H834" i="88"/>
  <c r="I733" i="88"/>
  <c r="M497" i="88"/>
  <c r="E89" i="88"/>
  <c r="C457" i="88"/>
  <c r="E42" i="88"/>
  <c r="D203" i="88"/>
  <c r="B266" i="88"/>
  <c r="D714" i="88"/>
  <c r="E771" i="88"/>
  <c r="B38" i="88"/>
  <c r="F577" i="88"/>
  <c r="M549" i="88"/>
  <c r="M680" i="88"/>
  <c r="E407" i="88"/>
  <c r="H75" i="88"/>
  <c r="H386" i="88"/>
  <c r="N102" i="88"/>
  <c r="F409" i="88"/>
  <c r="F390" i="88"/>
  <c r="B568" i="88"/>
  <c r="L107" i="88"/>
  <c r="F875" i="88"/>
  <c r="M563" i="88"/>
  <c r="L633" i="88"/>
  <c r="L188" i="88"/>
  <c r="G536" i="88"/>
  <c r="C241" i="88"/>
  <c r="I85" i="88"/>
  <c r="H306" i="88"/>
  <c r="G287" i="88"/>
  <c r="L687" i="88"/>
  <c r="I856" i="88"/>
  <c r="L461" i="88"/>
  <c r="B664" i="88"/>
  <c r="L845" i="88"/>
  <c r="B706" i="88"/>
  <c r="H558" i="88"/>
  <c r="B967" i="88"/>
  <c r="B783" i="88"/>
  <c r="I201" i="88"/>
  <c r="I269" i="88"/>
  <c r="E680" i="88"/>
  <c r="H330" i="88"/>
  <c r="N655" i="88"/>
  <c r="E789" i="88"/>
  <c r="M265" i="88"/>
  <c r="N78" i="88"/>
  <c r="G314" i="88"/>
  <c r="F374" i="88"/>
  <c r="H529" i="88"/>
  <c r="L714" i="88"/>
  <c r="D1002" i="88"/>
  <c r="E90" i="88"/>
  <c r="I366" i="88"/>
  <c r="B663" i="88"/>
  <c r="H183" i="88"/>
  <c r="G738" i="88"/>
  <c r="C749" i="88"/>
  <c r="F417" i="88"/>
  <c r="H835" i="88"/>
  <c r="I467" i="88"/>
  <c r="F617" i="88"/>
  <c r="N164" i="88"/>
  <c r="M291" i="88"/>
  <c r="F329" i="88"/>
  <c r="F287" i="88"/>
  <c r="F384" i="88"/>
  <c r="D708" i="88"/>
  <c r="N432" i="88"/>
  <c r="B957" i="88"/>
  <c r="M833" i="88"/>
  <c r="G896" i="88"/>
  <c r="N763" i="88"/>
  <c r="E147" i="88"/>
  <c r="D571" i="88"/>
  <c r="E401" i="88"/>
  <c r="E712" i="88"/>
  <c r="G941" i="88"/>
  <c r="G275" i="88"/>
  <c r="L207" i="88"/>
  <c r="N58" i="88"/>
  <c r="N688" i="88"/>
  <c r="M829" i="88"/>
  <c r="F171" i="88"/>
  <c r="G83" i="88"/>
  <c r="H619" i="88"/>
  <c r="G861" i="88"/>
  <c r="N644" i="88"/>
  <c r="I831" i="88"/>
  <c r="E54" i="88"/>
  <c r="F706" i="88"/>
  <c r="E707" i="88"/>
  <c r="N296" i="88"/>
  <c r="L465" i="88"/>
  <c r="I841" i="88"/>
  <c r="B754" i="88"/>
  <c r="H143" i="88"/>
  <c r="J314" i="88"/>
  <c r="G492" i="88"/>
  <c r="N498" i="88"/>
  <c r="H223" i="88"/>
  <c r="G240" i="88"/>
  <c r="I182" i="88"/>
  <c r="M686" i="88"/>
  <c r="H530" i="88"/>
  <c r="I36" i="88"/>
  <c r="B658" i="88"/>
  <c r="I441" i="88"/>
  <c r="I638" i="88"/>
  <c r="I472" i="88"/>
  <c r="F391" i="88"/>
  <c r="N327" i="88"/>
  <c r="F356" i="88"/>
  <c r="G305" i="88"/>
  <c r="F441" i="88"/>
  <c r="D448" i="88"/>
  <c r="L165" i="88"/>
  <c r="D972" i="88"/>
  <c r="L661" i="88"/>
  <c r="B345" i="88"/>
  <c r="L948" i="88"/>
  <c r="N752" i="88"/>
  <c r="N484" i="88"/>
  <c r="H565" i="88"/>
  <c r="L110" i="88"/>
  <c r="L50" i="88"/>
  <c r="H161" i="88"/>
  <c r="E976" i="88"/>
  <c r="L822" i="88"/>
  <c r="B170" i="88"/>
  <c r="L135" i="88"/>
  <c r="B61" i="88"/>
  <c r="E737" i="88"/>
  <c r="D752" i="88"/>
  <c r="C673" i="88"/>
  <c r="D960" i="88"/>
  <c r="M237" i="88"/>
  <c r="M236" i="88"/>
  <c r="F39" i="88"/>
  <c r="H243" i="88"/>
  <c r="M169" i="88"/>
  <c r="D501" i="88"/>
  <c r="H259" i="88"/>
  <c r="L316" i="88"/>
  <c r="M272" i="88"/>
  <c r="H431" i="88"/>
  <c r="I107" i="88"/>
  <c r="D893" i="88"/>
  <c r="L166" i="88"/>
  <c r="B913" i="88"/>
  <c r="G222" i="88"/>
  <c r="F78" i="88"/>
  <c r="I863" i="88"/>
  <c r="F596" i="88"/>
  <c r="M904" i="88"/>
  <c r="I230" i="88"/>
  <c r="B433" i="88"/>
  <c r="D168" i="88"/>
  <c r="E482" i="88"/>
  <c r="L117" i="88"/>
  <c r="F602" i="88"/>
  <c r="G552" i="88"/>
  <c r="M140" i="88"/>
  <c r="I160" i="88"/>
  <c r="L496" i="88"/>
  <c r="F597" i="88"/>
  <c r="E129" i="88"/>
  <c r="N419" i="88"/>
  <c r="G50" i="88"/>
  <c r="B282" i="88"/>
  <c r="F160" i="88"/>
  <c r="I255" i="88"/>
  <c r="G94" i="88"/>
  <c r="I414" i="88"/>
  <c r="M582" i="88"/>
  <c r="L459" i="88"/>
  <c r="F776" i="88"/>
  <c r="N798" i="88"/>
  <c r="L685" i="88"/>
  <c r="B781" i="88"/>
  <c r="D71" i="88"/>
  <c r="B704" i="88"/>
  <c r="N114" i="88"/>
  <c r="I379" i="88"/>
  <c r="E484" i="88"/>
  <c r="F507" i="88"/>
  <c r="F285" i="88"/>
  <c r="I328" i="88"/>
  <c r="H71" i="88"/>
  <c r="B198" i="88"/>
  <c r="L128" i="88"/>
  <c r="F893" i="88"/>
  <c r="F116" i="88"/>
  <c r="D569" i="88"/>
  <c r="M661" i="88"/>
  <c r="M729" i="88"/>
  <c r="L629" i="88"/>
  <c r="L279" i="88"/>
  <c r="H391" i="88"/>
  <c r="I801" i="88"/>
  <c r="N838" i="88"/>
  <c r="B798" i="88"/>
  <c r="D910" i="88"/>
  <c r="B224" i="88"/>
  <c r="L20" i="88"/>
  <c r="D36" i="88"/>
  <c r="B473" i="88"/>
  <c r="L160" i="88"/>
  <c r="E255" i="88"/>
  <c r="E247" i="88"/>
  <c r="B751" i="88"/>
  <c r="N99" i="88"/>
  <c r="E896" i="88"/>
  <c r="L335" i="88"/>
  <c r="N459" i="88"/>
  <c r="M596" i="88"/>
  <c r="M244" i="88"/>
  <c r="E788" i="88"/>
  <c r="I514" i="88"/>
  <c r="N599" i="88"/>
  <c r="L573" i="88"/>
  <c r="F114" i="88"/>
  <c r="G214" i="88"/>
  <c r="F787" i="88"/>
  <c r="L703" i="88"/>
  <c r="D100" i="88"/>
  <c r="E226" i="88"/>
  <c r="B430" i="88"/>
  <c r="F103" i="88"/>
  <c r="N922" i="88"/>
  <c r="I645" i="88"/>
  <c r="L930" i="88"/>
  <c r="C633" i="88"/>
  <c r="E576" i="88"/>
  <c r="I824" i="88"/>
  <c r="F57" i="88"/>
  <c r="D726" i="88"/>
  <c r="E832" i="88"/>
  <c r="G155" i="88"/>
  <c r="D611" i="88"/>
  <c r="N390" i="88"/>
  <c r="L152" i="88"/>
  <c r="L715" i="88"/>
  <c r="B287" i="88"/>
  <c r="E692" i="88"/>
  <c r="N334" i="88"/>
  <c r="N772" i="88"/>
  <c r="B742" i="88"/>
  <c r="G186" i="88"/>
  <c r="G290" i="88"/>
  <c r="D484" i="88"/>
  <c r="G384" i="88"/>
  <c r="L270" i="88"/>
  <c r="I739" i="88"/>
  <c r="I700" i="88"/>
  <c r="J531" i="88"/>
  <c r="N693" i="88"/>
  <c r="H573" i="88"/>
  <c r="G557" i="88"/>
  <c r="B761" i="88"/>
  <c r="B940" i="88"/>
  <c r="N200" i="88"/>
  <c r="F165" i="88"/>
  <c r="N140" i="88"/>
  <c r="F444" i="88"/>
  <c r="H52" i="88"/>
  <c r="F702" i="88"/>
  <c r="E844" i="88"/>
  <c r="M51" i="88"/>
  <c r="I66" i="88"/>
  <c r="F50" i="88"/>
  <c r="L505" i="88"/>
  <c r="B699" i="88"/>
  <c r="G386" i="88"/>
  <c r="N187" i="88"/>
  <c r="M495" i="88"/>
  <c r="G200" i="88"/>
  <c r="F219" i="88"/>
  <c r="I222" i="88"/>
  <c r="F769" i="88"/>
  <c r="L529" i="88"/>
  <c r="M461" i="88"/>
  <c r="F576" i="88"/>
  <c r="I919" i="88"/>
  <c r="M717" i="88"/>
  <c r="I906" i="88"/>
  <c r="E847" i="88"/>
  <c r="B332" i="88"/>
  <c r="D330" i="88"/>
  <c r="D856" i="88"/>
  <c r="M361" i="88"/>
  <c r="B949" i="88"/>
  <c r="F505" i="88"/>
  <c r="G340" i="88"/>
  <c r="I311" i="88"/>
  <c r="M175" i="88"/>
  <c r="L157" i="88"/>
  <c r="M416" i="88"/>
  <c r="N68" i="88"/>
  <c r="F411" i="88"/>
  <c r="F291" i="88"/>
  <c r="D997" i="88"/>
  <c r="L610" i="88"/>
  <c r="N516" i="88"/>
  <c r="E130" i="88"/>
  <c r="G276" i="88"/>
  <c r="I116" i="88"/>
  <c r="M320" i="88"/>
  <c r="F745" i="88"/>
  <c r="M447" i="88"/>
  <c r="M442" i="88"/>
  <c r="G782" i="88"/>
  <c r="N934" i="88"/>
  <c r="C787" i="88"/>
  <c r="E578" i="88"/>
  <c r="B514" i="88"/>
  <c r="L162" i="88"/>
  <c r="D40" i="88"/>
  <c r="H91" i="88"/>
  <c r="E356" i="88"/>
  <c r="E763" i="88"/>
  <c r="D621" i="88"/>
  <c r="L364" i="88"/>
  <c r="H173" i="88"/>
  <c r="G75" i="88"/>
  <c r="B971" i="88"/>
  <c r="I279" i="88"/>
  <c r="D674" i="88"/>
  <c r="G348" i="88"/>
  <c r="H732" i="88"/>
  <c r="H312" i="88"/>
  <c r="D903" i="88"/>
  <c r="L650" i="88"/>
  <c r="M636" i="88"/>
  <c r="M827" i="88"/>
  <c r="L296" i="88"/>
  <c r="M538" i="88"/>
  <c r="M120" i="88"/>
  <c r="M966" i="88"/>
  <c r="E51" i="88"/>
  <c r="D492" i="88"/>
  <c r="N825" i="88"/>
  <c r="G746" i="88"/>
  <c r="I850" i="88"/>
  <c r="J293" i="88"/>
  <c r="I493" i="88"/>
  <c r="G488" i="88"/>
  <c r="B113" i="88"/>
  <c r="C345" i="88"/>
  <c r="B124" i="88"/>
  <c r="E987" i="88"/>
  <c r="L106" i="88"/>
  <c r="B536" i="88"/>
  <c r="D260" i="88"/>
  <c r="B398" i="88"/>
  <c r="B200" i="88"/>
  <c r="E785" i="88"/>
  <c r="B523" i="88"/>
  <c r="D81" i="88"/>
  <c r="C505" i="88"/>
  <c r="G49" i="88"/>
  <c r="B701" i="88"/>
  <c r="B806" i="88"/>
  <c r="D196" i="88"/>
  <c r="L47" i="88"/>
  <c r="D845" i="88"/>
  <c r="D742" i="88"/>
  <c r="E214" i="88"/>
  <c r="M156" i="88"/>
  <c r="H158" i="88"/>
  <c r="G711" i="88"/>
  <c r="F145" i="88"/>
  <c r="L534" i="88"/>
  <c r="L724" i="88"/>
  <c r="F123" i="88"/>
  <c r="E982" i="88"/>
  <c r="N338" i="88"/>
  <c r="F421" i="88"/>
  <c r="E213" i="88"/>
  <c r="M255" i="88"/>
  <c r="H57" i="88"/>
  <c r="J72" i="88"/>
  <c r="N519" i="88"/>
  <c r="F214" i="88"/>
  <c r="G618" i="88"/>
  <c r="H514" i="88"/>
  <c r="F725" i="88"/>
  <c r="M606" i="88"/>
  <c r="H964" i="88"/>
  <c r="N751" i="88"/>
  <c r="N246" i="88"/>
  <c r="C111" i="88"/>
  <c r="C386" i="88"/>
  <c r="E709" i="88"/>
  <c r="E547" i="88"/>
  <c r="D917" i="88"/>
  <c r="B837" i="88"/>
  <c r="I188" i="88"/>
  <c r="B808" i="88"/>
  <c r="G53" i="88"/>
  <c r="H32" i="88"/>
  <c r="E606" i="88"/>
  <c r="G304" i="88"/>
  <c r="L281" i="88"/>
  <c r="D585" i="88"/>
  <c r="M387" i="88"/>
  <c r="N322" i="88"/>
  <c r="E334" i="88"/>
  <c r="M201" i="88"/>
  <c r="G215" i="88"/>
  <c r="B852" i="88"/>
  <c r="M224" i="88"/>
  <c r="M331" i="88"/>
  <c r="G524" i="88"/>
  <c r="I465" i="88"/>
  <c r="M893" i="88"/>
  <c r="H571" i="88"/>
  <c r="I955" i="88"/>
  <c r="G804" i="88"/>
  <c r="E1001" i="88"/>
  <c r="G208" i="88"/>
  <c r="B348" i="88"/>
  <c r="L150" i="88"/>
  <c r="I429" i="88"/>
  <c r="F483" i="88"/>
  <c r="E431" i="88"/>
  <c r="I177" i="88"/>
  <c r="F514" i="88"/>
  <c r="B650" i="88"/>
  <c r="G177" i="88"/>
  <c r="G281" i="88"/>
  <c r="D895" i="88"/>
  <c r="H74" i="88"/>
  <c r="I94" i="88"/>
  <c r="F456" i="88"/>
  <c r="N127" i="88"/>
  <c r="L619" i="88"/>
  <c r="F69" i="88"/>
  <c r="G368" i="88"/>
  <c r="M475" i="88"/>
  <c r="F882" i="88"/>
  <c r="N572" i="88"/>
  <c r="M890" i="88"/>
  <c r="F654" i="88"/>
  <c r="J90" i="88"/>
  <c r="L243" i="88"/>
  <c r="D462" i="88"/>
  <c r="B860" i="88"/>
  <c r="B922" i="88"/>
  <c r="B867" i="88"/>
  <c r="B105" i="88"/>
  <c r="E963" i="88"/>
  <c r="E955" i="88"/>
  <c r="D384" i="88"/>
  <c r="D928" i="88"/>
  <c r="I23" i="88"/>
  <c r="H561" i="88"/>
  <c r="D497" i="88"/>
  <c r="G204" i="88"/>
  <c r="L561" i="88"/>
  <c r="H101" i="88"/>
  <c r="I208" i="88"/>
  <c r="I163" i="88"/>
  <c r="H503" i="88"/>
  <c r="M603" i="88"/>
  <c r="I656" i="88"/>
  <c r="D422" i="88"/>
  <c r="N806" i="88"/>
  <c r="H582" i="88"/>
  <c r="N235" i="88"/>
  <c r="I542" i="88"/>
  <c r="B669" i="88"/>
  <c r="I349" i="88"/>
  <c r="L312" i="88"/>
  <c r="J184" i="88"/>
  <c r="J179" i="88"/>
  <c r="K179" i="88" s="1"/>
  <c r="C441" i="88"/>
  <c r="B246" i="88"/>
  <c r="G115" i="88"/>
  <c r="G95" i="88"/>
  <c r="D878" i="88"/>
  <c r="N328" i="88"/>
  <c r="B14" i="88"/>
  <c r="H145" i="88"/>
  <c r="H275" i="88"/>
  <c r="G354" i="88"/>
  <c r="L255" i="88"/>
  <c r="G257" i="88"/>
  <c r="N426" i="88"/>
  <c r="E572" i="88"/>
  <c r="N528" i="88"/>
  <c r="F679" i="88"/>
  <c r="G634" i="88"/>
  <c r="H590" i="88"/>
  <c r="I854" i="88"/>
  <c r="I744" i="88"/>
  <c r="I572" i="88"/>
  <c r="M934" i="88"/>
  <c r="M634" i="88"/>
  <c r="L34" i="88"/>
  <c r="B310" i="88"/>
  <c r="E725" i="88"/>
  <c r="D250" i="88"/>
  <c r="D909" i="88"/>
  <c r="M179" i="88"/>
  <c r="D991" i="88"/>
  <c r="H119" i="88"/>
  <c r="I139" i="88"/>
  <c r="F238" i="88"/>
  <c r="B755" i="88"/>
  <c r="M305" i="88"/>
  <c r="F839" i="88"/>
  <c r="D530" i="88"/>
  <c r="L523" i="88"/>
  <c r="I218" i="88"/>
  <c r="N678" i="88"/>
  <c r="M49" i="88"/>
  <c r="L31" i="88"/>
  <c r="F418" i="88"/>
  <c r="M247" i="88"/>
  <c r="H522" i="88"/>
  <c r="I684" i="88"/>
  <c r="I582" i="88"/>
  <c r="F476" i="88"/>
  <c r="G672" i="88"/>
  <c r="J957" i="88"/>
  <c r="I649" i="88"/>
  <c r="M37" i="88"/>
  <c r="E604" i="88"/>
  <c r="E384" i="88"/>
  <c r="D495" i="88"/>
  <c r="E944" i="88"/>
  <c r="M431" i="88"/>
  <c r="M643" i="88"/>
  <c r="I68" i="88"/>
  <c r="M804" i="88"/>
  <c r="F649" i="88"/>
  <c r="E189" i="88"/>
  <c r="M246" i="88"/>
  <c r="L444" i="88"/>
  <c r="H869" i="88"/>
  <c r="B51" i="88"/>
  <c r="N75" i="88"/>
  <c r="M151" i="88"/>
  <c r="F501" i="88"/>
  <c r="B727" i="88"/>
  <c r="L701" i="88"/>
  <c r="B363" i="88"/>
  <c r="N343" i="88"/>
  <c r="F486" i="88"/>
  <c r="G450" i="88"/>
  <c r="F821" i="88"/>
  <c r="G539" i="88"/>
  <c r="G554" i="88"/>
  <c r="L420" i="88"/>
  <c r="D754" i="88"/>
  <c r="E111" i="88"/>
  <c r="L174" i="88"/>
  <c r="B65" i="88"/>
  <c r="E216" i="88"/>
  <c r="L14" i="88"/>
  <c r="B192" i="88"/>
  <c r="B716" i="88"/>
  <c r="L304" i="88"/>
  <c r="F282" i="88"/>
  <c r="F265" i="88"/>
  <c r="G350" i="88"/>
  <c r="G345" i="88"/>
  <c r="D941" i="88"/>
  <c r="F974" i="88"/>
  <c r="D835" i="88"/>
  <c r="M657" i="88"/>
  <c r="E729" i="88"/>
  <c r="M77" i="88"/>
  <c r="J418" i="88"/>
  <c r="E628" i="88"/>
  <c r="I199" i="88"/>
  <c r="I914" i="88"/>
  <c r="D44" i="88"/>
  <c r="N434" i="88"/>
  <c r="I326" i="88"/>
  <c r="N88" i="88"/>
  <c r="I796" i="88"/>
  <c r="L564" i="88"/>
  <c r="J238" i="88"/>
  <c r="E842" i="88"/>
  <c r="B461" i="88"/>
  <c r="F236" i="88"/>
  <c r="F112" i="88"/>
  <c r="B984" i="88"/>
  <c r="H434" i="88"/>
  <c r="L261" i="88"/>
  <c r="I452" i="88"/>
  <c r="H184" i="88"/>
  <c r="H81" i="88"/>
  <c r="I90" i="88"/>
  <c r="L742" i="88"/>
  <c r="I437" i="88"/>
  <c r="E945" i="88"/>
  <c r="G324" i="88"/>
  <c r="I343" i="88"/>
  <c r="G609" i="88"/>
  <c r="F451" i="88"/>
  <c r="G328" i="88"/>
  <c r="G749" i="88"/>
  <c r="F691" i="88"/>
  <c r="H692" i="88"/>
  <c r="J879" i="88"/>
  <c r="K879" i="88" s="1"/>
  <c r="J48" i="88"/>
  <c r="H829" i="88"/>
  <c r="F615" i="88"/>
  <c r="E768" i="88"/>
  <c r="G463" i="88"/>
  <c r="C596" i="88"/>
  <c r="D798" i="88"/>
  <c r="G20" i="88"/>
  <c r="N170" i="88"/>
  <c r="I322" i="88"/>
  <c r="B171" i="88"/>
  <c r="N120" i="88"/>
  <c r="M205" i="88"/>
  <c r="N248" i="88"/>
  <c r="H428" i="88"/>
  <c r="B750" i="88"/>
  <c r="F74" i="88"/>
  <c r="L532" i="88"/>
  <c r="I487" i="88"/>
  <c r="B728" i="88"/>
  <c r="G51" i="88"/>
  <c r="F166" i="88"/>
  <c r="D556" i="88"/>
  <c r="G249" i="88"/>
  <c r="M242" i="88"/>
  <c r="F628" i="88"/>
  <c r="N817" i="88"/>
  <c r="I966" i="88"/>
  <c r="H673" i="88"/>
  <c r="M708" i="88"/>
  <c r="F929" i="88"/>
  <c r="L60" i="88"/>
  <c r="B352" i="88"/>
  <c r="E412" i="88"/>
  <c r="B821" i="88"/>
  <c r="G462" i="88"/>
  <c r="G301" i="88"/>
  <c r="M221" i="88"/>
  <c r="H274" i="88"/>
  <c r="I62" i="88"/>
  <c r="E635" i="88"/>
  <c r="G248" i="88"/>
  <c r="M412" i="88"/>
  <c r="I338" i="88"/>
  <c r="G180" i="88"/>
  <c r="I407" i="88"/>
  <c r="G437" i="88"/>
  <c r="F288" i="88"/>
  <c r="M227" i="88"/>
  <c r="F365" i="88"/>
  <c r="B883" i="88"/>
  <c r="M231" i="88"/>
  <c r="M576" i="88"/>
  <c r="C425" i="88"/>
  <c r="G556" i="88"/>
  <c r="I670" i="88"/>
  <c r="I443" i="88"/>
  <c r="I687" i="88"/>
  <c r="E651" i="88"/>
  <c r="D191" i="88"/>
  <c r="B418" i="88"/>
  <c r="I113" i="88"/>
  <c r="M537" i="88"/>
  <c r="N107" i="88"/>
  <c r="B17" i="88"/>
  <c r="B49" i="88"/>
  <c r="N47" i="88"/>
  <c r="M85" i="88"/>
  <c r="F261" i="88"/>
  <c r="B996" i="88"/>
  <c r="D358" i="88"/>
  <c r="D731" i="88"/>
  <c r="E679" i="88"/>
  <c r="F33" i="88"/>
  <c r="G250" i="88"/>
  <c r="D655" i="88"/>
  <c r="F295" i="88"/>
  <c r="L470" i="88"/>
  <c r="F467" i="88"/>
  <c r="D880" i="88"/>
  <c r="N631" i="88"/>
  <c r="N465" i="88"/>
  <c r="G537" i="88"/>
  <c r="G236" i="88"/>
  <c r="N364" i="88"/>
  <c r="H651" i="88"/>
  <c r="G791" i="88"/>
  <c r="M739" i="88"/>
  <c r="J637" i="88"/>
  <c r="K637" i="88" s="1"/>
  <c r="J781" i="88"/>
  <c r="K781" i="88" s="1"/>
  <c r="N708" i="88"/>
  <c r="E24" i="88"/>
  <c r="M424" i="88"/>
  <c r="M914" i="88"/>
  <c r="H229" i="88"/>
  <c r="F231" i="88"/>
  <c r="G406" i="88"/>
  <c r="D625" i="88"/>
  <c r="L563" i="88"/>
  <c r="N629" i="88"/>
  <c r="J606" i="88"/>
  <c r="J547" i="88"/>
  <c r="K547" i="88" s="1"/>
  <c r="D198" i="88"/>
  <c r="H213" i="88"/>
  <c r="D799" i="88"/>
  <c r="F620" i="88"/>
  <c r="M453" i="88"/>
  <c r="L68" i="88"/>
  <c r="M511" i="88"/>
  <c r="G116" i="88"/>
  <c r="G499" i="88"/>
  <c r="G160" i="88"/>
  <c r="G140" i="88"/>
  <c r="G727" i="88"/>
  <c r="N908" i="88"/>
  <c r="M509" i="88"/>
  <c r="D239" i="88"/>
  <c r="C985" i="88"/>
  <c r="E237" i="88"/>
  <c r="H66" i="88"/>
  <c r="D868" i="88"/>
  <c r="G366" i="88"/>
  <c r="B652" i="88"/>
  <c r="H208" i="88"/>
  <c r="I769" i="88"/>
  <c r="B729" i="88"/>
  <c r="E488" i="88"/>
  <c r="F496" i="88"/>
  <c r="L970" i="88"/>
  <c r="L109" i="88"/>
  <c r="N667" i="88"/>
  <c r="G993" i="88"/>
  <c r="I774" i="88"/>
  <c r="J350" i="88"/>
  <c r="K350" i="88" s="1"/>
  <c r="B306" i="88"/>
  <c r="M117" i="88"/>
  <c r="F72" i="88"/>
  <c r="D975" i="88"/>
  <c r="I55" i="88"/>
  <c r="H387" i="88"/>
  <c r="H407" i="88"/>
  <c r="L209" i="88"/>
  <c r="M136" i="88"/>
  <c r="L856" i="88"/>
  <c r="F578" i="88"/>
  <c r="D773" i="88"/>
  <c r="C853" i="88"/>
  <c r="L159" i="88"/>
  <c r="B676" i="88"/>
  <c r="L849" i="88"/>
  <c r="H469" i="88"/>
  <c r="G263" i="88"/>
  <c r="M70" i="88"/>
  <c r="G805" i="88"/>
  <c r="F664" i="88"/>
  <c r="J533" i="88"/>
  <c r="E284" i="88"/>
  <c r="B840" i="88"/>
  <c r="L16" i="88"/>
  <c r="N130" i="88"/>
  <c r="M503" i="88"/>
  <c r="B805" i="88"/>
  <c r="N601" i="88"/>
  <c r="E11" i="88"/>
  <c r="U40" i="65" s="1"/>
  <c r="D532" i="88"/>
  <c r="M547" i="88"/>
  <c r="F357" i="88"/>
  <c r="L121" i="88"/>
  <c r="D554" i="88"/>
  <c r="E266" i="88"/>
  <c r="C249" i="88"/>
  <c r="F683" i="88"/>
  <c r="F675" i="88"/>
  <c r="I409" i="88"/>
  <c r="H526" i="88"/>
  <c r="G131" i="88"/>
  <c r="B342" i="88"/>
  <c r="L49" i="88"/>
  <c r="H175" i="88"/>
  <c r="N277" i="88"/>
  <c r="E899" i="88"/>
  <c r="F739" i="88"/>
  <c r="L778" i="88"/>
  <c r="C969" i="88"/>
  <c r="F730" i="88"/>
  <c r="I286" i="88"/>
  <c r="G79" i="88"/>
  <c r="I80" i="88"/>
  <c r="B799" i="88"/>
  <c r="D83" i="88"/>
  <c r="B236" i="88"/>
  <c r="N137" i="88"/>
  <c r="D58" i="88"/>
  <c r="G490" i="88"/>
  <c r="E501" i="88"/>
  <c r="C752" i="88"/>
  <c r="E165" i="88"/>
  <c r="F613" i="88"/>
  <c r="M63" i="88"/>
  <c r="D578" i="88"/>
  <c r="N93" i="88"/>
  <c r="I381" i="88"/>
  <c r="F34" i="88"/>
  <c r="N329" i="88"/>
  <c r="H433" i="88"/>
  <c r="H16" i="88"/>
  <c r="J277" i="88"/>
  <c r="K277" i="88" s="1"/>
  <c r="M184" i="88"/>
  <c r="E815" i="88"/>
  <c r="I648" i="88"/>
  <c r="L260" i="88"/>
  <c r="H618" i="88"/>
  <c r="L855" i="88"/>
  <c r="I715" i="88"/>
  <c r="F591" i="88"/>
  <c r="N433" i="88"/>
  <c r="H451" i="88"/>
  <c r="B659" i="88"/>
  <c r="E686" i="88"/>
  <c r="E171" i="88"/>
  <c r="C829" i="88"/>
  <c r="H380" i="88"/>
  <c r="F172" i="88"/>
  <c r="F358" i="88"/>
  <c r="D518" i="88"/>
  <c r="E978" i="88"/>
  <c r="M296" i="88"/>
  <c r="H34" i="88"/>
  <c r="G70" i="88"/>
  <c r="L481" i="88"/>
  <c r="E437" i="88"/>
  <c r="F311" i="88"/>
  <c r="D681" i="88"/>
  <c r="H284" i="88"/>
  <c r="L648" i="88"/>
  <c r="F427" i="88"/>
  <c r="M633" i="88"/>
  <c r="M726" i="88"/>
  <c r="I859" i="88"/>
  <c r="I528" i="88"/>
  <c r="E331" i="88"/>
  <c r="E37" i="88"/>
  <c r="I168" i="88"/>
  <c r="G360" i="88"/>
  <c r="I605" i="88"/>
  <c r="E882" i="88"/>
  <c r="H39" i="88"/>
  <c r="G371" i="88"/>
  <c r="B39" i="88"/>
  <c r="M316" i="88"/>
  <c r="F373" i="88"/>
  <c r="E347" i="88"/>
  <c r="I345" i="88"/>
  <c r="G65" i="88"/>
  <c r="E959" i="88"/>
  <c r="F117" i="88"/>
  <c r="I765" i="88"/>
  <c r="N694" i="88"/>
  <c r="F281" i="88"/>
  <c r="N565" i="88"/>
  <c r="B925" i="88"/>
  <c r="E588" i="88"/>
  <c r="C757" i="88"/>
  <c r="E673" i="88"/>
  <c r="C98" i="88"/>
  <c r="B826" i="88"/>
  <c r="E858" i="88"/>
  <c r="B45" i="88"/>
  <c r="C553" i="88"/>
  <c r="B874" i="88"/>
  <c r="F351" i="88"/>
  <c r="L690" i="88"/>
  <c r="H324" i="88"/>
  <c r="N374" i="88"/>
  <c r="G191" i="88"/>
  <c r="M426" i="88"/>
  <c r="F720" i="88"/>
  <c r="B873" i="88"/>
  <c r="E486" i="88"/>
  <c r="F109" i="88"/>
  <c r="M389" i="88"/>
  <c r="H669" i="88"/>
  <c r="B102" i="88"/>
  <c r="F404" i="88"/>
  <c r="N990" i="88"/>
  <c r="L25" i="88"/>
  <c r="G161" i="88"/>
  <c r="D964" i="88"/>
  <c r="E455" i="88"/>
  <c r="M638" i="88"/>
  <c r="H843" i="88"/>
  <c r="J589" i="88"/>
  <c r="K589" i="88" s="1"/>
  <c r="G971" i="88"/>
  <c r="B611" i="88"/>
  <c r="D376" i="88"/>
  <c r="F437" i="88"/>
  <c r="B912" i="88"/>
  <c r="M399" i="88"/>
  <c r="H201" i="88"/>
  <c r="M522" i="88"/>
  <c r="E452" i="88"/>
  <c r="N244" i="88"/>
  <c r="H636" i="88"/>
  <c r="E94" i="88"/>
  <c r="M111" i="88"/>
  <c r="H104" i="88"/>
  <c r="D996" i="88"/>
  <c r="M213" i="88"/>
  <c r="L57" i="88"/>
  <c r="N85" i="88"/>
  <c r="E848" i="88"/>
  <c r="H393" i="88"/>
  <c r="F659" i="88"/>
  <c r="G385" i="88"/>
  <c r="I53" i="88"/>
  <c r="H716" i="88"/>
  <c r="J241" i="88"/>
  <c r="G271" i="88"/>
  <c r="M909" i="88"/>
  <c r="F827" i="88"/>
  <c r="M952" i="88"/>
  <c r="B451" i="88"/>
  <c r="B486" i="88"/>
  <c r="D183" i="88"/>
  <c r="E350" i="88"/>
  <c r="E914" i="88"/>
  <c r="B87" i="88"/>
  <c r="H89" i="88"/>
  <c r="G165" i="88"/>
  <c r="E249" i="88"/>
  <c r="G296" i="88"/>
  <c r="N97" i="88"/>
  <c r="F338" i="88"/>
  <c r="F747" i="88"/>
  <c r="B717" i="88"/>
  <c r="I134" i="88"/>
  <c r="N464" i="88"/>
  <c r="L647" i="88"/>
  <c r="L439" i="88"/>
  <c r="E585" i="88"/>
  <c r="N468" i="88"/>
  <c r="N333" i="88"/>
  <c r="I488" i="88"/>
  <c r="H289" i="88"/>
  <c r="F403" i="88"/>
  <c r="I540" i="88"/>
  <c r="M655" i="88"/>
  <c r="N671" i="88"/>
  <c r="H860" i="88"/>
  <c r="L885" i="88"/>
  <c r="L385" i="88"/>
  <c r="C248" i="88"/>
  <c r="B495" i="88"/>
  <c r="E127" i="88"/>
  <c r="N467" i="88"/>
  <c r="G829" i="88"/>
  <c r="H323" i="88"/>
  <c r="B390" i="88"/>
  <c r="G169" i="88"/>
  <c r="G149" i="88"/>
  <c r="H10" i="88"/>
  <c r="N382" i="88"/>
  <c r="B158" i="88"/>
  <c r="E647" i="88"/>
  <c r="M252" i="88"/>
  <c r="G417" i="88"/>
  <c r="N42" i="65"/>
  <c r="M66" i="88"/>
  <c r="H50" i="88"/>
  <c r="D628" i="88"/>
  <c r="L473" i="88"/>
  <c r="F581" i="88"/>
  <c r="J154" i="88"/>
  <c r="H700" i="88"/>
  <c r="F696" i="88"/>
  <c r="I59" i="88"/>
  <c r="D351" i="88"/>
  <c r="B427" i="88"/>
  <c r="F68" i="88"/>
  <c r="C489" i="88"/>
  <c r="E685" i="88"/>
  <c r="D992" i="88"/>
  <c r="E341" i="88"/>
  <c r="D288" i="88"/>
  <c r="F113" i="88"/>
  <c r="M226" i="88"/>
  <c r="G566" i="88"/>
  <c r="L542" i="88"/>
  <c r="L289" i="88"/>
  <c r="M202" i="88"/>
  <c r="F157" i="88"/>
  <c r="B614" i="88"/>
  <c r="H212" i="88"/>
  <c r="N125" i="88"/>
  <c r="H341" i="88"/>
  <c r="G395" i="88"/>
  <c r="N521" i="88"/>
  <c r="L640" i="88"/>
  <c r="N480" i="88"/>
  <c r="E251" i="88"/>
  <c r="B302" i="88"/>
  <c r="H113" i="88"/>
  <c r="C232" i="88"/>
  <c r="B710" i="88"/>
  <c r="M405" i="88"/>
  <c r="F422" i="88"/>
  <c r="M15" i="88"/>
  <c r="I771" i="88"/>
  <c r="N507" i="88"/>
  <c r="H745" i="88"/>
  <c r="C551" i="88"/>
  <c r="M824" i="88"/>
  <c r="C883" i="88"/>
  <c r="B442" i="88"/>
  <c r="D240" i="88"/>
  <c r="E13" i="88"/>
  <c r="C920" i="88"/>
  <c r="E529" i="88"/>
  <c r="M777" i="88"/>
  <c r="N190" i="88"/>
  <c r="H11" i="88"/>
  <c r="E314" i="88"/>
  <c r="N522" i="88"/>
  <c r="B869" i="88"/>
  <c r="D850" i="88"/>
  <c r="E326" i="88"/>
  <c r="C302" i="88"/>
  <c r="B865" i="88"/>
  <c r="C170" i="88"/>
  <c r="D108" i="88"/>
  <c r="L401" i="88"/>
  <c r="G27" i="88"/>
  <c r="G401" i="88"/>
  <c r="N340" i="88"/>
  <c r="E738" i="88"/>
  <c r="F331" i="88"/>
  <c r="L352" i="88"/>
  <c r="N177" i="88"/>
  <c r="F310" i="88"/>
  <c r="B54" i="88"/>
  <c r="G227" i="88"/>
  <c r="G23" i="88"/>
  <c r="I211" i="88"/>
  <c r="I258" i="88"/>
  <c r="L221" i="88"/>
  <c r="H308" i="88"/>
  <c r="G67" i="88"/>
  <c r="H758" i="88"/>
  <c r="J819" i="88"/>
  <c r="G776" i="88"/>
  <c r="L645" i="88"/>
  <c r="G700" i="88"/>
  <c r="B634" i="88"/>
  <c r="B681" i="88"/>
  <c r="B510" i="88"/>
  <c r="E511" i="88"/>
  <c r="H94" i="88"/>
  <c r="E570" i="88"/>
  <c r="M193" i="88"/>
  <c r="L175" i="88"/>
  <c r="E767" i="88"/>
  <c r="M297" i="88"/>
  <c r="N214" i="88"/>
  <c r="D182" i="88"/>
  <c r="D789" i="88"/>
  <c r="M134" i="88"/>
  <c r="E535" i="88"/>
  <c r="F48" i="88"/>
  <c r="M663" i="88"/>
  <c r="H242" i="88"/>
  <c r="N239" i="88"/>
  <c r="H473" i="88"/>
  <c r="N394" i="88"/>
  <c r="D677" i="88"/>
  <c r="H292" i="88"/>
  <c r="H239" i="88"/>
  <c r="I745" i="88"/>
  <c r="G756" i="88"/>
  <c r="N906" i="88"/>
  <c r="I825" i="88"/>
  <c r="N608" i="88"/>
  <c r="L61" i="88"/>
  <c r="B762" i="88"/>
  <c r="B545" i="88"/>
  <c r="M838" i="88"/>
  <c r="F107" i="88"/>
  <c r="F251" i="88"/>
  <c r="B999" i="88"/>
  <c r="F300" i="88"/>
  <c r="L388" i="88"/>
  <c r="I332" i="88"/>
  <c r="E824" i="88"/>
  <c r="H384" i="88"/>
  <c r="L628" i="88"/>
  <c r="E933" i="88"/>
  <c r="M319" i="88"/>
  <c r="G582" i="88"/>
  <c r="N132" i="88"/>
  <c r="L468" i="88"/>
  <c r="M652" i="88"/>
  <c r="M97" i="88"/>
  <c r="F527" i="88"/>
  <c r="H516" i="88"/>
  <c r="M870" i="88"/>
  <c r="N466" i="88"/>
  <c r="C237" i="88"/>
  <c r="C547" i="88"/>
  <c r="D452" i="88"/>
  <c r="B961" i="88"/>
  <c r="C67" i="88"/>
  <c r="E458" i="88"/>
  <c r="B974" i="88"/>
  <c r="C284" i="88"/>
  <c r="E869" i="88"/>
  <c r="G163" i="88"/>
  <c r="F264" i="88"/>
  <c r="B579" i="88"/>
  <c r="F99" i="88"/>
  <c r="D819" i="88"/>
  <c r="N571" i="88"/>
  <c r="B71" i="88"/>
  <c r="H414" i="88"/>
  <c r="F469" i="88"/>
  <c r="G243" i="88"/>
  <c r="H504" i="88"/>
  <c r="N196" i="88"/>
  <c r="I457" i="88"/>
  <c r="N758" i="88"/>
  <c r="G414" i="88"/>
  <c r="B183" i="88"/>
  <c r="I127" i="88"/>
  <c r="G480" i="88"/>
  <c r="I694" i="88"/>
  <c r="L272" i="88"/>
  <c r="F205" i="88"/>
  <c r="M716" i="88"/>
  <c r="G528" i="88"/>
  <c r="M392" i="88"/>
  <c r="J576" i="88"/>
  <c r="J720" i="88"/>
  <c r="M835" i="88"/>
  <c r="E395" i="88"/>
  <c r="L146" i="88"/>
  <c r="G246" i="88"/>
  <c r="I240" i="88"/>
  <c r="B847" i="88"/>
  <c r="I929" i="88"/>
  <c r="E163" i="88"/>
  <c r="D749" i="88"/>
  <c r="H343" i="88"/>
  <c r="L343" i="88"/>
  <c r="E659" i="88"/>
  <c r="I496" i="88"/>
  <c r="M158" i="88"/>
  <c r="D839" i="88"/>
  <c r="F239" i="88"/>
  <c r="L788" i="88"/>
  <c r="H793" i="88"/>
  <c r="H978" i="88"/>
  <c r="L749" i="88"/>
  <c r="I342" i="88"/>
  <c r="C393" i="88"/>
  <c r="B602" i="88"/>
  <c r="B583" i="88"/>
  <c r="B640" i="88"/>
  <c r="I126" i="88"/>
  <c r="B886" i="88"/>
  <c r="G195" i="88"/>
  <c r="M303" i="88"/>
  <c r="E981" i="88"/>
  <c r="M364" i="88"/>
  <c r="H556" i="88"/>
  <c r="L241" i="88"/>
  <c r="F14" i="88"/>
  <c r="I268" i="88"/>
  <c r="F257" i="88"/>
  <c r="E990" i="88"/>
  <c r="F624" i="88"/>
  <c r="D686" i="88"/>
  <c r="N256" i="88"/>
  <c r="L760" i="88"/>
  <c r="F826" i="88"/>
  <c r="M525" i="88"/>
  <c r="N582" i="88"/>
  <c r="G810" i="88"/>
  <c r="N664" i="88"/>
  <c r="H489" i="88"/>
  <c r="J615" i="88"/>
  <c r="G956" i="88"/>
  <c r="L753" i="88"/>
  <c r="C422" i="88"/>
  <c r="D438" i="88"/>
  <c r="D528" i="88"/>
  <c r="G136" i="88"/>
  <c r="D779" i="88"/>
  <c r="H198" i="88"/>
  <c r="B454" i="88"/>
  <c r="F309" i="88"/>
  <c r="N146" i="88"/>
  <c r="G247" i="88"/>
  <c r="E210" i="88"/>
  <c r="D748" i="88"/>
  <c r="G321" i="88"/>
  <c r="I348" i="88"/>
  <c r="B207" i="88"/>
  <c r="H134" i="88"/>
  <c r="L225" i="88"/>
  <c r="E716" i="88"/>
  <c r="I138" i="88"/>
  <c r="I657" i="88"/>
  <c r="J727" i="88"/>
  <c r="K727" i="88" s="1"/>
  <c r="H693" i="88"/>
  <c r="M800" i="88"/>
  <c r="I742" i="88"/>
  <c r="D279" i="88"/>
  <c r="B410" i="88"/>
  <c r="E850" i="88"/>
  <c r="D435" i="88"/>
  <c r="D774" i="88"/>
  <c r="F16" i="88"/>
  <c r="G37" i="88"/>
  <c r="E438" i="88"/>
  <c r="H294" i="88"/>
  <c r="B549" i="88"/>
  <c r="F947" i="88"/>
  <c r="L118" i="88"/>
  <c r="M273" i="88"/>
  <c r="M250" i="88"/>
  <c r="B123" i="88"/>
  <c r="F27" i="88"/>
  <c r="L356" i="88"/>
  <c r="L584" i="88"/>
  <c r="D905" i="88"/>
  <c r="D765" i="88"/>
  <c r="F320" i="88"/>
  <c r="L878" i="88"/>
  <c r="I476" i="88"/>
  <c r="F155" i="88"/>
  <c r="F332" i="88"/>
  <c r="H491" i="88"/>
  <c r="E106" i="88"/>
  <c r="N108" i="88"/>
  <c r="G739" i="88"/>
  <c r="D173" i="88"/>
  <c r="I833" i="88"/>
  <c r="N893" i="88"/>
  <c r="M651" i="88"/>
  <c r="B954" i="88"/>
  <c r="B648" i="88"/>
  <c r="L338" i="88"/>
  <c r="M264" i="88"/>
  <c r="C548" i="88"/>
  <c r="N431" i="88"/>
  <c r="F246" i="88"/>
  <c r="D636" i="88"/>
  <c r="H258" i="88"/>
  <c r="N722" i="88"/>
  <c r="I959" i="88"/>
  <c r="G646" i="88"/>
  <c r="L719" i="88"/>
  <c r="D454" i="88"/>
  <c r="M137" i="88"/>
  <c r="G90" i="88"/>
  <c r="I249" i="88"/>
  <c r="I469" i="88"/>
  <c r="I15" i="88"/>
  <c r="H923" i="88"/>
  <c r="H488" i="88"/>
  <c r="G337" i="88"/>
  <c r="F818" i="88"/>
  <c r="H783" i="88"/>
  <c r="B593" i="88"/>
  <c r="C961" i="88"/>
  <c r="F468" i="88"/>
  <c r="N279" i="88"/>
  <c r="E599" i="88"/>
  <c r="H276" i="88"/>
  <c r="J243" i="88"/>
  <c r="B77" i="88"/>
  <c r="G238" i="88"/>
  <c r="M188" i="88"/>
  <c r="G937" i="88"/>
  <c r="H665" i="88"/>
  <c r="B187" i="88"/>
  <c r="C301" i="88"/>
  <c r="D970" i="88"/>
  <c r="B67" i="88"/>
  <c r="I72" i="88"/>
  <c r="B740" i="88"/>
  <c r="F147" i="88"/>
  <c r="D439" i="88"/>
  <c r="E974" i="88"/>
  <c r="B582" i="88"/>
  <c r="C283" i="88"/>
  <c r="B141" i="88"/>
  <c r="B551" i="88"/>
  <c r="M222" i="88"/>
  <c r="L373" i="88"/>
  <c r="B559" i="88"/>
  <c r="D896" i="88"/>
  <c r="C932" i="88"/>
  <c r="D43" i="88"/>
  <c r="E479" i="88"/>
  <c r="D270" i="88"/>
  <c r="H253" i="88"/>
  <c r="C39" i="88"/>
  <c r="B864" i="88"/>
  <c r="F191" i="88"/>
  <c r="D138" i="88"/>
  <c r="C367" i="88"/>
  <c r="L99" i="88"/>
  <c r="F666" i="88"/>
  <c r="E122" i="88"/>
  <c r="M323" i="88"/>
  <c r="M307" i="88"/>
  <c r="D712" i="88"/>
  <c r="D112" i="88"/>
  <c r="B667" i="88"/>
  <c r="E826" i="88"/>
  <c r="B256" i="88"/>
  <c r="B773" i="88"/>
  <c r="N128" i="88"/>
  <c r="M23" i="88"/>
  <c r="N216" i="88"/>
  <c r="D441" i="88"/>
  <c r="E53" i="88"/>
  <c r="N425" i="88"/>
  <c r="E898" i="88"/>
  <c r="B759" i="88"/>
  <c r="B881" i="88"/>
  <c r="M12" i="88"/>
  <c r="H509" i="88"/>
  <c r="F125" i="88"/>
  <c r="E674" i="88"/>
  <c r="L201" i="88"/>
  <c r="C133" i="88"/>
  <c r="L29" i="88"/>
  <c r="E855" i="88"/>
  <c r="D575" i="88"/>
  <c r="B412" i="88"/>
  <c r="D423" i="88"/>
  <c r="H163" i="88"/>
  <c r="E715" i="88"/>
  <c r="D107" i="88"/>
  <c r="C949" i="88"/>
  <c r="B645" i="88"/>
  <c r="D687" i="88"/>
  <c r="B209" i="88"/>
  <c r="I42" i="88"/>
  <c r="E72" i="88"/>
  <c r="B250" i="88"/>
  <c r="D817" i="88"/>
  <c r="D627" i="88"/>
  <c r="C884" i="88"/>
  <c r="D187" i="88"/>
  <c r="E806" i="88"/>
  <c r="B208" i="88"/>
  <c r="H87" i="88"/>
  <c r="D218" i="88"/>
  <c r="E74" i="88"/>
  <c r="C337" i="88"/>
  <c r="C715" i="88"/>
  <c r="E378" i="88"/>
  <c r="B179" i="88"/>
  <c r="D934" i="88"/>
  <c r="D919" i="88"/>
  <c r="B62" i="88"/>
  <c r="D561" i="88"/>
  <c r="I14" i="88"/>
  <c r="E338" i="88"/>
  <c r="D357" i="88"/>
  <c r="E63" i="88"/>
  <c r="C865" i="88"/>
  <c r="M16" i="88"/>
  <c r="D629" i="88"/>
  <c r="B191" i="88"/>
  <c r="B216" i="88"/>
  <c r="D190" i="88"/>
  <c r="B567" i="88"/>
  <c r="B982" i="88"/>
  <c r="D368" i="88"/>
  <c r="N31" i="88"/>
  <c r="D874" i="88"/>
  <c r="B400" i="88"/>
  <c r="H148" i="88"/>
  <c r="C710" i="88"/>
  <c r="I256" i="88"/>
  <c r="D315" i="88"/>
  <c r="D158" i="88"/>
  <c r="B649" i="88"/>
  <c r="L277" i="88"/>
  <c r="B832" i="88"/>
  <c r="C147" i="88"/>
  <c r="B530" i="88"/>
  <c r="G30" i="88"/>
  <c r="B766" i="88"/>
  <c r="E140" i="88"/>
  <c r="C379" i="88"/>
  <c r="F206" i="88"/>
  <c r="E150" i="88"/>
  <c r="B244" i="88"/>
  <c r="D149" i="88"/>
  <c r="I158" i="88"/>
  <c r="C453" i="88"/>
  <c r="L543" i="88"/>
  <c r="E960" i="88"/>
  <c r="B745" i="88"/>
  <c r="D338" i="88"/>
  <c r="I294" i="88"/>
  <c r="D312" i="88"/>
  <c r="E80" i="88"/>
  <c r="E483" i="88"/>
  <c r="B193" i="88"/>
  <c r="B456" i="88"/>
  <c r="C877" i="88"/>
  <c r="G517" i="88"/>
  <c r="B914" i="88"/>
  <c r="B1000" i="88"/>
  <c r="E413" i="88"/>
  <c r="E396" i="88"/>
  <c r="B407" i="88"/>
  <c r="H37" i="88"/>
  <c r="E880" i="88"/>
  <c r="D52" i="88"/>
  <c r="C878" i="88"/>
  <c r="D47" i="88"/>
  <c r="B248" i="88"/>
  <c r="B80" i="88"/>
  <c r="B107" i="88"/>
  <c r="B543" i="88"/>
  <c r="E833" i="88"/>
  <c r="B361" i="88"/>
  <c r="D25" i="88"/>
  <c r="E745" i="88"/>
  <c r="E353" i="88"/>
  <c r="B355" i="88"/>
  <c r="E439" i="88"/>
  <c r="E280" i="88"/>
  <c r="B331" i="88"/>
  <c r="B580" i="88"/>
  <c r="E423" i="88"/>
  <c r="B928" i="88"/>
  <c r="E206" i="88"/>
  <c r="D600" i="88"/>
  <c r="N29" i="88"/>
  <c r="L365" i="88"/>
  <c r="C435" i="88"/>
  <c r="D48" i="88"/>
  <c r="D321" i="88"/>
  <c r="D939" i="88"/>
  <c r="B939" i="88"/>
  <c r="C469" i="88"/>
  <c r="E40" i="88"/>
  <c r="D889" i="88"/>
  <c r="D155" i="88"/>
  <c r="D59" i="88"/>
  <c r="E148" i="88"/>
  <c r="E516" i="88"/>
  <c r="B573" i="88"/>
  <c r="D26" i="88"/>
  <c r="B947" i="88"/>
  <c r="E388" i="88"/>
  <c r="E220" i="88"/>
  <c r="C27" i="88"/>
  <c r="C17" i="88"/>
  <c r="E352" i="88"/>
  <c r="D720" i="88"/>
  <c r="D694" i="88"/>
  <c r="B942" i="88"/>
  <c r="B845" i="88"/>
  <c r="E564" i="88"/>
  <c r="D61" i="88"/>
  <c r="C361" i="88"/>
  <c r="E198" i="88"/>
  <c r="E1000" i="88"/>
  <c r="B975" i="88"/>
  <c r="L132" i="88"/>
  <c r="I383" i="88"/>
  <c r="H124" i="88"/>
  <c r="N65" i="88"/>
  <c r="I26" i="88"/>
  <c r="C913" i="88"/>
  <c r="E294" i="88"/>
  <c r="L45" i="88"/>
  <c r="E912" i="88"/>
  <c r="E502" i="88"/>
  <c r="D985" i="88"/>
  <c r="N40" i="88"/>
  <c r="B618" i="88"/>
  <c r="E270" i="88"/>
  <c r="B284" i="88"/>
  <c r="E691" i="88"/>
  <c r="G391" i="88"/>
  <c r="C956" i="88"/>
  <c r="D257" i="88"/>
  <c r="D167" i="88"/>
  <c r="B285" i="88"/>
  <c r="B743" i="88"/>
  <c r="D295" i="88"/>
  <c r="D723" i="88"/>
  <c r="M133" i="88"/>
  <c r="H62" i="88"/>
  <c r="B15" i="88"/>
  <c r="H353" i="88"/>
  <c r="B948" i="88"/>
  <c r="F170" i="88"/>
  <c r="D228" i="88"/>
  <c r="L38" i="88"/>
  <c r="B228" i="88"/>
  <c r="E459" i="88"/>
  <c r="I261" i="88"/>
  <c r="E212" i="88"/>
  <c r="F174" i="88"/>
  <c r="E495" i="88"/>
  <c r="E368" i="88"/>
  <c r="D229" i="88"/>
  <c r="B409" i="88"/>
  <c r="B300" i="88"/>
  <c r="C445" i="88"/>
  <c r="L300" i="88"/>
  <c r="I432" i="88"/>
  <c r="D609" i="88"/>
  <c r="E125" i="88"/>
  <c r="E471" i="88"/>
  <c r="E881" i="88"/>
  <c r="I97" i="88"/>
  <c r="E938" i="88"/>
  <c r="E348" i="88"/>
  <c r="E460" i="88"/>
  <c r="B380" i="88"/>
  <c r="E351" i="88"/>
  <c r="E49" i="88"/>
  <c r="D157" i="88"/>
  <c r="B794" i="88"/>
  <c r="E634" i="88"/>
  <c r="D199" i="88"/>
  <c r="D702" i="88"/>
  <c r="E447" i="88"/>
  <c r="E925" i="88"/>
  <c r="B475" i="88"/>
  <c r="D416" i="88"/>
  <c r="B81" i="88"/>
  <c r="B241" i="88"/>
  <c r="D89" i="88"/>
  <c r="E444" i="88"/>
  <c r="E103" i="88"/>
  <c r="E542" i="88"/>
  <c r="D256" i="88"/>
  <c r="E97" i="88"/>
  <c r="E441" i="88"/>
  <c r="F30" i="88"/>
  <c r="B541" i="88"/>
  <c r="D836" i="88"/>
  <c r="B731" i="88"/>
  <c r="D607" i="88"/>
  <c r="D792" i="88"/>
  <c r="D461" i="88"/>
  <c r="E835" i="88"/>
  <c r="L311" i="88"/>
  <c r="B12" i="88"/>
  <c r="B394" i="88"/>
  <c r="B542" i="88"/>
  <c r="B453" i="88"/>
  <c r="C973" i="88"/>
  <c r="D272" i="88"/>
  <c r="B447" i="88"/>
  <c r="D49" i="88"/>
  <c r="G33" i="88"/>
  <c r="B450" i="88"/>
  <c r="E919" i="88"/>
  <c r="D364" i="88"/>
  <c r="E86" i="88"/>
  <c r="B894" i="88"/>
  <c r="N49" i="88"/>
  <c r="B288" i="88"/>
  <c r="I321" i="88"/>
  <c r="B810" i="88"/>
  <c r="D573" i="88"/>
  <c r="G18" i="88"/>
  <c r="B831" i="88"/>
  <c r="B213" i="88"/>
  <c r="D943" i="88"/>
  <c r="C97" i="88"/>
  <c r="C979" i="88"/>
  <c r="E568" i="88"/>
  <c r="D57" i="88"/>
  <c r="D954" i="88"/>
  <c r="B312" i="88"/>
  <c r="D180" i="88"/>
  <c r="B521" i="88"/>
  <c r="B217" i="88"/>
  <c r="B665" i="88"/>
  <c r="D476" i="88"/>
  <c r="E451" i="88"/>
  <c r="L48" i="88"/>
  <c r="B254" i="88"/>
  <c r="B626" i="88"/>
  <c r="E619" i="88"/>
  <c r="F40" i="88"/>
  <c r="H97" i="88"/>
  <c r="D287" i="88"/>
  <c r="E339" i="88"/>
  <c r="E965" i="88"/>
  <c r="D201" i="88"/>
  <c r="B422" i="88"/>
  <c r="B106" i="88"/>
  <c r="L511" i="88"/>
  <c r="D166" i="88"/>
  <c r="D522" i="88"/>
  <c r="H299" i="88"/>
  <c r="D135" i="88"/>
  <c r="B483" i="88"/>
  <c r="D333" i="88"/>
  <c r="D430" i="88"/>
  <c r="D858" i="88"/>
  <c r="C530" i="88"/>
  <c r="C818" i="88"/>
  <c r="C602" i="88"/>
  <c r="D809" i="88"/>
  <c r="E16" i="88"/>
  <c r="I38" i="88"/>
  <c r="D90" i="88"/>
  <c r="B204" i="88"/>
  <c r="C997" i="88"/>
  <c r="B274" i="88"/>
  <c r="D466" i="88"/>
  <c r="D524" i="88"/>
  <c r="B941" i="88"/>
  <c r="N158" i="88"/>
  <c r="N173" i="88"/>
  <c r="B748" i="88"/>
  <c r="B115" i="88"/>
  <c r="B850" i="88"/>
  <c r="D37" i="88"/>
  <c r="L325" i="88"/>
  <c r="E601" i="88"/>
  <c r="C16" i="88"/>
  <c r="E325" i="88"/>
  <c r="E81" i="88"/>
  <c r="B401" i="88"/>
  <c r="E367" i="88"/>
  <c r="B269" i="88"/>
  <c r="I33" i="88"/>
  <c r="B24" i="88"/>
  <c r="C507" i="88"/>
  <c r="B180" i="88"/>
  <c r="B622" i="88"/>
  <c r="E457" i="88"/>
  <c r="D144" i="88"/>
  <c r="C145" i="88"/>
  <c r="B341" i="88"/>
  <c r="D709" i="88"/>
  <c r="B96" i="88"/>
  <c r="L570" i="88"/>
  <c r="B324" i="88"/>
  <c r="B566" i="88"/>
  <c r="C890" i="88"/>
  <c r="E721" i="88"/>
  <c r="G22" i="88"/>
  <c r="E877" i="88"/>
  <c r="C273" i="88"/>
  <c r="B309" i="88"/>
  <c r="D27" i="88"/>
  <c r="B632" i="88"/>
  <c r="E241" i="88"/>
  <c r="D115" i="88"/>
  <c r="E494" i="88"/>
  <c r="N86" i="88"/>
  <c r="B89" i="88"/>
  <c r="D442" i="88"/>
  <c r="L681" i="88"/>
  <c r="V42" i="65"/>
  <c r="I274" i="88"/>
  <c r="D527" i="88"/>
  <c r="I410" i="88"/>
  <c r="D96" i="88"/>
  <c r="D551" i="88"/>
  <c r="D680" i="88"/>
  <c r="E749" i="88"/>
  <c r="D181" i="88"/>
  <c r="B992" i="88"/>
  <c r="C49" i="88"/>
  <c r="B289" i="88"/>
  <c r="D275" i="88"/>
  <c r="D757" i="88"/>
  <c r="B764" i="88"/>
  <c r="N10" i="88"/>
  <c r="E893" i="88"/>
  <c r="D402" i="88"/>
  <c r="D337" i="88"/>
  <c r="N64" i="88"/>
  <c r="D230" i="88"/>
  <c r="F522" i="88"/>
  <c r="E278" i="88"/>
  <c r="D324" i="88"/>
  <c r="D906" i="88"/>
  <c r="E291" i="88"/>
  <c r="E973" i="88"/>
  <c r="B978" i="88"/>
  <c r="N28" i="88"/>
  <c r="B718" i="88"/>
  <c r="B672" i="88"/>
  <c r="E760" i="88"/>
  <c r="D80" i="88"/>
  <c r="C446" i="88"/>
  <c r="D88" i="88"/>
  <c r="B104" i="88"/>
  <c r="E398" i="88"/>
  <c r="E221" i="88"/>
  <c r="B641" i="88"/>
  <c r="E506" i="88"/>
  <c r="B689" i="88"/>
  <c r="D588" i="88"/>
  <c r="D215" i="88"/>
  <c r="L692" i="88"/>
  <c r="B491" i="88"/>
  <c r="I310" i="88"/>
  <c r="D946" i="88"/>
  <c r="E538" i="88"/>
  <c r="E68" i="88"/>
  <c r="B202" i="88"/>
  <c r="I178" i="88"/>
  <c r="D464" i="88"/>
  <c r="B964" i="88"/>
  <c r="D24" i="88"/>
  <c r="D884" i="88"/>
  <c r="C644" i="88"/>
  <c r="E392" i="88"/>
  <c r="C183" i="88"/>
  <c r="L142" i="88"/>
  <c r="E646" i="88"/>
  <c r="B419" i="88"/>
  <c r="I81" i="88"/>
  <c r="C272" i="88"/>
  <c r="D131" i="88"/>
  <c r="D440" i="88"/>
  <c r="C109" i="88"/>
  <c r="E961" i="88"/>
  <c r="C57" i="88"/>
  <c r="B459" i="88"/>
  <c r="H49" i="88"/>
  <c r="B349" i="88"/>
  <c r="B624" i="88"/>
  <c r="B569" i="88"/>
  <c r="D193" i="88"/>
  <c r="L141" i="88"/>
  <c r="G15" i="88"/>
  <c r="C740" i="88"/>
  <c r="C439" i="88"/>
  <c r="D234" i="88"/>
  <c r="C595" i="88"/>
  <c r="B396" i="88"/>
  <c r="E793" i="88"/>
  <c r="N101" i="88"/>
  <c r="E840" i="88"/>
  <c r="M50" i="88"/>
  <c r="I234" i="88"/>
  <c r="E597" i="88"/>
  <c r="B264" i="88"/>
  <c r="B788" i="88"/>
  <c r="B58" i="88"/>
  <c r="E809" i="88"/>
  <c r="E866" i="88"/>
  <c r="E204" i="88"/>
  <c r="F119" i="88"/>
  <c r="B308" i="88"/>
  <c r="E639" i="88"/>
  <c r="E523" i="88"/>
  <c r="D387" i="88"/>
  <c r="E926" i="88"/>
  <c r="D205" i="88"/>
  <c r="E217" i="88"/>
  <c r="L123" i="88"/>
  <c r="B812" i="88"/>
  <c r="E254" i="88"/>
  <c r="I18" i="88"/>
  <c r="F595" i="88"/>
  <c r="C374" i="88"/>
  <c r="D400" i="88"/>
  <c r="B31" i="88"/>
  <c r="E456" i="88"/>
  <c r="D398" i="88"/>
  <c r="E400" i="88"/>
  <c r="C85" i="88"/>
  <c r="B884" i="88"/>
  <c r="D380" i="88"/>
  <c r="B149" i="88"/>
  <c r="F616" i="88"/>
  <c r="D213" i="88"/>
  <c r="B637" i="88"/>
  <c r="D955" i="88"/>
  <c r="D339" i="88"/>
  <c r="E465" i="88"/>
  <c r="M466" i="88"/>
  <c r="B16" i="88"/>
  <c r="B326" i="88"/>
  <c r="E490" i="88"/>
  <c r="B868" i="88"/>
  <c r="D558" i="88"/>
  <c r="B130" i="88"/>
  <c r="E181" i="88"/>
  <c r="C733" i="88"/>
  <c r="D538" i="88"/>
  <c r="E903" i="88"/>
  <c r="G21" i="88"/>
  <c r="B137" i="88"/>
  <c r="B875" i="88"/>
  <c r="F269" i="88"/>
  <c r="E224" i="88"/>
  <c r="E928" i="88"/>
  <c r="E98" i="88"/>
  <c r="L129" i="88"/>
  <c r="I159" i="88"/>
  <c r="H215" i="88"/>
  <c r="E85" i="88"/>
  <c r="D519" i="88"/>
  <c r="D643" i="88"/>
  <c r="H18" i="88"/>
  <c r="E595" i="88"/>
  <c r="C65" i="88"/>
  <c r="B188" i="88"/>
  <c r="E115" i="88"/>
  <c r="G217" i="88"/>
  <c r="C327" i="88"/>
  <c r="E694" i="88"/>
  <c r="E480" i="88"/>
  <c r="E545" i="88"/>
  <c r="B43" i="88"/>
  <c r="D718" i="88"/>
  <c r="E514" i="88"/>
  <c r="D583" i="88"/>
  <c r="E499" i="88"/>
  <c r="B828" i="88"/>
  <c r="E766" i="88"/>
  <c r="N266" i="88"/>
  <c r="E617" i="88"/>
  <c r="E260" i="88"/>
  <c r="D862" i="88"/>
  <c r="E586" i="88"/>
  <c r="B184" i="88"/>
  <c r="I108" i="88"/>
  <c r="C140" i="88"/>
  <c r="I418" i="88"/>
  <c r="C427" i="88"/>
  <c r="E734" i="88"/>
  <c r="N203" i="88"/>
  <c r="L196" i="88"/>
  <c r="E477" i="88"/>
  <c r="C667" i="88"/>
  <c r="D241" i="88"/>
  <c r="L455" i="88"/>
  <c r="H761" i="88"/>
  <c r="N211" i="88"/>
  <c r="D566" i="88"/>
  <c r="D192" i="88"/>
  <c r="E999" i="88"/>
  <c r="D737" i="88"/>
  <c r="E710" i="88"/>
  <c r="B22" i="88"/>
  <c r="I319" i="88"/>
  <c r="E73" i="88"/>
  <c r="F86" i="88"/>
  <c r="B365" i="88"/>
  <c r="E243" i="88"/>
  <c r="B804" i="88"/>
  <c r="E99" i="88"/>
  <c r="E782" i="88"/>
  <c r="D308" i="88"/>
  <c r="E145" i="88"/>
  <c r="D770" i="88"/>
  <c r="E445" i="88"/>
  <c r="B73" i="88"/>
  <c r="E324" i="88"/>
  <c r="B239" i="88"/>
  <c r="E48" i="88"/>
  <c r="D672" i="88"/>
  <c r="C295" i="88"/>
  <c r="C428" i="88"/>
  <c r="C475" i="88"/>
  <c r="D38" i="88"/>
  <c r="D660" i="88"/>
  <c r="C776" i="88"/>
  <c r="L78" i="88"/>
  <c r="B112" i="88"/>
  <c r="E317" i="88"/>
  <c r="N113" i="88"/>
  <c r="I30" i="88"/>
  <c r="D786" i="88"/>
  <c r="D944" i="88"/>
  <c r="D667" i="88"/>
  <c r="E27" i="88"/>
  <c r="D75" i="88"/>
  <c r="D474" i="88"/>
  <c r="N793" i="88"/>
  <c r="E541" i="88"/>
  <c r="D206" i="88"/>
  <c r="D395" i="88"/>
  <c r="B434" i="88"/>
  <c r="C583" i="88"/>
  <c r="B413" i="88"/>
  <c r="D355" i="88"/>
  <c r="N321" i="88"/>
  <c r="B820" i="88"/>
  <c r="L271" i="88"/>
  <c r="E120" i="88"/>
  <c r="D421" i="88"/>
  <c r="C931" i="88"/>
  <c r="E841" i="88"/>
  <c r="L441" i="88"/>
  <c r="D372" i="88"/>
  <c r="B492" i="88"/>
  <c r="E289" i="88"/>
  <c r="I364" i="88"/>
  <c r="B591" i="88"/>
  <c r="B694" i="88"/>
  <c r="E102" i="88"/>
  <c r="B140" i="88"/>
  <c r="B525" i="88"/>
  <c r="C524" i="88"/>
  <c r="H186" i="88"/>
  <c r="C458" i="88"/>
  <c r="D418" i="88"/>
  <c r="E747" i="88"/>
  <c r="D54" i="88"/>
  <c r="L419" i="88"/>
  <c r="D346" i="88"/>
  <c r="B35" i="88"/>
  <c r="D776" i="88"/>
  <c r="B168" i="88"/>
  <c r="D125" i="88"/>
  <c r="B438" i="88"/>
  <c r="D704" i="88"/>
  <c r="E421" i="88"/>
  <c r="E116" i="88"/>
  <c r="E332" i="88"/>
  <c r="C529" i="88"/>
  <c r="I54" i="88"/>
  <c r="I292" i="88"/>
  <c r="B539" i="88"/>
  <c r="D274" i="88"/>
  <c r="D834" i="88"/>
  <c r="M22" i="88"/>
  <c r="E901" i="88"/>
  <c r="B175" i="88"/>
  <c r="D589" i="88"/>
  <c r="E453" i="88"/>
  <c r="D17" i="88"/>
  <c r="D211" i="88"/>
  <c r="B335" i="88"/>
  <c r="D883" i="88"/>
  <c r="D350" i="88"/>
  <c r="B809" i="88"/>
  <c r="B385" i="88"/>
  <c r="C914" i="88"/>
  <c r="E64" i="88"/>
  <c r="B732" i="88"/>
  <c r="E161" i="88"/>
  <c r="D42" i="88"/>
  <c r="E306" i="88"/>
  <c r="B376" i="88"/>
  <c r="F173" i="88"/>
  <c r="H114" i="88"/>
  <c r="D252" i="88"/>
  <c r="H36" i="88"/>
  <c r="E533" i="88"/>
  <c r="E804" i="88"/>
  <c r="B382" i="88"/>
  <c r="C812" i="88"/>
  <c r="B321" i="88"/>
  <c r="E637" i="88"/>
  <c r="C128" i="88"/>
  <c r="B1002" i="88"/>
  <c r="D313" i="88"/>
  <c r="E336" i="88"/>
  <c r="E544" i="88"/>
  <c r="D69" i="88"/>
  <c r="C525" i="88"/>
  <c r="D105" i="88"/>
  <c r="D35" i="88"/>
  <c r="F397" i="88"/>
  <c r="C349" i="88"/>
  <c r="I634" i="88"/>
  <c r="D244" i="88"/>
  <c r="D537" i="88"/>
  <c r="E562" i="88"/>
  <c r="B328" i="88"/>
  <c r="D630" i="88"/>
  <c r="D113" i="88"/>
  <c r="B504" i="88"/>
  <c r="B272" i="88"/>
  <c r="D513" i="88"/>
  <c r="D184" i="88"/>
  <c r="B862" i="88"/>
  <c r="D463" i="88"/>
  <c r="H389" i="88"/>
  <c r="B575" i="88"/>
  <c r="D169" i="88"/>
  <c r="B997" i="88"/>
  <c r="E157" i="88"/>
  <c r="C10" i="88"/>
  <c r="Q39" i="65" s="1"/>
  <c r="C18" i="88"/>
  <c r="E820" i="88"/>
  <c r="E183" i="88"/>
  <c r="D443" i="88"/>
  <c r="B152" i="88"/>
  <c r="B726" i="88"/>
  <c r="G10" i="88"/>
  <c r="L41" i="65" s="1"/>
  <c r="E852" i="88"/>
  <c r="D16" i="88"/>
  <c r="E32" i="88"/>
  <c r="L169" i="88"/>
  <c r="E399" i="88"/>
  <c r="D224" i="88"/>
  <c r="B189" i="88"/>
  <c r="E466" i="88"/>
  <c r="E420" i="88"/>
  <c r="D232" i="88"/>
  <c r="N122" i="88"/>
  <c r="H60" i="88"/>
  <c r="B662" i="88"/>
  <c r="D406" i="88"/>
  <c r="B261" i="88"/>
  <c r="E699" i="88"/>
  <c r="B360" i="88"/>
  <c r="N109" i="88"/>
  <c r="E475" i="88"/>
  <c r="D94" i="88"/>
  <c r="E876" i="88"/>
  <c r="B608" i="88"/>
  <c r="E470" i="88"/>
  <c r="L12" i="88"/>
  <c r="E667" i="88"/>
  <c r="L293" i="88"/>
  <c r="B720" i="88"/>
  <c r="F364" i="88"/>
  <c r="L313" i="88"/>
  <c r="L231" i="88"/>
  <c r="I392" i="88"/>
  <c r="E814" i="88"/>
  <c r="C579" i="88"/>
  <c r="D188" i="88"/>
  <c r="D14" i="88"/>
  <c r="C415" i="88"/>
  <c r="B167" i="88"/>
  <c r="D663" i="88"/>
  <c r="B79" i="88"/>
  <c r="E28" i="88"/>
  <c r="E372" i="88"/>
  <c r="E44" i="88"/>
  <c r="D148" i="88"/>
  <c r="D238" i="88"/>
  <c r="C199" i="88"/>
  <c r="B251" i="88"/>
  <c r="D771" i="88"/>
  <c r="E296" i="88"/>
  <c r="H61" i="88"/>
  <c r="B488" i="88"/>
  <c r="D715" i="88"/>
  <c r="D450" i="88"/>
  <c r="I419" i="88"/>
  <c r="D606" i="88"/>
  <c r="B887" i="88"/>
  <c r="D473" i="88"/>
  <c r="D913" i="88"/>
  <c r="B651" i="88"/>
  <c r="E96" i="88"/>
  <c r="C651" i="88"/>
  <c r="D264" i="88"/>
  <c r="B485" i="88"/>
  <c r="E888" i="88"/>
  <c r="C37" i="88"/>
  <c r="E328" i="88"/>
  <c r="B344" i="88"/>
  <c r="B722" i="88"/>
  <c r="B432" i="88"/>
  <c r="E787" i="88"/>
  <c r="C134" i="88"/>
  <c r="N492" i="88"/>
  <c r="C955" i="88"/>
  <c r="B972" i="88"/>
  <c r="D349" i="88"/>
  <c r="E302" i="88"/>
  <c r="L114" i="88"/>
  <c r="D304" i="88"/>
  <c r="L246" i="88"/>
  <c r="B786" i="88"/>
  <c r="B661" i="88"/>
  <c r="E521" i="88"/>
  <c r="D678" i="88"/>
  <c r="D978" i="88"/>
  <c r="B468" i="88"/>
  <c r="B336" i="88"/>
  <c r="D682" i="88"/>
  <c r="B793" i="88"/>
  <c r="E843" i="88"/>
  <c r="D562" i="88"/>
  <c r="E769" i="88"/>
  <c r="C962" i="88"/>
  <c r="E577" i="88"/>
  <c r="N110" i="88"/>
  <c r="E661" i="88"/>
  <c r="C746" i="88"/>
  <c r="B165" i="88"/>
  <c r="B76" i="88"/>
  <c r="D323" i="88"/>
  <c r="E25" i="88"/>
  <c r="C745" i="88"/>
  <c r="N95" i="88"/>
  <c r="E186" i="88"/>
  <c r="B212" i="88"/>
  <c r="C824" i="88"/>
  <c r="B237" i="88"/>
  <c r="N35" i="88"/>
  <c r="I220" i="88"/>
  <c r="B358" i="88"/>
  <c r="H230" i="88"/>
  <c r="B815" i="88"/>
  <c r="E366" i="88"/>
  <c r="D336" i="88"/>
  <c r="C259" i="88"/>
  <c r="E267" i="88"/>
  <c r="E910" i="88"/>
  <c r="B493" i="88"/>
  <c r="C560" i="88"/>
  <c r="B698" i="88"/>
  <c r="D307" i="88"/>
  <c r="E252" i="88"/>
  <c r="B155" i="88"/>
  <c r="B653" i="88"/>
  <c r="D576" i="88"/>
  <c r="C511" i="88"/>
  <c r="C212" i="88"/>
  <c r="C691" i="88"/>
  <c r="D290" i="88"/>
  <c r="C638" i="88"/>
  <c r="H19" i="88"/>
  <c r="D552" i="88"/>
  <c r="B692" i="88"/>
  <c r="B564" i="88"/>
  <c r="B772" i="88"/>
  <c r="H199" i="88"/>
  <c r="E244" i="88"/>
  <c r="B858" i="88"/>
  <c r="D393" i="88"/>
  <c r="E953" i="88"/>
  <c r="D649" i="88"/>
  <c r="D795" i="88"/>
  <c r="B281" i="88"/>
  <c r="D725" i="88"/>
  <c r="E144" i="88"/>
  <c r="I288" i="88"/>
  <c r="I257" i="88"/>
  <c r="E104" i="88"/>
  <c r="I60" i="88"/>
  <c r="D582" i="88"/>
  <c r="E962" i="88"/>
  <c r="D103" i="88"/>
  <c r="C571" i="88"/>
  <c r="L21" i="88"/>
  <c r="E631" i="88"/>
  <c r="D738" i="88"/>
  <c r="E957" i="88"/>
  <c r="D966" i="88"/>
  <c r="E374" i="88"/>
  <c r="E173" i="88"/>
  <c r="L72" i="88"/>
  <c r="E845" i="88"/>
  <c r="D426" i="88"/>
  <c r="C130" i="88"/>
  <c r="B41" i="88"/>
  <c r="D397" i="88"/>
  <c r="D511" i="88"/>
  <c r="E664" i="88"/>
  <c r="D285" i="88"/>
  <c r="C230" i="88"/>
  <c r="D356" i="88"/>
  <c r="D251" i="88"/>
  <c r="C632" i="88"/>
  <c r="E409" i="88"/>
  <c r="E532" i="88"/>
  <c r="B423" i="88"/>
  <c r="C896" i="88"/>
  <c r="D994" i="88"/>
  <c r="C139" i="88"/>
  <c r="B263" i="88"/>
  <c r="B584" i="88"/>
  <c r="D359" i="88"/>
  <c r="C50" i="88"/>
  <c r="C15" i="88"/>
  <c r="C96" i="88"/>
  <c r="D451" i="88"/>
  <c r="E126" i="88"/>
  <c r="E149" i="88"/>
  <c r="E43" i="88"/>
  <c r="C19" i="88"/>
  <c r="D668" i="88"/>
  <c r="D613" i="88"/>
  <c r="B69" i="88"/>
  <c r="G657" i="88"/>
  <c r="E377" i="88"/>
  <c r="D254" i="88"/>
  <c r="B11" i="88"/>
  <c r="U39" i="65" s="1"/>
  <c r="D63" i="88"/>
  <c r="E808" i="88"/>
  <c r="M326" i="88"/>
  <c r="E207" i="88"/>
  <c r="C799" i="88"/>
  <c r="I275" i="88"/>
  <c r="B465" i="88"/>
  <c r="C811" i="88"/>
  <c r="B95" i="88"/>
  <c r="D282" i="88"/>
  <c r="I16" i="88"/>
  <c r="G440" i="88"/>
  <c r="E320" i="88"/>
  <c r="B816" i="88"/>
  <c r="D259" i="88"/>
  <c r="E434" i="88"/>
  <c r="B830" i="88"/>
  <c r="D480" i="88"/>
  <c r="D20" i="88"/>
  <c r="B178" i="88"/>
  <c r="B383" i="88"/>
  <c r="E610" i="88"/>
  <c r="H196" i="88"/>
  <c r="C781" i="88"/>
  <c r="H159" i="88"/>
  <c r="F177" i="88"/>
  <c r="F724" i="88"/>
  <c r="I374" i="88"/>
  <c r="B674" i="88"/>
  <c r="B620" i="88"/>
  <c r="I141" i="88"/>
  <c r="D503" i="88"/>
  <c r="L81" i="88"/>
  <c r="D415" i="88"/>
  <c r="D605" i="88"/>
  <c r="G25" i="88"/>
  <c r="E602" i="88"/>
  <c r="C38" i="88"/>
  <c r="B656" i="88"/>
  <c r="D444" i="88"/>
  <c r="B524" i="88"/>
  <c r="F298" i="88"/>
  <c r="B926" i="88"/>
  <c r="E939" i="88"/>
  <c r="E100" i="88"/>
  <c r="D457" i="88"/>
  <c r="C201" i="88"/>
  <c r="H105" i="88"/>
  <c r="C158" i="88"/>
  <c r="M743" i="88"/>
  <c r="E528" i="88"/>
  <c r="B853" i="88"/>
  <c r="C499" i="88"/>
  <c r="L381" i="88"/>
  <c r="B824" i="88"/>
  <c r="D800" i="88"/>
  <c r="B660" i="88"/>
  <c r="E17" i="88"/>
  <c r="C889" i="88"/>
  <c r="E222" i="88"/>
  <c r="B878" i="88"/>
  <c r="D936" i="88"/>
  <c r="I167" i="88"/>
  <c r="B513" i="88"/>
  <c r="E640" i="88"/>
  <c r="E949" i="88"/>
  <c r="C194" i="88"/>
  <c r="B381" i="88"/>
  <c r="C409" i="88"/>
  <c r="E41" i="88"/>
  <c r="E385" i="88"/>
  <c r="C410" i="88"/>
  <c r="B40" i="88"/>
  <c r="B452" i="88"/>
  <c r="E559" i="88"/>
  <c r="B888" i="88"/>
  <c r="E761" i="88"/>
  <c r="E574" i="88"/>
  <c r="L211" i="88"/>
  <c r="B836" i="88"/>
  <c r="B604" i="88"/>
  <c r="I21" i="88"/>
  <c r="H317" i="88"/>
  <c r="F235" i="88"/>
  <c r="I346" i="88"/>
  <c r="E946" i="88"/>
  <c r="E219" i="88"/>
  <c r="D269" i="88"/>
  <c r="D328" i="88"/>
  <c r="D979" i="88"/>
  <c r="C494" i="88"/>
  <c r="I185" i="88"/>
  <c r="D13" i="88"/>
  <c r="E590" i="88"/>
  <c r="E290" i="88"/>
  <c r="L223" i="88"/>
  <c r="C655" i="88"/>
  <c r="C674" i="88"/>
  <c r="E649" i="88"/>
  <c r="B839" i="88"/>
  <c r="E733" i="88"/>
  <c r="D163" i="88"/>
  <c r="E662" i="88"/>
  <c r="B585" i="88"/>
  <c r="E660" i="88"/>
  <c r="E838" i="88"/>
  <c r="E874" i="88"/>
  <c r="C356" i="88"/>
  <c r="C79" i="88"/>
  <c r="I569" i="88"/>
  <c r="D95" i="88"/>
  <c r="B484" i="88"/>
  <c r="E12" i="88"/>
  <c r="C991" i="88"/>
  <c r="D766" i="88"/>
  <c r="C968" i="88"/>
  <c r="F176" i="88"/>
  <c r="D534" i="88"/>
  <c r="I329" i="88"/>
  <c r="D383" i="88"/>
  <c r="I225" i="88"/>
  <c r="B501" i="88"/>
  <c r="E697" i="88"/>
  <c r="E723" i="88"/>
  <c r="E972" i="88"/>
  <c r="C380" i="88"/>
  <c r="B989" i="88"/>
  <c r="B528" i="88"/>
  <c r="D490" i="88"/>
  <c r="F22" i="88"/>
  <c r="E818" i="88"/>
  <c r="H48" i="88"/>
  <c r="B610" i="88"/>
  <c r="B481" i="88"/>
  <c r="B550" i="88"/>
  <c r="E706" i="88"/>
  <c r="C193" i="88"/>
  <c r="D846" i="88"/>
  <c r="C157" i="88"/>
  <c r="B607" i="88"/>
  <c r="B249" i="88"/>
  <c r="B185" i="88"/>
  <c r="D431" i="88"/>
  <c r="D581" i="88"/>
  <c r="B950" i="88"/>
  <c r="E175" i="88"/>
  <c r="B905" i="88"/>
  <c r="B88" i="88"/>
  <c r="D848" i="88"/>
  <c r="L599" i="88"/>
  <c r="C219" i="88"/>
  <c r="C115" i="88"/>
  <c r="E39" i="88"/>
  <c r="D811" i="88"/>
  <c r="N55" i="88"/>
  <c r="C685" i="88"/>
  <c r="B916" i="88"/>
  <c r="C770" i="88"/>
  <c r="D810" i="88"/>
  <c r="E642" i="88"/>
  <c r="I17" i="88"/>
  <c r="B646" i="88"/>
  <c r="E245" i="88"/>
  <c r="E711" i="88"/>
  <c r="E917" i="88"/>
  <c r="D498" i="88"/>
  <c r="B13" i="88"/>
  <c r="G48" i="88"/>
  <c r="C452" i="88"/>
  <c r="B480" i="88"/>
  <c r="C73" i="88"/>
  <c r="F158" i="88"/>
  <c r="B431" i="88"/>
  <c r="E612" i="88"/>
  <c r="E410" i="88"/>
  <c r="E78" i="88"/>
  <c r="C25" i="88"/>
  <c r="B316" i="88"/>
  <c r="H181" i="88"/>
  <c r="E146" i="88"/>
  <c r="F25" i="88"/>
  <c r="C30" i="88"/>
  <c r="C24" i="88"/>
  <c r="C11" i="88"/>
  <c r="Y39" i="65" s="1"/>
  <c r="C21" i="88"/>
  <c r="C13" i="88"/>
  <c r="C26" i="88"/>
  <c r="C34" i="88"/>
  <c r="C14" i="88"/>
  <c r="C29" i="88"/>
  <c r="C23" i="88"/>
  <c r="C31" i="88"/>
  <c r="C35" i="88"/>
  <c r="C12" i="88"/>
  <c r="C33" i="88"/>
  <c r="C22" i="88"/>
  <c r="C20" i="88"/>
  <c r="C28" i="88"/>
  <c r="C32" i="88"/>
  <c r="AS13" i="85"/>
  <c r="K787" i="88" l="1"/>
  <c r="K531" i="88"/>
  <c r="K980" i="88"/>
  <c r="K981" i="88"/>
  <c r="K450" i="88"/>
  <c r="K580" i="88"/>
  <c r="K48" i="88"/>
  <c r="K463" i="88"/>
  <c r="K436" i="88"/>
  <c r="K480" i="88"/>
  <c r="K907" i="88"/>
  <c r="K954" i="88"/>
  <c r="K973" i="88"/>
  <c r="K114" i="88"/>
  <c r="K953" i="88"/>
  <c r="K702" i="88"/>
  <c r="K576" i="88"/>
  <c r="K133" i="88"/>
  <c r="K883" i="88"/>
  <c r="K821" i="88"/>
  <c r="K805" i="88"/>
  <c r="K352" i="88"/>
  <c r="K911" i="88"/>
  <c r="K335" i="88"/>
  <c r="K617" i="88"/>
  <c r="K710" i="88"/>
  <c r="K602" i="88"/>
  <c r="K71" i="88"/>
  <c r="K405" i="88"/>
  <c r="K120" i="88"/>
  <c r="K154" i="88"/>
  <c r="K877" i="88"/>
  <c r="K558" i="88"/>
  <c r="K281" i="88"/>
  <c r="K855" i="88"/>
  <c r="K506" i="88"/>
  <c r="K180" i="88"/>
  <c r="K652" i="88"/>
  <c r="K964" i="88"/>
  <c r="K393" i="88"/>
  <c r="K39" i="88"/>
  <c r="K889" i="88"/>
  <c r="K585" i="88"/>
  <c r="K546" i="88"/>
  <c r="K517" i="88"/>
  <c r="K838" i="88"/>
  <c r="K718" i="88"/>
  <c r="K925" i="88"/>
  <c r="K539" i="88"/>
  <c r="K705" i="88"/>
  <c r="K87" i="88"/>
  <c r="K413" i="88"/>
  <c r="K944" i="88"/>
  <c r="K962" i="88"/>
  <c r="K591" i="88"/>
  <c r="K236" i="88"/>
  <c r="K748" i="88"/>
  <c r="K192" i="88"/>
  <c r="K669" i="88"/>
  <c r="K747" i="88"/>
  <c r="K628" i="88"/>
  <c r="K212" i="88"/>
  <c r="K992" i="88"/>
  <c r="K903" i="88"/>
  <c r="K928" i="88"/>
  <c r="K816" i="88"/>
  <c r="K537" i="88"/>
  <c r="K869" i="88"/>
  <c r="K650" i="88"/>
  <c r="K161" i="88"/>
  <c r="K640" i="88"/>
  <c r="K794" i="88"/>
  <c r="K846" i="88"/>
  <c r="K728" i="88"/>
  <c r="K603" i="88"/>
  <c r="K895" i="88"/>
  <c r="K905" i="88"/>
  <c r="K200" i="88"/>
  <c r="K623" i="88"/>
  <c r="K868" i="88"/>
  <c r="K647" i="88"/>
  <c r="K659" i="88"/>
  <c r="K885" i="88"/>
  <c r="K248" i="88"/>
  <c r="K725" i="88"/>
  <c r="K900" i="88"/>
  <c r="K43" i="88"/>
  <c r="K434" i="88"/>
  <c r="K797" i="88"/>
  <c r="K920" i="88"/>
  <c r="K777" i="88"/>
  <c r="K513" i="88"/>
  <c r="K471" i="88"/>
  <c r="K416" i="88"/>
  <c r="K760" i="88"/>
  <c r="K785" i="88"/>
  <c r="K424" i="88"/>
  <c r="K252" i="88"/>
  <c r="K522" i="88"/>
  <c r="K957" i="88"/>
  <c r="K10" i="88"/>
  <c r="L42" i="65" s="1"/>
  <c r="K851" i="88"/>
  <c r="K849" i="88"/>
  <c r="K98" i="88"/>
  <c r="K232" i="88"/>
  <c r="K918" i="88"/>
  <c r="K666" i="88"/>
  <c r="K942" i="88"/>
  <c r="K184" i="88"/>
  <c r="K509" i="88"/>
  <c r="K817" i="88"/>
  <c r="K819" i="88"/>
  <c r="K560" i="88"/>
  <c r="K86" i="88"/>
  <c r="K287" i="88"/>
  <c r="K873" i="88"/>
  <c r="K802" i="88"/>
  <c r="K512" i="88"/>
  <c r="K956" i="88"/>
  <c r="K534" i="88"/>
  <c r="K836" i="88"/>
  <c r="K581" i="88"/>
  <c r="K444" i="88"/>
  <c r="K470" i="88"/>
  <c r="K430" i="88"/>
  <c r="K484" i="88"/>
  <c r="K516" i="88"/>
  <c r="K968" i="88"/>
  <c r="K505" i="88"/>
  <c r="K607" i="88"/>
  <c r="K950" i="88"/>
  <c r="K209" i="88"/>
  <c r="K285" i="88"/>
  <c r="K446" i="88"/>
  <c r="K590" i="88"/>
  <c r="K137" i="88"/>
  <c r="K293" i="88"/>
  <c r="K857" i="88"/>
  <c r="K986" i="88"/>
  <c r="K79" i="88"/>
  <c r="K51" i="88"/>
  <c r="K533" i="88"/>
  <c r="K362" i="88"/>
  <c r="K103" i="88"/>
  <c r="K932" i="88"/>
  <c r="K243" i="88"/>
  <c r="K616" i="88"/>
  <c r="K282" i="88"/>
  <c r="K186" i="88"/>
  <c r="K664" i="88"/>
  <c r="K456" i="88"/>
  <c r="K622" i="88"/>
  <c r="K551" i="88"/>
  <c r="K359" i="88"/>
  <c r="K458" i="88"/>
  <c r="K686" i="88"/>
  <c r="K478" i="88"/>
  <c r="K206" i="88"/>
  <c r="K936" i="88"/>
  <c r="K763" i="88"/>
  <c r="K237" i="88"/>
  <c r="K538" i="88"/>
  <c r="K764" i="88"/>
  <c r="K642" i="88"/>
  <c r="K44" i="88"/>
  <c r="K921" i="88"/>
  <c r="K388" i="88"/>
  <c r="K489" i="88"/>
  <c r="K620" i="88"/>
  <c r="K445" i="88"/>
  <c r="K983" i="88"/>
  <c r="K451" i="88"/>
  <c r="K677" i="88"/>
  <c r="K848" i="88"/>
  <c r="K491" i="88"/>
  <c r="K140" i="88"/>
  <c r="K239" i="88"/>
  <c r="K395" i="88"/>
  <c r="K213" i="88"/>
  <c r="K574" i="88"/>
  <c r="K866" i="88"/>
  <c r="K960" i="88"/>
  <c r="K898" i="88"/>
  <c r="K264" i="88"/>
  <c r="K660" i="88"/>
  <c r="K667" i="88"/>
  <c r="K737" i="88"/>
  <c r="K417" i="88"/>
  <c r="K810" i="88"/>
  <c r="K76" i="88"/>
  <c r="K952" i="88"/>
  <c r="K175" i="88"/>
  <c r="K746" i="88"/>
  <c r="K427" i="88"/>
  <c r="K122" i="88"/>
  <c r="K695" i="88"/>
  <c r="K610" i="88"/>
  <c r="K618" i="88"/>
  <c r="K354" i="88"/>
  <c r="K615" i="88"/>
  <c r="K515" i="88"/>
  <c r="K624" i="88"/>
  <c r="K63" i="88"/>
  <c r="K183" i="88"/>
  <c r="K707" i="88"/>
  <c r="K391" i="88"/>
  <c r="K554" i="88"/>
  <c r="K578" i="88"/>
  <c r="K762" i="88"/>
  <c r="K780" i="88"/>
  <c r="K270" i="88"/>
  <c r="K135" i="88"/>
  <c r="K875" i="88"/>
  <c r="K390" i="88"/>
  <c r="K479" i="88"/>
  <c r="K519" i="88"/>
  <c r="K238" i="88"/>
  <c r="K734" i="88"/>
  <c r="K772" i="88"/>
  <c r="K864" i="88"/>
  <c r="K398" i="88"/>
  <c r="K629" i="88"/>
  <c r="K927" i="88"/>
  <c r="K331" i="88"/>
  <c r="K196" i="88"/>
  <c r="K915" i="88"/>
  <c r="K535" i="88"/>
  <c r="K823" i="88"/>
  <c r="K271" i="88"/>
  <c r="K720" i="88"/>
  <c r="K136" i="88"/>
  <c r="K511" i="88"/>
  <c r="K298" i="88"/>
  <c r="K123" i="88"/>
  <c r="K267" i="88"/>
  <c r="K896" i="88"/>
  <c r="K73" i="88"/>
  <c r="K892" i="88"/>
  <c r="K783" i="88"/>
  <c r="K241" i="88"/>
  <c r="K606" i="88"/>
  <c r="K827" i="88"/>
  <c r="K829" i="88"/>
  <c r="K174" i="88"/>
  <c r="K884" i="88"/>
  <c r="K998" i="88"/>
  <c r="K498" i="88"/>
  <c r="K916" i="88"/>
  <c r="K24" i="88"/>
  <c r="K415" i="88"/>
  <c r="K931" i="88"/>
  <c r="K84" i="88"/>
  <c r="K495" i="88"/>
  <c r="K306" i="88"/>
  <c r="K305" i="88"/>
  <c r="K978" i="88"/>
  <c r="K699" i="88"/>
  <c r="K979" i="88"/>
  <c r="K662" i="88"/>
  <c r="K972" i="88"/>
  <c r="K735" i="88"/>
  <c r="K822" i="88"/>
  <c r="K619" i="88"/>
  <c r="K365" i="88"/>
  <c r="K813" i="88"/>
  <c r="K658" i="88"/>
  <c r="K14" i="88"/>
  <c r="K59" i="88"/>
  <c r="K228" i="88"/>
  <c r="K142" i="88"/>
  <c r="K134" i="88"/>
  <c r="K465" i="88"/>
  <c r="K476" i="88"/>
  <c r="K400" i="88"/>
  <c r="K208" i="88"/>
  <c r="K370" i="88"/>
  <c r="K684" i="88"/>
  <c r="K342" i="88"/>
  <c r="K317" i="88"/>
  <c r="K40" i="88"/>
  <c r="K786" i="88"/>
  <c r="K366" i="88"/>
  <c r="K929" i="88"/>
  <c r="K572" i="88"/>
  <c r="K258" i="88"/>
  <c r="K310" i="88"/>
  <c r="K307" i="88"/>
  <c r="K544" i="88"/>
  <c r="K661" i="88"/>
  <c r="K550" i="88"/>
  <c r="K859" i="88"/>
  <c r="K148" i="88"/>
  <c r="K182" i="88"/>
  <c r="K634" i="88"/>
  <c r="K165" i="88"/>
  <c r="K743" i="88"/>
  <c r="K811" i="88"/>
  <c r="K768" i="88"/>
  <c r="K85" i="88"/>
  <c r="K369" i="88"/>
  <c r="K685" i="88"/>
  <c r="K482" i="88"/>
  <c r="K429" i="88"/>
  <c r="K904" i="88"/>
  <c r="K466" i="88"/>
  <c r="K784" i="88"/>
  <c r="K19" i="88"/>
  <c r="K101" i="88"/>
  <c r="K284" i="88"/>
  <c r="K207" i="88"/>
  <c r="K863" i="88"/>
  <c r="K611" i="88"/>
  <c r="K467" i="88"/>
  <c r="K170" i="88"/>
  <c r="K635" i="88"/>
  <c r="K779" i="88"/>
  <c r="K940" i="88"/>
  <c r="K881" i="88"/>
  <c r="K812" i="88"/>
  <c r="K523" i="88"/>
  <c r="K891" i="88"/>
  <c r="K906" i="88"/>
  <c r="K723" i="88"/>
  <c r="K185" i="88"/>
  <c r="K815" i="88"/>
  <c r="K437" i="88"/>
  <c r="K789" i="88"/>
  <c r="K609" i="88"/>
  <c r="K329" i="88"/>
  <c r="K801" i="88"/>
  <c r="K774" i="88"/>
  <c r="K842" i="88"/>
  <c r="K348" i="88"/>
  <c r="K321" i="88"/>
  <c r="K92" i="88"/>
  <c r="K926" i="88"/>
  <c r="K922" i="88"/>
  <c r="K132" i="88"/>
  <c r="K66" i="88"/>
  <c r="K627" i="88"/>
  <c r="K912" i="88"/>
  <c r="K565" i="88"/>
  <c r="K37" i="88"/>
  <c r="K473" i="88"/>
  <c r="K108" i="88"/>
  <c r="K272" i="88"/>
  <c r="K665" i="88"/>
  <c r="K276" i="88"/>
  <c r="K420" i="88"/>
  <c r="K798" i="88"/>
  <c r="K361" i="88"/>
  <c r="K690" i="88"/>
  <c r="K502" i="88"/>
  <c r="K345" i="88"/>
  <c r="K766" i="88"/>
  <c r="K853" i="88"/>
  <c r="K997" i="88"/>
  <c r="K570" i="88"/>
  <c r="K351" i="88"/>
  <c r="K435" i="88"/>
  <c r="K668" i="88"/>
  <c r="K266" i="88"/>
  <c r="K711" i="88"/>
  <c r="K246" i="88"/>
  <c r="K454" i="88"/>
  <c r="K124" i="88"/>
  <c r="K397" i="88"/>
  <c r="K77" i="88"/>
  <c r="K862" i="88"/>
  <c r="K289" i="88"/>
  <c r="K834" i="88"/>
  <c r="K218" i="88"/>
  <c r="K26" i="88"/>
  <c r="K199" i="88"/>
  <c r="K343" i="88"/>
  <c r="K793" i="88"/>
  <c r="K651" i="88"/>
  <c r="K796" i="88"/>
  <c r="K682" i="88"/>
  <c r="K80" i="88"/>
  <c r="K107" i="88"/>
  <c r="K575" i="88"/>
  <c r="K991" i="88"/>
  <c r="K139" i="88"/>
  <c r="K871" i="88"/>
  <c r="K399" i="88"/>
  <c r="K568" i="88"/>
  <c r="K605" i="88"/>
  <c r="K259" i="88"/>
  <c r="K42" i="88"/>
  <c r="K91" i="88"/>
  <c r="K402" i="88"/>
  <c r="K231" i="88"/>
  <c r="K126" i="88"/>
  <c r="K46" i="88"/>
  <c r="K363" i="88"/>
  <c r="K419" i="88"/>
  <c r="K754" i="88"/>
  <c r="K30" i="88"/>
  <c r="K346" i="88"/>
  <c r="K177" i="88"/>
  <c r="K223" i="88"/>
  <c r="K149" i="88"/>
  <c r="K187" i="88"/>
  <c r="K301" i="88"/>
  <c r="K803" i="88"/>
  <c r="K545" i="88"/>
  <c r="K689" i="88"/>
  <c r="K993" i="88"/>
  <c r="K81" i="88"/>
  <c r="K835" i="88"/>
  <c r="K121" i="88"/>
  <c r="K831" i="88"/>
  <c r="K347" i="88"/>
  <c r="K549" i="88"/>
  <c r="K176" i="88"/>
  <c r="K408" i="88"/>
  <c r="K373" i="88"/>
  <c r="K806" i="88"/>
  <c r="K263" i="88"/>
  <c r="K407" i="88"/>
  <c r="K25" i="88"/>
  <c r="K858" i="88"/>
  <c r="K688" i="88"/>
  <c r="K145" i="88"/>
  <c r="K965" i="88"/>
  <c r="K214" i="88"/>
  <c r="K493" i="88"/>
  <c r="K943" i="88"/>
  <c r="K941" i="88"/>
  <c r="K775" i="88"/>
  <c r="K374" i="88"/>
  <c r="K381" i="88"/>
  <c r="K528" i="88"/>
  <c r="K195" i="88"/>
  <c r="K372" i="88"/>
  <c r="K312" i="88"/>
  <c r="K778" i="88"/>
  <c r="K923" i="88"/>
  <c r="K157" i="88"/>
  <c r="K486" i="88"/>
  <c r="K230" i="88"/>
  <c r="K990" i="88"/>
  <c r="K448" i="88"/>
  <c r="K541" i="88"/>
  <c r="K118" i="88"/>
  <c r="K163" i="88"/>
  <c r="K755" i="88"/>
  <c r="K899" i="88"/>
  <c r="K641" i="88"/>
  <c r="K739" i="88"/>
  <c r="K808" i="88"/>
  <c r="K638" i="88"/>
  <c r="K15" i="88"/>
  <c r="K349" i="88"/>
  <c r="K296" i="88"/>
  <c r="K245" i="88"/>
  <c r="K50" i="88"/>
  <c r="K967" i="88"/>
  <c r="K571" i="88"/>
  <c r="K712" i="88"/>
  <c r="K790" i="88"/>
  <c r="K31" i="88"/>
  <c r="K34" i="88"/>
  <c r="K412" i="88"/>
  <c r="K438" i="88"/>
  <c r="K749" i="88"/>
  <c r="K626" i="88"/>
  <c r="K234" i="88"/>
  <c r="K332" i="88"/>
  <c r="K368" i="88"/>
  <c r="K963" i="88"/>
  <c r="K976" i="88"/>
  <c r="K886" i="88"/>
  <c r="K704" i="88"/>
  <c r="K696" i="88"/>
  <c r="K840" i="88"/>
  <c r="K280" i="88"/>
  <c r="K315" i="88"/>
  <c r="K919" i="88"/>
  <c r="K837" i="88"/>
  <c r="K586" i="88"/>
  <c r="K265" i="88"/>
  <c r="K460" i="88"/>
  <c r="K160" i="88"/>
  <c r="K303" i="88"/>
  <c r="K290" i="88"/>
  <c r="K188" i="88"/>
  <c r="K143" i="88"/>
  <c r="K761" i="88"/>
  <c r="K162" i="88"/>
  <c r="K856" i="88"/>
  <c r="K353" i="88"/>
  <c r="K216" i="88"/>
  <c r="K23" i="88"/>
  <c r="K115" i="88"/>
  <c r="K152" i="88"/>
  <c r="K552" i="88"/>
  <c r="K751" i="88"/>
  <c r="K156" i="88"/>
  <c r="K65" i="88"/>
  <c r="K215" i="88"/>
  <c r="K41" i="88"/>
  <c r="K740" i="88"/>
  <c r="K648" i="88"/>
  <c r="K939" i="88"/>
  <c r="K826" i="88"/>
  <c r="K752" i="88"/>
  <c r="K69" i="88"/>
  <c r="K432" i="88"/>
  <c r="K82" i="88"/>
  <c r="K102" i="88"/>
  <c r="K730" i="88"/>
  <c r="K340" i="88"/>
  <c r="K646" i="88"/>
  <c r="K433" i="88"/>
  <c r="K970" i="88"/>
  <c r="K582" i="88"/>
  <c r="K887" i="88"/>
  <c r="K714" i="88"/>
  <c r="K814" i="88"/>
  <c r="K958" i="88"/>
  <c r="K901" i="88"/>
  <c r="K104" i="88"/>
  <c r="K902" i="88"/>
  <c r="K496" i="88"/>
  <c r="K431" i="88"/>
  <c r="K35" i="88"/>
  <c r="K364" i="88"/>
  <c r="K404" i="88"/>
  <c r="K278" i="88"/>
  <c r="K240" i="88"/>
  <c r="K387" i="88"/>
  <c r="K320" i="88"/>
  <c r="K226" i="88"/>
  <c r="K256" i="88"/>
  <c r="K492" i="88"/>
  <c r="K127" i="88"/>
  <c r="K146" i="88"/>
  <c r="K584" i="88"/>
  <c r="K464" i="88"/>
  <c r="K999" i="88"/>
  <c r="K759" i="88"/>
  <c r="K191" i="88"/>
  <c r="K804" i="88"/>
  <c r="K147" i="88"/>
  <c r="K375" i="88"/>
  <c r="K644" i="88"/>
  <c r="K524" i="88"/>
  <c r="K841" i="88"/>
  <c r="K194" i="88"/>
  <c r="K908" i="88"/>
  <c r="K220" i="88"/>
  <c r="K625" i="88"/>
  <c r="K507" i="88"/>
  <c r="K166" i="88"/>
  <c r="K119" i="88"/>
  <c r="K273" i="88"/>
  <c r="K543" i="88"/>
  <c r="K520" i="88"/>
  <c r="K577" i="88"/>
  <c r="K27" i="88"/>
  <c r="K201" i="88"/>
  <c r="K74" i="88"/>
  <c r="K500" i="88"/>
  <c r="K655" i="88"/>
  <c r="K825" i="88"/>
  <c r="K11" i="88"/>
  <c r="T42" i="65" s="1"/>
  <c r="K202" i="88"/>
  <c r="K948" i="88"/>
  <c r="K499" i="88"/>
  <c r="K38" i="88"/>
  <c r="K22" i="88"/>
  <c r="K144" i="88"/>
  <c r="K172" i="88"/>
  <c r="K490" i="88"/>
  <c r="K494" i="88"/>
  <c r="K235" i="88"/>
  <c r="K719" i="88"/>
  <c r="K88" i="88"/>
  <c r="K164" i="88"/>
  <c r="K692" i="88"/>
  <c r="K847" i="88"/>
  <c r="K600" i="88"/>
  <c r="K75" i="88"/>
  <c r="K47" i="88"/>
  <c r="K700" i="88"/>
  <c r="K299" i="88"/>
  <c r="K592" i="88"/>
  <c r="K242" i="88"/>
  <c r="K355" i="88"/>
  <c r="K632" i="88"/>
  <c r="K828" i="88"/>
  <c r="K613" i="88"/>
  <c r="K984" i="88"/>
  <c r="K894" i="88"/>
  <c r="K566" i="88"/>
  <c r="K876" i="88"/>
  <c r="K323" i="88"/>
  <c r="K316" i="88"/>
  <c r="K799" i="88"/>
  <c r="K878" i="88"/>
  <c r="K621" i="88"/>
  <c r="K90" i="88"/>
  <c r="K314" i="88"/>
  <c r="K744" i="88"/>
  <c r="K649" i="88"/>
  <c r="K33" i="88"/>
  <c r="K441" i="88"/>
  <c r="K488" i="88"/>
  <c r="K105" i="88"/>
  <c r="K394" i="88"/>
  <c r="K64" i="88"/>
  <c r="K526" i="88"/>
  <c r="K16" i="88"/>
  <c r="K553" i="88"/>
  <c r="K536" i="88"/>
  <c r="K62" i="88"/>
  <c r="K850" i="88"/>
  <c r="K319" i="88"/>
  <c r="K117" i="88"/>
  <c r="K261" i="88"/>
  <c r="K852" i="88"/>
  <c r="K428" i="88"/>
  <c r="K556" i="88"/>
  <c r="K318" i="88"/>
  <c r="K671" i="88"/>
  <c r="K414" i="88"/>
  <c r="K193" i="88"/>
  <c r="K190" i="88"/>
  <c r="K738" i="88"/>
  <c r="K13" i="88"/>
  <c r="K930" i="88"/>
  <c r="K189" i="88"/>
  <c r="K693" i="88"/>
  <c r="K949" i="88"/>
  <c r="K487" i="88"/>
  <c r="K758" i="88"/>
  <c r="K255" i="88"/>
  <c r="K455" i="88"/>
  <c r="K694" i="88"/>
  <c r="K893" i="88"/>
  <c r="K426" i="88"/>
  <c r="K313" i="88"/>
  <c r="K833" i="88"/>
  <c r="K211" i="88"/>
  <c r="K324" i="88"/>
  <c r="K453" i="88"/>
  <c r="K587" i="88"/>
  <c r="K508" i="88"/>
  <c r="K468" i="88"/>
  <c r="K360" i="88"/>
  <c r="K683" i="88"/>
  <c r="K233" i="88"/>
  <c r="K472" i="88"/>
  <c r="K934" i="88"/>
  <c r="K633" i="88"/>
  <c r="K485" i="88"/>
  <c r="K732" i="88"/>
  <c r="K674" i="88"/>
  <c r="K385" i="88"/>
  <c r="K518" i="88"/>
  <c r="K169" i="88"/>
  <c r="K663" i="88"/>
  <c r="K945" i="88"/>
  <c r="K709" i="88"/>
  <c r="K636" i="88"/>
  <c r="K767" i="88"/>
  <c r="K653" i="88"/>
  <c r="K757" i="88"/>
  <c r="K917" i="88"/>
  <c r="K697" i="88"/>
  <c r="K217" i="88"/>
  <c r="K274" i="88"/>
  <c r="K70" i="88"/>
  <c r="K909" i="88"/>
  <c r="K681" i="88"/>
  <c r="K608" i="88"/>
  <c r="K275" i="88"/>
  <c r="K996" i="88"/>
  <c r="K557" i="88"/>
  <c r="K53" i="88"/>
  <c r="K691" i="88"/>
  <c r="K439" i="88"/>
  <c r="K158" i="88"/>
  <c r="K93" i="88"/>
  <c r="K173" i="88"/>
  <c r="K614" i="88"/>
  <c r="K383" i="88"/>
  <c r="K309" i="88"/>
  <c r="K791" i="88"/>
  <c r="K882" i="88"/>
  <c r="K731" i="88"/>
  <c r="K442" i="88"/>
  <c r="K657" i="88"/>
  <c r="K153" i="88"/>
  <c r="K564" i="88"/>
  <c r="K933" i="88"/>
  <c r="K872" i="88"/>
  <c r="K532" i="88"/>
  <c r="K113" i="88"/>
  <c r="K249" i="88"/>
  <c r="K291" i="88"/>
  <c r="K337" i="88"/>
  <c r="K386" i="88"/>
  <c r="K715" i="88"/>
  <c r="K807" i="88"/>
  <c r="K599" i="88"/>
  <c r="K325" i="88"/>
  <c r="K469" i="88"/>
  <c r="K937" i="88"/>
  <c r="K716" i="88"/>
  <c r="K29" i="88"/>
  <c r="K344" i="88"/>
  <c r="K338" i="88"/>
  <c r="K308" i="88"/>
  <c r="K283" i="88"/>
  <c r="K687" i="88"/>
  <c r="K989" i="88"/>
  <c r="K178" i="88"/>
  <c r="K501" i="88"/>
  <c r="K639" i="88"/>
  <c r="K440" i="88"/>
  <c r="K262" i="88"/>
  <c r="K380" i="88"/>
  <c r="K703" i="88"/>
  <c r="K844" i="88"/>
  <c r="K988" i="88"/>
  <c r="K938" i="88"/>
  <c r="K579" i="88"/>
  <c r="K389" i="88"/>
  <c r="K830" i="88"/>
  <c r="K94" i="88"/>
  <c r="K418" i="88"/>
  <c r="K72" i="88"/>
  <c r="K462" i="88"/>
  <c r="K68" i="88"/>
  <c r="K116" i="88"/>
  <c r="K706" i="88"/>
  <c r="K288" i="88"/>
  <c r="K358" i="88"/>
  <c r="K150" i="88"/>
  <c r="K268" i="88"/>
  <c r="K297" i="88"/>
  <c r="K736" i="88"/>
  <c r="K411" i="88"/>
  <c r="K680" i="88"/>
  <c r="K824" i="88"/>
  <c r="K1000" i="88"/>
  <c r="K141" i="88"/>
  <c r="K975" i="88"/>
  <c r="K860" i="88"/>
  <c r="K765" i="88"/>
  <c r="K286" i="88"/>
  <c r="K698" i="88"/>
  <c r="K955" i="88"/>
  <c r="K643" i="88"/>
  <c r="K756" i="88"/>
  <c r="K745" i="88"/>
  <c r="K861" i="88"/>
  <c r="K406" i="88"/>
  <c r="K52" i="88"/>
  <c r="K328" i="88"/>
  <c r="K159" i="88"/>
  <c r="K99" i="88"/>
  <c r="K792" i="88"/>
  <c r="K97" i="88"/>
  <c r="K969" i="88"/>
  <c r="K294" i="88"/>
  <c r="K443" i="88"/>
  <c r="K311" i="88"/>
  <c r="K701" i="88"/>
  <c r="K244" i="88"/>
  <c r="K914" i="88"/>
  <c r="K771" i="88"/>
  <c r="K336" i="88"/>
  <c r="K100" i="88"/>
  <c r="K461" i="88"/>
  <c r="K809" i="88"/>
  <c r="K750" i="88"/>
  <c r="K721" i="88"/>
  <c r="K61" i="88"/>
  <c r="K795" i="88"/>
  <c r="K675" i="88"/>
  <c r="K459" i="88"/>
  <c r="K913" i="88"/>
  <c r="K820" i="88"/>
  <c r="K645" i="88"/>
  <c r="K327" i="88"/>
  <c r="K128" i="88"/>
  <c r="K129" i="88"/>
  <c r="K776" i="88"/>
  <c r="K724" i="88"/>
  <c r="K155" i="88"/>
  <c r="K594" i="88"/>
  <c r="K670" i="88"/>
  <c r="K449" i="88"/>
  <c r="K96" i="88"/>
  <c r="K562" i="88"/>
  <c r="K457" i="88"/>
  <c r="K57" i="88"/>
  <c r="K20" i="88"/>
  <c r="K832" i="88"/>
  <c r="K951" i="88"/>
  <c r="K843" i="88"/>
  <c r="K204" i="88"/>
  <c r="K583" i="88"/>
  <c r="K392" i="88"/>
  <c r="K870" i="88"/>
  <c r="K559" i="88"/>
  <c r="K181" i="88"/>
  <c r="K946" i="88"/>
  <c r="K1001" i="88"/>
  <c r="K654" i="88"/>
  <c r="K672" i="88"/>
  <c r="K788" i="88"/>
  <c r="K219" i="88"/>
  <c r="K770" i="88"/>
  <c r="K333" i="88"/>
  <c r="K477" i="88"/>
  <c r="K269" i="88"/>
  <c r="K222" i="88"/>
  <c r="K55" i="88"/>
  <c r="K300" i="88"/>
  <c r="K138" i="88"/>
  <c r="K168" i="88"/>
  <c r="K210" i="88"/>
  <c r="K676" i="88"/>
  <c r="K769" i="88"/>
  <c r="K279" i="88"/>
  <c r="K54" i="88"/>
  <c r="K924" i="88"/>
  <c r="K966" i="88"/>
  <c r="K225" i="88"/>
  <c r="K330" i="88"/>
  <c r="K28" i="88"/>
  <c r="K112" i="88"/>
  <c r="K1002" i="88"/>
  <c r="K17" i="88"/>
  <c r="K251" i="88"/>
  <c r="K110" i="88"/>
  <c r="K379" i="88"/>
  <c r="K339" i="88"/>
  <c r="K483" i="88"/>
  <c r="K854" i="88"/>
  <c r="K302" i="88"/>
  <c r="K995" i="88"/>
  <c r="K32" i="88"/>
  <c r="K357" i="88"/>
  <c r="K865" i="88"/>
  <c r="K753" i="88"/>
  <c r="K631" i="88"/>
  <c r="K656" i="88"/>
  <c r="K961" i="88"/>
  <c r="K409" i="88"/>
  <c r="K540" i="88"/>
  <c r="K845" i="88"/>
  <c r="K733" i="88"/>
  <c r="K527" i="88"/>
  <c r="K326" i="88"/>
  <c r="K151" i="88"/>
  <c r="K542" i="88"/>
  <c r="K171" i="88"/>
  <c r="K818" i="88"/>
  <c r="K722" i="88"/>
  <c r="K125" i="88"/>
  <c r="K423" i="88"/>
  <c r="K334" i="88"/>
  <c r="K673" i="88"/>
  <c r="K49" i="88"/>
  <c r="K254" i="88"/>
  <c r="K548" i="88"/>
  <c r="K67" i="88"/>
  <c r="K227" i="88"/>
  <c r="K595" i="88"/>
  <c r="K12" i="88"/>
  <c r="K985" i="88"/>
  <c r="K257" i="88"/>
  <c r="K401" i="88"/>
  <c r="K403" i="88"/>
  <c r="K452" i="88"/>
  <c r="K36" i="88"/>
  <c r="K292" i="88"/>
  <c r="K880" i="88"/>
  <c r="K474" i="88"/>
  <c r="K569" i="88"/>
  <c r="K713" i="88"/>
  <c r="K782" i="88"/>
  <c r="K601" i="88"/>
  <c r="K982" i="88"/>
  <c r="K588" i="88"/>
  <c r="K78" i="88"/>
  <c r="K60" i="88"/>
  <c r="K514" i="88"/>
  <c r="K21" i="88"/>
  <c r="K384" i="88"/>
  <c r="K18" i="88"/>
  <c r="K130" i="88"/>
  <c r="K382" i="88"/>
  <c r="K197" i="88"/>
  <c r="K598" i="88"/>
  <c r="K742" i="88"/>
  <c r="K304" i="88"/>
  <c r="K410" i="88"/>
  <c r="K167" i="88"/>
  <c r="K131" i="88"/>
  <c r="K874" i="88"/>
  <c r="K109" i="88"/>
  <c r="K253" i="88"/>
  <c r="K447" i="88"/>
  <c r="K987" i="88"/>
  <c r="K356" i="88"/>
  <c r="K322" i="88"/>
  <c r="K377" i="88"/>
  <c r="K504" i="88"/>
  <c r="K89" i="88"/>
  <c r="K959" i="88"/>
  <c r="K203" i="88"/>
  <c r="K910" i="88"/>
  <c r="K563" i="88"/>
  <c r="K567" i="88"/>
  <c r="K111" i="88"/>
  <c r="K977" i="88"/>
  <c r="K630" i="88"/>
  <c r="K422" i="88"/>
  <c r="AS14" i="85"/>
  <c r="AS15" i="85" l="1"/>
  <c r="AS16" i="85" l="1"/>
  <c r="AS17" i="85" l="1"/>
  <c r="AS18" i="85" l="1"/>
  <c r="AS19" i="85" l="1"/>
  <c r="AS20" i="85" l="1"/>
  <c r="AS21" i="85" l="1"/>
  <c r="AS22" i="85" l="1"/>
  <c r="AS23" i="85" l="1"/>
  <c r="AS24" i="85" l="1"/>
  <c r="AS25" i="85" l="1"/>
  <c r="AS26" i="85" l="1"/>
  <c r="AS27" i="85" l="1"/>
  <c r="AS28" i="85" l="1"/>
  <c r="AZ42" i="82"/>
  <c r="AS42" i="82"/>
  <c r="AZ41" i="82"/>
  <c r="AS41" i="82"/>
  <c r="AZ40" i="82"/>
  <c r="AS40" i="82"/>
  <c r="AZ39" i="82"/>
  <c r="AS39" i="82"/>
  <c r="AZ38" i="82"/>
  <c r="AS38" i="82"/>
  <c r="AZ37" i="82"/>
  <c r="AS37" i="82"/>
  <c r="AZ36" i="82"/>
  <c r="AS36" i="82"/>
  <c r="AZ35" i="82"/>
  <c r="AS35" i="82"/>
  <c r="AZ34" i="82"/>
  <c r="AS34" i="82"/>
  <c r="AZ33" i="82"/>
  <c r="AS33" i="82"/>
  <c r="AB10" i="60"/>
  <c r="AB11" i="60" s="1"/>
  <c r="C11" i="60" s="1"/>
  <c r="AS18" i="82"/>
  <c r="O3" i="87"/>
  <c r="E21" i="66" s="1"/>
  <c r="AZ43" i="82"/>
  <c r="AS43" i="82"/>
  <c r="AZ32" i="82"/>
  <c r="AS32" i="82"/>
  <c r="AZ31" i="82"/>
  <c r="AS31" i="82"/>
  <c r="AZ30" i="82"/>
  <c r="AS30" i="82"/>
  <c r="AZ29" i="82"/>
  <c r="AS29" i="82"/>
  <c r="AZ28" i="82"/>
  <c r="AS28" i="82"/>
  <c r="AZ27" i="82"/>
  <c r="AS27" i="82"/>
  <c r="AZ26" i="82"/>
  <c r="AS26" i="82"/>
  <c r="AZ25" i="82"/>
  <c r="AS25" i="82"/>
  <c r="AZ24" i="82"/>
  <c r="AS24" i="82"/>
  <c r="AZ23" i="82"/>
  <c r="AS23" i="82"/>
  <c r="AZ22" i="82"/>
  <c r="AS22" i="82"/>
  <c r="AZ21" i="82"/>
  <c r="AS21" i="82"/>
  <c r="AZ20" i="82"/>
  <c r="AS20" i="82"/>
  <c r="AZ19" i="82"/>
  <c r="AS19" i="82"/>
  <c r="AZ18" i="82"/>
  <c r="AZ17" i="82"/>
  <c r="AS17" i="82"/>
  <c r="AZ16" i="82"/>
  <c r="AS16" i="82"/>
  <c r="AZ15" i="82"/>
  <c r="AS15" i="82"/>
  <c r="AZ14" i="82"/>
  <c r="AS14" i="82"/>
  <c r="AZ13" i="82"/>
  <c r="AS13" i="82"/>
  <c r="AZ12" i="82"/>
  <c r="AS12" i="82"/>
  <c r="AZ11" i="82"/>
  <c r="AS11" i="82"/>
  <c r="AZ10" i="82"/>
  <c r="AS10" i="82"/>
  <c r="AZ9" i="82"/>
  <c r="AS9" i="82"/>
  <c r="AZ8" i="82"/>
  <c r="AS8" i="82"/>
  <c r="AZ7" i="82"/>
  <c r="AS7" i="82"/>
  <c r="AZ6" i="82"/>
  <c r="AS6" i="82"/>
  <c r="AZ5" i="82"/>
  <c r="AS5" i="82"/>
  <c r="AZ4" i="82"/>
  <c r="AS4" i="82"/>
  <c r="AD27" i="82"/>
  <c r="R9" i="60"/>
  <c r="N9" i="60"/>
  <c r="I9" i="60"/>
  <c r="H9" i="60"/>
  <c r="G9" i="60"/>
  <c r="O9" i="60"/>
  <c r="C9" i="60"/>
  <c r="E9" i="60" s="1"/>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AF4" i="55"/>
  <c r="W5" i="55"/>
  <c r="W4" i="55"/>
  <c r="M5" i="55"/>
  <c r="M4" i="55"/>
  <c r="E5" i="55"/>
  <c r="E4" i="55"/>
  <c r="BC3" i="64"/>
  <c r="AO4" i="64"/>
  <c r="AO3" i="64"/>
  <c r="Z4" i="64"/>
  <c r="Z3" i="64"/>
  <c r="F4" i="64"/>
  <c r="F3" i="64"/>
  <c r="F1003" i="82"/>
  <c r="F1002" i="82"/>
  <c r="F1001" i="82"/>
  <c r="F1000" i="82"/>
  <c r="F999" i="82"/>
  <c r="F998" i="82"/>
  <c r="F997" i="82"/>
  <c r="F996" i="82"/>
  <c r="F995" i="82"/>
  <c r="F994" i="82"/>
  <c r="F993" i="82"/>
  <c r="F992" i="82"/>
  <c r="F991" i="82"/>
  <c r="F990" i="82"/>
  <c r="F989" i="82"/>
  <c r="F988" i="82"/>
  <c r="F987" i="82"/>
  <c r="F986" i="82"/>
  <c r="F985" i="82"/>
  <c r="F984" i="82"/>
  <c r="F983" i="82"/>
  <c r="F982" i="82"/>
  <c r="F981" i="82"/>
  <c r="F980" i="82"/>
  <c r="F979" i="82"/>
  <c r="F978" i="82"/>
  <c r="F977" i="82"/>
  <c r="F976" i="82"/>
  <c r="F975" i="82"/>
  <c r="F974" i="82"/>
  <c r="F973" i="82"/>
  <c r="F972" i="82"/>
  <c r="F971" i="82"/>
  <c r="F970" i="82"/>
  <c r="F969" i="82"/>
  <c r="F968" i="82"/>
  <c r="F967" i="82"/>
  <c r="F966" i="82"/>
  <c r="F965" i="82"/>
  <c r="F964" i="82"/>
  <c r="F963" i="82"/>
  <c r="F962" i="82"/>
  <c r="F961" i="82"/>
  <c r="F960" i="82"/>
  <c r="F959" i="82"/>
  <c r="F958" i="82"/>
  <c r="F957" i="82"/>
  <c r="F956" i="82"/>
  <c r="F955" i="82"/>
  <c r="F954" i="82"/>
  <c r="F953" i="82"/>
  <c r="F952" i="82"/>
  <c r="F951" i="82"/>
  <c r="F950" i="82"/>
  <c r="F949" i="82"/>
  <c r="F948" i="82"/>
  <c r="F947" i="82"/>
  <c r="F946" i="82"/>
  <c r="F945" i="82"/>
  <c r="F944" i="82"/>
  <c r="F943" i="82"/>
  <c r="F942" i="82"/>
  <c r="F941" i="82"/>
  <c r="F940" i="82"/>
  <c r="F939" i="82"/>
  <c r="F938" i="82"/>
  <c r="F937" i="82"/>
  <c r="F936" i="82"/>
  <c r="F935" i="82"/>
  <c r="F934" i="82"/>
  <c r="F933" i="82"/>
  <c r="F932" i="82"/>
  <c r="F931" i="82"/>
  <c r="F930" i="82"/>
  <c r="F929" i="82"/>
  <c r="F928" i="82"/>
  <c r="F927" i="82"/>
  <c r="F926" i="82"/>
  <c r="F925" i="82"/>
  <c r="F924" i="82"/>
  <c r="F923" i="82"/>
  <c r="F922" i="82"/>
  <c r="F921" i="82"/>
  <c r="F920" i="82"/>
  <c r="F919" i="82"/>
  <c r="F918" i="82"/>
  <c r="F917" i="82"/>
  <c r="F916" i="82"/>
  <c r="F915" i="82"/>
  <c r="F914" i="82"/>
  <c r="F913" i="82"/>
  <c r="F912" i="82"/>
  <c r="F911" i="82"/>
  <c r="F910" i="82"/>
  <c r="F909" i="82"/>
  <c r="F908" i="82"/>
  <c r="F907" i="82"/>
  <c r="F906" i="82"/>
  <c r="F905" i="82"/>
  <c r="F904" i="82"/>
  <c r="F903" i="82"/>
  <c r="F902" i="82"/>
  <c r="F901" i="82"/>
  <c r="F900" i="82"/>
  <c r="F899" i="82"/>
  <c r="F898" i="82"/>
  <c r="F897" i="82"/>
  <c r="F896" i="82"/>
  <c r="F895" i="82"/>
  <c r="F894" i="82"/>
  <c r="F893" i="82"/>
  <c r="F892" i="82"/>
  <c r="F891" i="82"/>
  <c r="F890" i="82"/>
  <c r="F889" i="82"/>
  <c r="F888" i="82"/>
  <c r="F887" i="82"/>
  <c r="F886" i="82"/>
  <c r="F885" i="82"/>
  <c r="F884" i="82"/>
  <c r="F883" i="82"/>
  <c r="F882" i="82"/>
  <c r="F881" i="82"/>
  <c r="F880" i="82"/>
  <c r="F879" i="82"/>
  <c r="F878" i="82"/>
  <c r="F877" i="82"/>
  <c r="F876" i="82"/>
  <c r="F875" i="82"/>
  <c r="F874" i="82"/>
  <c r="F873" i="82"/>
  <c r="F872" i="82"/>
  <c r="F871" i="82"/>
  <c r="F870" i="82"/>
  <c r="F869" i="82"/>
  <c r="F868" i="82"/>
  <c r="F867" i="82"/>
  <c r="F866" i="82"/>
  <c r="F865" i="82"/>
  <c r="F864" i="82"/>
  <c r="F863" i="82"/>
  <c r="F862" i="82"/>
  <c r="F861" i="82"/>
  <c r="F860" i="82"/>
  <c r="F859" i="82"/>
  <c r="F858" i="82"/>
  <c r="F857" i="82"/>
  <c r="F856" i="82"/>
  <c r="F855" i="82"/>
  <c r="F854" i="82"/>
  <c r="F853" i="82"/>
  <c r="F852" i="82"/>
  <c r="F851" i="82"/>
  <c r="F850" i="82"/>
  <c r="F849" i="82"/>
  <c r="F848" i="82"/>
  <c r="F847" i="82"/>
  <c r="F846" i="82"/>
  <c r="F845" i="82"/>
  <c r="F844" i="82"/>
  <c r="F843" i="82"/>
  <c r="F842" i="82"/>
  <c r="F841" i="82"/>
  <c r="F840" i="82"/>
  <c r="F839" i="82"/>
  <c r="F838" i="82"/>
  <c r="F837" i="82"/>
  <c r="F836" i="82"/>
  <c r="F835" i="82"/>
  <c r="F834" i="82"/>
  <c r="F833" i="82"/>
  <c r="F832" i="82"/>
  <c r="F831" i="82"/>
  <c r="F830" i="82"/>
  <c r="F829" i="82"/>
  <c r="F828" i="82"/>
  <c r="F827" i="82"/>
  <c r="F826" i="82"/>
  <c r="F825" i="82"/>
  <c r="F824" i="82"/>
  <c r="F823" i="82"/>
  <c r="F822" i="82"/>
  <c r="F821" i="82"/>
  <c r="F820" i="82"/>
  <c r="F819" i="82"/>
  <c r="F818" i="82"/>
  <c r="F817" i="82"/>
  <c r="F816" i="82"/>
  <c r="F815" i="82"/>
  <c r="F814" i="82"/>
  <c r="F813" i="82"/>
  <c r="F812" i="82"/>
  <c r="F811" i="82"/>
  <c r="F810" i="82"/>
  <c r="F809" i="82"/>
  <c r="F808" i="82"/>
  <c r="F807" i="82"/>
  <c r="F806" i="82"/>
  <c r="F805" i="82"/>
  <c r="F804" i="82"/>
  <c r="F803" i="82"/>
  <c r="F802" i="82"/>
  <c r="F801" i="82"/>
  <c r="F800" i="82"/>
  <c r="F799" i="82"/>
  <c r="F798" i="82"/>
  <c r="F797" i="82"/>
  <c r="F796" i="82"/>
  <c r="F795" i="82"/>
  <c r="F794" i="82"/>
  <c r="F793" i="82"/>
  <c r="F792" i="82"/>
  <c r="F791" i="82"/>
  <c r="F790" i="82"/>
  <c r="F789" i="82"/>
  <c r="F788" i="82"/>
  <c r="F787" i="82"/>
  <c r="F786" i="82"/>
  <c r="F785" i="82"/>
  <c r="F784" i="82"/>
  <c r="F783" i="82"/>
  <c r="F782" i="82"/>
  <c r="F781" i="82"/>
  <c r="F780" i="82"/>
  <c r="F779" i="82"/>
  <c r="F778" i="82"/>
  <c r="F777" i="82"/>
  <c r="F776" i="82"/>
  <c r="F775" i="82"/>
  <c r="F774" i="82"/>
  <c r="F773" i="82"/>
  <c r="F772" i="82"/>
  <c r="F771" i="82"/>
  <c r="F770" i="82"/>
  <c r="F769" i="82"/>
  <c r="F768" i="82"/>
  <c r="F767" i="82"/>
  <c r="F766" i="82"/>
  <c r="F765" i="82"/>
  <c r="F764" i="82"/>
  <c r="F763" i="82"/>
  <c r="F762" i="82"/>
  <c r="F761" i="82"/>
  <c r="F760" i="82"/>
  <c r="F759" i="82"/>
  <c r="F758" i="82"/>
  <c r="F757" i="82"/>
  <c r="F756" i="82"/>
  <c r="F755" i="82"/>
  <c r="F754" i="82"/>
  <c r="F753" i="82"/>
  <c r="F752" i="82"/>
  <c r="F751" i="82"/>
  <c r="F750" i="82"/>
  <c r="F749" i="82"/>
  <c r="F748" i="82"/>
  <c r="F747" i="82"/>
  <c r="F746" i="82"/>
  <c r="F745" i="82"/>
  <c r="F744" i="82"/>
  <c r="F743" i="82"/>
  <c r="F742" i="82"/>
  <c r="F741" i="82"/>
  <c r="F740" i="82"/>
  <c r="F739" i="82"/>
  <c r="F738" i="82"/>
  <c r="F737" i="82"/>
  <c r="F736" i="82"/>
  <c r="F735" i="82"/>
  <c r="F734" i="82"/>
  <c r="F733" i="82"/>
  <c r="F732" i="82"/>
  <c r="F731" i="82"/>
  <c r="F730" i="82"/>
  <c r="F729" i="82"/>
  <c r="F728" i="82"/>
  <c r="F727" i="82"/>
  <c r="F726" i="82"/>
  <c r="F725" i="82"/>
  <c r="F724" i="82"/>
  <c r="F723" i="82"/>
  <c r="F722" i="82"/>
  <c r="F721" i="82"/>
  <c r="F720" i="82"/>
  <c r="F719" i="82"/>
  <c r="F718" i="82"/>
  <c r="F717" i="82"/>
  <c r="F716" i="82"/>
  <c r="F715" i="82"/>
  <c r="F714" i="82"/>
  <c r="F713" i="82"/>
  <c r="F712" i="82"/>
  <c r="F711" i="82"/>
  <c r="F710" i="82"/>
  <c r="F709" i="82"/>
  <c r="F708" i="82"/>
  <c r="F707" i="82"/>
  <c r="F706" i="82"/>
  <c r="F705" i="82"/>
  <c r="F704" i="82"/>
  <c r="F703" i="82"/>
  <c r="F702" i="82"/>
  <c r="F701" i="82"/>
  <c r="F700" i="82"/>
  <c r="F699" i="82"/>
  <c r="F698" i="82"/>
  <c r="F697" i="82"/>
  <c r="F696" i="82"/>
  <c r="F695" i="82"/>
  <c r="F694" i="82"/>
  <c r="F693" i="82"/>
  <c r="F692" i="82"/>
  <c r="F691" i="82"/>
  <c r="F690" i="82"/>
  <c r="F689" i="82"/>
  <c r="F688" i="82"/>
  <c r="F687" i="82"/>
  <c r="F686" i="82"/>
  <c r="F685" i="82"/>
  <c r="F684" i="82"/>
  <c r="F683" i="82"/>
  <c r="F682" i="82"/>
  <c r="F681" i="82"/>
  <c r="F680" i="82"/>
  <c r="F679" i="82"/>
  <c r="F678" i="82"/>
  <c r="F677" i="82"/>
  <c r="F676" i="82"/>
  <c r="F675" i="82"/>
  <c r="F674" i="82"/>
  <c r="F673" i="82"/>
  <c r="F672" i="82"/>
  <c r="F671" i="82"/>
  <c r="F670" i="82"/>
  <c r="F669" i="82"/>
  <c r="F668" i="82"/>
  <c r="F667" i="82"/>
  <c r="F666" i="82"/>
  <c r="F665" i="82"/>
  <c r="F664" i="82"/>
  <c r="F663" i="82"/>
  <c r="F662" i="82"/>
  <c r="F661" i="82"/>
  <c r="F660" i="82"/>
  <c r="F659" i="82"/>
  <c r="F658" i="82"/>
  <c r="F657" i="82"/>
  <c r="F656" i="82"/>
  <c r="F655" i="82"/>
  <c r="F654" i="82"/>
  <c r="F653" i="82"/>
  <c r="F652" i="82"/>
  <c r="F651" i="82"/>
  <c r="F650" i="82"/>
  <c r="F649" i="82"/>
  <c r="F648" i="82"/>
  <c r="F647" i="82"/>
  <c r="F646" i="82"/>
  <c r="F645" i="82"/>
  <c r="F644" i="82"/>
  <c r="F643" i="82"/>
  <c r="F642" i="82"/>
  <c r="F641" i="82"/>
  <c r="F640" i="82"/>
  <c r="F639" i="82"/>
  <c r="F638" i="82"/>
  <c r="F637" i="82"/>
  <c r="F636" i="82"/>
  <c r="F635" i="82"/>
  <c r="F634" i="82"/>
  <c r="F633" i="82"/>
  <c r="F632" i="82"/>
  <c r="F631" i="82"/>
  <c r="F630" i="82"/>
  <c r="F629" i="82"/>
  <c r="F628" i="82"/>
  <c r="F627" i="82"/>
  <c r="F626" i="82"/>
  <c r="F625" i="82"/>
  <c r="F624" i="82"/>
  <c r="F623" i="82"/>
  <c r="F622" i="82"/>
  <c r="F621" i="82"/>
  <c r="F620" i="82"/>
  <c r="F619" i="82"/>
  <c r="F618" i="82"/>
  <c r="F617" i="82"/>
  <c r="F616" i="82"/>
  <c r="F615" i="82"/>
  <c r="F614" i="82"/>
  <c r="F613" i="82"/>
  <c r="F612" i="82"/>
  <c r="F611" i="82"/>
  <c r="F610" i="82"/>
  <c r="F609" i="82"/>
  <c r="F608" i="82"/>
  <c r="F607" i="82"/>
  <c r="F606" i="82"/>
  <c r="F605" i="82"/>
  <c r="F604" i="82"/>
  <c r="F603" i="82"/>
  <c r="F602" i="82"/>
  <c r="F601" i="82"/>
  <c r="F600" i="82"/>
  <c r="F599" i="82"/>
  <c r="F598" i="82"/>
  <c r="F597" i="82"/>
  <c r="F596" i="82"/>
  <c r="F595" i="82"/>
  <c r="F594" i="82"/>
  <c r="F593" i="82"/>
  <c r="F592" i="82"/>
  <c r="F591" i="82"/>
  <c r="F590" i="82"/>
  <c r="F589" i="82"/>
  <c r="F588" i="82"/>
  <c r="F587" i="82"/>
  <c r="F586" i="82"/>
  <c r="F585" i="82"/>
  <c r="F584" i="82"/>
  <c r="F583" i="82"/>
  <c r="F582" i="82"/>
  <c r="F581" i="82"/>
  <c r="F580" i="82"/>
  <c r="F579" i="82"/>
  <c r="F578" i="82"/>
  <c r="F577" i="82"/>
  <c r="F576" i="82"/>
  <c r="F575" i="82"/>
  <c r="F574" i="82"/>
  <c r="F573" i="82"/>
  <c r="F572" i="82"/>
  <c r="F571" i="82"/>
  <c r="F570" i="82"/>
  <c r="F569" i="82"/>
  <c r="F568" i="82"/>
  <c r="F567" i="82"/>
  <c r="F566" i="82"/>
  <c r="F565" i="82"/>
  <c r="F564" i="82"/>
  <c r="F563" i="82"/>
  <c r="F562" i="82"/>
  <c r="F561" i="82"/>
  <c r="F560" i="82"/>
  <c r="F559" i="82"/>
  <c r="F558" i="82"/>
  <c r="F557" i="82"/>
  <c r="F556" i="82"/>
  <c r="F555" i="82"/>
  <c r="F554" i="82"/>
  <c r="F553" i="82"/>
  <c r="F552" i="82"/>
  <c r="F551" i="82"/>
  <c r="F550" i="82"/>
  <c r="F549" i="82"/>
  <c r="F548" i="82"/>
  <c r="F547" i="82"/>
  <c r="F546" i="82"/>
  <c r="F545" i="82"/>
  <c r="F544" i="82"/>
  <c r="F543" i="82"/>
  <c r="F542" i="82"/>
  <c r="F541" i="82"/>
  <c r="F540" i="82"/>
  <c r="F539" i="82"/>
  <c r="F538" i="82"/>
  <c r="F537" i="82"/>
  <c r="F536" i="82"/>
  <c r="F535" i="82"/>
  <c r="F534" i="82"/>
  <c r="F533" i="82"/>
  <c r="F532" i="82"/>
  <c r="F531" i="82"/>
  <c r="F530" i="82"/>
  <c r="F529" i="82"/>
  <c r="F528" i="82"/>
  <c r="F527" i="82"/>
  <c r="F526" i="82"/>
  <c r="F525" i="82"/>
  <c r="F524" i="82"/>
  <c r="F523" i="82"/>
  <c r="F522" i="82"/>
  <c r="F521" i="82"/>
  <c r="F520" i="82"/>
  <c r="F519" i="82"/>
  <c r="F518" i="82"/>
  <c r="F517" i="82"/>
  <c r="F516" i="82"/>
  <c r="F515" i="82"/>
  <c r="F514" i="82"/>
  <c r="F513" i="82"/>
  <c r="F512" i="82"/>
  <c r="F511" i="82"/>
  <c r="F510" i="82"/>
  <c r="F509" i="82"/>
  <c r="F508" i="82"/>
  <c r="F507" i="82"/>
  <c r="F506" i="82"/>
  <c r="F505" i="82"/>
  <c r="F504" i="82"/>
  <c r="F503" i="82"/>
  <c r="F502" i="82"/>
  <c r="F501" i="82"/>
  <c r="F500" i="82"/>
  <c r="F499" i="82"/>
  <c r="F498" i="82"/>
  <c r="F497" i="82"/>
  <c r="F496" i="82"/>
  <c r="F495" i="82"/>
  <c r="F494" i="82"/>
  <c r="F493" i="82"/>
  <c r="F492" i="82"/>
  <c r="F491" i="82"/>
  <c r="F490" i="82"/>
  <c r="F489" i="82"/>
  <c r="F488" i="82"/>
  <c r="F487" i="82"/>
  <c r="F486" i="82"/>
  <c r="F485" i="82"/>
  <c r="F484" i="82"/>
  <c r="F483" i="82"/>
  <c r="F482" i="82"/>
  <c r="F481" i="82"/>
  <c r="F480" i="82"/>
  <c r="F479" i="82"/>
  <c r="F478" i="82"/>
  <c r="F477" i="82"/>
  <c r="F476" i="82"/>
  <c r="F475" i="82"/>
  <c r="F474" i="82"/>
  <c r="F473" i="82"/>
  <c r="F472" i="82"/>
  <c r="F471" i="82"/>
  <c r="F470" i="82"/>
  <c r="F469" i="82"/>
  <c r="F468" i="82"/>
  <c r="F467" i="82"/>
  <c r="F466" i="82"/>
  <c r="F465" i="82"/>
  <c r="F464" i="82"/>
  <c r="F463" i="82"/>
  <c r="F462" i="82"/>
  <c r="F461" i="82"/>
  <c r="F460" i="82"/>
  <c r="F459" i="82"/>
  <c r="F458" i="82"/>
  <c r="F457" i="82"/>
  <c r="F456" i="82"/>
  <c r="F455" i="82"/>
  <c r="F454" i="82"/>
  <c r="F453" i="82"/>
  <c r="F452" i="82"/>
  <c r="F451" i="82"/>
  <c r="F450" i="82"/>
  <c r="F449" i="82"/>
  <c r="F448" i="82"/>
  <c r="F447" i="82"/>
  <c r="F446" i="82"/>
  <c r="F445" i="82"/>
  <c r="F444" i="82"/>
  <c r="F443" i="82"/>
  <c r="F442" i="82"/>
  <c r="F441" i="82"/>
  <c r="F440" i="82"/>
  <c r="F439" i="82"/>
  <c r="F438" i="82"/>
  <c r="F437" i="82"/>
  <c r="F436" i="82"/>
  <c r="F435" i="82"/>
  <c r="F434" i="82"/>
  <c r="F433" i="82"/>
  <c r="F432" i="82"/>
  <c r="F431" i="82"/>
  <c r="F430" i="82"/>
  <c r="F429" i="82"/>
  <c r="F428" i="82"/>
  <c r="F427" i="82"/>
  <c r="F426" i="82"/>
  <c r="F425" i="82"/>
  <c r="F424" i="82"/>
  <c r="F423" i="82"/>
  <c r="F422" i="82"/>
  <c r="F421" i="82"/>
  <c r="F420" i="82"/>
  <c r="F419" i="82"/>
  <c r="F418" i="82"/>
  <c r="F417" i="82"/>
  <c r="F416" i="82"/>
  <c r="F415" i="82"/>
  <c r="F414" i="82"/>
  <c r="F413" i="82"/>
  <c r="F412" i="82"/>
  <c r="F411" i="82"/>
  <c r="F410" i="82"/>
  <c r="F409" i="82"/>
  <c r="F408" i="82"/>
  <c r="F407" i="82"/>
  <c r="F406" i="82"/>
  <c r="F405" i="82"/>
  <c r="F404" i="82"/>
  <c r="F403" i="82"/>
  <c r="F402" i="82"/>
  <c r="F401" i="82"/>
  <c r="F400" i="82"/>
  <c r="F399" i="82"/>
  <c r="F398" i="82"/>
  <c r="F397" i="82"/>
  <c r="F396" i="82"/>
  <c r="F395" i="82"/>
  <c r="F394" i="82"/>
  <c r="F393" i="82"/>
  <c r="F392" i="82"/>
  <c r="F391" i="82"/>
  <c r="F390" i="82"/>
  <c r="F389" i="82"/>
  <c r="F388" i="82"/>
  <c r="F387" i="82"/>
  <c r="F386" i="82"/>
  <c r="F385" i="82"/>
  <c r="F384" i="82"/>
  <c r="F383" i="82"/>
  <c r="F382" i="82"/>
  <c r="F381" i="82"/>
  <c r="F380" i="82"/>
  <c r="F379" i="82"/>
  <c r="F378" i="82"/>
  <c r="F377" i="82"/>
  <c r="F376" i="82"/>
  <c r="F375" i="82"/>
  <c r="F374" i="82"/>
  <c r="F373" i="82"/>
  <c r="F372" i="82"/>
  <c r="F371" i="82"/>
  <c r="F370" i="82"/>
  <c r="F369" i="82"/>
  <c r="F368" i="82"/>
  <c r="F367" i="82"/>
  <c r="F366" i="82"/>
  <c r="F365" i="82"/>
  <c r="F364" i="82"/>
  <c r="F363" i="82"/>
  <c r="F362" i="82"/>
  <c r="F361" i="82"/>
  <c r="F360" i="82"/>
  <c r="F359" i="82"/>
  <c r="F358" i="82"/>
  <c r="F357" i="82"/>
  <c r="F356" i="82"/>
  <c r="F355" i="82"/>
  <c r="F354" i="82"/>
  <c r="F353" i="82"/>
  <c r="F352" i="82"/>
  <c r="F351" i="82"/>
  <c r="F350" i="82"/>
  <c r="F349" i="82"/>
  <c r="F348" i="82"/>
  <c r="F347" i="82"/>
  <c r="F346" i="82"/>
  <c r="F345" i="82"/>
  <c r="F344" i="82"/>
  <c r="F343" i="82"/>
  <c r="F342" i="82"/>
  <c r="F341" i="82"/>
  <c r="F340" i="82"/>
  <c r="F339" i="82"/>
  <c r="F338" i="82"/>
  <c r="F337" i="82"/>
  <c r="F336" i="82"/>
  <c r="F335" i="82"/>
  <c r="F334" i="82"/>
  <c r="F333" i="82"/>
  <c r="F332" i="82"/>
  <c r="F331" i="82"/>
  <c r="F330" i="82"/>
  <c r="F329" i="82"/>
  <c r="F328" i="82"/>
  <c r="F327" i="82"/>
  <c r="F326" i="82"/>
  <c r="F325" i="82"/>
  <c r="F324" i="82"/>
  <c r="F323" i="82"/>
  <c r="F322" i="82"/>
  <c r="F321" i="82"/>
  <c r="F320" i="82"/>
  <c r="F319" i="82"/>
  <c r="F318" i="82"/>
  <c r="F317" i="82"/>
  <c r="F316" i="82"/>
  <c r="F315" i="82"/>
  <c r="F314" i="82"/>
  <c r="F313" i="82"/>
  <c r="F312" i="82"/>
  <c r="F311" i="82"/>
  <c r="F310" i="82"/>
  <c r="F309" i="82"/>
  <c r="F308" i="82"/>
  <c r="F307" i="82"/>
  <c r="F306" i="82"/>
  <c r="F305" i="82"/>
  <c r="F304" i="82"/>
  <c r="F303" i="82"/>
  <c r="F302" i="82"/>
  <c r="F301" i="82"/>
  <c r="F300" i="82"/>
  <c r="F299" i="82"/>
  <c r="F298" i="82"/>
  <c r="F297" i="82"/>
  <c r="F296" i="82"/>
  <c r="F295" i="82"/>
  <c r="F294" i="82"/>
  <c r="F293" i="82"/>
  <c r="F292" i="82"/>
  <c r="F291" i="82"/>
  <c r="F290" i="82"/>
  <c r="F289" i="82"/>
  <c r="F288" i="82"/>
  <c r="F287" i="82"/>
  <c r="F286" i="82"/>
  <c r="F285" i="82"/>
  <c r="F284" i="82"/>
  <c r="F283" i="82"/>
  <c r="F282" i="82"/>
  <c r="F281" i="82"/>
  <c r="F280" i="82"/>
  <c r="F279" i="82"/>
  <c r="F278" i="82"/>
  <c r="F277" i="82"/>
  <c r="F276" i="82"/>
  <c r="F275" i="82"/>
  <c r="F274" i="82"/>
  <c r="F273" i="82"/>
  <c r="F272" i="82"/>
  <c r="F271" i="82"/>
  <c r="F270" i="82"/>
  <c r="F269" i="82"/>
  <c r="F268" i="82"/>
  <c r="F267" i="82"/>
  <c r="F266" i="82"/>
  <c r="F265" i="82"/>
  <c r="F264" i="82"/>
  <c r="F263" i="82"/>
  <c r="F262" i="82"/>
  <c r="F261" i="82"/>
  <c r="F260" i="82"/>
  <c r="F259" i="82"/>
  <c r="F258" i="82"/>
  <c r="F257" i="82"/>
  <c r="F256" i="82"/>
  <c r="F255" i="82"/>
  <c r="F254" i="82"/>
  <c r="F253" i="82"/>
  <c r="F252" i="82"/>
  <c r="F251" i="82"/>
  <c r="F250" i="82"/>
  <c r="F249" i="82"/>
  <c r="F248" i="82"/>
  <c r="F247" i="82"/>
  <c r="F246" i="82"/>
  <c r="F245" i="82"/>
  <c r="F244" i="82"/>
  <c r="F243" i="82"/>
  <c r="F242" i="82"/>
  <c r="F241" i="82"/>
  <c r="F240" i="82"/>
  <c r="F239" i="82"/>
  <c r="F238" i="82"/>
  <c r="F237" i="82"/>
  <c r="F236" i="82"/>
  <c r="F235" i="82"/>
  <c r="F234" i="82"/>
  <c r="F233" i="82"/>
  <c r="F232" i="82"/>
  <c r="F231" i="82"/>
  <c r="F230" i="82"/>
  <c r="F229" i="82"/>
  <c r="F228" i="82"/>
  <c r="F227" i="82"/>
  <c r="F226" i="82"/>
  <c r="F225" i="82"/>
  <c r="F224" i="82"/>
  <c r="F223" i="82"/>
  <c r="F222" i="82"/>
  <c r="F221" i="82"/>
  <c r="F220" i="82"/>
  <c r="F219" i="82"/>
  <c r="F218" i="82"/>
  <c r="F217" i="82"/>
  <c r="F216" i="82"/>
  <c r="F215" i="82"/>
  <c r="F214" i="82"/>
  <c r="F213" i="82"/>
  <c r="F212" i="82"/>
  <c r="F211" i="82"/>
  <c r="F210" i="82"/>
  <c r="F209" i="82"/>
  <c r="F208" i="82"/>
  <c r="F207" i="82"/>
  <c r="F206" i="82"/>
  <c r="F205" i="82"/>
  <c r="F204" i="82"/>
  <c r="F203" i="82"/>
  <c r="F202" i="82"/>
  <c r="F201" i="82"/>
  <c r="F200" i="82"/>
  <c r="F199" i="82"/>
  <c r="F198" i="82"/>
  <c r="F197" i="82"/>
  <c r="F196" i="82"/>
  <c r="F195" i="82"/>
  <c r="F194" i="82"/>
  <c r="F193" i="82"/>
  <c r="F192" i="82"/>
  <c r="F191" i="82"/>
  <c r="F190" i="82"/>
  <c r="F189" i="82"/>
  <c r="F188" i="82"/>
  <c r="F187" i="82"/>
  <c r="F186" i="82"/>
  <c r="F185" i="82"/>
  <c r="F184" i="82"/>
  <c r="F183" i="82"/>
  <c r="F182" i="82"/>
  <c r="F181" i="82"/>
  <c r="F180" i="82"/>
  <c r="F179" i="82"/>
  <c r="F178" i="82"/>
  <c r="F177" i="82"/>
  <c r="F176" i="82"/>
  <c r="F175" i="82"/>
  <c r="F174" i="82"/>
  <c r="F173" i="82"/>
  <c r="F172" i="82"/>
  <c r="F171" i="82"/>
  <c r="F170" i="82"/>
  <c r="F169" i="82"/>
  <c r="F168" i="82"/>
  <c r="F167" i="82"/>
  <c r="F166" i="82"/>
  <c r="F165" i="82"/>
  <c r="F164" i="82"/>
  <c r="F163" i="82"/>
  <c r="F162" i="82"/>
  <c r="F161" i="82"/>
  <c r="F160" i="82"/>
  <c r="F159" i="82"/>
  <c r="F158" i="82"/>
  <c r="F157" i="82"/>
  <c r="F156" i="82"/>
  <c r="F155" i="82"/>
  <c r="F154" i="82"/>
  <c r="F153" i="82"/>
  <c r="F152" i="82"/>
  <c r="F151" i="82"/>
  <c r="F150" i="82"/>
  <c r="F149" i="82"/>
  <c r="F148" i="82"/>
  <c r="F147" i="82"/>
  <c r="F146" i="82"/>
  <c r="F145" i="82"/>
  <c r="F144" i="82"/>
  <c r="F143" i="82"/>
  <c r="F142" i="82"/>
  <c r="F141" i="82"/>
  <c r="F140" i="82"/>
  <c r="F139" i="82"/>
  <c r="F138" i="82"/>
  <c r="F137" i="82"/>
  <c r="F136" i="82"/>
  <c r="F135" i="82"/>
  <c r="F134" i="82"/>
  <c r="F133" i="82"/>
  <c r="F132" i="82"/>
  <c r="F131" i="82"/>
  <c r="F130" i="82"/>
  <c r="F129" i="82"/>
  <c r="F128" i="82"/>
  <c r="F127" i="82"/>
  <c r="F126" i="82"/>
  <c r="F125" i="82"/>
  <c r="F124" i="82"/>
  <c r="F123" i="82"/>
  <c r="F122" i="82"/>
  <c r="F121" i="82"/>
  <c r="F120" i="82"/>
  <c r="F119" i="82"/>
  <c r="F118" i="82"/>
  <c r="F117" i="82"/>
  <c r="F116" i="82"/>
  <c r="F115" i="82"/>
  <c r="F114" i="82"/>
  <c r="F113" i="82"/>
  <c r="F112" i="82"/>
  <c r="F111" i="82"/>
  <c r="F110" i="82"/>
  <c r="F109" i="82"/>
  <c r="F108" i="82"/>
  <c r="F107" i="82"/>
  <c r="F106" i="82"/>
  <c r="F105" i="82"/>
  <c r="F104" i="82"/>
  <c r="F103" i="82"/>
  <c r="F102" i="82"/>
  <c r="F101" i="82"/>
  <c r="F100" i="82"/>
  <c r="F99" i="82"/>
  <c r="F98" i="82"/>
  <c r="F97" i="82"/>
  <c r="F96" i="82"/>
  <c r="F95" i="82"/>
  <c r="F94" i="82"/>
  <c r="F93" i="82"/>
  <c r="F92" i="82"/>
  <c r="F91" i="82"/>
  <c r="F90" i="82"/>
  <c r="F89" i="82"/>
  <c r="F88" i="82"/>
  <c r="F87" i="82"/>
  <c r="F86" i="82"/>
  <c r="F85" i="82"/>
  <c r="F84" i="82"/>
  <c r="F83" i="82"/>
  <c r="F82" i="82"/>
  <c r="F81" i="82"/>
  <c r="F80" i="82"/>
  <c r="F79" i="82"/>
  <c r="F78" i="82"/>
  <c r="F77" i="82"/>
  <c r="F76" i="82"/>
  <c r="F75" i="82"/>
  <c r="F74" i="82"/>
  <c r="F73" i="82"/>
  <c r="F72" i="82"/>
  <c r="F71" i="82"/>
  <c r="F70" i="82"/>
  <c r="F69" i="82"/>
  <c r="F68" i="82"/>
  <c r="F67" i="82"/>
  <c r="F66" i="82"/>
  <c r="F65" i="82"/>
  <c r="F64" i="82"/>
  <c r="F63" i="82"/>
  <c r="F62" i="82"/>
  <c r="F61" i="82"/>
  <c r="F60" i="82"/>
  <c r="F59" i="82"/>
  <c r="F58" i="82"/>
  <c r="F57" i="82"/>
  <c r="F56" i="82"/>
  <c r="F55" i="82"/>
  <c r="F54" i="82"/>
  <c r="F53" i="82"/>
  <c r="F52" i="82"/>
  <c r="F51" i="82"/>
  <c r="F50" i="82"/>
  <c r="F49" i="82"/>
  <c r="F48" i="82"/>
  <c r="F47" i="82"/>
  <c r="F46" i="82"/>
  <c r="F45" i="82"/>
  <c r="F44" i="82"/>
  <c r="F43" i="82"/>
  <c r="F42" i="82"/>
  <c r="F41" i="82"/>
  <c r="F40" i="82"/>
  <c r="F39" i="82"/>
  <c r="F38" i="82"/>
  <c r="F37" i="82"/>
  <c r="F36" i="82"/>
  <c r="F35" i="82"/>
  <c r="F34" i="82"/>
  <c r="F33" i="82"/>
  <c r="F32" i="82"/>
  <c r="F31" i="82"/>
  <c r="F30" i="82"/>
  <c r="AE6" i="82" l="1"/>
  <c r="AE11" i="82"/>
  <c r="AE10" i="82"/>
  <c r="AE29" i="82"/>
  <c r="AF4" i="82"/>
  <c r="AF29" i="82"/>
  <c r="AF28" i="82"/>
  <c r="AE31" i="82"/>
  <c r="AF48" i="82"/>
  <c r="AS29" i="85"/>
  <c r="AB12" i="60"/>
  <c r="C12" i="60" s="1"/>
  <c r="AS30" i="85" l="1"/>
  <c r="AB13" i="60"/>
  <c r="C13" i="60" s="1"/>
  <c r="AB14" i="60" l="1"/>
  <c r="AB15" i="60" l="1"/>
  <c r="AB16" i="60" l="1"/>
  <c r="AB17" i="60" l="1"/>
  <c r="AB18" i="60" l="1"/>
  <c r="AB19" i="60" l="1"/>
  <c r="AB20" i="60" l="1"/>
  <c r="AB21" i="60" l="1"/>
  <c r="AB22" i="60" l="1"/>
  <c r="AB23" i="60" l="1"/>
  <c r="AB24" i="60" l="1"/>
  <c r="AB25" i="60" l="1"/>
  <c r="AB26" i="60" l="1"/>
  <c r="AB27" i="60" l="1"/>
  <c r="AB28" i="60" l="1"/>
  <c r="AB29" i="60" l="1"/>
  <c r="AB30" i="60" l="1"/>
  <c r="AB31" i="60" l="1"/>
  <c r="AB32" i="60" l="1"/>
  <c r="AB33" i="60" l="1"/>
  <c r="AB34" i="60" l="1"/>
  <c r="AB35" i="60" l="1"/>
  <c r="AB36" i="60" l="1"/>
  <c r="AB37" i="60" l="1"/>
  <c r="AB38" i="60" l="1"/>
  <c r="AB39" i="60" l="1"/>
  <c r="E10" i="58" l="1"/>
  <c r="B10" i="56"/>
  <c r="E6" i="47"/>
  <c r="E5" i="47"/>
  <c r="D16" i="47"/>
  <c r="D13" i="47"/>
  <c r="D10" i="47"/>
  <c r="D7" i="47"/>
  <c r="V6" i="47"/>
  <c r="V4" i="47"/>
  <c r="V3" i="47"/>
  <c r="P3" i="47"/>
  <c r="J3" i="47"/>
  <c r="D4" i="47"/>
  <c r="D3" i="47"/>
  <c r="B11" i="58"/>
  <c r="B12" i="58" l="1"/>
  <c r="E11" i="58"/>
  <c r="D11" i="58"/>
  <c r="M10" i="56"/>
  <c r="W10" i="56" s="1"/>
  <c r="E10" i="56"/>
  <c r="L10" i="56"/>
  <c r="V10" i="56" s="1"/>
  <c r="D10" i="56"/>
  <c r="K10" i="56"/>
  <c r="J10" i="56"/>
  <c r="I10" i="56"/>
  <c r="T10" i="56" s="1"/>
  <c r="H10" i="56"/>
  <c r="N10" i="56"/>
  <c r="F10" i="56"/>
  <c r="G10" i="56"/>
  <c r="O10" i="56"/>
  <c r="B11" i="56"/>
  <c r="C11" i="56" l="1"/>
  <c r="D12" i="58"/>
  <c r="E12" i="58"/>
  <c r="S10" i="56"/>
  <c r="I11" i="56"/>
  <c r="T11" i="56" s="1"/>
  <c r="H11" i="56"/>
  <c r="S11" i="56" s="1"/>
  <c r="L11" i="56"/>
  <c r="V11" i="56" s="1"/>
  <c r="G11" i="56"/>
  <c r="D11" i="56"/>
  <c r="N11" i="56"/>
  <c r="F11" i="56"/>
  <c r="M11" i="56"/>
  <c r="W11" i="56" s="1"/>
  <c r="E11" i="56"/>
  <c r="J11" i="56"/>
  <c r="O11" i="56"/>
  <c r="K11" i="56"/>
  <c r="X10" i="56"/>
  <c r="AA10" i="56" s="1"/>
  <c r="AF10" i="56"/>
  <c r="AD10" i="56"/>
  <c r="AC10" i="56"/>
  <c r="Q10" i="56"/>
  <c r="P10" i="56"/>
  <c r="R10" i="56"/>
  <c r="U10" i="56"/>
  <c r="AE10" i="56"/>
  <c r="B12" i="56"/>
  <c r="BG1003" i="82"/>
  <c r="BT1003" i="82" s="1"/>
  <c r="AI1003" i="82"/>
  <c r="AF1003" i="82"/>
  <c r="AE1003" i="82"/>
  <c r="AD1003" i="82"/>
  <c r="AA1003" i="82"/>
  <c r="Z1003" i="82"/>
  <c r="V1003" i="82"/>
  <c r="C1003" i="82"/>
  <c r="Q1003" i="82" s="1"/>
  <c r="BG1002" i="82"/>
  <c r="AI1002" i="82"/>
  <c r="AF1002" i="82"/>
  <c r="AE1002" i="82"/>
  <c r="AD1002" i="82"/>
  <c r="AA1002" i="82"/>
  <c r="Z1002" i="82"/>
  <c r="V1002" i="82"/>
  <c r="C1002" i="82"/>
  <c r="Q1002" i="82" s="1"/>
  <c r="BG1001" i="82"/>
  <c r="AI1001" i="82"/>
  <c r="AF1001" i="82"/>
  <c r="AE1001" i="82"/>
  <c r="AD1001" i="82"/>
  <c r="AA1001" i="82"/>
  <c r="Z1001" i="82"/>
  <c r="V1001" i="82"/>
  <c r="C1001" i="82"/>
  <c r="Q1001" i="82" s="1"/>
  <c r="BG1000" i="82"/>
  <c r="AI1000" i="82"/>
  <c r="AF1000" i="82"/>
  <c r="AE1000" i="82"/>
  <c r="AD1000" i="82"/>
  <c r="AA1000" i="82"/>
  <c r="Z1000" i="82"/>
  <c r="V1000" i="82"/>
  <c r="C1000" i="82"/>
  <c r="Q1000" i="82" s="1"/>
  <c r="BG999" i="82"/>
  <c r="AI999" i="82"/>
  <c r="AF999" i="82"/>
  <c r="AE999" i="82"/>
  <c r="AD999" i="82"/>
  <c r="AA999" i="82"/>
  <c r="Z999" i="82"/>
  <c r="V999" i="82"/>
  <c r="C999" i="82"/>
  <c r="Q999" i="82" s="1"/>
  <c r="BG998" i="82"/>
  <c r="AI998" i="82"/>
  <c r="AF998" i="82"/>
  <c r="AE998" i="82"/>
  <c r="AD998" i="82"/>
  <c r="AA998" i="82"/>
  <c r="Z998" i="82"/>
  <c r="V998" i="82"/>
  <c r="C998" i="82"/>
  <c r="Q998" i="82" s="1"/>
  <c r="BG997" i="82"/>
  <c r="AI997" i="82"/>
  <c r="AF997" i="82"/>
  <c r="AE997" i="82"/>
  <c r="AD997" i="82"/>
  <c r="AA997" i="82"/>
  <c r="Z997" i="82"/>
  <c r="V997" i="82"/>
  <c r="C997" i="82"/>
  <c r="Q997" i="82" s="1"/>
  <c r="BG996" i="82"/>
  <c r="AI996" i="82"/>
  <c r="AF996" i="82"/>
  <c r="AE996" i="82"/>
  <c r="AD996" i="82"/>
  <c r="AA996" i="82"/>
  <c r="Z996" i="82"/>
  <c r="V996" i="82"/>
  <c r="C996" i="82"/>
  <c r="Q996" i="82" s="1"/>
  <c r="BG995" i="82"/>
  <c r="AI995" i="82"/>
  <c r="AF995" i="82"/>
  <c r="AE995" i="82"/>
  <c r="AD995" i="82"/>
  <c r="AA995" i="82"/>
  <c r="Z995" i="82"/>
  <c r="V995" i="82"/>
  <c r="C995" i="82"/>
  <c r="Q995" i="82" s="1"/>
  <c r="BG994" i="82"/>
  <c r="AI994" i="82"/>
  <c r="AF994" i="82"/>
  <c r="AE994" i="82"/>
  <c r="AD994" i="82"/>
  <c r="AA994" i="82"/>
  <c r="Z994" i="82"/>
  <c r="V994" i="82"/>
  <c r="C994" i="82"/>
  <c r="Q994" i="82" s="1"/>
  <c r="BG993" i="82"/>
  <c r="AI993" i="82"/>
  <c r="AF993" i="82"/>
  <c r="AE993" i="82"/>
  <c r="AD993" i="82"/>
  <c r="AA993" i="82"/>
  <c r="Z993" i="82"/>
  <c r="V993" i="82"/>
  <c r="C993" i="82"/>
  <c r="Q993" i="82" s="1"/>
  <c r="BG992" i="82"/>
  <c r="AI992" i="82"/>
  <c r="AF992" i="82"/>
  <c r="AE992" i="82"/>
  <c r="AD992" i="82"/>
  <c r="AA992" i="82"/>
  <c r="Z992" i="82"/>
  <c r="V992" i="82"/>
  <c r="C992" i="82"/>
  <c r="Q992" i="82" s="1"/>
  <c r="BG991" i="82"/>
  <c r="AI991" i="82"/>
  <c r="AF991" i="82"/>
  <c r="AE991" i="82"/>
  <c r="AD991" i="82"/>
  <c r="AA991" i="82"/>
  <c r="Z991" i="82"/>
  <c r="V991" i="82"/>
  <c r="C991" i="82"/>
  <c r="Q991" i="82" s="1"/>
  <c r="BG990" i="82"/>
  <c r="AI990" i="82"/>
  <c r="AF990" i="82"/>
  <c r="AE990" i="82"/>
  <c r="AD990" i="82"/>
  <c r="AA990" i="82"/>
  <c r="Z990" i="82"/>
  <c r="V990" i="82"/>
  <c r="C990" i="82"/>
  <c r="Q990" i="82" s="1"/>
  <c r="BG989" i="82"/>
  <c r="AI989" i="82"/>
  <c r="AF989" i="82"/>
  <c r="AE989" i="82"/>
  <c r="AD989" i="82"/>
  <c r="AA989" i="82"/>
  <c r="Z989" i="82"/>
  <c r="V989" i="82"/>
  <c r="C989" i="82"/>
  <c r="Q989" i="82" s="1"/>
  <c r="BG988" i="82"/>
  <c r="AI988" i="82"/>
  <c r="AF988" i="82"/>
  <c r="AE988" i="82"/>
  <c r="AD988" i="82"/>
  <c r="AA988" i="82"/>
  <c r="Z988" i="82"/>
  <c r="V988" i="82"/>
  <c r="C988" i="82"/>
  <c r="Q988" i="82" s="1"/>
  <c r="BG987" i="82"/>
  <c r="AI987" i="82"/>
  <c r="AF987" i="82"/>
  <c r="AE987" i="82"/>
  <c r="AD987" i="82"/>
  <c r="AA987" i="82"/>
  <c r="Z987" i="82"/>
  <c r="V987" i="82"/>
  <c r="C987" i="82"/>
  <c r="Q987" i="82" s="1"/>
  <c r="BG986" i="82"/>
  <c r="AI986" i="82"/>
  <c r="AF986" i="82"/>
  <c r="AE986" i="82"/>
  <c r="AD986" i="82"/>
  <c r="AA986" i="82"/>
  <c r="Z986" i="82"/>
  <c r="V986" i="82"/>
  <c r="C986" i="82"/>
  <c r="Q986" i="82" s="1"/>
  <c r="BG985" i="82"/>
  <c r="AI985" i="82"/>
  <c r="AF985" i="82"/>
  <c r="AE985" i="82"/>
  <c r="AD985" i="82"/>
  <c r="AA985" i="82"/>
  <c r="Z985" i="82"/>
  <c r="V985" i="82"/>
  <c r="C985" i="82"/>
  <c r="Q985" i="82" s="1"/>
  <c r="BG984" i="82"/>
  <c r="AI984" i="82"/>
  <c r="AF984" i="82"/>
  <c r="AE984" i="82"/>
  <c r="AD984" i="82"/>
  <c r="AA984" i="82"/>
  <c r="Z984" i="82"/>
  <c r="V984" i="82"/>
  <c r="C984" i="82"/>
  <c r="Q984" i="82" s="1"/>
  <c r="BG983" i="82"/>
  <c r="AI983" i="82"/>
  <c r="AF983" i="82"/>
  <c r="AE983" i="82"/>
  <c r="AD983" i="82"/>
  <c r="AA983" i="82"/>
  <c r="Z983" i="82"/>
  <c r="V983" i="82"/>
  <c r="C983" i="82"/>
  <c r="Q983" i="82" s="1"/>
  <c r="BG982" i="82"/>
  <c r="AI982" i="82"/>
  <c r="AF982" i="82"/>
  <c r="AE982" i="82"/>
  <c r="AD982" i="82"/>
  <c r="AA982" i="82"/>
  <c r="Z982" i="82"/>
  <c r="V982" i="82"/>
  <c r="C982" i="82"/>
  <c r="Q982" i="82" s="1"/>
  <c r="BG981" i="82"/>
  <c r="AI981" i="82"/>
  <c r="AF981" i="82"/>
  <c r="AE981" i="82"/>
  <c r="AD981" i="82"/>
  <c r="AA981" i="82"/>
  <c r="Z981" i="82"/>
  <c r="V981" i="82"/>
  <c r="C981" i="82"/>
  <c r="Q981" i="82" s="1"/>
  <c r="BG980" i="82"/>
  <c r="AI980" i="82"/>
  <c r="AF980" i="82"/>
  <c r="AE980" i="82"/>
  <c r="AD980" i="82"/>
  <c r="AA980" i="82"/>
  <c r="Z980" i="82"/>
  <c r="V980" i="82"/>
  <c r="C980" i="82"/>
  <c r="Q980" i="82" s="1"/>
  <c r="BG979" i="82"/>
  <c r="AI979" i="82"/>
  <c r="AF979" i="82"/>
  <c r="AE979" i="82"/>
  <c r="AD979" i="82"/>
  <c r="AA979" i="82"/>
  <c r="Z979" i="82"/>
  <c r="V979" i="82"/>
  <c r="C979" i="82"/>
  <c r="Q979" i="82" s="1"/>
  <c r="BG978" i="82"/>
  <c r="AI978" i="82"/>
  <c r="AF978" i="82"/>
  <c r="AE978" i="82"/>
  <c r="AD978" i="82"/>
  <c r="AA978" i="82"/>
  <c r="Z978" i="82"/>
  <c r="V978" i="82"/>
  <c r="C978" i="82"/>
  <c r="Q978" i="82" s="1"/>
  <c r="BG977" i="82"/>
  <c r="AI977" i="82"/>
  <c r="AF977" i="82"/>
  <c r="AE977" i="82"/>
  <c r="AD977" i="82"/>
  <c r="AA977" i="82"/>
  <c r="Z977" i="82"/>
  <c r="V977" i="82"/>
  <c r="C977" i="82"/>
  <c r="Q977" i="82" s="1"/>
  <c r="BG976" i="82"/>
  <c r="AI976" i="82"/>
  <c r="AF976" i="82"/>
  <c r="AE976" i="82"/>
  <c r="AD976" i="82"/>
  <c r="AA976" i="82"/>
  <c r="Z976" i="82"/>
  <c r="V976" i="82"/>
  <c r="C976" i="82"/>
  <c r="Q976" i="82" s="1"/>
  <c r="BG975" i="82"/>
  <c r="AI975" i="82"/>
  <c r="AF975" i="82"/>
  <c r="AE975" i="82"/>
  <c r="AD975" i="82"/>
  <c r="AA975" i="82"/>
  <c r="Z975" i="82"/>
  <c r="V975" i="82"/>
  <c r="C975" i="82"/>
  <c r="Q975" i="82" s="1"/>
  <c r="BG974" i="82"/>
  <c r="AI974" i="82"/>
  <c r="AF974" i="82"/>
  <c r="AE974" i="82"/>
  <c r="AD974" i="82"/>
  <c r="AA974" i="82"/>
  <c r="Z974" i="82"/>
  <c r="V974" i="82"/>
  <c r="C974" i="82"/>
  <c r="Q974" i="82" s="1"/>
  <c r="BG973" i="82"/>
  <c r="AI973" i="82"/>
  <c r="AF973" i="82"/>
  <c r="AE973" i="82"/>
  <c r="AD973" i="82"/>
  <c r="AA973" i="82"/>
  <c r="Z973" i="82"/>
  <c r="V973" i="82"/>
  <c r="C973" i="82"/>
  <c r="Q973" i="82" s="1"/>
  <c r="BG972" i="82"/>
  <c r="AI972" i="82"/>
  <c r="AF972" i="82"/>
  <c r="AE972" i="82"/>
  <c r="AD972" i="82"/>
  <c r="AA972" i="82"/>
  <c r="Z972" i="82"/>
  <c r="V972" i="82"/>
  <c r="C972" i="82"/>
  <c r="Q972" i="82" s="1"/>
  <c r="BG971" i="82"/>
  <c r="AI971" i="82"/>
  <c r="AF971" i="82"/>
  <c r="AE971" i="82"/>
  <c r="AD971" i="82"/>
  <c r="AA971" i="82"/>
  <c r="Z971" i="82"/>
  <c r="V971" i="82"/>
  <c r="C971" i="82"/>
  <c r="Q971" i="82" s="1"/>
  <c r="BG970" i="82"/>
  <c r="AI970" i="82"/>
  <c r="AF970" i="82"/>
  <c r="AE970" i="82"/>
  <c r="AD970" i="82"/>
  <c r="AA970" i="82"/>
  <c r="Z970" i="82"/>
  <c r="V970" i="82"/>
  <c r="C970" i="82"/>
  <c r="Q970" i="82" s="1"/>
  <c r="BG969" i="82"/>
  <c r="AI969" i="82"/>
  <c r="AF969" i="82"/>
  <c r="AE969" i="82"/>
  <c r="AD969" i="82"/>
  <c r="AA969" i="82"/>
  <c r="Z969" i="82"/>
  <c r="V969" i="82"/>
  <c r="C969" i="82"/>
  <c r="Q969" i="82" s="1"/>
  <c r="BG968" i="82"/>
  <c r="AI968" i="82"/>
  <c r="AF968" i="82"/>
  <c r="AE968" i="82"/>
  <c r="AD968" i="82"/>
  <c r="AA968" i="82"/>
  <c r="Z968" i="82"/>
  <c r="V968" i="82"/>
  <c r="C968" i="82"/>
  <c r="Q968" i="82" s="1"/>
  <c r="BG967" i="82"/>
  <c r="AI967" i="82"/>
  <c r="AF967" i="82"/>
  <c r="AE967" i="82"/>
  <c r="AD967" i="82"/>
  <c r="AA967" i="82"/>
  <c r="Z967" i="82"/>
  <c r="V967" i="82"/>
  <c r="C967" i="82"/>
  <c r="Q967" i="82" s="1"/>
  <c r="BG966" i="82"/>
  <c r="AI966" i="82"/>
  <c r="AF966" i="82"/>
  <c r="AE966" i="82"/>
  <c r="AD966" i="82"/>
  <c r="AA966" i="82"/>
  <c r="Z966" i="82"/>
  <c r="V966" i="82"/>
  <c r="C966" i="82"/>
  <c r="Q966" i="82" s="1"/>
  <c r="BG965" i="82"/>
  <c r="AI965" i="82"/>
  <c r="AF965" i="82"/>
  <c r="AE965" i="82"/>
  <c r="AD965" i="82"/>
  <c r="AA965" i="82"/>
  <c r="Z965" i="82"/>
  <c r="V965" i="82"/>
  <c r="C965" i="82"/>
  <c r="Q965" i="82" s="1"/>
  <c r="BG964" i="82"/>
  <c r="AI964" i="82"/>
  <c r="AF964" i="82"/>
  <c r="AE964" i="82"/>
  <c r="AD964" i="82"/>
  <c r="AA964" i="82"/>
  <c r="Z964" i="82"/>
  <c r="V964" i="82"/>
  <c r="C964" i="82"/>
  <c r="Q964" i="82" s="1"/>
  <c r="BG963" i="82"/>
  <c r="AI963" i="82"/>
  <c r="AF963" i="82"/>
  <c r="AE963" i="82"/>
  <c r="AD963" i="82"/>
  <c r="AA963" i="82"/>
  <c r="Z963" i="82"/>
  <c r="V963" i="82"/>
  <c r="C963" i="82"/>
  <c r="Q963" i="82" s="1"/>
  <c r="BG962" i="82"/>
  <c r="AI962" i="82"/>
  <c r="AF962" i="82"/>
  <c r="AE962" i="82"/>
  <c r="AD962" i="82"/>
  <c r="AA962" i="82"/>
  <c r="Z962" i="82"/>
  <c r="V962" i="82"/>
  <c r="C962" i="82"/>
  <c r="Q962" i="82" s="1"/>
  <c r="BG961" i="82"/>
  <c r="AI961" i="82"/>
  <c r="AF961" i="82"/>
  <c r="AE961" i="82"/>
  <c r="AD961" i="82"/>
  <c r="AA961" i="82"/>
  <c r="Z961" i="82"/>
  <c r="V961" i="82"/>
  <c r="C961" i="82"/>
  <c r="Q961" i="82" s="1"/>
  <c r="BG960" i="82"/>
  <c r="AI960" i="82"/>
  <c r="AF960" i="82"/>
  <c r="AE960" i="82"/>
  <c r="AD960" i="82"/>
  <c r="AA960" i="82"/>
  <c r="Z960" i="82"/>
  <c r="V960" i="82"/>
  <c r="C960" i="82"/>
  <c r="Q960" i="82" s="1"/>
  <c r="BG959" i="82"/>
  <c r="AI959" i="82"/>
  <c r="AF959" i="82"/>
  <c r="AE959" i="82"/>
  <c r="AD959" i="82"/>
  <c r="AA959" i="82"/>
  <c r="Z959" i="82"/>
  <c r="V959" i="82"/>
  <c r="C959" i="82"/>
  <c r="Q959" i="82" s="1"/>
  <c r="BG958" i="82"/>
  <c r="AI958" i="82"/>
  <c r="AF958" i="82"/>
  <c r="AE958" i="82"/>
  <c r="AD958" i="82"/>
  <c r="AA958" i="82"/>
  <c r="Z958" i="82"/>
  <c r="V958" i="82"/>
  <c r="C958" i="82"/>
  <c r="Q958" i="82" s="1"/>
  <c r="BG957" i="82"/>
  <c r="AI957" i="82"/>
  <c r="AF957" i="82"/>
  <c r="AE957" i="82"/>
  <c r="AD957" i="82"/>
  <c r="AA957" i="82"/>
  <c r="Z957" i="82"/>
  <c r="V957" i="82"/>
  <c r="C957" i="82"/>
  <c r="Q957" i="82" s="1"/>
  <c r="BG956" i="82"/>
  <c r="AI956" i="82"/>
  <c r="AF956" i="82"/>
  <c r="AE956" i="82"/>
  <c r="AD956" i="82"/>
  <c r="AA956" i="82"/>
  <c r="Z956" i="82"/>
  <c r="V956" i="82"/>
  <c r="C956" i="82"/>
  <c r="Q956" i="82" s="1"/>
  <c r="BG955" i="82"/>
  <c r="AI955" i="82"/>
  <c r="AF955" i="82"/>
  <c r="AE955" i="82"/>
  <c r="AD955" i="82"/>
  <c r="AA955" i="82"/>
  <c r="Z955" i="82"/>
  <c r="V955" i="82"/>
  <c r="C955" i="82"/>
  <c r="Q955" i="82" s="1"/>
  <c r="BG954" i="82"/>
  <c r="AI954" i="82"/>
  <c r="AF954" i="82"/>
  <c r="AE954" i="82"/>
  <c r="AD954" i="82"/>
  <c r="AA954" i="82"/>
  <c r="Z954" i="82"/>
  <c r="V954" i="82"/>
  <c r="C954" i="82"/>
  <c r="Q954" i="82" s="1"/>
  <c r="BG953" i="82"/>
  <c r="AI953" i="82"/>
  <c r="AF953" i="82"/>
  <c r="AE953" i="82"/>
  <c r="AD953" i="82"/>
  <c r="AA953" i="82"/>
  <c r="Z953" i="82"/>
  <c r="V953" i="82"/>
  <c r="C953" i="82"/>
  <c r="Q953" i="82" s="1"/>
  <c r="BG952" i="82"/>
  <c r="AI952" i="82"/>
  <c r="AF952" i="82"/>
  <c r="AE952" i="82"/>
  <c r="AD952" i="82"/>
  <c r="AA952" i="82"/>
  <c r="Z952" i="82"/>
  <c r="V952" i="82"/>
  <c r="C952" i="82"/>
  <c r="Q952" i="82" s="1"/>
  <c r="BG951" i="82"/>
  <c r="AI951" i="82"/>
  <c r="AF951" i="82"/>
  <c r="AE951" i="82"/>
  <c r="AD951" i="82"/>
  <c r="AA951" i="82"/>
  <c r="Z951" i="82"/>
  <c r="V951" i="82"/>
  <c r="C951" i="82"/>
  <c r="Q951" i="82" s="1"/>
  <c r="BG950" i="82"/>
  <c r="AI950" i="82"/>
  <c r="AF950" i="82"/>
  <c r="AE950" i="82"/>
  <c r="AD950" i="82"/>
  <c r="AA950" i="82"/>
  <c r="Z950" i="82"/>
  <c r="V950" i="82"/>
  <c r="C950" i="82"/>
  <c r="Q950" i="82" s="1"/>
  <c r="BG949" i="82"/>
  <c r="AI949" i="82"/>
  <c r="AF949" i="82"/>
  <c r="AE949" i="82"/>
  <c r="AD949" i="82"/>
  <c r="AA949" i="82"/>
  <c r="Z949" i="82"/>
  <c r="V949" i="82"/>
  <c r="C949" i="82"/>
  <c r="Q949" i="82" s="1"/>
  <c r="BG948" i="82"/>
  <c r="AI948" i="82"/>
  <c r="AF948" i="82"/>
  <c r="AE948" i="82"/>
  <c r="AD948" i="82"/>
  <c r="AA948" i="82"/>
  <c r="Z948" i="82"/>
  <c r="V948" i="82"/>
  <c r="C948" i="82"/>
  <c r="Q948" i="82" s="1"/>
  <c r="BG947" i="82"/>
  <c r="AI947" i="82"/>
  <c r="AF947" i="82"/>
  <c r="AE947" i="82"/>
  <c r="AD947" i="82"/>
  <c r="AA947" i="82"/>
  <c r="Z947" i="82"/>
  <c r="V947" i="82"/>
  <c r="C947" i="82"/>
  <c r="Q947" i="82" s="1"/>
  <c r="BG946" i="82"/>
  <c r="AI946" i="82"/>
  <c r="AF946" i="82"/>
  <c r="AE946" i="82"/>
  <c r="AD946" i="82"/>
  <c r="AA946" i="82"/>
  <c r="Z946" i="82"/>
  <c r="V946" i="82"/>
  <c r="C946" i="82"/>
  <c r="Q946" i="82" s="1"/>
  <c r="BG945" i="82"/>
  <c r="AI945" i="82"/>
  <c r="AF945" i="82"/>
  <c r="AE945" i="82"/>
  <c r="AD945" i="82"/>
  <c r="AA945" i="82"/>
  <c r="Z945" i="82"/>
  <c r="V945" i="82"/>
  <c r="C945" i="82"/>
  <c r="Q945" i="82" s="1"/>
  <c r="BG944" i="82"/>
  <c r="AI944" i="82"/>
  <c r="AF944" i="82"/>
  <c r="AE944" i="82"/>
  <c r="AD944" i="82"/>
  <c r="AA944" i="82"/>
  <c r="Z944" i="82"/>
  <c r="V944" i="82"/>
  <c r="C944" i="82"/>
  <c r="Q944" i="82" s="1"/>
  <c r="BG943" i="82"/>
  <c r="AI943" i="82"/>
  <c r="AF943" i="82"/>
  <c r="AE943" i="82"/>
  <c r="AD943" i="82"/>
  <c r="AA943" i="82"/>
  <c r="Z943" i="82"/>
  <c r="V943" i="82"/>
  <c r="C943" i="82"/>
  <c r="Q943" i="82" s="1"/>
  <c r="BG942" i="82"/>
  <c r="AI942" i="82"/>
  <c r="AF942" i="82"/>
  <c r="AE942" i="82"/>
  <c r="AD942" i="82"/>
  <c r="AA942" i="82"/>
  <c r="Z942" i="82"/>
  <c r="V942" i="82"/>
  <c r="C942" i="82"/>
  <c r="Q942" i="82" s="1"/>
  <c r="BG941" i="82"/>
  <c r="AI941" i="82"/>
  <c r="AF941" i="82"/>
  <c r="AE941" i="82"/>
  <c r="AD941" i="82"/>
  <c r="AA941" i="82"/>
  <c r="Z941" i="82"/>
  <c r="V941" i="82"/>
  <c r="C941" i="82"/>
  <c r="Q941" i="82" s="1"/>
  <c r="BG940" i="82"/>
  <c r="AI940" i="82"/>
  <c r="AF940" i="82"/>
  <c r="AE940" i="82"/>
  <c r="AD940" i="82"/>
  <c r="AA940" i="82"/>
  <c r="Z940" i="82"/>
  <c r="V940" i="82"/>
  <c r="C940" i="82"/>
  <c r="Q940" i="82" s="1"/>
  <c r="BG939" i="82"/>
  <c r="AI939" i="82"/>
  <c r="AF939" i="82"/>
  <c r="AE939" i="82"/>
  <c r="AD939" i="82"/>
  <c r="AA939" i="82"/>
  <c r="Z939" i="82"/>
  <c r="V939" i="82"/>
  <c r="C939" i="82"/>
  <c r="Q939" i="82" s="1"/>
  <c r="BG938" i="82"/>
  <c r="AI938" i="82"/>
  <c r="AF938" i="82"/>
  <c r="AE938" i="82"/>
  <c r="AD938" i="82"/>
  <c r="AA938" i="82"/>
  <c r="Z938" i="82"/>
  <c r="V938" i="82"/>
  <c r="C938" i="82"/>
  <c r="Q938" i="82" s="1"/>
  <c r="BG937" i="82"/>
  <c r="AI937" i="82"/>
  <c r="AF937" i="82"/>
  <c r="AE937" i="82"/>
  <c r="AD937" i="82"/>
  <c r="AA937" i="82"/>
  <c r="Z937" i="82"/>
  <c r="V937" i="82"/>
  <c r="C937" i="82"/>
  <c r="Q937" i="82" s="1"/>
  <c r="BG936" i="82"/>
  <c r="AI936" i="82"/>
  <c r="AF936" i="82"/>
  <c r="AE936" i="82"/>
  <c r="AD936" i="82"/>
  <c r="AA936" i="82"/>
  <c r="Z936" i="82"/>
  <c r="V936" i="82"/>
  <c r="C936" i="82"/>
  <c r="Q936" i="82" s="1"/>
  <c r="BG935" i="82"/>
  <c r="AI935" i="82"/>
  <c r="AF935" i="82"/>
  <c r="AE935" i="82"/>
  <c r="AD935" i="82"/>
  <c r="AA935" i="82"/>
  <c r="Z935" i="82"/>
  <c r="V935" i="82"/>
  <c r="C935" i="82"/>
  <c r="Q935" i="82" s="1"/>
  <c r="BG934" i="82"/>
  <c r="AI934" i="82"/>
  <c r="AF934" i="82"/>
  <c r="AE934" i="82"/>
  <c r="AD934" i="82"/>
  <c r="AA934" i="82"/>
  <c r="Z934" i="82"/>
  <c r="V934" i="82"/>
  <c r="C934" i="82"/>
  <c r="Q934" i="82" s="1"/>
  <c r="BG933" i="82"/>
  <c r="AI933" i="82"/>
  <c r="AF933" i="82"/>
  <c r="AE933" i="82"/>
  <c r="AD933" i="82"/>
  <c r="AA933" i="82"/>
  <c r="Z933" i="82"/>
  <c r="V933" i="82"/>
  <c r="C933" i="82"/>
  <c r="Q933" i="82" s="1"/>
  <c r="BG932" i="82"/>
  <c r="AI932" i="82"/>
  <c r="AF932" i="82"/>
  <c r="AE932" i="82"/>
  <c r="AD932" i="82"/>
  <c r="AA932" i="82"/>
  <c r="Z932" i="82"/>
  <c r="V932" i="82"/>
  <c r="C932" i="82"/>
  <c r="Q932" i="82" s="1"/>
  <c r="BG931" i="82"/>
  <c r="AI931" i="82"/>
  <c r="AF931" i="82"/>
  <c r="AE931" i="82"/>
  <c r="AD931" i="82"/>
  <c r="AA931" i="82"/>
  <c r="Z931" i="82"/>
  <c r="V931" i="82"/>
  <c r="C931" i="82"/>
  <c r="Q931" i="82" s="1"/>
  <c r="BG930" i="82"/>
  <c r="AI930" i="82"/>
  <c r="AF930" i="82"/>
  <c r="AE930" i="82"/>
  <c r="AD930" i="82"/>
  <c r="AA930" i="82"/>
  <c r="Z930" i="82"/>
  <c r="V930" i="82"/>
  <c r="C930" i="82"/>
  <c r="Q930" i="82" s="1"/>
  <c r="BG929" i="82"/>
  <c r="AI929" i="82"/>
  <c r="AF929" i="82"/>
  <c r="AE929" i="82"/>
  <c r="AD929" i="82"/>
  <c r="AA929" i="82"/>
  <c r="Z929" i="82"/>
  <c r="V929" i="82"/>
  <c r="C929" i="82"/>
  <c r="Q929" i="82" s="1"/>
  <c r="BG928" i="82"/>
  <c r="AI928" i="82"/>
  <c r="AF928" i="82"/>
  <c r="AE928" i="82"/>
  <c r="AD928" i="82"/>
  <c r="AA928" i="82"/>
  <c r="Z928" i="82"/>
  <c r="V928" i="82"/>
  <c r="C928" i="82"/>
  <c r="Q928" i="82" s="1"/>
  <c r="BG927" i="82"/>
  <c r="AI927" i="82"/>
  <c r="AF927" i="82"/>
  <c r="AE927" i="82"/>
  <c r="AD927" i="82"/>
  <c r="AA927" i="82"/>
  <c r="Z927" i="82"/>
  <c r="V927" i="82"/>
  <c r="C927" i="82"/>
  <c r="Q927" i="82" s="1"/>
  <c r="BG926" i="82"/>
  <c r="AI926" i="82"/>
  <c r="AF926" i="82"/>
  <c r="AE926" i="82"/>
  <c r="AD926" i="82"/>
  <c r="AA926" i="82"/>
  <c r="Z926" i="82"/>
  <c r="V926" i="82"/>
  <c r="C926" i="82"/>
  <c r="Q926" i="82" s="1"/>
  <c r="BG925" i="82"/>
  <c r="AI925" i="82"/>
  <c r="AF925" i="82"/>
  <c r="AE925" i="82"/>
  <c r="AD925" i="82"/>
  <c r="AA925" i="82"/>
  <c r="Z925" i="82"/>
  <c r="V925" i="82"/>
  <c r="C925" i="82"/>
  <c r="Q925" i="82" s="1"/>
  <c r="BG924" i="82"/>
  <c r="AI924" i="82"/>
  <c r="AF924" i="82"/>
  <c r="AE924" i="82"/>
  <c r="AD924" i="82"/>
  <c r="AA924" i="82"/>
  <c r="Z924" i="82"/>
  <c r="V924" i="82"/>
  <c r="C924" i="82"/>
  <c r="Q924" i="82" s="1"/>
  <c r="BG923" i="82"/>
  <c r="AI923" i="82"/>
  <c r="AF923" i="82"/>
  <c r="AE923" i="82"/>
  <c r="AD923" i="82"/>
  <c r="AA923" i="82"/>
  <c r="Z923" i="82"/>
  <c r="V923" i="82"/>
  <c r="C923" i="82"/>
  <c r="Q923" i="82" s="1"/>
  <c r="BG922" i="82"/>
  <c r="AI922" i="82"/>
  <c r="AF922" i="82"/>
  <c r="AE922" i="82"/>
  <c r="AD922" i="82"/>
  <c r="AA922" i="82"/>
  <c r="Z922" i="82"/>
  <c r="V922" i="82"/>
  <c r="C922" i="82"/>
  <c r="Q922" i="82" s="1"/>
  <c r="BG921" i="82"/>
  <c r="AI921" i="82"/>
  <c r="AF921" i="82"/>
  <c r="AE921" i="82"/>
  <c r="AD921" i="82"/>
  <c r="AA921" i="82"/>
  <c r="Z921" i="82"/>
  <c r="V921" i="82"/>
  <c r="C921" i="82"/>
  <c r="Q921" i="82" s="1"/>
  <c r="BG920" i="82"/>
  <c r="AI920" i="82"/>
  <c r="AF920" i="82"/>
  <c r="AE920" i="82"/>
  <c r="AD920" i="82"/>
  <c r="AA920" i="82"/>
  <c r="Z920" i="82"/>
  <c r="V920" i="82"/>
  <c r="C920" i="82"/>
  <c r="Q920" i="82" s="1"/>
  <c r="BG919" i="82"/>
  <c r="AI919" i="82"/>
  <c r="AF919" i="82"/>
  <c r="AE919" i="82"/>
  <c r="AD919" i="82"/>
  <c r="AA919" i="82"/>
  <c r="Z919" i="82"/>
  <c r="V919" i="82"/>
  <c r="C919" i="82"/>
  <c r="Q919" i="82" s="1"/>
  <c r="BG918" i="82"/>
  <c r="AI918" i="82"/>
  <c r="AF918" i="82"/>
  <c r="AE918" i="82"/>
  <c r="AD918" i="82"/>
  <c r="AA918" i="82"/>
  <c r="Z918" i="82"/>
  <c r="V918" i="82"/>
  <c r="C918" i="82"/>
  <c r="Q918" i="82" s="1"/>
  <c r="BG917" i="82"/>
  <c r="AI917" i="82"/>
  <c r="AF917" i="82"/>
  <c r="AE917" i="82"/>
  <c r="AD917" i="82"/>
  <c r="AA917" i="82"/>
  <c r="Z917" i="82"/>
  <c r="V917" i="82"/>
  <c r="C917" i="82"/>
  <c r="Q917" i="82" s="1"/>
  <c r="BG916" i="82"/>
  <c r="AI916" i="82"/>
  <c r="AF916" i="82"/>
  <c r="AE916" i="82"/>
  <c r="AD916" i="82"/>
  <c r="AA916" i="82"/>
  <c r="Z916" i="82"/>
  <c r="V916" i="82"/>
  <c r="C916" i="82"/>
  <c r="Q916" i="82" s="1"/>
  <c r="BG915" i="82"/>
  <c r="AI915" i="82"/>
  <c r="AF915" i="82"/>
  <c r="AE915" i="82"/>
  <c r="AD915" i="82"/>
  <c r="AA915" i="82"/>
  <c r="Z915" i="82"/>
  <c r="V915" i="82"/>
  <c r="C915" i="82"/>
  <c r="Q915" i="82" s="1"/>
  <c r="BG914" i="82"/>
  <c r="AI914" i="82"/>
  <c r="AF914" i="82"/>
  <c r="AE914" i="82"/>
  <c r="AD914" i="82"/>
  <c r="AA914" i="82"/>
  <c r="Z914" i="82"/>
  <c r="V914" i="82"/>
  <c r="C914" i="82"/>
  <c r="Q914" i="82" s="1"/>
  <c r="BG913" i="82"/>
  <c r="AI913" i="82"/>
  <c r="AF913" i="82"/>
  <c r="AE913" i="82"/>
  <c r="AD913" i="82"/>
  <c r="AA913" i="82"/>
  <c r="Z913" i="82"/>
  <c r="V913" i="82"/>
  <c r="C913" i="82"/>
  <c r="Q913" i="82" s="1"/>
  <c r="BG912" i="82"/>
  <c r="AI912" i="82"/>
  <c r="AF912" i="82"/>
  <c r="AE912" i="82"/>
  <c r="AD912" i="82"/>
  <c r="AA912" i="82"/>
  <c r="Z912" i="82"/>
  <c r="V912" i="82"/>
  <c r="C912" i="82"/>
  <c r="Q912" i="82" s="1"/>
  <c r="BG911" i="82"/>
  <c r="AI911" i="82"/>
  <c r="AF911" i="82"/>
  <c r="AE911" i="82"/>
  <c r="AD911" i="82"/>
  <c r="AA911" i="82"/>
  <c r="Z911" i="82"/>
  <c r="V911" i="82"/>
  <c r="C911" i="82"/>
  <c r="Q911" i="82" s="1"/>
  <c r="BG910" i="82"/>
  <c r="AI910" i="82"/>
  <c r="AF910" i="82"/>
  <c r="AE910" i="82"/>
  <c r="AD910" i="82"/>
  <c r="AA910" i="82"/>
  <c r="Z910" i="82"/>
  <c r="V910" i="82"/>
  <c r="C910" i="82"/>
  <c r="Q910" i="82" s="1"/>
  <c r="BG909" i="82"/>
  <c r="AI909" i="82"/>
  <c r="AF909" i="82"/>
  <c r="AE909" i="82"/>
  <c r="AD909" i="82"/>
  <c r="AA909" i="82"/>
  <c r="Z909" i="82"/>
  <c r="V909" i="82"/>
  <c r="C909" i="82"/>
  <c r="Q909" i="82" s="1"/>
  <c r="BG908" i="82"/>
  <c r="AI908" i="82"/>
  <c r="AF908" i="82"/>
  <c r="AE908" i="82"/>
  <c r="AD908" i="82"/>
  <c r="AA908" i="82"/>
  <c r="Z908" i="82"/>
  <c r="V908" i="82"/>
  <c r="C908" i="82"/>
  <c r="Q908" i="82" s="1"/>
  <c r="BG907" i="82"/>
  <c r="AI907" i="82"/>
  <c r="AF907" i="82"/>
  <c r="AE907" i="82"/>
  <c r="AD907" i="82"/>
  <c r="AA907" i="82"/>
  <c r="Z907" i="82"/>
  <c r="V907" i="82"/>
  <c r="C907" i="82"/>
  <c r="Q907" i="82" s="1"/>
  <c r="BG906" i="82"/>
  <c r="AI906" i="82"/>
  <c r="AF906" i="82"/>
  <c r="AE906" i="82"/>
  <c r="AD906" i="82"/>
  <c r="AA906" i="82"/>
  <c r="Z906" i="82"/>
  <c r="V906" i="82"/>
  <c r="C906" i="82"/>
  <c r="Q906" i="82" s="1"/>
  <c r="BG905" i="82"/>
  <c r="AI905" i="82"/>
  <c r="AF905" i="82"/>
  <c r="AE905" i="82"/>
  <c r="AD905" i="82"/>
  <c r="AA905" i="82"/>
  <c r="Z905" i="82"/>
  <c r="V905" i="82"/>
  <c r="C905" i="82"/>
  <c r="Q905" i="82" s="1"/>
  <c r="BG904" i="82"/>
  <c r="AI904" i="82"/>
  <c r="AF904" i="82"/>
  <c r="AE904" i="82"/>
  <c r="AD904" i="82"/>
  <c r="AA904" i="82"/>
  <c r="Z904" i="82"/>
  <c r="V904" i="82"/>
  <c r="C904" i="82"/>
  <c r="Q904" i="82" s="1"/>
  <c r="BG903" i="82"/>
  <c r="AI903" i="82"/>
  <c r="AF903" i="82"/>
  <c r="AE903" i="82"/>
  <c r="AD903" i="82"/>
  <c r="AA903" i="82"/>
  <c r="Z903" i="82"/>
  <c r="V903" i="82"/>
  <c r="C903" i="82"/>
  <c r="Q903" i="82" s="1"/>
  <c r="BG902" i="82"/>
  <c r="AI902" i="82"/>
  <c r="AF902" i="82"/>
  <c r="AE902" i="82"/>
  <c r="AD902" i="82"/>
  <c r="AA902" i="82"/>
  <c r="Z902" i="82"/>
  <c r="V902" i="82"/>
  <c r="C902" i="82"/>
  <c r="Q902" i="82" s="1"/>
  <c r="BG901" i="82"/>
  <c r="AI901" i="82"/>
  <c r="AF901" i="82"/>
  <c r="AE901" i="82"/>
  <c r="AD901" i="82"/>
  <c r="AA901" i="82"/>
  <c r="Z901" i="82"/>
  <c r="V901" i="82"/>
  <c r="C901" i="82"/>
  <c r="Q901" i="82" s="1"/>
  <c r="BG900" i="82"/>
  <c r="AI900" i="82"/>
  <c r="AF900" i="82"/>
  <c r="AE900" i="82"/>
  <c r="AD900" i="82"/>
  <c r="AA900" i="82"/>
  <c r="Z900" i="82"/>
  <c r="V900" i="82"/>
  <c r="C900" i="82"/>
  <c r="Q900" i="82" s="1"/>
  <c r="BG899" i="82"/>
  <c r="AI899" i="82"/>
  <c r="AF899" i="82"/>
  <c r="AE899" i="82"/>
  <c r="AD899" i="82"/>
  <c r="AA899" i="82"/>
  <c r="Z899" i="82"/>
  <c r="V899" i="82"/>
  <c r="C899" i="82"/>
  <c r="Q899" i="82" s="1"/>
  <c r="BG898" i="82"/>
  <c r="AI898" i="82"/>
  <c r="AF898" i="82"/>
  <c r="AE898" i="82"/>
  <c r="AD898" i="82"/>
  <c r="AA898" i="82"/>
  <c r="Z898" i="82"/>
  <c r="V898" i="82"/>
  <c r="C898" i="82"/>
  <c r="Q898" i="82" s="1"/>
  <c r="BG897" i="82"/>
  <c r="AI897" i="82"/>
  <c r="AF897" i="82"/>
  <c r="AE897" i="82"/>
  <c r="AD897" i="82"/>
  <c r="AA897" i="82"/>
  <c r="Z897" i="82"/>
  <c r="V897" i="82"/>
  <c r="C897" i="82"/>
  <c r="Q897" i="82" s="1"/>
  <c r="BG896" i="82"/>
  <c r="AI896" i="82"/>
  <c r="AF896" i="82"/>
  <c r="AE896" i="82"/>
  <c r="AD896" i="82"/>
  <c r="AA896" i="82"/>
  <c r="Z896" i="82"/>
  <c r="V896" i="82"/>
  <c r="C896" i="82"/>
  <c r="Q896" i="82" s="1"/>
  <c r="BG895" i="82"/>
  <c r="AI895" i="82"/>
  <c r="AF895" i="82"/>
  <c r="AE895" i="82"/>
  <c r="AD895" i="82"/>
  <c r="AA895" i="82"/>
  <c r="Z895" i="82"/>
  <c r="V895" i="82"/>
  <c r="C895" i="82"/>
  <c r="Q895" i="82" s="1"/>
  <c r="BG894" i="82"/>
  <c r="AI894" i="82"/>
  <c r="AF894" i="82"/>
  <c r="AE894" i="82"/>
  <c r="AD894" i="82"/>
  <c r="AA894" i="82"/>
  <c r="Z894" i="82"/>
  <c r="V894" i="82"/>
  <c r="C894" i="82"/>
  <c r="Q894" i="82" s="1"/>
  <c r="BG893" i="82"/>
  <c r="AI893" i="82"/>
  <c r="AF893" i="82"/>
  <c r="AE893" i="82"/>
  <c r="AD893" i="82"/>
  <c r="AA893" i="82"/>
  <c r="Z893" i="82"/>
  <c r="V893" i="82"/>
  <c r="C893" i="82"/>
  <c r="Q893" i="82" s="1"/>
  <c r="BG892" i="82"/>
  <c r="AI892" i="82"/>
  <c r="AF892" i="82"/>
  <c r="AE892" i="82"/>
  <c r="AD892" i="82"/>
  <c r="AA892" i="82"/>
  <c r="Z892" i="82"/>
  <c r="V892" i="82"/>
  <c r="C892" i="82"/>
  <c r="Q892" i="82" s="1"/>
  <c r="BG891" i="82"/>
  <c r="AI891" i="82"/>
  <c r="AF891" i="82"/>
  <c r="AE891" i="82"/>
  <c r="AD891" i="82"/>
  <c r="AA891" i="82"/>
  <c r="Z891" i="82"/>
  <c r="V891" i="82"/>
  <c r="C891" i="82"/>
  <c r="Q891" i="82" s="1"/>
  <c r="BG890" i="82"/>
  <c r="AI890" i="82"/>
  <c r="AF890" i="82"/>
  <c r="AE890" i="82"/>
  <c r="AD890" i="82"/>
  <c r="AA890" i="82"/>
  <c r="Z890" i="82"/>
  <c r="V890" i="82"/>
  <c r="C890" i="82"/>
  <c r="Q890" i="82" s="1"/>
  <c r="BG889" i="82"/>
  <c r="AI889" i="82"/>
  <c r="AF889" i="82"/>
  <c r="AE889" i="82"/>
  <c r="AD889" i="82"/>
  <c r="AA889" i="82"/>
  <c r="Z889" i="82"/>
  <c r="V889" i="82"/>
  <c r="C889" i="82"/>
  <c r="Q889" i="82" s="1"/>
  <c r="BG888" i="82"/>
  <c r="AI888" i="82"/>
  <c r="AF888" i="82"/>
  <c r="AE888" i="82"/>
  <c r="AD888" i="82"/>
  <c r="AA888" i="82"/>
  <c r="Z888" i="82"/>
  <c r="V888" i="82"/>
  <c r="C888" i="82"/>
  <c r="Q888" i="82" s="1"/>
  <c r="BG887" i="82"/>
  <c r="AI887" i="82"/>
  <c r="AF887" i="82"/>
  <c r="AE887" i="82"/>
  <c r="AD887" i="82"/>
  <c r="AA887" i="82"/>
  <c r="Z887" i="82"/>
  <c r="V887" i="82"/>
  <c r="C887" i="82"/>
  <c r="Q887" i="82" s="1"/>
  <c r="BG886" i="82"/>
  <c r="AI886" i="82"/>
  <c r="AF886" i="82"/>
  <c r="AE886" i="82"/>
  <c r="AD886" i="82"/>
  <c r="AA886" i="82"/>
  <c r="Z886" i="82"/>
  <c r="V886" i="82"/>
  <c r="C886" i="82"/>
  <c r="Q886" i="82" s="1"/>
  <c r="BG885" i="82"/>
  <c r="AI885" i="82"/>
  <c r="AF885" i="82"/>
  <c r="AE885" i="82"/>
  <c r="AD885" i="82"/>
  <c r="AA885" i="82"/>
  <c r="Z885" i="82"/>
  <c r="V885" i="82"/>
  <c r="C885" i="82"/>
  <c r="Q885" i="82" s="1"/>
  <c r="BG884" i="82"/>
  <c r="AI884" i="82"/>
  <c r="AF884" i="82"/>
  <c r="AE884" i="82"/>
  <c r="AD884" i="82"/>
  <c r="AA884" i="82"/>
  <c r="Z884" i="82"/>
  <c r="V884" i="82"/>
  <c r="C884" i="82"/>
  <c r="Q884" i="82" s="1"/>
  <c r="BG883" i="82"/>
  <c r="AI883" i="82"/>
  <c r="AF883" i="82"/>
  <c r="AE883" i="82"/>
  <c r="AD883" i="82"/>
  <c r="AA883" i="82"/>
  <c r="Z883" i="82"/>
  <c r="V883" i="82"/>
  <c r="C883" i="82"/>
  <c r="Q883" i="82" s="1"/>
  <c r="BG882" i="82"/>
  <c r="AI882" i="82"/>
  <c r="AF882" i="82"/>
  <c r="AE882" i="82"/>
  <c r="AD882" i="82"/>
  <c r="AA882" i="82"/>
  <c r="Z882" i="82"/>
  <c r="V882" i="82"/>
  <c r="C882" i="82"/>
  <c r="Q882" i="82" s="1"/>
  <c r="BG881" i="82"/>
  <c r="AI881" i="82"/>
  <c r="AF881" i="82"/>
  <c r="AE881" i="82"/>
  <c r="AD881" i="82"/>
  <c r="AA881" i="82"/>
  <c r="Z881" i="82"/>
  <c r="V881" i="82"/>
  <c r="C881" i="82"/>
  <c r="Q881" i="82" s="1"/>
  <c r="BG880" i="82"/>
  <c r="AI880" i="82"/>
  <c r="AF880" i="82"/>
  <c r="AE880" i="82"/>
  <c r="AD880" i="82"/>
  <c r="AA880" i="82"/>
  <c r="Z880" i="82"/>
  <c r="V880" i="82"/>
  <c r="C880" i="82"/>
  <c r="Q880" i="82" s="1"/>
  <c r="BG879" i="82"/>
  <c r="AI879" i="82"/>
  <c r="AF879" i="82"/>
  <c r="AE879" i="82"/>
  <c r="AD879" i="82"/>
  <c r="AA879" i="82"/>
  <c r="Z879" i="82"/>
  <c r="V879" i="82"/>
  <c r="C879" i="82"/>
  <c r="Q879" i="82" s="1"/>
  <c r="BG878" i="82"/>
  <c r="AI878" i="82"/>
  <c r="AF878" i="82"/>
  <c r="AE878" i="82"/>
  <c r="AD878" i="82"/>
  <c r="AA878" i="82"/>
  <c r="Z878" i="82"/>
  <c r="V878" i="82"/>
  <c r="C878" i="82"/>
  <c r="Q878" i="82" s="1"/>
  <c r="BG877" i="82"/>
  <c r="AI877" i="82"/>
  <c r="AF877" i="82"/>
  <c r="AE877" i="82"/>
  <c r="AD877" i="82"/>
  <c r="AA877" i="82"/>
  <c r="Z877" i="82"/>
  <c r="V877" i="82"/>
  <c r="C877" i="82"/>
  <c r="Q877" i="82" s="1"/>
  <c r="BG876" i="82"/>
  <c r="AI876" i="82"/>
  <c r="AF876" i="82"/>
  <c r="AE876" i="82"/>
  <c r="AD876" i="82"/>
  <c r="AA876" i="82"/>
  <c r="Z876" i="82"/>
  <c r="V876" i="82"/>
  <c r="C876" i="82"/>
  <c r="Q876" i="82" s="1"/>
  <c r="BG875" i="82"/>
  <c r="AI875" i="82"/>
  <c r="AF875" i="82"/>
  <c r="AE875" i="82"/>
  <c r="AD875" i="82"/>
  <c r="AA875" i="82"/>
  <c r="Z875" i="82"/>
  <c r="V875" i="82"/>
  <c r="C875" i="82"/>
  <c r="Q875" i="82" s="1"/>
  <c r="BG874" i="82"/>
  <c r="AI874" i="82"/>
  <c r="AF874" i="82"/>
  <c r="AE874" i="82"/>
  <c r="AD874" i="82"/>
  <c r="AA874" i="82"/>
  <c r="Z874" i="82"/>
  <c r="V874" i="82"/>
  <c r="C874" i="82"/>
  <c r="Q874" i="82" s="1"/>
  <c r="BG873" i="82"/>
  <c r="AI873" i="82"/>
  <c r="AF873" i="82"/>
  <c r="AE873" i="82"/>
  <c r="AD873" i="82"/>
  <c r="AA873" i="82"/>
  <c r="Z873" i="82"/>
  <c r="V873" i="82"/>
  <c r="C873" i="82"/>
  <c r="Q873" i="82" s="1"/>
  <c r="BG872" i="82"/>
  <c r="AI872" i="82"/>
  <c r="AF872" i="82"/>
  <c r="AE872" i="82"/>
  <c r="AD872" i="82"/>
  <c r="AA872" i="82"/>
  <c r="Z872" i="82"/>
  <c r="V872" i="82"/>
  <c r="C872" i="82"/>
  <c r="Q872" i="82" s="1"/>
  <c r="BG871" i="82"/>
  <c r="AI871" i="82"/>
  <c r="AF871" i="82"/>
  <c r="AE871" i="82"/>
  <c r="AD871" i="82"/>
  <c r="AA871" i="82"/>
  <c r="Z871" i="82"/>
  <c r="V871" i="82"/>
  <c r="C871" i="82"/>
  <c r="Q871" i="82" s="1"/>
  <c r="BG870" i="82"/>
  <c r="AI870" i="82"/>
  <c r="AF870" i="82"/>
  <c r="AE870" i="82"/>
  <c r="AD870" i="82"/>
  <c r="AA870" i="82"/>
  <c r="Z870" i="82"/>
  <c r="V870" i="82"/>
  <c r="C870" i="82"/>
  <c r="Q870" i="82" s="1"/>
  <c r="BG869" i="82"/>
  <c r="AI869" i="82"/>
  <c r="AF869" i="82"/>
  <c r="AE869" i="82"/>
  <c r="AD869" i="82"/>
  <c r="AA869" i="82"/>
  <c r="Z869" i="82"/>
  <c r="V869" i="82"/>
  <c r="C869" i="82"/>
  <c r="Q869" i="82" s="1"/>
  <c r="BG868" i="82"/>
  <c r="AI868" i="82"/>
  <c r="AF868" i="82"/>
  <c r="AE868" i="82"/>
  <c r="AD868" i="82"/>
  <c r="AA868" i="82"/>
  <c r="Z868" i="82"/>
  <c r="V868" i="82"/>
  <c r="C868" i="82"/>
  <c r="Q868" i="82" s="1"/>
  <c r="BG867" i="82"/>
  <c r="AI867" i="82"/>
  <c r="AF867" i="82"/>
  <c r="AE867" i="82"/>
  <c r="AD867" i="82"/>
  <c r="AA867" i="82"/>
  <c r="Z867" i="82"/>
  <c r="V867" i="82"/>
  <c r="C867" i="82"/>
  <c r="Q867" i="82" s="1"/>
  <c r="BG866" i="82"/>
  <c r="AI866" i="82"/>
  <c r="AF866" i="82"/>
  <c r="AE866" i="82"/>
  <c r="AD866" i="82"/>
  <c r="AA866" i="82"/>
  <c r="Z866" i="82"/>
  <c r="V866" i="82"/>
  <c r="C866" i="82"/>
  <c r="Q866" i="82" s="1"/>
  <c r="BG865" i="82"/>
  <c r="AI865" i="82"/>
  <c r="AF865" i="82"/>
  <c r="AE865" i="82"/>
  <c r="AD865" i="82"/>
  <c r="AA865" i="82"/>
  <c r="Z865" i="82"/>
  <c r="V865" i="82"/>
  <c r="C865" i="82"/>
  <c r="Q865" i="82" s="1"/>
  <c r="BG864" i="82"/>
  <c r="AI864" i="82"/>
  <c r="AF864" i="82"/>
  <c r="AE864" i="82"/>
  <c r="AD864" i="82"/>
  <c r="AA864" i="82"/>
  <c r="Z864" i="82"/>
  <c r="V864" i="82"/>
  <c r="C864" i="82"/>
  <c r="Q864" i="82" s="1"/>
  <c r="BG863" i="82"/>
  <c r="AI863" i="82"/>
  <c r="AF863" i="82"/>
  <c r="AE863" i="82"/>
  <c r="AD863" i="82"/>
  <c r="AA863" i="82"/>
  <c r="Z863" i="82"/>
  <c r="V863" i="82"/>
  <c r="C863" i="82"/>
  <c r="Q863" i="82" s="1"/>
  <c r="BG862" i="82"/>
  <c r="AI862" i="82"/>
  <c r="AF862" i="82"/>
  <c r="AE862" i="82"/>
  <c r="AD862" i="82"/>
  <c r="AA862" i="82"/>
  <c r="Z862" i="82"/>
  <c r="V862" i="82"/>
  <c r="C862" i="82"/>
  <c r="Q862" i="82" s="1"/>
  <c r="BG861" i="82"/>
  <c r="AI861" i="82"/>
  <c r="AF861" i="82"/>
  <c r="AE861" i="82"/>
  <c r="AD861" i="82"/>
  <c r="AA861" i="82"/>
  <c r="Z861" i="82"/>
  <c r="V861" i="82"/>
  <c r="C861" i="82"/>
  <c r="Q861" i="82" s="1"/>
  <c r="BG860" i="82"/>
  <c r="AI860" i="82"/>
  <c r="AF860" i="82"/>
  <c r="AE860" i="82"/>
  <c r="AD860" i="82"/>
  <c r="AA860" i="82"/>
  <c r="Z860" i="82"/>
  <c r="V860" i="82"/>
  <c r="C860" i="82"/>
  <c r="Q860" i="82" s="1"/>
  <c r="BG859" i="82"/>
  <c r="AI859" i="82"/>
  <c r="AF859" i="82"/>
  <c r="AE859" i="82"/>
  <c r="AD859" i="82"/>
  <c r="AA859" i="82"/>
  <c r="Z859" i="82"/>
  <c r="V859" i="82"/>
  <c r="C859" i="82"/>
  <c r="Q859" i="82" s="1"/>
  <c r="BG858" i="82"/>
  <c r="AI858" i="82"/>
  <c r="AF858" i="82"/>
  <c r="AE858" i="82"/>
  <c r="AD858" i="82"/>
  <c r="AA858" i="82"/>
  <c r="Z858" i="82"/>
  <c r="V858" i="82"/>
  <c r="C858" i="82"/>
  <c r="Q858" i="82" s="1"/>
  <c r="BG857" i="82"/>
  <c r="AI857" i="82"/>
  <c r="AF857" i="82"/>
  <c r="AE857" i="82"/>
  <c r="AD857" i="82"/>
  <c r="AA857" i="82"/>
  <c r="Z857" i="82"/>
  <c r="V857" i="82"/>
  <c r="C857" i="82"/>
  <c r="Q857" i="82" s="1"/>
  <c r="BG856" i="82"/>
  <c r="AI856" i="82"/>
  <c r="AF856" i="82"/>
  <c r="AE856" i="82"/>
  <c r="AD856" i="82"/>
  <c r="AA856" i="82"/>
  <c r="Z856" i="82"/>
  <c r="V856" i="82"/>
  <c r="C856" i="82"/>
  <c r="Q856" i="82" s="1"/>
  <c r="BG855" i="82"/>
  <c r="AI855" i="82"/>
  <c r="AF855" i="82"/>
  <c r="AE855" i="82"/>
  <c r="AD855" i="82"/>
  <c r="AA855" i="82"/>
  <c r="Z855" i="82"/>
  <c r="V855" i="82"/>
  <c r="C855" i="82"/>
  <c r="Q855" i="82" s="1"/>
  <c r="BG854" i="82"/>
  <c r="AI854" i="82"/>
  <c r="AF854" i="82"/>
  <c r="AE854" i="82"/>
  <c r="AD854" i="82"/>
  <c r="AA854" i="82"/>
  <c r="Z854" i="82"/>
  <c r="V854" i="82"/>
  <c r="C854" i="82"/>
  <c r="Q854" i="82" s="1"/>
  <c r="BG853" i="82"/>
  <c r="AI853" i="82"/>
  <c r="AF853" i="82"/>
  <c r="AE853" i="82"/>
  <c r="AD853" i="82"/>
  <c r="AA853" i="82"/>
  <c r="Z853" i="82"/>
  <c r="V853" i="82"/>
  <c r="C853" i="82"/>
  <c r="Q853" i="82" s="1"/>
  <c r="BG852" i="82"/>
  <c r="AI852" i="82"/>
  <c r="AF852" i="82"/>
  <c r="AE852" i="82"/>
  <c r="AD852" i="82"/>
  <c r="AA852" i="82"/>
  <c r="Z852" i="82"/>
  <c r="V852" i="82"/>
  <c r="C852" i="82"/>
  <c r="Q852" i="82" s="1"/>
  <c r="BG851" i="82"/>
  <c r="AI851" i="82"/>
  <c r="AF851" i="82"/>
  <c r="AE851" i="82"/>
  <c r="AD851" i="82"/>
  <c r="AA851" i="82"/>
  <c r="Z851" i="82"/>
  <c r="V851" i="82"/>
  <c r="C851" i="82"/>
  <c r="Q851" i="82" s="1"/>
  <c r="BG850" i="82"/>
  <c r="AI850" i="82"/>
  <c r="AF850" i="82"/>
  <c r="AE850" i="82"/>
  <c r="AD850" i="82"/>
  <c r="AA850" i="82"/>
  <c r="Z850" i="82"/>
  <c r="V850" i="82"/>
  <c r="C850" i="82"/>
  <c r="Q850" i="82" s="1"/>
  <c r="BG849" i="82"/>
  <c r="AI849" i="82"/>
  <c r="AF849" i="82"/>
  <c r="AE849" i="82"/>
  <c r="AD849" i="82"/>
  <c r="AA849" i="82"/>
  <c r="Z849" i="82"/>
  <c r="V849" i="82"/>
  <c r="C849" i="82"/>
  <c r="Q849" i="82" s="1"/>
  <c r="BG848" i="82"/>
  <c r="AI848" i="82"/>
  <c r="AF848" i="82"/>
  <c r="AE848" i="82"/>
  <c r="AD848" i="82"/>
  <c r="AA848" i="82"/>
  <c r="Z848" i="82"/>
  <c r="V848" i="82"/>
  <c r="C848" i="82"/>
  <c r="Q848" i="82" s="1"/>
  <c r="BG847" i="82"/>
  <c r="AI847" i="82"/>
  <c r="AF847" i="82"/>
  <c r="AE847" i="82"/>
  <c r="AD847" i="82"/>
  <c r="AA847" i="82"/>
  <c r="Z847" i="82"/>
  <c r="V847" i="82"/>
  <c r="C847" i="82"/>
  <c r="Q847" i="82" s="1"/>
  <c r="BG846" i="82"/>
  <c r="AI846" i="82"/>
  <c r="AF846" i="82"/>
  <c r="AE846" i="82"/>
  <c r="AD846" i="82"/>
  <c r="AA846" i="82"/>
  <c r="Z846" i="82"/>
  <c r="V846" i="82"/>
  <c r="C846" i="82"/>
  <c r="Q846" i="82" s="1"/>
  <c r="BG845" i="82"/>
  <c r="AI845" i="82"/>
  <c r="AF845" i="82"/>
  <c r="AE845" i="82"/>
  <c r="AD845" i="82"/>
  <c r="AA845" i="82"/>
  <c r="Z845" i="82"/>
  <c r="V845" i="82"/>
  <c r="C845" i="82"/>
  <c r="Q845" i="82" s="1"/>
  <c r="BG844" i="82"/>
  <c r="AI844" i="82"/>
  <c r="AF844" i="82"/>
  <c r="AE844" i="82"/>
  <c r="AD844" i="82"/>
  <c r="AA844" i="82"/>
  <c r="Z844" i="82"/>
  <c r="V844" i="82"/>
  <c r="C844" i="82"/>
  <c r="Q844" i="82" s="1"/>
  <c r="BG843" i="82"/>
  <c r="AI843" i="82"/>
  <c r="AF843" i="82"/>
  <c r="AE843" i="82"/>
  <c r="AD843" i="82"/>
  <c r="AA843" i="82"/>
  <c r="Z843" i="82"/>
  <c r="V843" i="82"/>
  <c r="C843" i="82"/>
  <c r="Q843" i="82" s="1"/>
  <c r="BG842" i="82"/>
  <c r="AI842" i="82"/>
  <c r="AF842" i="82"/>
  <c r="AE842" i="82"/>
  <c r="AD842" i="82"/>
  <c r="AA842" i="82"/>
  <c r="Z842" i="82"/>
  <c r="V842" i="82"/>
  <c r="C842" i="82"/>
  <c r="Q842" i="82" s="1"/>
  <c r="BG841" i="82"/>
  <c r="AI841" i="82"/>
  <c r="AF841" i="82"/>
  <c r="AE841" i="82"/>
  <c r="AD841" i="82"/>
  <c r="AA841" i="82"/>
  <c r="Z841" i="82"/>
  <c r="V841" i="82"/>
  <c r="C841" i="82"/>
  <c r="Q841" i="82" s="1"/>
  <c r="BG840" i="82"/>
  <c r="AI840" i="82"/>
  <c r="AF840" i="82"/>
  <c r="AE840" i="82"/>
  <c r="AD840" i="82"/>
  <c r="AA840" i="82"/>
  <c r="Z840" i="82"/>
  <c r="V840" i="82"/>
  <c r="C840" i="82"/>
  <c r="Q840" i="82" s="1"/>
  <c r="BG839" i="82"/>
  <c r="AI839" i="82"/>
  <c r="AF839" i="82"/>
  <c r="AE839" i="82"/>
  <c r="AD839" i="82"/>
  <c r="AA839" i="82"/>
  <c r="Z839" i="82"/>
  <c r="V839" i="82"/>
  <c r="C839" i="82"/>
  <c r="Q839" i="82" s="1"/>
  <c r="BG838" i="82"/>
  <c r="AI838" i="82"/>
  <c r="AF838" i="82"/>
  <c r="AE838" i="82"/>
  <c r="AD838" i="82"/>
  <c r="AA838" i="82"/>
  <c r="Z838" i="82"/>
  <c r="V838" i="82"/>
  <c r="C838" i="82"/>
  <c r="Q838" i="82" s="1"/>
  <c r="BG837" i="82"/>
  <c r="AI837" i="82"/>
  <c r="AF837" i="82"/>
  <c r="AE837" i="82"/>
  <c r="AD837" i="82"/>
  <c r="AA837" i="82"/>
  <c r="Z837" i="82"/>
  <c r="V837" i="82"/>
  <c r="C837" i="82"/>
  <c r="Q837" i="82" s="1"/>
  <c r="BG836" i="82"/>
  <c r="AI836" i="82"/>
  <c r="AF836" i="82"/>
  <c r="AE836" i="82"/>
  <c r="AD836" i="82"/>
  <c r="AA836" i="82"/>
  <c r="Z836" i="82"/>
  <c r="V836" i="82"/>
  <c r="C836" i="82"/>
  <c r="Q836" i="82" s="1"/>
  <c r="BG835" i="82"/>
  <c r="AI835" i="82"/>
  <c r="AF835" i="82"/>
  <c r="AE835" i="82"/>
  <c r="AD835" i="82"/>
  <c r="AA835" i="82"/>
  <c r="Z835" i="82"/>
  <c r="V835" i="82"/>
  <c r="C835" i="82"/>
  <c r="Q835" i="82" s="1"/>
  <c r="BG834" i="82"/>
  <c r="AI834" i="82"/>
  <c r="AF834" i="82"/>
  <c r="AE834" i="82"/>
  <c r="AD834" i="82"/>
  <c r="AA834" i="82"/>
  <c r="Z834" i="82"/>
  <c r="V834" i="82"/>
  <c r="C834" i="82"/>
  <c r="Q834" i="82" s="1"/>
  <c r="BG833" i="82"/>
  <c r="AI833" i="82"/>
  <c r="AF833" i="82"/>
  <c r="AE833" i="82"/>
  <c r="AD833" i="82"/>
  <c r="AA833" i="82"/>
  <c r="Z833" i="82"/>
  <c r="V833" i="82"/>
  <c r="C833" i="82"/>
  <c r="Q833" i="82" s="1"/>
  <c r="BG832" i="82"/>
  <c r="AI832" i="82"/>
  <c r="AF832" i="82"/>
  <c r="AE832" i="82"/>
  <c r="AD832" i="82"/>
  <c r="AA832" i="82"/>
  <c r="Z832" i="82"/>
  <c r="V832" i="82"/>
  <c r="C832" i="82"/>
  <c r="Q832" i="82" s="1"/>
  <c r="BG831" i="82"/>
  <c r="AI831" i="82"/>
  <c r="AF831" i="82"/>
  <c r="AE831" i="82"/>
  <c r="AD831" i="82"/>
  <c r="AA831" i="82"/>
  <c r="Z831" i="82"/>
  <c r="V831" i="82"/>
  <c r="C831" i="82"/>
  <c r="Q831" i="82" s="1"/>
  <c r="BG830" i="82"/>
  <c r="AI830" i="82"/>
  <c r="AF830" i="82"/>
  <c r="AE830" i="82"/>
  <c r="AD830" i="82"/>
  <c r="AA830" i="82"/>
  <c r="Z830" i="82"/>
  <c r="V830" i="82"/>
  <c r="C830" i="82"/>
  <c r="Q830" i="82" s="1"/>
  <c r="BG829" i="82"/>
  <c r="AI829" i="82"/>
  <c r="AF829" i="82"/>
  <c r="AE829" i="82"/>
  <c r="AD829" i="82"/>
  <c r="AA829" i="82"/>
  <c r="Z829" i="82"/>
  <c r="V829" i="82"/>
  <c r="C829" i="82"/>
  <c r="Q829" i="82" s="1"/>
  <c r="BG828" i="82"/>
  <c r="AI828" i="82"/>
  <c r="AF828" i="82"/>
  <c r="AE828" i="82"/>
  <c r="AD828" i="82"/>
  <c r="AA828" i="82"/>
  <c r="Z828" i="82"/>
  <c r="V828" i="82"/>
  <c r="C828" i="82"/>
  <c r="Q828" i="82" s="1"/>
  <c r="BG827" i="82"/>
  <c r="AI827" i="82"/>
  <c r="AF827" i="82"/>
  <c r="AE827" i="82"/>
  <c r="AD827" i="82"/>
  <c r="AA827" i="82"/>
  <c r="Z827" i="82"/>
  <c r="V827" i="82"/>
  <c r="C827" i="82"/>
  <c r="Q827" i="82" s="1"/>
  <c r="BG826" i="82"/>
  <c r="AI826" i="82"/>
  <c r="AF826" i="82"/>
  <c r="AE826" i="82"/>
  <c r="AD826" i="82"/>
  <c r="AA826" i="82"/>
  <c r="Z826" i="82"/>
  <c r="V826" i="82"/>
  <c r="C826" i="82"/>
  <c r="Q826" i="82" s="1"/>
  <c r="BG825" i="82"/>
  <c r="AI825" i="82"/>
  <c r="AF825" i="82"/>
  <c r="AE825" i="82"/>
  <c r="AD825" i="82"/>
  <c r="AA825" i="82"/>
  <c r="Z825" i="82"/>
  <c r="V825" i="82"/>
  <c r="C825" i="82"/>
  <c r="Q825" i="82" s="1"/>
  <c r="BG824" i="82"/>
  <c r="AI824" i="82"/>
  <c r="AF824" i="82"/>
  <c r="AE824" i="82"/>
  <c r="AD824" i="82"/>
  <c r="AA824" i="82"/>
  <c r="Z824" i="82"/>
  <c r="V824" i="82"/>
  <c r="C824" i="82"/>
  <c r="Q824" i="82" s="1"/>
  <c r="BG823" i="82"/>
  <c r="AI823" i="82"/>
  <c r="AF823" i="82"/>
  <c r="AE823" i="82"/>
  <c r="AD823" i="82"/>
  <c r="AA823" i="82"/>
  <c r="Z823" i="82"/>
  <c r="V823" i="82"/>
  <c r="C823" i="82"/>
  <c r="Q823" i="82" s="1"/>
  <c r="BG822" i="82"/>
  <c r="AI822" i="82"/>
  <c r="AF822" i="82"/>
  <c r="AE822" i="82"/>
  <c r="AD822" i="82"/>
  <c r="AA822" i="82"/>
  <c r="Z822" i="82"/>
  <c r="V822" i="82"/>
  <c r="C822" i="82"/>
  <c r="Q822" i="82" s="1"/>
  <c r="BG821" i="82"/>
  <c r="AI821" i="82"/>
  <c r="AF821" i="82"/>
  <c r="AE821" i="82"/>
  <c r="AD821" i="82"/>
  <c r="AA821" i="82"/>
  <c r="Z821" i="82"/>
  <c r="V821" i="82"/>
  <c r="C821" i="82"/>
  <c r="Q821" i="82" s="1"/>
  <c r="BG820" i="82"/>
  <c r="AI820" i="82"/>
  <c r="AF820" i="82"/>
  <c r="AE820" i="82"/>
  <c r="AD820" i="82"/>
  <c r="AA820" i="82"/>
  <c r="Z820" i="82"/>
  <c r="V820" i="82"/>
  <c r="C820" i="82"/>
  <c r="Q820" i="82" s="1"/>
  <c r="BG819" i="82"/>
  <c r="AI819" i="82"/>
  <c r="AF819" i="82"/>
  <c r="AE819" i="82"/>
  <c r="AD819" i="82"/>
  <c r="AA819" i="82"/>
  <c r="Z819" i="82"/>
  <c r="V819" i="82"/>
  <c r="C819" i="82"/>
  <c r="Q819" i="82" s="1"/>
  <c r="BG818" i="82"/>
  <c r="AI818" i="82"/>
  <c r="AF818" i="82"/>
  <c r="AE818" i="82"/>
  <c r="AD818" i="82"/>
  <c r="AA818" i="82"/>
  <c r="Z818" i="82"/>
  <c r="V818" i="82"/>
  <c r="C818" i="82"/>
  <c r="Q818" i="82" s="1"/>
  <c r="BG817" i="82"/>
  <c r="AI817" i="82"/>
  <c r="AF817" i="82"/>
  <c r="AE817" i="82"/>
  <c r="AD817" i="82"/>
  <c r="AA817" i="82"/>
  <c r="Z817" i="82"/>
  <c r="V817" i="82"/>
  <c r="C817" i="82"/>
  <c r="Q817" i="82" s="1"/>
  <c r="BG816" i="82"/>
  <c r="AI816" i="82"/>
  <c r="AF816" i="82"/>
  <c r="AE816" i="82"/>
  <c r="AD816" i="82"/>
  <c r="AA816" i="82"/>
  <c r="Z816" i="82"/>
  <c r="V816" i="82"/>
  <c r="C816" i="82"/>
  <c r="Q816" i="82" s="1"/>
  <c r="BG815" i="82"/>
  <c r="AI815" i="82"/>
  <c r="AF815" i="82"/>
  <c r="AE815" i="82"/>
  <c r="AD815" i="82"/>
  <c r="AA815" i="82"/>
  <c r="Z815" i="82"/>
  <c r="V815" i="82"/>
  <c r="C815" i="82"/>
  <c r="Q815" i="82" s="1"/>
  <c r="BG814" i="82"/>
  <c r="AI814" i="82"/>
  <c r="AF814" i="82"/>
  <c r="AE814" i="82"/>
  <c r="AD814" i="82"/>
  <c r="AA814" i="82"/>
  <c r="Z814" i="82"/>
  <c r="V814" i="82"/>
  <c r="C814" i="82"/>
  <c r="Q814" i="82" s="1"/>
  <c r="BG813" i="82"/>
  <c r="AI813" i="82"/>
  <c r="AF813" i="82"/>
  <c r="AE813" i="82"/>
  <c r="AD813" i="82"/>
  <c r="AA813" i="82"/>
  <c r="Z813" i="82"/>
  <c r="V813" i="82"/>
  <c r="C813" i="82"/>
  <c r="Q813" i="82" s="1"/>
  <c r="BG812" i="82"/>
  <c r="AI812" i="82"/>
  <c r="AF812" i="82"/>
  <c r="AE812" i="82"/>
  <c r="AD812" i="82"/>
  <c r="AA812" i="82"/>
  <c r="Z812" i="82"/>
  <c r="V812" i="82"/>
  <c r="C812" i="82"/>
  <c r="Q812" i="82" s="1"/>
  <c r="BG811" i="82"/>
  <c r="AI811" i="82"/>
  <c r="AF811" i="82"/>
  <c r="AE811" i="82"/>
  <c r="AD811" i="82"/>
  <c r="AA811" i="82"/>
  <c r="Z811" i="82"/>
  <c r="V811" i="82"/>
  <c r="C811" i="82"/>
  <c r="Q811" i="82" s="1"/>
  <c r="BG810" i="82"/>
  <c r="AI810" i="82"/>
  <c r="AF810" i="82"/>
  <c r="AE810" i="82"/>
  <c r="AD810" i="82"/>
  <c r="AA810" i="82"/>
  <c r="Z810" i="82"/>
  <c r="V810" i="82"/>
  <c r="C810" i="82"/>
  <c r="Q810" i="82" s="1"/>
  <c r="BG809" i="82"/>
  <c r="AI809" i="82"/>
  <c r="AF809" i="82"/>
  <c r="AE809" i="82"/>
  <c r="AD809" i="82"/>
  <c r="AA809" i="82"/>
  <c r="Z809" i="82"/>
  <c r="V809" i="82"/>
  <c r="C809" i="82"/>
  <c r="Q809" i="82" s="1"/>
  <c r="BG808" i="82"/>
  <c r="AI808" i="82"/>
  <c r="AF808" i="82"/>
  <c r="AE808" i="82"/>
  <c r="AD808" i="82"/>
  <c r="AA808" i="82"/>
  <c r="Z808" i="82"/>
  <c r="V808" i="82"/>
  <c r="C808" i="82"/>
  <c r="Q808" i="82" s="1"/>
  <c r="BG807" i="82"/>
  <c r="AI807" i="82"/>
  <c r="AF807" i="82"/>
  <c r="AE807" i="82"/>
  <c r="AD807" i="82"/>
  <c r="AA807" i="82"/>
  <c r="Z807" i="82"/>
  <c r="V807" i="82"/>
  <c r="C807" i="82"/>
  <c r="Q807" i="82" s="1"/>
  <c r="BG806" i="82"/>
  <c r="AI806" i="82"/>
  <c r="AF806" i="82"/>
  <c r="AE806" i="82"/>
  <c r="AD806" i="82"/>
  <c r="AA806" i="82"/>
  <c r="Z806" i="82"/>
  <c r="V806" i="82"/>
  <c r="C806" i="82"/>
  <c r="Q806" i="82" s="1"/>
  <c r="BG805" i="82"/>
  <c r="AI805" i="82"/>
  <c r="AF805" i="82"/>
  <c r="AE805" i="82"/>
  <c r="AD805" i="82"/>
  <c r="AA805" i="82"/>
  <c r="Z805" i="82"/>
  <c r="V805" i="82"/>
  <c r="C805" i="82"/>
  <c r="Q805" i="82" s="1"/>
  <c r="BG804" i="82"/>
  <c r="AI804" i="82"/>
  <c r="AF804" i="82"/>
  <c r="AE804" i="82"/>
  <c r="AD804" i="82"/>
  <c r="AA804" i="82"/>
  <c r="Z804" i="82"/>
  <c r="V804" i="82"/>
  <c r="C804" i="82"/>
  <c r="Q804" i="82" s="1"/>
  <c r="BG803" i="82"/>
  <c r="AI803" i="82"/>
  <c r="AF803" i="82"/>
  <c r="AE803" i="82"/>
  <c r="AD803" i="82"/>
  <c r="AA803" i="82"/>
  <c r="Z803" i="82"/>
  <c r="V803" i="82"/>
  <c r="C803" i="82"/>
  <c r="Q803" i="82" s="1"/>
  <c r="BG802" i="82"/>
  <c r="AI802" i="82"/>
  <c r="AF802" i="82"/>
  <c r="AE802" i="82"/>
  <c r="AD802" i="82"/>
  <c r="AA802" i="82"/>
  <c r="Z802" i="82"/>
  <c r="V802" i="82"/>
  <c r="C802" i="82"/>
  <c r="Q802" i="82" s="1"/>
  <c r="BG801" i="82"/>
  <c r="AI801" i="82"/>
  <c r="AF801" i="82"/>
  <c r="AE801" i="82"/>
  <c r="AD801" i="82"/>
  <c r="AA801" i="82"/>
  <c r="Z801" i="82"/>
  <c r="V801" i="82"/>
  <c r="C801" i="82"/>
  <c r="Q801" i="82" s="1"/>
  <c r="BG800" i="82"/>
  <c r="AI800" i="82"/>
  <c r="AF800" i="82"/>
  <c r="AE800" i="82"/>
  <c r="AD800" i="82"/>
  <c r="AA800" i="82"/>
  <c r="Z800" i="82"/>
  <c r="V800" i="82"/>
  <c r="C800" i="82"/>
  <c r="Q800" i="82" s="1"/>
  <c r="BG799" i="82"/>
  <c r="AI799" i="82"/>
  <c r="AF799" i="82"/>
  <c r="AE799" i="82"/>
  <c r="AD799" i="82"/>
  <c r="AA799" i="82"/>
  <c r="Z799" i="82"/>
  <c r="V799" i="82"/>
  <c r="C799" i="82"/>
  <c r="Q799" i="82" s="1"/>
  <c r="BG798" i="82"/>
  <c r="AI798" i="82"/>
  <c r="AF798" i="82"/>
  <c r="AE798" i="82"/>
  <c r="AD798" i="82"/>
  <c r="AA798" i="82"/>
  <c r="Z798" i="82"/>
  <c r="V798" i="82"/>
  <c r="C798" i="82"/>
  <c r="Q798" i="82" s="1"/>
  <c r="BG797" i="82"/>
  <c r="AI797" i="82"/>
  <c r="AF797" i="82"/>
  <c r="AE797" i="82"/>
  <c r="AD797" i="82"/>
  <c r="AA797" i="82"/>
  <c r="Z797" i="82"/>
  <c r="V797" i="82"/>
  <c r="C797" i="82"/>
  <c r="Q797" i="82" s="1"/>
  <c r="BG796" i="82"/>
  <c r="AI796" i="82"/>
  <c r="AF796" i="82"/>
  <c r="AE796" i="82"/>
  <c r="AD796" i="82"/>
  <c r="AA796" i="82"/>
  <c r="Z796" i="82"/>
  <c r="V796" i="82"/>
  <c r="C796" i="82"/>
  <c r="Q796" i="82" s="1"/>
  <c r="BG795" i="82"/>
  <c r="AI795" i="82"/>
  <c r="AF795" i="82"/>
  <c r="AE795" i="82"/>
  <c r="AD795" i="82"/>
  <c r="AA795" i="82"/>
  <c r="Z795" i="82"/>
  <c r="V795" i="82"/>
  <c r="C795" i="82"/>
  <c r="Q795" i="82" s="1"/>
  <c r="BG794" i="82"/>
  <c r="AI794" i="82"/>
  <c r="AF794" i="82"/>
  <c r="AE794" i="82"/>
  <c r="AD794" i="82"/>
  <c r="AA794" i="82"/>
  <c r="Z794" i="82"/>
  <c r="V794" i="82"/>
  <c r="C794" i="82"/>
  <c r="Q794" i="82" s="1"/>
  <c r="BG793" i="82"/>
  <c r="AI793" i="82"/>
  <c r="AF793" i="82"/>
  <c r="AE793" i="82"/>
  <c r="AD793" i="82"/>
  <c r="AA793" i="82"/>
  <c r="Z793" i="82"/>
  <c r="V793" i="82"/>
  <c r="C793" i="82"/>
  <c r="Q793" i="82" s="1"/>
  <c r="BG792" i="82"/>
  <c r="AI792" i="82"/>
  <c r="AF792" i="82"/>
  <c r="AE792" i="82"/>
  <c r="AD792" i="82"/>
  <c r="AA792" i="82"/>
  <c r="Z792" i="82"/>
  <c r="V792" i="82"/>
  <c r="C792" i="82"/>
  <c r="Q792" i="82" s="1"/>
  <c r="BG791" i="82"/>
  <c r="AI791" i="82"/>
  <c r="AF791" i="82"/>
  <c r="AE791" i="82"/>
  <c r="AD791" i="82"/>
  <c r="AA791" i="82"/>
  <c r="Z791" i="82"/>
  <c r="V791" i="82"/>
  <c r="C791" i="82"/>
  <c r="Q791" i="82" s="1"/>
  <c r="BG790" i="82"/>
  <c r="AI790" i="82"/>
  <c r="AF790" i="82"/>
  <c r="AE790" i="82"/>
  <c r="AD790" i="82"/>
  <c r="AA790" i="82"/>
  <c r="Z790" i="82"/>
  <c r="V790" i="82"/>
  <c r="C790" i="82"/>
  <c r="Q790" i="82" s="1"/>
  <c r="BG789" i="82"/>
  <c r="AI789" i="82"/>
  <c r="AF789" i="82"/>
  <c r="AE789" i="82"/>
  <c r="AD789" i="82"/>
  <c r="AA789" i="82"/>
  <c r="Z789" i="82"/>
  <c r="V789" i="82"/>
  <c r="C789" i="82"/>
  <c r="Q789" i="82" s="1"/>
  <c r="BG788" i="82"/>
  <c r="AI788" i="82"/>
  <c r="AF788" i="82"/>
  <c r="AE788" i="82"/>
  <c r="AD788" i="82"/>
  <c r="AA788" i="82"/>
  <c r="Z788" i="82"/>
  <c r="V788" i="82"/>
  <c r="C788" i="82"/>
  <c r="Q788" i="82" s="1"/>
  <c r="BG787" i="82"/>
  <c r="AI787" i="82"/>
  <c r="AF787" i="82"/>
  <c r="AE787" i="82"/>
  <c r="AD787" i="82"/>
  <c r="AA787" i="82"/>
  <c r="Z787" i="82"/>
  <c r="V787" i="82"/>
  <c r="C787" i="82"/>
  <c r="Q787" i="82" s="1"/>
  <c r="BG786" i="82"/>
  <c r="AI786" i="82"/>
  <c r="AF786" i="82"/>
  <c r="AE786" i="82"/>
  <c r="AD786" i="82"/>
  <c r="AA786" i="82"/>
  <c r="Z786" i="82"/>
  <c r="V786" i="82"/>
  <c r="C786" i="82"/>
  <c r="Q786" i="82" s="1"/>
  <c r="BG785" i="82"/>
  <c r="AI785" i="82"/>
  <c r="AF785" i="82"/>
  <c r="AE785" i="82"/>
  <c r="AD785" i="82"/>
  <c r="AA785" i="82"/>
  <c r="Z785" i="82"/>
  <c r="V785" i="82"/>
  <c r="C785" i="82"/>
  <c r="Q785" i="82" s="1"/>
  <c r="BG784" i="82"/>
  <c r="AI784" i="82"/>
  <c r="AF784" i="82"/>
  <c r="AE784" i="82"/>
  <c r="AD784" i="82"/>
  <c r="AA784" i="82"/>
  <c r="Z784" i="82"/>
  <c r="V784" i="82"/>
  <c r="C784" i="82"/>
  <c r="Q784" i="82" s="1"/>
  <c r="BG783" i="82"/>
  <c r="AI783" i="82"/>
  <c r="AF783" i="82"/>
  <c r="AE783" i="82"/>
  <c r="AD783" i="82"/>
  <c r="AA783" i="82"/>
  <c r="Z783" i="82"/>
  <c r="V783" i="82"/>
  <c r="C783" i="82"/>
  <c r="Q783" i="82" s="1"/>
  <c r="BG782" i="82"/>
  <c r="AI782" i="82"/>
  <c r="AF782" i="82"/>
  <c r="AE782" i="82"/>
  <c r="AD782" i="82"/>
  <c r="AA782" i="82"/>
  <c r="Z782" i="82"/>
  <c r="V782" i="82"/>
  <c r="C782" i="82"/>
  <c r="Q782" i="82" s="1"/>
  <c r="BG781" i="82"/>
  <c r="AI781" i="82"/>
  <c r="AF781" i="82"/>
  <c r="AE781" i="82"/>
  <c r="AD781" i="82"/>
  <c r="AA781" i="82"/>
  <c r="Z781" i="82"/>
  <c r="V781" i="82"/>
  <c r="C781" i="82"/>
  <c r="Q781" i="82" s="1"/>
  <c r="BG780" i="82"/>
  <c r="AI780" i="82"/>
  <c r="AF780" i="82"/>
  <c r="AE780" i="82"/>
  <c r="AD780" i="82"/>
  <c r="AA780" i="82"/>
  <c r="Z780" i="82"/>
  <c r="V780" i="82"/>
  <c r="C780" i="82"/>
  <c r="Q780" i="82" s="1"/>
  <c r="BG779" i="82"/>
  <c r="AI779" i="82"/>
  <c r="AF779" i="82"/>
  <c r="AE779" i="82"/>
  <c r="AD779" i="82"/>
  <c r="AA779" i="82"/>
  <c r="Z779" i="82"/>
  <c r="V779" i="82"/>
  <c r="C779" i="82"/>
  <c r="Q779" i="82" s="1"/>
  <c r="BG778" i="82"/>
  <c r="AI778" i="82"/>
  <c r="AF778" i="82"/>
  <c r="AE778" i="82"/>
  <c r="AD778" i="82"/>
  <c r="AA778" i="82"/>
  <c r="Z778" i="82"/>
  <c r="V778" i="82"/>
  <c r="C778" i="82"/>
  <c r="Q778" i="82" s="1"/>
  <c r="BG777" i="82"/>
  <c r="AI777" i="82"/>
  <c r="AF777" i="82"/>
  <c r="AE777" i="82"/>
  <c r="AD777" i="82"/>
  <c r="AA777" i="82"/>
  <c r="Z777" i="82"/>
  <c r="V777" i="82"/>
  <c r="C777" i="82"/>
  <c r="Q777" i="82" s="1"/>
  <c r="BG776" i="82"/>
  <c r="AI776" i="82"/>
  <c r="AF776" i="82"/>
  <c r="AE776" i="82"/>
  <c r="AD776" i="82"/>
  <c r="AA776" i="82"/>
  <c r="Z776" i="82"/>
  <c r="V776" i="82"/>
  <c r="C776" i="82"/>
  <c r="Q776" i="82" s="1"/>
  <c r="BG775" i="82"/>
  <c r="AI775" i="82"/>
  <c r="AF775" i="82"/>
  <c r="AE775" i="82"/>
  <c r="AD775" i="82"/>
  <c r="AA775" i="82"/>
  <c r="Z775" i="82"/>
  <c r="V775" i="82"/>
  <c r="C775" i="82"/>
  <c r="Q775" i="82" s="1"/>
  <c r="BG774" i="82"/>
  <c r="AI774" i="82"/>
  <c r="AF774" i="82"/>
  <c r="AE774" i="82"/>
  <c r="AD774" i="82"/>
  <c r="AA774" i="82"/>
  <c r="Z774" i="82"/>
  <c r="V774" i="82"/>
  <c r="C774" i="82"/>
  <c r="Q774" i="82" s="1"/>
  <c r="BG773" i="82"/>
  <c r="AI773" i="82"/>
  <c r="AF773" i="82"/>
  <c r="AE773" i="82"/>
  <c r="AD773" i="82"/>
  <c r="AA773" i="82"/>
  <c r="Z773" i="82"/>
  <c r="V773" i="82"/>
  <c r="C773" i="82"/>
  <c r="Q773" i="82" s="1"/>
  <c r="BG772" i="82"/>
  <c r="AI772" i="82"/>
  <c r="AF772" i="82"/>
  <c r="AE772" i="82"/>
  <c r="AD772" i="82"/>
  <c r="AA772" i="82"/>
  <c r="Z772" i="82"/>
  <c r="V772" i="82"/>
  <c r="C772" i="82"/>
  <c r="Q772" i="82" s="1"/>
  <c r="BG771" i="82"/>
  <c r="AI771" i="82"/>
  <c r="AF771" i="82"/>
  <c r="AE771" i="82"/>
  <c r="AD771" i="82"/>
  <c r="AA771" i="82"/>
  <c r="Z771" i="82"/>
  <c r="V771" i="82"/>
  <c r="C771" i="82"/>
  <c r="Q771" i="82" s="1"/>
  <c r="BG770" i="82"/>
  <c r="AI770" i="82"/>
  <c r="AF770" i="82"/>
  <c r="AE770" i="82"/>
  <c r="AD770" i="82"/>
  <c r="AA770" i="82"/>
  <c r="Z770" i="82"/>
  <c r="V770" i="82"/>
  <c r="C770" i="82"/>
  <c r="Q770" i="82" s="1"/>
  <c r="BG769" i="82"/>
  <c r="AI769" i="82"/>
  <c r="AF769" i="82"/>
  <c r="AE769" i="82"/>
  <c r="AD769" i="82"/>
  <c r="AA769" i="82"/>
  <c r="Z769" i="82"/>
  <c r="V769" i="82"/>
  <c r="C769" i="82"/>
  <c r="Q769" i="82" s="1"/>
  <c r="BG768" i="82"/>
  <c r="AI768" i="82"/>
  <c r="AF768" i="82"/>
  <c r="AE768" i="82"/>
  <c r="AD768" i="82"/>
  <c r="AA768" i="82"/>
  <c r="Z768" i="82"/>
  <c r="V768" i="82"/>
  <c r="C768" i="82"/>
  <c r="Q768" i="82" s="1"/>
  <c r="BG767" i="82"/>
  <c r="AI767" i="82"/>
  <c r="AF767" i="82"/>
  <c r="AE767" i="82"/>
  <c r="AD767" i="82"/>
  <c r="AA767" i="82"/>
  <c r="Z767" i="82"/>
  <c r="V767" i="82"/>
  <c r="C767" i="82"/>
  <c r="Q767" i="82" s="1"/>
  <c r="BG766" i="82"/>
  <c r="AI766" i="82"/>
  <c r="AF766" i="82"/>
  <c r="AE766" i="82"/>
  <c r="AD766" i="82"/>
  <c r="AA766" i="82"/>
  <c r="Z766" i="82"/>
  <c r="V766" i="82"/>
  <c r="C766" i="82"/>
  <c r="Q766" i="82" s="1"/>
  <c r="BG765" i="82"/>
  <c r="AI765" i="82"/>
  <c r="AF765" i="82"/>
  <c r="AE765" i="82"/>
  <c r="AD765" i="82"/>
  <c r="AA765" i="82"/>
  <c r="Z765" i="82"/>
  <c r="V765" i="82"/>
  <c r="C765" i="82"/>
  <c r="Q765" i="82" s="1"/>
  <c r="BG764" i="82"/>
  <c r="AI764" i="82"/>
  <c r="AF764" i="82"/>
  <c r="AE764" i="82"/>
  <c r="AD764" i="82"/>
  <c r="AA764" i="82"/>
  <c r="Z764" i="82"/>
  <c r="V764" i="82"/>
  <c r="C764" i="82"/>
  <c r="Q764" i="82" s="1"/>
  <c r="BG763" i="82"/>
  <c r="AI763" i="82"/>
  <c r="AF763" i="82"/>
  <c r="AE763" i="82"/>
  <c r="AD763" i="82"/>
  <c r="AA763" i="82"/>
  <c r="Z763" i="82"/>
  <c r="V763" i="82"/>
  <c r="C763" i="82"/>
  <c r="Q763" i="82" s="1"/>
  <c r="BG762" i="82"/>
  <c r="AI762" i="82"/>
  <c r="AF762" i="82"/>
  <c r="AE762" i="82"/>
  <c r="AD762" i="82"/>
  <c r="AA762" i="82"/>
  <c r="Z762" i="82"/>
  <c r="V762" i="82"/>
  <c r="C762" i="82"/>
  <c r="Q762" i="82" s="1"/>
  <c r="BG761" i="82"/>
  <c r="AI761" i="82"/>
  <c r="AF761" i="82"/>
  <c r="AE761" i="82"/>
  <c r="AD761" i="82"/>
  <c r="AA761" i="82"/>
  <c r="Z761" i="82"/>
  <c r="V761" i="82"/>
  <c r="C761" i="82"/>
  <c r="Q761" i="82" s="1"/>
  <c r="BG760" i="82"/>
  <c r="AI760" i="82"/>
  <c r="AF760" i="82"/>
  <c r="AE760" i="82"/>
  <c r="AD760" i="82"/>
  <c r="AA760" i="82"/>
  <c r="Z760" i="82"/>
  <c r="V760" i="82"/>
  <c r="C760" i="82"/>
  <c r="Q760" i="82" s="1"/>
  <c r="BG759" i="82"/>
  <c r="AI759" i="82"/>
  <c r="AF759" i="82"/>
  <c r="AE759" i="82"/>
  <c r="AD759" i="82"/>
  <c r="AA759" i="82"/>
  <c r="Z759" i="82"/>
  <c r="V759" i="82"/>
  <c r="C759" i="82"/>
  <c r="Q759" i="82" s="1"/>
  <c r="BG758" i="82"/>
  <c r="AI758" i="82"/>
  <c r="AF758" i="82"/>
  <c r="AE758" i="82"/>
  <c r="AD758" i="82"/>
  <c r="AA758" i="82"/>
  <c r="Z758" i="82"/>
  <c r="V758" i="82"/>
  <c r="C758" i="82"/>
  <c r="Q758" i="82" s="1"/>
  <c r="BG757" i="82"/>
  <c r="AI757" i="82"/>
  <c r="AF757" i="82"/>
  <c r="AE757" i="82"/>
  <c r="AD757" i="82"/>
  <c r="AA757" i="82"/>
  <c r="Z757" i="82"/>
  <c r="V757" i="82"/>
  <c r="C757" i="82"/>
  <c r="Q757" i="82" s="1"/>
  <c r="BG756" i="82"/>
  <c r="AI756" i="82"/>
  <c r="AF756" i="82"/>
  <c r="AE756" i="82"/>
  <c r="AD756" i="82"/>
  <c r="AA756" i="82"/>
  <c r="Z756" i="82"/>
  <c r="V756" i="82"/>
  <c r="C756" i="82"/>
  <c r="Q756" i="82" s="1"/>
  <c r="BG755" i="82"/>
  <c r="AI755" i="82"/>
  <c r="AF755" i="82"/>
  <c r="AE755" i="82"/>
  <c r="AD755" i="82"/>
  <c r="AA755" i="82"/>
  <c r="Z755" i="82"/>
  <c r="V755" i="82"/>
  <c r="C755" i="82"/>
  <c r="Q755" i="82" s="1"/>
  <c r="BG754" i="82"/>
  <c r="AI754" i="82"/>
  <c r="AF754" i="82"/>
  <c r="AE754" i="82"/>
  <c r="AD754" i="82"/>
  <c r="AA754" i="82"/>
  <c r="Z754" i="82"/>
  <c r="V754" i="82"/>
  <c r="C754" i="82"/>
  <c r="Q754" i="82" s="1"/>
  <c r="BG753" i="82"/>
  <c r="AI753" i="82"/>
  <c r="AF753" i="82"/>
  <c r="AE753" i="82"/>
  <c r="AD753" i="82"/>
  <c r="AA753" i="82"/>
  <c r="Z753" i="82"/>
  <c r="V753" i="82"/>
  <c r="C753" i="82"/>
  <c r="Q753" i="82" s="1"/>
  <c r="BG752" i="82"/>
  <c r="AI752" i="82"/>
  <c r="AF752" i="82"/>
  <c r="AE752" i="82"/>
  <c r="AD752" i="82"/>
  <c r="AA752" i="82"/>
  <c r="Z752" i="82"/>
  <c r="V752" i="82"/>
  <c r="C752" i="82"/>
  <c r="Q752" i="82" s="1"/>
  <c r="BG751" i="82"/>
  <c r="AI751" i="82"/>
  <c r="AF751" i="82"/>
  <c r="AE751" i="82"/>
  <c r="AD751" i="82"/>
  <c r="AA751" i="82"/>
  <c r="Z751" i="82"/>
  <c r="V751" i="82"/>
  <c r="C751" i="82"/>
  <c r="Q751" i="82" s="1"/>
  <c r="BG750" i="82"/>
  <c r="AI750" i="82"/>
  <c r="AF750" i="82"/>
  <c r="AE750" i="82"/>
  <c r="AD750" i="82"/>
  <c r="AA750" i="82"/>
  <c r="Z750" i="82"/>
  <c r="V750" i="82"/>
  <c r="C750" i="82"/>
  <c r="Q750" i="82" s="1"/>
  <c r="BG749" i="82"/>
  <c r="AI749" i="82"/>
  <c r="AF749" i="82"/>
  <c r="AE749" i="82"/>
  <c r="AD749" i="82"/>
  <c r="AA749" i="82"/>
  <c r="Z749" i="82"/>
  <c r="V749" i="82"/>
  <c r="C749" i="82"/>
  <c r="Q749" i="82" s="1"/>
  <c r="BG748" i="82"/>
  <c r="AI748" i="82"/>
  <c r="AF748" i="82"/>
  <c r="AE748" i="82"/>
  <c r="AD748" i="82"/>
  <c r="AA748" i="82"/>
  <c r="Z748" i="82"/>
  <c r="V748" i="82"/>
  <c r="C748" i="82"/>
  <c r="Q748" i="82" s="1"/>
  <c r="BG747" i="82"/>
  <c r="AI747" i="82"/>
  <c r="AF747" i="82"/>
  <c r="AE747" i="82"/>
  <c r="AD747" i="82"/>
  <c r="AA747" i="82"/>
  <c r="Z747" i="82"/>
  <c r="V747" i="82"/>
  <c r="C747" i="82"/>
  <c r="Q747" i="82" s="1"/>
  <c r="BG746" i="82"/>
  <c r="AI746" i="82"/>
  <c r="AF746" i="82"/>
  <c r="AE746" i="82"/>
  <c r="AD746" i="82"/>
  <c r="AA746" i="82"/>
  <c r="Z746" i="82"/>
  <c r="V746" i="82"/>
  <c r="C746" i="82"/>
  <c r="Q746" i="82" s="1"/>
  <c r="BG745" i="82"/>
  <c r="AI745" i="82"/>
  <c r="AF745" i="82"/>
  <c r="AE745" i="82"/>
  <c r="AD745" i="82"/>
  <c r="AA745" i="82"/>
  <c r="Z745" i="82"/>
  <c r="V745" i="82"/>
  <c r="C745" i="82"/>
  <c r="Q745" i="82" s="1"/>
  <c r="BG744" i="82"/>
  <c r="AI744" i="82"/>
  <c r="AF744" i="82"/>
  <c r="AE744" i="82"/>
  <c r="AD744" i="82"/>
  <c r="AA744" i="82"/>
  <c r="Z744" i="82"/>
  <c r="V744" i="82"/>
  <c r="C744" i="82"/>
  <c r="Q744" i="82" s="1"/>
  <c r="BG743" i="82"/>
  <c r="AI743" i="82"/>
  <c r="AF743" i="82"/>
  <c r="AE743" i="82"/>
  <c r="AD743" i="82"/>
  <c r="AA743" i="82"/>
  <c r="Z743" i="82"/>
  <c r="V743" i="82"/>
  <c r="C743" i="82"/>
  <c r="Q743" i="82" s="1"/>
  <c r="BG742" i="82"/>
  <c r="AI742" i="82"/>
  <c r="AF742" i="82"/>
  <c r="AE742" i="82"/>
  <c r="AD742" i="82"/>
  <c r="AA742" i="82"/>
  <c r="Z742" i="82"/>
  <c r="V742" i="82"/>
  <c r="C742" i="82"/>
  <c r="Q742" i="82" s="1"/>
  <c r="BG741" i="82"/>
  <c r="AI741" i="82"/>
  <c r="AF741" i="82"/>
  <c r="AE741" i="82"/>
  <c r="AD741" i="82"/>
  <c r="AA741" i="82"/>
  <c r="Z741" i="82"/>
  <c r="V741" i="82"/>
  <c r="C741" i="82"/>
  <c r="Q741" i="82" s="1"/>
  <c r="BG740" i="82"/>
  <c r="AI740" i="82"/>
  <c r="AF740" i="82"/>
  <c r="AE740" i="82"/>
  <c r="AD740" i="82"/>
  <c r="AA740" i="82"/>
  <c r="Z740" i="82"/>
  <c r="V740" i="82"/>
  <c r="C740" i="82"/>
  <c r="Q740" i="82" s="1"/>
  <c r="BG739" i="82"/>
  <c r="AI739" i="82"/>
  <c r="AF739" i="82"/>
  <c r="AE739" i="82"/>
  <c r="AD739" i="82"/>
  <c r="AA739" i="82"/>
  <c r="Z739" i="82"/>
  <c r="V739" i="82"/>
  <c r="C739" i="82"/>
  <c r="Q739" i="82" s="1"/>
  <c r="BG738" i="82"/>
  <c r="AI738" i="82"/>
  <c r="AF738" i="82"/>
  <c r="AE738" i="82"/>
  <c r="AD738" i="82"/>
  <c r="AA738" i="82"/>
  <c r="Z738" i="82"/>
  <c r="V738" i="82"/>
  <c r="C738" i="82"/>
  <c r="Q738" i="82" s="1"/>
  <c r="BG737" i="82"/>
  <c r="AI737" i="82"/>
  <c r="AF737" i="82"/>
  <c r="AE737" i="82"/>
  <c r="AD737" i="82"/>
  <c r="AA737" i="82"/>
  <c r="Z737" i="82"/>
  <c r="V737" i="82"/>
  <c r="C737" i="82"/>
  <c r="Q737" i="82" s="1"/>
  <c r="BG736" i="82"/>
  <c r="AI736" i="82"/>
  <c r="AF736" i="82"/>
  <c r="AE736" i="82"/>
  <c r="AD736" i="82"/>
  <c r="AA736" i="82"/>
  <c r="Z736" i="82"/>
  <c r="V736" i="82"/>
  <c r="C736" i="82"/>
  <c r="Q736" i="82" s="1"/>
  <c r="BG735" i="82"/>
  <c r="AI735" i="82"/>
  <c r="AF735" i="82"/>
  <c r="AE735" i="82"/>
  <c r="AD735" i="82"/>
  <c r="AA735" i="82"/>
  <c r="Z735" i="82"/>
  <c r="V735" i="82"/>
  <c r="C735" i="82"/>
  <c r="Q735" i="82" s="1"/>
  <c r="BG734" i="82"/>
  <c r="AI734" i="82"/>
  <c r="AF734" i="82"/>
  <c r="AE734" i="82"/>
  <c r="AD734" i="82"/>
  <c r="AA734" i="82"/>
  <c r="Z734" i="82"/>
  <c r="V734" i="82"/>
  <c r="C734" i="82"/>
  <c r="Q734" i="82" s="1"/>
  <c r="BG733" i="82"/>
  <c r="AI733" i="82"/>
  <c r="AF733" i="82"/>
  <c r="AE733" i="82"/>
  <c r="AD733" i="82"/>
  <c r="AA733" i="82"/>
  <c r="Z733" i="82"/>
  <c r="V733" i="82"/>
  <c r="C733" i="82"/>
  <c r="Q733" i="82" s="1"/>
  <c r="BG732" i="82"/>
  <c r="AI732" i="82"/>
  <c r="AF732" i="82"/>
  <c r="AE732" i="82"/>
  <c r="AD732" i="82"/>
  <c r="AA732" i="82"/>
  <c r="Z732" i="82"/>
  <c r="V732" i="82"/>
  <c r="C732" i="82"/>
  <c r="Q732" i="82" s="1"/>
  <c r="BG731" i="82"/>
  <c r="AI731" i="82"/>
  <c r="AF731" i="82"/>
  <c r="AE731" i="82"/>
  <c r="AD731" i="82"/>
  <c r="AA731" i="82"/>
  <c r="Z731" i="82"/>
  <c r="V731" i="82"/>
  <c r="C731" i="82"/>
  <c r="Q731" i="82" s="1"/>
  <c r="BG730" i="82"/>
  <c r="AI730" i="82"/>
  <c r="AF730" i="82"/>
  <c r="AE730" i="82"/>
  <c r="AD730" i="82"/>
  <c r="AA730" i="82"/>
  <c r="Z730" i="82"/>
  <c r="V730" i="82"/>
  <c r="C730" i="82"/>
  <c r="Q730" i="82" s="1"/>
  <c r="BG729" i="82"/>
  <c r="AI729" i="82"/>
  <c r="AF729" i="82"/>
  <c r="AE729" i="82"/>
  <c r="AD729" i="82"/>
  <c r="AA729" i="82"/>
  <c r="Z729" i="82"/>
  <c r="V729" i="82"/>
  <c r="C729" i="82"/>
  <c r="Q729" i="82" s="1"/>
  <c r="BG728" i="82"/>
  <c r="AI728" i="82"/>
  <c r="AF728" i="82"/>
  <c r="AE728" i="82"/>
  <c r="AD728" i="82"/>
  <c r="AA728" i="82"/>
  <c r="Z728" i="82"/>
  <c r="V728" i="82"/>
  <c r="C728" i="82"/>
  <c r="Q728" i="82" s="1"/>
  <c r="BG727" i="82"/>
  <c r="AI727" i="82"/>
  <c r="AF727" i="82"/>
  <c r="AE727" i="82"/>
  <c r="AD727" i="82"/>
  <c r="AA727" i="82"/>
  <c r="Z727" i="82"/>
  <c r="V727" i="82"/>
  <c r="C727" i="82"/>
  <c r="Q727" i="82" s="1"/>
  <c r="BG726" i="82"/>
  <c r="AI726" i="82"/>
  <c r="AF726" i="82"/>
  <c r="AE726" i="82"/>
  <c r="AD726" i="82"/>
  <c r="AA726" i="82"/>
  <c r="Z726" i="82"/>
  <c r="V726" i="82"/>
  <c r="C726" i="82"/>
  <c r="Q726" i="82" s="1"/>
  <c r="BG725" i="82"/>
  <c r="AI725" i="82"/>
  <c r="AF725" i="82"/>
  <c r="AE725" i="82"/>
  <c r="AD725" i="82"/>
  <c r="AA725" i="82"/>
  <c r="Z725" i="82"/>
  <c r="V725" i="82"/>
  <c r="C725" i="82"/>
  <c r="Q725" i="82" s="1"/>
  <c r="BG724" i="82"/>
  <c r="AI724" i="82"/>
  <c r="AF724" i="82"/>
  <c r="AE724" i="82"/>
  <c r="AD724" i="82"/>
  <c r="AA724" i="82"/>
  <c r="Z724" i="82"/>
  <c r="V724" i="82"/>
  <c r="C724" i="82"/>
  <c r="Q724" i="82" s="1"/>
  <c r="BG723" i="82"/>
  <c r="AI723" i="82"/>
  <c r="AF723" i="82"/>
  <c r="AE723" i="82"/>
  <c r="AD723" i="82"/>
  <c r="AA723" i="82"/>
  <c r="Z723" i="82"/>
  <c r="V723" i="82"/>
  <c r="C723" i="82"/>
  <c r="Q723" i="82" s="1"/>
  <c r="BG722" i="82"/>
  <c r="AI722" i="82"/>
  <c r="AF722" i="82"/>
  <c r="AE722" i="82"/>
  <c r="AD722" i="82"/>
  <c r="AA722" i="82"/>
  <c r="Z722" i="82"/>
  <c r="V722" i="82"/>
  <c r="C722" i="82"/>
  <c r="Q722" i="82" s="1"/>
  <c r="BG721" i="82"/>
  <c r="AI721" i="82"/>
  <c r="AF721" i="82"/>
  <c r="AE721" i="82"/>
  <c r="AD721" i="82"/>
  <c r="AA721" i="82"/>
  <c r="Z721" i="82"/>
  <c r="V721" i="82"/>
  <c r="C721" i="82"/>
  <c r="Q721" i="82" s="1"/>
  <c r="BG720" i="82"/>
  <c r="AI720" i="82"/>
  <c r="AF720" i="82"/>
  <c r="AE720" i="82"/>
  <c r="AD720" i="82"/>
  <c r="AA720" i="82"/>
  <c r="Z720" i="82"/>
  <c r="V720" i="82"/>
  <c r="C720" i="82"/>
  <c r="Q720" i="82" s="1"/>
  <c r="BG719" i="82"/>
  <c r="AI719" i="82"/>
  <c r="AF719" i="82"/>
  <c r="AE719" i="82"/>
  <c r="AD719" i="82"/>
  <c r="AA719" i="82"/>
  <c r="Z719" i="82"/>
  <c r="V719" i="82"/>
  <c r="C719" i="82"/>
  <c r="Q719" i="82" s="1"/>
  <c r="BG718" i="82"/>
  <c r="AI718" i="82"/>
  <c r="AF718" i="82"/>
  <c r="AE718" i="82"/>
  <c r="AD718" i="82"/>
  <c r="AA718" i="82"/>
  <c r="Z718" i="82"/>
  <c r="V718" i="82"/>
  <c r="C718" i="82"/>
  <c r="Q718" i="82" s="1"/>
  <c r="BG717" i="82"/>
  <c r="AI717" i="82"/>
  <c r="AF717" i="82"/>
  <c r="AE717" i="82"/>
  <c r="AD717" i="82"/>
  <c r="AA717" i="82"/>
  <c r="Z717" i="82"/>
  <c r="V717" i="82"/>
  <c r="C717" i="82"/>
  <c r="Q717" i="82" s="1"/>
  <c r="BG716" i="82"/>
  <c r="AI716" i="82"/>
  <c r="AF716" i="82"/>
  <c r="AE716" i="82"/>
  <c r="AD716" i="82"/>
  <c r="AA716" i="82"/>
  <c r="Z716" i="82"/>
  <c r="V716" i="82"/>
  <c r="C716" i="82"/>
  <c r="Q716" i="82" s="1"/>
  <c r="BG715" i="82"/>
  <c r="AI715" i="82"/>
  <c r="AF715" i="82"/>
  <c r="AE715" i="82"/>
  <c r="AD715" i="82"/>
  <c r="AA715" i="82"/>
  <c r="Z715" i="82"/>
  <c r="V715" i="82"/>
  <c r="C715" i="82"/>
  <c r="Q715" i="82" s="1"/>
  <c r="BG714" i="82"/>
  <c r="AI714" i="82"/>
  <c r="AF714" i="82"/>
  <c r="AE714" i="82"/>
  <c r="AD714" i="82"/>
  <c r="AA714" i="82"/>
  <c r="Z714" i="82"/>
  <c r="V714" i="82"/>
  <c r="C714" i="82"/>
  <c r="Q714" i="82" s="1"/>
  <c r="BG713" i="82"/>
  <c r="AI713" i="82"/>
  <c r="AF713" i="82"/>
  <c r="AE713" i="82"/>
  <c r="AD713" i="82"/>
  <c r="AA713" i="82"/>
  <c r="Z713" i="82"/>
  <c r="V713" i="82"/>
  <c r="C713" i="82"/>
  <c r="Q713" i="82" s="1"/>
  <c r="BG712" i="82"/>
  <c r="AI712" i="82"/>
  <c r="AF712" i="82"/>
  <c r="AE712" i="82"/>
  <c r="AD712" i="82"/>
  <c r="AA712" i="82"/>
  <c r="Z712" i="82"/>
  <c r="V712" i="82"/>
  <c r="C712" i="82"/>
  <c r="Q712" i="82" s="1"/>
  <c r="BG711" i="82"/>
  <c r="AI711" i="82"/>
  <c r="AF711" i="82"/>
  <c r="AE711" i="82"/>
  <c r="AD711" i="82"/>
  <c r="AA711" i="82"/>
  <c r="Z711" i="82"/>
  <c r="V711" i="82"/>
  <c r="C711" i="82"/>
  <c r="Q711" i="82" s="1"/>
  <c r="BG710" i="82"/>
  <c r="AI710" i="82"/>
  <c r="AF710" i="82"/>
  <c r="AE710" i="82"/>
  <c r="AD710" i="82"/>
  <c r="AA710" i="82"/>
  <c r="Z710" i="82"/>
  <c r="V710" i="82"/>
  <c r="C710" i="82"/>
  <c r="Q710" i="82" s="1"/>
  <c r="BG709" i="82"/>
  <c r="AI709" i="82"/>
  <c r="AF709" i="82"/>
  <c r="AE709" i="82"/>
  <c r="AD709" i="82"/>
  <c r="AA709" i="82"/>
  <c r="Z709" i="82"/>
  <c r="V709" i="82"/>
  <c r="C709" i="82"/>
  <c r="Q709" i="82" s="1"/>
  <c r="BG708" i="82"/>
  <c r="AI708" i="82"/>
  <c r="AF708" i="82"/>
  <c r="AE708" i="82"/>
  <c r="AD708" i="82"/>
  <c r="AA708" i="82"/>
  <c r="Z708" i="82"/>
  <c r="V708" i="82"/>
  <c r="C708" i="82"/>
  <c r="Q708" i="82" s="1"/>
  <c r="BG707" i="82"/>
  <c r="AI707" i="82"/>
  <c r="AF707" i="82"/>
  <c r="AE707" i="82"/>
  <c r="AD707" i="82"/>
  <c r="AA707" i="82"/>
  <c r="Z707" i="82"/>
  <c r="V707" i="82"/>
  <c r="C707" i="82"/>
  <c r="Q707" i="82" s="1"/>
  <c r="BG706" i="82"/>
  <c r="AI706" i="82"/>
  <c r="AF706" i="82"/>
  <c r="AE706" i="82"/>
  <c r="AD706" i="82"/>
  <c r="AA706" i="82"/>
  <c r="Z706" i="82"/>
  <c r="V706" i="82"/>
  <c r="C706" i="82"/>
  <c r="Q706" i="82" s="1"/>
  <c r="BG705" i="82"/>
  <c r="AI705" i="82"/>
  <c r="AF705" i="82"/>
  <c r="AE705" i="82"/>
  <c r="AD705" i="82"/>
  <c r="AA705" i="82"/>
  <c r="Z705" i="82"/>
  <c r="V705" i="82"/>
  <c r="C705" i="82"/>
  <c r="Q705" i="82" s="1"/>
  <c r="BG704" i="82"/>
  <c r="AI704" i="82"/>
  <c r="AF704" i="82"/>
  <c r="AE704" i="82"/>
  <c r="AD704" i="82"/>
  <c r="AA704" i="82"/>
  <c r="Z704" i="82"/>
  <c r="V704" i="82"/>
  <c r="C704" i="82"/>
  <c r="Q704" i="82" s="1"/>
  <c r="BG703" i="82"/>
  <c r="AI703" i="82"/>
  <c r="AF703" i="82"/>
  <c r="AE703" i="82"/>
  <c r="AD703" i="82"/>
  <c r="AA703" i="82"/>
  <c r="Z703" i="82"/>
  <c r="V703" i="82"/>
  <c r="C703" i="82"/>
  <c r="Q703" i="82" s="1"/>
  <c r="BG702" i="82"/>
  <c r="AI702" i="82"/>
  <c r="AF702" i="82"/>
  <c r="AE702" i="82"/>
  <c r="AD702" i="82"/>
  <c r="AA702" i="82"/>
  <c r="Z702" i="82"/>
  <c r="V702" i="82"/>
  <c r="C702" i="82"/>
  <c r="Q702" i="82" s="1"/>
  <c r="BG701" i="82"/>
  <c r="AI701" i="82"/>
  <c r="AF701" i="82"/>
  <c r="AE701" i="82"/>
  <c r="AD701" i="82"/>
  <c r="AA701" i="82"/>
  <c r="Z701" i="82"/>
  <c r="V701" i="82"/>
  <c r="C701" i="82"/>
  <c r="Q701" i="82" s="1"/>
  <c r="BG700" i="82"/>
  <c r="AI700" i="82"/>
  <c r="AF700" i="82"/>
  <c r="AE700" i="82"/>
  <c r="AD700" i="82"/>
  <c r="AA700" i="82"/>
  <c r="Z700" i="82"/>
  <c r="V700" i="82"/>
  <c r="C700" i="82"/>
  <c r="Q700" i="82" s="1"/>
  <c r="BG699" i="82"/>
  <c r="AI699" i="82"/>
  <c r="AF699" i="82"/>
  <c r="AE699" i="82"/>
  <c r="AD699" i="82"/>
  <c r="AA699" i="82"/>
  <c r="Z699" i="82"/>
  <c r="V699" i="82"/>
  <c r="C699" i="82"/>
  <c r="Q699" i="82" s="1"/>
  <c r="BG698" i="82"/>
  <c r="AI698" i="82"/>
  <c r="AF698" i="82"/>
  <c r="AE698" i="82"/>
  <c r="AD698" i="82"/>
  <c r="AA698" i="82"/>
  <c r="Z698" i="82"/>
  <c r="V698" i="82"/>
  <c r="C698" i="82"/>
  <c r="Q698" i="82" s="1"/>
  <c r="BG697" i="82"/>
  <c r="AI697" i="82"/>
  <c r="AF697" i="82"/>
  <c r="AE697" i="82"/>
  <c r="AD697" i="82"/>
  <c r="AA697" i="82"/>
  <c r="Z697" i="82"/>
  <c r="V697" i="82"/>
  <c r="C697" i="82"/>
  <c r="Q697" i="82" s="1"/>
  <c r="BG696" i="82"/>
  <c r="AI696" i="82"/>
  <c r="AF696" i="82"/>
  <c r="AE696" i="82"/>
  <c r="AD696" i="82"/>
  <c r="AA696" i="82"/>
  <c r="Z696" i="82"/>
  <c r="V696" i="82"/>
  <c r="C696" i="82"/>
  <c r="Q696" i="82" s="1"/>
  <c r="BG695" i="82"/>
  <c r="AI695" i="82"/>
  <c r="AF695" i="82"/>
  <c r="AE695" i="82"/>
  <c r="AD695" i="82"/>
  <c r="AA695" i="82"/>
  <c r="Z695" i="82"/>
  <c r="V695" i="82"/>
  <c r="C695" i="82"/>
  <c r="Q695" i="82" s="1"/>
  <c r="BG694" i="82"/>
  <c r="AI694" i="82"/>
  <c r="AF694" i="82"/>
  <c r="AE694" i="82"/>
  <c r="AD694" i="82"/>
  <c r="AA694" i="82"/>
  <c r="Z694" i="82"/>
  <c r="V694" i="82"/>
  <c r="C694" i="82"/>
  <c r="Q694" i="82" s="1"/>
  <c r="BG693" i="82"/>
  <c r="AI693" i="82"/>
  <c r="AF693" i="82"/>
  <c r="AE693" i="82"/>
  <c r="AD693" i="82"/>
  <c r="AA693" i="82"/>
  <c r="Z693" i="82"/>
  <c r="V693" i="82"/>
  <c r="C693" i="82"/>
  <c r="Q693" i="82" s="1"/>
  <c r="BG692" i="82"/>
  <c r="AI692" i="82"/>
  <c r="AF692" i="82"/>
  <c r="AE692" i="82"/>
  <c r="AD692" i="82"/>
  <c r="AA692" i="82"/>
  <c r="Z692" i="82"/>
  <c r="V692" i="82"/>
  <c r="C692" i="82"/>
  <c r="Q692" i="82" s="1"/>
  <c r="BG691" i="82"/>
  <c r="AI691" i="82"/>
  <c r="AF691" i="82"/>
  <c r="AE691" i="82"/>
  <c r="AD691" i="82"/>
  <c r="AA691" i="82"/>
  <c r="Z691" i="82"/>
  <c r="V691" i="82"/>
  <c r="C691" i="82"/>
  <c r="Q691" i="82" s="1"/>
  <c r="BG690" i="82"/>
  <c r="AI690" i="82"/>
  <c r="AF690" i="82"/>
  <c r="AE690" i="82"/>
  <c r="AD690" i="82"/>
  <c r="AA690" i="82"/>
  <c r="Z690" i="82"/>
  <c r="V690" i="82"/>
  <c r="C690" i="82"/>
  <c r="Q690" i="82" s="1"/>
  <c r="BG689" i="82"/>
  <c r="AI689" i="82"/>
  <c r="AF689" i="82"/>
  <c r="AE689" i="82"/>
  <c r="AD689" i="82"/>
  <c r="AA689" i="82"/>
  <c r="Z689" i="82"/>
  <c r="V689" i="82"/>
  <c r="C689" i="82"/>
  <c r="Q689" i="82" s="1"/>
  <c r="BG688" i="82"/>
  <c r="AI688" i="82"/>
  <c r="AF688" i="82"/>
  <c r="AE688" i="82"/>
  <c r="AD688" i="82"/>
  <c r="AA688" i="82"/>
  <c r="Z688" i="82"/>
  <c r="V688" i="82"/>
  <c r="C688" i="82"/>
  <c r="Q688" i="82" s="1"/>
  <c r="BG687" i="82"/>
  <c r="AI687" i="82"/>
  <c r="AF687" i="82"/>
  <c r="AE687" i="82"/>
  <c r="AD687" i="82"/>
  <c r="AA687" i="82"/>
  <c r="Z687" i="82"/>
  <c r="V687" i="82"/>
  <c r="C687" i="82"/>
  <c r="Q687" i="82" s="1"/>
  <c r="BG686" i="82"/>
  <c r="AI686" i="82"/>
  <c r="AF686" i="82"/>
  <c r="AE686" i="82"/>
  <c r="AD686" i="82"/>
  <c r="AA686" i="82"/>
  <c r="Z686" i="82"/>
  <c r="V686" i="82"/>
  <c r="C686" i="82"/>
  <c r="Q686" i="82" s="1"/>
  <c r="BG685" i="82"/>
  <c r="AI685" i="82"/>
  <c r="AF685" i="82"/>
  <c r="AE685" i="82"/>
  <c r="AD685" i="82"/>
  <c r="AA685" i="82"/>
  <c r="Z685" i="82"/>
  <c r="V685" i="82"/>
  <c r="C685" i="82"/>
  <c r="Q685" i="82" s="1"/>
  <c r="BG684" i="82"/>
  <c r="AI684" i="82"/>
  <c r="AF684" i="82"/>
  <c r="AE684" i="82"/>
  <c r="AD684" i="82"/>
  <c r="AA684" i="82"/>
  <c r="Z684" i="82"/>
  <c r="V684" i="82"/>
  <c r="C684" i="82"/>
  <c r="Q684" i="82" s="1"/>
  <c r="BG683" i="82"/>
  <c r="AI683" i="82"/>
  <c r="AF683" i="82"/>
  <c r="AE683" i="82"/>
  <c r="AD683" i="82"/>
  <c r="AA683" i="82"/>
  <c r="Z683" i="82"/>
  <c r="V683" i="82"/>
  <c r="C683" i="82"/>
  <c r="Q683" i="82" s="1"/>
  <c r="BG682" i="82"/>
  <c r="AI682" i="82"/>
  <c r="AF682" i="82"/>
  <c r="AE682" i="82"/>
  <c r="AD682" i="82"/>
  <c r="AA682" i="82"/>
  <c r="Z682" i="82"/>
  <c r="V682" i="82"/>
  <c r="C682" i="82"/>
  <c r="Q682" i="82" s="1"/>
  <c r="BG681" i="82"/>
  <c r="AI681" i="82"/>
  <c r="AF681" i="82"/>
  <c r="AE681" i="82"/>
  <c r="AD681" i="82"/>
  <c r="AA681" i="82"/>
  <c r="Z681" i="82"/>
  <c r="V681" i="82"/>
  <c r="C681" i="82"/>
  <c r="Q681" i="82" s="1"/>
  <c r="BG680" i="82"/>
  <c r="AI680" i="82"/>
  <c r="AF680" i="82"/>
  <c r="AE680" i="82"/>
  <c r="AD680" i="82"/>
  <c r="AA680" i="82"/>
  <c r="Z680" i="82"/>
  <c r="V680" i="82"/>
  <c r="C680" i="82"/>
  <c r="Q680" i="82" s="1"/>
  <c r="BG679" i="82"/>
  <c r="AI679" i="82"/>
  <c r="AF679" i="82"/>
  <c r="AE679" i="82"/>
  <c r="AD679" i="82"/>
  <c r="AA679" i="82"/>
  <c r="Z679" i="82"/>
  <c r="V679" i="82"/>
  <c r="C679" i="82"/>
  <c r="Q679" i="82" s="1"/>
  <c r="BG678" i="82"/>
  <c r="AI678" i="82"/>
  <c r="AF678" i="82"/>
  <c r="AE678" i="82"/>
  <c r="AD678" i="82"/>
  <c r="AA678" i="82"/>
  <c r="Z678" i="82"/>
  <c r="V678" i="82"/>
  <c r="C678" i="82"/>
  <c r="Q678" i="82" s="1"/>
  <c r="BG677" i="82"/>
  <c r="AI677" i="82"/>
  <c r="AF677" i="82"/>
  <c r="AE677" i="82"/>
  <c r="AD677" i="82"/>
  <c r="AA677" i="82"/>
  <c r="Z677" i="82"/>
  <c r="V677" i="82"/>
  <c r="C677" i="82"/>
  <c r="Q677" i="82" s="1"/>
  <c r="BG676" i="82"/>
  <c r="AI676" i="82"/>
  <c r="AF676" i="82"/>
  <c r="AE676" i="82"/>
  <c r="AD676" i="82"/>
  <c r="AA676" i="82"/>
  <c r="Z676" i="82"/>
  <c r="V676" i="82"/>
  <c r="C676" i="82"/>
  <c r="Q676" i="82" s="1"/>
  <c r="BG675" i="82"/>
  <c r="AI675" i="82"/>
  <c r="AF675" i="82"/>
  <c r="AE675" i="82"/>
  <c r="AD675" i="82"/>
  <c r="AA675" i="82"/>
  <c r="Z675" i="82"/>
  <c r="V675" i="82"/>
  <c r="C675" i="82"/>
  <c r="Q675" i="82" s="1"/>
  <c r="BG674" i="82"/>
  <c r="AI674" i="82"/>
  <c r="AF674" i="82"/>
  <c r="AE674" i="82"/>
  <c r="AD674" i="82"/>
  <c r="AA674" i="82"/>
  <c r="Z674" i="82"/>
  <c r="V674" i="82"/>
  <c r="C674" i="82"/>
  <c r="Q674" i="82" s="1"/>
  <c r="BG673" i="82"/>
  <c r="AI673" i="82"/>
  <c r="AF673" i="82"/>
  <c r="AE673" i="82"/>
  <c r="AD673" i="82"/>
  <c r="AA673" i="82"/>
  <c r="Z673" i="82"/>
  <c r="V673" i="82"/>
  <c r="C673" i="82"/>
  <c r="Q673" i="82" s="1"/>
  <c r="BG672" i="82"/>
  <c r="AI672" i="82"/>
  <c r="AF672" i="82"/>
  <c r="AE672" i="82"/>
  <c r="AD672" i="82"/>
  <c r="AA672" i="82"/>
  <c r="Z672" i="82"/>
  <c r="V672" i="82"/>
  <c r="C672" i="82"/>
  <c r="Q672" i="82" s="1"/>
  <c r="BG671" i="82"/>
  <c r="AI671" i="82"/>
  <c r="AF671" i="82"/>
  <c r="AE671" i="82"/>
  <c r="AD671" i="82"/>
  <c r="AA671" i="82"/>
  <c r="Z671" i="82"/>
  <c r="V671" i="82"/>
  <c r="C671" i="82"/>
  <c r="Q671" i="82" s="1"/>
  <c r="BG670" i="82"/>
  <c r="AI670" i="82"/>
  <c r="AF670" i="82"/>
  <c r="AE670" i="82"/>
  <c r="AD670" i="82"/>
  <c r="AA670" i="82"/>
  <c r="Z670" i="82"/>
  <c r="V670" i="82"/>
  <c r="C670" i="82"/>
  <c r="Q670" i="82" s="1"/>
  <c r="BG669" i="82"/>
  <c r="AI669" i="82"/>
  <c r="AF669" i="82"/>
  <c r="AE669" i="82"/>
  <c r="AD669" i="82"/>
  <c r="AA669" i="82"/>
  <c r="Z669" i="82"/>
  <c r="V669" i="82"/>
  <c r="C669" i="82"/>
  <c r="Q669" i="82" s="1"/>
  <c r="BG668" i="82"/>
  <c r="AI668" i="82"/>
  <c r="AF668" i="82"/>
  <c r="AE668" i="82"/>
  <c r="AD668" i="82"/>
  <c r="AA668" i="82"/>
  <c r="Z668" i="82"/>
  <c r="V668" i="82"/>
  <c r="C668" i="82"/>
  <c r="Q668" i="82" s="1"/>
  <c r="BG667" i="82"/>
  <c r="AI667" i="82"/>
  <c r="AF667" i="82"/>
  <c r="AE667" i="82"/>
  <c r="AD667" i="82"/>
  <c r="AA667" i="82"/>
  <c r="Z667" i="82"/>
  <c r="V667" i="82"/>
  <c r="C667" i="82"/>
  <c r="Q667" i="82" s="1"/>
  <c r="BG666" i="82"/>
  <c r="AI666" i="82"/>
  <c r="AF666" i="82"/>
  <c r="AE666" i="82"/>
  <c r="AD666" i="82"/>
  <c r="AA666" i="82"/>
  <c r="Z666" i="82"/>
  <c r="V666" i="82"/>
  <c r="C666" i="82"/>
  <c r="Q666" i="82" s="1"/>
  <c r="BG665" i="82"/>
  <c r="AI665" i="82"/>
  <c r="AF665" i="82"/>
  <c r="AE665" i="82"/>
  <c r="AD665" i="82"/>
  <c r="AA665" i="82"/>
  <c r="Z665" i="82"/>
  <c r="V665" i="82"/>
  <c r="C665" i="82"/>
  <c r="Q665" i="82" s="1"/>
  <c r="BG664" i="82"/>
  <c r="AI664" i="82"/>
  <c r="AF664" i="82"/>
  <c r="AE664" i="82"/>
  <c r="AD664" i="82"/>
  <c r="AA664" i="82"/>
  <c r="Z664" i="82"/>
  <c r="V664" i="82"/>
  <c r="C664" i="82"/>
  <c r="Q664" i="82" s="1"/>
  <c r="BG663" i="82"/>
  <c r="AI663" i="82"/>
  <c r="AF663" i="82"/>
  <c r="AE663" i="82"/>
  <c r="AD663" i="82"/>
  <c r="AA663" i="82"/>
  <c r="Z663" i="82"/>
  <c r="V663" i="82"/>
  <c r="C663" i="82"/>
  <c r="Q663" i="82" s="1"/>
  <c r="BG662" i="82"/>
  <c r="AI662" i="82"/>
  <c r="AF662" i="82"/>
  <c r="AE662" i="82"/>
  <c r="AD662" i="82"/>
  <c r="AA662" i="82"/>
  <c r="Z662" i="82"/>
  <c r="V662" i="82"/>
  <c r="C662" i="82"/>
  <c r="Q662" i="82" s="1"/>
  <c r="BG661" i="82"/>
  <c r="AI661" i="82"/>
  <c r="AF661" i="82"/>
  <c r="AE661" i="82"/>
  <c r="AD661" i="82"/>
  <c r="AA661" i="82"/>
  <c r="Z661" i="82"/>
  <c r="V661" i="82"/>
  <c r="C661" i="82"/>
  <c r="Q661" i="82" s="1"/>
  <c r="BG660" i="82"/>
  <c r="AI660" i="82"/>
  <c r="AF660" i="82"/>
  <c r="AE660" i="82"/>
  <c r="AD660" i="82"/>
  <c r="AA660" i="82"/>
  <c r="Z660" i="82"/>
  <c r="V660" i="82"/>
  <c r="C660" i="82"/>
  <c r="Q660" i="82" s="1"/>
  <c r="BG659" i="82"/>
  <c r="AI659" i="82"/>
  <c r="AF659" i="82"/>
  <c r="AE659" i="82"/>
  <c r="AD659" i="82"/>
  <c r="AA659" i="82"/>
  <c r="Z659" i="82"/>
  <c r="V659" i="82"/>
  <c r="C659" i="82"/>
  <c r="Q659" i="82" s="1"/>
  <c r="BG658" i="82"/>
  <c r="AI658" i="82"/>
  <c r="AF658" i="82"/>
  <c r="AE658" i="82"/>
  <c r="AD658" i="82"/>
  <c r="AA658" i="82"/>
  <c r="Z658" i="82"/>
  <c r="V658" i="82"/>
  <c r="C658" i="82"/>
  <c r="Q658" i="82" s="1"/>
  <c r="BG657" i="82"/>
  <c r="AI657" i="82"/>
  <c r="AF657" i="82"/>
  <c r="AE657" i="82"/>
  <c r="AD657" i="82"/>
  <c r="AA657" i="82"/>
  <c r="Z657" i="82"/>
  <c r="V657" i="82"/>
  <c r="C657" i="82"/>
  <c r="Q657" i="82" s="1"/>
  <c r="BG656" i="82"/>
  <c r="AI656" i="82"/>
  <c r="AF656" i="82"/>
  <c r="AE656" i="82"/>
  <c r="AD656" i="82"/>
  <c r="AA656" i="82"/>
  <c r="Z656" i="82"/>
  <c r="V656" i="82"/>
  <c r="C656" i="82"/>
  <c r="Q656" i="82" s="1"/>
  <c r="BG655" i="82"/>
  <c r="AI655" i="82"/>
  <c r="AF655" i="82"/>
  <c r="AE655" i="82"/>
  <c r="AD655" i="82"/>
  <c r="AA655" i="82"/>
  <c r="Z655" i="82"/>
  <c r="V655" i="82"/>
  <c r="C655" i="82"/>
  <c r="Q655" i="82" s="1"/>
  <c r="BG654" i="82"/>
  <c r="AI654" i="82"/>
  <c r="AF654" i="82"/>
  <c r="AE654" i="82"/>
  <c r="AD654" i="82"/>
  <c r="AA654" i="82"/>
  <c r="Z654" i="82"/>
  <c r="V654" i="82"/>
  <c r="C654" i="82"/>
  <c r="Q654" i="82" s="1"/>
  <c r="BG653" i="82"/>
  <c r="AI653" i="82"/>
  <c r="AF653" i="82"/>
  <c r="AE653" i="82"/>
  <c r="AD653" i="82"/>
  <c r="AA653" i="82"/>
  <c r="Z653" i="82"/>
  <c r="V653" i="82"/>
  <c r="C653" i="82"/>
  <c r="Q653" i="82" s="1"/>
  <c r="BG652" i="82"/>
  <c r="AI652" i="82"/>
  <c r="AF652" i="82"/>
  <c r="AE652" i="82"/>
  <c r="AD652" i="82"/>
  <c r="AA652" i="82"/>
  <c r="Z652" i="82"/>
  <c r="V652" i="82"/>
  <c r="C652" i="82"/>
  <c r="Q652" i="82" s="1"/>
  <c r="BG651" i="82"/>
  <c r="AI651" i="82"/>
  <c r="AF651" i="82"/>
  <c r="AE651" i="82"/>
  <c r="AD651" i="82"/>
  <c r="AA651" i="82"/>
  <c r="Z651" i="82"/>
  <c r="V651" i="82"/>
  <c r="C651" i="82"/>
  <c r="Q651" i="82" s="1"/>
  <c r="BG650" i="82"/>
  <c r="AI650" i="82"/>
  <c r="AF650" i="82"/>
  <c r="AE650" i="82"/>
  <c r="AD650" i="82"/>
  <c r="AA650" i="82"/>
  <c r="Z650" i="82"/>
  <c r="V650" i="82"/>
  <c r="C650" i="82"/>
  <c r="Q650" i="82" s="1"/>
  <c r="BG649" i="82"/>
  <c r="AI649" i="82"/>
  <c r="AF649" i="82"/>
  <c r="AE649" i="82"/>
  <c r="AD649" i="82"/>
  <c r="AA649" i="82"/>
  <c r="Z649" i="82"/>
  <c r="V649" i="82"/>
  <c r="C649" i="82"/>
  <c r="Q649" i="82" s="1"/>
  <c r="BG648" i="82"/>
  <c r="AI648" i="82"/>
  <c r="AF648" i="82"/>
  <c r="AE648" i="82"/>
  <c r="AD648" i="82"/>
  <c r="AA648" i="82"/>
  <c r="Z648" i="82"/>
  <c r="V648" i="82"/>
  <c r="C648" i="82"/>
  <c r="Q648" i="82" s="1"/>
  <c r="BG647" i="82"/>
  <c r="AI647" i="82"/>
  <c r="AF647" i="82"/>
  <c r="AE647" i="82"/>
  <c r="AD647" i="82"/>
  <c r="AA647" i="82"/>
  <c r="Z647" i="82"/>
  <c r="V647" i="82"/>
  <c r="C647" i="82"/>
  <c r="Q647" i="82" s="1"/>
  <c r="BG646" i="82"/>
  <c r="AI646" i="82"/>
  <c r="AF646" i="82"/>
  <c r="AE646" i="82"/>
  <c r="AD646" i="82"/>
  <c r="AA646" i="82"/>
  <c r="Z646" i="82"/>
  <c r="V646" i="82"/>
  <c r="C646" i="82"/>
  <c r="Q646" i="82" s="1"/>
  <c r="BG645" i="82"/>
  <c r="AI645" i="82"/>
  <c r="AF645" i="82"/>
  <c r="AE645" i="82"/>
  <c r="AD645" i="82"/>
  <c r="AA645" i="82"/>
  <c r="Z645" i="82"/>
  <c r="V645" i="82"/>
  <c r="C645" i="82"/>
  <c r="Q645" i="82" s="1"/>
  <c r="BG644" i="82"/>
  <c r="AI644" i="82"/>
  <c r="AF644" i="82"/>
  <c r="AE644" i="82"/>
  <c r="AD644" i="82"/>
  <c r="AA644" i="82"/>
  <c r="Z644" i="82"/>
  <c r="V644" i="82"/>
  <c r="C644" i="82"/>
  <c r="Q644" i="82" s="1"/>
  <c r="BG643" i="82"/>
  <c r="AI643" i="82"/>
  <c r="AF643" i="82"/>
  <c r="AE643" i="82"/>
  <c r="AD643" i="82"/>
  <c r="AA643" i="82"/>
  <c r="Z643" i="82"/>
  <c r="V643" i="82"/>
  <c r="C643" i="82"/>
  <c r="Q643" i="82" s="1"/>
  <c r="BG642" i="82"/>
  <c r="AI642" i="82"/>
  <c r="AF642" i="82"/>
  <c r="AE642" i="82"/>
  <c r="AD642" i="82"/>
  <c r="AA642" i="82"/>
  <c r="Z642" i="82"/>
  <c r="V642" i="82"/>
  <c r="C642" i="82"/>
  <c r="Q642" i="82" s="1"/>
  <c r="BG641" i="82"/>
  <c r="AI641" i="82"/>
  <c r="AF641" i="82"/>
  <c r="AE641" i="82"/>
  <c r="AD641" i="82"/>
  <c r="AA641" i="82"/>
  <c r="Z641" i="82"/>
  <c r="V641" i="82"/>
  <c r="C641" i="82"/>
  <c r="Q641" i="82" s="1"/>
  <c r="BG640" i="82"/>
  <c r="AF640" i="82"/>
  <c r="AD640" i="82"/>
  <c r="AA640" i="82"/>
  <c r="Z640" i="82"/>
  <c r="V640" i="82"/>
  <c r="C640" i="82"/>
  <c r="Q640" i="82" s="1"/>
  <c r="BG639" i="82"/>
  <c r="AF639" i="82"/>
  <c r="AD639" i="82"/>
  <c r="AA639" i="82"/>
  <c r="Z639" i="82"/>
  <c r="V639" i="82"/>
  <c r="C639" i="82"/>
  <c r="Q639" i="82" s="1"/>
  <c r="BG638" i="82"/>
  <c r="AI638" i="82"/>
  <c r="AF638" i="82"/>
  <c r="AD638" i="82"/>
  <c r="AA638" i="82"/>
  <c r="Z638" i="82"/>
  <c r="V638" i="82"/>
  <c r="C638" i="82"/>
  <c r="Q638" i="82" s="1"/>
  <c r="BG637" i="82"/>
  <c r="AF637" i="82"/>
  <c r="AD637" i="82"/>
  <c r="AA637" i="82"/>
  <c r="Z637" i="82"/>
  <c r="V637" i="82"/>
  <c r="C637" i="82"/>
  <c r="Q637" i="82" s="1"/>
  <c r="BG636" i="82"/>
  <c r="AD636" i="82"/>
  <c r="AA636" i="82"/>
  <c r="Z636" i="82"/>
  <c r="V636" i="82"/>
  <c r="C636" i="82"/>
  <c r="Q636" i="82" s="1"/>
  <c r="BG635" i="82"/>
  <c r="AF635" i="82"/>
  <c r="AD635" i="82"/>
  <c r="AA635" i="82"/>
  <c r="Z635" i="82"/>
  <c r="V635" i="82"/>
  <c r="C635" i="82"/>
  <c r="Q635" i="82" s="1"/>
  <c r="BG634" i="82"/>
  <c r="AF634" i="82"/>
  <c r="AD634" i="82"/>
  <c r="AA634" i="82"/>
  <c r="Z634" i="82"/>
  <c r="V634" i="82"/>
  <c r="C634" i="82"/>
  <c r="Q634" i="82" s="1"/>
  <c r="BG633" i="82"/>
  <c r="AF633" i="82"/>
  <c r="AD633" i="82"/>
  <c r="AA633" i="82"/>
  <c r="Z633" i="82"/>
  <c r="V633" i="82"/>
  <c r="C633" i="82"/>
  <c r="Q633" i="82" s="1"/>
  <c r="BG632" i="82"/>
  <c r="AD632" i="82"/>
  <c r="AA632" i="82"/>
  <c r="Z632" i="82"/>
  <c r="V632" i="82"/>
  <c r="C632" i="82"/>
  <c r="Q632" i="82" s="1"/>
  <c r="BG631" i="82"/>
  <c r="AD631" i="82"/>
  <c r="AA631" i="82"/>
  <c r="Z631" i="82"/>
  <c r="V631" i="82"/>
  <c r="C631" i="82"/>
  <c r="Q631" i="82" s="1"/>
  <c r="BG630" i="82"/>
  <c r="AD630" i="82"/>
  <c r="AA630" i="82"/>
  <c r="Z630" i="82"/>
  <c r="V630" i="82"/>
  <c r="C630" i="82"/>
  <c r="Q630" i="82" s="1"/>
  <c r="BG629" i="82"/>
  <c r="AD629" i="82"/>
  <c r="AA629" i="82"/>
  <c r="Z629" i="82"/>
  <c r="V629" i="82"/>
  <c r="C629" i="82"/>
  <c r="Q629" i="82" s="1"/>
  <c r="BG628" i="82"/>
  <c r="AD628" i="82"/>
  <c r="AA628" i="82"/>
  <c r="Z628" i="82"/>
  <c r="V628" i="82"/>
  <c r="C628" i="82"/>
  <c r="Q628" i="82" s="1"/>
  <c r="BG627" i="82"/>
  <c r="AD627" i="82"/>
  <c r="AA627" i="82"/>
  <c r="Z627" i="82"/>
  <c r="V627" i="82"/>
  <c r="C627" i="82"/>
  <c r="Q627" i="82" s="1"/>
  <c r="BG626" i="82"/>
  <c r="AI626" i="82"/>
  <c r="AF626" i="82"/>
  <c r="AD626" i="82"/>
  <c r="AA626" i="82"/>
  <c r="Z626" i="82"/>
  <c r="V626" i="82"/>
  <c r="C626" i="82"/>
  <c r="Q626" i="82" s="1"/>
  <c r="BG625" i="82"/>
  <c r="AF625" i="82"/>
  <c r="AD625" i="82"/>
  <c r="AA625" i="82"/>
  <c r="Z625" i="82"/>
  <c r="V625" i="82"/>
  <c r="C625" i="82"/>
  <c r="Q625" i="82" s="1"/>
  <c r="BG624" i="82"/>
  <c r="AI624" i="82"/>
  <c r="AF624" i="82"/>
  <c r="AD624" i="82"/>
  <c r="AA624" i="82"/>
  <c r="Z624" i="82"/>
  <c r="V624" i="82"/>
  <c r="C624" i="82"/>
  <c r="Q624" i="82" s="1"/>
  <c r="BG623" i="82"/>
  <c r="AF623" i="82"/>
  <c r="AD623" i="82"/>
  <c r="AA623" i="82"/>
  <c r="Z623" i="82"/>
  <c r="V623" i="82"/>
  <c r="C623" i="82"/>
  <c r="Q623" i="82" s="1"/>
  <c r="BG622" i="82"/>
  <c r="AI622" i="82"/>
  <c r="AF622" i="82"/>
  <c r="AD622" i="82"/>
  <c r="AA622" i="82"/>
  <c r="Z622" i="82"/>
  <c r="V622" i="82"/>
  <c r="C622" i="82"/>
  <c r="Q622" i="82" s="1"/>
  <c r="BG621" i="82"/>
  <c r="AD621" i="82"/>
  <c r="AA621" i="82"/>
  <c r="Z621" i="82"/>
  <c r="V621" i="82"/>
  <c r="C621" i="82"/>
  <c r="Q621" i="82" s="1"/>
  <c r="BG620" i="82"/>
  <c r="AD620" i="82"/>
  <c r="AA620" i="82"/>
  <c r="Z620" i="82"/>
  <c r="V620" i="82"/>
  <c r="C620" i="82"/>
  <c r="Q620" i="82" s="1"/>
  <c r="BG619" i="82"/>
  <c r="AI619" i="82"/>
  <c r="AD619" i="82"/>
  <c r="AA619" i="82"/>
  <c r="Z619" i="82"/>
  <c r="V619" i="82"/>
  <c r="C619" i="82"/>
  <c r="Q619" i="82" s="1"/>
  <c r="BG618" i="82"/>
  <c r="AI618" i="82"/>
  <c r="AD618" i="82"/>
  <c r="AA618" i="82"/>
  <c r="Z618" i="82"/>
  <c r="V618" i="82"/>
  <c r="C618" i="82"/>
  <c r="Q618" i="82" s="1"/>
  <c r="BG617" i="82"/>
  <c r="AF617" i="82"/>
  <c r="AD617" i="82"/>
  <c r="AA617" i="82"/>
  <c r="Z617" i="82"/>
  <c r="V617" i="82"/>
  <c r="C617" i="82"/>
  <c r="Q617" i="82" s="1"/>
  <c r="BG616" i="82"/>
  <c r="AF616" i="82"/>
  <c r="AD616" i="82"/>
  <c r="AA616" i="82"/>
  <c r="Z616" i="82"/>
  <c r="V616" i="82"/>
  <c r="C616" i="82"/>
  <c r="Q616" i="82" s="1"/>
  <c r="BG615" i="82"/>
  <c r="AF615" i="82"/>
  <c r="AD615" i="82"/>
  <c r="AA615" i="82"/>
  <c r="Z615" i="82"/>
  <c r="V615" i="82"/>
  <c r="C615" i="82"/>
  <c r="Q615" i="82" s="1"/>
  <c r="BG614" i="82"/>
  <c r="AD614" i="82"/>
  <c r="AA614" i="82"/>
  <c r="Z614" i="82"/>
  <c r="V614" i="82"/>
  <c r="C614" i="82"/>
  <c r="Q614" i="82" s="1"/>
  <c r="BG613" i="82"/>
  <c r="AF613" i="82"/>
  <c r="AD613" i="82"/>
  <c r="AA613" i="82"/>
  <c r="Z613" i="82"/>
  <c r="V613" i="82"/>
  <c r="C613" i="82"/>
  <c r="Q613" i="82" s="1"/>
  <c r="BG612" i="82"/>
  <c r="AF612" i="82"/>
  <c r="AD612" i="82"/>
  <c r="AA612" i="82"/>
  <c r="Z612" i="82"/>
  <c r="V612" i="82"/>
  <c r="C612" i="82"/>
  <c r="Q612" i="82" s="1"/>
  <c r="BG611" i="82"/>
  <c r="AI611" i="82"/>
  <c r="AF611" i="82"/>
  <c r="AD611" i="82"/>
  <c r="AA611" i="82"/>
  <c r="Z611" i="82"/>
  <c r="V611" i="82"/>
  <c r="C611" i="82"/>
  <c r="Q611" i="82" s="1"/>
  <c r="BG610" i="82"/>
  <c r="AF610" i="82"/>
  <c r="AD610" i="82"/>
  <c r="AA610" i="82"/>
  <c r="Z610" i="82"/>
  <c r="V610" i="82"/>
  <c r="C610" i="82"/>
  <c r="Q610" i="82" s="1"/>
  <c r="BG609" i="82"/>
  <c r="AI609" i="82"/>
  <c r="AF609" i="82"/>
  <c r="AD609" i="82"/>
  <c r="AA609" i="82"/>
  <c r="Z609" i="82"/>
  <c r="V609" i="82"/>
  <c r="C609" i="82"/>
  <c r="Q609" i="82" s="1"/>
  <c r="BG608" i="82"/>
  <c r="AF608" i="82"/>
  <c r="AD608" i="82"/>
  <c r="AA608" i="82"/>
  <c r="Z608" i="82"/>
  <c r="V608" i="82"/>
  <c r="C608" i="82"/>
  <c r="Q608" i="82" s="1"/>
  <c r="BG607" i="82"/>
  <c r="AF607" i="82"/>
  <c r="AD607" i="82"/>
  <c r="AA607" i="82"/>
  <c r="Z607" i="82"/>
  <c r="V607" i="82"/>
  <c r="C607" i="82"/>
  <c r="Q607" i="82" s="1"/>
  <c r="BG606" i="82"/>
  <c r="AI606" i="82"/>
  <c r="AF606" i="82"/>
  <c r="AD606" i="82"/>
  <c r="AA606" i="82"/>
  <c r="Z606" i="82"/>
  <c r="V606" i="82"/>
  <c r="C606" i="82"/>
  <c r="Q606" i="82" s="1"/>
  <c r="BG605" i="82"/>
  <c r="AF605" i="82"/>
  <c r="AD605" i="82"/>
  <c r="AA605" i="82"/>
  <c r="Z605" i="82"/>
  <c r="V605" i="82"/>
  <c r="C605" i="82"/>
  <c r="Q605" i="82" s="1"/>
  <c r="BG604" i="82"/>
  <c r="AI604" i="82"/>
  <c r="AF604" i="82"/>
  <c r="AD604" i="82"/>
  <c r="AA604" i="82"/>
  <c r="Z604" i="82"/>
  <c r="V604" i="82"/>
  <c r="C604" i="82"/>
  <c r="Q604" i="82" s="1"/>
  <c r="BG603" i="82"/>
  <c r="AI603" i="82"/>
  <c r="AF603" i="82"/>
  <c r="AD603" i="82"/>
  <c r="AA603" i="82"/>
  <c r="Z603" i="82"/>
  <c r="V603" i="82"/>
  <c r="C603" i="82"/>
  <c r="Q603" i="82" s="1"/>
  <c r="BG602" i="82"/>
  <c r="AI602" i="82"/>
  <c r="AF602" i="82"/>
  <c r="AD602" i="82"/>
  <c r="AA602" i="82"/>
  <c r="Z602" i="82"/>
  <c r="V602" i="82"/>
  <c r="C602" i="82"/>
  <c r="Q602" i="82" s="1"/>
  <c r="BG601" i="82"/>
  <c r="AI601" i="82"/>
  <c r="AF601" i="82"/>
  <c r="AD601" i="82"/>
  <c r="AA601" i="82"/>
  <c r="Z601" i="82"/>
  <c r="V601" i="82"/>
  <c r="C601" i="82"/>
  <c r="Q601" i="82" s="1"/>
  <c r="BG600" i="82"/>
  <c r="AD600" i="82"/>
  <c r="AA600" i="82"/>
  <c r="Z600" i="82"/>
  <c r="V600" i="82"/>
  <c r="C600" i="82"/>
  <c r="Q600" i="82" s="1"/>
  <c r="BG599" i="82"/>
  <c r="AF599" i="82"/>
  <c r="AD599" i="82"/>
  <c r="AA599" i="82"/>
  <c r="Z599" i="82"/>
  <c r="V599" i="82"/>
  <c r="C599" i="82"/>
  <c r="Q599" i="82" s="1"/>
  <c r="BG598" i="82"/>
  <c r="AD598" i="82"/>
  <c r="AA598" i="82"/>
  <c r="Z598" i="82"/>
  <c r="V598" i="82"/>
  <c r="C598" i="82"/>
  <c r="Q598" i="82" s="1"/>
  <c r="BG597" i="82"/>
  <c r="AF597" i="82"/>
  <c r="AD597" i="82"/>
  <c r="AA597" i="82"/>
  <c r="Z597" i="82"/>
  <c r="V597" i="82"/>
  <c r="C597" i="82"/>
  <c r="Q597" i="82" s="1"/>
  <c r="BG596" i="82"/>
  <c r="AI596" i="82"/>
  <c r="AD596" i="82"/>
  <c r="AA596" i="82"/>
  <c r="Z596" i="82"/>
  <c r="V596" i="82"/>
  <c r="C596" i="82"/>
  <c r="Q596" i="82" s="1"/>
  <c r="BG595" i="82"/>
  <c r="AD595" i="82"/>
  <c r="AA595" i="82"/>
  <c r="Z595" i="82"/>
  <c r="V595" i="82"/>
  <c r="C595" i="82"/>
  <c r="Q595" i="82" s="1"/>
  <c r="BG594" i="82"/>
  <c r="AF594" i="82"/>
  <c r="AD594" i="82"/>
  <c r="AA594" i="82"/>
  <c r="Z594" i="82"/>
  <c r="V594" i="82"/>
  <c r="C594" i="82"/>
  <c r="Q594" i="82" s="1"/>
  <c r="BG593" i="82"/>
  <c r="AF593" i="82"/>
  <c r="AD593" i="82"/>
  <c r="AA593" i="82"/>
  <c r="Z593" i="82"/>
  <c r="V593" i="82"/>
  <c r="C593" i="82"/>
  <c r="Q593" i="82" s="1"/>
  <c r="BG592" i="82"/>
  <c r="AF592" i="82"/>
  <c r="AD592" i="82"/>
  <c r="AA592" i="82"/>
  <c r="Z592" i="82"/>
  <c r="V592" i="82"/>
  <c r="C592" i="82"/>
  <c r="Q592" i="82" s="1"/>
  <c r="BG591" i="82"/>
  <c r="AI591" i="82"/>
  <c r="AF591" i="82"/>
  <c r="AD591" i="82"/>
  <c r="AA591" i="82"/>
  <c r="Z591" i="82"/>
  <c r="V591" i="82"/>
  <c r="C591" i="82"/>
  <c r="Q591" i="82" s="1"/>
  <c r="BG590" i="82"/>
  <c r="AD590" i="82"/>
  <c r="AA590" i="82"/>
  <c r="Z590" i="82"/>
  <c r="V590" i="82"/>
  <c r="C590" i="82"/>
  <c r="Q590" i="82" s="1"/>
  <c r="BG589" i="82"/>
  <c r="AD589" i="82"/>
  <c r="AA589" i="82"/>
  <c r="Z589" i="82"/>
  <c r="V589" i="82"/>
  <c r="C589" i="82"/>
  <c r="Q589" i="82" s="1"/>
  <c r="BG588" i="82"/>
  <c r="AF588" i="82"/>
  <c r="AD588" i="82"/>
  <c r="AA588" i="82"/>
  <c r="Z588" i="82"/>
  <c r="V588" i="82"/>
  <c r="C588" i="82"/>
  <c r="Q588" i="82" s="1"/>
  <c r="BG587" i="82"/>
  <c r="AF587" i="82"/>
  <c r="AD587" i="82"/>
  <c r="AA587" i="82"/>
  <c r="Z587" i="82"/>
  <c r="V587" i="82"/>
  <c r="C587" i="82"/>
  <c r="Q587" i="82" s="1"/>
  <c r="BG586" i="82"/>
  <c r="AF586" i="82"/>
  <c r="AD586" i="82"/>
  <c r="AA586" i="82"/>
  <c r="Z586" i="82"/>
  <c r="V586" i="82"/>
  <c r="C586" i="82"/>
  <c r="Q586" i="82" s="1"/>
  <c r="BG585" i="82"/>
  <c r="AF585" i="82"/>
  <c r="AD585" i="82"/>
  <c r="AA585" i="82"/>
  <c r="Z585" i="82"/>
  <c r="V585" i="82"/>
  <c r="C585" i="82"/>
  <c r="Q585" i="82" s="1"/>
  <c r="BG584" i="82"/>
  <c r="AI584" i="82"/>
  <c r="AF584" i="82"/>
  <c r="AD584" i="82"/>
  <c r="AA584" i="82"/>
  <c r="Z584" i="82"/>
  <c r="V584" i="82"/>
  <c r="C584" i="82"/>
  <c r="Q584" i="82" s="1"/>
  <c r="BG583" i="82"/>
  <c r="AI583" i="82"/>
  <c r="AF583" i="82"/>
  <c r="AD583" i="82"/>
  <c r="AA583" i="82"/>
  <c r="Z583" i="82"/>
  <c r="V583" i="82"/>
  <c r="C583" i="82"/>
  <c r="Q583" i="82" s="1"/>
  <c r="BG582" i="82"/>
  <c r="AI582" i="82"/>
  <c r="AF582" i="82"/>
  <c r="AD582" i="82"/>
  <c r="AA582" i="82"/>
  <c r="Z582" i="82"/>
  <c r="V582" i="82"/>
  <c r="C582" i="82"/>
  <c r="Q582" i="82" s="1"/>
  <c r="BG581" i="82"/>
  <c r="AI581" i="82"/>
  <c r="AF581" i="82"/>
  <c r="AD581" i="82"/>
  <c r="AA581" i="82"/>
  <c r="Z581" i="82"/>
  <c r="V581" i="82"/>
  <c r="C581" i="82"/>
  <c r="Q581" i="82" s="1"/>
  <c r="BG580" i="82"/>
  <c r="AD580" i="82"/>
  <c r="AA580" i="82"/>
  <c r="Z580" i="82"/>
  <c r="V580" i="82"/>
  <c r="C580" i="82"/>
  <c r="Q580" i="82" s="1"/>
  <c r="BG579" i="82"/>
  <c r="AD579" i="82"/>
  <c r="AA579" i="82"/>
  <c r="Z579" i="82"/>
  <c r="V579" i="82"/>
  <c r="C579" i="82"/>
  <c r="Q579" i="82" s="1"/>
  <c r="BG578" i="82"/>
  <c r="AD578" i="82"/>
  <c r="AA578" i="82"/>
  <c r="Z578" i="82"/>
  <c r="V578" i="82"/>
  <c r="C578" i="82"/>
  <c r="Q578" i="82" s="1"/>
  <c r="BG577" i="82"/>
  <c r="AD577" i="82"/>
  <c r="AA577" i="82"/>
  <c r="Z577" i="82"/>
  <c r="V577" i="82"/>
  <c r="C577" i="82"/>
  <c r="Q577" i="82" s="1"/>
  <c r="BG576" i="82"/>
  <c r="AD576" i="82"/>
  <c r="AA576" i="82"/>
  <c r="Z576" i="82"/>
  <c r="V576" i="82"/>
  <c r="C576" i="82"/>
  <c r="Q576" i="82" s="1"/>
  <c r="BG575" i="82"/>
  <c r="AF575" i="82"/>
  <c r="AD575" i="82"/>
  <c r="AA575" i="82"/>
  <c r="Z575" i="82"/>
  <c r="V575" i="82"/>
  <c r="C575" i="82"/>
  <c r="Q575" i="82" s="1"/>
  <c r="BG574" i="82"/>
  <c r="AI574" i="82"/>
  <c r="AD574" i="82"/>
  <c r="AA574" i="82"/>
  <c r="Z574" i="82"/>
  <c r="V574" i="82"/>
  <c r="C574" i="82"/>
  <c r="Q574" i="82" s="1"/>
  <c r="BG573" i="82"/>
  <c r="AF573" i="82"/>
  <c r="AD573" i="82"/>
  <c r="AA573" i="82"/>
  <c r="Z573" i="82"/>
  <c r="V573" i="82"/>
  <c r="C573" i="82"/>
  <c r="Q573" i="82" s="1"/>
  <c r="BG572" i="82"/>
  <c r="AD572" i="82"/>
  <c r="AA572" i="82"/>
  <c r="Z572" i="82"/>
  <c r="V572" i="82"/>
  <c r="C572" i="82"/>
  <c r="Q572" i="82" s="1"/>
  <c r="BG571" i="82"/>
  <c r="AF571" i="82"/>
  <c r="AD571" i="82"/>
  <c r="AA571" i="82"/>
  <c r="Z571" i="82"/>
  <c r="V571" i="82"/>
  <c r="C571" i="82"/>
  <c r="Q571" i="82" s="1"/>
  <c r="BG570" i="82"/>
  <c r="AF570" i="82"/>
  <c r="AD570" i="82"/>
  <c r="AA570" i="82"/>
  <c r="Z570" i="82"/>
  <c r="V570" i="82"/>
  <c r="C570" i="82"/>
  <c r="Q570" i="82" s="1"/>
  <c r="BG569" i="82"/>
  <c r="AF569" i="82"/>
  <c r="AD569" i="82"/>
  <c r="AA569" i="82"/>
  <c r="Z569" i="82"/>
  <c r="V569" i="82"/>
  <c r="C569" i="82"/>
  <c r="Q569" i="82" s="1"/>
  <c r="BG568" i="82"/>
  <c r="AF568" i="82"/>
  <c r="AD568" i="82"/>
  <c r="AA568" i="82"/>
  <c r="Z568" i="82"/>
  <c r="V568" i="82"/>
  <c r="C568" i="82"/>
  <c r="Q568" i="82" s="1"/>
  <c r="BG567" i="82"/>
  <c r="AI567" i="82"/>
  <c r="AF567" i="82"/>
  <c r="AD567" i="82"/>
  <c r="AA567" i="82"/>
  <c r="Z567" i="82"/>
  <c r="V567" i="82"/>
  <c r="C567" i="82"/>
  <c r="Q567" i="82" s="1"/>
  <c r="BG566" i="82"/>
  <c r="AI566" i="82"/>
  <c r="AF566" i="82"/>
  <c r="AD566" i="82"/>
  <c r="AA566" i="82"/>
  <c r="Z566" i="82"/>
  <c r="V566" i="82"/>
  <c r="C566" i="82"/>
  <c r="Q566" i="82" s="1"/>
  <c r="BG565" i="82"/>
  <c r="AF565" i="82"/>
  <c r="AD565" i="82"/>
  <c r="AA565" i="82"/>
  <c r="Z565" i="82"/>
  <c r="V565" i="82"/>
  <c r="C565" i="82"/>
  <c r="Q565" i="82" s="1"/>
  <c r="BG564" i="82"/>
  <c r="AI564" i="82"/>
  <c r="AD564" i="82"/>
  <c r="AA564" i="82"/>
  <c r="Z564" i="82"/>
  <c r="V564" i="82"/>
  <c r="C564" i="82"/>
  <c r="Q564" i="82" s="1"/>
  <c r="BG563" i="82"/>
  <c r="AI563" i="82"/>
  <c r="AF563" i="82"/>
  <c r="AD563" i="82"/>
  <c r="AA563" i="82"/>
  <c r="Z563" i="82"/>
  <c r="V563" i="82"/>
  <c r="C563" i="82"/>
  <c r="Q563" i="82" s="1"/>
  <c r="BG562" i="82"/>
  <c r="AD562" i="82"/>
  <c r="AA562" i="82"/>
  <c r="Z562" i="82"/>
  <c r="V562" i="82"/>
  <c r="C562" i="82"/>
  <c r="Q562" i="82" s="1"/>
  <c r="BG561" i="82"/>
  <c r="AD561" i="82"/>
  <c r="AA561" i="82"/>
  <c r="Z561" i="82"/>
  <c r="V561" i="82"/>
  <c r="C561" i="82"/>
  <c r="Q561" i="82" s="1"/>
  <c r="BG560" i="82"/>
  <c r="AF560" i="82"/>
  <c r="AD560" i="82"/>
  <c r="AA560" i="82"/>
  <c r="Z560" i="82"/>
  <c r="V560" i="82"/>
  <c r="C560" i="82"/>
  <c r="Q560" i="82" s="1"/>
  <c r="BG559" i="82"/>
  <c r="AI559" i="82"/>
  <c r="AD559" i="82"/>
  <c r="AA559" i="82"/>
  <c r="Z559" i="82"/>
  <c r="V559" i="82"/>
  <c r="C559" i="82"/>
  <c r="Q559" i="82" s="1"/>
  <c r="BG558" i="82"/>
  <c r="AD558" i="82"/>
  <c r="AA558" i="82"/>
  <c r="Z558" i="82"/>
  <c r="V558" i="82"/>
  <c r="C558" i="82"/>
  <c r="Q558" i="82" s="1"/>
  <c r="BG557" i="82"/>
  <c r="AD557" i="82"/>
  <c r="AA557" i="82"/>
  <c r="Z557" i="82"/>
  <c r="V557" i="82"/>
  <c r="C557" i="82"/>
  <c r="Q557" i="82" s="1"/>
  <c r="BG556" i="82"/>
  <c r="AF556" i="82"/>
  <c r="AD556" i="82"/>
  <c r="AA556" i="82"/>
  <c r="Z556" i="82"/>
  <c r="V556" i="82"/>
  <c r="C556" i="82"/>
  <c r="Q556" i="82" s="1"/>
  <c r="BG555" i="82"/>
  <c r="AF555" i="82"/>
  <c r="AD555" i="82"/>
  <c r="AA555" i="82"/>
  <c r="Z555" i="82"/>
  <c r="V555" i="82"/>
  <c r="C555" i="82"/>
  <c r="Q555" i="82" s="1"/>
  <c r="BG554" i="82"/>
  <c r="AD554" i="82"/>
  <c r="AA554" i="82"/>
  <c r="Z554" i="82"/>
  <c r="V554" i="82"/>
  <c r="C554" i="82"/>
  <c r="Q554" i="82" s="1"/>
  <c r="BG553" i="82"/>
  <c r="AD553" i="82"/>
  <c r="AA553" i="82"/>
  <c r="Z553" i="82"/>
  <c r="V553" i="82"/>
  <c r="C553" i="82"/>
  <c r="Q553" i="82" s="1"/>
  <c r="BG552" i="82"/>
  <c r="AF552" i="82"/>
  <c r="AD552" i="82"/>
  <c r="AA552" i="82"/>
  <c r="Z552" i="82"/>
  <c r="V552" i="82"/>
  <c r="C552" i="82"/>
  <c r="Q552" i="82" s="1"/>
  <c r="BG551" i="82"/>
  <c r="AF551" i="82"/>
  <c r="AD551" i="82"/>
  <c r="AA551" i="82"/>
  <c r="Z551" i="82"/>
  <c r="V551" i="82"/>
  <c r="C551" i="82"/>
  <c r="Q551" i="82" s="1"/>
  <c r="BG550" i="82"/>
  <c r="AF550" i="82"/>
  <c r="AD550" i="82"/>
  <c r="AA550" i="82"/>
  <c r="Z550" i="82"/>
  <c r="V550" i="82"/>
  <c r="C550" i="82"/>
  <c r="Q550" i="82" s="1"/>
  <c r="BG549" i="82"/>
  <c r="AI549" i="82"/>
  <c r="AF549" i="82"/>
  <c r="AD549" i="82"/>
  <c r="AA549" i="82"/>
  <c r="Z549" i="82"/>
  <c r="V549" i="82"/>
  <c r="C549" i="82"/>
  <c r="Q549" i="82" s="1"/>
  <c r="BG548" i="82"/>
  <c r="AI548" i="82"/>
  <c r="AF548" i="82"/>
  <c r="AD548" i="82"/>
  <c r="AA548" i="82"/>
  <c r="Z548" i="82"/>
  <c r="V548" i="82"/>
  <c r="C548" i="82"/>
  <c r="Q548" i="82" s="1"/>
  <c r="BG547" i="82"/>
  <c r="AF547" i="82"/>
  <c r="AD547" i="82"/>
  <c r="AA547" i="82"/>
  <c r="Z547" i="82"/>
  <c r="V547" i="82"/>
  <c r="C547" i="82"/>
  <c r="Q547" i="82" s="1"/>
  <c r="BG546" i="82"/>
  <c r="AD546" i="82"/>
  <c r="AA546" i="82"/>
  <c r="Z546" i="82"/>
  <c r="V546" i="82"/>
  <c r="C546" i="82"/>
  <c r="Q546" i="82" s="1"/>
  <c r="BG545" i="82"/>
  <c r="AD545" i="82"/>
  <c r="AA545" i="82"/>
  <c r="Z545" i="82"/>
  <c r="V545" i="82"/>
  <c r="C545" i="82"/>
  <c r="Q545" i="82" s="1"/>
  <c r="BG544" i="82"/>
  <c r="AF544" i="82"/>
  <c r="AD544" i="82"/>
  <c r="AA544" i="82"/>
  <c r="Z544" i="82"/>
  <c r="V544" i="82"/>
  <c r="C544" i="82"/>
  <c r="Q544" i="82" s="1"/>
  <c r="BG543" i="82"/>
  <c r="AI543" i="82"/>
  <c r="AD543" i="82"/>
  <c r="AA543" i="82"/>
  <c r="Z543" i="82"/>
  <c r="V543" i="82"/>
  <c r="C543" i="82"/>
  <c r="Q543" i="82" s="1"/>
  <c r="BG542" i="82"/>
  <c r="AI542" i="82"/>
  <c r="AF542" i="82"/>
  <c r="AD542" i="82"/>
  <c r="AA542" i="82"/>
  <c r="Z542" i="82"/>
  <c r="V542" i="82"/>
  <c r="C542" i="82"/>
  <c r="Q542" i="82" s="1"/>
  <c r="BG541" i="82"/>
  <c r="AF541" i="82"/>
  <c r="AD541" i="82"/>
  <c r="AA541" i="82"/>
  <c r="Z541" i="82"/>
  <c r="V541" i="82"/>
  <c r="C541" i="82"/>
  <c r="Q541" i="82" s="1"/>
  <c r="BG540" i="82"/>
  <c r="AI540" i="82"/>
  <c r="AD540" i="82"/>
  <c r="AA540" i="82"/>
  <c r="Z540" i="82"/>
  <c r="V540" i="82"/>
  <c r="C540" i="82"/>
  <c r="Q540" i="82" s="1"/>
  <c r="BG539" i="82"/>
  <c r="AD539" i="82"/>
  <c r="AA539" i="82"/>
  <c r="Z539" i="82"/>
  <c r="V539" i="82"/>
  <c r="C539" i="82"/>
  <c r="Q539" i="82" s="1"/>
  <c r="BG538" i="82"/>
  <c r="AD538" i="82"/>
  <c r="AA538" i="82"/>
  <c r="Z538" i="82"/>
  <c r="V538" i="82"/>
  <c r="C538" i="82"/>
  <c r="Q538" i="82" s="1"/>
  <c r="BG537" i="82"/>
  <c r="AD537" i="82"/>
  <c r="AA537" i="82"/>
  <c r="Z537" i="82"/>
  <c r="V537" i="82"/>
  <c r="C537" i="82"/>
  <c r="Q537" i="82" s="1"/>
  <c r="BG536" i="82"/>
  <c r="AD536" i="82"/>
  <c r="AA536" i="82"/>
  <c r="Z536" i="82"/>
  <c r="V536" i="82"/>
  <c r="C536" i="82"/>
  <c r="Q536" i="82" s="1"/>
  <c r="BG535" i="82"/>
  <c r="AI535" i="82"/>
  <c r="AD535" i="82"/>
  <c r="AA535" i="82"/>
  <c r="Z535" i="82"/>
  <c r="V535" i="82"/>
  <c r="C535" i="82"/>
  <c r="Q535" i="82" s="1"/>
  <c r="BG534" i="82"/>
  <c r="AI534" i="82"/>
  <c r="AF534" i="82"/>
  <c r="AD534" i="82"/>
  <c r="AA534" i="82"/>
  <c r="Z534" i="82"/>
  <c r="V534" i="82"/>
  <c r="C534" i="82"/>
  <c r="Q534" i="82" s="1"/>
  <c r="BG533" i="82"/>
  <c r="AF533" i="82"/>
  <c r="AD533" i="82"/>
  <c r="AA533" i="82"/>
  <c r="Z533" i="82"/>
  <c r="V533" i="82"/>
  <c r="C533" i="82"/>
  <c r="Q533" i="82" s="1"/>
  <c r="BG532" i="82"/>
  <c r="AI532" i="82"/>
  <c r="AF532" i="82"/>
  <c r="AD532" i="82"/>
  <c r="AA532" i="82"/>
  <c r="Z532" i="82"/>
  <c r="V532" i="82"/>
  <c r="C532" i="82"/>
  <c r="Q532" i="82" s="1"/>
  <c r="BG531" i="82"/>
  <c r="AF531" i="82"/>
  <c r="AD531" i="82"/>
  <c r="AA531" i="82"/>
  <c r="Z531" i="82"/>
  <c r="V531" i="82"/>
  <c r="C531" i="82"/>
  <c r="Q531" i="82" s="1"/>
  <c r="BG530" i="82"/>
  <c r="AF530" i="82"/>
  <c r="AD530" i="82"/>
  <c r="AA530" i="82"/>
  <c r="Z530" i="82"/>
  <c r="V530" i="82"/>
  <c r="C530" i="82"/>
  <c r="Q530" i="82" s="1"/>
  <c r="BG529" i="82"/>
  <c r="AI529" i="82"/>
  <c r="AF529" i="82"/>
  <c r="AD529" i="82"/>
  <c r="AA529" i="82"/>
  <c r="Z529" i="82"/>
  <c r="V529" i="82"/>
  <c r="C529" i="82"/>
  <c r="Q529" i="82" s="1"/>
  <c r="BG528" i="82"/>
  <c r="AD528" i="82"/>
  <c r="AA528" i="82"/>
  <c r="Z528" i="82"/>
  <c r="V528" i="82"/>
  <c r="C528" i="82"/>
  <c r="Q528" i="82" s="1"/>
  <c r="BG527" i="82"/>
  <c r="AI527" i="82"/>
  <c r="AD527" i="82"/>
  <c r="AA527" i="82"/>
  <c r="Z527" i="82"/>
  <c r="V527" i="82"/>
  <c r="C527" i="82"/>
  <c r="Q527" i="82" s="1"/>
  <c r="BG526" i="82"/>
  <c r="AD526" i="82"/>
  <c r="AA526" i="82"/>
  <c r="Z526" i="82"/>
  <c r="V526" i="82"/>
  <c r="C526" i="82"/>
  <c r="Q526" i="82" s="1"/>
  <c r="BG525" i="82"/>
  <c r="AD525" i="82"/>
  <c r="AA525" i="82"/>
  <c r="Z525" i="82"/>
  <c r="V525" i="82"/>
  <c r="C525" i="82"/>
  <c r="Q525" i="82" s="1"/>
  <c r="BG524" i="82"/>
  <c r="AF524" i="82"/>
  <c r="AD524" i="82"/>
  <c r="AA524" i="82"/>
  <c r="Z524" i="82"/>
  <c r="V524" i="82"/>
  <c r="C524" i="82"/>
  <c r="Q524" i="82" s="1"/>
  <c r="BG523" i="82"/>
  <c r="AF523" i="82"/>
  <c r="AD523" i="82"/>
  <c r="AA523" i="82"/>
  <c r="Z523" i="82"/>
  <c r="V523" i="82"/>
  <c r="C523" i="82"/>
  <c r="Q523" i="82" s="1"/>
  <c r="BG522" i="82"/>
  <c r="AI522" i="82"/>
  <c r="AF522" i="82"/>
  <c r="AD522" i="82"/>
  <c r="AA522" i="82"/>
  <c r="Z522" i="82"/>
  <c r="V522" i="82"/>
  <c r="C522" i="82"/>
  <c r="Q522" i="82" s="1"/>
  <c r="BG521" i="82"/>
  <c r="AI521" i="82"/>
  <c r="AF521" i="82"/>
  <c r="AD521" i="82"/>
  <c r="AA521" i="82"/>
  <c r="Z521" i="82"/>
  <c r="V521" i="82"/>
  <c r="C521" i="82"/>
  <c r="Q521" i="82" s="1"/>
  <c r="BG520" i="82"/>
  <c r="AF520" i="82"/>
  <c r="AD520" i="82"/>
  <c r="AA520" i="82"/>
  <c r="Z520" i="82"/>
  <c r="V520" i="82"/>
  <c r="C520" i="82"/>
  <c r="Q520" i="82" s="1"/>
  <c r="BG519" i="82"/>
  <c r="AF519" i="82"/>
  <c r="AD519" i="82"/>
  <c r="AA519" i="82"/>
  <c r="Z519" i="82"/>
  <c r="V519" i="82"/>
  <c r="C519" i="82"/>
  <c r="Q519" i="82" s="1"/>
  <c r="BG518" i="82"/>
  <c r="AD518" i="82"/>
  <c r="AA518" i="82"/>
  <c r="Z518" i="82"/>
  <c r="V518" i="82"/>
  <c r="C518" i="82"/>
  <c r="Q518" i="82" s="1"/>
  <c r="BG517" i="82"/>
  <c r="AI517" i="82"/>
  <c r="AF517" i="82"/>
  <c r="AD517" i="82"/>
  <c r="AA517" i="82"/>
  <c r="Z517" i="82"/>
  <c r="V517" i="82"/>
  <c r="C517" i="82"/>
  <c r="Q517" i="82" s="1"/>
  <c r="BG516" i="82"/>
  <c r="AI516" i="82"/>
  <c r="AF516" i="82"/>
  <c r="AD516" i="82"/>
  <c r="AA516" i="82"/>
  <c r="Z516" i="82"/>
  <c r="V516" i="82"/>
  <c r="C516" i="82"/>
  <c r="Q516" i="82" s="1"/>
  <c r="BG515" i="82"/>
  <c r="AD515" i="82"/>
  <c r="AA515" i="82"/>
  <c r="Z515" i="82"/>
  <c r="V515" i="82"/>
  <c r="C515" i="82"/>
  <c r="Q515" i="82" s="1"/>
  <c r="BG514" i="82"/>
  <c r="AF514" i="82"/>
  <c r="AD514" i="82"/>
  <c r="AA514" i="82"/>
  <c r="Z514" i="82"/>
  <c r="V514" i="82"/>
  <c r="C514" i="82"/>
  <c r="Q514" i="82" s="1"/>
  <c r="BG513" i="82"/>
  <c r="AD513" i="82"/>
  <c r="AA513" i="82"/>
  <c r="Z513" i="82"/>
  <c r="V513" i="82"/>
  <c r="C513" i="82"/>
  <c r="Q513" i="82" s="1"/>
  <c r="BG512" i="82"/>
  <c r="AD512" i="82"/>
  <c r="AA512" i="82"/>
  <c r="Z512" i="82"/>
  <c r="V512" i="82"/>
  <c r="C512" i="82"/>
  <c r="Q512" i="82" s="1"/>
  <c r="BG511" i="82"/>
  <c r="AF511" i="82"/>
  <c r="AD511" i="82"/>
  <c r="AA511" i="82"/>
  <c r="Z511" i="82"/>
  <c r="V511" i="82"/>
  <c r="C511" i="82"/>
  <c r="Q511" i="82" s="1"/>
  <c r="BG510" i="82"/>
  <c r="AD510" i="82"/>
  <c r="AA510" i="82"/>
  <c r="Z510" i="82"/>
  <c r="V510" i="82"/>
  <c r="C510" i="82"/>
  <c r="Q510" i="82" s="1"/>
  <c r="BG509" i="82"/>
  <c r="AD509" i="82"/>
  <c r="AA509" i="82"/>
  <c r="Z509" i="82"/>
  <c r="V509" i="82"/>
  <c r="C509" i="82"/>
  <c r="Q509" i="82" s="1"/>
  <c r="BG508" i="82"/>
  <c r="AF508" i="82"/>
  <c r="AD508" i="82"/>
  <c r="AA508" i="82"/>
  <c r="Z508" i="82"/>
  <c r="V508" i="82"/>
  <c r="C508" i="82"/>
  <c r="Q508" i="82" s="1"/>
  <c r="BG507" i="82"/>
  <c r="AD507" i="82"/>
  <c r="AA507" i="82"/>
  <c r="Z507" i="82"/>
  <c r="V507" i="82"/>
  <c r="C507" i="82"/>
  <c r="Q507" i="82" s="1"/>
  <c r="BG506" i="82"/>
  <c r="AF506" i="82"/>
  <c r="AD506" i="82"/>
  <c r="AA506" i="82"/>
  <c r="Z506" i="82"/>
  <c r="V506" i="82"/>
  <c r="C506" i="82"/>
  <c r="Q506" i="82" s="1"/>
  <c r="BG505" i="82"/>
  <c r="AI505" i="82"/>
  <c r="AF505" i="82"/>
  <c r="AD505" i="82"/>
  <c r="AA505" i="82"/>
  <c r="Z505" i="82"/>
  <c r="V505" i="82"/>
  <c r="C505" i="82"/>
  <c r="Q505" i="82" s="1"/>
  <c r="BG504" i="82"/>
  <c r="AI504" i="82"/>
  <c r="AF504" i="82"/>
  <c r="AD504" i="82"/>
  <c r="AA504" i="82"/>
  <c r="Z504" i="82"/>
  <c r="V504" i="82"/>
  <c r="C504" i="82"/>
  <c r="Q504" i="82" s="1"/>
  <c r="BG503" i="82"/>
  <c r="AI503" i="82"/>
  <c r="AF503" i="82"/>
  <c r="AD503" i="82"/>
  <c r="AA503" i="82"/>
  <c r="Z503" i="82"/>
  <c r="V503" i="82"/>
  <c r="C503" i="82"/>
  <c r="Q503" i="82" s="1"/>
  <c r="BG502" i="82"/>
  <c r="AF502" i="82"/>
  <c r="AD502" i="82"/>
  <c r="AA502" i="82"/>
  <c r="Z502" i="82"/>
  <c r="V502" i="82"/>
  <c r="C502" i="82"/>
  <c r="Q502" i="82" s="1"/>
  <c r="BG501" i="82"/>
  <c r="AF501" i="82"/>
  <c r="AD501" i="82"/>
  <c r="AA501" i="82"/>
  <c r="Z501" i="82"/>
  <c r="V501" i="82"/>
  <c r="C501" i="82"/>
  <c r="Q501" i="82" s="1"/>
  <c r="BG500" i="82"/>
  <c r="AF500" i="82"/>
  <c r="AD500" i="82"/>
  <c r="AA500" i="82"/>
  <c r="Z500" i="82"/>
  <c r="V500" i="82"/>
  <c r="C500" i="82"/>
  <c r="Q500" i="82" s="1"/>
  <c r="BG499" i="82"/>
  <c r="AI499" i="82"/>
  <c r="AF499" i="82"/>
  <c r="AD499" i="82"/>
  <c r="AA499" i="82"/>
  <c r="Z499" i="82"/>
  <c r="V499" i="82"/>
  <c r="C499" i="82"/>
  <c r="Q499" i="82" s="1"/>
  <c r="BG498" i="82"/>
  <c r="AD498" i="82"/>
  <c r="AA498" i="82"/>
  <c r="Z498" i="82"/>
  <c r="V498" i="82"/>
  <c r="C498" i="82"/>
  <c r="Q498" i="82" s="1"/>
  <c r="BG497" i="82"/>
  <c r="AF497" i="82"/>
  <c r="AD497" i="82"/>
  <c r="AA497" i="82"/>
  <c r="Z497" i="82"/>
  <c r="V497" i="82"/>
  <c r="C497" i="82"/>
  <c r="Q497" i="82" s="1"/>
  <c r="BG496" i="82"/>
  <c r="AF496" i="82"/>
  <c r="AD496" i="82"/>
  <c r="AA496" i="82"/>
  <c r="Z496" i="82"/>
  <c r="V496" i="82"/>
  <c r="C496" i="82"/>
  <c r="Q496" i="82" s="1"/>
  <c r="BG495" i="82"/>
  <c r="AD495" i="82"/>
  <c r="AA495" i="82"/>
  <c r="Z495" i="82"/>
  <c r="V495" i="82"/>
  <c r="C495" i="82"/>
  <c r="Q495" i="82" s="1"/>
  <c r="BG494" i="82"/>
  <c r="AF494" i="82"/>
  <c r="AD494" i="82"/>
  <c r="AA494" i="82"/>
  <c r="Z494" i="82"/>
  <c r="V494" i="82"/>
  <c r="C494" i="82"/>
  <c r="Q494" i="82" s="1"/>
  <c r="BG493" i="82"/>
  <c r="AF493" i="82"/>
  <c r="AD493" i="82"/>
  <c r="AA493" i="82"/>
  <c r="Z493" i="82"/>
  <c r="V493" i="82"/>
  <c r="C493" i="82"/>
  <c r="Q493" i="82" s="1"/>
  <c r="BG492" i="82"/>
  <c r="AI492" i="82"/>
  <c r="AF492" i="82"/>
  <c r="AD492" i="82"/>
  <c r="AA492" i="82"/>
  <c r="Z492" i="82"/>
  <c r="V492" i="82"/>
  <c r="C492" i="82"/>
  <c r="Q492" i="82" s="1"/>
  <c r="BG491" i="82"/>
  <c r="AI491" i="82"/>
  <c r="AF491" i="82"/>
  <c r="AD491" i="82"/>
  <c r="AA491" i="82"/>
  <c r="Z491" i="82"/>
  <c r="V491" i="82"/>
  <c r="C491" i="82"/>
  <c r="Q491" i="82" s="1"/>
  <c r="BG490" i="82"/>
  <c r="AD490" i="82"/>
  <c r="AA490" i="82"/>
  <c r="Z490" i="82"/>
  <c r="V490" i="82"/>
  <c r="C490" i="82"/>
  <c r="Q490" i="82" s="1"/>
  <c r="BG489" i="82"/>
  <c r="AF489" i="82"/>
  <c r="AD489" i="82"/>
  <c r="AA489" i="82"/>
  <c r="Z489" i="82"/>
  <c r="V489" i="82"/>
  <c r="C489" i="82"/>
  <c r="Q489" i="82" s="1"/>
  <c r="BG488" i="82"/>
  <c r="AF488" i="82"/>
  <c r="AD488" i="82"/>
  <c r="AA488" i="82"/>
  <c r="Z488" i="82"/>
  <c r="V488" i="82"/>
  <c r="C488" i="82"/>
  <c r="Q488" i="82" s="1"/>
  <c r="BG487" i="82"/>
  <c r="AF487" i="82"/>
  <c r="AD487" i="82"/>
  <c r="AA487" i="82"/>
  <c r="Z487" i="82"/>
  <c r="V487" i="82"/>
  <c r="C487" i="82"/>
  <c r="Q487" i="82" s="1"/>
  <c r="BG486" i="82"/>
  <c r="AF486" i="82"/>
  <c r="AD486" i="82"/>
  <c r="AA486" i="82"/>
  <c r="Z486" i="82"/>
  <c r="V486" i="82"/>
  <c r="C486" i="82"/>
  <c r="Q486" i="82" s="1"/>
  <c r="BG485" i="82"/>
  <c r="AF485" i="82"/>
  <c r="AD485" i="82"/>
  <c r="AA485" i="82"/>
  <c r="Z485" i="82"/>
  <c r="V485" i="82"/>
  <c r="C485" i="82"/>
  <c r="Q485" i="82" s="1"/>
  <c r="BG484" i="82"/>
  <c r="AD484" i="82"/>
  <c r="AA484" i="82"/>
  <c r="Z484" i="82"/>
  <c r="V484" i="82"/>
  <c r="C484" i="82"/>
  <c r="Q484" i="82" s="1"/>
  <c r="BG483" i="82"/>
  <c r="AD483" i="82"/>
  <c r="AA483" i="82"/>
  <c r="Z483" i="82"/>
  <c r="V483" i="82"/>
  <c r="C483" i="82"/>
  <c r="Q483" i="82" s="1"/>
  <c r="BG482" i="82"/>
  <c r="AI482" i="82"/>
  <c r="AD482" i="82"/>
  <c r="AA482" i="82"/>
  <c r="Z482" i="82"/>
  <c r="V482" i="82"/>
  <c r="C482" i="82"/>
  <c r="Q482" i="82" s="1"/>
  <c r="BG481" i="82"/>
  <c r="AF481" i="82"/>
  <c r="AD481" i="82"/>
  <c r="AA481" i="82"/>
  <c r="Z481" i="82"/>
  <c r="V481" i="82"/>
  <c r="C481" i="82"/>
  <c r="Q481" i="82" s="1"/>
  <c r="BG480" i="82"/>
  <c r="AD480" i="82"/>
  <c r="AA480" i="82"/>
  <c r="Z480" i="82"/>
  <c r="V480" i="82"/>
  <c r="C480" i="82"/>
  <c r="Q480" i="82" s="1"/>
  <c r="BG479" i="82"/>
  <c r="AF479" i="82"/>
  <c r="AD479" i="82"/>
  <c r="AA479" i="82"/>
  <c r="Z479" i="82"/>
  <c r="V479" i="82"/>
  <c r="C479" i="82"/>
  <c r="Q479" i="82" s="1"/>
  <c r="BG478" i="82"/>
  <c r="AF478" i="82"/>
  <c r="AD478" i="82"/>
  <c r="AA478" i="82"/>
  <c r="Z478" i="82"/>
  <c r="V478" i="82"/>
  <c r="C478" i="82"/>
  <c r="Q478" i="82" s="1"/>
  <c r="BG477" i="82"/>
  <c r="AF477" i="82"/>
  <c r="AD477" i="82"/>
  <c r="AA477" i="82"/>
  <c r="Z477" i="82"/>
  <c r="V477" i="82"/>
  <c r="C477" i="82"/>
  <c r="Q477" i="82" s="1"/>
  <c r="BG476" i="82"/>
  <c r="AD476" i="82"/>
  <c r="AA476" i="82"/>
  <c r="Z476" i="82"/>
  <c r="V476" i="82"/>
  <c r="C476" i="82"/>
  <c r="Q476" i="82" s="1"/>
  <c r="BG475" i="82"/>
  <c r="AD475" i="82"/>
  <c r="AA475" i="82"/>
  <c r="Z475" i="82"/>
  <c r="V475" i="82"/>
  <c r="C475" i="82"/>
  <c r="Q475" i="82" s="1"/>
  <c r="BG474" i="82"/>
  <c r="AD474" i="82"/>
  <c r="AA474" i="82"/>
  <c r="Z474" i="82"/>
  <c r="V474" i="82"/>
  <c r="C474" i="82"/>
  <c r="Q474" i="82" s="1"/>
  <c r="BG473" i="82"/>
  <c r="AF473" i="82"/>
  <c r="AD473" i="82"/>
  <c r="AA473" i="82"/>
  <c r="Z473" i="82"/>
  <c r="V473" i="82"/>
  <c r="C473" i="82"/>
  <c r="Q473" i="82" s="1"/>
  <c r="BG472" i="82"/>
  <c r="AF472" i="82"/>
  <c r="AD472" i="82"/>
  <c r="AA472" i="82"/>
  <c r="Z472" i="82"/>
  <c r="V472" i="82"/>
  <c r="C472" i="82"/>
  <c r="Q472" i="82" s="1"/>
  <c r="BG471" i="82"/>
  <c r="AF471" i="82"/>
  <c r="AD471" i="82"/>
  <c r="AA471" i="82"/>
  <c r="Z471" i="82"/>
  <c r="V471" i="82"/>
  <c r="C471" i="82"/>
  <c r="Q471" i="82" s="1"/>
  <c r="BG470" i="82"/>
  <c r="AF470" i="82"/>
  <c r="AD470" i="82"/>
  <c r="AA470" i="82"/>
  <c r="Z470" i="82"/>
  <c r="V470" i="82"/>
  <c r="C470" i="82"/>
  <c r="Q470" i="82" s="1"/>
  <c r="BG469" i="82"/>
  <c r="AF469" i="82"/>
  <c r="AD469" i="82"/>
  <c r="AA469" i="82"/>
  <c r="Z469" i="82"/>
  <c r="V469" i="82"/>
  <c r="C469" i="82"/>
  <c r="Q469" i="82" s="1"/>
  <c r="BG468" i="82"/>
  <c r="AD468" i="82"/>
  <c r="AA468" i="82"/>
  <c r="Z468" i="82"/>
  <c r="V468" i="82"/>
  <c r="C468" i="82"/>
  <c r="Q468" i="82" s="1"/>
  <c r="BG467" i="82"/>
  <c r="AF467" i="82"/>
  <c r="AD467" i="82"/>
  <c r="AA467" i="82"/>
  <c r="Z467" i="82"/>
  <c r="V467" i="82"/>
  <c r="C467" i="82"/>
  <c r="Q467" i="82" s="1"/>
  <c r="BG466" i="82"/>
  <c r="AD466" i="82"/>
  <c r="AA466" i="82"/>
  <c r="Z466" i="82"/>
  <c r="V466" i="82"/>
  <c r="C466" i="82"/>
  <c r="Q466" i="82" s="1"/>
  <c r="BG465" i="82"/>
  <c r="AD465" i="82"/>
  <c r="AA465" i="82"/>
  <c r="Z465" i="82"/>
  <c r="V465" i="82"/>
  <c r="C465" i="82"/>
  <c r="Q465" i="82" s="1"/>
  <c r="BG464" i="82"/>
  <c r="AD464" i="82"/>
  <c r="AA464" i="82"/>
  <c r="Z464" i="82"/>
  <c r="V464" i="82"/>
  <c r="C464" i="82"/>
  <c r="Q464" i="82" s="1"/>
  <c r="BG463" i="82"/>
  <c r="AF463" i="82"/>
  <c r="AD463" i="82"/>
  <c r="AA463" i="82"/>
  <c r="Z463" i="82"/>
  <c r="V463" i="82"/>
  <c r="C463" i="82"/>
  <c r="Q463" i="82" s="1"/>
  <c r="BG462" i="82"/>
  <c r="AF462" i="82"/>
  <c r="AD462" i="82"/>
  <c r="AA462" i="82"/>
  <c r="Z462" i="82"/>
  <c r="V462" i="82"/>
  <c r="C462" i="82"/>
  <c r="Q462" i="82" s="1"/>
  <c r="BG461" i="82"/>
  <c r="AI461" i="82"/>
  <c r="AD461" i="82"/>
  <c r="AA461" i="82"/>
  <c r="Z461" i="82"/>
  <c r="V461" i="82"/>
  <c r="C461" i="82"/>
  <c r="Q461" i="82" s="1"/>
  <c r="BG460" i="82"/>
  <c r="AD460" i="82"/>
  <c r="AA460" i="82"/>
  <c r="Z460" i="82"/>
  <c r="V460" i="82"/>
  <c r="C460" i="82"/>
  <c r="Q460" i="82" s="1"/>
  <c r="BG459" i="82"/>
  <c r="AF459" i="82"/>
  <c r="AD459" i="82"/>
  <c r="AA459" i="82"/>
  <c r="Z459" i="82"/>
  <c r="V459" i="82"/>
  <c r="C459" i="82"/>
  <c r="Q459" i="82" s="1"/>
  <c r="BG458" i="82"/>
  <c r="AF458" i="82"/>
  <c r="AD458" i="82"/>
  <c r="AA458" i="82"/>
  <c r="Z458" i="82"/>
  <c r="V458" i="82"/>
  <c r="C458" i="82"/>
  <c r="Q458" i="82" s="1"/>
  <c r="BG457" i="82"/>
  <c r="AI457" i="82"/>
  <c r="AF457" i="82"/>
  <c r="AD457" i="82"/>
  <c r="AA457" i="82"/>
  <c r="Z457" i="82"/>
  <c r="V457" i="82"/>
  <c r="C457" i="82"/>
  <c r="Q457" i="82" s="1"/>
  <c r="BG456" i="82"/>
  <c r="AI456" i="82"/>
  <c r="AF456" i="82"/>
  <c r="AD456" i="82"/>
  <c r="AA456" i="82"/>
  <c r="Z456" i="82"/>
  <c r="V456" i="82"/>
  <c r="C456" i="82"/>
  <c r="Q456" i="82" s="1"/>
  <c r="BG455" i="82"/>
  <c r="AI455" i="82"/>
  <c r="AD455" i="82"/>
  <c r="AA455" i="82"/>
  <c r="Z455" i="82"/>
  <c r="V455" i="82"/>
  <c r="C455" i="82"/>
  <c r="Q455" i="82" s="1"/>
  <c r="BG454" i="82"/>
  <c r="AD454" i="82"/>
  <c r="AA454" i="82"/>
  <c r="Z454" i="82"/>
  <c r="V454" i="82"/>
  <c r="C454" i="82"/>
  <c r="Q454" i="82" s="1"/>
  <c r="BG453" i="82"/>
  <c r="AI453" i="82"/>
  <c r="AD453" i="82"/>
  <c r="AA453" i="82"/>
  <c r="Z453" i="82"/>
  <c r="V453" i="82"/>
  <c r="C453" i="82"/>
  <c r="Q453" i="82" s="1"/>
  <c r="BG452" i="82"/>
  <c r="AF452" i="82"/>
  <c r="AD452" i="82"/>
  <c r="AA452" i="82"/>
  <c r="Z452" i="82"/>
  <c r="V452" i="82"/>
  <c r="C452" i="82"/>
  <c r="Q452" i="82" s="1"/>
  <c r="BG451" i="82"/>
  <c r="AF451" i="82"/>
  <c r="AD451" i="82"/>
  <c r="AA451" i="82"/>
  <c r="Z451" i="82"/>
  <c r="V451" i="82"/>
  <c r="C451" i="82"/>
  <c r="Q451" i="82" s="1"/>
  <c r="BG450" i="82"/>
  <c r="AF450" i="82"/>
  <c r="AD450" i="82"/>
  <c r="AA450" i="82"/>
  <c r="Z450" i="82"/>
  <c r="V450" i="82"/>
  <c r="C450" i="82"/>
  <c r="Q450" i="82" s="1"/>
  <c r="BG449" i="82"/>
  <c r="AF449" i="82"/>
  <c r="AD449" i="82"/>
  <c r="AA449" i="82"/>
  <c r="Z449" i="82"/>
  <c r="V449" i="82"/>
  <c r="C449" i="82"/>
  <c r="Q449" i="82" s="1"/>
  <c r="BG448" i="82"/>
  <c r="AI448" i="82"/>
  <c r="AF448" i="82"/>
  <c r="AD448" i="82"/>
  <c r="AA448" i="82"/>
  <c r="Z448" i="82"/>
  <c r="V448" i="82"/>
  <c r="C448" i="82"/>
  <c r="Q448" i="82" s="1"/>
  <c r="BG447" i="82"/>
  <c r="AF447" i="82"/>
  <c r="AD447" i="82"/>
  <c r="AA447" i="82"/>
  <c r="Z447" i="82"/>
  <c r="V447" i="82"/>
  <c r="C447" i="82"/>
  <c r="Q447" i="82" s="1"/>
  <c r="BG446" i="82"/>
  <c r="AD446" i="82"/>
  <c r="AA446" i="82"/>
  <c r="Z446" i="82"/>
  <c r="V446" i="82"/>
  <c r="C446" i="82"/>
  <c r="Q446" i="82" s="1"/>
  <c r="BG445" i="82"/>
  <c r="AD445" i="82"/>
  <c r="AA445" i="82"/>
  <c r="Z445" i="82"/>
  <c r="V445" i="82"/>
  <c r="C445" i="82"/>
  <c r="Q445" i="82" s="1"/>
  <c r="BG444" i="82"/>
  <c r="AF444" i="82"/>
  <c r="AD444" i="82"/>
  <c r="AA444" i="82"/>
  <c r="Z444" i="82"/>
  <c r="V444" i="82"/>
  <c r="C444" i="82"/>
  <c r="Q444" i="82" s="1"/>
  <c r="BG443" i="82"/>
  <c r="AF443" i="82"/>
  <c r="AD443" i="82"/>
  <c r="AA443" i="82"/>
  <c r="Z443" i="82"/>
  <c r="V443" i="82"/>
  <c r="C443" i="82"/>
  <c r="Q443" i="82" s="1"/>
  <c r="BG442" i="82"/>
  <c r="AI442" i="82"/>
  <c r="AD442" i="82"/>
  <c r="AA442" i="82"/>
  <c r="Z442" i="82"/>
  <c r="V442" i="82"/>
  <c r="C442" i="82"/>
  <c r="Q442" i="82" s="1"/>
  <c r="BG441" i="82"/>
  <c r="AD441" i="82"/>
  <c r="AA441" i="82"/>
  <c r="Z441" i="82"/>
  <c r="V441" i="82"/>
  <c r="C441" i="82"/>
  <c r="Q441" i="82" s="1"/>
  <c r="BG440" i="82"/>
  <c r="AD440" i="82"/>
  <c r="AA440" i="82"/>
  <c r="Z440" i="82"/>
  <c r="V440" i="82"/>
  <c r="C440" i="82"/>
  <c r="Q440" i="82" s="1"/>
  <c r="BG439" i="82"/>
  <c r="AD439" i="82"/>
  <c r="AA439" i="82"/>
  <c r="Z439" i="82"/>
  <c r="V439" i="82"/>
  <c r="C439" i="82"/>
  <c r="Q439" i="82" s="1"/>
  <c r="BG438" i="82"/>
  <c r="AI438" i="82"/>
  <c r="AD438" i="82"/>
  <c r="AA438" i="82"/>
  <c r="Z438" i="82"/>
  <c r="V438" i="82"/>
  <c r="C438" i="82"/>
  <c r="Q438" i="82" s="1"/>
  <c r="BG437" i="82"/>
  <c r="AD437" i="82"/>
  <c r="AA437" i="82"/>
  <c r="Z437" i="82"/>
  <c r="V437" i="82"/>
  <c r="C437" i="82"/>
  <c r="Q437" i="82" s="1"/>
  <c r="BG436" i="82"/>
  <c r="AF436" i="82"/>
  <c r="AD436" i="82"/>
  <c r="AA436" i="82"/>
  <c r="Z436" i="82"/>
  <c r="V436" i="82"/>
  <c r="C436" i="82"/>
  <c r="Q436" i="82" s="1"/>
  <c r="BG435" i="82"/>
  <c r="AD435" i="82"/>
  <c r="AA435" i="82"/>
  <c r="Z435" i="82"/>
  <c r="V435" i="82"/>
  <c r="C435" i="82"/>
  <c r="Q435" i="82" s="1"/>
  <c r="BG434" i="82"/>
  <c r="AD434" i="82"/>
  <c r="AA434" i="82"/>
  <c r="Z434" i="82"/>
  <c r="V434" i="82"/>
  <c r="C434" i="82"/>
  <c r="Q434" i="82" s="1"/>
  <c r="BG433" i="82"/>
  <c r="AI433" i="82"/>
  <c r="AF433" i="82"/>
  <c r="AD433" i="82"/>
  <c r="AA433" i="82"/>
  <c r="Z433" i="82"/>
  <c r="V433" i="82"/>
  <c r="C433" i="82"/>
  <c r="Q433" i="82" s="1"/>
  <c r="BG432" i="82"/>
  <c r="AF432" i="82"/>
  <c r="AD432" i="82"/>
  <c r="AA432" i="82"/>
  <c r="Z432" i="82"/>
  <c r="V432" i="82"/>
  <c r="C432" i="82"/>
  <c r="Q432" i="82" s="1"/>
  <c r="BG431" i="82"/>
  <c r="AF431" i="82"/>
  <c r="AD431" i="82"/>
  <c r="AA431" i="82"/>
  <c r="Z431" i="82"/>
  <c r="V431" i="82"/>
  <c r="C431" i="82"/>
  <c r="Q431" i="82" s="1"/>
  <c r="BG430" i="82"/>
  <c r="AF430" i="82"/>
  <c r="AD430" i="82"/>
  <c r="AA430" i="82"/>
  <c r="Z430" i="82"/>
  <c r="V430" i="82"/>
  <c r="C430" i="82"/>
  <c r="Q430" i="82" s="1"/>
  <c r="BG429" i="82"/>
  <c r="AF429" i="82"/>
  <c r="AD429" i="82"/>
  <c r="AA429" i="82"/>
  <c r="Z429" i="82"/>
  <c r="V429" i="82"/>
  <c r="C429" i="82"/>
  <c r="Q429" i="82" s="1"/>
  <c r="BG428" i="82"/>
  <c r="AF428" i="82"/>
  <c r="AD428" i="82"/>
  <c r="AA428" i="82"/>
  <c r="Z428" i="82"/>
  <c r="V428" i="82"/>
  <c r="C428" i="82"/>
  <c r="Q428" i="82" s="1"/>
  <c r="BG427" i="82"/>
  <c r="AD427" i="82"/>
  <c r="AA427" i="82"/>
  <c r="Z427" i="82"/>
  <c r="V427" i="82"/>
  <c r="C427" i="82"/>
  <c r="Q427" i="82" s="1"/>
  <c r="BG426" i="82"/>
  <c r="AD426" i="82"/>
  <c r="AA426" i="82"/>
  <c r="Z426" i="82"/>
  <c r="V426" i="82"/>
  <c r="C426" i="82"/>
  <c r="Q426" i="82" s="1"/>
  <c r="BG425" i="82"/>
  <c r="AF425" i="82"/>
  <c r="AD425" i="82"/>
  <c r="AA425" i="82"/>
  <c r="Z425" i="82"/>
  <c r="V425" i="82"/>
  <c r="C425" i="82"/>
  <c r="Q425" i="82" s="1"/>
  <c r="BG424" i="82"/>
  <c r="AI424" i="82"/>
  <c r="AD424" i="82"/>
  <c r="AA424" i="82"/>
  <c r="Z424" i="82"/>
  <c r="V424" i="82"/>
  <c r="C424" i="82"/>
  <c r="Q424" i="82" s="1"/>
  <c r="BG423" i="82"/>
  <c r="AD423" i="82"/>
  <c r="AA423" i="82"/>
  <c r="Z423" i="82"/>
  <c r="V423" i="82"/>
  <c r="C423" i="82"/>
  <c r="Q423" i="82" s="1"/>
  <c r="BG422" i="82"/>
  <c r="AD422" i="82"/>
  <c r="AA422" i="82"/>
  <c r="Z422" i="82"/>
  <c r="V422" i="82"/>
  <c r="C422" i="82"/>
  <c r="Q422" i="82" s="1"/>
  <c r="BG421" i="82"/>
  <c r="AF421" i="82"/>
  <c r="AD421" i="82"/>
  <c r="AA421" i="82"/>
  <c r="Z421" i="82"/>
  <c r="V421" i="82"/>
  <c r="C421" i="82"/>
  <c r="Q421" i="82" s="1"/>
  <c r="BG420" i="82"/>
  <c r="AD420" i="82"/>
  <c r="AA420" i="82"/>
  <c r="Z420" i="82"/>
  <c r="V420" i="82"/>
  <c r="C420" i="82"/>
  <c r="Q420" i="82" s="1"/>
  <c r="BG419" i="82"/>
  <c r="AI419" i="82"/>
  <c r="AD419" i="82"/>
  <c r="AA419" i="82"/>
  <c r="Z419" i="82"/>
  <c r="V419" i="82"/>
  <c r="C419" i="82"/>
  <c r="Q419" i="82" s="1"/>
  <c r="BG418" i="82"/>
  <c r="AD418" i="82"/>
  <c r="AA418" i="82"/>
  <c r="Z418" i="82"/>
  <c r="V418" i="82"/>
  <c r="C418" i="82"/>
  <c r="Q418" i="82" s="1"/>
  <c r="BG417" i="82"/>
  <c r="AD417" i="82"/>
  <c r="AA417" i="82"/>
  <c r="Z417" i="82"/>
  <c r="V417" i="82"/>
  <c r="C417" i="82"/>
  <c r="Q417" i="82" s="1"/>
  <c r="BG416" i="82"/>
  <c r="AF416" i="82"/>
  <c r="AD416" i="82"/>
  <c r="AA416" i="82"/>
  <c r="Z416" i="82"/>
  <c r="V416" i="82"/>
  <c r="C416" i="82"/>
  <c r="Q416" i="82" s="1"/>
  <c r="BG415" i="82"/>
  <c r="AF415" i="82"/>
  <c r="AD415" i="82"/>
  <c r="AA415" i="82"/>
  <c r="Z415" i="82"/>
  <c r="V415" i="82"/>
  <c r="C415" i="82"/>
  <c r="Q415" i="82" s="1"/>
  <c r="BG414" i="82"/>
  <c r="AF414" i="82"/>
  <c r="AD414" i="82"/>
  <c r="AA414" i="82"/>
  <c r="Z414" i="82"/>
  <c r="V414" i="82"/>
  <c r="C414" i="82"/>
  <c r="Q414" i="82" s="1"/>
  <c r="BG413" i="82"/>
  <c r="AF413" i="82"/>
  <c r="AD413" i="82"/>
  <c r="AA413" i="82"/>
  <c r="Z413" i="82"/>
  <c r="V413" i="82"/>
  <c r="C413" i="82"/>
  <c r="Q413" i="82" s="1"/>
  <c r="BG412" i="82"/>
  <c r="AD412" i="82"/>
  <c r="AA412" i="82"/>
  <c r="Z412" i="82"/>
  <c r="V412" i="82"/>
  <c r="C412" i="82"/>
  <c r="Q412" i="82" s="1"/>
  <c r="BG411" i="82"/>
  <c r="AD411" i="82"/>
  <c r="AA411" i="82"/>
  <c r="Z411" i="82"/>
  <c r="V411" i="82"/>
  <c r="C411" i="82"/>
  <c r="Q411" i="82" s="1"/>
  <c r="BG410" i="82"/>
  <c r="AF410" i="82"/>
  <c r="AD410" i="82"/>
  <c r="AA410" i="82"/>
  <c r="Z410" i="82"/>
  <c r="V410" i="82"/>
  <c r="C410" i="82"/>
  <c r="Q410" i="82" s="1"/>
  <c r="BG409" i="82"/>
  <c r="AI409" i="82"/>
  <c r="AD409" i="82"/>
  <c r="AA409" i="82"/>
  <c r="Z409" i="82"/>
  <c r="V409" i="82"/>
  <c r="C409" i="82"/>
  <c r="Q409" i="82" s="1"/>
  <c r="BG408" i="82"/>
  <c r="AI408" i="82"/>
  <c r="AD408" i="82"/>
  <c r="AA408" i="82"/>
  <c r="Z408" i="82"/>
  <c r="V408" i="82"/>
  <c r="C408" i="82"/>
  <c r="Q408" i="82" s="1"/>
  <c r="BG407" i="82"/>
  <c r="AF407" i="82"/>
  <c r="AD407" i="82"/>
  <c r="AA407" i="82"/>
  <c r="Z407" i="82"/>
  <c r="V407" i="82"/>
  <c r="C407" i="82"/>
  <c r="Q407" i="82" s="1"/>
  <c r="BG406" i="82"/>
  <c r="AF406" i="82"/>
  <c r="AD406" i="82"/>
  <c r="AA406" i="82"/>
  <c r="Z406" i="82"/>
  <c r="V406" i="82"/>
  <c r="C406" i="82"/>
  <c r="Q406" i="82" s="1"/>
  <c r="BG405" i="82"/>
  <c r="AI405" i="82"/>
  <c r="AD405" i="82"/>
  <c r="AA405" i="82"/>
  <c r="Z405" i="82"/>
  <c r="V405" i="82"/>
  <c r="C405" i="82"/>
  <c r="Q405" i="82" s="1"/>
  <c r="BG404" i="82"/>
  <c r="AI404" i="82"/>
  <c r="AD404" i="82"/>
  <c r="AA404" i="82"/>
  <c r="Z404" i="82"/>
  <c r="V404" i="82"/>
  <c r="C404" i="82"/>
  <c r="Q404" i="82" s="1"/>
  <c r="BG403" i="82"/>
  <c r="AF403" i="82"/>
  <c r="AD403" i="82"/>
  <c r="AA403" i="82"/>
  <c r="Z403" i="82"/>
  <c r="V403" i="82"/>
  <c r="C403" i="82"/>
  <c r="Q403" i="82" s="1"/>
  <c r="BG402" i="82"/>
  <c r="AF402" i="82"/>
  <c r="AD402" i="82"/>
  <c r="AA402" i="82"/>
  <c r="Z402" i="82"/>
  <c r="V402" i="82"/>
  <c r="C402" i="82"/>
  <c r="Q402" i="82" s="1"/>
  <c r="BG401" i="82"/>
  <c r="AF401" i="82"/>
  <c r="AD401" i="82"/>
  <c r="AA401" i="82"/>
  <c r="Z401" i="82"/>
  <c r="V401" i="82"/>
  <c r="C401" i="82"/>
  <c r="Q401" i="82" s="1"/>
  <c r="BG400" i="82"/>
  <c r="AF400" i="82"/>
  <c r="AD400" i="82"/>
  <c r="AA400" i="82"/>
  <c r="Z400" i="82"/>
  <c r="V400" i="82"/>
  <c r="C400" i="82"/>
  <c r="Q400" i="82" s="1"/>
  <c r="BG399" i="82"/>
  <c r="AF399" i="82"/>
  <c r="AD399" i="82"/>
  <c r="AA399" i="82"/>
  <c r="Z399" i="82"/>
  <c r="V399" i="82"/>
  <c r="C399" i="82"/>
  <c r="Q399" i="82" s="1"/>
  <c r="BG398" i="82"/>
  <c r="AF398" i="82"/>
  <c r="AD398" i="82"/>
  <c r="AA398" i="82"/>
  <c r="Z398" i="82"/>
  <c r="V398" i="82"/>
  <c r="C398" i="82"/>
  <c r="Q398" i="82" s="1"/>
  <c r="BG397" i="82"/>
  <c r="AD397" i="82"/>
  <c r="AA397" i="82"/>
  <c r="Z397" i="82"/>
  <c r="V397" i="82"/>
  <c r="C397" i="82"/>
  <c r="Q397" i="82" s="1"/>
  <c r="BG396" i="82"/>
  <c r="AF396" i="82"/>
  <c r="AD396" i="82"/>
  <c r="AA396" i="82"/>
  <c r="Z396" i="82"/>
  <c r="V396" i="82"/>
  <c r="C396" i="82"/>
  <c r="Q396" i="82" s="1"/>
  <c r="BG395" i="82"/>
  <c r="AF395" i="82"/>
  <c r="AD395" i="82"/>
  <c r="AA395" i="82"/>
  <c r="Z395" i="82"/>
  <c r="V395" i="82"/>
  <c r="C395" i="82"/>
  <c r="Q395" i="82" s="1"/>
  <c r="BG394" i="82"/>
  <c r="AI394" i="82"/>
  <c r="AD394" i="82"/>
  <c r="AA394" i="82"/>
  <c r="Z394" i="82"/>
  <c r="V394" i="82"/>
  <c r="C394" i="82"/>
  <c r="Q394" i="82" s="1"/>
  <c r="BG393" i="82"/>
  <c r="AD393" i="82"/>
  <c r="AA393" i="82"/>
  <c r="Z393" i="82"/>
  <c r="V393" i="82"/>
  <c r="C393" i="82"/>
  <c r="Q393" i="82" s="1"/>
  <c r="BG392" i="82"/>
  <c r="AF392" i="82"/>
  <c r="AD392" i="82"/>
  <c r="AA392" i="82"/>
  <c r="Z392" i="82"/>
  <c r="V392" i="82"/>
  <c r="C392" i="82"/>
  <c r="Q392" i="82" s="1"/>
  <c r="BG391" i="82"/>
  <c r="AF391" i="82"/>
  <c r="AD391" i="82"/>
  <c r="AA391" i="82"/>
  <c r="Z391" i="82"/>
  <c r="V391" i="82"/>
  <c r="C391" i="82"/>
  <c r="Q391" i="82" s="1"/>
  <c r="BG390" i="82"/>
  <c r="AI390" i="82"/>
  <c r="AD390" i="82"/>
  <c r="AA390" i="82"/>
  <c r="Z390" i="82"/>
  <c r="V390" i="82"/>
  <c r="C390" i="82"/>
  <c r="Q390" i="82" s="1"/>
  <c r="BG389" i="82"/>
  <c r="AD389" i="82"/>
  <c r="AA389" i="82"/>
  <c r="Z389" i="82"/>
  <c r="V389" i="82"/>
  <c r="C389" i="82"/>
  <c r="Q389" i="82" s="1"/>
  <c r="BG388" i="82"/>
  <c r="AF388" i="82"/>
  <c r="AD388" i="82"/>
  <c r="AA388" i="82"/>
  <c r="Z388" i="82"/>
  <c r="V388" i="82"/>
  <c r="C388" i="82"/>
  <c r="Q388" i="82" s="1"/>
  <c r="BG387" i="82"/>
  <c r="AF387" i="82"/>
  <c r="AD387" i="82"/>
  <c r="AA387" i="82"/>
  <c r="Z387" i="82"/>
  <c r="V387" i="82"/>
  <c r="C387" i="82"/>
  <c r="Q387" i="82" s="1"/>
  <c r="BG386" i="82"/>
  <c r="AF386" i="82"/>
  <c r="AD386" i="82"/>
  <c r="AA386" i="82"/>
  <c r="Z386" i="82"/>
  <c r="V386" i="82"/>
  <c r="C386" i="82"/>
  <c r="Q386" i="82" s="1"/>
  <c r="BG385" i="82"/>
  <c r="AI385" i="82"/>
  <c r="AF385" i="82"/>
  <c r="AD385" i="82"/>
  <c r="AA385" i="82"/>
  <c r="Z385" i="82"/>
  <c r="V385" i="82"/>
  <c r="C385" i="82"/>
  <c r="Q385" i="82" s="1"/>
  <c r="BG384" i="82"/>
  <c r="AF384" i="82"/>
  <c r="AD384" i="82"/>
  <c r="AA384" i="82"/>
  <c r="Z384" i="82"/>
  <c r="V384" i="82"/>
  <c r="C384" i="82"/>
  <c r="Q384" i="82" s="1"/>
  <c r="BG383" i="82"/>
  <c r="AI383" i="82"/>
  <c r="AF383" i="82"/>
  <c r="AD383" i="82"/>
  <c r="AA383" i="82"/>
  <c r="Z383" i="82"/>
  <c r="V383" i="82"/>
  <c r="C383" i="82"/>
  <c r="Q383" i="82" s="1"/>
  <c r="BG382" i="82"/>
  <c r="AI382" i="82"/>
  <c r="AD382" i="82"/>
  <c r="AA382" i="82"/>
  <c r="Z382" i="82"/>
  <c r="V382" i="82"/>
  <c r="C382" i="82"/>
  <c r="Q382" i="82" s="1"/>
  <c r="BG381" i="82"/>
  <c r="AI381" i="82"/>
  <c r="AD381" i="82"/>
  <c r="AA381" i="82"/>
  <c r="Z381" i="82"/>
  <c r="V381" i="82"/>
  <c r="C381" i="82"/>
  <c r="Q381" i="82" s="1"/>
  <c r="BG380" i="82"/>
  <c r="AI380" i="82"/>
  <c r="AD380" i="82"/>
  <c r="AA380" i="82"/>
  <c r="Z380" i="82"/>
  <c r="V380" i="82"/>
  <c r="C380" i="82"/>
  <c r="Q380" i="82" s="1"/>
  <c r="BG379" i="82"/>
  <c r="AD379" i="82"/>
  <c r="AA379" i="82"/>
  <c r="Z379" i="82"/>
  <c r="V379" i="82"/>
  <c r="C379" i="82"/>
  <c r="Q379" i="82" s="1"/>
  <c r="BG378" i="82"/>
  <c r="AI378" i="82"/>
  <c r="AD378" i="82"/>
  <c r="AA378" i="82"/>
  <c r="Z378" i="82"/>
  <c r="V378" i="82"/>
  <c r="C378" i="82"/>
  <c r="Q378" i="82" s="1"/>
  <c r="BG377" i="82"/>
  <c r="AF377" i="82"/>
  <c r="AD377" i="82"/>
  <c r="AA377" i="82"/>
  <c r="Z377" i="82"/>
  <c r="V377" i="82"/>
  <c r="C377" i="82"/>
  <c r="Q377" i="82" s="1"/>
  <c r="BG376" i="82"/>
  <c r="AF376" i="82"/>
  <c r="AD376" i="82"/>
  <c r="AA376" i="82"/>
  <c r="Z376" i="82"/>
  <c r="V376" i="82"/>
  <c r="C376" i="82"/>
  <c r="Q376" i="82" s="1"/>
  <c r="BG375" i="82"/>
  <c r="AF375" i="82"/>
  <c r="AD375" i="82"/>
  <c r="AA375" i="82"/>
  <c r="Z375" i="82"/>
  <c r="V375" i="82"/>
  <c r="C375" i="82"/>
  <c r="Q375" i="82" s="1"/>
  <c r="BG374" i="82"/>
  <c r="AF374" i="82"/>
  <c r="AD374" i="82"/>
  <c r="AA374" i="82"/>
  <c r="Z374" i="82"/>
  <c r="V374" i="82"/>
  <c r="C374" i="82"/>
  <c r="Q374" i="82" s="1"/>
  <c r="BG373" i="82"/>
  <c r="AF373" i="82"/>
  <c r="AD373" i="82"/>
  <c r="AA373" i="82"/>
  <c r="Z373" i="82"/>
  <c r="V373" i="82"/>
  <c r="C373" i="82"/>
  <c r="Q373" i="82" s="1"/>
  <c r="BG372" i="82"/>
  <c r="AF372" i="82"/>
  <c r="AD372" i="82"/>
  <c r="AA372" i="82"/>
  <c r="Z372" i="82"/>
  <c r="V372" i="82"/>
  <c r="C372" i="82"/>
  <c r="Q372" i="82" s="1"/>
  <c r="BG371" i="82"/>
  <c r="AF371" i="82"/>
  <c r="AD371" i="82"/>
  <c r="AA371" i="82"/>
  <c r="Z371" i="82"/>
  <c r="V371" i="82"/>
  <c r="C371" i="82"/>
  <c r="Q371" i="82" s="1"/>
  <c r="BG370" i="82"/>
  <c r="AD370" i="82"/>
  <c r="AA370" i="82"/>
  <c r="Z370" i="82"/>
  <c r="V370" i="82"/>
  <c r="C370" i="82"/>
  <c r="Q370" i="82" s="1"/>
  <c r="BG369" i="82"/>
  <c r="AD369" i="82"/>
  <c r="AA369" i="82"/>
  <c r="Z369" i="82"/>
  <c r="V369" i="82"/>
  <c r="C369" i="82"/>
  <c r="Q369" i="82" s="1"/>
  <c r="BG368" i="82"/>
  <c r="AD368" i="82"/>
  <c r="AA368" i="82"/>
  <c r="Z368" i="82"/>
  <c r="V368" i="82"/>
  <c r="C368" i="82"/>
  <c r="Q368" i="82" s="1"/>
  <c r="BG367" i="82"/>
  <c r="AF367" i="82"/>
  <c r="AD367" i="82"/>
  <c r="AA367" i="82"/>
  <c r="Z367" i="82"/>
  <c r="V367" i="82"/>
  <c r="C367" i="82"/>
  <c r="Q367" i="82" s="1"/>
  <c r="BG366" i="82"/>
  <c r="AD366" i="82"/>
  <c r="AA366" i="82"/>
  <c r="Z366" i="82"/>
  <c r="V366" i="82"/>
  <c r="C366" i="82"/>
  <c r="Q366" i="82" s="1"/>
  <c r="BG365" i="82"/>
  <c r="AF365" i="82"/>
  <c r="AD365" i="82"/>
  <c r="AA365" i="82"/>
  <c r="Z365" i="82"/>
  <c r="V365" i="82"/>
  <c r="C365" i="82"/>
  <c r="Q365" i="82" s="1"/>
  <c r="BG364" i="82"/>
  <c r="AF364" i="82"/>
  <c r="AD364" i="82"/>
  <c r="AA364" i="82"/>
  <c r="Z364" i="82"/>
  <c r="V364" i="82"/>
  <c r="C364" i="82"/>
  <c r="Q364" i="82" s="1"/>
  <c r="BG363" i="82"/>
  <c r="AF363" i="82"/>
  <c r="AD363" i="82"/>
  <c r="AA363" i="82"/>
  <c r="Z363" i="82"/>
  <c r="V363" i="82"/>
  <c r="C363" i="82"/>
  <c r="Q363" i="82" s="1"/>
  <c r="BG362" i="82"/>
  <c r="AD362" i="82"/>
  <c r="AA362" i="82"/>
  <c r="Z362" i="82"/>
  <c r="V362" i="82"/>
  <c r="C362" i="82"/>
  <c r="Q362" i="82" s="1"/>
  <c r="BG361" i="82"/>
  <c r="AI361" i="82"/>
  <c r="AF361" i="82"/>
  <c r="AD361" i="82"/>
  <c r="AA361" i="82"/>
  <c r="Z361" i="82"/>
  <c r="V361" i="82"/>
  <c r="C361" i="82"/>
  <c r="Q361" i="82" s="1"/>
  <c r="BG360" i="82"/>
  <c r="AI360" i="82"/>
  <c r="AF360" i="82"/>
  <c r="AD360" i="82"/>
  <c r="AA360" i="82"/>
  <c r="Z360" i="82"/>
  <c r="V360" i="82"/>
  <c r="C360" i="82"/>
  <c r="Q360" i="82" s="1"/>
  <c r="BG359" i="82"/>
  <c r="AF359" i="82"/>
  <c r="AD359" i="82"/>
  <c r="AA359" i="82"/>
  <c r="Z359" i="82"/>
  <c r="V359" i="82"/>
  <c r="C359" i="82"/>
  <c r="Q359" i="82" s="1"/>
  <c r="BG358" i="82"/>
  <c r="AF358" i="82"/>
  <c r="AD358" i="82"/>
  <c r="AA358" i="82"/>
  <c r="Z358" i="82"/>
  <c r="V358" i="82"/>
  <c r="C358" i="82"/>
  <c r="Q358" i="82" s="1"/>
  <c r="BG357" i="82"/>
  <c r="AF357" i="82"/>
  <c r="AD357" i="82"/>
  <c r="AA357" i="82"/>
  <c r="Z357" i="82"/>
  <c r="V357" i="82"/>
  <c r="C357" i="82"/>
  <c r="Q357" i="82" s="1"/>
  <c r="BG356" i="82"/>
  <c r="AF356" i="82"/>
  <c r="AD356" i="82"/>
  <c r="AA356" i="82"/>
  <c r="Z356" i="82"/>
  <c r="V356" i="82"/>
  <c r="C356" i="82"/>
  <c r="Q356" i="82" s="1"/>
  <c r="BG355" i="82"/>
  <c r="AF355" i="82"/>
  <c r="AD355" i="82"/>
  <c r="AA355" i="82"/>
  <c r="Z355" i="82"/>
  <c r="V355" i="82"/>
  <c r="C355" i="82"/>
  <c r="Q355" i="82" s="1"/>
  <c r="BG354" i="82"/>
  <c r="AF354" i="82"/>
  <c r="AD354" i="82"/>
  <c r="AA354" i="82"/>
  <c r="Z354" i="82"/>
  <c r="V354" i="82"/>
  <c r="C354" i="82"/>
  <c r="Q354" i="82" s="1"/>
  <c r="BG353" i="82"/>
  <c r="AF353" i="82"/>
  <c r="AD353" i="82"/>
  <c r="AA353" i="82"/>
  <c r="Z353" i="82"/>
  <c r="V353" i="82"/>
  <c r="C353" i="82"/>
  <c r="Q353" i="82" s="1"/>
  <c r="BG352" i="82"/>
  <c r="AF352" i="82"/>
  <c r="AD352" i="82"/>
  <c r="AA352" i="82"/>
  <c r="Z352" i="82"/>
  <c r="V352" i="82"/>
  <c r="C352" i="82"/>
  <c r="Q352" i="82" s="1"/>
  <c r="BG351" i="82"/>
  <c r="AI351" i="82"/>
  <c r="AD351" i="82"/>
  <c r="AA351" i="82"/>
  <c r="Z351" i="82"/>
  <c r="V351" i="82"/>
  <c r="C351" i="82"/>
  <c r="Q351" i="82" s="1"/>
  <c r="BG350" i="82"/>
  <c r="AD350" i="82"/>
  <c r="AA350" i="82"/>
  <c r="Z350" i="82"/>
  <c r="V350" i="82"/>
  <c r="C350" i="82"/>
  <c r="Q350" i="82" s="1"/>
  <c r="BG349" i="82"/>
  <c r="AI349" i="82"/>
  <c r="AD349" i="82"/>
  <c r="AA349" i="82"/>
  <c r="Z349" i="82"/>
  <c r="V349" i="82"/>
  <c r="C349" i="82"/>
  <c r="Q349" i="82" s="1"/>
  <c r="BG348" i="82"/>
  <c r="AI348" i="82"/>
  <c r="AD348" i="82"/>
  <c r="AA348" i="82"/>
  <c r="Z348" i="82"/>
  <c r="V348" i="82"/>
  <c r="C348" i="82"/>
  <c r="Q348" i="82" s="1"/>
  <c r="BG347" i="82"/>
  <c r="AF347" i="82"/>
  <c r="AD347" i="82"/>
  <c r="AA347" i="82"/>
  <c r="Z347" i="82"/>
  <c r="V347" i="82"/>
  <c r="C347" i="82"/>
  <c r="Q347" i="82" s="1"/>
  <c r="BG346" i="82"/>
  <c r="AF346" i="82"/>
  <c r="AD346" i="82"/>
  <c r="AA346" i="82"/>
  <c r="Z346" i="82"/>
  <c r="V346" i="82"/>
  <c r="C346" i="82"/>
  <c r="Q346" i="82" s="1"/>
  <c r="BG345" i="82"/>
  <c r="AI345" i="82"/>
  <c r="AF345" i="82"/>
  <c r="AD345" i="82"/>
  <c r="AA345" i="82"/>
  <c r="Z345" i="82"/>
  <c r="V345" i="82"/>
  <c r="C345" i="82"/>
  <c r="Q345" i="82" s="1"/>
  <c r="BG344" i="82"/>
  <c r="AD344" i="82"/>
  <c r="AA344" i="82"/>
  <c r="Z344" i="82"/>
  <c r="V344" i="82"/>
  <c r="C344" i="82"/>
  <c r="Q344" i="82" s="1"/>
  <c r="BG343" i="82"/>
  <c r="AI343" i="82"/>
  <c r="AD343" i="82"/>
  <c r="AA343" i="82"/>
  <c r="Z343" i="82"/>
  <c r="V343" i="82"/>
  <c r="C343" i="82"/>
  <c r="Q343" i="82" s="1"/>
  <c r="BG342" i="82"/>
  <c r="AF342" i="82"/>
  <c r="AD342" i="82"/>
  <c r="AA342" i="82"/>
  <c r="Z342" i="82"/>
  <c r="V342" i="82"/>
  <c r="C342" i="82"/>
  <c r="Q342" i="82" s="1"/>
  <c r="BG341" i="82"/>
  <c r="AI341" i="82"/>
  <c r="AD341" i="82"/>
  <c r="AA341" i="82"/>
  <c r="Z341" i="82"/>
  <c r="V341" i="82"/>
  <c r="C341" i="82"/>
  <c r="Q341" i="82" s="1"/>
  <c r="BG340" i="82"/>
  <c r="AD340" i="82"/>
  <c r="AA340" i="82"/>
  <c r="Z340" i="82"/>
  <c r="V340" i="82"/>
  <c r="C340" i="82"/>
  <c r="Q340" i="82" s="1"/>
  <c r="BG339" i="82"/>
  <c r="AD339" i="82"/>
  <c r="AA339" i="82"/>
  <c r="Z339" i="82"/>
  <c r="V339" i="82"/>
  <c r="C339" i="82"/>
  <c r="Q339" i="82" s="1"/>
  <c r="BG338" i="82"/>
  <c r="AI338" i="82"/>
  <c r="AF338" i="82"/>
  <c r="AD338" i="82"/>
  <c r="AA338" i="82"/>
  <c r="Z338" i="82"/>
  <c r="V338" i="82"/>
  <c r="C338" i="82"/>
  <c r="Q338" i="82" s="1"/>
  <c r="BG337" i="82"/>
  <c r="AF337" i="82"/>
  <c r="AD337" i="82"/>
  <c r="AA337" i="82"/>
  <c r="Z337" i="82"/>
  <c r="V337" i="82"/>
  <c r="C337" i="82"/>
  <c r="Q337" i="82" s="1"/>
  <c r="BG336" i="82"/>
  <c r="AF336" i="82"/>
  <c r="AD336" i="82"/>
  <c r="AA336" i="82"/>
  <c r="Z336" i="82"/>
  <c r="V336" i="82"/>
  <c r="C336" i="82"/>
  <c r="Q336" i="82" s="1"/>
  <c r="BG335" i="82"/>
  <c r="AF335" i="82"/>
  <c r="AD335" i="82"/>
  <c r="AA335" i="82"/>
  <c r="Z335" i="82"/>
  <c r="V335" i="82"/>
  <c r="C335" i="82"/>
  <c r="Q335" i="82" s="1"/>
  <c r="BG334" i="82"/>
  <c r="AF334" i="82"/>
  <c r="AD334" i="82"/>
  <c r="AA334" i="82"/>
  <c r="Z334" i="82"/>
  <c r="V334" i="82"/>
  <c r="C334" i="82"/>
  <c r="Q334" i="82" s="1"/>
  <c r="BG333" i="82"/>
  <c r="AF333" i="82"/>
  <c r="AD333" i="82"/>
  <c r="AA333" i="82"/>
  <c r="Z333" i="82"/>
  <c r="V333" i="82"/>
  <c r="C333" i="82"/>
  <c r="Q333" i="82" s="1"/>
  <c r="BG332" i="82"/>
  <c r="AF332" i="82"/>
  <c r="AD332" i="82"/>
  <c r="AA332" i="82"/>
  <c r="Z332" i="82"/>
  <c r="V332" i="82"/>
  <c r="C332" i="82"/>
  <c r="Q332" i="82" s="1"/>
  <c r="BG331" i="82"/>
  <c r="AF331" i="82"/>
  <c r="AD331" i="82"/>
  <c r="AA331" i="82"/>
  <c r="Z331" i="82"/>
  <c r="V331" i="82"/>
  <c r="C331" i="82"/>
  <c r="Q331" i="82" s="1"/>
  <c r="BG330" i="82"/>
  <c r="AF330" i="82"/>
  <c r="AD330" i="82"/>
  <c r="AA330" i="82"/>
  <c r="Z330" i="82"/>
  <c r="V330" i="82"/>
  <c r="C330" i="82"/>
  <c r="Q330" i="82" s="1"/>
  <c r="BG329" i="82"/>
  <c r="AF329" i="82"/>
  <c r="AD329" i="82"/>
  <c r="AA329" i="82"/>
  <c r="Z329" i="82"/>
  <c r="V329" i="82"/>
  <c r="C329" i="82"/>
  <c r="Q329" i="82" s="1"/>
  <c r="BG328" i="82"/>
  <c r="AF328" i="82"/>
  <c r="AD328" i="82"/>
  <c r="AA328" i="82"/>
  <c r="Z328" i="82"/>
  <c r="V328" i="82"/>
  <c r="C328" i="82"/>
  <c r="Q328" i="82" s="1"/>
  <c r="BG327" i="82"/>
  <c r="AI327" i="82"/>
  <c r="AD327" i="82"/>
  <c r="AA327" i="82"/>
  <c r="Z327" i="82"/>
  <c r="V327" i="82"/>
  <c r="C327" i="82"/>
  <c r="Q327" i="82" s="1"/>
  <c r="BG326" i="82"/>
  <c r="AD326" i="82"/>
  <c r="AA326" i="82"/>
  <c r="Z326" i="82"/>
  <c r="V326" i="82"/>
  <c r="C326" i="82"/>
  <c r="Q326" i="82" s="1"/>
  <c r="BG325" i="82"/>
  <c r="AI325" i="82"/>
  <c r="AF325" i="82"/>
  <c r="AD325" i="82"/>
  <c r="AA325" i="82"/>
  <c r="Z325" i="82"/>
  <c r="V325" i="82"/>
  <c r="C325" i="82"/>
  <c r="Q325" i="82" s="1"/>
  <c r="BG324" i="82"/>
  <c r="AD324" i="82"/>
  <c r="AA324" i="82"/>
  <c r="Z324" i="82"/>
  <c r="V324" i="82"/>
  <c r="C324" i="82"/>
  <c r="Q324" i="82" s="1"/>
  <c r="BG323" i="82"/>
  <c r="AF323" i="82"/>
  <c r="AD323" i="82"/>
  <c r="AA323" i="82"/>
  <c r="Z323" i="82"/>
  <c r="V323" i="82"/>
  <c r="C323" i="82"/>
  <c r="Q323" i="82" s="1"/>
  <c r="BG322" i="82"/>
  <c r="AF322" i="82"/>
  <c r="AD322" i="82"/>
  <c r="AA322" i="82"/>
  <c r="Z322" i="82"/>
  <c r="V322" i="82"/>
  <c r="C322" i="82"/>
  <c r="Q322" i="82" s="1"/>
  <c r="BG321" i="82"/>
  <c r="AI321" i="82"/>
  <c r="AD321" i="82"/>
  <c r="AA321" i="82"/>
  <c r="Z321" i="82"/>
  <c r="V321" i="82"/>
  <c r="C321" i="82"/>
  <c r="Q321" i="82" s="1"/>
  <c r="BG320" i="82"/>
  <c r="AI320" i="82"/>
  <c r="AD320" i="82"/>
  <c r="AA320" i="82"/>
  <c r="Z320" i="82"/>
  <c r="V320" i="82"/>
  <c r="C320" i="82"/>
  <c r="Q320" i="82" s="1"/>
  <c r="BG319" i="82"/>
  <c r="AD319" i="82"/>
  <c r="AA319" i="82"/>
  <c r="Z319" i="82"/>
  <c r="V319" i="82"/>
  <c r="C319" i="82"/>
  <c r="Q319" i="82" s="1"/>
  <c r="BG318" i="82"/>
  <c r="AF318" i="82"/>
  <c r="AD318" i="82"/>
  <c r="AA318" i="82"/>
  <c r="Z318" i="82"/>
  <c r="V318" i="82"/>
  <c r="C318" i="82"/>
  <c r="Q318" i="82" s="1"/>
  <c r="BG317" i="82"/>
  <c r="AF317" i="82"/>
  <c r="AD317" i="82"/>
  <c r="AA317" i="82"/>
  <c r="Z317" i="82"/>
  <c r="V317" i="82"/>
  <c r="C317" i="82"/>
  <c r="Q317" i="82" s="1"/>
  <c r="BG316" i="82"/>
  <c r="AD316" i="82"/>
  <c r="AA316" i="82"/>
  <c r="Z316" i="82"/>
  <c r="V316" i="82"/>
  <c r="C316" i="82"/>
  <c r="Q316" i="82" s="1"/>
  <c r="BG315" i="82"/>
  <c r="AF315" i="82"/>
  <c r="AD315" i="82"/>
  <c r="AA315" i="82"/>
  <c r="Z315" i="82"/>
  <c r="V315" i="82"/>
  <c r="C315" i="82"/>
  <c r="Q315" i="82" s="1"/>
  <c r="BG314" i="82"/>
  <c r="AF314" i="82"/>
  <c r="AD314" i="82"/>
  <c r="AA314" i="82"/>
  <c r="Z314" i="82"/>
  <c r="V314" i="82"/>
  <c r="C314" i="82"/>
  <c r="Q314" i="82" s="1"/>
  <c r="BG313" i="82"/>
  <c r="AF313" i="82"/>
  <c r="AD313" i="82"/>
  <c r="AA313" i="82"/>
  <c r="Z313" i="82"/>
  <c r="V313" i="82"/>
  <c r="C313" i="82"/>
  <c r="Q313" i="82" s="1"/>
  <c r="BG312" i="82"/>
  <c r="AD312" i="82"/>
  <c r="AA312" i="82"/>
  <c r="Z312" i="82"/>
  <c r="V312" i="82"/>
  <c r="C312" i="82"/>
  <c r="Q312" i="82" s="1"/>
  <c r="BG311" i="82"/>
  <c r="AD311" i="82"/>
  <c r="AA311" i="82"/>
  <c r="Z311" i="82"/>
  <c r="V311" i="82"/>
  <c r="C311" i="82"/>
  <c r="Q311" i="82" s="1"/>
  <c r="BG310" i="82"/>
  <c r="AD310" i="82"/>
  <c r="AA310" i="82"/>
  <c r="Z310" i="82"/>
  <c r="V310" i="82"/>
  <c r="C310" i="82"/>
  <c r="Q310" i="82" s="1"/>
  <c r="BG309" i="82"/>
  <c r="AI309" i="82"/>
  <c r="AF309" i="82"/>
  <c r="AD309" i="82"/>
  <c r="AA309" i="82"/>
  <c r="Z309" i="82"/>
  <c r="V309" i="82"/>
  <c r="C309" i="82"/>
  <c r="Q309" i="82" s="1"/>
  <c r="BG308" i="82"/>
  <c r="AF308" i="82"/>
  <c r="AD308" i="82"/>
  <c r="AA308" i="82"/>
  <c r="Z308" i="82"/>
  <c r="V308" i="82"/>
  <c r="C308" i="82"/>
  <c r="Q308" i="82" s="1"/>
  <c r="BG307" i="82"/>
  <c r="AF307" i="82"/>
  <c r="AD307" i="82"/>
  <c r="AA307" i="82"/>
  <c r="Z307" i="82"/>
  <c r="V307" i="82"/>
  <c r="C307" i="82"/>
  <c r="Q307" i="82" s="1"/>
  <c r="BG306" i="82"/>
  <c r="AF306" i="82"/>
  <c r="AD306" i="82"/>
  <c r="AA306" i="82"/>
  <c r="Z306" i="82"/>
  <c r="V306" i="82"/>
  <c r="C306" i="82"/>
  <c r="Q306" i="82" s="1"/>
  <c r="BG305" i="82"/>
  <c r="AI305" i="82"/>
  <c r="AD305" i="82"/>
  <c r="AA305" i="82"/>
  <c r="Z305" i="82"/>
  <c r="V305" i="82"/>
  <c r="C305" i="82"/>
  <c r="Q305" i="82" s="1"/>
  <c r="BG304" i="82"/>
  <c r="AF304" i="82"/>
  <c r="AD304" i="82"/>
  <c r="AA304" i="82"/>
  <c r="Z304" i="82"/>
  <c r="V304" i="82"/>
  <c r="C304" i="82"/>
  <c r="Q304" i="82" s="1"/>
  <c r="BG303" i="82"/>
  <c r="AI303" i="82"/>
  <c r="AD303" i="82"/>
  <c r="AA303" i="82"/>
  <c r="Z303" i="82"/>
  <c r="V303" i="82"/>
  <c r="C303" i="82"/>
  <c r="Q303" i="82" s="1"/>
  <c r="BG302" i="82"/>
  <c r="AD302" i="82"/>
  <c r="AA302" i="82"/>
  <c r="Z302" i="82"/>
  <c r="V302" i="82"/>
  <c r="C302" i="82"/>
  <c r="Q302" i="82" s="1"/>
  <c r="BG301" i="82"/>
  <c r="AD301" i="82"/>
  <c r="AA301" i="82"/>
  <c r="Z301" i="82"/>
  <c r="V301" i="82"/>
  <c r="C301" i="82"/>
  <c r="Q301" i="82" s="1"/>
  <c r="BG300" i="82"/>
  <c r="AI300" i="82"/>
  <c r="AD300" i="82"/>
  <c r="AA300" i="82"/>
  <c r="Z300" i="82"/>
  <c r="V300" i="82"/>
  <c r="C300" i="82"/>
  <c r="Q300" i="82" s="1"/>
  <c r="BG299" i="82"/>
  <c r="AI299" i="82"/>
  <c r="AF299" i="82"/>
  <c r="AD299" i="82"/>
  <c r="AA299" i="82"/>
  <c r="Z299" i="82"/>
  <c r="V299" i="82"/>
  <c r="C299" i="82"/>
  <c r="Q299" i="82" s="1"/>
  <c r="BG298" i="82"/>
  <c r="AI298" i="82"/>
  <c r="AD298" i="82"/>
  <c r="AA298" i="82"/>
  <c r="Z298" i="82"/>
  <c r="V298" i="82"/>
  <c r="C298" i="82"/>
  <c r="Q298" i="82" s="1"/>
  <c r="BG297" i="82"/>
  <c r="AI297" i="82"/>
  <c r="AD297" i="82"/>
  <c r="AA297" i="82"/>
  <c r="Z297" i="82"/>
  <c r="V297" i="82"/>
  <c r="C297" i="82"/>
  <c r="Q297" i="82" s="1"/>
  <c r="BG296" i="82"/>
  <c r="AF296" i="82"/>
  <c r="AD296" i="82"/>
  <c r="AA296" i="82"/>
  <c r="Z296" i="82"/>
  <c r="V296" i="82"/>
  <c r="C296" i="82"/>
  <c r="Q296" i="82" s="1"/>
  <c r="BG295" i="82"/>
  <c r="AF295" i="82"/>
  <c r="AD295" i="82"/>
  <c r="AA295" i="82"/>
  <c r="Z295" i="82"/>
  <c r="V295" i="82"/>
  <c r="C295" i="82"/>
  <c r="Q295" i="82" s="1"/>
  <c r="BG294" i="82"/>
  <c r="AF294" i="82"/>
  <c r="AD294" i="82"/>
  <c r="AA294" i="82"/>
  <c r="Z294" i="82"/>
  <c r="V294" i="82"/>
  <c r="C294" i="82"/>
  <c r="Q294" i="82" s="1"/>
  <c r="BG293" i="82"/>
  <c r="AF293" i="82"/>
  <c r="AD293" i="82"/>
  <c r="AA293" i="82"/>
  <c r="Z293" i="82"/>
  <c r="V293" i="82"/>
  <c r="C293" i="82"/>
  <c r="Q293" i="82" s="1"/>
  <c r="BG292" i="82"/>
  <c r="AF292" i="82"/>
  <c r="AD292" i="82"/>
  <c r="AA292" i="82"/>
  <c r="Z292" i="82"/>
  <c r="V292" i="82"/>
  <c r="C292" i="82"/>
  <c r="Q292" i="82" s="1"/>
  <c r="BG291" i="82"/>
  <c r="AF291" i="82"/>
  <c r="AD291" i="82"/>
  <c r="AA291" i="82"/>
  <c r="Z291" i="82"/>
  <c r="V291" i="82"/>
  <c r="C291" i="82"/>
  <c r="Q291" i="82" s="1"/>
  <c r="BG290" i="82"/>
  <c r="AD290" i="82"/>
  <c r="AA290" i="82"/>
  <c r="Z290" i="82"/>
  <c r="V290" i="82"/>
  <c r="C290" i="82"/>
  <c r="Q290" i="82" s="1"/>
  <c r="BG289" i="82"/>
  <c r="AF289" i="82"/>
  <c r="AD289" i="82"/>
  <c r="AA289" i="82"/>
  <c r="Z289" i="82"/>
  <c r="V289" i="82"/>
  <c r="C289" i="82"/>
  <c r="Q289" i="82" s="1"/>
  <c r="BG288" i="82"/>
  <c r="AF288" i="82"/>
  <c r="AD288" i="82"/>
  <c r="AA288" i="82"/>
  <c r="Z288" i="82"/>
  <c r="V288" i="82"/>
  <c r="C288" i="82"/>
  <c r="Q288" i="82" s="1"/>
  <c r="BG287" i="82"/>
  <c r="AI287" i="82"/>
  <c r="AD287" i="82"/>
  <c r="AA287" i="82"/>
  <c r="Z287" i="82"/>
  <c r="V287" i="82"/>
  <c r="C287" i="82"/>
  <c r="Q287" i="82" s="1"/>
  <c r="BG286" i="82"/>
  <c r="AI286" i="82"/>
  <c r="AD286" i="82"/>
  <c r="AA286" i="82"/>
  <c r="Z286" i="82"/>
  <c r="V286" i="82"/>
  <c r="C286" i="82"/>
  <c r="Q286" i="82" s="1"/>
  <c r="BG285" i="82"/>
  <c r="AF285" i="82"/>
  <c r="AD285" i="82"/>
  <c r="AA285" i="82"/>
  <c r="Z285" i="82"/>
  <c r="V285" i="82"/>
  <c r="C285" i="82"/>
  <c r="Q285" i="82" s="1"/>
  <c r="BG284" i="82"/>
  <c r="AD284" i="82"/>
  <c r="AA284" i="82"/>
  <c r="Z284" i="82"/>
  <c r="V284" i="82"/>
  <c r="C284" i="82"/>
  <c r="Q284" i="82" s="1"/>
  <c r="BG283" i="82"/>
  <c r="AF283" i="82"/>
  <c r="AD283" i="82"/>
  <c r="AA283" i="82"/>
  <c r="Z283" i="82"/>
  <c r="V283" i="82"/>
  <c r="C283" i="82"/>
  <c r="Q283" i="82" s="1"/>
  <c r="BG282" i="82"/>
  <c r="AF282" i="82"/>
  <c r="AD282" i="82"/>
  <c r="AA282" i="82"/>
  <c r="Z282" i="82"/>
  <c r="V282" i="82"/>
  <c r="C282" i="82"/>
  <c r="Q282" i="82" s="1"/>
  <c r="BG281" i="82"/>
  <c r="AD281" i="82"/>
  <c r="AA281" i="82"/>
  <c r="Z281" i="82"/>
  <c r="V281" i="82"/>
  <c r="C281" i="82"/>
  <c r="Q281" i="82" s="1"/>
  <c r="BG280" i="82"/>
  <c r="AI280" i="82"/>
  <c r="AD280" i="82"/>
  <c r="AA280" i="82"/>
  <c r="Z280" i="82"/>
  <c r="V280" i="82"/>
  <c r="C280" i="82"/>
  <c r="Q280" i="82" s="1"/>
  <c r="BG279" i="82"/>
  <c r="AF279" i="82"/>
  <c r="AD279" i="82"/>
  <c r="AA279" i="82"/>
  <c r="Z279" i="82"/>
  <c r="V279" i="82"/>
  <c r="C279" i="82"/>
  <c r="Q279" i="82" s="1"/>
  <c r="BG278" i="82"/>
  <c r="AI278" i="82"/>
  <c r="AF278" i="82"/>
  <c r="AD278" i="82"/>
  <c r="AA278" i="82"/>
  <c r="Z278" i="82"/>
  <c r="V278" i="82"/>
  <c r="C278" i="82"/>
  <c r="Q278" i="82" s="1"/>
  <c r="BG277" i="82"/>
  <c r="AF277" i="82"/>
  <c r="AD277" i="82"/>
  <c r="AA277" i="82"/>
  <c r="Z277" i="82"/>
  <c r="V277" i="82"/>
  <c r="C277" i="82"/>
  <c r="Q277" i="82" s="1"/>
  <c r="BG276" i="82"/>
  <c r="AF276" i="82"/>
  <c r="AD276" i="82"/>
  <c r="AA276" i="82"/>
  <c r="Z276" i="82"/>
  <c r="V276" i="82"/>
  <c r="C276" i="82"/>
  <c r="Q276" i="82" s="1"/>
  <c r="BG275" i="82"/>
  <c r="AF275" i="82"/>
  <c r="AD275" i="82"/>
  <c r="AA275" i="82"/>
  <c r="Z275" i="82"/>
  <c r="V275" i="82"/>
  <c r="C275" i="82"/>
  <c r="Q275" i="82" s="1"/>
  <c r="BG274" i="82"/>
  <c r="AF274" i="82"/>
  <c r="AD274" i="82"/>
  <c r="AA274" i="82"/>
  <c r="Z274" i="82"/>
  <c r="V274" i="82"/>
  <c r="C274" i="82"/>
  <c r="Q274" i="82" s="1"/>
  <c r="BG273" i="82"/>
  <c r="AI273" i="82"/>
  <c r="AF273" i="82"/>
  <c r="AD273" i="82"/>
  <c r="AA273" i="82"/>
  <c r="Z273" i="82"/>
  <c r="V273" i="82"/>
  <c r="C273" i="82"/>
  <c r="Q273" i="82" s="1"/>
  <c r="BG272" i="82"/>
  <c r="AI272" i="82"/>
  <c r="AD272" i="82"/>
  <c r="AA272" i="82"/>
  <c r="Z272" i="82"/>
  <c r="V272" i="82"/>
  <c r="C272" i="82"/>
  <c r="Q272" i="82" s="1"/>
  <c r="BG271" i="82"/>
  <c r="AD271" i="82"/>
  <c r="AA271" i="82"/>
  <c r="Z271" i="82"/>
  <c r="V271" i="82"/>
  <c r="C271" i="82"/>
  <c r="Q271" i="82" s="1"/>
  <c r="BG270" i="82"/>
  <c r="AF270" i="82"/>
  <c r="AD270" i="82"/>
  <c r="AA270" i="82"/>
  <c r="Z270" i="82"/>
  <c r="V270" i="82"/>
  <c r="C270" i="82"/>
  <c r="Q270" i="82" s="1"/>
  <c r="BG269" i="82"/>
  <c r="AD269" i="82"/>
  <c r="AA269" i="82"/>
  <c r="Z269" i="82"/>
  <c r="V269" i="82"/>
  <c r="C269" i="82"/>
  <c r="Q269" i="82" s="1"/>
  <c r="BG268" i="82"/>
  <c r="AI268" i="82"/>
  <c r="AF268" i="82"/>
  <c r="AD268" i="82"/>
  <c r="AA268" i="82"/>
  <c r="Z268" i="82"/>
  <c r="V268" i="82"/>
  <c r="C268" i="82"/>
  <c r="Q268" i="82" s="1"/>
  <c r="BG267" i="82"/>
  <c r="AF267" i="82"/>
  <c r="AD267" i="82"/>
  <c r="AA267" i="82"/>
  <c r="Z267" i="82"/>
  <c r="V267" i="82"/>
  <c r="C267" i="82"/>
  <c r="Q267" i="82" s="1"/>
  <c r="BG266" i="82"/>
  <c r="AD266" i="82"/>
  <c r="AA266" i="82"/>
  <c r="Z266" i="82"/>
  <c r="V266" i="82"/>
  <c r="C266" i="82"/>
  <c r="Q266" i="82" s="1"/>
  <c r="BG265" i="82"/>
  <c r="AF265" i="82"/>
  <c r="AD265" i="82"/>
  <c r="AA265" i="82"/>
  <c r="Z265" i="82"/>
  <c r="V265" i="82"/>
  <c r="C265" i="82"/>
  <c r="Q265" i="82" s="1"/>
  <c r="BG264" i="82"/>
  <c r="AF264" i="82"/>
  <c r="AD264" i="82"/>
  <c r="AA264" i="82"/>
  <c r="Z264" i="82"/>
  <c r="V264" i="82"/>
  <c r="C264" i="82"/>
  <c r="Q264" i="82" s="1"/>
  <c r="BG263" i="82"/>
  <c r="AF263" i="82"/>
  <c r="AD263" i="82"/>
  <c r="AA263" i="82"/>
  <c r="Z263" i="82"/>
  <c r="V263" i="82"/>
  <c r="C263" i="82"/>
  <c r="Q263" i="82" s="1"/>
  <c r="BG262" i="82"/>
  <c r="AF262" i="82"/>
  <c r="AD262" i="82"/>
  <c r="AA262" i="82"/>
  <c r="Z262" i="82"/>
  <c r="V262" i="82"/>
  <c r="C262" i="82"/>
  <c r="Q262" i="82" s="1"/>
  <c r="BG261" i="82"/>
  <c r="AF261" i="82"/>
  <c r="AD261" i="82"/>
  <c r="AA261" i="82"/>
  <c r="Z261" i="82"/>
  <c r="V261" i="82"/>
  <c r="C261" i="82"/>
  <c r="Q261" i="82" s="1"/>
  <c r="BG260" i="82"/>
  <c r="AF260" i="82"/>
  <c r="AD260" i="82"/>
  <c r="AA260" i="82"/>
  <c r="Z260" i="82"/>
  <c r="V260" i="82"/>
  <c r="C260" i="82"/>
  <c r="Q260" i="82" s="1"/>
  <c r="BG259" i="82"/>
  <c r="AI259" i="82"/>
  <c r="AF259" i="82"/>
  <c r="AD259" i="82"/>
  <c r="AA259" i="82"/>
  <c r="Z259" i="82"/>
  <c r="V259" i="82"/>
  <c r="C259" i="82"/>
  <c r="Q259" i="82" s="1"/>
  <c r="BG258" i="82"/>
  <c r="AI258" i="82"/>
  <c r="AF258" i="82"/>
  <c r="AD258" i="82"/>
  <c r="AA258" i="82"/>
  <c r="Z258" i="82"/>
  <c r="V258" i="82"/>
  <c r="C258" i="82"/>
  <c r="Q258" i="82" s="1"/>
  <c r="BG257" i="82"/>
  <c r="AF257" i="82"/>
  <c r="AD257" i="82"/>
  <c r="AA257" i="82"/>
  <c r="Z257" i="82"/>
  <c r="V257" i="82"/>
  <c r="C257" i="82"/>
  <c r="Q257" i="82" s="1"/>
  <c r="BG256" i="82"/>
  <c r="AF256" i="82"/>
  <c r="AD256" i="82"/>
  <c r="AA256" i="82"/>
  <c r="Z256" i="82"/>
  <c r="V256" i="82"/>
  <c r="C256" i="82"/>
  <c r="Q256" i="82" s="1"/>
  <c r="BG255" i="82"/>
  <c r="AF255" i="82"/>
  <c r="AD255" i="82"/>
  <c r="AA255" i="82"/>
  <c r="Z255" i="82"/>
  <c r="V255" i="82"/>
  <c r="C255" i="82"/>
  <c r="Q255" i="82" s="1"/>
  <c r="BG254" i="82"/>
  <c r="AF254" i="82"/>
  <c r="AD254" i="82"/>
  <c r="AA254" i="82"/>
  <c r="Z254" i="82"/>
  <c r="V254" i="82"/>
  <c r="C254" i="82"/>
  <c r="Q254" i="82" s="1"/>
  <c r="BG253" i="82"/>
  <c r="AF253" i="82"/>
  <c r="AD253" i="82"/>
  <c r="AA253" i="82"/>
  <c r="Z253" i="82"/>
  <c r="V253" i="82"/>
  <c r="C253" i="82"/>
  <c r="Q253" i="82" s="1"/>
  <c r="BG252" i="82"/>
  <c r="AF252" i="82"/>
  <c r="AD252" i="82"/>
  <c r="AA252" i="82"/>
  <c r="Z252" i="82"/>
  <c r="V252" i="82"/>
  <c r="C252" i="82"/>
  <c r="Q252" i="82" s="1"/>
  <c r="BG251" i="82"/>
  <c r="AF251" i="82"/>
  <c r="AD251" i="82"/>
  <c r="AA251" i="82"/>
  <c r="Z251" i="82"/>
  <c r="V251" i="82"/>
  <c r="C251" i="82"/>
  <c r="Q251" i="82" s="1"/>
  <c r="BG250" i="82"/>
  <c r="AF250" i="82"/>
  <c r="AD250" i="82"/>
  <c r="AA250" i="82"/>
  <c r="Z250" i="82"/>
  <c r="V250" i="82"/>
  <c r="C250" i="82"/>
  <c r="Q250" i="82" s="1"/>
  <c r="BG249" i="82"/>
  <c r="AI249" i="82"/>
  <c r="AD249" i="82"/>
  <c r="AA249" i="82"/>
  <c r="Z249" i="82"/>
  <c r="V249" i="82"/>
  <c r="C249" i="82"/>
  <c r="Q249" i="82" s="1"/>
  <c r="BG248" i="82"/>
  <c r="AI248" i="82"/>
  <c r="AF248" i="82"/>
  <c r="AD248" i="82"/>
  <c r="AA248" i="82"/>
  <c r="Z248" i="82"/>
  <c r="V248" i="82"/>
  <c r="C248" i="82"/>
  <c r="Q248" i="82" s="1"/>
  <c r="BG247" i="82"/>
  <c r="AI247" i="82"/>
  <c r="AF247" i="82"/>
  <c r="AD247" i="82"/>
  <c r="AA247" i="82"/>
  <c r="Z247" i="82"/>
  <c r="V247" i="82"/>
  <c r="C247" i="82"/>
  <c r="Q247" i="82" s="1"/>
  <c r="BG246" i="82"/>
  <c r="AI246" i="82"/>
  <c r="AF246" i="82"/>
  <c r="AD246" i="82"/>
  <c r="AA246" i="82"/>
  <c r="Z246" i="82"/>
  <c r="V246" i="82"/>
  <c r="C246" i="82"/>
  <c r="Q246" i="82" s="1"/>
  <c r="BG245" i="82"/>
  <c r="AI245" i="82"/>
  <c r="AF245" i="82"/>
  <c r="AD245" i="82"/>
  <c r="AA245" i="82"/>
  <c r="Z245" i="82"/>
  <c r="V245" i="82"/>
  <c r="C245" i="82"/>
  <c r="Q245" i="82" s="1"/>
  <c r="BG244" i="82"/>
  <c r="AD244" i="82"/>
  <c r="AA244" i="82"/>
  <c r="Z244" i="82"/>
  <c r="V244" i="82"/>
  <c r="C244" i="82"/>
  <c r="Q244" i="82" s="1"/>
  <c r="BG243" i="82"/>
  <c r="AD243" i="82"/>
  <c r="AA243" i="82"/>
  <c r="Z243" i="82"/>
  <c r="V243" i="82"/>
  <c r="C243" i="82"/>
  <c r="Q243" i="82" s="1"/>
  <c r="BG242" i="82"/>
  <c r="AF242" i="82"/>
  <c r="AD242" i="82"/>
  <c r="AA242" i="82"/>
  <c r="Z242" i="82"/>
  <c r="V242" i="82"/>
  <c r="C242" i="82"/>
  <c r="Q242" i="82" s="1"/>
  <c r="BG241" i="82"/>
  <c r="AI241" i="82"/>
  <c r="AD241" i="82"/>
  <c r="AA241" i="82"/>
  <c r="Z241" i="82"/>
  <c r="V241" i="82"/>
  <c r="C241" i="82"/>
  <c r="Q241" i="82" s="1"/>
  <c r="BG240" i="82"/>
  <c r="AI240" i="82"/>
  <c r="AD240" i="82"/>
  <c r="AA240" i="82"/>
  <c r="Z240" i="82"/>
  <c r="V240" i="82"/>
  <c r="C240" i="82"/>
  <c r="Q240" i="82" s="1"/>
  <c r="BG239" i="82"/>
  <c r="AD239" i="82"/>
  <c r="AA239" i="82"/>
  <c r="Z239" i="82"/>
  <c r="V239" i="82"/>
  <c r="C239" i="82"/>
  <c r="Q239" i="82" s="1"/>
  <c r="BG238" i="82"/>
  <c r="AD238" i="82"/>
  <c r="AA238" i="82"/>
  <c r="Z238" i="82"/>
  <c r="V238" i="82"/>
  <c r="C238" i="82"/>
  <c r="Q238" i="82" s="1"/>
  <c r="BG237" i="82"/>
  <c r="AD237" i="82"/>
  <c r="AA237" i="82"/>
  <c r="Z237" i="82"/>
  <c r="V237" i="82"/>
  <c r="C237" i="82"/>
  <c r="Q237" i="82" s="1"/>
  <c r="BG236" i="82"/>
  <c r="AD236" i="82"/>
  <c r="AA236" i="82"/>
  <c r="Z236" i="82"/>
  <c r="V236" i="82"/>
  <c r="C236" i="82"/>
  <c r="Q236" i="82" s="1"/>
  <c r="BG235" i="82"/>
  <c r="AI235" i="82"/>
  <c r="AD235" i="82"/>
  <c r="AA235" i="82"/>
  <c r="Z235" i="82"/>
  <c r="V235" i="82"/>
  <c r="C235" i="82"/>
  <c r="Q235" i="82" s="1"/>
  <c r="BG234" i="82"/>
  <c r="AI234" i="82"/>
  <c r="AD234" i="82"/>
  <c r="AA234" i="82"/>
  <c r="Z234" i="82"/>
  <c r="V234" i="82"/>
  <c r="C234" i="82"/>
  <c r="Q234" i="82" s="1"/>
  <c r="BG233" i="82"/>
  <c r="AI233" i="82"/>
  <c r="AD233" i="82"/>
  <c r="AA233" i="82"/>
  <c r="Z233" i="82"/>
  <c r="V233" i="82"/>
  <c r="C233" i="82"/>
  <c r="Q233" i="82" s="1"/>
  <c r="BG232" i="82"/>
  <c r="AF232" i="82"/>
  <c r="AD232" i="82"/>
  <c r="AA232" i="82"/>
  <c r="Z232" i="82"/>
  <c r="V232" i="82"/>
  <c r="C232" i="82"/>
  <c r="Q232" i="82" s="1"/>
  <c r="BG231" i="82"/>
  <c r="AF231" i="82"/>
  <c r="AD231" i="82"/>
  <c r="AA231" i="82"/>
  <c r="Z231" i="82"/>
  <c r="V231" i="82"/>
  <c r="C231" i="82"/>
  <c r="Q231" i="82" s="1"/>
  <c r="BG230" i="82"/>
  <c r="AI230" i="82"/>
  <c r="AF230" i="82"/>
  <c r="AD230" i="82"/>
  <c r="AA230" i="82"/>
  <c r="Z230" i="82"/>
  <c r="V230" i="82"/>
  <c r="C230" i="82"/>
  <c r="Q230" i="82" s="1"/>
  <c r="BG229" i="82"/>
  <c r="AF229" i="82"/>
  <c r="AD229" i="82"/>
  <c r="AA229" i="82"/>
  <c r="Z229" i="82"/>
  <c r="V229" i="82"/>
  <c r="C229" i="82"/>
  <c r="Q229" i="82" s="1"/>
  <c r="BG228" i="82"/>
  <c r="AF228" i="82"/>
  <c r="AD228" i="82"/>
  <c r="AA228" i="82"/>
  <c r="Z228" i="82"/>
  <c r="V228" i="82"/>
  <c r="C228" i="82"/>
  <c r="Q228" i="82" s="1"/>
  <c r="BG227" i="82"/>
  <c r="AI227" i="82"/>
  <c r="AD227" i="82"/>
  <c r="AA227" i="82"/>
  <c r="Z227" i="82"/>
  <c r="V227" i="82"/>
  <c r="C227" i="82"/>
  <c r="Q227" i="82" s="1"/>
  <c r="BG226" i="82"/>
  <c r="AF226" i="82"/>
  <c r="AD226" i="82"/>
  <c r="AA226" i="82"/>
  <c r="Z226" i="82"/>
  <c r="V226" i="82"/>
  <c r="C226" i="82"/>
  <c r="Q226" i="82" s="1"/>
  <c r="BG225" i="82"/>
  <c r="AI225" i="82"/>
  <c r="AD225" i="82"/>
  <c r="AA225" i="82"/>
  <c r="Z225" i="82"/>
  <c r="V225" i="82"/>
  <c r="C225" i="82"/>
  <c r="Q225" i="82" s="1"/>
  <c r="BG224" i="82"/>
  <c r="AF224" i="82"/>
  <c r="AD224" i="82"/>
  <c r="AA224" i="82"/>
  <c r="Z224" i="82"/>
  <c r="V224" i="82"/>
  <c r="C224" i="82"/>
  <c r="Q224" i="82" s="1"/>
  <c r="BG223" i="82"/>
  <c r="AF223" i="82"/>
  <c r="AD223" i="82"/>
  <c r="AA223" i="82"/>
  <c r="Z223" i="82"/>
  <c r="V223" i="82"/>
  <c r="C223" i="82"/>
  <c r="Q223" i="82" s="1"/>
  <c r="BG222" i="82"/>
  <c r="AF222" i="82"/>
  <c r="AD222" i="82"/>
  <c r="AA222" i="82"/>
  <c r="Z222" i="82"/>
  <c r="V222" i="82"/>
  <c r="C222" i="82"/>
  <c r="Q222" i="82" s="1"/>
  <c r="BG221" i="82"/>
  <c r="AF221" i="82"/>
  <c r="AD221" i="82"/>
  <c r="AA221" i="82"/>
  <c r="Z221" i="82"/>
  <c r="V221" i="82"/>
  <c r="C221" i="82"/>
  <c r="Q221" i="82" s="1"/>
  <c r="BG220" i="82"/>
  <c r="AF220" i="82"/>
  <c r="AD220" i="82"/>
  <c r="AA220" i="82"/>
  <c r="Z220" i="82"/>
  <c r="V220" i="82"/>
  <c r="C220" i="82"/>
  <c r="Q220" i="82" s="1"/>
  <c r="BG219" i="82"/>
  <c r="AF219" i="82"/>
  <c r="AD219" i="82"/>
  <c r="AA219" i="82"/>
  <c r="Z219" i="82"/>
  <c r="V219" i="82"/>
  <c r="C219" i="82"/>
  <c r="Q219" i="82" s="1"/>
  <c r="BG218" i="82"/>
  <c r="AI218" i="82"/>
  <c r="AF218" i="82"/>
  <c r="AD218" i="82"/>
  <c r="AA218" i="82"/>
  <c r="Z218" i="82"/>
  <c r="V218" i="82"/>
  <c r="C218" i="82"/>
  <c r="Q218" i="82" s="1"/>
  <c r="BG217" i="82"/>
  <c r="AF217" i="82"/>
  <c r="AD217" i="82"/>
  <c r="AA217" i="82"/>
  <c r="Z217" i="82"/>
  <c r="V217" i="82"/>
  <c r="C217" i="82"/>
  <c r="Q217" i="82" s="1"/>
  <c r="BG216" i="82"/>
  <c r="AI216" i="82"/>
  <c r="AD216" i="82"/>
  <c r="AA216" i="82"/>
  <c r="Z216" i="82"/>
  <c r="V216" i="82"/>
  <c r="C216" i="82"/>
  <c r="Q216" i="82" s="1"/>
  <c r="BG215" i="82"/>
  <c r="AF215" i="82"/>
  <c r="AD215" i="82"/>
  <c r="AA215" i="82"/>
  <c r="Z215" i="82"/>
  <c r="V215" i="82"/>
  <c r="C215" i="82"/>
  <c r="Q215" i="82" s="1"/>
  <c r="BG214" i="82"/>
  <c r="AF214" i="82"/>
  <c r="AD214" i="82"/>
  <c r="AA214" i="82"/>
  <c r="Z214" i="82"/>
  <c r="V214" i="82"/>
  <c r="C214" i="82"/>
  <c r="Q214" i="82" s="1"/>
  <c r="BG213" i="82"/>
  <c r="AF213" i="82"/>
  <c r="AD213" i="82"/>
  <c r="AA213" i="82"/>
  <c r="Z213" i="82"/>
  <c r="V213" i="82"/>
  <c r="C213" i="82"/>
  <c r="Q213" i="82" s="1"/>
  <c r="BG212" i="82"/>
  <c r="AF212" i="82"/>
  <c r="AD212" i="82"/>
  <c r="AA212" i="82"/>
  <c r="Z212" i="82"/>
  <c r="V212" i="82"/>
  <c r="C212" i="82"/>
  <c r="Q212" i="82" s="1"/>
  <c r="BG211" i="82"/>
  <c r="AI211" i="82"/>
  <c r="AF211" i="82"/>
  <c r="AD211" i="82"/>
  <c r="AA211" i="82"/>
  <c r="Z211" i="82"/>
  <c r="V211" i="82"/>
  <c r="C211" i="82"/>
  <c r="Q211" i="82" s="1"/>
  <c r="BG210" i="82"/>
  <c r="AF210" i="82"/>
  <c r="AD210" i="82"/>
  <c r="AA210" i="82"/>
  <c r="Z210" i="82"/>
  <c r="V210" i="82"/>
  <c r="C210" i="82"/>
  <c r="Q210" i="82" s="1"/>
  <c r="BG209" i="82"/>
  <c r="AF209" i="82"/>
  <c r="AD209" i="82"/>
  <c r="AA209" i="82"/>
  <c r="Z209" i="82"/>
  <c r="V209" i="82"/>
  <c r="C209" i="82"/>
  <c r="Q209" i="82" s="1"/>
  <c r="BG208" i="82"/>
  <c r="AF208" i="82"/>
  <c r="AD208" i="82"/>
  <c r="AA208" i="82"/>
  <c r="Z208" i="82"/>
  <c r="V208" i="82"/>
  <c r="C208" i="82"/>
  <c r="Q208" i="82" s="1"/>
  <c r="BG207" i="82"/>
  <c r="AF207" i="82"/>
  <c r="AD207" i="82"/>
  <c r="AA207" i="82"/>
  <c r="Z207" i="82"/>
  <c r="V207" i="82"/>
  <c r="C207" i="82"/>
  <c r="Q207" i="82" s="1"/>
  <c r="BG206" i="82"/>
  <c r="AD206" i="82"/>
  <c r="AA206" i="82"/>
  <c r="Z206" i="82"/>
  <c r="V206" i="82"/>
  <c r="C206" i="82"/>
  <c r="Q206" i="82" s="1"/>
  <c r="BG205" i="82"/>
  <c r="AD205" i="82"/>
  <c r="AA205" i="82"/>
  <c r="Z205" i="82"/>
  <c r="V205" i="82"/>
  <c r="C205" i="82"/>
  <c r="Q205" i="82" s="1"/>
  <c r="BG204" i="82"/>
  <c r="AD204" i="82"/>
  <c r="AA204" i="82"/>
  <c r="Z204" i="82"/>
  <c r="V204" i="82"/>
  <c r="C204" i="82"/>
  <c r="Q204" i="82" s="1"/>
  <c r="BG203" i="82"/>
  <c r="AI203" i="82"/>
  <c r="AD203" i="82"/>
  <c r="AA203" i="82"/>
  <c r="Z203" i="82"/>
  <c r="V203" i="82"/>
  <c r="C203" i="82"/>
  <c r="Q203" i="82" s="1"/>
  <c r="BG202" i="82"/>
  <c r="AD202" i="82"/>
  <c r="AA202" i="82"/>
  <c r="Z202" i="82"/>
  <c r="V202" i="82"/>
  <c r="C202" i="82"/>
  <c r="Q202" i="82" s="1"/>
  <c r="BG201" i="82"/>
  <c r="AD201" i="82"/>
  <c r="AA201" i="82"/>
  <c r="Z201" i="82"/>
  <c r="V201" i="82"/>
  <c r="C201" i="82"/>
  <c r="Q201" i="82" s="1"/>
  <c r="BG200" i="82"/>
  <c r="AF200" i="82"/>
  <c r="AD200" i="82"/>
  <c r="AA200" i="82"/>
  <c r="Z200" i="82"/>
  <c r="V200" i="82"/>
  <c r="C200" i="82"/>
  <c r="Q200" i="82" s="1"/>
  <c r="BG199" i="82"/>
  <c r="AI199" i="82"/>
  <c r="AF199" i="82"/>
  <c r="AD199" i="82"/>
  <c r="AA199" i="82"/>
  <c r="Z199" i="82"/>
  <c r="V199" i="82"/>
  <c r="C199" i="82"/>
  <c r="Q199" i="82" s="1"/>
  <c r="BG198" i="82"/>
  <c r="AD198" i="82"/>
  <c r="AA198" i="82"/>
  <c r="Z198" i="82"/>
  <c r="V198" i="82"/>
  <c r="C198" i="82"/>
  <c r="Q198" i="82" s="1"/>
  <c r="BG197" i="82"/>
  <c r="AI197" i="82"/>
  <c r="AD197" i="82"/>
  <c r="AA197" i="82"/>
  <c r="Z197" i="82"/>
  <c r="V197" i="82"/>
  <c r="C197" i="82"/>
  <c r="Q197" i="82" s="1"/>
  <c r="BG196" i="82"/>
  <c r="AF196" i="82"/>
  <c r="AD196" i="82"/>
  <c r="AA196" i="82"/>
  <c r="Z196" i="82"/>
  <c r="V196" i="82"/>
  <c r="C196" i="82"/>
  <c r="Q196" i="82" s="1"/>
  <c r="BG195" i="82"/>
  <c r="AF195" i="82"/>
  <c r="AD195" i="82"/>
  <c r="AA195" i="82"/>
  <c r="Z195" i="82"/>
  <c r="V195" i="82"/>
  <c r="C195" i="82"/>
  <c r="Q195" i="82" s="1"/>
  <c r="BG194" i="82"/>
  <c r="AF194" i="82"/>
  <c r="AD194" i="82"/>
  <c r="AA194" i="82"/>
  <c r="Z194" i="82"/>
  <c r="V194" i="82"/>
  <c r="C194" i="82"/>
  <c r="Q194" i="82" s="1"/>
  <c r="BG193" i="82"/>
  <c r="AF193" i="82"/>
  <c r="AD193" i="82"/>
  <c r="AA193" i="82"/>
  <c r="Z193" i="82"/>
  <c r="V193" i="82"/>
  <c r="C193" i="82"/>
  <c r="Q193" i="82" s="1"/>
  <c r="BG192" i="82"/>
  <c r="AF192" i="82"/>
  <c r="AD192" i="82"/>
  <c r="AA192" i="82"/>
  <c r="Z192" i="82"/>
  <c r="V192" i="82"/>
  <c r="C192" i="82"/>
  <c r="Q192" i="82" s="1"/>
  <c r="BG191" i="82"/>
  <c r="AF191" i="82"/>
  <c r="AD191" i="82"/>
  <c r="AA191" i="82"/>
  <c r="Z191" i="82"/>
  <c r="V191" i="82"/>
  <c r="C191" i="82"/>
  <c r="Q191" i="82" s="1"/>
  <c r="BG190" i="82"/>
  <c r="AF190" i="82"/>
  <c r="AD190" i="82"/>
  <c r="AA190" i="82"/>
  <c r="Z190" i="82"/>
  <c r="V190" i="82"/>
  <c r="C190" i="82"/>
  <c r="Q190" i="82" s="1"/>
  <c r="BG189" i="82"/>
  <c r="AD189" i="82"/>
  <c r="AA189" i="82"/>
  <c r="Z189" i="82"/>
  <c r="V189" i="82"/>
  <c r="C189" i="82"/>
  <c r="Q189" i="82" s="1"/>
  <c r="BG188" i="82"/>
  <c r="AD188" i="82"/>
  <c r="AA188" i="82"/>
  <c r="Z188" i="82"/>
  <c r="V188" i="82"/>
  <c r="C188" i="82"/>
  <c r="Q188" i="82" s="1"/>
  <c r="BG187" i="82"/>
  <c r="AI187" i="82"/>
  <c r="AD187" i="82"/>
  <c r="AA187" i="82"/>
  <c r="Z187" i="82"/>
  <c r="V187" i="82"/>
  <c r="C187" i="82"/>
  <c r="Q187" i="82" s="1"/>
  <c r="BG186" i="82"/>
  <c r="AF186" i="82"/>
  <c r="AD186" i="82"/>
  <c r="AA186" i="82"/>
  <c r="Z186" i="82"/>
  <c r="V186" i="82"/>
  <c r="C186" i="82"/>
  <c r="Q186" i="82" s="1"/>
  <c r="BG185" i="82"/>
  <c r="AD185" i="82"/>
  <c r="AA185" i="82"/>
  <c r="Z185" i="82"/>
  <c r="V185" i="82"/>
  <c r="C185" i="82"/>
  <c r="Q185" i="82" s="1"/>
  <c r="BG184" i="82"/>
  <c r="AI184" i="82"/>
  <c r="AF184" i="82"/>
  <c r="AD184" i="82"/>
  <c r="AA184" i="82"/>
  <c r="Z184" i="82"/>
  <c r="V184" i="82"/>
  <c r="C184" i="82"/>
  <c r="Q184" i="82" s="1"/>
  <c r="BG183" i="82"/>
  <c r="AI183" i="82"/>
  <c r="AD183" i="82"/>
  <c r="AA183" i="82"/>
  <c r="Z183" i="82"/>
  <c r="V183" i="82"/>
  <c r="C183" i="82"/>
  <c r="Q183" i="82" s="1"/>
  <c r="BG182" i="82"/>
  <c r="AI182" i="82"/>
  <c r="AF182" i="82"/>
  <c r="AD182" i="82"/>
  <c r="AA182" i="82"/>
  <c r="Z182" i="82"/>
  <c r="V182" i="82"/>
  <c r="C182" i="82"/>
  <c r="Q182" i="82" s="1"/>
  <c r="BG181" i="82"/>
  <c r="AF181" i="82"/>
  <c r="AD181" i="82"/>
  <c r="AA181" i="82"/>
  <c r="Z181" i="82"/>
  <c r="V181" i="82"/>
  <c r="C181" i="82"/>
  <c r="Q181" i="82" s="1"/>
  <c r="BG180" i="82"/>
  <c r="AI180" i="82"/>
  <c r="AF180" i="82"/>
  <c r="AD180" i="82"/>
  <c r="AA180" i="82"/>
  <c r="Z180" i="82"/>
  <c r="V180" i="82"/>
  <c r="C180" i="82"/>
  <c r="Q180" i="82" s="1"/>
  <c r="BG179" i="82"/>
  <c r="AD179" i="82"/>
  <c r="AA179" i="82"/>
  <c r="Z179" i="82"/>
  <c r="V179" i="82"/>
  <c r="C179" i="82"/>
  <c r="Q179" i="82" s="1"/>
  <c r="BG178" i="82"/>
  <c r="AD178" i="82"/>
  <c r="AA178" i="82"/>
  <c r="Z178" i="82"/>
  <c r="V178" i="82"/>
  <c r="C178" i="82"/>
  <c r="Q178" i="82" s="1"/>
  <c r="BG177" i="82"/>
  <c r="AF177" i="82"/>
  <c r="AD177" i="82"/>
  <c r="AA177" i="82"/>
  <c r="Z177" i="82"/>
  <c r="V177" i="82"/>
  <c r="C177" i="82"/>
  <c r="Q177" i="82" s="1"/>
  <c r="BG176" i="82"/>
  <c r="AI176" i="82"/>
  <c r="AD176" i="82"/>
  <c r="AA176" i="82"/>
  <c r="Z176" i="82"/>
  <c r="V176" i="82"/>
  <c r="C176" i="82"/>
  <c r="Q176" i="82" s="1"/>
  <c r="BG175" i="82"/>
  <c r="AF175" i="82"/>
  <c r="AD175" i="82"/>
  <c r="AA175" i="82"/>
  <c r="Z175" i="82"/>
  <c r="V175" i="82"/>
  <c r="C175" i="82"/>
  <c r="Q175" i="82" s="1"/>
  <c r="BG174" i="82"/>
  <c r="AF174" i="82"/>
  <c r="AD174" i="82"/>
  <c r="AA174" i="82"/>
  <c r="Z174" i="82"/>
  <c r="V174" i="82"/>
  <c r="C174" i="82"/>
  <c r="Q174" i="82" s="1"/>
  <c r="BG173" i="82"/>
  <c r="AI173" i="82"/>
  <c r="AD173" i="82"/>
  <c r="AA173" i="82"/>
  <c r="Z173" i="82"/>
  <c r="V173" i="82"/>
  <c r="C173" i="82"/>
  <c r="Q173" i="82" s="1"/>
  <c r="BG172" i="82"/>
  <c r="AF172" i="82"/>
  <c r="AD172" i="82"/>
  <c r="AA172" i="82"/>
  <c r="Z172" i="82"/>
  <c r="V172" i="82"/>
  <c r="C172" i="82"/>
  <c r="Q172" i="82" s="1"/>
  <c r="BG171" i="82"/>
  <c r="AI171" i="82"/>
  <c r="AD171" i="82"/>
  <c r="AA171" i="82"/>
  <c r="Z171" i="82"/>
  <c r="V171" i="82"/>
  <c r="C171" i="82"/>
  <c r="Q171" i="82" s="1"/>
  <c r="BG170" i="82"/>
  <c r="AD170" i="82"/>
  <c r="AA170" i="82"/>
  <c r="Z170" i="82"/>
  <c r="V170" i="82"/>
  <c r="C170" i="82"/>
  <c r="Q170" i="82" s="1"/>
  <c r="BG169" i="82"/>
  <c r="AD169" i="82"/>
  <c r="AA169" i="82"/>
  <c r="Z169" i="82"/>
  <c r="V169" i="82"/>
  <c r="C169" i="82"/>
  <c r="Q169" i="82" s="1"/>
  <c r="BG168" i="82"/>
  <c r="AI168" i="82"/>
  <c r="AD168" i="82"/>
  <c r="AA168" i="82"/>
  <c r="Z168" i="82"/>
  <c r="V168" i="82"/>
  <c r="C168" i="82"/>
  <c r="Q168" i="82" s="1"/>
  <c r="BG167" i="82"/>
  <c r="AI167" i="82"/>
  <c r="AD167" i="82"/>
  <c r="AA167" i="82"/>
  <c r="Z167" i="82"/>
  <c r="V167" i="82"/>
  <c r="C167" i="82"/>
  <c r="Q167" i="82" s="1"/>
  <c r="BG166" i="82"/>
  <c r="AD166" i="82"/>
  <c r="AA166" i="82"/>
  <c r="Z166" i="82"/>
  <c r="V166" i="82"/>
  <c r="C166" i="82"/>
  <c r="Q166" i="82" s="1"/>
  <c r="BG165" i="82"/>
  <c r="AD165" i="82"/>
  <c r="AA165" i="82"/>
  <c r="Z165" i="82"/>
  <c r="V165" i="82"/>
  <c r="C165" i="82"/>
  <c r="Q165" i="82" s="1"/>
  <c r="BG164" i="82"/>
  <c r="AD164" i="82"/>
  <c r="AA164" i="82"/>
  <c r="Z164" i="82"/>
  <c r="V164" i="82"/>
  <c r="C164" i="82"/>
  <c r="Q164" i="82" s="1"/>
  <c r="BG163" i="82"/>
  <c r="AD163" i="82"/>
  <c r="AA163" i="82"/>
  <c r="Z163" i="82"/>
  <c r="V163" i="82"/>
  <c r="C163" i="82"/>
  <c r="Q163" i="82" s="1"/>
  <c r="BG162" i="82"/>
  <c r="AD162" i="82"/>
  <c r="AA162" i="82"/>
  <c r="Z162" i="82"/>
  <c r="V162" i="82"/>
  <c r="C162" i="82"/>
  <c r="Q162" i="82" s="1"/>
  <c r="BG161" i="82"/>
  <c r="AD161" i="82"/>
  <c r="AA161" i="82"/>
  <c r="Z161" i="82"/>
  <c r="V161" i="82"/>
  <c r="C161" i="82"/>
  <c r="Q161" i="82" s="1"/>
  <c r="BG160" i="82"/>
  <c r="AI160" i="82"/>
  <c r="AF160" i="82"/>
  <c r="AD160" i="82"/>
  <c r="AA160" i="82"/>
  <c r="Z160" i="82"/>
  <c r="V160" i="82"/>
  <c r="C160" i="82"/>
  <c r="Q160" i="82" s="1"/>
  <c r="BG159" i="82"/>
  <c r="AI159" i="82"/>
  <c r="AF159" i="82"/>
  <c r="AD159" i="82"/>
  <c r="AA159" i="82"/>
  <c r="Z159" i="82"/>
  <c r="V159" i="82"/>
  <c r="C159" i="82"/>
  <c r="Q159" i="82" s="1"/>
  <c r="BG158" i="82"/>
  <c r="AF158" i="82"/>
  <c r="AD158" i="82"/>
  <c r="AA158" i="82"/>
  <c r="Z158" i="82"/>
  <c r="V158" i="82"/>
  <c r="C158" i="82"/>
  <c r="Q158" i="82" s="1"/>
  <c r="BG157" i="82"/>
  <c r="AF157" i="82"/>
  <c r="AD157" i="82"/>
  <c r="AA157" i="82"/>
  <c r="Z157" i="82"/>
  <c r="V157" i="82"/>
  <c r="C157" i="82"/>
  <c r="Q157" i="82" s="1"/>
  <c r="BG156" i="82"/>
  <c r="AF156" i="82"/>
  <c r="AD156" i="82"/>
  <c r="AA156" i="82"/>
  <c r="Z156" i="82"/>
  <c r="V156" i="82"/>
  <c r="C156" i="82"/>
  <c r="Q156" i="82" s="1"/>
  <c r="BG155" i="82"/>
  <c r="AF155" i="82"/>
  <c r="AD155" i="82"/>
  <c r="AA155" i="82"/>
  <c r="Z155" i="82"/>
  <c r="V155" i="82"/>
  <c r="C155" i="82"/>
  <c r="Q155" i="82" s="1"/>
  <c r="BG154" i="82"/>
  <c r="AF154" i="82"/>
  <c r="AD154" i="82"/>
  <c r="AA154" i="82"/>
  <c r="Z154" i="82"/>
  <c r="V154" i="82"/>
  <c r="C154" i="82"/>
  <c r="Q154" i="82" s="1"/>
  <c r="BG153" i="82"/>
  <c r="AI153" i="82"/>
  <c r="AF153" i="82"/>
  <c r="AD153" i="82"/>
  <c r="AA153" i="82"/>
  <c r="Z153" i="82"/>
  <c r="V153" i="82"/>
  <c r="C153" i="82"/>
  <c r="Q153" i="82" s="1"/>
  <c r="BG152" i="82"/>
  <c r="AI152" i="82"/>
  <c r="AD152" i="82"/>
  <c r="AA152" i="82"/>
  <c r="Z152" i="82"/>
  <c r="V152" i="82"/>
  <c r="C152" i="82"/>
  <c r="Q152" i="82" s="1"/>
  <c r="BG151" i="82"/>
  <c r="AI151" i="82"/>
  <c r="AF151" i="82"/>
  <c r="AD151" i="82"/>
  <c r="AA151" i="82"/>
  <c r="Z151" i="82"/>
  <c r="V151" i="82"/>
  <c r="C151" i="82"/>
  <c r="Q151" i="82" s="1"/>
  <c r="BG150" i="82"/>
  <c r="AD150" i="82"/>
  <c r="AA150" i="82"/>
  <c r="Z150" i="82"/>
  <c r="V150" i="82"/>
  <c r="C150" i="82"/>
  <c r="Q150" i="82" s="1"/>
  <c r="BG149" i="82"/>
  <c r="AF149" i="82"/>
  <c r="AD149" i="82"/>
  <c r="AA149" i="82"/>
  <c r="Z149" i="82"/>
  <c r="V149" i="82"/>
  <c r="C149" i="82"/>
  <c r="Q149" i="82" s="1"/>
  <c r="BG148" i="82"/>
  <c r="AI148" i="82"/>
  <c r="AF148" i="82"/>
  <c r="AD148" i="82"/>
  <c r="AA148" i="82"/>
  <c r="Z148" i="82"/>
  <c r="V148" i="82"/>
  <c r="C148" i="82"/>
  <c r="Q148" i="82" s="1"/>
  <c r="BG147" i="82"/>
  <c r="AI147" i="82"/>
  <c r="AF147" i="82"/>
  <c r="AD147" i="82"/>
  <c r="AA147" i="82"/>
  <c r="Z147" i="82"/>
  <c r="V147" i="82"/>
  <c r="C147" i="82"/>
  <c r="Q147" i="82" s="1"/>
  <c r="BG146" i="82"/>
  <c r="AF146" i="82"/>
  <c r="AD146" i="82"/>
  <c r="AA146" i="82"/>
  <c r="Z146" i="82"/>
  <c r="V146" i="82"/>
  <c r="C146" i="82"/>
  <c r="Q146" i="82" s="1"/>
  <c r="BG145" i="82"/>
  <c r="AD145" i="82"/>
  <c r="AA145" i="82"/>
  <c r="Z145" i="82"/>
  <c r="V145" i="82"/>
  <c r="C145" i="82"/>
  <c r="Q145" i="82" s="1"/>
  <c r="BG144" i="82"/>
  <c r="AF144" i="82"/>
  <c r="AD144" i="82"/>
  <c r="AA144" i="82"/>
  <c r="Z144" i="82"/>
  <c r="V144" i="82"/>
  <c r="C144" i="82"/>
  <c r="Q144" i="82" s="1"/>
  <c r="BG143" i="82"/>
  <c r="AD143" i="82"/>
  <c r="AA143" i="82"/>
  <c r="Z143" i="82"/>
  <c r="V143" i="82"/>
  <c r="C143" i="82"/>
  <c r="Q143" i="82" s="1"/>
  <c r="BG142" i="82"/>
  <c r="AD142" i="82"/>
  <c r="AA142" i="82"/>
  <c r="Z142" i="82"/>
  <c r="V142" i="82"/>
  <c r="C142" i="82"/>
  <c r="Q142" i="82" s="1"/>
  <c r="BG141" i="82"/>
  <c r="AF141" i="82"/>
  <c r="AD141" i="82"/>
  <c r="AA141" i="82"/>
  <c r="Z141" i="82"/>
  <c r="V141" i="82"/>
  <c r="C141" i="82"/>
  <c r="Q141" i="82" s="1"/>
  <c r="BG140" i="82"/>
  <c r="AD140" i="82"/>
  <c r="AA140" i="82"/>
  <c r="Z140" i="82"/>
  <c r="V140" i="82"/>
  <c r="C140" i="82"/>
  <c r="Q140" i="82" s="1"/>
  <c r="BG139" i="82"/>
  <c r="AD139" i="82"/>
  <c r="AA139" i="82"/>
  <c r="Z139" i="82"/>
  <c r="V139" i="82"/>
  <c r="C139" i="82"/>
  <c r="Q139" i="82" s="1"/>
  <c r="BG138" i="82"/>
  <c r="AD138" i="82"/>
  <c r="AA138" i="82"/>
  <c r="Z138" i="82"/>
  <c r="V138" i="82"/>
  <c r="C138" i="82"/>
  <c r="Q138" i="82" s="1"/>
  <c r="BG137" i="82"/>
  <c r="AF137" i="82"/>
  <c r="AD137" i="82"/>
  <c r="AA137" i="82"/>
  <c r="Z137" i="82"/>
  <c r="V137" i="82"/>
  <c r="C137" i="82"/>
  <c r="Q137" i="82" s="1"/>
  <c r="BG136" i="82"/>
  <c r="AI136" i="82"/>
  <c r="AD136" i="82"/>
  <c r="AA136" i="82"/>
  <c r="Z136" i="82"/>
  <c r="V136" i="82"/>
  <c r="C136" i="82"/>
  <c r="Q136" i="82" s="1"/>
  <c r="BG135" i="82"/>
  <c r="AD135" i="82"/>
  <c r="AA135" i="82"/>
  <c r="Z135" i="82"/>
  <c r="V135" i="82"/>
  <c r="C135" i="82"/>
  <c r="Q135" i="82" s="1"/>
  <c r="BG134" i="82"/>
  <c r="AI134" i="82"/>
  <c r="AD134" i="82"/>
  <c r="AA134" i="82"/>
  <c r="Z134" i="82"/>
  <c r="V134" i="82"/>
  <c r="C134" i="82"/>
  <c r="Q134" i="82" s="1"/>
  <c r="BG133" i="82"/>
  <c r="AI133" i="82"/>
  <c r="AD133" i="82"/>
  <c r="AA133" i="82"/>
  <c r="Z133" i="82"/>
  <c r="V133" i="82"/>
  <c r="C133" i="82"/>
  <c r="Q133" i="82" s="1"/>
  <c r="BG132" i="82"/>
  <c r="AD132" i="82"/>
  <c r="AA132" i="82"/>
  <c r="Z132" i="82"/>
  <c r="V132" i="82"/>
  <c r="C132" i="82"/>
  <c r="Q132" i="82" s="1"/>
  <c r="BG131" i="82"/>
  <c r="AD131" i="82"/>
  <c r="AA131" i="82"/>
  <c r="Z131" i="82"/>
  <c r="V131" i="82"/>
  <c r="C131" i="82"/>
  <c r="Q131" i="82" s="1"/>
  <c r="BG130" i="82"/>
  <c r="AF130" i="82"/>
  <c r="AD130" i="82"/>
  <c r="AA130" i="82"/>
  <c r="Z130" i="82"/>
  <c r="V130" i="82"/>
  <c r="C130" i="82"/>
  <c r="Q130" i="82" s="1"/>
  <c r="BG129" i="82"/>
  <c r="AF129" i="82"/>
  <c r="AD129" i="82"/>
  <c r="AA129" i="82"/>
  <c r="Z129" i="82"/>
  <c r="V129" i="82"/>
  <c r="C129" i="82"/>
  <c r="Q129" i="82" s="1"/>
  <c r="BG128" i="82"/>
  <c r="AF128" i="82"/>
  <c r="AD128" i="82"/>
  <c r="AA128" i="82"/>
  <c r="Z128" i="82"/>
  <c r="V128" i="82"/>
  <c r="C128" i="82"/>
  <c r="Q128" i="82" s="1"/>
  <c r="BG127" i="82"/>
  <c r="AF127" i="82"/>
  <c r="AD127" i="82"/>
  <c r="AA127" i="82"/>
  <c r="Z127" i="82"/>
  <c r="V127" i="82"/>
  <c r="C127" i="82"/>
  <c r="Q127" i="82" s="1"/>
  <c r="BG126" i="82"/>
  <c r="AF126" i="82"/>
  <c r="AD126" i="82"/>
  <c r="AA126" i="82"/>
  <c r="Z126" i="82"/>
  <c r="V126" i="82"/>
  <c r="C126" i="82"/>
  <c r="Q126" i="82" s="1"/>
  <c r="BG125" i="82"/>
  <c r="AF125" i="82"/>
  <c r="AD125" i="82"/>
  <c r="AA125" i="82"/>
  <c r="Z125" i="82"/>
  <c r="V125" i="82"/>
  <c r="C125" i="82"/>
  <c r="Q125" i="82" s="1"/>
  <c r="BG124" i="82"/>
  <c r="AF124" i="82"/>
  <c r="AD124" i="82"/>
  <c r="AA124" i="82"/>
  <c r="Z124" i="82"/>
  <c r="V124" i="82"/>
  <c r="C124" i="82"/>
  <c r="Q124" i="82" s="1"/>
  <c r="BG123" i="82"/>
  <c r="AD123" i="82"/>
  <c r="AA123" i="82"/>
  <c r="Z123" i="82"/>
  <c r="V123" i="82"/>
  <c r="C123" i="82"/>
  <c r="Q123" i="82" s="1"/>
  <c r="BG122" i="82"/>
  <c r="AD122" i="82"/>
  <c r="AA122" i="82"/>
  <c r="Z122" i="82"/>
  <c r="V122" i="82"/>
  <c r="C122" i="82"/>
  <c r="Q122" i="82" s="1"/>
  <c r="BG121" i="82"/>
  <c r="AD121" i="82"/>
  <c r="AA121" i="82"/>
  <c r="Z121" i="82"/>
  <c r="V121" i="82"/>
  <c r="C121" i="82"/>
  <c r="Q121" i="82" s="1"/>
  <c r="BG120" i="82"/>
  <c r="AD120" i="82"/>
  <c r="AA120" i="82"/>
  <c r="Z120" i="82"/>
  <c r="V120" i="82"/>
  <c r="C120" i="82"/>
  <c r="Q120" i="82" s="1"/>
  <c r="BG119" i="82"/>
  <c r="AI119" i="82"/>
  <c r="AD119" i="82"/>
  <c r="AA119" i="82"/>
  <c r="Z119" i="82"/>
  <c r="V119" i="82"/>
  <c r="C119" i="82"/>
  <c r="Q119" i="82" s="1"/>
  <c r="BG118" i="82"/>
  <c r="AI118" i="82"/>
  <c r="AD118" i="82"/>
  <c r="AA118" i="82"/>
  <c r="Z118" i="82"/>
  <c r="V118" i="82"/>
  <c r="C118" i="82"/>
  <c r="Q118" i="82" s="1"/>
  <c r="BG117" i="82"/>
  <c r="AD117" i="82"/>
  <c r="AA117" i="82"/>
  <c r="Z117" i="82"/>
  <c r="V117" i="82"/>
  <c r="C117" i="82"/>
  <c r="Q117" i="82" s="1"/>
  <c r="BG116" i="82"/>
  <c r="AF116" i="82"/>
  <c r="AD116" i="82"/>
  <c r="AA116" i="82"/>
  <c r="Z116" i="82"/>
  <c r="V116" i="82"/>
  <c r="C116" i="82"/>
  <c r="Q116" i="82" s="1"/>
  <c r="BG115" i="82"/>
  <c r="AD115" i="82"/>
  <c r="AA115" i="82"/>
  <c r="Z115" i="82"/>
  <c r="V115" i="82"/>
  <c r="C115" i="82"/>
  <c r="Q115" i="82" s="1"/>
  <c r="BG114" i="82"/>
  <c r="AD114" i="82"/>
  <c r="AA114" i="82"/>
  <c r="Z114" i="82"/>
  <c r="V114" i="82"/>
  <c r="C114" i="82"/>
  <c r="Q114" i="82" s="1"/>
  <c r="BG113" i="82"/>
  <c r="AD113" i="82"/>
  <c r="AA113" i="82"/>
  <c r="Z113" i="82"/>
  <c r="V113" i="82"/>
  <c r="C113" i="82"/>
  <c r="Q113" i="82" s="1"/>
  <c r="BG112" i="82"/>
  <c r="AD112" i="82"/>
  <c r="AA112" i="82"/>
  <c r="Z112" i="82"/>
  <c r="V112" i="82"/>
  <c r="C112" i="82"/>
  <c r="Q112" i="82" s="1"/>
  <c r="BG111" i="82"/>
  <c r="AD111" i="82"/>
  <c r="AA111" i="82"/>
  <c r="Z111" i="82"/>
  <c r="V111" i="82"/>
  <c r="C111" i="82"/>
  <c r="Q111" i="82" s="1"/>
  <c r="BG110" i="82"/>
  <c r="AF110" i="82"/>
  <c r="AD110" i="82"/>
  <c r="AA110" i="82"/>
  <c r="Z110" i="82"/>
  <c r="V110" i="82"/>
  <c r="C110" i="82"/>
  <c r="Q110" i="82" s="1"/>
  <c r="BG109" i="82"/>
  <c r="AF109" i="82"/>
  <c r="AD109" i="82"/>
  <c r="AA109" i="82"/>
  <c r="Z109" i="82"/>
  <c r="V109" i="82"/>
  <c r="C109" i="82"/>
  <c r="Q109" i="82" s="1"/>
  <c r="BG108" i="82"/>
  <c r="AF108" i="82"/>
  <c r="AD108" i="82"/>
  <c r="AA108" i="82"/>
  <c r="Z108" i="82"/>
  <c r="V108" i="82"/>
  <c r="C108" i="82"/>
  <c r="Q108" i="82" s="1"/>
  <c r="BG107" i="82"/>
  <c r="AF107" i="82"/>
  <c r="AD107" i="82"/>
  <c r="AA107" i="82"/>
  <c r="Z107" i="82"/>
  <c r="V107" i="82"/>
  <c r="C107" i="82"/>
  <c r="Q107" i="82" s="1"/>
  <c r="BG106" i="82"/>
  <c r="AF106" i="82"/>
  <c r="AD106" i="82"/>
  <c r="AA106" i="82"/>
  <c r="Z106" i="82"/>
  <c r="V106" i="82"/>
  <c r="C106" i="82"/>
  <c r="Q106" i="82" s="1"/>
  <c r="BG105" i="82"/>
  <c r="AF105" i="82"/>
  <c r="AD105" i="82"/>
  <c r="AA105" i="82"/>
  <c r="Z105" i="82"/>
  <c r="V105" i="82"/>
  <c r="C105" i="82"/>
  <c r="Q105" i="82" s="1"/>
  <c r="BG104" i="82"/>
  <c r="AF104" i="82"/>
  <c r="AD104" i="82"/>
  <c r="AA104" i="82"/>
  <c r="Z104" i="82"/>
  <c r="V104" i="82"/>
  <c r="C104" i="82"/>
  <c r="Q104" i="82" s="1"/>
  <c r="BG103" i="82"/>
  <c r="AD103" i="82"/>
  <c r="AA103" i="82"/>
  <c r="Z103" i="82"/>
  <c r="V103" i="82"/>
  <c r="C103" i="82"/>
  <c r="Q103" i="82" s="1"/>
  <c r="BG102" i="82"/>
  <c r="AD102" i="82"/>
  <c r="AA102" i="82"/>
  <c r="Z102" i="82"/>
  <c r="V102" i="82"/>
  <c r="C102" i="82"/>
  <c r="Q102" i="82" s="1"/>
  <c r="BG101" i="82"/>
  <c r="AD101" i="82"/>
  <c r="AA101" i="82"/>
  <c r="Z101" i="82"/>
  <c r="V101" i="82"/>
  <c r="C101" i="82"/>
  <c r="Q101" i="82" s="1"/>
  <c r="BG100" i="82"/>
  <c r="AD100" i="82"/>
  <c r="AA100" i="82"/>
  <c r="Z100" i="82"/>
  <c r="V100" i="82"/>
  <c r="C100" i="82"/>
  <c r="Q100" i="82" s="1"/>
  <c r="BG99" i="82"/>
  <c r="AD99" i="82"/>
  <c r="AA99" i="82"/>
  <c r="Z99" i="82"/>
  <c r="V99" i="82"/>
  <c r="C99" i="82"/>
  <c r="Q99" i="82" s="1"/>
  <c r="BG98" i="82"/>
  <c r="AI98" i="82"/>
  <c r="AD98" i="82"/>
  <c r="AA98" i="82"/>
  <c r="Z98" i="82"/>
  <c r="V98" i="82"/>
  <c r="C98" i="82"/>
  <c r="Q98" i="82" s="1"/>
  <c r="BG97" i="82"/>
  <c r="AD97" i="82"/>
  <c r="AA97" i="82"/>
  <c r="Z97" i="82"/>
  <c r="V97" i="82"/>
  <c r="C97" i="82"/>
  <c r="Q97" i="82" s="1"/>
  <c r="BG96" i="82"/>
  <c r="AF96" i="82"/>
  <c r="AD96" i="82"/>
  <c r="AA96" i="82"/>
  <c r="Z96" i="82"/>
  <c r="V96" i="82"/>
  <c r="C96" i="82"/>
  <c r="Q96" i="82" s="1"/>
  <c r="BG95" i="82"/>
  <c r="AD95" i="82"/>
  <c r="AA95" i="82"/>
  <c r="Z95" i="82"/>
  <c r="V95" i="82"/>
  <c r="C95" i="82"/>
  <c r="Q95" i="82" s="1"/>
  <c r="BG94" i="82"/>
  <c r="AI94" i="82"/>
  <c r="AF94" i="82"/>
  <c r="AD94" i="82"/>
  <c r="AA94" i="82"/>
  <c r="Z94" i="82"/>
  <c r="V94" i="82"/>
  <c r="C94" i="82"/>
  <c r="Q94" i="82" s="1"/>
  <c r="BG93" i="82"/>
  <c r="AI93" i="82"/>
  <c r="AD93" i="82"/>
  <c r="AA93" i="82"/>
  <c r="Z93" i="82"/>
  <c r="V93" i="82"/>
  <c r="C93" i="82"/>
  <c r="Q93" i="82" s="1"/>
  <c r="BG92" i="82"/>
  <c r="AF92" i="82"/>
  <c r="AD92" i="82"/>
  <c r="AA92" i="82"/>
  <c r="Z92" i="82"/>
  <c r="V92" i="82"/>
  <c r="C92" i="82"/>
  <c r="Q92" i="82" s="1"/>
  <c r="BG91" i="82"/>
  <c r="AF91" i="82"/>
  <c r="AD91" i="82"/>
  <c r="AA91" i="82"/>
  <c r="Z91" i="82"/>
  <c r="V91" i="82"/>
  <c r="C91" i="82"/>
  <c r="Q91" i="82" s="1"/>
  <c r="BG90" i="82"/>
  <c r="AF90" i="82"/>
  <c r="AD90" i="82"/>
  <c r="AA90" i="82"/>
  <c r="Z90" i="82"/>
  <c r="V90" i="82"/>
  <c r="C90" i="82"/>
  <c r="Q90" i="82" s="1"/>
  <c r="BG89" i="82"/>
  <c r="AF89" i="82"/>
  <c r="AD89" i="82"/>
  <c r="AA89" i="82"/>
  <c r="Z89" i="82"/>
  <c r="V89" i="82"/>
  <c r="C89" i="82"/>
  <c r="Q89" i="82" s="1"/>
  <c r="BG88" i="82"/>
  <c r="AF88" i="82"/>
  <c r="AD88" i="82"/>
  <c r="AA88" i="82"/>
  <c r="Z88" i="82"/>
  <c r="V88" i="82"/>
  <c r="C88" i="82"/>
  <c r="Q88" i="82" s="1"/>
  <c r="BG87" i="82"/>
  <c r="AD87" i="82"/>
  <c r="AA87" i="82"/>
  <c r="Z87" i="82"/>
  <c r="V87" i="82"/>
  <c r="C87" i="82"/>
  <c r="Q87" i="82" s="1"/>
  <c r="BG86" i="82"/>
  <c r="AD86" i="82"/>
  <c r="AA86" i="82"/>
  <c r="Z86" i="82"/>
  <c r="V86" i="82"/>
  <c r="C86" i="82"/>
  <c r="Q86" i="82" s="1"/>
  <c r="BG85" i="82"/>
  <c r="AD85" i="82"/>
  <c r="AA85" i="82"/>
  <c r="Z85" i="82"/>
  <c r="V85" i="82"/>
  <c r="C85" i="82"/>
  <c r="Q85" i="82" s="1"/>
  <c r="BG84" i="82"/>
  <c r="AD84" i="82"/>
  <c r="AA84" i="82"/>
  <c r="Z84" i="82"/>
  <c r="V84" i="82"/>
  <c r="C84" i="82"/>
  <c r="Q84" i="82" s="1"/>
  <c r="BG83" i="82"/>
  <c r="AI83" i="82"/>
  <c r="AD83" i="82"/>
  <c r="AA83" i="82"/>
  <c r="Z83" i="82"/>
  <c r="V83" i="82"/>
  <c r="C83" i="82"/>
  <c r="Q83" i="82" s="1"/>
  <c r="BG82" i="82"/>
  <c r="AD82" i="82"/>
  <c r="AA82" i="82"/>
  <c r="Z82" i="82"/>
  <c r="V82" i="82"/>
  <c r="C82" i="82"/>
  <c r="Q82" i="82" s="1"/>
  <c r="BG81" i="82"/>
  <c r="AF81" i="82"/>
  <c r="AD81" i="82"/>
  <c r="AA81" i="82"/>
  <c r="Z81" i="82"/>
  <c r="V81" i="82"/>
  <c r="C81" i="82"/>
  <c r="Q81" i="82" s="1"/>
  <c r="BG80" i="82"/>
  <c r="AD80" i="82"/>
  <c r="AA80" i="82"/>
  <c r="Z80" i="82"/>
  <c r="V80" i="82"/>
  <c r="C80" i="82"/>
  <c r="Q80" i="82" s="1"/>
  <c r="BG79" i="82"/>
  <c r="AF79" i="82"/>
  <c r="AD79" i="82"/>
  <c r="AA79" i="82"/>
  <c r="Z79" i="82"/>
  <c r="V79" i="82"/>
  <c r="C79" i="82"/>
  <c r="Q79" i="82" s="1"/>
  <c r="BG78" i="82"/>
  <c r="AF78" i="82"/>
  <c r="AD78" i="82"/>
  <c r="AA78" i="82"/>
  <c r="Z78" i="82"/>
  <c r="V78" i="82"/>
  <c r="C78" i="82"/>
  <c r="Q78" i="82" s="1"/>
  <c r="BG77" i="82"/>
  <c r="AF77" i="82"/>
  <c r="AD77" i="82"/>
  <c r="AA77" i="82"/>
  <c r="Z77" i="82"/>
  <c r="V77" i="82"/>
  <c r="C77" i="82"/>
  <c r="Q77" i="82" s="1"/>
  <c r="BG76" i="82"/>
  <c r="AD76" i="82"/>
  <c r="AA76" i="82"/>
  <c r="Z76" i="82"/>
  <c r="V76" i="82"/>
  <c r="C76" i="82"/>
  <c r="Q76" i="82" s="1"/>
  <c r="BG75" i="82"/>
  <c r="AD75" i="82"/>
  <c r="AA75" i="82"/>
  <c r="Z75" i="82"/>
  <c r="V75" i="82"/>
  <c r="C75" i="82"/>
  <c r="Q75" i="82" s="1"/>
  <c r="BG74" i="82"/>
  <c r="AD74" i="82"/>
  <c r="AA74" i="82"/>
  <c r="Z74" i="82"/>
  <c r="V74" i="82"/>
  <c r="C74" i="82"/>
  <c r="Q74" i="82" s="1"/>
  <c r="BG73" i="82"/>
  <c r="AD73" i="82"/>
  <c r="AA73" i="82"/>
  <c r="Z73" i="82"/>
  <c r="V73" i="82"/>
  <c r="C73" i="82"/>
  <c r="Q73" i="82" s="1"/>
  <c r="BG72" i="82"/>
  <c r="AD72" i="82"/>
  <c r="AA72" i="82"/>
  <c r="Z72" i="82"/>
  <c r="V72" i="82"/>
  <c r="C72" i="82"/>
  <c r="Q72" i="82" s="1"/>
  <c r="BG71" i="82"/>
  <c r="AI71" i="82"/>
  <c r="AD71" i="82"/>
  <c r="AA71" i="82"/>
  <c r="Z71" i="82"/>
  <c r="V71" i="82"/>
  <c r="C71" i="82"/>
  <c r="Q71" i="82" s="1"/>
  <c r="BG70" i="82"/>
  <c r="AI70" i="82"/>
  <c r="AD70" i="82"/>
  <c r="AA70" i="82"/>
  <c r="Z70" i="82"/>
  <c r="V70" i="82"/>
  <c r="C70" i="82"/>
  <c r="Q70" i="82" s="1"/>
  <c r="BG69" i="82"/>
  <c r="AD69" i="82"/>
  <c r="AA69" i="82"/>
  <c r="Z69" i="82"/>
  <c r="V69" i="82"/>
  <c r="C69" i="82"/>
  <c r="Q69" i="82" s="1"/>
  <c r="BG68" i="82"/>
  <c r="AD68" i="82"/>
  <c r="AA68" i="82"/>
  <c r="Z68" i="82"/>
  <c r="V68" i="82"/>
  <c r="C68" i="82"/>
  <c r="Q68" i="82" s="1"/>
  <c r="BG67" i="82"/>
  <c r="AI67" i="82"/>
  <c r="AF67" i="82"/>
  <c r="AD67" i="82"/>
  <c r="AA67" i="82"/>
  <c r="Z67" i="82"/>
  <c r="V67" i="82"/>
  <c r="C67" i="82"/>
  <c r="Q67" i="82" s="1"/>
  <c r="BG66" i="82"/>
  <c r="AD66" i="82"/>
  <c r="AA66" i="82"/>
  <c r="Z66" i="82"/>
  <c r="V66" i="82"/>
  <c r="C66" i="82"/>
  <c r="Q66" i="82" s="1"/>
  <c r="BG65" i="82"/>
  <c r="AF65" i="82"/>
  <c r="AD65" i="82"/>
  <c r="AA65" i="82"/>
  <c r="Z65" i="82"/>
  <c r="V65" i="82"/>
  <c r="C65" i="82"/>
  <c r="Q65" i="82" s="1"/>
  <c r="BG64" i="82"/>
  <c r="AF64" i="82"/>
  <c r="AD64" i="82"/>
  <c r="AA64" i="82"/>
  <c r="Z64" i="82"/>
  <c r="V64" i="82"/>
  <c r="C64" i="82"/>
  <c r="Q64" i="82" s="1"/>
  <c r="BG63" i="82"/>
  <c r="AF63" i="82"/>
  <c r="AD63" i="82"/>
  <c r="AA63" i="82"/>
  <c r="Z63" i="82"/>
  <c r="V63" i="82"/>
  <c r="C63" i="82"/>
  <c r="Q63" i="82" s="1"/>
  <c r="BG62" i="82"/>
  <c r="AF62" i="82"/>
  <c r="AD62" i="82"/>
  <c r="AA62" i="82"/>
  <c r="Z62" i="82"/>
  <c r="V62" i="82"/>
  <c r="C62" i="82"/>
  <c r="Q62" i="82" s="1"/>
  <c r="BG61" i="82"/>
  <c r="AI61" i="82"/>
  <c r="AF61" i="82"/>
  <c r="AD61" i="82"/>
  <c r="AA61" i="82"/>
  <c r="Z61" i="82"/>
  <c r="V61" i="82"/>
  <c r="C61" i="82"/>
  <c r="Q61" i="82" s="1"/>
  <c r="BG60" i="82"/>
  <c r="AD60" i="82"/>
  <c r="AA60" i="82"/>
  <c r="Z60" i="82"/>
  <c r="V60" i="82"/>
  <c r="C60" i="82"/>
  <c r="Q60" i="82" s="1"/>
  <c r="BG59" i="82"/>
  <c r="AF59" i="82"/>
  <c r="AD59" i="82"/>
  <c r="AA59" i="82"/>
  <c r="Z59" i="82"/>
  <c r="V59" i="82"/>
  <c r="C59" i="82"/>
  <c r="Q59" i="82" s="1"/>
  <c r="BG58" i="82"/>
  <c r="AI58" i="82"/>
  <c r="AD58" i="82"/>
  <c r="AA58" i="82"/>
  <c r="Z58" i="82"/>
  <c r="V58" i="82"/>
  <c r="C58" i="82"/>
  <c r="Q58" i="82" s="1"/>
  <c r="BG57" i="82"/>
  <c r="AD57" i="82"/>
  <c r="AA57" i="82"/>
  <c r="Z57" i="82"/>
  <c r="V57" i="82"/>
  <c r="C57" i="82"/>
  <c r="Q57" i="82" s="1"/>
  <c r="BG56" i="82"/>
  <c r="AD56" i="82"/>
  <c r="AA56" i="82"/>
  <c r="Z56" i="82"/>
  <c r="V56" i="82"/>
  <c r="C56" i="82"/>
  <c r="Q56" i="82" s="1"/>
  <c r="BG55" i="82"/>
  <c r="AD55" i="82"/>
  <c r="AA55" i="82"/>
  <c r="Z55" i="82"/>
  <c r="V55" i="82"/>
  <c r="C55" i="82"/>
  <c r="Q55" i="82" s="1"/>
  <c r="BG54" i="82"/>
  <c r="AF54" i="82"/>
  <c r="AD54" i="82"/>
  <c r="AA54" i="82"/>
  <c r="Z54" i="82"/>
  <c r="V54" i="82"/>
  <c r="C54" i="82"/>
  <c r="Q54" i="82" s="1"/>
  <c r="BG53" i="82"/>
  <c r="AF53" i="82"/>
  <c r="AD53" i="82"/>
  <c r="AA53" i="82"/>
  <c r="Z53" i="82"/>
  <c r="V53" i="82"/>
  <c r="C53" i="82"/>
  <c r="Q53" i="82" s="1"/>
  <c r="BG52" i="82"/>
  <c r="AI52" i="82"/>
  <c r="AF52" i="82"/>
  <c r="AD52" i="82"/>
  <c r="AA52" i="82"/>
  <c r="Z52" i="82"/>
  <c r="V52" i="82"/>
  <c r="C52" i="82"/>
  <c r="Q52" i="82" s="1"/>
  <c r="BG51" i="82"/>
  <c r="AI51" i="82"/>
  <c r="AF51" i="82"/>
  <c r="AD51" i="82"/>
  <c r="AA51" i="82"/>
  <c r="Z51" i="82"/>
  <c r="V51" i="82"/>
  <c r="C51" i="82"/>
  <c r="Q51" i="82" s="1"/>
  <c r="BG50" i="82"/>
  <c r="AI50" i="82"/>
  <c r="AF50" i="82"/>
  <c r="AD50" i="82"/>
  <c r="AA50" i="82"/>
  <c r="Z50" i="82"/>
  <c r="V50" i="82"/>
  <c r="C50" i="82"/>
  <c r="Q50" i="82" s="1"/>
  <c r="BG49" i="82"/>
  <c r="AI49" i="82"/>
  <c r="AF49" i="82"/>
  <c r="AD49" i="82"/>
  <c r="AA49" i="82"/>
  <c r="Z49" i="82"/>
  <c r="V49" i="82"/>
  <c r="C49" i="82"/>
  <c r="Q49" i="82" s="1"/>
  <c r="BG48" i="82"/>
  <c r="AD48" i="82"/>
  <c r="AA48" i="82"/>
  <c r="Z48" i="82"/>
  <c r="V48" i="82"/>
  <c r="C48" i="82"/>
  <c r="Q48" i="82" s="1"/>
  <c r="BG47" i="82"/>
  <c r="AI47" i="82"/>
  <c r="AF47" i="82"/>
  <c r="AD47" i="82"/>
  <c r="AA47" i="82"/>
  <c r="Z47" i="82"/>
  <c r="V47" i="82"/>
  <c r="C47" i="82"/>
  <c r="Q47" i="82" s="1"/>
  <c r="BG46" i="82"/>
  <c r="AI46" i="82"/>
  <c r="AD46" i="82"/>
  <c r="AA46" i="82"/>
  <c r="Z46" i="82"/>
  <c r="V46" i="82"/>
  <c r="C46" i="82"/>
  <c r="Q46" i="82" s="1"/>
  <c r="BG45" i="82"/>
  <c r="AF45" i="82"/>
  <c r="AD45" i="82"/>
  <c r="AA45" i="82"/>
  <c r="Z45" i="82"/>
  <c r="V45" i="82"/>
  <c r="C45" i="82"/>
  <c r="Q45" i="82" s="1"/>
  <c r="BG44" i="82"/>
  <c r="AF44" i="82"/>
  <c r="AD44" i="82"/>
  <c r="AA44" i="82"/>
  <c r="Z44" i="82"/>
  <c r="V44" i="82"/>
  <c r="C44" i="82"/>
  <c r="Q44" i="82" s="1"/>
  <c r="BG43" i="82"/>
  <c r="AF43" i="82"/>
  <c r="AD43" i="82"/>
  <c r="AA43" i="82"/>
  <c r="Z43" i="82"/>
  <c r="V43" i="82"/>
  <c r="C43" i="82"/>
  <c r="Q43" i="82" s="1"/>
  <c r="BG42" i="82"/>
  <c r="AF42" i="82"/>
  <c r="AD42" i="82"/>
  <c r="AA42" i="82"/>
  <c r="Z42" i="82"/>
  <c r="V42" i="82"/>
  <c r="C42" i="82"/>
  <c r="Q42" i="82" s="1"/>
  <c r="BG41" i="82"/>
  <c r="AI41" i="82"/>
  <c r="AF41" i="82"/>
  <c r="AD41" i="82"/>
  <c r="AA41" i="82"/>
  <c r="Z41" i="82"/>
  <c r="V41" i="82"/>
  <c r="C41" i="82"/>
  <c r="Q41" i="82" s="1"/>
  <c r="BG40" i="82"/>
  <c r="AI40" i="82"/>
  <c r="AF40" i="82"/>
  <c r="AD40" i="82"/>
  <c r="AA40" i="82"/>
  <c r="Z40" i="82"/>
  <c r="V40" i="82"/>
  <c r="C40" i="82"/>
  <c r="Q40" i="82" s="1"/>
  <c r="BG39" i="82"/>
  <c r="AF39" i="82"/>
  <c r="AD39" i="82"/>
  <c r="AA39" i="82"/>
  <c r="Z39" i="82"/>
  <c r="V39" i="82"/>
  <c r="C39" i="82"/>
  <c r="Q39" i="82" s="1"/>
  <c r="BG38" i="82"/>
  <c r="AD38" i="82"/>
  <c r="AA38" i="82"/>
  <c r="Z38" i="82"/>
  <c r="V38" i="82"/>
  <c r="C38" i="82"/>
  <c r="Q38" i="82" s="1"/>
  <c r="BG37" i="82"/>
  <c r="AF37" i="82"/>
  <c r="AD37" i="82"/>
  <c r="AA37" i="82"/>
  <c r="Z37" i="82"/>
  <c r="V37" i="82"/>
  <c r="C37" i="82"/>
  <c r="Q37" i="82" s="1"/>
  <c r="BG36" i="82"/>
  <c r="AD36" i="82"/>
  <c r="AA36" i="82"/>
  <c r="Z36" i="82"/>
  <c r="V36" i="82"/>
  <c r="C36" i="82"/>
  <c r="Q36" i="82" s="1"/>
  <c r="BG35" i="82"/>
  <c r="AI35" i="82"/>
  <c r="AD35" i="82"/>
  <c r="AA35" i="82"/>
  <c r="Z35" i="82"/>
  <c r="V35" i="82"/>
  <c r="C35" i="82"/>
  <c r="Q35" i="82" s="1"/>
  <c r="BG34" i="82"/>
  <c r="AI34" i="82"/>
  <c r="AD34" i="82"/>
  <c r="AA34" i="82"/>
  <c r="Z34" i="82"/>
  <c r="V34" i="82"/>
  <c r="C34" i="82"/>
  <c r="Q34" i="82" s="1"/>
  <c r="BG33" i="82"/>
  <c r="AD33" i="82"/>
  <c r="AA33" i="82"/>
  <c r="Z33" i="82"/>
  <c r="V33" i="82"/>
  <c r="C33" i="82"/>
  <c r="Q33" i="82" s="1"/>
  <c r="AH33" i="82" s="1"/>
  <c r="BG32" i="82"/>
  <c r="AI32" i="82"/>
  <c r="AF32" i="82"/>
  <c r="AD32" i="82"/>
  <c r="AA32" i="82"/>
  <c r="Z32" i="82"/>
  <c r="V32" i="82"/>
  <c r="C32" i="82"/>
  <c r="Q32" i="82" s="1"/>
  <c r="AH32" i="82" s="1"/>
  <c r="BG31" i="82"/>
  <c r="AI31" i="82"/>
  <c r="AF31" i="82"/>
  <c r="AD31" i="82"/>
  <c r="AA31" i="82"/>
  <c r="Z31" i="82"/>
  <c r="V31" i="82"/>
  <c r="C31" i="82"/>
  <c r="Q31" i="82" s="1"/>
  <c r="AH31" i="82" s="1"/>
  <c r="BG30" i="82"/>
  <c r="AD30" i="82"/>
  <c r="AA30" i="82"/>
  <c r="Z30" i="82"/>
  <c r="V30" i="82"/>
  <c r="C30" i="82"/>
  <c r="Q30" i="82" s="1"/>
  <c r="AH30" i="82" s="1"/>
  <c r="BG29" i="82"/>
  <c r="AD29" i="82"/>
  <c r="AA29" i="82"/>
  <c r="Z29" i="82"/>
  <c r="V29" i="82"/>
  <c r="C29" i="82"/>
  <c r="Q29" i="82" s="1"/>
  <c r="BG28" i="82"/>
  <c r="AD28" i="82"/>
  <c r="AA28" i="82"/>
  <c r="Z28" i="82"/>
  <c r="V28" i="82"/>
  <c r="C28" i="82"/>
  <c r="Q28" i="82" s="1"/>
  <c r="BG27" i="82"/>
  <c r="AF27" i="82"/>
  <c r="AA27" i="82"/>
  <c r="Z27" i="82"/>
  <c r="V27" i="82"/>
  <c r="C27" i="82"/>
  <c r="Q27" i="82" s="1"/>
  <c r="BG26" i="82"/>
  <c r="AI26" i="82"/>
  <c r="AF26" i="82"/>
  <c r="AD26" i="82"/>
  <c r="AA26" i="82"/>
  <c r="Z26" i="82"/>
  <c r="V26" i="82"/>
  <c r="C26" i="82"/>
  <c r="Q26" i="82" s="1"/>
  <c r="BG25" i="82"/>
  <c r="AF25" i="82"/>
  <c r="AD25" i="82"/>
  <c r="AA25" i="82"/>
  <c r="Z25" i="82"/>
  <c r="V25" i="82"/>
  <c r="C25" i="82"/>
  <c r="Q25" i="82" s="1"/>
  <c r="BG24" i="82"/>
  <c r="AD24" i="82"/>
  <c r="AA24" i="82"/>
  <c r="Z24" i="82"/>
  <c r="V24" i="82"/>
  <c r="C24" i="82"/>
  <c r="Q24" i="82" s="1"/>
  <c r="BG23" i="82"/>
  <c r="AD23" i="82"/>
  <c r="AA23" i="82"/>
  <c r="Z23" i="82"/>
  <c r="V23" i="82"/>
  <c r="C23" i="82"/>
  <c r="Q23" i="82" s="1"/>
  <c r="BG22" i="82"/>
  <c r="AI22" i="82"/>
  <c r="AD22" i="82"/>
  <c r="AA22" i="82"/>
  <c r="Z22" i="82"/>
  <c r="V22" i="82"/>
  <c r="C22" i="82"/>
  <c r="Q22" i="82" s="1"/>
  <c r="BG21" i="82"/>
  <c r="AD21" i="82"/>
  <c r="AA21" i="82"/>
  <c r="Z21" i="82"/>
  <c r="V21" i="82"/>
  <c r="C21" i="82"/>
  <c r="Q21" i="82" s="1"/>
  <c r="BG20" i="82"/>
  <c r="AD20" i="82"/>
  <c r="AA20" i="82"/>
  <c r="Z20" i="82"/>
  <c r="V20" i="82"/>
  <c r="C20" i="82"/>
  <c r="Q20" i="82" s="1"/>
  <c r="BG19" i="82"/>
  <c r="AD19" i="82"/>
  <c r="AA19" i="82"/>
  <c r="Z19" i="82"/>
  <c r="V19" i="82"/>
  <c r="C19" i="82"/>
  <c r="Q19" i="82" s="1"/>
  <c r="BG18" i="82"/>
  <c r="AD18" i="82"/>
  <c r="AA18" i="82"/>
  <c r="Z18" i="82"/>
  <c r="V18" i="82"/>
  <c r="C18" i="82"/>
  <c r="Q18" i="82" s="1"/>
  <c r="BG17" i="82"/>
  <c r="AD17" i="82"/>
  <c r="AA17" i="82"/>
  <c r="Z17" i="82"/>
  <c r="V17" i="82"/>
  <c r="C17" i="82"/>
  <c r="Q17" i="82" s="1"/>
  <c r="BG16" i="82"/>
  <c r="AD16" i="82"/>
  <c r="AA16" i="82"/>
  <c r="Z16" i="82"/>
  <c r="V16" i="82"/>
  <c r="C16" i="82"/>
  <c r="Q16" i="82" s="1"/>
  <c r="BG15" i="82"/>
  <c r="AI15" i="82"/>
  <c r="AF15" i="82"/>
  <c r="AD15" i="82"/>
  <c r="AA15" i="82"/>
  <c r="Z15" i="82"/>
  <c r="V15" i="82"/>
  <c r="C15" i="82"/>
  <c r="Q15" i="82" s="1"/>
  <c r="BG14" i="82"/>
  <c r="AF14" i="82"/>
  <c r="AD14" i="82"/>
  <c r="AA14" i="82"/>
  <c r="Z14" i="82"/>
  <c r="V14" i="82"/>
  <c r="C14" i="82"/>
  <c r="Q14" i="82" s="1"/>
  <c r="BG13" i="82"/>
  <c r="AF13" i="82"/>
  <c r="AD13" i="82"/>
  <c r="AA13" i="82"/>
  <c r="Z13" i="82"/>
  <c r="V13" i="82"/>
  <c r="C13" i="82"/>
  <c r="Q13" i="82" s="1"/>
  <c r="BG12" i="82"/>
  <c r="AF12" i="82"/>
  <c r="AD12" i="82"/>
  <c r="AA12" i="82"/>
  <c r="Z12" i="82"/>
  <c r="V12" i="82"/>
  <c r="C12" i="82"/>
  <c r="Q12" i="82" s="1"/>
  <c r="BG11" i="82"/>
  <c r="AF11" i="82"/>
  <c r="AD11" i="82"/>
  <c r="AA11" i="82"/>
  <c r="Z11" i="82"/>
  <c r="V11" i="82"/>
  <c r="C11" i="82"/>
  <c r="Q11" i="82" s="1"/>
  <c r="BG10" i="82"/>
  <c r="AD10" i="82"/>
  <c r="AA10" i="82"/>
  <c r="Z10" i="82"/>
  <c r="V10" i="82"/>
  <c r="C10" i="82"/>
  <c r="BG9" i="82"/>
  <c r="AD9" i="82"/>
  <c r="AA9" i="82"/>
  <c r="Z9" i="82"/>
  <c r="V9" i="82"/>
  <c r="C9" i="82"/>
  <c r="BG8" i="82"/>
  <c r="AD8" i="82"/>
  <c r="AA8" i="82"/>
  <c r="Z8" i="82"/>
  <c r="V8" i="82"/>
  <c r="C8" i="82"/>
  <c r="BG7" i="82"/>
  <c r="AD7" i="82"/>
  <c r="AA7" i="82"/>
  <c r="Z7" i="82"/>
  <c r="V7" i="82"/>
  <c r="C7" i="82"/>
  <c r="BG6" i="82"/>
  <c r="AD6" i="82"/>
  <c r="AA6" i="82"/>
  <c r="Z6" i="82"/>
  <c r="V6" i="82"/>
  <c r="C6" i="82"/>
  <c r="BG5" i="82"/>
  <c r="AD5" i="82"/>
  <c r="AA5" i="82"/>
  <c r="Z5" i="82"/>
  <c r="V5" i="82"/>
  <c r="C5" i="82"/>
  <c r="Q5" i="82" s="1"/>
  <c r="CF4" i="82"/>
  <c r="CE4" i="82"/>
  <c r="CD4" i="82"/>
  <c r="CC4" i="82"/>
  <c r="CB4" i="82"/>
  <c r="CA4" i="82"/>
  <c r="BZ4" i="82"/>
  <c r="BY4" i="82"/>
  <c r="BG4" i="82"/>
  <c r="AE63" i="82"/>
  <c r="V9" i="60"/>
  <c r="T9" i="60"/>
  <c r="AA4" i="82"/>
  <c r="S9" i="60" s="1"/>
  <c r="Z4" i="82"/>
  <c r="K3" i="87" s="1"/>
  <c r="D17" i="66" s="1"/>
  <c r="V4" i="82"/>
  <c r="P9" i="60" s="1"/>
  <c r="C4" i="82"/>
  <c r="W12" i="113" l="1"/>
  <c r="W12" i="112"/>
  <c r="W13" i="112"/>
  <c r="W12" i="111"/>
  <c r="W13" i="111"/>
  <c r="W11" i="113"/>
  <c r="W11" i="112"/>
  <c r="W11" i="111"/>
  <c r="W13" i="113"/>
  <c r="W14" i="112"/>
  <c r="W14" i="111"/>
  <c r="W14" i="113"/>
  <c r="W15" i="112"/>
  <c r="W15" i="111"/>
  <c r="W16" i="112"/>
  <c r="W16" i="111"/>
  <c r="W15" i="113"/>
  <c r="W17" i="111"/>
  <c r="W17" i="112"/>
  <c r="W16" i="113"/>
  <c r="W18" i="111"/>
  <c r="W17" i="113"/>
  <c r="W18" i="112"/>
  <c r="W19" i="112"/>
  <c r="W19" i="111"/>
  <c r="W18" i="113"/>
  <c r="W20" i="111"/>
  <c r="W19" i="113"/>
  <c r="W20" i="112"/>
  <c r="W21" i="111"/>
  <c r="W20" i="113"/>
  <c r="W21" i="112"/>
  <c r="W22" i="111"/>
  <c r="W22" i="112"/>
  <c r="W21" i="113"/>
  <c r="W23" i="111"/>
  <c r="W22" i="113"/>
  <c r="W23" i="112"/>
  <c r="W23" i="113"/>
  <c r="W24" i="112"/>
  <c r="W24" i="111"/>
  <c r="W24" i="113"/>
  <c r="W25" i="112"/>
  <c r="W25" i="111"/>
  <c r="W26" i="111"/>
  <c r="W25" i="113"/>
  <c r="W26" i="112"/>
  <c r="W26" i="113"/>
  <c r="W27" i="112"/>
  <c r="W27" i="111"/>
  <c r="W28" i="111"/>
  <c r="W28" i="112"/>
  <c r="W27" i="113"/>
  <c r="W28" i="113"/>
  <c r="W29" i="112"/>
  <c r="W29" i="111"/>
  <c r="W30" i="111"/>
  <c r="W30" i="112"/>
  <c r="W29" i="113"/>
  <c r="W30" i="113"/>
  <c r="W12" i="85"/>
  <c r="W11" i="85"/>
  <c r="W13" i="85"/>
  <c r="W14" i="85"/>
  <c r="W15" i="85"/>
  <c r="W16" i="85"/>
  <c r="W17" i="85"/>
  <c r="W18" i="85"/>
  <c r="W19" i="85"/>
  <c r="W20" i="85"/>
  <c r="W21" i="85"/>
  <c r="W22" i="85"/>
  <c r="W23" i="85"/>
  <c r="W24" i="85"/>
  <c r="W25" i="85"/>
  <c r="W26" i="85"/>
  <c r="W27" i="85"/>
  <c r="W28" i="85"/>
  <c r="W29" i="85"/>
  <c r="W30" i="85"/>
  <c r="Q9" i="82"/>
  <c r="AH9" i="82" s="1"/>
  <c r="Q8" i="82"/>
  <c r="AH8" i="82" s="1"/>
  <c r="Q7" i="82"/>
  <c r="AH7" i="82" s="1"/>
  <c r="Q6" i="82"/>
  <c r="AH6" i="82" s="1"/>
  <c r="P5" i="87" s="1"/>
  <c r="Z11" i="85"/>
  <c r="Y12" i="85"/>
  <c r="Y11" i="85"/>
  <c r="AB12" i="85"/>
  <c r="AA11" i="85"/>
  <c r="AA12" i="85"/>
  <c r="Q4" i="82"/>
  <c r="AI4" i="82" s="1"/>
  <c r="M3" i="87" s="1"/>
  <c r="Z12" i="85"/>
  <c r="AB11" i="85"/>
  <c r="U11" i="112"/>
  <c r="U11" i="111"/>
  <c r="AA11" i="112"/>
  <c r="AA11" i="111"/>
  <c r="Y11" i="111"/>
  <c r="N11" i="112"/>
  <c r="Y11" i="112"/>
  <c r="R11" i="111"/>
  <c r="AB11" i="112"/>
  <c r="P11" i="112"/>
  <c r="AQ11" i="112" s="1"/>
  <c r="Z11" i="112"/>
  <c r="P11" i="111"/>
  <c r="AQ11" i="111" s="1"/>
  <c r="Z11" i="111"/>
  <c r="L11" i="111"/>
  <c r="K11" i="111" s="1"/>
  <c r="N11" i="111"/>
  <c r="AK11" i="112"/>
  <c r="L11" i="112"/>
  <c r="K11" i="112" s="1"/>
  <c r="AK11" i="111"/>
  <c r="AB11" i="111"/>
  <c r="R11" i="112"/>
  <c r="AD11" i="85"/>
  <c r="AF12" i="85"/>
  <c r="AH11" i="111"/>
  <c r="AJ12" i="85"/>
  <c r="AD12" i="85"/>
  <c r="AE12" i="85"/>
  <c r="AG11" i="111"/>
  <c r="AI11" i="112"/>
  <c r="AC11" i="112"/>
  <c r="AF11" i="85"/>
  <c r="AE11" i="112"/>
  <c r="AE11" i="111"/>
  <c r="AH11" i="112"/>
  <c r="AI11" i="85"/>
  <c r="AC11" i="85"/>
  <c r="AD11" i="112"/>
  <c r="AG11" i="112"/>
  <c r="AI12" i="85"/>
  <c r="AH11" i="85"/>
  <c r="AJ11" i="111"/>
  <c r="AC12" i="85"/>
  <c r="AD11" i="111"/>
  <c r="AC11" i="111"/>
  <c r="AF11" i="112"/>
  <c r="AH12" i="85"/>
  <c r="AF11" i="111"/>
  <c r="AG11" i="85"/>
  <c r="AI11" i="111"/>
  <c r="AE11" i="85"/>
  <c r="AG12" i="85"/>
  <c r="AJ11" i="112"/>
  <c r="AJ11" i="85"/>
  <c r="AH12" i="82"/>
  <c r="AH15" i="82"/>
  <c r="AH17" i="82"/>
  <c r="AH29" i="82"/>
  <c r="Q10" i="82"/>
  <c r="AH10" i="82" s="1"/>
  <c r="AA27" i="85"/>
  <c r="Y16" i="85"/>
  <c r="AG30" i="85"/>
  <c r="AG28" i="85"/>
  <c r="AG26" i="85"/>
  <c r="AG24" i="85"/>
  <c r="AG22" i="85"/>
  <c r="AG20" i="85"/>
  <c r="AG18" i="85"/>
  <c r="AG16" i="85"/>
  <c r="AG14" i="85"/>
  <c r="AC30" i="85"/>
  <c r="AC28" i="85"/>
  <c r="AC26" i="85"/>
  <c r="AC24" i="85"/>
  <c r="AC22" i="85"/>
  <c r="AC20" i="85"/>
  <c r="AC18" i="85"/>
  <c r="AC16" i="85"/>
  <c r="AC14" i="85"/>
  <c r="AB29" i="85"/>
  <c r="Z27" i="85"/>
  <c r="AA24" i="85"/>
  <c r="AB21" i="85"/>
  <c r="Z19" i="85"/>
  <c r="AA16" i="85"/>
  <c r="AB13" i="85"/>
  <c r="Y23" i="85"/>
  <c r="Y15" i="85"/>
  <c r="Y25" i="85"/>
  <c r="AH28" i="85"/>
  <c r="AH22" i="85"/>
  <c r="AH20" i="85"/>
  <c r="AH14" i="85"/>
  <c r="AD28" i="85"/>
  <c r="AD22" i="85"/>
  <c r="AD16" i="85"/>
  <c r="AA19" i="85"/>
  <c r="AJ29" i="85"/>
  <c r="AJ27" i="85"/>
  <c r="AJ25" i="85"/>
  <c r="AJ23" i="85"/>
  <c r="AJ21" i="85"/>
  <c r="AJ19" i="85"/>
  <c r="AJ17" i="85"/>
  <c r="AJ15" i="85"/>
  <c r="AJ13" i="85"/>
  <c r="AF29" i="85"/>
  <c r="AF27" i="85"/>
  <c r="AF25" i="85"/>
  <c r="AF23" i="85"/>
  <c r="AF21" i="85"/>
  <c r="AF19" i="85"/>
  <c r="AF17" i="85"/>
  <c r="AF15" i="85"/>
  <c r="AF13" i="85"/>
  <c r="AA29" i="85"/>
  <c r="AB26" i="85"/>
  <c r="Z24" i="85"/>
  <c r="AA21" i="85"/>
  <c r="AB18" i="85"/>
  <c r="Z16" i="85"/>
  <c r="AA13" i="85"/>
  <c r="Y30" i="85"/>
  <c r="Y22" i="85"/>
  <c r="Y14" i="85"/>
  <c r="AH26" i="85"/>
  <c r="AH16" i="85"/>
  <c r="AD30" i="85"/>
  <c r="AD24" i="85"/>
  <c r="AD20" i="85"/>
  <c r="AD14" i="85"/>
  <c r="AB24" i="85"/>
  <c r="AB16" i="85"/>
  <c r="Y24" i="85"/>
  <c r="AI29" i="85"/>
  <c r="AI27" i="85"/>
  <c r="AI25" i="85"/>
  <c r="AI23" i="85"/>
  <c r="AI21" i="85"/>
  <c r="AI19" i="85"/>
  <c r="AI17" i="85"/>
  <c r="AI15" i="85"/>
  <c r="AI13" i="85"/>
  <c r="AE29" i="85"/>
  <c r="AE27" i="85"/>
  <c r="AE25" i="85"/>
  <c r="AE23" i="85"/>
  <c r="AE21" i="85"/>
  <c r="AE19" i="85"/>
  <c r="AE17" i="85"/>
  <c r="AE15" i="85"/>
  <c r="AE13" i="85"/>
  <c r="Z29" i="85"/>
  <c r="AA26" i="85"/>
  <c r="AB23" i="85"/>
  <c r="Z21" i="85"/>
  <c r="AA18" i="85"/>
  <c r="AB15" i="85"/>
  <c r="Z13" i="85"/>
  <c r="Y29" i="85"/>
  <c r="Y21" i="85"/>
  <c r="Y13" i="85"/>
  <c r="AB27" i="85"/>
  <c r="Y17" i="85"/>
  <c r="AH30" i="85"/>
  <c r="AH24" i="85"/>
  <c r="AH18" i="85"/>
  <c r="AD26" i="85"/>
  <c r="AD18" i="85"/>
  <c r="Z30" i="85"/>
  <c r="Z22" i="85"/>
  <c r="Z14" i="85"/>
  <c r="AH29" i="85"/>
  <c r="AH27" i="85"/>
  <c r="AH25" i="85"/>
  <c r="AH23" i="85"/>
  <c r="AH21" i="85"/>
  <c r="AH19" i="85"/>
  <c r="AH17" i="85"/>
  <c r="AH15" i="85"/>
  <c r="AH13" i="85"/>
  <c r="AD29" i="85"/>
  <c r="AD27" i="85"/>
  <c r="AD25" i="85"/>
  <c r="AD23" i="85"/>
  <c r="AD21" i="85"/>
  <c r="AD19" i="85"/>
  <c r="AD17" i="85"/>
  <c r="AD15" i="85"/>
  <c r="AD13" i="85"/>
  <c r="AB28" i="85"/>
  <c r="Z26" i="85"/>
  <c r="AA23" i="85"/>
  <c r="AB20" i="85"/>
  <c r="Z18" i="85"/>
  <c r="AA15" i="85"/>
  <c r="Y28" i="85"/>
  <c r="Y20" i="85"/>
  <c r="AI16" i="85"/>
  <c r="AE26" i="85"/>
  <c r="AE18" i="85"/>
  <c r="Z17" i="85"/>
  <c r="AG29" i="85"/>
  <c r="AG27" i="85"/>
  <c r="AG25" i="85"/>
  <c r="AG23" i="85"/>
  <c r="AG21" i="85"/>
  <c r="AG19" i="85"/>
  <c r="AG17" i="85"/>
  <c r="AG15" i="85"/>
  <c r="AG13" i="85"/>
  <c r="AC29" i="85"/>
  <c r="AC27" i="85"/>
  <c r="AC25" i="85"/>
  <c r="AC23" i="85"/>
  <c r="AC21" i="85"/>
  <c r="AC19" i="85"/>
  <c r="AC17" i="85"/>
  <c r="AC15" i="85"/>
  <c r="AC13" i="85"/>
  <c r="AA28" i="85"/>
  <c r="AB25" i="85"/>
  <c r="Z23" i="85"/>
  <c r="AA20" i="85"/>
  <c r="AB17" i="85"/>
  <c r="Z15" i="85"/>
  <c r="Y27" i="85"/>
  <c r="Y19" i="85"/>
  <c r="AI14" i="85"/>
  <c r="AE24" i="85"/>
  <c r="AE16" i="85"/>
  <c r="AA30" i="85"/>
  <c r="AA22" i="85"/>
  <c r="AA14" i="85"/>
  <c r="AJ30" i="85"/>
  <c r="AJ28" i="85"/>
  <c r="AJ26" i="85"/>
  <c r="AJ24" i="85"/>
  <c r="AJ22" i="85"/>
  <c r="AJ20" i="85"/>
  <c r="AJ18" i="85"/>
  <c r="AJ16" i="85"/>
  <c r="AJ14" i="85"/>
  <c r="AF30" i="85"/>
  <c r="AF28" i="85"/>
  <c r="AF26" i="85"/>
  <c r="AF24" i="85"/>
  <c r="AF22" i="85"/>
  <c r="AF20" i="85"/>
  <c r="AF18" i="85"/>
  <c r="AF16" i="85"/>
  <c r="AF14" i="85"/>
  <c r="AB30" i="85"/>
  <c r="Z28" i="85"/>
  <c r="AA25" i="85"/>
  <c r="AB22" i="85"/>
  <c r="Z20" i="85"/>
  <c r="AA17" i="85"/>
  <c r="AB14" i="85"/>
  <c r="Y26" i="85"/>
  <c r="Y18" i="85"/>
  <c r="AI30" i="85"/>
  <c r="AI28" i="85"/>
  <c r="AI26" i="85"/>
  <c r="AI24" i="85"/>
  <c r="AI22" i="85"/>
  <c r="AI20" i="85"/>
  <c r="AI18" i="85"/>
  <c r="AE30" i="85"/>
  <c r="AE28" i="85"/>
  <c r="AE22" i="85"/>
  <c r="AE20" i="85"/>
  <c r="AE14" i="85"/>
  <c r="Z25" i="85"/>
  <c r="AB19" i="85"/>
  <c r="U12" i="112"/>
  <c r="U12" i="113"/>
  <c r="U12" i="111"/>
  <c r="Y12" i="113"/>
  <c r="Z11" i="113"/>
  <c r="AH12" i="113"/>
  <c r="AJ11" i="113"/>
  <c r="L11" i="113"/>
  <c r="K11" i="113" s="1"/>
  <c r="R11" i="113"/>
  <c r="AH11" i="113"/>
  <c r="R12" i="113"/>
  <c r="AF11" i="113"/>
  <c r="Z12" i="113"/>
  <c r="AA11" i="113"/>
  <c r="AF12" i="113"/>
  <c r="L12" i="113"/>
  <c r="K12" i="113" s="1"/>
  <c r="AG11" i="113"/>
  <c r="U11" i="113"/>
  <c r="AK11" i="113"/>
  <c r="N11" i="113"/>
  <c r="P11" i="113"/>
  <c r="AQ11" i="113" s="1"/>
  <c r="AI11" i="113"/>
  <c r="AE11" i="113"/>
  <c r="AD12" i="113"/>
  <c r="AB11" i="113"/>
  <c r="AJ12" i="113"/>
  <c r="AG13" i="112"/>
  <c r="N14" i="112"/>
  <c r="AA13" i="112"/>
  <c r="Z12" i="112"/>
  <c r="U14" i="112"/>
  <c r="R13" i="112"/>
  <c r="AK12" i="112"/>
  <c r="R12" i="112"/>
  <c r="AK14" i="111"/>
  <c r="AJ13" i="111"/>
  <c r="AI12" i="111"/>
  <c r="N12" i="111"/>
  <c r="AH14" i="111"/>
  <c r="U13" i="112"/>
  <c r="Y12" i="111"/>
  <c r="AE12" i="113"/>
  <c r="AA12" i="113"/>
  <c r="AB14" i="112"/>
  <c r="AI13" i="112"/>
  <c r="AH12" i="112"/>
  <c r="AE14" i="112"/>
  <c r="AD13" i="112"/>
  <c r="AF12" i="111"/>
  <c r="AB12" i="111"/>
  <c r="AI12" i="113"/>
  <c r="AJ14" i="112"/>
  <c r="P14" i="112"/>
  <c r="AQ14" i="112" s="1"/>
  <c r="N13" i="112"/>
  <c r="L12" i="112"/>
  <c r="K12" i="112" s="1"/>
  <c r="AE12" i="112"/>
  <c r="AE13" i="112"/>
  <c r="Y13" i="111"/>
  <c r="Z13" i="111"/>
  <c r="AG12" i="111"/>
  <c r="AD14" i="111"/>
  <c r="AC13" i="111"/>
  <c r="AJ12" i="111"/>
  <c r="AC12" i="111"/>
  <c r="R12" i="111"/>
  <c r="AG12" i="113"/>
  <c r="AK13" i="113"/>
  <c r="AC14" i="112"/>
  <c r="AB13" i="112"/>
  <c r="AA12" i="112"/>
  <c r="AF14" i="112"/>
  <c r="Y14" i="112"/>
  <c r="AF13" i="112"/>
  <c r="AG13" i="111"/>
  <c r="AH13" i="111"/>
  <c r="L13" i="111"/>
  <c r="K13" i="111" s="1"/>
  <c r="AK13" i="111"/>
  <c r="R13" i="111"/>
  <c r="AK12" i="111"/>
  <c r="AC11" i="113"/>
  <c r="AK14" i="112"/>
  <c r="AJ13" i="112"/>
  <c r="AI12" i="112"/>
  <c r="AG14" i="112"/>
  <c r="Z14" i="112"/>
  <c r="N14" i="111"/>
  <c r="AA13" i="111"/>
  <c r="Z12" i="111"/>
  <c r="U14" i="111"/>
  <c r="AD13" i="111"/>
  <c r="U13" i="111"/>
  <c r="AD12" i="111"/>
  <c r="AE13" i="111"/>
  <c r="N13" i="111"/>
  <c r="AF14" i="111"/>
  <c r="AD11" i="113"/>
  <c r="Y11" i="113"/>
  <c r="P12" i="113"/>
  <c r="AQ12" i="113" s="1"/>
  <c r="AF12" i="112"/>
  <c r="Y12" i="112"/>
  <c r="R14" i="112"/>
  <c r="P13" i="112"/>
  <c r="AQ13" i="112" s="1"/>
  <c r="N12" i="112"/>
  <c r="AH14" i="112"/>
  <c r="AB14" i="111"/>
  <c r="AI13" i="111"/>
  <c r="AH12" i="111"/>
  <c r="AE14" i="111"/>
  <c r="Y14" i="111"/>
  <c r="P13" i="111"/>
  <c r="AQ13" i="111" s="1"/>
  <c r="N12" i="113"/>
  <c r="AC12" i="113"/>
  <c r="AE12" i="111"/>
  <c r="Y13" i="112"/>
  <c r="Z13" i="112"/>
  <c r="AG12" i="112"/>
  <c r="AD14" i="112"/>
  <c r="AC13" i="112"/>
  <c r="AB12" i="112"/>
  <c r="P12" i="112"/>
  <c r="AQ12" i="112" s="1"/>
  <c r="AJ14" i="111"/>
  <c r="P14" i="111"/>
  <c r="AQ14" i="111" s="1"/>
  <c r="L12" i="111"/>
  <c r="K12" i="111" s="1"/>
  <c r="AF13" i="111"/>
  <c r="P12" i="111"/>
  <c r="AQ12" i="111" s="1"/>
  <c r="AB12" i="113"/>
  <c r="AK12" i="113"/>
  <c r="AH13" i="112"/>
  <c r="L13" i="112"/>
  <c r="K13" i="112" s="1"/>
  <c r="AK13" i="112"/>
  <c r="AJ12" i="112"/>
  <c r="AC12" i="112"/>
  <c r="AC14" i="111"/>
  <c r="AB13" i="111"/>
  <c r="AA12" i="111"/>
  <c r="AG14" i="111"/>
  <c r="Z14" i="111"/>
  <c r="AD12" i="112"/>
  <c r="R14" i="111"/>
  <c r="P13" i="113"/>
  <c r="AQ13" i="113" s="1"/>
  <c r="Y13" i="113"/>
  <c r="N13" i="113"/>
  <c r="L14" i="111"/>
  <c r="K14" i="111" s="1"/>
  <c r="L14" i="112"/>
  <c r="K14" i="112" s="1"/>
  <c r="AF13" i="113"/>
  <c r="AI13" i="113"/>
  <c r="AA13" i="113"/>
  <c r="AE13" i="113"/>
  <c r="L13" i="113"/>
  <c r="K13" i="113" s="1"/>
  <c r="AC13" i="113"/>
  <c r="U13" i="113"/>
  <c r="AD13" i="113"/>
  <c r="AA14" i="112"/>
  <c r="AH13" i="113"/>
  <c r="R13" i="113"/>
  <c r="AI14" i="111"/>
  <c r="AI14" i="112"/>
  <c r="Z13" i="113"/>
  <c r="AJ13" i="113"/>
  <c r="AA14" i="111"/>
  <c r="AG13" i="113"/>
  <c r="AB13" i="113"/>
  <c r="AJ14" i="113"/>
  <c r="AG14" i="113"/>
  <c r="U14" i="113"/>
  <c r="P15" i="112"/>
  <c r="AQ15" i="112" s="1"/>
  <c r="N15" i="112"/>
  <c r="Z15" i="112"/>
  <c r="U15" i="111"/>
  <c r="AJ15" i="112"/>
  <c r="AG15" i="111"/>
  <c r="AJ15" i="111"/>
  <c r="AB14" i="113"/>
  <c r="Y14" i="113"/>
  <c r="AE14" i="113"/>
  <c r="R15" i="112"/>
  <c r="AA15" i="111"/>
  <c r="AH15" i="112"/>
  <c r="N14" i="113"/>
  <c r="AD14" i="113"/>
  <c r="AK15" i="112"/>
  <c r="N15" i="111"/>
  <c r="AI14" i="113"/>
  <c r="R14" i="113"/>
  <c r="AF14" i="113"/>
  <c r="AC15" i="112"/>
  <c r="AG15" i="112"/>
  <c r="L15" i="112"/>
  <c r="K15" i="112" s="1"/>
  <c r="AA14" i="113"/>
  <c r="AK14" i="113"/>
  <c r="U15" i="112"/>
  <c r="AI15" i="112"/>
  <c r="Y15" i="111"/>
  <c r="L15" i="111"/>
  <c r="K15" i="111" s="1"/>
  <c r="AE15" i="112"/>
  <c r="AK15" i="111"/>
  <c r="AD15" i="111"/>
  <c r="AB15" i="111"/>
  <c r="AE15" i="111"/>
  <c r="L14" i="113"/>
  <c r="K14" i="113" s="1"/>
  <c r="AC14" i="113"/>
  <c r="AB15" i="112"/>
  <c r="AI15" i="111"/>
  <c r="P15" i="111"/>
  <c r="AQ15" i="111" s="1"/>
  <c r="Z15" i="111"/>
  <c r="AH14" i="113"/>
  <c r="P14" i="113"/>
  <c r="AQ14" i="113" s="1"/>
  <c r="Y15" i="112"/>
  <c r="AD15" i="112"/>
  <c r="AF15" i="111"/>
  <c r="Z14" i="113"/>
  <c r="AA15" i="112"/>
  <c r="AF15" i="112"/>
  <c r="AC15" i="111"/>
  <c r="R15" i="111"/>
  <c r="AH15" i="111"/>
  <c r="AD15" i="113"/>
  <c r="N15" i="113"/>
  <c r="Y15" i="113"/>
  <c r="AE16" i="112"/>
  <c r="P16" i="112"/>
  <c r="AQ16" i="112" s="1"/>
  <c r="AB16" i="112"/>
  <c r="P16" i="111"/>
  <c r="AQ16" i="111" s="1"/>
  <c r="AH16" i="111"/>
  <c r="R15" i="113"/>
  <c r="AI15" i="113"/>
  <c r="AG15" i="113"/>
  <c r="AA16" i="112"/>
  <c r="AF16" i="112"/>
  <c r="AC16" i="111"/>
  <c r="AI16" i="111"/>
  <c r="AA15" i="113"/>
  <c r="Z15" i="113"/>
  <c r="U16" i="112"/>
  <c r="AH16" i="112"/>
  <c r="AK16" i="112"/>
  <c r="R16" i="111"/>
  <c r="AB16" i="111"/>
  <c r="AK15" i="113"/>
  <c r="L15" i="113"/>
  <c r="K15" i="113" s="1"/>
  <c r="AH15" i="113"/>
  <c r="Y16" i="112"/>
  <c r="AJ16" i="112"/>
  <c r="AA16" i="111"/>
  <c r="AC15" i="113"/>
  <c r="AF15" i="113"/>
  <c r="AI16" i="112"/>
  <c r="Z16" i="112"/>
  <c r="N16" i="111"/>
  <c r="Z16" i="111"/>
  <c r="P15" i="113"/>
  <c r="AQ15" i="113" s="1"/>
  <c r="N16" i="112"/>
  <c r="AC16" i="112"/>
  <c r="U16" i="111"/>
  <c r="AG16" i="111"/>
  <c r="AD16" i="111"/>
  <c r="AJ15" i="113"/>
  <c r="AE15" i="113"/>
  <c r="AG16" i="112"/>
  <c r="R16" i="112"/>
  <c r="AE16" i="111"/>
  <c r="L16" i="111"/>
  <c r="K16" i="111" s="1"/>
  <c r="AF16" i="111"/>
  <c r="AB15" i="113"/>
  <c r="U15" i="113"/>
  <c r="L16" i="112"/>
  <c r="K16" i="112" s="1"/>
  <c r="AD16" i="112"/>
  <c r="Y16" i="111"/>
  <c r="AK16" i="111"/>
  <c r="AJ16" i="111"/>
  <c r="AD16" i="113"/>
  <c r="AG16" i="113"/>
  <c r="AJ17" i="112"/>
  <c r="L17" i="112"/>
  <c r="K17" i="112" s="1"/>
  <c r="AI17" i="111"/>
  <c r="AA17" i="111"/>
  <c r="R16" i="113"/>
  <c r="Y16" i="113"/>
  <c r="AG17" i="112"/>
  <c r="AK17" i="112"/>
  <c r="AA17" i="112"/>
  <c r="AE17" i="111"/>
  <c r="P17" i="111"/>
  <c r="AQ17" i="111" s="1"/>
  <c r="AB16" i="113"/>
  <c r="Y17" i="112"/>
  <c r="R17" i="112"/>
  <c r="P17" i="112"/>
  <c r="AQ17" i="112" s="1"/>
  <c r="AH17" i="111"/>
  <c r="L17" i="111"/>
  <c r="K17" i="111" s="1"/>
  <c r="AK16" i="113"/>
  <c r="AJ16" i="113"/>
  <c r="Z17" i="112"/>
  <c r="AD17" i="112"/>
  <c r="AF17" i="112"/>
  <c r="AJ17" i="111"/>
  <c r="AF16" i="113"/>
  <c r="AC16" i="113"/>
  <c r="L16" i="113"/>
  <c r="K16" i="113" s="1"/>
  <c r="AI17" i="112"/>
  <c r="U17" i="112"/>
  <c r="AK17" i="111"/>
  <c r="N17" i="111"/>
  <c r="P16" i="113"/>
  <c r="AQ16" i="113" s="1"/>
  <c r="AA16" i="113"/>
  <c r="N17" i="112"/>
  <c r="AG17" i="111"/>
  <c r="AD17" i="111"/>
  <c r="AF17" i="111"/>
  <c r="AE16" i="113"/>
  <c r="AH16" i="113"/>
  <c r="AI16" i="113"/>
  <c r="AE17" i="112"/>
  <c r="AB17" i="112"/>
  <c r="Y17" i="111"/>
  <c r="R17" i="111"/>
  <c r="AC17" i="111"/>
  <c r="U16" i="113"/>
  <c r="Z16" i="113"/>
  <c r="N16" i="113"/>
  <c r="AH17" i="112"/>
  <c r="AC17" i="112"/>
  <c r="Z17" i="111"/>
  <c r="U17" i="111"/>
  <c r="AB17" i="111"/>
  <c r="Z17" i="113"/>
  <c r="AJ17" i="113"/>
  <c r="R17" i="113"/>
  <c r="AA18" i="112"/>
  <c r="R18" i="112"/>
  <c r="AF18" i="112"/>
  <c r="N18" i="111"/>
  <c r="AG17" i="113"/>
  <c r="AB17" i="113"/>
  <c r="AD17" i="113"/>
  <c r="U18" i="112"/>
  <c r="Y18" i="112"/>
  <c r="AC18" i="111"/>
  <c r="AJ18" i="111"/>
  <c r="Y17" i="113"/>
  <c r="N17" i="113"/>
  <c r="P17" i="113"/>
  <c r="AQ17" i="113" s="1"/>
  <c r="AI18" i="112"/>
  <c r="AG18" i="112"/>
  <c r="Z18" i="112"/>
  <c r="AG18" i="111"/>
  <c r="AD18" i="111"/>
  <c r="AF17" i="113"/>
  <c r="AI17" i="113"/>
  <c r="P18" i="112"/>
  <c r="AQ18" i="112" s="1"/>
  <c r="AH18" i="112"/>
  <c r="AH18" i="111"/>
  <c r="AE18" i="111"/>
  <c r="AA17" i="113"/>
  <c r="N18" i="112"/>
  <c r="AJ18" i="112"/>
  <c r="AI18" i="111"/>
  <c r="AB18" i="111"/>
  <c r="AF18" i="111"/>
  <c r="AE17" i="113"/>
  <c r="L17" i="113"/>
  <c r="K17" i="113" s="1"/>
  <c r="AC18" i="112"/>
  <c r="AD18" i="112"/>
  <c r="AA18" i="111"/>
  <c r="AK18" i="111"/>
  <c r="Y18" i="111"/>
  <c r="U17" i="113"/>
  <c r="AC17" i="113"/>
  <c r="AB18" i="112"/>
  <c r="AE18" i="112"/>
  <c r="L18" i="111"/>
  <c r="K18" i="111" s="1"/>
  <c r="R18" i="111"/>
  <c r="Z18" i="111"/>
  <c r="AH17" i="113"/>
  <c r="AK17" i="113"/>
  <c r="L18" i="112"/>
  <c r="K18" i="112" s="1"/>
  <c r="AK18" i="112"/>
  <c r="P18" i="111"/>
  <c r="AQ18" i="111" s="1"/>
  <c r="U18" i="111"/>
  <c r="Z18" i="113"/>
  <c r="P18" i="113"/>
  <c r="AQ18" i="113" s="1"/>
  <c r="AC19" i="112"/>
  <c r="Y19" i="112"/>
  <c r="AJ19" i="112"/>
  <c r="AA19" i="111"/>
  <c r="AJ18" i="113"/>
  <c r="AG18" i="113"/>
  <c r="U18" i="113"/>
  <c r="U19" i="112"/>
  <c r="AA19" i="112"/>
  <c r="AB19" i="111"/>
  <c r="Y19" i="111"/>
  <c r="AB18" i="113"/>
  <c r="Y18" i="113"/>
  <c r="AE18" i="113"/>
  <c r="L19" i="112"/>
  <c r="K19" i="112" s="1"/>
  <c r="AB19" i="112"/>
  <c r="AK19" i="111"/>
  <c r="AI19" i="111"/>
  <c r="Z19" i="111"/>
  <c r="N18" i="113"/>
  <c r="AD18" i="113"/>
  <c r="N19" i="112"/>
  <c r="AG19" i="112"/>
  <c r="AC19" i="111"/>
  <c r="AJ19" i="111"/>
  <c r="AD19" i="111"/>
  <c r="AI18" i="113"/>
  <c r="R18" i="113"/>
  <c r="AF18" i="113"/>
  <c r="AH19" i="112"/>
  <c r="Z19" i="112"/>
  <c r="P19" i="111"/>
  <c r="AQ19" i="111" s="1"/>
  <c r="AG19" i="111"/>
  <c r="AF19" i="111"/>
  <c r="AA18" i="113"/>
  <c r="AK19" i="112"/>
  <c r="R19" i="112"/>
  <c r="AD19" i="112"/>
  <c r="L19" i="111"/>
  <c r="K19" i="111" s="1"/>
  <c r="AH19" i="111"/>
  <c r="L18" i="113"/>
  <c r="K18" i="113" s="1"/>
  <c r="AK18" i="113"/>
  <c r="P19" i="112"/>
  <c r="AQ19" i="112" s="1"/>
  <c r="AE19" i="112"/>
  <c r="AF19" i="112"/>
  <c r="N19" i="111"/>
  <c r="R19" i="111"/>
  <c r="AH18" i="113"/>
  <c r="AC18" i="113"/>
  <c r="AI19" i="112"/>
  <c r="U19" i="111"/>
  <c r="AE19" i="111"/>
  <c r="R19" i="113"/>
  <c r="AI19" i="113"/>
  <c r="AG19" i="113"/>
  <c r="U20" i="112"/>
  <c r="AD20" i="112"/>
  <c r="P20" i="112"/>
  <c r="AQ20" i="112" s="1"/>
  <c r="AG20" i="111"/>
  <c r="AH20" i="111"/>
  <c r="AI20" i="111"/>
  <c r="L20" i="111"/>
  <c r="K20" i="111" s="1"/>
  <c r="AK19" i="113"/>
  <c r="AA19" i="113"/>
  <c r="Z19" i="113"/>
  <c r="AF20" i="112"/>
  <c r="AI20" i="112"/>
  <c r="AB20" i="112"/>
  <c r="AJ20" i="111"/>
  <c r="AC19" i="113"/>
  <c r="L19" i="113"/>
  <c r="K19" i="113" s="1"/>
  <c r="AH19" i="113"/>
  <c r="AH20" i="112"/>
  <c r="Y20" i="112"/>
  <c r="P20" i="111"/>
  <c r="AQ20" i="111" s="1"/>
  <c r="P19" i="113"/>
  <c r="AQ19" i="113" s="1"/>
  <c r="AF19" i="113"/>
  <c r="AK20" i="112"/>
  <c r="AG20" i="112"/>
  <c r="AE20" i="111"/>
  <c r="Z20" i="111"/>
  <c r="AJ20" i="112"/>
  <c r="R20" i="112"/>
  <c r="U20" i="111"/>
  <c r="N20" i="111"/>
  <c r="AA20" i="111"/>
  <c r="AC20" i="112"/>
  <c r="AF20" i="111"/>
  <c r="AB20" i="111"/>
  <c r="AD20" i="111"/>
  <c r="AJ19" i="113"/>
  <c r="AE19" i="113"/>
  <c r="AA20" i="112"/>
  <c r="Y20" i="111"/>
  <c r="R20" i="111"/>
  <c r="AB19" i="113"/>
  <c r="U19" i="113"/>
  <c r="L20" i="112"/>
  <c r="K20" i="112" s="1"/>
  <c r="N20" i="112"/>
  <c r="AK20" i="111"/>
  <c r="AD19" i="113"/>
  <c r="N19" i="113"/>
  <c r="Y19" i="113"/>
  <c r="AE20" i="112"/>
  <c r="Z20" i="112"/>
  <c r="AC20" i="111"/>
  <c r="R20" i="113"/>
  <c r="Y20" i="113"/>
  <c r="AA21" i="112"/>
  <c r="AG21" i="111"/>
  <c r="AI20" i="113"/>
  <c r="AH21" i="112"/>
  <c r="AK21" i="112"/>
  <c r="Y21" i="111"/>
  <c r="R21" i="111"/>
  <c r="N21" i="111"/>
  <c r="AK20" i="113"/>
  <c r="N20" i="113"/>
  <c r="AI21" i="112"/>
  <c r="AD21" i="112"/>
  <c r="L21" i="111"/>
  <c r="K21" i="111" s="1"/>
  <c r="AE21" i="111"/>
  <c r="AJ21" i="111"/>
  <c r="AF20" i="113"/>
  <c r="AC20" i="113"/>
  <c r="AB20" i="113"/>
  <c r="AG21" i="112"/>
  <c r="AB21" i="112"/>
  <c r="N21" i="112"/>
  <c r="Z21" i="111"/>
  <c r="P20" i="113"/>
  <c r="AQ20" i="113" s="1"/>
  <c r="AJ20" i="113"/>
  <c r="P21" i="112"/>
  <c r="AQ21" i="112" s="1"/>
  <c r="AA21" i="111"/>
  <c r="AC21" i="111"/>
  <c r="AH20" i="113"/>
  <c r="Y21" i="112"/>
  <c r="U21" i="112"/>
  <c r="AD21" i="111"/>
  <c r="AK21" i="111"/>
  <c r="AE20" i="113"/>
  <c r="L20" i="113"/>
  <c r="K20" i="113" s="1"/>
  <c r="AJ21" i="112"/>
  <c r="AH21" i="111"/>
  <c r="AI21" i="111"/>
  <c r="AF21" i="111"/>
  <c r="U20" i="113"/>
  <c r="Z20" i="113"/>
  <c r="AA20" i="113"/>
  <c r="L21" i="112"/>
  <c r="K21" i="112" s="1"/>
  <c r="AC21" i="112"/>
  <c r="AF21" i="112"/>
  <c r="P21" i="111"/>
  <c r="AQ21" i="111" s="1"/>
  <c r="AD20" i="113"/>
  <c r="AG20" i="113"/>
  <c r="Z21" i="112"/>
  <c r="R21" i="112"/>
  <c r="AB21" i="111"/>
  <c r="U21" i="111"/>
  <c r="AE21" i="112"/>
  <c r="Y21" i="113"/>
  <c r="N21" i="113"/>
  <c r="AD21" i="113"/>
  <c r="P22" i="112"/>
  <c r="AQ22" i="112" s="1"/>
  <c r="AK22" i="112"/>
  <c r="AI22" i="111"/>
  <c r="AB22" i="111"/>
  <c r="AD22" i="111"/>
  <c r="AC22" i="111"/>
  <c r="U22" i="112"/>
  <c r="AF22" i="111"/>
  <c r="AF21" i="113"/>
  <c r="L21" i="113"/>
  <c r="K21" i="113" s="1"/>
  <c r="Z22" i="112"/>
  <c r="AD22" i="112"/>
  <c r="AA22" i="111"/>
  <c r="U22" i="111"/>
  <c r="R22" i="111"/>
  <c r="AI21" i="113"/>
  <c r="AB22" i="112"/>
  <c r="L22" i="111"/>
  <c r="K22" i="111" s="1"/>
  <c r="AE21" i="113"/>
  <c r="AA21" i="113"/>
  <c r="L22" i="112"/>
  <c r="K22" i="112" s="1"/>
  <c r="AC22" i="112"/>
  <c r="Z22" i="111"/>
  <c r="U21" i="113"/>
  <c r="P21" i="113"/>
  <c r="AQ21" i="113" s="1"/>
  <c r="R22" i="112"/>
  <c r="AG22" i="112"/>
  <c r="N22" i="111"/>
  <c r="AG22" i="111"/>
  <c r="AH21" i="113"/>
  <c r="AA22" i="112"/>
  <c r="AE22" i="112"/>
  <c r="AE22" i="111"/>
  <c r="AF22" i="112"/>
  <c r="AK22" i="111"/>
  <c r="AC21" i="113"/>
  <c r="Y22" i="112"/>
  <c r="P22" i="111"/>
  <c r="AQ22" i="111" s="1"/>
  <c r="AH22" i="112"/>
  <c r="AJ22" i="111"/>
  <c r="Z21" i="113"/>
  <c r="AJ21" i="113"/>
  <c r="AK21" i="113"/>
  <c r="AI22" i="112"/>
  <c r="Y22" i="111"/>
  <c r="AG21" i="113"/>
  <c r="AB21" i="113"/>
  <c r="R21" i="113"/>
  <c r="N22" i="112"/>
  <c r="AJ22" i="112"/>
  <c r="AH22" i="111"/>
  <c r="AA22" i="113"/>
  <c r="AK22" i="113"/>
  <c r="AK23" i="112"/>
  <c r="AF23" i="112"/>
  <c r="AG23" i="112"/>
  <c r="AI23" i="111"/>
  <c r="Y23" i="111"/>
  <c r="L22" i="113"/>
  <c r="K22" i="113" s="1"/>
  <c r="AC22" i="113"/>
  <c r="R23" i="112"/>
  <c r="AH23" i="112"/>
  <c r="N23" i="111"/>
  <c r="AH23" i="111"/>
  <c r="AH22" i="113"/>
  <c r="P23" i="112"/>
  <c r="AQ23" i="112" s="1"/>
  <c r="U23" i="112"/>
  <c r="AD23" i="112"/>
  <c r="L23" i="111"/>
  <c r="K23" i="111" s="1"/>
  <c r="R23" i="111"/>
  <c r="Z22" i="113"/>
  <c r="P22" i="113"/>
  <c r="AQ22" i="113" s="1"/>
  <c r="AC23" i="112"/>
  <c r="AA23" i="112"/>
  <c r="AB23" i="111"/>
  <c r="U23" i="111"/>
  <c r="AJ22" i="113"/>
  <c r="AG22" i="113"/>
  <c r="U22" i="113"/>
  <c r="AI23" i="112"/>
  <c r="L23" i="112"/>
  <c r="K23" i="112" s="1"/>
  <c r="Z23" i="111"/>
  <c r="AB22" i="113"/>
  <c r="Y22" i="113"/>
  <c r="AE22" i="113"/>
  <c r="Y23" i="112"/>
  <c r="AB23" i="112"/>
  <c r="AK23" i="111"/>
  <c r="AE23" i="111"/>
  <c r="AJ23" i="111"/>
  <c r="N22" i="113"/>
  <c r="AD22" i="113"/>
  <c r="Z23" i="112"/>
  <c r="AE23" i="112"/>
  <c r="AC23" i="111"/>
  <c r="AA23" i="111"/>
  <c r="AD23" i="111"/>
  <c r="AI22" i="113"/>
  <c r="R22" i="113"/>
  <c r="AF22" i="113"/>
  <c r="N23" i="112"/>
  <c r="AJ23" i="112"/>
  <c r="P23" i="111"/>
  <c r="AQ23" i="111" s="1"/>
  <c r="AF23" i="111"/>
  <c r="AG23" i="111"/>
  <c r="AA23" i="113"/>
  <c r="AG23" i="113"/>
  <c r="P24" i="112"/>
  <c r="AQ24" i="112" s="1"/>
  <c r="R24" i="112"/>
  <c r="U24" i="111"/>
  <c r="AK24" i="111"/>
  <c r="N24" i="111"/>
  <c r="AK23" i="113"/>
  <c r="L23" i="113"/>
  <c r="K23" i="113" s="1"/>
  <c r="Z23" i="113"/>
  <c r="AF24" i="112"/>
  <c r="AH24" i="112"/>
  <c r="AB24" i="111"/>
  <c r="AD24" i="111"/>
  <c r="AC23" i="113"/>
  <c r="AF23" i="113"/>
  <c r="AG24" i="112"/>
  <c r="L24" i="112"/>
  <c r="K24" i="112" s="1"/>
  <c r="Y24" i="111"/>
  <c r="AI24" i="111"/>
  <c r="P23" i="113"/>
  <c r="AQ23" i="113" s="1"/>
  <c r="U24" i="112"/>
  <c r="AA24" i="112"/>
  <c r="AD24" i="112"/>
  <c r="P24" i="111"/>
  <c r="AQ24" i="111" s="1"/>
  <c r="AC24" i="111"/>
  <c r="AJ23" i="113"/>
  <c r="AE23" i="113"/>
  <c r="AE24" i="112"/>
  <c r="AB24" i="112"/>
  <c r="AC24" i="112"/>
  <c r="AF24" i="111"/>
  <c r="R24" i="111"/>
  <c r="AB23" i="113"/>
  <c r="U23" i="113"/>
  <c r="AI24" i="112"/>
  <c r="N24" i="112"/>
  <c r="AG24" i="111"/>
  <c r="Z24" i="111"/>
  <c r="AD23" i="113"/>
  <c r="N23" i="113"/>
  <c r="AH23" i="113"/>
  <c r="Y24" i="112"/>
  <c r="AJ24" i="112"/>
  <c r="AA24" i="111"/>
  <c r="AH24" i="111"/>
  <c r="R23" i="113"/>
  <c r="AI23" i="113"/>
  <c r="Y23" i="113"/>
  <c r="Z24" i="112"/>
  <c r="AK24" i="112"/>
  <c r="AE24" i="111"/>
  <c r="AJ24" i="111"/>
  <c r="L24" i="111"/>
  <c r="K24" i="111" s="1"/>
  <c r="AK24" i="113"/>
  <c r="AA24" i="113"/>
  <c r="Z25" i="112"/>
  <c r="AJ25" i="112"/>
  <c r="AH25" i="111"/>
  <c r="AD25" i="111"/>
  <c r="AF24" i="113"/>
  <c r="AC24" i="113"/>
  <c r="N24" i="113"/>
  <c r="L25" i="112"/>
  <c r="K25" i="112" s="1"/>
  <c r="P25" i="112"/>
  <c r="AQ25" i="112" s="1"/>
  <c r="AA25" i="111"/>
  <c r="AE25" i="111"/>
  <c r="P24" i="113"/>
  <c r="AQ24" i="113" s="1"/>
  <c r="AI24" i="113"/>
  <c r="N25" i="112"/>
  <c r="R25" i="112"/>
  <c r="AG25" i="111"/>
  <c r="AB25" i="111"/>
  <c r="AK25" i="111"/>
  <c r="AE24" i="113"/>
  <c r="AH24" i="113"/>
  <c r="AB24" i="113"/>
  <c r="AH25" i="112"/>
  <c r="U25" i="112"/>
  <c r="Y25" i="111"/>
  <c r="R25" i="111"/>
  <c r="U24" i="113"/>
  <c r="Z24" i="113"/>
  <c r="AJ24" i="113"/>
  <c r="AA25" i="112"/>
  <c r="AC25" i="112"/>
  <c r="Z25" i="111"/>
  <c r="U25" i="111"/>
  <c r="AC25" i="111"/>
  <c r="AG24" i="113"/>
  <c r="Y25" i="112"/>
  <c r="AB25" i="112"/>
  <c r="AD25" i="112"/>
  <c r="L25" i="111"/>
  <c r="K25" i="111" s="1"/>
  <c r="AI25" i="111"/>
  <c r="AD24" i="113"/>
  <c r="Y24" i="113"/>
  <c r="AF25" i="112"/>
  <c r="AE25" i="112"/>
  <c r="N25" i="111"/>
  <c r="AJ25" i="111"/>
  <c r="R24" i="113"/>
  <c r="L24" i="113"/>
  <c r="K24" i="113" s="1"/>
  <c r="AG25" i="112"/>
  <c r="AI25" i="112"/>
  <c r="AK25" i="112"/>
  <c r="AF25" i="111"/>
  <c r="P25" i="111"/>
  <c r="AQ25" i="111" s="1"/>
  <c r="Y25" i="113"/>
  <c r="AB25" i="113"/>
  <c r="P25" i="113"/>
  <c r="AQ25" i="113" s="1"/>
  <c r="AF26" i="112"/>
  <c r="AD26" i="112"/>
  <c r="L26" i="111"/>
  <c r="K26" i="111" s="1"/>
  <c r="P26" i="111"/>
  <c r="AQ26" i="111" s="1"/>
  <c r="AD26" i="111"/>
  <c r="AA26" i="112"/>
  <c r="Y26" i="112"/>
  <c r="AK25" i="113"/>
  <c r="AG25" i="113"/>
  <c r="AB26" i="112"/>
  <c r="Z26" i="111"/>
  <c r="AG26" i="111"/>
  <c r="AF25" i="113"/>
  <c r="AH25" i="113"/>
  <c r="AI26" i="112"/>
  <c r="P26" i="112"/>
  <c r="AQ26" i="112" s="1"/>
  <c r="AK26" i="112"/>
  <c r="N26" i="111"/>
  <c r="L26" i="112"/>
  <c r="K26" i="112" s="1"/>
  <c r="N25" i="113"/>
  <c r="AE25" i="113"/>
  <c r="U25" i="113"/>
  <c r="AH26" i="112"/>
  <c r="AG26" i="112"/>
  <c r="Y26" i="111"/>
  <c r="U26" i="111"/>
  <c r="AE26" i="111"/>
  <c r="AK26" i="111"/>
  <c r="AC26" i="111"/>
  <c r="AE26" i="112"/>
  <c r="L25" i="113"/>
  <c r="K25" i="113" s="1"/>
  <c r="Z25" i="113"/>
  <c r="N26" i="112"/>
  <c r="AF26" i="111"/>
  <c r="AJ26" i="112"/>
  <c r="AJ26" i="111"/>
  <c r="AH26" i="111"/>
  <c r="AD25" i="113"/>
  <c r="AJ25" i="113"/>
  <c r="AC25" i="113"/>
  <c r="Z26" i="112"/>
  <c r="AI26" i="111"/>
  <c r="AB26" i="111"/>
  <c r="R26" i="112"/>
  <c r="AA25" i="113"/>
  <c r="R25" i="113"/>
  <c r="AI25" i="113"/>
  <c r="U26" i="112"/>
  <c r="AC26" i="112"/>
  <c r="AA26" i="111"/>
  <c r="R26" i="111"/>
  <c r="AG26" i="113"/>
  <c r="AH26" i="113"/>
  <c r="U26" i="113"/>
  <c r="AD27" i="112"/>
  <c r="AG27" i="111"/>
  <c r="Y27" i="111"/>
  <c r="R27" i="111"/>
  <c r="L26" i="113"/>
  <c r="K26" i="113" s="1"/>
  <c r="P26" i="113"/>
  <c r="AQ26" i="113" s="1"/>
  <c r="Y26" i="113"/>
  <c r="U27" i="112"/>
  <c r="AJ27" i="112"/>
  <c r="AK27" i="111"/>
  <c r="L27" i="111"/>
  <c r="K27" i="111" s="1"/>
  <c r="AH27" i="111"/>
  <c r="AF26" i="113"/>
  <c r="AD26" i="113"/>
  <c r="AK26" i="113"/>
  <c r="AF27" i="112"/>
  <c r="Y27" i="112"/>
  <c r="AC27" i="111"/>
  <c r="N27" i="111"/>
  <c r="AC26" i="113"/>
  <c r="AJ26" i="113"/>
  <c r="Z26" i="113"/>
  <c r="AA27" i="112"/>
  <c r="N27" i="112"/>
  <c r="P27" i="111"/>
  <c r="AQ27" i="111" s="1"/>
  <c r="AI27" i="111"/>
  <c r="AA26" i="113"/>
  <c r="R26" i="113"/>
  <c r="AC27" i="112"/>
  <c r="AE27" i="112"/>
  <c r="AB27" i="112"/>
  <c r="AD27" i="111"/>
  <c r="Z27" i="111"/>
  <c r="U27" i="111"/>
  <c r="AA27" i="111"/>
  <c r="AB26" i="113"/>
  <c r="AK27" i="112"/>
  <c r="AH27" i="112"/>
  <c r="Z27" i="112"/>
  <c r="AB27" i="111"/>
  <c r="AF27" i="111"/>
  <c r="AI26" i="113"/>
  <c r="AE26" i="113"/>
  <c r="AG27" i="112"/>
  <c r="AI27" i="112"/>
  <c r="AJ27" i="111"/>
  <c r="N26" i="113"/>
  <c r="P27" i="112"/>
  <c r="AQ27" i="112" s="1"/>
  <c r="L27" i="112"/>
  <c r="K27" i="112" s="1"/>
  <c r="R27" i="112"/>
  <c r="AE27" i="111"/>
  <c r="AJ27" i="113"/>
  <c r="AA27" i="113"/>
  <c r="AD27" i="113"/>
  <c r="Y28" i="112"/>
  <c r="AJ28" i="112"/>
  <c r="AE28" i="111"/>
  <c r="N28" i="111"/>
  <c r="AI28" i="111"/>
  <c r="AH28" i="112"/>
  <c r="U27" i="113"/>
  <c r="Z27" i="113"/>
  <c r="AC28" i="112"/>
  <c r="AJ28" i="111"/>
  <c r="AI27" i="113"/>
  <c r="AK27" i="113"/>
  <c r="AC27" i="113"/>
  <c r="N28" i="112"/>
  <c r="AI28" i="112"/>
  <c r="L28" i="111"/>
  <c r="K28" i="111" s="1"/>
  <c r="P27" i="113"/>
  <c r="AQ27" i="113" s="1"/>
  <c r="R27" i="113"/>
  <c r="U28" i="112"/>
  <c r="AG28" i="112"/>
  <c r="AK28" i="112"/>
  <c r="AF28" i="111"/>
  <c r="AH27" i="113"/>
  <c r="AG27" i="113"/>
  <c r="L28" i="112"/>
  <c r="K28" i="112" s="1"/>
  <c r="Z28" i="112"/>
  <c r="Y28" i="111"/>
  <c r="AC28" i="111"/>
  <c r="R28" i="112"/>
  <c r="AA28" i="111"/>
  <c r="U28" i="111"/>
  <c r="N27" i="113"/>
  <c r="Y27" i="113"/>
  <c r="AE28" i="112"/>
  <c r="AB28" i="112"/>
  <c r="AH28" i="111"/>
  <c r="AB28" i="111"/>
  <c r="AG28" i="111"/>
  <c r="AE27" i="113"/>
  <c r="AF27" i="113"/>
  <c r="P28" i="112"/>
  <c r="AQ28" i="112" s="1"/>
  <c r="AD28" i="112"/>
  <c r="AK28" i="111"/>
  <c r="R28" i="111"/>
  <c r="L27" i="113"/>
  <c r="K27" i="113" s="1"/>
  <c r="AB27" i="113"/>
  <c r="AF28" i="112"/>
  <c r="AA28" i="112"/>
  <c r="P28" i="111"/>
  <c r="AQ28" i="111" s="1"/>
  <c r="AD28" i="111"/>
  <c r="Z28" i="111"/>
  <c r="Y28" i="113"/>
  <c r="N28" i="113"/>
  <c r="R29" i="112"/>
  <c r="AG29" i="111"/>
  <c r="AB29" i="111"/>
  <c r="AC29" i="111"/>
  <c r="AK28" i="113"/>
  <c r="P28" i="113"/>
  <c r="AQ28" i="113" s="1"/>
  <c r="AA28" i="113"/>
  <c r="AH29" i="112"/>
  <c r="P29" i="112"/>
  <c r="AQ29" i="112" s="1"/>
  <c r="R29" i="111"/>
  <c r="AI29" i="111"/>
  <c r="AK29" i="111"/>
  <c r="U28" i="113"/>
  <c r="AE28" i="113"/>
  <c r="L28" i="113"/>
  <c r="K28" i="113" s="1"/>
  <c r="L29" i="112"/>
  <c r="K29" i="112" s="1"/>
  <c r="AD29" i="112"/>
  <c r="U29" i="111"/>
  <c r="P29" i="111"/>
  <c r="AQ29" i="111" s="1"/>
  <c r="AG28" i="113"/>
  <c r="Y29" i="112"/>
  <c r="AB29" i="112"/>
  <c r="AI29" i="112"/>
  <c r="Z29" i="111"/>
  <c r="AJ28" i="113"/>
  <c r="AH28" i="113"/>
  <c r="AG29" i="112"/>
  <c r="AF29" i="112"/>
  <c r="U29" i="112"/>
  <c r="N29" i="111"/>
  <c r="AA29" i="111"/>
  <c r="AF29" i="111"/>
  <c r="AJ29" i="111"/>
  <c r="AE29" i="111"/>
  <c r="R28" i="113"/>
  <c r="AF28" i="113"/>
  <c r="AC29" i="112"/>
  <c r="AK29" i="112"/>
  <c r="AD29" i="111"/>
  <c r="AD28" i="113"/>
  <c r="AI28" i="113"/>
  <c r="Z29" i="112"/>
  <c r="AA29" i="112"/>
  <c r="AE29" i="112"/>
  <c r="AH29" i="111"/>
  <c r="L29" i="111"/>
  <c r="K29" i="111" s="1"/>
  <c r="AB28" i="113"/>
  <c r="AC28" i="113"/>
  <c r="Z28" i="113"/>
  <c r="N29" i="112"/>
  <c r="AJ29" i="112"/>
  <c r="Y29" i="111"/>
  <c r="AA29" i="113"/>
  <c r="AK29" i="113"/>
  <c r="P29" i="113"/>
  <c r="AQ29" i="113" s="1"/>
  <c r="AE30" i="112"/>
  <c r="R30" i="112"/>
  <c r="AG30" i="111"/>
  <c r="N30" i="111"/>
  <c r="Y29" i="113"/>
  <c r="AB29" i="113"/>
  <c r="AI30" i="112"/>
  <c r="Y30" i="112"/>
  <c r="P30" i="112"/>
  <c r="AQ30" i="112" s="1"/>
  <c r="AK30" i="111"/>
  <c r="AD30" i="111"/>
  <c r="AG29" i="113"/>
  <c r="L30" i="112"/>
  <c r="K30" i="112" s="1"/>
  <c r="AF30" i="112"/>
  <c r="AH30" i="111"/>
  <c r="AF30" i="111"/>
  <c r="R29" i="113"/>
  <c r="AI29" i="113"/>
  <c r="AA30" i="112"/>
  <c r="N30" i="112"/>
  <c r="AJ30" i="112"/>
  <c r="AE30" i="111"/>
  <c r="AB30" i="111"/>
  <c r="AF29" i="113"/>
  <c r="AH29" i="113"/>
  <c r="AC30" i="112"/>
  <c r="Z30" i="112"/>
  <c r="AA30" i="111"/>
  <c r="Y30" i="111"/>
  <c r="R30" i="111"/>
  <c r="Z30" i="111"/>
  <c r="AJ30" i="111"/>
  <c r="L29" i="113"/>
  <c r="K29" i="113" s="1"/>
  <c r="AC29" i="113"/>
  <c r="AG30" i="112"/>
  <c r="AD30" i="112"/>
  <c r="AI30" i="111"/>
  <c r="U30" i="111"/>
  <c r="AE29" i="113"/>
  <c r="AJ29" i="113"/>
  <c r="N29" i="113"/>
  <c r="AK30" i="112"/>
  <c r="U30" i="112"/>
  <c r="L30" i="111"/>
  <c r="K30" i="111" s="1"/>
  <c r="AD29" i="113"/>
  <c r="U29" i="113"/>
  <c r="Z29" i="113"/>
  <c r="AH30" i="112"/>
  <c r="AB30" i="112"/>
  <c r="AC30" i="111"/>
  <c r="P30" i="111"/>
  <c r="AQ30" i="111" s="1"/>
  <c r="AF30" i="113"/>
  <c r="U30" i="113"/>
  <c r="Y30" i="113"/>
  <c r="N30" i="113"/>
  <c r="AC30" i="113"/>
  <c r="AK30" i="113"/>
  <c r="Z30" i="113"/>
  <c r="AI30" i="113"/>
  <c r="P30" i="113"/>
  <c r="AQ30" i="113" s="1"/>
  <c r="AJ30" i="113"/>
  <c r="AA30" i="113"/>
  <c r="AH30" i="113"/>
  <c r="AE30" i="113"/>
  <c r="AD30" i="113"/>
  <c r="L30" i="113"/>
  <c r="K30" i="113" s="1"/>
  <c r="R30" i="113"/>
  <c r="AG30" i="113"/>
  <c r="AB30" i="113"/>
  <c r="AH16" i="82"/>
  <c r="AH25" i="82"/>
  <c r="AH26" i="82"/>
  <c r="AH28" i="82"/>
  <c r="AH24" i="82"/>
  <c r="AH27" i="82"/>
  <c r="AH18" i="82"/>
  <c r="AH23" i="82"/>
  <c r="AH21" i="82"/>
  <c r="AH19" i="82"/>
  <c r="AH20" i="82"/>
  <c r="AH11" i="82"/>
  <c r="AI14" i="82"/>
  <c r="AH14" i="82"/>
  <c r="AH13" i="82"/>
  <c r="E13" i="58"/>
  <c r="C12" i="56"/>
  <c r="BX1003" i="82"/>
  <c r="BW1003" i="82"/>
  <c r="BV1003" i="82"/>
  <c r="BU1003" i="82"/>
  <c r="B14" i="58"/>
  <c r="D13" i="58"/>
  <c r="V10" i="60"/>
  <c r="BT25" i="82"/>
  <c r="BT637" i="82"/>
  <c r="U10" i="60"/>
  <c r="C10" i="60"/>
  <c r="T10" i="60"/>
  <c r="P10" i="60"/>
  <c r="S10" i="60"/>
  <c r="O10" i="60"/>
  <c r="H10" i="60"/>
  <c r="R10" i="60"/>
  <c r="G10" i="60"/>
  <c r="N10" i="60"/>
  <c r="I10" i="60"/>
  <c r="AI423" i="82"/>
  <c r="AI426" i="82"/>
  <c r="AI428" i="82"/>
  <c r="AI575" i="82"/>
  <c r="AI416" i="82"/>
  <c r="AI513" i="82"/>
  <c r="AI561" i="82"/>
  <c r="AI572" i="82"/>
  <c r="AI614" i="82"/>
  <c r="AI430" i="82"/>
  <c r="AI515" i="82"/>
  <c r="AI545" i="82"/>
  <c r="AI553" i="82"/>
  <c r="AI558" i="82"/>
  <c r="AI610" i="82"/>
  <c r="AI38" i="82"/>
  <c r="AI537" i="82"/>
  <c r="AI539" i="82"/>
  <c r="AI555" i="82"/>
  <c r="AI613" i="82"/>
  <c r="AI616" i="82"/>
  <c r="AI427" i="82"/>
  <c r="AI528" i="82"/>
  <c r="AI565" i="82"/>
  <c r="AI571" i="82"/>
  <c r="AI429" i="82"/>
  <c r="AI472" i="82"/>
  <c r="AI512" i="82"/>
  <c r="AI552" i="82"/>
  <c r="AI562" i="82"/>
  <c r="AI576" i="82"/>
  <c r="AI578" i="82"/>
  <c r="AI612" i="82"/>
  <c r="AH22" i="82"/>
  <c r="AI525" i="82"/>
  <c r="AI533" i="82"/>
  <c r="AI536" i="82"/>
  <c r="AI546" i="82"/>
  <c r="AI557" i="82"/>
  <c r="AI421" i="82"/>
  <c r="AI538" i="82"/>
  <c r="AI608" i="82"/>
  <c r="N11" i="85"/>
  <c r="L11" i="85"/>
  <c r="K11" i="85" s="1"/>
  <c r="P11" i="85"/>
  <c r="AQ11" i="85" s="1"/>
  <c r="U11" i="85"/>
  <c r="R11" i="85"/>
  <c r="R13" i="85"/>
  <c r="P12" i="85"/>
  <c r="AQ12" i="85" s="1"/>
  <c r="R12" i="85"/>
  <c r="N12" i="85"/>
  <c r="L12" i="85"/>
  <c r="K12" i="85" s="1"/>
  <c r="AK12" i="85"/>
  <c r="U13" i="85"/>
  <c r="P13" i="85"/>
  <c r="AQ13" i="85" s="1"/>
  <c r="U12" i="85"/>
  <c r="N13" i="85"/>
  <c r="L13" i="85"/>
  <c r="K13" i="85" s="1"/>
  <c r="AK13" i="85"/>
  <c r="R14" i="85"/>
  <c r="L14" i="85"/>
  <c r="K14" i="85" s="1"/>
  <c r="AK14" i="85"/>
  <c r="N14" i="85"/>
  <c r="P14" i="85"/>
  <c r="AQ14" i="85" s="1"/>
  <c r="U14" i="85"/>
  <c r="P15" i="85"/>
  <c r="AQ15" i="85" s="1"/>
  <c r="L15" i="85"/>
  <c r="K15" i="85" s="1"/>
  <c r="AK15" i="85"/>
  <c r="R15" i="85"/>
  <c r="U15" i="85"/>
  <c r="N15" i="85"/>
  <c r="L16" i="85"/>
  <c r="K16" i="85" s="1"/>
  <c r="N16" i="85"/>
  <c r="P16" i="85"/>
  <c r="AQ16" i="85" s="1"/>
  <c r="R16" i="85"/>
  <c r="AK16" i="85"/>
  <c r="U16" i="85"/>
  <c r="L17" i="85"/>
  <c r="K17" i="85" s="1"/>
  <c r="U17" i="85"/>
  <c r="R17" i="85"/>
  <c r="AK17" i="85"/>
  <c r="N17" i="85"/>
  <c r="P17" i="85"/>
  <c r="AQ17" i="85" s="1"/>
  <c r="U18" i="85"/>
  <c r="N18" i="85"/>
  <c r="P18" i="85"/>
  <c r="AQ18" i="85" s="1"/>
  <c r="R18" i="85"/>
  <c r="AK18" i="85"/>
  <c r="L18" i="85"/>
  <c r="K18" i="85" s="1"/>
  <c r="U19" i="85"/>
  <c r="R19" i="85"/>
  <c r="N19" i="85"/>
  <c r="AK19" i="85"/>
  <c r="P19" i="85"/>
  <c r="AQ19" i="85" s="1"/>
  <c r="L19" i="85"/>
  <c r="K19" i="85" s="1"/>
  <c r="R20" i="85"/>
  <c r="P20" i="85"/>
  <c r="AQ20" i="85" s="1"/>
  <c r="L20" i="85"/>
  <c r="K20" i="85" s="1"/>
  <c r="N20" i="85"/>
  <c r="U20" i="85"/>
  <c r="AK20" i="85"/>
  <c r="U21" i="85"/>
  <c r="L21" i="85"/>
  <c r="K21" i="85" s="1"/>
  <c r="P21" i="85"/>
  <c r="AQ21" i="85" s="1"/>
  <c r="AK21" i="85"/>
  <c r="R21" i="85"/>
  <c r="N21" i="85"/>
  <c r="AK22" i="85"/>
  <c r="U22" i="85"/>
  <c r="L22" i="85"/>
  <c r="K22" i="85" s="1"/>
  <c r="P22" i="85"/>
  <c r="AQ22" i="85" s="1"/>
  <c r="N22" i="85"/>
  <c r="R22" i="85"/>
  <c r="P23" i="85"/>
  <c r="AQ23" i="85" s="1"/>
  <c r="N23" i="85"/>
  <c r="L23" i="85"/>
  <c r="K23" i="85" s="1"/>
  <c r="AK23" i="85"/>
  <c r="R23" i="85"/>
  <c r="U23" i="85"/>
  <c r="N24" i="85"/>
  <c r="U24" i="85"/>
  <c r="AK24" i="85"/>
  <c r="R24" i="85"/>
  <c r="L24" i="85"/>
  <c r="K24" i="85" s="1"/>
  <c r="P24" i="85"/>
  <c r="AQ24" i="85" s="1"/>
  <c r="N25" i="85"/>
  <c r="U25" i="85"/>
  <c r="L25" i="85"/>
  <c r="K25" i="85" s="1"/>
  <c r="AK25" i="85"/>
  <c r="P25" i="85"/>
  <c r="AQ25" i="85" s="1"/>
  <c r="R25" i="85"/>
  <c r="L26" i="85"/>
  <c r="K26" i="85" s="1"/>
  <c r="N26" i="85"/>
  <c r="AK26" i="85"/>
  <c r="U26" i="85"/>
  <c r="P26" i="85"/>
  <c r="AQ26" i="85" s="1"/>
  <c r="R26" i="85"/>
  <c r="R27" i="85"/>
  <c r="P27" i="85"/>
  <c r="AQ27" i="85" s="1"/>
  <c r="AK27" i="85"/>
  <c r="L27" i="85"/>
  <c r="K27" i="85" s="1"/>
  <c r="N27" i="85"/>
  <c r="U27" i="85"/>
  <c r="AK28" i="85"/>
  <c r="N28" i="85"/>
  <c r="U28" i="85"/>
  <c r="L28" i="85"/>
  <c r="K28" i="85" s="1"/>
  <c r="P28" i="85"/>
  <c r="AQ28" i="85" s="1"/>
  <c r="R28" i="85"/>
  <c r="R29" i="85"/>
  <c r="AK29" i="85"/>
  <c r="P29" i="85"/>
  <c r="AQ29" i="85" s="1"/>
  <c r="L29" i="85"/>
  <c r="K29" i="85" s="1"/>
  <c r="N29" i="85"/>
  <c r="U29" i="85"/>
  <c r="P30" i="85"/>
  <c r="AQ30" i="85" s="1"/>
  <c r="AK30" i="85"/>
  <c r="L30" i="85"/>
  <c r="K30" i="85" s="1"/>
  <c r="U30" i="85"/>
  <c r="N30" i="85"/>
  <c r="R30" i="85"/>
  <c r="AK11" i="85"/>
  <c r="U9" i="60"/>
  <c r="M12" i="56"/>
  <c r="E12" i="56"/>
  <c r="L12" i="56"/>
  <c r="V12" i="56" s="1"/>
  <c r="D12" i="56"/>
  <c r="K12" i="56"/>
  <c r="J12" i="56"/>
  <c r="H12" i="56"/>
  <c r="S12" i="56" s="1"/>
  <c r="G12" i="56"/>
  <c r="I12" i="56"/>
  <c r="T12" i="56" s="1"/>
  <c r="N12" i="56"/>
  <c r="F12" i="56"/>
  <c r="O12" i="56"/>
  <c r="Z10" i="56"/>
  <c r="AB10" i="56"/>
  <c r="Y10" i="56"/>
  <c r="X11" i="56"/>
  <c r="AA11" i="56" s="1"/>
  <c r="AF11" i="56"/>
  <c r="AE11" i="56"/>
  <c r="Q11" i="56"/>
  <c r="P11" i="56"/>
  <c r="R11" i="56"/>
  <c r="AD11" i="56"/>
  <c r="AC11" i="56"/>
  <c r="U11" i="56"/>
  <c r="Z11" i="56" s="1"/>
  <c r="B13" i="56"/>
  <c r="BT632" i="82"/>
  <c r="BT345" i="82"/>
  <c r="AI332" i="82"/>
  <c r="AI365" i="82"/>
  <c r="AI253" i="82"/>
  <c r="AI293" i="82"/>
  <c r="AI615" i="82"/>
  <c r="AI594" i="82"/>
  <c r="AI625" i="82"/>
  <c r="AI114" i="82"/>
  <c r="AI238" i="82"/>
  <c r="AI593" i="82"/>
  <c r="AI186" i="82"/>
  <c r="AI379" i="82"/>
  <c r="AI481" i="82"/>
  <c r="AI524" i="82"/>
  <c r="AI285" i="82"/>
  <c r="AI308" i="82"/>
  <c r="AI514" i="82"/>
  <c r="AI346" i="82"/>
  <c r="AI599" i="82"/>
  <c r="AI388" i="82"/>
  <c r="AI467" i="82"/>
  <c r="AI471" i="82"/>
  <c r="AI486" i="82"/>
  <c r="AI520" i="82"/>
  <c r="AI330" i="82"/>
  <c r="AI154" i="82"/>
  <c r="AI232" i="82"/>
  <c r="AI282" i="82"/>
  <c r="AI352" i="82"/>
  <c r="AI375" i="82"/>
  <c r="AI398" i="82"/>
  <c r="AI42" i="82"/>
  <c r="AI277" i="82"/>
  <c r="AI333" i="82"/>
  <c r="AI523" i="82"/>
  <c r="AI129" i="82"/>
  <c r="AI296" i="82"/>
  <c r="AI124" i="82"/>
  <c r="AI210" i="82"/>
  <c r="AI215" i="82"/>
  <c r="AI250" i="82"/>
  <c r="AI295" i="82"/>
  <c r="AI355" i="82"/>
  <c r="AI110" i="82"/>
  <c r="AI231" i="82"/>
  <c r="AI274" i="82"/>
  <c r="AI357" i="82"/>
  <c r="AI109" i="82"/>
  <c r="AI130" i="82"/>
  <c r="AI149" i="82"/>
  <c r="AI155" i="82"/>
  <c r="AI251" i="82"/>
  <c r="AI261" i="82"/>
  <c r="AI279" i="82"/>
  <c r="AI356" i="82"/>
  <c r="AI623" i="82"/>
  <c r="AI633" i="82"/>
  <c r="AI459" i="82"/>
  <c r="AI506" i="82"/>
  <c r="AI550" i="82"/>
  <c r="AI158" i="82"/>
  <c r="AI217" i="82"/>
  <c r="AI228" i="82"/>
  <c r="AI342" i="82"/>
  <c r="AI384" i="82"/>
  <c r="AI469" i="82"/>
  <c r="AI485" i="82"/>
  <c r="AI531" i="82"/>
  <c r="AI544" i="82"/>
  <c r="AI291" i="82"/>
  <c r="AI306" i="82"/>
  <c r="AI353" i="82"/>
  <c r="AI547" i="82"/>
  <c r="AI570" i="82"/>
  <c r="AI640" i="82"/>
  <c r="AI489" i="82"/>
  <c r="AI569" i="82"/>
  <c r="AI400" i="82"/>
  <c r="AI479" i="82"/>
  <c r="AI519" i="82"/>
  <c r="AI568" i="82"/>
  <c r="AI28" i="82"/>
  <c r="AI64" i="82"/>
  <c r="AI90" i="82"/>
  <c r="AI45" i="82"/>
  <c r="AI78" i="82"/>
  <c r="AI88" i="82"/>
  <c r="AI25" i="82"/>
  <c r="AI192" i="82"/>
  <c r="BT207" i="82"/>
  <c r="AI27" i="82"/>
  <c r="AI417" i="82"/>
  <c r="AI490" i="82"/>
  <c r="AI161" i="82"/>
  <c r="AI112" i="82"/>
  <c r="AI196" i="82"/>
  <c r="AI389" i="82"/>
  <c r="AI239" i="82"/>
  <c r="AI414" i="82"/>
  <c r="BT616" i="82"/>
  <c r="AI627" i="82"/>
  <c r="AI44" i="82"/>
  <c r="AI89" i="82"/>
  <c r="AI358" i="82"/>
  <c r="AI573" i="82"/>
  <c r="AI254" i="82"/>
  <c r="AI264" i="82"/>
  <c r="AI420" i="82"/>
  <c r="AI554" i="82"/>
  <c r="AI97" i="82"/>
  <c r="AI307" i="82"/>
  <c r="AI317" i="82"/>
  <c r="AI431" i="82"/>
  <c r="AI435" i="82"/>
  <c r="AI91" i="82"/>
  <c r="AI107" i="82"/>
  <c r="AI141" i="82"/>
  <c r="AI289" i="82"/>
  <c r="AI294" i="82"/>
  <c r="AI310" i="82"/>
  <c r="AI329" i="82"/>
  <c r="AI434" i="82"/>
  <c r="AI487" i="82"/>
  <c r="AI508" i="82"/>
  <c r="AI632" i="82"/>
  <c r="AI66" i="82"/>
  <c r="AI111" i="82"/>
  <c r="AI354" i="82"/>
  <c r="AI403" i="82"/>
  <c r="AI468" i="82"/>
  <c r="AI29" i="82"/>
  <c r="AI81" i="82"/>
  <c r="AI200" i="82"/>
  <c r="AI214" i="82"/>
  <c r="AI313" i="82"/>
  <c r="AI376" i="82"/>
  <c r="AI392" i="82"/>
  <c r="AI402" i="82"/>
  <c r="AI432" i="82"/>
  <c r="AI451" i="82"/>
  <c r="AI496" i="82"/>
  <c r="AI511" i="82"/>
  <c r="AI530" i="82"/>
  <c r="AI84" i="82"/>
  <c r="AI146" i="82"/>
  <c r="AI177" i="82"/>
  <c r="AI181" i="82"/>
  <c r="AI190" i="82"/>
  <c r="AI208" i="82"/>
  <c r="AI370" i="82"/>
  <c r="AI411" i="82"/>
  <c r="AI163" i="82"/>
  <c r="AI340" i="82"/>
  <c r="AI396" i="82"/>
  <c r="AI415" i="82"/>
  <c r="AI478" i="82"/>
  <c r="AI509" i="82"/>
  <c r="AI560" i="82"/>
  <c r="AI590" i="82"/>
  <c r="AI639" i="82"/>
  <c r="AI75" i="82"/>
  <c r="AI150" i="82"/>
  <c r="AI363" i="82"/>
  <c r="AI373" i="82"/>
  <c r="AI418" i="82"/>
  <c r="AI488" i="82"/>
  <c r="AI551" i="82"/>
  <c r="AI605" i="82"/>
  <c r="AI617" i="82"/>
  <c r="BT408" i="82"/>
  <c r="BT348" i="82"/>
  <c r="BT618" i="82"/>
  <c r="BT617" i="82"/>
  <c r="BT132" i="82"/>
  <c r="BT481" i="82"/>
  <c r="AF424" i="82"/>
  <c r="AF56" i="82"/>
  <c r="BT97" i="82"/>
  <c r="BT118" i="82"/>
  <c r="AF70" i="82"/>
  <c r="AF71" i="82"/>
  <c r="AF348" i="82"/>
  <c r="AF349" i="82"/>
  <c r="AF461" i="82"/>
  <c r="AF482" i="82"/>
  <c r="AF527" i="82"/>
  <c r="AF394" i="82"/>
  <c r="AF540" i="82"/>
  <c r="AF559" i="82"/>
  <c r="AF596" i="82"/>
  <c r="AF187" i="82"/>
  <c r="AF442" i="82"/>
  <c r="AF574" i="82"/>
  <c r="AF133" i="82"/>
  <c r="AF134" i="82"/>
  <c r="AF167" i="82"/>
  <c r="AF168" i="82"/>
  <c r="AF233" i="82"/>
  <c r="AF234" i="82"/>
  <c r="AF235" i="82"/>
  <c r="AF240" i="82"/>
  <c r="AF241" i="82"/>
  <c r="AF408" i="82"/>
  <c r="AF409" i="82"/>
  <c r="AF286" i="82"/>
  <c r="AF287" i="82"/>
  <c r="AF303" i="82"/>
  <c r="AF320" i="82"/>
  <c r="AF321" i="82"/>
  <c r="AF380" i="82"/>
  <c r="AF381" i="82"/>
  <c r="AF618" i="82"/>
  <c r="AF619" i="82"/>
  <c r="AF58" i="82"/>
  <c r="AF98" i="82"/>
  <c r="AF171" i="82"/>
  <c r="AF225" i="82"/>
  <c r="AF203" i="82"/>
  <c r="AF118" i="82"/>
  <c r="AF119" i="82"/>
  <c r="AF272" i="82"/>
  <c r="AF34" i="82"/>
  <c r="AF35" i="82"/>
  <c r="AF579" i="82"/>
  <c r="AF24" i="82"/>
  <c r="AF38" i="82"/>
  <c r="AF350" i="82"/>
  <c r="AF466" i="82"/>
  <c r="AF545" i="82"/>
  <c r="AF33" i="82"/>
  <c r="AF244" i="82"/>
  <c r="AF83" i="82"/>
  <c r="AF100" i="82"/>
  <c r="AF170" i="82"/>
  <c r="AF205" i="82"/>
  <c r="AF271" i="82"/>
  <c r="AF620" i="82"/>
  <c r="AF636" i="82"/>
  <c r="AF543" i="82"/>
  <c r="AF578" i="82"/>
  <c r="AF598" i="82"/>
  <c r="AF87" i="82"/>
  <c r="AF145" i="82"/>
  <c r="AF179" i="82"/>
  <c r="AF513" i="82"/>
  <c r="AF446" i="82"/>
  <c r="AF562" i="82"/>
  <c r="AF86" i="82"/>
  <c r="AF178" i="82"/>
  <c r="AF73" i="82"/>
  <c r="AF197" i="82"/>
  <c r="AF561" i="82"/>
  <c r="AF580" i="82"/>
  <c r="AF80" i="82"/>
  <c r="AF85" i="82"/>
  <c r="AF176" i="82"/>
  <c r="AF600" i="82"/>
  <c r="AF621" i="82"/>
  <c r="AF36" i="82"/>
  <c r="AF23" i="82"/>
  <c r="AF57" i="82"/>
  <c r="AF99" i="82"/>
  <c r="AF138" i="82"/>
  <c r="AF189" i="82"/>
  <c r="AF281" i="82"/>
  <c r="AF117" i="82"/>
  <c r="AF142" i="82"/>
  <c r="AF204" i="82"/>
  <c r="AF236" i="82"/>
  <c r="AF243" i="82"/>
  <c r="AF269" i="82"/>
  <c r="AF102" i="82"/>
  <c r="AF188" i="82"/>
  <c r="AF72" i="82"/>
  <c r="AF122" i="82"/>
  <c r="AF55" i="82"/>
  <c r="AF60" i="82"/>
  <c r="AF101" i="82"/>
  <c r="AF284" i="82"/>
  <c r="AF422" i="82"/>
  <c r="AF69" i="82"/>
  <c r="AF121" i="82"/>
  <c r="AF169" i="82"/>
  <c r="AF185" i="82"/>
  <c r="AF206" i="82"/>
  <c r="AF135" i="82"/>
  <c r="AF139" i="82"/>
  <c r="AF162" i="82"/>
  <c r="AF324" i="82"/>
  <c r="AF74" i="82"/>
  <c r="AF120" i="82"/>
  <c r="AF143" i="82"/>
  <c r="AF237" i="82"/>
  <c r="AF22" i="82"/>
  <c r="AF439" i="82"/>
  <c r="AF445" i="82"/>
  <c r="AF495" i="82"/>
  <c r="AF512" i="82"/>
  <c r="AF539" i="82"/>
  <c r="AF464" i="82"/>
  <c r="AF483" i="82"/>
  <c r="AF528" i="82"/>
  <c r="BT437" i="82"/>
  <c r="AF510" i="82"/>
  <c r="AF538" i="82"/>
  <c r="AF572" i="82"/>
  <c r="AF480" i="82"/>
  <c r="AF515" i="82"/>
  <c r="AF577" i="82"/>
  <c r="AF498" i="82"/>
  <c r="AF537" i="82"/>
  <c r="AF553" i="82"/>
  <c r="AF558" i="82"/>
  <c r="AF576" i="82"/>
  <c r="AF525" i="82"/>
  <c r="AF595" i="82"/>
  <c r="AF460" i="82"/>
  <c r="AF465" i="82"/>
  <c r="AF557" i="82"/>
  <c r="BT684" i="82"/>
  <c r="BT687" i="82"/>
  <c r="BT6" i="82"/>
  <c r="BT341" i="82"/>
  <c r="BT631" i="82"/>
  <c r="BT96" i="82"/>
  <c r="AF7" i="82"/>
  <c r="Z9" i="60"/>
  <c r="AF21" i="82"/>
  <c r="BT445" i="82"/>
  <c r="AF6" i="82"/>
  <c r="AF10" i="82"/>
  <c r="AF8" i="82"/>
  <c r="AF5" i="82"/>
  <c r="Z10" i="60" s="1"/>
  <c r="AF9" i="82"/>
  <c r="BT418" i="82"/>
  <c r="AF631" i="82"/>
  <c r="AF97" i="82"/>
  <c r="AF112" i="82"/>
  <c r="AF113" i="82"/>
  <c r="AF311" i="82"/>
  <c r="AF344" i="82"/>
  <c r="AF368" i="82"/>
  <c r="AF509" i="82"/>
  <c r="AF630" i="82"/>
  <c r="AF84" i="82"/>
  <c r="AF140" i="82"/>
  <c r="AF238" i="82"/>
  <c r="AF239" i="82"/>
  <c r="AF629" i="82"/>
  <c r="AF95" i="82"/>
  <c r="AF165" i="82"/>
  <c r="AF366" i="82"/>
  <c r="AF554" i="82"/>
  <c r="AF627" i="82"/>
  <c r="AF628" i="82"/>
  <c r="AF16" i="82"/>
  <c r="AF19" i="82"/>
  <c r="AF68" i="82"/>
  <c r="AF163" i="82"/>
  <c r="AF164" i="82"/>
  <c r="AF302" i="82"/>
  <c r="AF316" i="82"/>
  <c r="AF17" i="82"/>
  <c r="AF20" i="82"/>
  <c r="AF132" i="82"/>
  <c r="AF301" i="82"/>
  <c r="AF536" i="82"/>
  <c r="AF18" i="82"/>
  <c r="AF161" i="82"/>
  <c r="AF614" i="82"/>
  <c r="AF202" i="82"/>
  <c r="AF362" i="82"/>
  <c r="AF393" i="82"/>
  <c r="AF423" i="82"/>
  <c r="AF632" i="82"/>
  <c r="AF114" i="82"/>
  <c r="AF115" i="82"/>
  <c r="AF201" i="82"/>
  <c r="AF312" i="82"/>
  <c r="AF319" i="82"/>
  <c r="AF369" i="82"/>
  <c r="AF379" i="82"/>
  <c r="BT599" i="82"/>
  <c r="BT695" i="82"/>
  <c r="BT183" i="82"/>
  <c r="BT609" i="82"/>
  <c r="BT322" i="82"/>
  <c r="BT353" i="82"/>
  <c r="BT360" i="82"/>
  <c r="BT334" i="82"/>
  <c r="BT518" i="82"/>
  <c r="BT746" i="82"/>
  <c r="BT630" i="82"/>
  <c r="BT217" i="82"/>
  <c r="BT639" i="82"/>
  <c r="BT685" i="82"/>
  <c r="BT693" i="82"/>
  <c r="BT697" i="82"/>
  <c r="BT941" i="82"/>
  <c r="BT209" i="82"/>
  <c r="BT949" i="82"/>
  <c r="BT638" i="82"/>
  <c r="BT833" i="82"/>
  <c r="BT203" i="82"/>
  <c r="BT325" i="82"/>
  <c r="BT831" i="82"/>
  <c r="BT120" i="82"/>
  <c r="BT829" i="82"/>
  <c r="BT108" i="82"/>
  <c r="BT116" i="82"/>
  <c r="BT328" i="82"/>
  <c r="BT352" i="82"/>
  <c r="BT438" i="82"/>
  <c r="BT629" i="82"/>
  <c r="BT547" i="82"/>
  <c r="BT587" i="82"/>
  <c r="BT65" i="82"/>
  <c r="BT94" i="82"/>
  <c r="BT110" i="82"/>
  <c r="BT446" i="82"/>
  <c r="BT451" i="82"/>
  <c r="BT374" i="82"/>
  <c r="BT937" i="82"/>
  <c r="BT79" i="82"/>
  <c r="BT570" i="82"/>
  <c r="BT575" i="82"/>
  <c r="BT63" i="82"/>
  <c r="BT91" i="82"/>
  <c r="BT402" i="82"/>
  <c r="BT721" i="82"/>
  <c r="BT825" i="82"/>
  <c r="BT843" i="82"/>
  <c r="BT573" i="82"/>
  <c r="BT485" i="82"/>
  <c r="BT517" i="82"/>
  <c r="BT548" i="82"/>
  <c r="BT66" i="82"/>
  <c r="BT161" i="82"/>
  <c r="BT336" i="82"/>
  <c r="BT389" i="82"/>
  <c r="BT395" i="82"/>
  <c r="BT525" i="82"/>
  <c r="BT89" i="82"/>
  <c r="BT553" i="82"/>
  <c r="BT580" i="82"/>
  <c r="BT582" i="82"/>
  <c r="BT381" i="82"/>
  <c r="BT427" i="82"/>
  <c r="BT432" i="82"/>
  <c r="BT448" i="82"/>
  <c r="BT109" i="82"/>
  <c r="BT129" i="82"/>
  <c r="BT398" i="82"/>
  <c r="BT827" i="82"/>
  <c r="BT45" i="82"/>
  <c r="AI139" i="82"/>
  <c r="BT90" i="82"/>
  <c r="BT431" i="82"/>
  <c r="BT458" i="82"/>
  <c r="BT555" i="82"/>
  <c r="BT126" i="82"/>
  <c r="BT287" i="82"/>
  <c r="BT430" i="82"/>
  <c r="BT443" i="82"/>
  <c r="BT577" i="82"/>
  <c r="BT592" i="82"/>
  <c r="BT81" i="82"/>
  <c r="BT273" i="82"/>
  <c r="BT330" i="82"/>
  <c r="BT335" i="82"/>
  <c r="BT346" i="82"/>
  <c r="BT401" i="82"/>
  <c r="BT447" i="82"/>
  <c r="BT479" i="82"/>
  <c r="BT27" i="82"/>
  <c r="BT70" i="82"/>
  <c r="BT354" i="82"/>
  <c r="BT420" i="82"/>
  <c r="BT429" i="82"/>
  <c r="BT789" i="82"/>
  <c r="BT841" i="82"/>
  <c r="BT939" i="82"/>
  <c r="BT119" i="82"/>
  <c r="BT135" i="82"/>
  <c r="BT163" i="82"/>
  <c r="BT594" i="82"/>
  <c r="BT337" i="82"/>
  <c r="BT388" i="82"/>
  <c r="BT410" i="82"/>
  <c r="BT562" i="82"/>
  <c r="BT574" i="82"/>
  <c r="BT585" i="82"/>
  <c r="BT770" i="82"/>
  <c r="BT16" i="82"/>
  <c r="BT327" i="82"/>
  <c r="BT333" i="82"/>
  <c r="BT342" i="82"/>
  <c r="BT419" i="82"/>
  <c r="BT489" i="82"/>
  <c r="BT796" i="82"/>
  <c r="BT804" i="82"/>
  <c r="BT33" i="82"/>
  <c r="BT531" i="82"/>
  <c r="BT545" i="82"/>
  <c r="BT694" i="82"/>
  <c r="BT716" i="82"/>
  <c r="BT837" i="82"/>
  <c r="BT945" i="82"/>
  <c r="BT60" i="82"/>
  <c r="BT99" i="82"/>
  <c r="BT103" i="82"/>
  <c r="BT278" i="82"/>
  <c r="BT311" i="82"/>
  <c r="BT321" i="82"/>
  <c r="BT331" i="82"/>
  <c r="BT351" i="82"/>
  <c r="BT397" i="82"/>
  <c r="BT413" i="82"/>
  <c r="BT461" i="82"/>
  <c r="BT566" i="82"/>
  <c r="BT608" i="82"/>
  <c r="BT845" i="82"/>
  <c r="BT953" i="82"/>
  <c r="BT74" i="82"/>
  <c r="AI165" i="82"/>
  <c r="BT169" i="82"/>
  <c r="BT403" i="82"/>
  <c r="BT407" i="82"/>
  <c r="BT530" i="82"/>
  <c r="BT544" i="82"/>
  <c r="BT557" i="82"/>
  <c r="BT578" i="82"/>
  <c r="BT600" i="82"/>
  <c r="BT613" i="82"/>
  <c r="BT817" i="82"/>
  <c r="BT853" i="82"/>
  <c r="BT925" i="82"/>
  <c r="BT987" i="82"/>
  <c r="BT40" i="82"/>
  <c r="BT64" i="82"/>
  <c r="BT550" i="82"/>
  <c r="BT584" i="82"/>
  <c r="BT623" i="82"/>
  <c r="BT633" i="82"/>
  <c r="BT790" i="82"/>
  <c r="BT324" i="82"/>
  <c r="BT359" i="82"/>
  <c r="BT426" i="82"/>
  <c r="BT436" i="82"/>
  <c r="BT851" i="82"/>
  <c r="BT114" i="82"/>
  <c r="BT216" i="82"/>
  <c r="BT314" i="82"/>
  <c r="BT463" i="82"/>
  <c r="AI501" i="82"/>
  <c r="BT849" i="82"/>
  <c r="BT340" i="82"/>
  <c r="BT386" i="82"/>
  <c r="BT417" i="82"/>
  <c r="BT457" i="82"/>
  <c r="BT543" i="82"/>
  <c r="BT601" i="82"/>
  <c r="BT604" i="82"/>
  <c r="BT677" i="82"/>
  <c r="BT801" i="82"/>
  <c r="BT820" i="82"/>
  <c r="BT839" i="82"/>
  <c r="BT39" i="82"/>
  <c r="BT49" i="82"/>
  <c r="BT104" i="82"/>
  <c r="BT124" i="82"/>
  <c r="BT134" i="82"/>
  <c r="BT182" i="82"/>
  <c r="BT284" i="82"/>
  <c r="BT339" i="82"/>
  <c r="BT409" i="82"/>
  <c r="BT449" i="82"/>
  <c r="BT452" i="82"/>
  <c r="BT536" i="82"/>
  <c r="BT579" i="82"/>
  <c r="BT591" i="82"/>
  <c r="BT812" i="82"/>
  <c r="BT14" i="82"/>
  <c r="BT192" i="82"/>
  <c r="BT262" i="82"/>
  <c r="BT435" i="82"/>
  <c r="BT444" i="82"/>
  <c r="BT462" i="82"/>
  <c r="BT533" i="82"/>
  <c r="BT546" i="82"/>
  <c r="BT590" i="82"/>
  <c r="BT620" i="82"/>
  <c r="BT628" i="82"/>
  <c r="BT636" i="82"/>
  <c r="BT847" i="82"/>
  <c r="BT859" i="82"/>
  <c r="BT933" i="82"/>
  <c r="BT53" i="82"/>
  <c r="BT72" i="82"/>
  <c r="BT107" i="82"/>
  <c r="BT195" i="82"/>
  <c r="BT254" i="82"/>
  <c r="BT275" i="82"/>
  <c r="BT450" i="82"/>
  <c r="BT460" i="82"/>
  <c r="BT539" i="82"/>
  <c r="BT569" i="82"/>
  <c r="BT602" i="82"/>
  <c r="BT708" i="82"/>
  <c r="BT754" i="82"/>
  <c r="BT835" i="82"/>
  <c r="BT931" i="82"/>
  <c r="BT957" i="82"/>
  <c r="BT995" i="82"/>
  <c r="BT22" i="82"/>
  <c r="BT29" i="82"/>
  <c r="BT59" i="82"/>
  <c r="BT102" i="82"/>
  <c r="AI126" i="82"/>
  <c r="BT127" i="82"/>
  <c r="BT139" i="82"/>
  <c r="BT155" i="82"/>
  <c r="BT214" i="82"/>
  <c r="BT347" i="82"/>
  <c r="BT375" i="82"/>
  <c r="BT433" i="82"/>
  <c r="BT442" i="82"/>
  <c r="BT514" i="82"/>
  <c r="BT558" i="82"/>
  <c r="BT607" i="82"/>
  <c r="BT943" i="82"/>
  <c r="AI39" i="82"/>
  <c r="BT75" i="82"/>
  <c r="BT85" i="82"/>
  <c r="BT396" i="82"/>
  <c r="BT411" i="82"/>
  <c r="BT422" i="82"/>
  <c r="BT424" i="82"/>
  <c r="BT441" i="82"/>
  <c r="BT459" i="82"/>
  <c r="BT556" i="82"/>
  <c r="BT583" i="82"/>
  <c r="BT991" i="82"/>
  <c r="BT57" i="82"/>
  <c r="BT67" i="82"/>
  <c r="BT113" i="82"/>
  <c r="BT197" i="82"/>
  <c r="BT393" i="82"/>
  <c r="BT41" i="82"/>
  <c r="AI108" i="82"/>
  <c r="BT112" i="82"/>
  <c r="AI115" i="82"/>
  <c r="BT131" i="82"/>
  <c r="BT138" i="82"/>
  <c r="BT204" i="82"/>
  <c r="BT205" i="82"/>
  <c r="BT23" i="82"/>
  <c r="AF46" i="82"/>
  <c r="BT62" i="82"/>
  <c r="AI82" i="82"/>
  <c r="AI101" i="82"/>
  <c r="BT117" i="82"/>
  <c r="AI120" i="82"/>
  <c r="BT130" i="82"/>
  <c r="BT101" i="82"/>
  <c r="BT8" i="82"/>
  <c r="BT42" i="82"/>
  <c r="BT61" i="82"/>
  <c r="BT80" i="82"/>
  <c r="BT86" i="82"/>
  <c r="BT95" i="82"/>
  <c r="BT100" i="82"/>
  <c r="BT106" i="82"/>
  <c r="BT191" i="82"/>
  <c r="BT73" i="82"/>
  <c r="BT77" i="82"/>
  <c r="AI87" i="82"/>
  <c r="BT128" i="82"/>
  <c r="BT140" i="82"/>
  <c r="AI634" i="82"/>
  <c r="AI76" i="82"/>
  <c r="BT58" i="82"/>
  <c r="BT125" i="82"/>
  <c r="BT136" i="82"/>
  <c r="BT213" i="82"/>
  <c r="AI314" i="82"/>
  <c r="BT122" i="82"/>
  <c r="BT133" i="82"/>
  <c r="BT522" i="82"/>
  <c r="BT563" i="82"/>
  <c r="BT92" i="82"/>
  <c r="BT105" i="82"/>
  <c r="BT259" i="82"/>
  <c r="BT269" i="82"/>
  <c r="BT358" i="82"/>
  <c r="AI387" i="82"/>
  <c r="BT406" i="82"/>
  <c r="BT423" i="82"/>
  <c r="BT434" i="82"/>
  <c r="BT788" i="82"/>
  <c r="BT855" i="82"/>
  <c r="BT173" i="82"/>
  <c r="BT303" i="82"/>
  <c r="BT355" i="82"/>
  <c r="BT376" i="82"/>
  <c r="BT425" i="82"/>
  <c r="BT201" i="82"/>
  <c r="BT385" i="82"/>
  <c r="BT387" i="82"/>
  <c r="BT527" i="82"/>
  <c r="BT528" i="82"/>
  <c r="BT554" i="82"/>
  <c r="BT561" i="82"/>
  <c r="BT589" i="82"/>
  <c r="BT606" i="82"/>
  <c r="BT619" i="82"/>
  <c r="BT256" i="82"/>
  <c r="BT344" i="82"/>
  <c r="BT350" i="82"/>
  <c r="BT382" i="82"/>
  <c r="BT384" i="82"/>
  <c r="BT404" i="82"/>
  <c r="BT412" i="82"/>
  <c r="AI484" i="82"/>
  <c r="BT526" i="82"/>
  <c r="BT551" i="82"/>
  <c r="BT559" i="82"/>
  <c r="BT564" i="82"/>
  <c r="BT605" i="82"/>
  <c r="BT615" i="82"/>
  <c r="BT634" i="82"/>
  <c r="BT679" i="82"/>
  <c r="BT323" i="82"/>
  <c r="BT332" i="82"/>
  <c r="BT338" i="82"/>
  <c r="BT349" i="82"/>
  <c r="BT399" i="82"/>
  <c r="BT453" i="82"/>
  <c r="AI470" i="82"/>
  <c r="BT472" i="82"/>
  <c r="AI483" i="82"/>
  <c r="BT549" i="82"/>
  <c r="BT588" i="82"/>
  <c r="BT598" i="82"/>
  <c r="BT612" i="82"/>
  <c r="BT676" i="82"/>
  <c r="BT700" i="82"/>
  <c r="BT762" i="82"/>
  <c r="BT778" i="82"/>
  <c r="BT809" i="82"/>
  <c r="BT285" i="82"/>
  <c r="BT370" i="82"/>
  <c r="BT392" i="82"/>
  <c r="BT405" i="82"/>
  <c r="AI410" i="82"/>
  <c r="BT471" i="82"/>
  <c r="BT476" i="82"/>
  <c r="AI502" i="82"/>
  <c r="BT532" i="82"/>
  <c r="BT595" i="82"/>
  <c r="BT705" i="82"/>
  <c r="BT734" i="82"/>
  <c r="BT391" i="82"/>
  <c r="BT537" i="82"/>
  <c r="BT540" i="82"/>
  <c r="BT541" i="82"/>
  <c r="BT565" i="82"/>
  <c r="BT568" i="82"/>
  <c r="BT586" i="82"/>
  <c r="BT610" i="82"/>
  <c r="BT713" i="82"/>
  <c r="BT730" i="82"/>
  <c r="BT935" i="82"/>
  <c r="AI33" i="82"/>
  <c r="M5" i="87"/>
  <c r="BT76" i="82"/>
  <c r="BT68" i="82"/>
  <c r="BT88" i="82"/>
  <c r="BT87" i="82"/>
  <c r="AI36" i="82"/>
  <c r="AI102" i="82"/>
  <c r="BY5" i="82"/>
  <c r="BY6" i="82" s="1"/>
  <c r="BY7" i="82" s="1"/>
  <c r="BY8" i="82" s="1"/>
  <c r="BY9" i="82" s="1"/>
  <c r="BY10" i="82" s="1"/>
  <c r="BY11" i="82" s="1"/>
  <c r="BY12" i="82" s="1"/>
  <c r="BY13" i="82" s="1"/>
  <c r="BY14" i="82" s="1"/>
  <c r="BY15" i="82" s="1"/>
  <c r="BY16" i="82" s="1"/>
  <c r="BY17" i="82" s="1"/>
  <c r="BY18" i="82" s="1"/>
  <c r="BY19" i="82" s="1"/>
  <c r="BY20" i="82" s="1"/>
  <c r="BY21" i="82" s="1"/>
  <c r="BY22" i="82" s="1"/>
  <c r="BY23" i="82" s="1"/>
  <c r="BY24" i="82" s="1"/>
  <c r="BY25" i="82" s="1"/>
  <c r="BY26" i="82" s="1"/>
  <c r="BY27" i="82" s="1"/>
  <c r="BY28" i="82" s="1"/>
  <c r="BY29" i="82" s="1"/>
  <c r="BY30" i="82" s="1"/>
  <c r="BY31" i="82" s="1"/>
  <c r="BY32" i="82" s="1"/>
  <c r="BY33" i="82" s="1"/>
  <c r="BY34" i="82" s="1"/>
  <c r="BY35" i="82" s="1"/>
  <c r="BY36" i="82" s="1"/>
  <c r="BY37" i="82" s="1"/>
  <c r="BY38" i="82" s="1"/>
  <c r="BY39" i="82" s="1"/>
  <c r="BY40" i="82" s="1"/>
  <c r="BY41" i="82" s="1"/>
  <c r="BY42" i="82" s="1"/>
  <c r="BY43" i="82" s="1"/>
  <c r="BY44" i="82" s="1"/>
  <c r="BY45" i="82" s="1"/>
  <c r="BY46" i="82" s="1"/>
  <c r="BY47" i="82" s="1"/>
  <c r="BY48" i="82" s="1"/>
  <c r="BY49" i="82" s="1"/>
  <c r="BY50" i="82" s="1"/>
  <c r="BY51" i="82" s="1"/>
  <c r="BY52" i="82" s="1"/>
  <c r="BY53" i="82" s="1"/>
  <c r="BY54" i="82" s="1"/>
  <c r="BY55" i="82" s="1"/>
  <c r="BY56" i="82" s="1"/>
  <c r="BY57" i="82" s="1"/>
  <c r="BY58" i="82" s="1"/>
  <c r="BY59" i="82" s="1"/>
  <c r="BY60" i="82" s="1"/>
  <c r="BY61" i="82" s="1"/>
  <c r="BY62" i="82" s="1"/>
  <c r="BY63" i="82" s="1"/>
  <c r="BY64" i="82" s="1"/>
  <c r="BY65" i="82" s="1"/>
  <c r="BY66" i="82" s="1"/>
  <c r="BY67" i="82" s="1"/>
  <c r="BY68" i="82" s="1"/>
  <c r="BY69" i="82" s="1"/>
  <c r="BY70" i="82" s="1"/>
  <c r="BY71" i="82" s="1"/>
  <c r="BY72" i="82" s="1"/>
  <c r="BY73" i="82" s="1"/>
  <c r="BY74" i="82" s="1"/>
  <c r="BY75" i="82" s="1"/>
  <c r="BY76" i="82" s="1"/>
  <c r="BY77" i="82" s="1"/>
  <c r="BY78" i="82" s="1"/>
  <c r="BY79" i="82" s="1"/>
  <c r="BY80" i="82" s="1"/>
  <c r="BY81" i="82" s="1"/>
  <c r="BY82" i="82" s="1"/>
  <c r="BY83" i="82" s="1"/>
  <c r="BY84" i="82" s="1"/>
  <c r="BY85" i="82" s="1"/>
  <c r="BY86" i="82" s="1"/>
  <c r="BY87" i="82" s="1"/>
  <c r="BY88" i="82" s="1"/>
  <c r="BY89" i="82" s="1"/>
  <c r="BY90" i="82" s="1"/>
  <c r="BY91" i="82" s="1"/>
  <c r="BY92" i="82" s="1"/>
  <c r="BY93" i="82" s="1"/>
  <c r="BY94" i="82" s="1"/>
  <c r="BY95" i="82" s="1"/>
  <c r="BY96" i="82" s="1"/>
  <c r="BY97" i="82" s="1"/>
  <c r="BY98" i="82" s="1"/>
  <c r="BY99" i="82" s="1"/>
  <c r="BY100" i="82" s="1"/>
  <c r="BY101" i="82" s="1"/>
  <c r="BY102" i="82" s="1"/>
  <c r="BY103" i="82" s="1"/>
  <c r="BY104" i="82" s="1"/>
  <c r="BY105" i="82" s="1"/>
  <c r="BY106" i="82" s="1"/>
  <c r="BY107" i="82" s="1"/>
  <c r="BY108" i="82" s="1"/>
  <c r="BY109" i="82" s="1"/>
  <c r="BY110" i="82" s="1"/>
  <c r="BY111" i="82" s="1"/>
  <c r="BY112" i="82" s="1"/>
  <c r="BY113" i="82" s="1"/>
  <c r="BY114" i="82" s="1"/>
  <c r="BY115" i="82" s="1"/>
  <c r="BY116" i="82" s="1"/>
  <c r="BY117" i="82" s="1"/>
  <c r="BY118" i="82" s="1"/>
  <c r="BY119" i="82" s="1"/>
  <c r="BY120" i="82" s="1"/>
  <c r="BY121" i="82" s="1"/>
  <c r="BY122" i="82" s="1"/>
  <c r="BY123" i="82" s="1"/>
  <c r="BY124" i="82" s="1"/>
  <c r="BY125" i="82" s="1"/>
  <c r="BY126" i="82" s="1"/>
  <c r="BY127" i="82" s="1"/>
  <c r="BY128" i="82" s="1"/>
  <c r="BY129" i="82" s="1"/>
  <c r="BY130" i="82" s="1"/>
  <c r="BY131" i="82" s="1"/>
  <c r="BY132" i="82" s="1"/>
  <c r="BY133" i="82" s="1"/>
  <c r="BY134" i="82" s="1"/>
  <c r="BY135" i="82" s="1"/>
  <c r="BY136" i="82" s="1"/>
  <c r="BY137" i="82" s="1"/>
  <c r="BY138" i="82" s="1"/>
  <c r="BY139" i="82" s="1"/>
  <c r="BY140" i="82" s="1"/>
  <c r="BY141" i="82" s="1"/>
  <c r="BY142" i="82" s="1"/>
  <c r="BY143" i="82" s="1"/>
  <c r="BY144" i="82" s="1"/>
  <c r="BY145" i="82" s="1"/>
  <c r="BY146" i="82" s="1"/>
  <c r="BY147" i="82" s="1"/>
  <c r="BY148" i="82" s="1"/>
  <c r="BY149" i="82" s="1"/>
  <c r="BY150" i="82" s="1"/>
  <c r="BY151" i="82" s="1"/>
  <c r="BY152" i="82" s="1"/>
  <c r="BY153" i="82" s="1"/>
  <c r="BY154" i="82" s="1"/>
  <c r="BY155" i="82" s="1"/>
  <c r="BY156" i="82" s="1"/>
  <c r="BY157" i="82" s="1"/>
  <c r="BY158" i="82" s="1"/>
  <c r="BY159" i="82" s="1"/>
  <c r="BY160" i="82" s="1"/>
  <c r="BY161" i="82" s="1"/>
  <c r="BY162" i="82" s="1"/>
  <c r="BY163" i="82" s="1"/>
  <c r="BY164" i="82" s="1"/>
  <c r="BY165" i="82" s="1"/>
  <c r="BY166" i="82" s="1"/>
  <c r="BY167" i="82" s="1"/>
  <c r="BY168" i="82" s="1"/>
  <c r="BY169" i="82" s="1"/>
  <c r="BY170" i="82" s="1"/>
  <c r="BY171" i="82" s="1"/>
  <c r="BY172" i="82" s="1"/>
  <c r="BY173" i="82" s="1"/>
  <c r="BY174" i="82" s="1"/>
  <c r="BY175" i="82" s="1"/>
  <c r="BY176" i="82" s="1"/>
  <c r="BY177" i="82" s="1"/>
  <c r="BY178" i="82" s="1"/>
  <c r="BY179" i="82" s="1"/>
  <c r="BY180" i="82" s="1"/>
  <c r="BY181" i="82" s="1"/>
  <c r="BY182" i="82" s="1"/>
  <c r="BY183" i="82" s="1"/>
  <c r="BY184" i="82" s="1"/>
  <c r="BY185" i="82" s="1"/>
  <c r="BY186" i="82" s="1"/>
  <c r="BY187" i="82" s="1"/>
  <c r="BY188" i="82" s="1"/>
  <c r="BY189" i="82" s="1"/>
  <c r="BY190" i="82" s="1"/>
  <c r="BY191" i="82" s="1"/>
  <c r="BY192" i="82" s="1"/>
  <c r="BY193" i="82" s="1"/>
  <c r="BY194" i="82" s="1"/>
  <c r="BY195" i="82" s="1"/>
  <c r="BY196" i="82" s="1"/>
  <c r="BY197" i="82" s="1"/>
  <c r="BY198" i="82" s="1"/>
  <c r="BY199" i="82" s="1"/>
  <c r="BY200" i="82" s="1"/>
  <c r="BY201" i="82" s="1"/>
  <c r="BY202" i="82" s="1"/>
  <c r="BY203" i="82" s="1"/>
  <c r="BY204" i="82" s="1"/>
  <c r="BY205" i="82" s="1"/>
  <c r="BY206" i="82" s="1"/>
  <c r="BY207" i="82" s="1"/>
  <c r="BY208" i="82" s="1"/>
  <c r="BY209" i="82" s="1"/>
  <c r="BY210" i="82" s="1"/>
  <c r="BY211" i="82" s="1"/>
  <c r="BY212" i="82" s="1"/>
  <c r="BY213" i="82" s="1"/>
  <c r="BY214" i="82" s="1"/>
  <c r="BY215" i="82" s="1"/>
  <c r="BY216" i="82" s="1"/>
  <c r="BY217" i="82" s="1"/>
  <c r="BY218" i="82" s="1"/>
  <c r="BY219" i="82" s="1"/>
  <c r="BY220" i="82" s="1"/>
  <c r="BY221" i="82" s="1"/>
  <c r="BY222" i="82" s="1"/>
  <c r="BY223" i="82" s="1"/>
  <c r="BY224" i="82" s="1"/>
  <c r="BY225" i="82" s="1"/>
  <c r="BY226" i="82" s="1"/>
  <c r="BY227" i="82" s="1"/>
  <c r="BY228" i="82" s="1"/>
  <c r="BY229" i="82" s="1"/>
  <c r="BY230" i="82" s="1"/>
  <c r="BY231" i="82" s="1"/>
  <c r="BY232" i="82" s="1"/>
  <c r="BY233" i="82" s="1"/>
  <c r="BY234" i="82" s="1"/>
  <c r="BY235" i="82" s="1"/>
  <c r="BY236" i="82" s="1"/>
  <c r="BY237" i="82" s="1"/>
  <c r="BY238" i="82" s="1"/>
  <c r="BY239" i="82" s="1"/>
  <c r="BY240" i="82" s="1"/>
  <c r="BY241" i="82" s="1"/>
  <c r="BY242" i="82" s="1"/>
  <c r="BY243" i="82" s="1"/>
  <c r="BY244" i="82" s="1"/>
  <c r="BY245" i="82" s="1"/>
  <c r="BY246" i="82" s="1"/>
  <c r="BY247" i="82" s="1"/>
  <c r="BY248" i="82" s="1"/>
  <c r="BY249" i="82" s="1"/>
  <c r="BY250" i="82" s="1"/>
  <c r="BY251" i="82" s="1"/>
  <c r="BY252" i="82" s="1"/>
  <c r="BY253" i="82" s="1"/>
  <c r="BY254" i="82" s="1"/>
  <c r="BY255" i="82" s="1"/>
  <c r="BY256" i="82" s="1"/>
  <c r="BY257" i="82" s="1"/>
  <c r="BY258" i="82" s="1"/>
  <c r="BY259" i="82" s="1"/>
  <c r="BY260" i="82" s="1"/>
  <c r="BY261" i="82" s="1"/>
  <c r="BY262" i="82" s="1"/>
  <c r="BY263" i="82" s="1"/>
  <c r="BY264" i="82" s="1"/>
  <c r="BY265" i="82" s="1"/>
  <c r="BY266" i="82" s="1"/>
  <c r="BY267" i="82" s="1"/>
  <c r="BY268" i="82" s="1"/>
  <c r="BY269" i="82" s="1"/>
  <c r="BY270" i="82" s="1"/>
  <c r="BY271" i="82" s="1"/>
  <c r="BY272" i="82" s="1"/>
  <c r="BY273" i="82" s="1"/>
  <c r="BY274" i="82" s="1"/>
  <c r="BY275" i="82" s="1"/>
  <c r="BY276" i="82" s="1"/>
  <c r="BY277" i="82" s="1"/>
  <c r="BY278" i="82" s="1"/>
  <c r="BY279" i="82" s="1"/>
  <c r="BY280" i="82" s="1"/>
  <c r="BY281" i="82" s="1"/>
  <c r="BY282" i="82" s="1"/>
  <c r="BY283" i="82" s="1"/>
  <c r="BY284" i="82" s="1"/>
  <c r="BY285" i="82" s="1"/>
  <c r="BY286" i="82" s="1"/>
  <c r="BY287" i="82" s="1"/>
  <c r="BY288" i="82" s="1"/>
  <c r="BY289" i="82" s="1"/>
  <c r="BY290" i="82" s="1"/>
  <c r="BY291" i="82" s="1"/>
  <c r="BY292" i="82" s="1"/>
  <c r="BY293" i="82" s="1"/>
  <c r="BY294" i="82" s="1"/>
  <c r="BY295" i="82" s="1"/>
  <c r="BY296" i="82" s="1"/>
  <c r="BY297" i="82" s="1"/>
  <c r="BY298" i="82" s="1"/>
  <c r="BY299" i="82" s="1"/>
  <c r="BY300" i="82" s="1"/>
  <c r="BY301" i="82" s="1"/>
  <c r="BY302" i="82" s="1"/>
  <c r="BY303" i="82" s="1"/>
  <c r="BY304" i="82" s="1"/>
  <c r="BY305" i="82" s="1"/>
  <c r="BY306" i="82" s="1"/>
  <c r="BY307" i="82" s="1"/>
  <c r="BY308" i="82" s="1"/>
  <c r="BY309" i="82" s="1"/>
  <c r="BY310" i="82" s="1"/>
  <c r="BY311" i="82" s="1"/>
  <c r="BY312" i="82" s="1"/>
  <c r="BY313" i="82" s="1"/>
  <c r="BY314" i="82" s="1"/>
  <c r="BY315" i="82" s="1"/>
  <c r="BY316" i="82" s="1"/>
  <c r="BY317" i="82" s="1"/>
  <c r="BY318" i="82" s="1"/>
  <c r="BY319" i="82" s="1"/>
  <c r="BY320" i="82" s="1"/>
  <c r="BY321" i="82" s="1"/>
  <c r="BY322" i="82" s="1"/>
  <c r="BY323" i="82" s="1"/>
  <c r="BY324" i="82" s="1"/>
  <c r="BY325" i="82" s="1"/>
  <c r="BY326" i="82" s="1"/>
  <c r="BY327" i="82" s="1"/>
  <c r="BY328" i="82" s="1"/>
  <c r="BY329" i="82" s="1"/>
  <c r="BY330" i="82" s="1"/>
  <c r="BY331" i="82" s="1"/>
  <c r="BY332" i="82" s="1"/>
  <c r="BY333" i="82" s="1"/>
  <c r="BY334" i="82" s="1"/>
  <c r="BY335" i="82" s="1"/>
  <c r="BY336" i="82" s="1"/>
  <c r="BY337" i="82" s="1"/>
  <c r="BY338" i="82" s="1"/>
  <c r="BY339" i="82" s="1"/>
  <c r="BY340" i="82" s="1"/>
  <c r="BY341" i="82" s="1"/>
  <c r="BY342" i="82" s="1"/>
  <c r="BY343" i="82" s="1"/>
  <c r="BY344" i="82" s="1"/>
  <c r="BY345" i="82" s="1"/>
  <c r="BY346" i="82" s="1"/>
  <c r="BY347" i="82" s="1"/>
  <c r="BY348" i="82" s="1"/>
  <c r="BY349" i="82" s="1"/>
  <c r="BY350" i="82" s="1"/>
  <c r="BY351" i="82" s="1"/>
  <c r="BY352" i="82" s="1"/>
  <c r="BY353" i="82" s="1"/>
  <c r="BY354" i="82" s="1"/>
  <c r="BY355" i="82" s="1"/>
  <c r="BY356" i="82" s="1"/>
  <c r="BY357" i="82" s="1"/>
  <c r="BY358" i="82" s="1"/>
  <c r="BY359" i="82" s="1"/>
  <c r="BY360" i="82" s="1"/>
  <c r="BY361" i="82" s="1"/>
  <c r="BY362" i="82" s="1"/>
  <c r="BY363" i="82" s="1"/>
  <c r="BY364" i="82" s="1"/>
  <c r="BY365" i="82" s="1"/>
  <c r="BY366" i="82" s="1"/>
  <c r="BY367" i="82" s="1"/>
  <c r="BY368" i="82" s="1"/>
  <c r="BY369" i="82" s="1"/>
  <c r="BY370" i="82" s="1"/>
  <c r="BY371" i="82" s="1"/>
  <c r="BY372" i="82" s="1"/>
  <c r="BY373" i="82" s="1"/>
  <c r="BY374" i="82" s="1"/>
  <c r="BY375" i="82" s="1"/>
  <c r="BY376" i="82" s="1"/>
  <c r="BY377" i="82" s="1"/>
  <c r="BY378" i="82" s="1"/>
  <c r="BY379" i="82" s="1"/>
  <c r="BY380" i="82" s="1"/>
  <c r="BY381" i="82" s="1"/>
  <c r="BY382" i="82" s="1"/>
  <c r="BY383" i="82" s="1"/>
  <c r="BY384" i="82" s="1"/>
  <c r="BY385" i="82" s="1"/>
  <c r="BY386" i="82" s="1"/>
  <c r="BY387" i="82" s="1"/>
  <c r="BY388" i="82" s="1"/>
  <c r="BY389" i="82" s="1"/>
  <c r="BY390" i="82" s="1"/>
  <c r="BY391" i="82" s="1"/>
  <c r="BY392" i="82" s="1"/>
  <c r="BY393" i="82" s="1"/>
  <c r="BY394" i="82" s="1"/>
  <c r="BY395" i="82" s="1"/>
  <c r="BY396" i="82" s="1"/>
  <c r="BY397" i="82" s="1"/>
  <c r="BY398" i="82" s="1"/>
  <c r="BY399" i="82" s="1"/>
  <c r="BY400" i="82" s="1"/>
  <c r="BY401" i="82" s="1"/>
  <c r="BY402" i="82" s="1"/>
  <c r="BY403" i="82" s="1"/>
  <c r="BY404" i="82" s="1"/>
  <c r="BY405" i="82" s="1"/>
  <c r="BY406" i="82" s="1"/>
  <c r="BY407" i="82" s="1"/>
  <c r="BY408" i="82" s="1"/>
  <c r="BY409" i="82" s="1"/>
  <c r="BY410" i="82" s="1"/>
  <c r="BY411" i="82" s="1"/>
  <c r="BY412" i="82" s="1"/>
  <c r="BY413" i="82" s="1"/>
  <c r="BY414" i="82" s="1"/>
  <c r="BY415" i="82" s="1"/>
  <c r="BY416" i="82" s="1"/>
  <c r="BY417" i="82" s="1"/>
  <c r="BY418" i="82" s="1"/>
  <c r="BY419" i="82" s="1"/>
  <c r="BY420" i="82" s="1"/>
  <c r="BY421" i="82" s="1"/>
  <c r="BY422" i="82" s="1"/>
  <c r="BY423" i="82" s="1"/>
  <c r="BY424" i="82" s="1"/>
  <c r="BY425" i="82" s="1"/>
  <c r="BY426" i="82" s="1"/>
  <c r="BY427" i="82" s="1"/>
  <c r="BY428" i="82" s="1"/>
  <c r="BY429" i="82" s="1"/>
  <c r="BY430" i="82" s="1"/>
  <c r="BY431" i="82" s="1"/>
  <c r="BY432" i="82" s="1"/>
  <c r="BY433" i="82" s="1"/>
  <c r="BY434" i="82" s="1"/>
  <c r="BY435" i="82" s="1"/>
  <c r="BY436" i="82" s="1"/>
  <c r="BY437" i="82" s="1"/>
  <c r="BY438" i="82" s="1"/>
  <c r="BY439" i="82" s="1"/>
  <c r="BY440" i="82" s="1"/>
  <c r="BY441" i="82" s="1"/>
  <c r="BY442" i="82" s="1"/>
  <c r="BY443" i="82" s="1"/>
  <c r="BY444" i="82" s="1"/>
  <c r="BY445" i="82" s="1"/>
  <c r="BY446" i="82" s="1"/>
  <c r="BY447" i="82" s="1"/>
  <c r="BY448" i="82" s="1"/>
  <c r="BY449" i="82" s="1"/>
  <c r="BY450" i="82" s="1"/>
  <c r="BY451" i="82" s="1"/>
  <c r="BY452" i="82" s="1"/>
  <c r="BY453" i="82" s="1"/>
  <c r="BY454" i="82" s="1"/>
  <c r="BY455" i="82" s="1"/>
  <c r="BY456" i="82" s="1"/>
  <c r="BY457" i="82" s="1"/>
  <c r="BY458" i="82" s="1"/>
  <c r="BY459" i="82" s="1"/>
  <c r="BY460" i="82" s="1"/>
  <c r="BY461" i="82" s="1"/>
  <c r="BY462" i="82" s="1"/>
  <c r="BY463" i="82" s="1"/>
  <c r="BY464" i="82" s="1"/>
  <c r="BY465" i="82" s="1"/>
  <c r="BY466" i="82" s="1"/>
  <c r="BY467" i="82" s="1"/>
  <c r="BY468" i="82" s="1"/>
  <c r="BY469" i="82" s="1"/>
  <c r="BY470" i="82" s="1"/>
  <c r="BY471" i="82" s="1"/>
  <c r="BY472" i="82" s="1"/>
  <c r="BY473" i="82" s="1"/>
  <c r="BY474" i="82" s="1"/>
  <c r="BY475" i="82" s="1"/>
  <c r="BY476" i="82" s="1"/>
  <c r="BY477" i="82" s="1"/>
  <c r="BY478" i="82" s="1"/>
  <c r="BY479" i="82" s="1"/>
  <c r="BY480" i="82" s="1"/>
  <c r="BY481" i="82" s="1"/>
  <c r="BY482" i="82" s="1"/>
  <c r="BY483" i="82" s="1"/>
  <c r="BY484" i="82" s="1"/>
  <c r="BY485" i="82" s="1"/>
  <c r="BY486" i="82" s="1"/>
  <c r="BY487" i="82" s="1"/>
  <c r="BY488" i="82" s="1"/>
  <c r="BY489" i="82" s="1"/>
  <c r="BY490" i="82" s="1"/>
  <c r="BY491" i="82" s="1"/>
  <c r="BY492" i="82" s="1"/>
  <c r="BY493" i="82" s="1"/>
  <c r="BY494" i="82" s="1"/>
  <c r="BY495" i="82" s="1"/>
  <c r="BY496" i="82" s="1"/>
  <c r="BY497" i="82" s="1"/>
  <c r="BY498" i="82" s="1"/>
  <c r="BY499" i="82" s="1"/>
  <c r="BY500" i="82" s="1"/>
  <c r="BY501" i="82" s="1"/>
  <c r="BY502" i="82" s="1"/>
  <c r="BY503" i="82" s="1"/>
  <c r="BY504" i="82" s="1"/>
  <c r="BY505" i="82" s="1"/>
  <c r="BY506" i="82" s="1"/>
  <c r="BY507" i="82" s="1"/>
  <c r="BY508" i="82" s="1"/>
  <c r="BY509" i="82" s="1"/>
  <c r="BY510" i="82" s="1"/>
  <c r="BY511" i="82" s="1"/>
  <c r="BY512" i="82" s="1"/>
  <c r="BY513" i="82" s="1"/>
  <c r="BY514" i="82" s="1"/>
  <c r="BY515" i="82" s="1"/>
  <c r="BY516" i="82" s="1"/>
  <c r="BY517" i="82" s="1"/>
  <c r="BY518" i="82" s="1"/>
  <c r="BY519" i="82" s="1"/>
  <c r="BY520" i="82" s="1"/>
  <c r="BY521" i="82" s="1"/>
  <c r="BY522" i="82" s="1"/>
  <c r="BY523" i="82" s="1"/>
  <c r="BY524" i="82" s="1"/>
  <c r="BY525" i="82" s="1"/>
  <c r="BY526" i="82" s="1"/>
  <c r="BY527" i="82" s="1"/>
  <c r="BY528" i="82" s="1"/>
  <c r="BY529" i="82" s="1"/>
  <c r="BY530" i="82" s="1"/>
  <c r="BY531" i="82" s="1"/>
  <c r="BY532" i="82" s="1"/>
  <c r="BY533" i="82" s="1"/>
  <c r="BY534" i="82" s="1"/>
  <c r="BY535" i="82" s="1"/>
  <c r="BY536" i="82" s="1"/>
  <c r="BY537" i="82" s="1"/>
  <c r="BY538" i="82" s="1"/>
  <c r="BY539" i="82" s="1"/>
  <c r="BY540" i="82" s="1"/>
  <c r="BY541" i="82" s="1"/>
  <c r="BY542" i="82" s="1"/>
  <c r="BY543" i="82" s="1"/>
  <c r="BY544" i="82" s="1"/>
  <c r="BY545" i="82" s="1"/>
  <c r="BY546" i="82" s="1"/>
  <c r="BY547" i="82" s="1"/>
  <c r="BY548" i="82" s="1"/>
  <c r="BY549" i="82" s="1"/>
  <c r="BY550" i="82" s="1"/>
  <c r="BY551" i="82" s="1"/>
  <c r="BY552" i="82" s="1"/>
  <c r="BY553" i="82" s="1"/>
  <c r="BY554" i="82" s="1"/>
  <c r="BY555" i="82" s="1"/>
  <c r="BY556" i="82" s="1"/>
  <c r="BY557" i="82" s="1"/>
  <c r="BY558" i="82" s="1"/>
  <c r="BY559" i="82" s="1"/>
  <c r="BY560" i="82" s="1"/>
  <c r="BY561" i="82" s="1"/>
  <c r="BY562" i="82" s="1"/>
  <c r="BY563" i="82" s="1"/>
  <c r="BY564" i="82" s="1"/>
  <c r="BY565" i="82" s="1"/>
  <c r="BY566" i="82" s="1"/>
  <c r="BY567" i="82" s="1"/>
  <c r="BY568" i="82" s="1"/>
  <c r="BY569" i="82" s="1"/>
  <c r="BY570" i="82" s="1"/>
  <c r="BY571" i="82" s="1"/>
  <c r="BY572" i="82" s="1"/>
  <c r="BY573" i="82" s="1"/>
  <c r="BY574" i="82" s="1"/>
  <c r="BY575" i="82" s="1"/>
  <c r="BY576" i="82" s="1"/>
  <c r="BY577" i="82" s="1"/>
  <c r="BY578" i="82" s="1"/>
  <c r="BY579" i="82" s="1"/>
  <c r="BY580" i="82" s="1"/>
  <c r="BY581" i="82" s="1"/>
  <c r="BY582" i="82" s="1"/>
  <c r="BY583" i="82" s="1"/>
  <c r="BY584" i="82" s="1"/>
  <c r="BY585" i="82" s="1"/>
  <c r="BY586" i="82" s="1"/>
  <c r="BY587" i="82" s="1"/>
  <c r="BY588" i="82" s="1"/>
  <c r="BY589" i="82" s="1"/>
  <c r="BY590" i="82" s="1"/>
  <c r="BY591" i="82" s="1"/>
  <c r="BY592" i="82" s="1"/>
  <c r="BY593" i="82" s="1"/>
  <c r="BY594" i="82" s="1"/>
  <c r="BY595" i="82" s="1"/>
  <c r="BY596" i="82" s="1"/>
  <c r="BY597" i="82" s="1"/>
  <c r="BY598" i="82" s="1"/>
  <c r="BY599" i="82" s="1"/>
  <c r="BY600" i="82" s="1"/>
  <c r="BY601" i="82" s="1"/>
  <c r="BY602" i="82" s="1"/>
  <c r="BY603" i="82" s="1"/>
  <c r="BY604" i="82" s="1"/>
  <c r="BY605" i="82" s="1"/>
  <c r="BY606" i="82" s="1"/>
  <c r="BY607" i="82" s="1"/>
  <c r="BY608" i="82" s="1"/>
  <c r="BY609" i="82" s="1"/>
  <c r="BY610" i="82" s="1"/>
  <c r="BY611" i="82" s="1"/>
  <c r="BY612" i="82" s="1"/>
  <c r="BY613" i="82" s="1"/>
  <c r="BY614" i="82" s="1"/>
  <c r="BY615" i="82" s="1"/>
  <c r="BY616" i="82" s="1"/>
  <c r="BY617" i="82" s="1"/>
  <c r="BY618" i="82" s="1"/>
  <c r="BY619" i="82" s="1"/>
  <c r="BY620" i="82" s="1"/>
  <c r="BY621" i="82" s="1"/>
  <c r="BY622" i="82" s="1"/>
  <c r="BY623" i="82" s="1"/>
  <c r="BY624" i="82" s="1"/>
  <c r="BY625" i="82" s="1"/>
  <c r="BY626" i="82" s="1"/>
  <c r="BY627" i="82" s="1"/>
  <c r="BY628" i="82" s="1"/>
  <c r="BY629" i="82" s="1"/>
  <c r="BY630" i="82" s="1"/>
  <c r="BY631" i="82" s="1"/>
  <c r="BY632" i="82" s="1"/>
  <c r="BY633" i="82" s="1"/>
  <c r="BY634" i="82" s="1"/>
  <c r="BY635" i="82" s="1"/>
  <c r="BY636" i="82" s="1"/>
  <c r="BY637" i="82" s="1"/>
  <c r="BY638" i="82" s="1"/>
  <c r="BY639" i="82" s="1"/>
  <c r="BY640" i="82" s="1"/>
  <c r="BY641" i="82" s="1"/>
  <c r="BY642" i="82" s="1"/>
  <c r="BY643" i="82" s="1"/>
  <c r="BY644" i="82" s="1"/>
  <c r="BY645" i="82" s="1"/>
  <c r="BY646" i="82" s="1"/>
  <c r="BY647" i="82" s="1"/>
  <c r="BY648" i="82" s="1"/>
  <c r="BY649" i="82" s="1"/>
  <c r="BY650" i="82" s="1"/>
  <c r="BY651" i="82" s="1"/>
  <c r="BY652" i="82" s="1"/>
  <c r="BY653" i="82" s="1"/>
  <c r="BY654" i="82" s="1"/>
  <c r="BY655" i="82" s="1"/>
  <c r="BY656" i="82" s="1"/>
  <c r="BY657" i="82" s="1"/>
  <c r="BY658" i="82" s="1"/>
  <c r="BY659" i="82" s="1"/>
  <c r="BY660" i="82" s="1"/>
  <c r="BY661" i="82" s="1"/>
  <c r="BY662" i="82" s="1"/>
  <c r="BY663" i="82" s="1"/>
  <c r="BY664" i="82" s="1"/>
  <c r="BY665" i="82" s="1"/>
  <c r="BY666" i="82" s="1"/>
  <c r="BY667" i="82" s="1"/>
  <c r="BY668" i="82" s="1"/>
  <c r="BY669" i="82" s="1"/>
  <c r="BY670" i="82" s="1"/>
  <c r="BY671" i="82" s="1"/>
  <c r="BY672" i="82" s="1"/>
  <c r="BY673" i="82" s="1"/>
  <c r="BY674" i="82" s="1"/>
  <c r="BY675" i="82" s="1"/>
  <c r="BY676" i="82" s="1"/>
  <c r="BY677" i="82" s="1"/>
  <c r="BY678" i="82" s="1"/>
  <c r="BY679" i="82" s="1"/>
  <c r="BY680" i="82" s="1"/>
  <c r="BY681" i="82" s="1"/>
  <c r="BY682" i="82" s="1"/>
  <c r="BY683" i="82" s="1"/>
  <c r="BY684" i="82" s="1"/>
  <c r="BY685" i="82" s="1"/>
  <c r="BY686" i="82" s="1"/>
  <c r="BY687" i="82" s="1"/>
  <c r="BY688" i="82" s="1"/>
  <c r="BY689" i="82" s="1"/>
  <c r="BY690" i="82" s="1"/>
  <c r="BY691" i="82" s="1"/>
  <c r="BY692" i="82" s="1"/>
  <c r="BY693" i="82" s="1"/>
  <c r="BY694" i="82" s="1"/>
  <c r="BY695" i="82" s="1"/>
  <c r="BY696" i="82" s="1"/>
  <c r="BY697" i="82" s="1"/>
  <c r="BY698" i="82" s="1"/>
  <c r="BY699" i="82" s="1"/>
  <c r="BY700" i="82" s="1"/>
  <c r="BY701" i="82" s="1"/>
  <c r="BY702" i="82" s="1"/>
  <c r="BY703" i="82" s="1"/>
  <c r="BY704" i="82" s="1"/>
  <c r="BY705" i="82" s="1"/>
  <c r="BY706" i="82" s="1"/>
  <c r="BY707" i="82" s="1"/>
  <c r="BY708" i="82" s="1"/>
  <c r="BY709" i="82" s="1"/>
  <c r="BY710" i="82" s="1"/>
  <c r="BY711" i="82" s="1"/>
  <c r="BY712" i="82" s="1"/>
  <c r="BY713" i="82" s="1"/>
  <c r="BY714" i="82" s="1"/>
  <c r="BY715" i="82" s="1"/>
  <c r="BY716" i="82" s="1"/>
  <c r="BY717" i="82" s="1"/>
  <c r="BY718" i="82" s="1"/>
  <c r="BY719" i="82" s="1"/>
  <c r="BY720" i="82" s="1"/>
  <c r="BY721" i="82" s="1"/>
  <c r="BY722" i="82" s="1"/>
  <c r="BY723" i="82" s="1"/>
  <c r="BY724" i="82" s="1"/>
  <c r="BY725" i="82" s="1"/>
  <c r="BY726" i="82" s="1"/>
  <c r="BY727" i="82" s="1"/>
  <c r="BY728" i="82" s="1"/>
  <c r="BY729" i="82" s="1"/>
  <c r="BY730" i="82" s="1"/>
  <c r="BY731" i="82" s="1"/>
  <c r="BY732" i="82" s="1"/>
  <c r="BY733" i="82" s="1"/>
  <c r="BY734" i="82" s="1"/>
  <c r="BY735" i="82" s="1"/>
  <c r="BY736" i="82" s="1"/>
  <c r="BY737" i="82" s="1"/>
  <c r="BY738" i="82" s="1"/>
  <c r="BY739" i="82" s="1"/>
  <c r="BY740" i="82" s="1"/>
  <c r="BY741" i="82" s="1"/>
  <c r="BY742" i="82" s="1"/>
  <c r="BY743" i="82" s="1"/>
  <c r="BY744" i="82" s="1"/>
  <c r="BY745" i="82" s="1"/>
  <c r="BY746" i="82" s="1"/>
  <c r="BY747" i="82" s="1"/>
  <c r="BY748" i="82" s="1"/>
  <c r="BY749" i="82" s="1"/>
  <c r="BY750" i="82" s="1"/>
  <c r="BY751" i="82" s="1"/>
  <c r="BY752" i="82" s="1"/>
  <c r="BY753" i="82" s="1"/>
  <c r="BY754" i="82" s="1"/>
  <c r="BY755" i="82" s="1"/>
  <c r="BY756" i="82" s="1"/>
  <c r="BY757" i="82" s="1"/>
  <c r="BY758" i="82" s="1"/>
  <c r="BY759" i="82" s="1"/>
  <c r="BY760" i="82" s="1"/>
  <c r="BY761" i="82" s="1"/>
  <c r="BY762" i="82" s="1"/>
  <c r="BY763" i="82" s="1"/>
  <c r="BY764" i="82" s="1"/>
  <c r="BY765" i="82" s="1"/>
  <c r="BY766" i="82" s="1"/>
  <c r="BY767" i="82" s="1"/>
  <c r="BY768" i="82" s="1"/>
  <c r="BY769" i="82" s="1"/>
  <c r="BY770" i="82" s="1"/>
  <c r="BY771" i="82" s="1"/>
  <c r="BY772" i="82" s="1"/>
  <c r="BY773" i="82" s="1"/>
  <c r="BY774" i="82" s="1"/>
  <c r="BY775" i="82" s="1"/>
  <c r="BY776" i="82" s="1"/>
  <c r="BY777" i="82" s="1"/>
  <c r="BY778" i="82" s="1"/>
  <c r="BY779" i="82" s="1"/>
  <c r="BY780" i="82" s="1"/>
  <c r="BY781" i="82" s="1"/>
  <c r="BY782" i="82" s="1"/>
  <c r="BY783" i="82" s="1"/>
  <c r="BY784" i="82" s="1"/>
  <c r="BY785" i="82" s="1"/>
  <c r="BY786" i="82" s="1"/>
  <c r="BY787" i="82" s="1"/>
  <c r="BY788" i="82" s="1"/>
  <c r="BY789" i="82" s="1"/>
  <c r="BY790" i="82" s="1"/>
  <c r="BY791" i="82" s="1"/>
  <c r="BY792" i="82" s="1"/>
  <c r="BY793" i="82" s="1"/>
  <c r="BY794" i="82" s="1"/>
  <c r="BY795" i="82" s="1"/>
  <c r="BY796" i="82" s="1"/>
  <c r="BY797" i="82" s="1"/>
  <c r="BY798" i="82" s="1"/>
  <c r="BY799" i="82" s="1"/>
  <c r="BY800" i="82" s="1"/>
  <c r="BY801" i="82" s="1"/>
  <c r="BY802" i="82" s="1"/>
  <c r="BY803" i="82" s="1"/>
  <c r="BY804" i="82" s="1"/>
  <c r="BY805" i="82" s="1"/>
  <c r="BY806" i="82" s="1"/>
  <c r="BY807" i="82" s="1"/>
  <c r="BY808" i="82" s="1"/>
  <c r="BY809" i="82" s="1"/>
  <c r="BY810" i="82" s="1"/>
  <c r="BY811" i="82" s="1"/>
  <c r="BY812" i="82" s="1"/>
  <c r="BY813" i="82" s="1"/>
  <c r="BY814" i="82" s="1"/>
  <c r="BY815" i="82" s="1"/>
  <c r="BY816" i="82" s="1"/>
  <c r="BY817" i="82" s="1"/>
  <c r="BY818" i="82" s="1"/>
  <c r="BY819" i="82" s="1"/>
  <c r="BY820" i="82" s="1"/>
  <c r="BY821" i="82" s="1"/>
  <c r="BY822" i="82" s="1"/>
  <c r="BY823" i="82" s="1"/>
  <c r="BY824" i="82" s="1"/>
  <c r="BY825" i="82" s="1"/>
  <c r="BY826" i="82" s="1"/>
  <c r="BY827" i="82" s="1"/>
  <c r="BY828" i="82" s="1"/>
  <c r="BY829" i="82" s="1"/>
  <c r="BY830" i="82" s="1"/>
  <c r="BY831" i="82" s="1"/>
  <c r="BY832" i="82" s="1"/>
  <c r="BY833" i="82" s="1"/>
  <c r="BY834" i="82" s="1"/>
  <c r="BY835" i="82" s="1"/>
  <c r="BY836" i="82" s="1"/>
  <c r="BY837" i="82" s="1"/>
  <c r="BY838" i="82" s="1"/>
  <c r="BY839" i="82" s="1"/>
  <c r="BY840" i="82" s="1"/>
  <c r="BY841" i="82" s="1"/>
  <c r="BY842" i="82" s="1"/>
  <c r="BY843" i="82" s="1"/>
  <c r="BY844" i="82" s="1"/>
  <c r="BY845" i="82" s="1"/>
  <c r="BY846" i="82" s="1"/>
  <c r="BY847" i="82" s="1"/>
  <c r="BY848" i="82" s="1"/>
  <c r="BY849" i="82" s="1"/>
  <c r="BY850" i="82" s="1"/>
  <c r="BY851" i="82" s="1"/>
  <c r="BY852" i="82" s="1"/>
  <c r="BY853" i="82" s="1"/>
  <c r="BY854" i="82" s="1"/>
  <c r="BY855" i="82" s="1"/>
  <c r="BY856" i="82" s="1"/>
  <c r="BY857" i="82" s="1"/>
  <c r="BY858" i="82" s="1"/>
  <c r="BY859" i="82" s="1"/>
  <c r="BY860" i="82" s="1"/>
  <c r="BY861" i="82" s="1"/>
  <c r="BY862" i="82" s="1"/>
  <c r="BY863" i="82" s="1"/>
  <c r="BY864" i="82" s="1"/>
  <c r="BY865" i="82" s="1"/>
  <c r="BY866" i="82" s="1"/>
  <c r="BY867" i="82" s="1"/>
  <c r="BY868" i="82" s="1"/>
  <c r="BY869" i="82" s="1"/>
  <c r="BY870" i="82" s="1"/>
  <c r="BY871" i="82" s="1"/>
  <c r="BY872" i="82" s="1"/>
  <c r="BY873" i="82" s="1"/>
  <c r="BY874" i="82" s="1"/>
  <c r="BY875" i="82" s="1"/>
  <c r="BY876" i="82" s="1"/>
  <c r="BY877" i="82" s="1"/>
  <c r="BY878" i="82" s="1"/>
  <c r="BY879" i="82" s="1"/>
  <c r="BY880" i="82" s="1"/>
  <c r="BY881" i="82" s="1"/>
  <c r="BY882" i="82" s="1"/>
  <c r="BY883" i="82" s="1"/>
  <c r="BY884" i="82" s="1"/>
  <c r="BY885" i="82" s="1"/>
  <c r="BY886" i="82" s="1"/>
  <c r="BY887" i="82" s="1"/>
  <c r="BY888" i="82" s="1"/>
  <c r="BY889" i="82" s="1"/>
  <c r="BY890" i="82" s="1"/>
  <c r="BY891" i="82" s="1"/>
  <c r="BY892" i="82" s="1"/>
  <c r="BY893" i="82" s="1"/>
  <c r="BY894" i="82" s="1"/>
  <c r="BY895" i="82" s="1"/>
  <c r="BY896" i="82" s="1"/>
  <c r="BY897" i="82" s="1"/>
  <c r="BY898" i="82" s="1"/>
  <c r="BY899" i="82" s="1"/>
  <c r="BY900" i="82" s="1"/>
  <c r="BY901" i="82" s="1"/>
  <c r="BY902" i="82" s="1"/>
  <c r="BY903" i="82" s="1"/>
  <c r="BY904" i="82" s="1"/>
  <c r="BY905" i="82" s="1"/>
  <c r="BY906" i="82" s="1"/>
  <c r="BY907" i="82" s="1"/>
  <c r="BY908" i="82" s="1"/>
  <c r="BY909" i="82" s="1"/>
  <c r="BY910" i="82" s="1"/>
  <c r="BY911" i="82" s="1"/>
  <c r="BY912" i="82" s="1"/>
  <c r="BY913" i="82" s="1"/>
  <c r="BY914" i="82" s="1"/>
  <c r="BY915" i="82" s="1"/>
  <c r="BY916" i="82" s="1"/>
  <c r="BY917" i="82" s="1"/>
  <c r="BY918" i="82" s="1"/>
  <c r="BY919" i="82" s="1"/>
  <c r="BY920" i="82" s="1"/>
  <c r="BY921" i="82" s="1"/>
  <c r="BY922" i="82" s="1"/>
  <c r="BY923" i="82" s="1"/>
  <c r="BY924" i="82" s="1"/>
  <c r="BY925" i="82" s="1"/>
  <c r="BY926" i="82" s="1"/>
  <c r="BY927" i="82" s="1"/>
  <c r="BY928" i="82" s="1"/>
  <c r="BY929" i="82" s="1"/>
  <c r="BY930" i="82" s="1"/>
  <c r="BY931" i="82" s="1"/>
  <c r="BY932" i="82" s="1"/>
  <c r="BY933" i="82" s="1"/>
  <c r="BY934" i="82" s="1"/>
  <c r="BY935" i="82" s="1"/>
  <c r="BY936" i="82" s="1"/>
  <c r="BY937" i="82" s="1"/>
  <c r="BY938" i="82" s="1"/>
  <c r="BY939" i="82" s="1"/>
  <c r="BY940" i="82" s="1"/>
  <c r="BY941" i="82" s="1"/>
  <c r="BY942" i="82" s="1"/>
  <c r="BY943" i="82" s="1"/>
  <c r="BY944" i="82" s="1"/>
  <c r="BY945" i="82" s="1"/>
  <c r="BY946" i="82" s="1"/>
  <c r="BY947" i="82" s="1"/>
  <c r="BY948" i="82" s="1"/>
  <c r="BY949" i="82" s="1"/>
  <c r="BY950" i="82" s="1"/>
  <c r="BY951" i="82" s="1"/>
  <c r="BY952" i="82" s="1"/>
  <c r="BY953" i="82" s="1"/>
  <c r="BY954" i="82" s="1"/>
  <c r="BY955" i="82" s="1"/>
  <c r="BY956" i="82" s="1"/>
  <c r="BY957" i="82" s="1"/>
  <c r="BY958" i="82" s="1"/>
  <c r="BY959" i="82" s="1"/>
  <c r="BY960" i="82" s="1"/>
  <c r="BY961" i="82" s="1"/>
  <c r="BY962" i="82" s="1"/>
  <c r="BY963" i="82" s="1"/>
  <c r="BY964" i="82" s="1"/>
  <c r="BY965" i="82" s="1"/>
  <c r="BY966" i="82" s="1"/>
  <c r="BY967" i="82" s="1"/>
  <c r="BY968" i="82" s="1"/>
  <c r="BY969" i="82" s="1"/>
  <c r="BY970" i="82" s="1"/>
  <c r="BY971" i="82" s="1"/>
  <c r="BY972" i="82" s="1"/>
  <c r="BY973" i="82" s="1"/>
  <c r="BY974" i="82" s="1"/>
  <c r="BY975" i="82" s="1"/>
  <c r="BY976" i="82" s="1"/>
  <c r="BY977" i="82" s="1"/>
  <c r="BY978" i="82" s="1"/>
  <c r="BY979" i="82" s="1"/>
  <c r="BY980" i="82" s="1"/>
  <c r="BY981" i="82" s="1"/>
  <c r="BY982" i="82" s="1"/>
  <c r="BY983" i="82" s="1"/>
  <c r="BY984" i="82" s="1"/>
  <c r="BY985" i="82" s="1"/>
  <c r="BY986" i="82" s="1"/>
  <c r="BY987" i="82" s="1"/>
  <c r="BY988" i="82" s="1"/>
  <c r="BY989" i="82" s="1"/>
  <c r="BY990" i="82" s="1"/>
  <c r="BY991" i="82" s="1"/>
  <c r="BY992" i="82" s="1"/>
  <c r="BY993" i="82" s="1"/>
  <c r="BY994" i="82" s="1"/>
  <c r="BY995" i="82" s="1"/>
  <c r="BY996" i="82" s="1"/>
  <c r="BY997" i="82" s="1"/>
  <c r="BY998" i="82" s="1"/>
  <c r="BY999" i="82" s="1"/>
  <c r="BY1000" i="82" s="1"/>
  <c r="BY1001" i="82" s="1"/>
  <c r="BY1002" i="82" s="1"/>
  <c r="BY1003" i="82" s="1"/>
  <c r="BT69" i="82"/>
  <c r="BT84" i="82"/>
  <c r="AI323" i="82"/>
  <c r="AI77" i="82"/>
  <c r="AI96" i="82"/>
  <c r="AF198" i="82"/>
  <c r="AF76" i="82"/>
  <c r="AI391" i="82"/>
  <c r="CF5" i="82"/>
  <c r="CF6" i="82" s="1"/>
  <c r="CF7" i="82" s="1"/>
  <c r="CF8" i="82" s="1"/>
  <c r="CF9" i="82" s="1"/>
  <c r="CF10" i="82" s="1"/>
  <c r="CF11" i="82" s="1"/>
  <c r="CF12" i="82" s="1"/>
  <c r="CF13" i="82" s="1"/>
  <c r="CF14" i="82" s="1"/>
  <c r="CF15" i="82" s="1"/>
  <c r="CF16" i="82" s="1"/>
  <c r="CF17" i="82" s="1"/>
  <c r="CF18" i="82" s="1"/>
  <c r="CF19" i="82" s="1"/>
  <c r="CF20" i="82" s="1"/>
  <c r="CF21" i="82" s="1"/>
  <c r="CF22" i="82" s="1"/>
  <c r="CF23" i="82" s="1"/>
  <c r="CF24" i="82" s="1"/>
  <c r="CF25" i="82" s="1"/>
  <c r="CF26" i="82" s="1"/>
  <c r="CF27" i="82" s="1"/>
  <c r="CF28" i="82" s="1"/>
  <c r="CF29" i="82" s="1"/>
  <c r="CF30" i="82" s="1"/>
  <c r="CF31" i="82" s="1"/>
  <c r="CF32" i="82" s="1"/>
  <c r="CF33" i="82" s="1"/>
  <c r="CF34" i="82" s="1"/>
  <c r="CF35" i="82" s="1"/>
  <c r="CF36" i="82" s="1"/>
  <c r="CF37" i="82" s="1"/>
  <c r="CF38" i="82" s="1"/>
  <c r="CF39" i="82" s="1"/>
  <c r="CF40" i="82" s="1"/>
  <c r="CF41" i="82" s="1"/>
  <c r="CF42" i="82" s="1"/>
  <c r="CF43" i="82" s="1"/>
  <c r="CF44" i="82" s="1"/>
  <c r="CF45" i="82" s="1"/>
  <c r="CF46" i="82" s="1"/>
  <c r="CF47" i="82" s="1"/>
  <c r="CF48" i="82" s="1"/>
  <c r="CF49" i="82" s="1"/>
  <c r="CF50" i="82" s="1"/>
  <c r="CF51" i="82" s="1"/>
  <c r="CF52" i="82" s="1"/>
  <c r="CF53" i="82" s="1"/>
  <c r="CF54" i="82" s="1"/>
  <c r="CF55" i="82" s="1"/>
  <c r="CF56" i="82" s="1"/>
  <c r="CF57" i="82" s="1"/>
  <c r="CF58" i="82" s="1"/>
  <c r="CF59" i="82" s="1"/>
  <c r="CF60" i="82" s="1"/>
  <c r="CF61" i="82" s="1"/>
  <c r="CF62" i="82" s="1"/>
  <c r="CF63" i="82" s="1"/>
  <c r="CF64" i="82" s="1"/>
  <c r="CF65" i="82" s="1"/>
  <c r="CF66" i="82" s="1"/>
  <c r="CF67" i="82" s="1"/>
  <c r="CF68" i="82" s="1"/>
  <c r="CF69" i="82" s="1"/>
  <c r="CF70" i="82" s="1"/>
  <c r="CF71" i="82" s="1"/>
  <c r="CF72" i="82" s="1"/>
  <c r="CF73" i="82" s="1"/>
  <c r="CF74" i="82" s="1"/>
  <c r="CF75" i="82" s="1"/>
  <c r="CF76" i="82" s="1"/>
  <c r="CF77" i="82" s="1"/>
  <c r="CF78" i="82" s="1"/>
  <c r="CF79" i="82" s="1"/>
  <c r="CF80" i="82" s="1"/>
  <c r="CF81" i="82" s="1"/>
  <c r="CF82" i="82" s="1"/>
  <c r="CF83" i="82" s="1"/>
  <c r="CF84" i="82" s="1"/>
  <c r="CF85" i="82" s="1"/>
  <c r="CF86" i="82" s="1"/>
  <c r="CF87" i="82" s="1"/>
  <c r="CF88" i="82" s="1"/>
  <c r="CF89" i="82" s="1"/>
  <c r="CF90" i="82" s="1"/>
  <c r="CF91" i="82" s="1"/>
  <c r="CF92" i="82" s="1"/>
  <c r="CF93" i="82" s="1"/>
  <c r="CF94" i="82" s="1"/>
  <c r="CF95" i="82" s="1"/>
  <c r="CF96" i="82" s="1"/>
  <c r="CF97" i="82" s="1"/>
  <c r="CF98" i="82" s="1"/>
  <c r="CF99" i="82" s="1"/>
  <c r="CF100" i="82" s="1"/>
  <c r="CF101" i="82" s="1"/>
  <c r="CF102" i="82" s="1"/>
  <c r="CF103" i="82" s="1"/>
  <c r="CF104" i="82" s="1"/>
  <c r="CF105" i="82" s="1"/>
  <c r="CF106" i="82" s="1"/>
  <c r="CF107" i="82" s="1"/>
  <c r="CF108" i="82" s="1"/>
  <c r="CF109" i="82" s="1"/>
  <c r="CF110" i="82" s="1"/>
  <c r="CF111" i="82" s="1"/>
  <c r="CF112" i="82" s="1"/>
  <c r="CF113" i="82" s="1"/>
  <c r="CF114" i="82" s="1"/>
  <c r="CF115" i="82" s="1"/>
  <c r="CF116" i="82" s="1"/>
  <c r="CF117" i="82" s="1"/>
  <c r="CF118" i="82" s="1"/>
  <c r="CF119" i="82" s="1"/>
  <c r="CF120" i="82" s="1"/>
  <c r="CF121" i="82" s="1"/>
  <c r="CF122" i="82" s="1"/>
  <c r="CF123" i="82" s="1"/>
  <c r="CF124" i="82" s="1"/>
  <c r="CF125" i="82" s="1"/>
  <c r="CF126" i="82" s="1"/>
  <c r="CF127" i="82" s="1"/>
  <c r="CF128" i="82" s="1"/>
  <c r="CF129" i="82" s="1"/>
  <c r="CF130" i="82" s="1"/>
  <c r="CF131" i="82" s="1"/>
  <c r="CF132" i="82" s="1"/>
  <c r="CF133" i="82" s="1"/>
  <c r="CF134" i="82" s="1"/>
  <c r="CF135" i="82" s="1"/>
  <c r="CF136" i="82" s="1"/>
  <c r="CF137" i="82" s="1"/>
  <c r="CF138" i="82" s="1"/>
  <c r="CF139" i="82" s="1"/>
  <c r="CF140" i="82" s="1"/>
  <c r="CF141" i="82" s="1"/>
  <c r="CF142" i="82" s="1"/>
  <c r="CF143" i="82" s="1"/>
  <c r="CF144" i="82" s="1"/>
  <c r="CF145" i="82" s="1"/>
  <c r="CF146" i="82" s="1"/>
  <c r="CF147" i="82" s="1"/>
  <c r="CF148" i="82" s="1"/>
  <c r="CF149" i="82" s="1"/>
  <c r="CF150" i="82" s="1"/>
  <c r="CF151" i="82" s="1"/>
  <c r="CF152" i="82" s="1"/>
  <c r="CF153" i="82" s="1"/>
  <c r="CF154" i="82" s="1"/>
  <c r="CF155" i="82" s="1"/>
  <c r="CF156" i="82" s="1"/>
  <c r="CF157" i="82" s="1"/>
  <c r="CF158" i="82" s="1"/>
  <c r="CF159" i="82" s="1"/>
  <c r="CF160" i="82" s="1"/>
  <c r="CF161" i="82" s="1"/>
  <c r="CF162" i="82" s="1"/>
  <c r="CF163" i="82" s="1"/>
  <c r="CF164" i="82" s="1"/>
  <c r="CF165" i="82" s="1"/>
  <c r="CF166" i="82" s="1"/>
  <c r="CF167" i="82" s="1"/>
  <c r="CF168" i="82" s="1"/>
  <c r="CF169" i="82" s="1"/>
  <c r="CF170" i="82" s="1"/>
  <c r="CF171" i="82" s="1"/>
  <c r="CF172" i="82" s="1"/>
  <c r="CF173" i="82" s="1"/>
  <c r="CF174" i="82" s="1"/>
  <c r="CF175" i="82" s="1"/>
  <c r="CF176" i="82" s="1"/>
  <c r="CF177" i="82" s="1"/>
  <c r="CF178" i="82" s="1"/>
  <c r="CF179" i="82" s="1"/>
  <c r="CF180" i="82" s="1"/>
  <c r="CF181" i="82" s="1"/>
  <c r="CF182" i="82" s="1"/>
  <c r="CF183" i="82" s="1"/>
  <c r="CF184" i="82" s="1"/>
  <c r="CF185" i="82" s="1"/>
  <c r="CF186" i="82" s="1"/>
  <c r="CF187" i="82" s="1"/>
  <c r="CF188" i="82" s="1"/>
  <c r="CF189" i="82" s="1"/>
  <c r="CF190" i="82" s="1"/>
  <c r="CF191" i="82" s="1"/>
  <c r="CF192" i="82" s="1"/>
  <c r="CF193" i="82" s="1"/>
  <c r="CF194" i="82" s="1"/>
  <c r="CF195" i="82" s="1"/>
  <c r="CF196" i="82" s="1"/>
  <c r="CF197" i="82" s="1"/>
  <c r="CF198" i="82" s="1"/>
  <c r="CF199" i="82" s="1"/>
  <c r="CF200" i="82" s="1"/>
  <c r="CF201" i="82" s="1"/>
  <c r="CF202" i="82" s="1"/>
  <c r="CF203" i="82" s="1"/>
  <c r="CF204" i="82" s="1"/>
  <c r="CF205" i="82" s="1"/>
  <c r="CF206" i="82" s="1"/>
  <c r="CF207" i="82" s="1"/>
  <c r="CF208" i="82" s="1"/>
  <c r="CF209" i="82" s="1"/>
  <c r="CF210" i="82" s="1"/>
  <c r="CF211" i="82" s="1"/>
  <c r="CF212" i="82" s="1"/>
  <c r="CF213" i="82" s="1"/>
  <c r="CF214" i="82" s="1"/>
  <c r="CF215" i="82" s="1"/>
  <c r="CF216" i="82" s="1"/>
  <c r="CF217" i="82" s="1"/>
  <c r="CF218" i="82" s="1"/>
  <c r="CF219" i="82" s="1"/>
  <c r="CF220" i="82" s="1"/>
  <c r="CF221" i="82" s="1"/>
  <c r="CF222" i="82" s="1"/>
  <c r="CF223" i="82" s="1"/>
  <c r="CF224" i="82" s="1"/>
  <c r="CF225" i="82" s="1"/>
  <c r="CF226" i="82" s="1"/>
  <c r="CF227" i="82" s="1"/>
  <c r="CF228" i="82" s="1"/>
  <c r="CF229" i="82" s="1"/>
  <c r="CF230" i="82" s="1"/>
  <c r="CF231" i="82" s="1"/>
  <c r="CF232" i="82" s="1"/>
  <c r="CF233" i="82" s="1"/>
  <c r="CF234" i="82" s="1"/>
  <c r="CF235" i="82" s="1"/>
  <c r="CF236" i="82" s="1"/>
  <c r="CF237" i="82" s="1"/>
  <c r="CF238" i="82" s="1"/>
  <c r="CF239" i="82" s="1"/>
  <c r="CF240" i="82" s="1"/>
  <c r="CF241" i="82" s="1"/>
  <c r="CF242" i="82" s="1"/>
  <c r="CF243" i="82" s="1"/>
  <c r="CF244" i="82" s="1"/>
  <c r="CF245" i="82" s="1"/>
  <c r="CF246" i="82" s="1"/>
  <c r="CF247" i="82" s="1"/>
  <c r="CF248" i="82" s="1"/>
  <c r="CF249" i="82" s="1"/>
  <c r="CF250" i="82" s="1"/>
  <c r="CF251" i="82" s="1"/>
  <c r="CF252" i="82" s="1"/>
  <c r="CF253" i="82" s="1"/>
  <c r="CF254" i="82" s="1"/>
  <c r="CF255" i="82" s="1"/>
  <c r="CF256" i="82" s="1"/>
  <c r="CF257" i="82" s="1"/>
  <c r="CF258" i="82" s="1"/>
  <c r="CF259" i="82" s="1"/>
  <c r="CF260" i="82" s="1"/>
  <c r="CF261" i="82" s="1"/>
  <c r="CF262" i="82" s="1"/>
  <c r="CF263" i="82" s="1"/>
  <c r="CF264" i="82" s="1"/>
  <c r="CF265" i="82" s="1"/>
  <c r="CF266" i="82" s="1"/>
  <c r="CF267" i="82" s="1"/>
  <c r="CF268" i="82" s="1"/>
  <c r="CF269" i="82" s="1"/>
  <c r="CF270" i="82" s="1"/>
  <c r="CF271" i="82" s="1"/>
  <c r="CF272" i="82" s="1"/>
  <c r="CF273" i="82" s="1"/>
  <c r="CF274" i="82" s="1"/>
  <c r="CF275" i="82" s="1"/>
  <c r="CF276" i="82" s="1"/>
  <c r="CF277" i="82" s="1"/>
  <c r="CF278" i="82" s="1"/>
  <c r="CF279" i="82" s="1"/>
  <c r="CF280" i="82" s="1"/>
  <c r="CF281" i="82" s="1"/>
  <c r="CF282" i="82" s="1"/>
  <c r="CF283" i="82" s="1"/>
  <c r="CF284" i="82" s="1"/>
  <c r="CF285" i="82" s="1"/>
  <c r="CF286" i="82" s="1"/>
  <c r="CF287" i="82" s="1"/>
  <c r="CF288" i="82" s="1"/>
  <c r="CF289" i="82" s="1"/>
  <c r="CF290" i="82" s="1"/>
  <c r="CF291" i="82" s="1"/>
  <c r="CF292" i="82" s="1"/>
  <c r="CF293" i="82" s="1"/>
  <c r="CF294" i="82" s="1"/>
  <c r="CF295" i="82" s="1"/>
  <c r="CF296" i="82" s="1"/>
  <c r="CF297" i="82" s="1"/>
  <c r="CF298" i="82" s="1"/>
  <c r="CF299" i="82" s="1"/>
  <c r="CF300" i="82" s="1"/>
  <c r="CF301" i="82" s="1"/>
  <c r="CF302" i="82" s="1"/>
  <c r="CF303" i="82" s="1"/>
  <c r="CF304" i="82" s="1"/>
  <c r="CF305" i="82" s="1"/>
  <c r="CF306" i="82" s="1"/>
  <c r="CF307" i="82" s="1"/>
  <c r="CF308" i="82" s="1"/>
  <c r="CF309" i="82" s="1"/>
  <c r="CF310" i="82" s="1"/>
  <c r="CF311" i="82" s="1"/>
  <c r="CF312" i="82" s="1"/>
  <c r="CF313" i="82" s="1"/>
  <c r="CF314" i="82" s="1"/>
  <c r="CF315" i="82" s="1"/>
  <c r="CF316" i="82" s="1"/>
  <c r="CF317" i="82" s="1"/>
  <c r="CF318" i="82" s="1"/>
  <c r="CF319" i="82" s="1"/>
  <c r="CF320" i="82" s="1"/>
  <c r="CF321" i="82" s="1"/>
  <c r="CF322" i="82" s="1"/>
  <c r="CF323" i="82" s="1"/>
  <c r="CF324" i="82" s="1"/>
  <c r="CF325" i="82" s="1"/>
  <c r="CF326" i="82" s="1"/>
  <c r="CF327" i="82" s="1"/>
  <c r="CF328" i="82" s="1"/>
  <c r="CF329" i="82" s="1"/>
  <c r="CF330" i="82" s="1"/>
  <c r="CF331" i="82" s="1"/>
  <c r="CF332" i="82" s="1"/>
  <c r="CF333" i="82" s="1"/>
  <c r="CF334" i="82" s="1"/>
  <c r="CF335" i="82" s="1"/>
  <c r="CF336" i="82" s="1"/>
  <c r="CF337" i="82" s="1"/>
  <c r="CF338" i="82" s="1"/>
  <c r="CF339" i="82" s="1"/>
  <c r="CF340" i="82" s="1"/>
  <c r="CF341" i="82" s="1"/>
  <c r="CF342" i="82" s="1"/>
  <c r="CF343" i="82" s="1"/>
  <c r="CF344" i="82" s="1"/>
  <c r="CF345" i="82" s="1"/>
  <c r="CF346" i="82" s="1"/>
  <c r="CF347" i="82" s="1"/>
  <c r="CF348" i="82" s="1"/>
  <c r="CF349" i="82" s="1"/>
  <c r="CF350" i="82" s="1"/>
  <c r="CF351" i="82" s="1"/>
  <c r="CF352" i="82" s="1"/>
  <c r="CF353" i="82" s="1"/>
  <c r="CF354" i="82" s="1"/>
  <c r="CF355" i="82" s="1"/>
  <c r="CF356" i="82" s="1"/>
  <c r="CF357" i="82" s="1"/>
  <c r="CF358" i="82" s="1"/>
  <c r="CF359" i="82" s="1"/>
  <c r="CF360" i="82" s="1"/>
  <c r="CF361" i="82" s="1"/>
  <c r="CF362" i="82" s="1"/>
  <c r="CF363" i="82" s="1"/>
  <c r="CF364" i="82" s="1"/>
  <c r="CF365" i="82" s="1"/>
  <c r="CF366" i="82" s="1"/>
  <c r="CF367" i="82" s="1"/>
  <c r="CF368" i="82" s="1"/>
  <c r="CF369" i="82" s="1"/>
  <c r="CF370" i="82" s="1"/>
  <c r="CF371" i="82" s="1"/>
  <c r="CF372" i="82" s="1"/>
  <c r="CF373" i="82" s="1"/>
  <c r="CF374" i="82" s="1"/>
  <c r="CF375" i="82" s="1"/>
  <c r="CF376" i="82" s="1"/>
  <c r="CF377" i="82" s="1"/>
  <c r="CF378" i="82" s="1"/>
  <c r="CF379" i="82" s="1"/>
  <c r="CF380" i="82" s="1"/>
  <c r="CF381" i="82" s="1"/>
  <c r="CF382" i="82" s="1"/>
  <c r="CF383" i="82" s="1"/>
  <c r="CF384" i="82" s="1"/>
  <c r="CF385" i="82" s="1"/>
  <c r="CF386" i="82" s="1"/>
  <c r="CF387" i="82" s="1"/>
  <c r="CF388" i="82" s="1"/>
  <c r="CF389" i="82" s="1"/>
  <c r="CF390" i="82" s="1"/>
  <c r="CF391" i="82" s="1"/>
  <c r="CF392" i="82" s="1"/>
  <c r="CF393" i="82" s="1"/>
  <c r="CF394" i="82" s="1"/>
  <c r="CF395" i="82" s="1"/>
  <c r="CF396" i="82" s="1"/>
  <c r="CF397" i="82" s="1"/>
  <c r="CF398" i="82" s="1"/>
  <c r="CF399" i="82" s="1"/>
  <c r="CF400" i="82" s="1"/>
  <c r="CF401" i="82" s="1"/>
  <c r="CF402" i="82" s="1"/>
  <c r="CF403" i="82" s="1"/>
  <c r="CF404" i="82" s="1"/>
  <c r="CF405" i="82" s="1"/>
  <c r="CF406" i="82" s="1"/>
  <c r="CF407" i="82" s="1"/>
  <c r="CF408" i="82" s="1"/>
  <c r="CF409" i="82" s="1"/>
  <c r="CF410" i="82" s="1"/>
  <c r="CF411" i="82" s="1"/>
  <c r="CF412" i="82" s="1"/>
  <c r="CF413" i="82" s="1"/>
  <c r="CF414" i="82" s="1"/>
  <c r="CF415" i="82" s="1"/>
  <c r="CF416" i="82" s="1"/>
  <c r="CF417" i="82" s="1"/>
  <c r="CF418" i="82" s="1"/>
  <c r="CF419" i="82" s="1"/>
  <c r="CF420" i="82" s="1"/>
  <c r="CF421" i="82" s="1"/>
  <c r="CF422" i="82" s="1"/>
  <c r="CF423" i="82" s="1"/>
  <c r="CF424" i="82" s="1"/>
  <c r="CF425" i="82" s="1"/>
  <c r="CF426" i="82" s="1"/>
  <c r="CF427" i="82" s="1"/>
  <c r="CF428" i="82" s="1"/>
  <c r="CF429" i="82" s="1"/>
  <c r="CF430" i="82" s="1"/>
  <c r="CF431" i="82" s="1"/>
  <c r="CF432" i="82" s="1"/>
  <c r="CF433" i="82" s="1"/>
  <c r="CF434" i="82" s="1"/>
  <c r="CF435" i="82" s="1"/>
  <c r="CF436" i="82" s="1"/>
  <c r="CF437" i="82" s="1"/>
  <c r="CF438" i="82" s="1"/>
  <c r="CF439" i="82" s="1"/>
  <c r="CF440" i="82" s="1"/>
  <c r="CF441" i="82" s="1"/>
  <c r="CF442" i="82" s="1"/>
  <c r="CF443" i="82" s="1"/>
  <c r="CF444" i="82" s="1"/>
  <c r="CF445" i="82" s="1"/>
  <c r="CF446" i="82" s="1"/>
  <c r="CF447" i="82" s="1"/>
  <c r="CF448" i="82" s="1"/>
  <c r="CF449" i="82" s="1"/>
  <c r="CF450" i="82" s="1"/>
  <c r="CF451" i="82" s="1"/>
  <c r="CF452" i="82" s="1"/>
  <c r="CF453" i="82" s="1"/>
  <c r="CF454" i="82" s="1"/>
  <c r="CF455" i="82" s="1"/>
  <c r="CF456" i="82" s="1"/>
  <c r="CF457" i="82" s="1"/>
  <c r="CF458" i="82" s="1"/>
  <c r="CF459" i="82" s="1"/>
  <c r="CF460" i="82" s="1"/>
  <c r="CF461" i="82" s="1"/>
  <c r="CF462" i="82" s="1"/>
  <c r="CF463" i="82" s="1"/>
  <c r="CF464" i="82" s="1"/>
  <c r="CF465" i="82" s="1"/>
  <c r="CF466" i="82" s="1"/>
  <c r="CF467" i="82" s="1"/>
  <c r="CF468" i="82" s="1"/>
  <c r="CF469" i="82" s="1"/>
  <c r="CF470" i="82" s="1"/>
  <c r="CF471" i="82" s="1"/>
  <c r="CF472" i="82" s="1"/>
  <c r="CF473" i="82" s="1"/>
  <c r="CF474" i="82" s="1"/>
  <c r="CF475" i="82" s="1"/>
  <c r="CF476" i="82" s="1"/>
  <c r="CF477" i="82" s="1"/>
  <c r="CF478" i="82" s="1"/>
  <c r="CF479" i="82" s="1"/>
  <c r="CF480" i="82" s="1"/>
  <c r="CF481" i="82" s="1"/>
  <c r="CF482" i="82" s="1"/>
  <c r="CF483" i="82" s="1"/>
  <c r="CF484" i="82" s="1"/>
  <c r="CF485" i="82" s="1"/>
  <c r="CF486" i="82" s="1"/>
  <c r="CF487" i="82" s="1"/>
  <c r="CF488" i="82" s="1"/>
  <c r="CF489" i="82" s="1"/>
  <c r="CF490" i="82" s="1"/>
  <c r="CF491" i="82" s="1"/>
  <c r="CF492" i="82" s="1"/>
  <c r="CF493" i="82" s="1"/>
  <c r="CF494" i="82" s="1"/>
  <c r="CF495" i="82" s="1"/>
  <c r="CF496" i="82" s="1"/>
  <c r="CF497" i="82" s="1"/>
  <c r="CF498" i="82" s="1"/>
  <c r="CF499" i="82" s="1"/>
  <c r="CF500" i="82" s="1"/>
  <c r="CF501" i="82" s="1"/>
  <c r="CF502" i="82" s="1"/>
  <c r="CF503" i="82" s="1"/>
  <c r="CF504" i="82" s="1"/>
  <c r="CF505" i="82" s="1"/>
  <c r="CF506" i="82" s="1"/>
  <c r="CF507" i="82" s="1"/>
  <c r="CF508" i="82" s="1"/>
  <c r="CF509" i="82" s="1"/>
  <c r="CF510" i="82" s="1"/>
  <c r="CF511" i="82" s="1"/>
  <c r="CF512" i="82" s="1"/>
  <c r="CF513" i="82" s="1"/>
  <c r="CF514" i="82" s="1"/>
  <c r="CF515" i="82" s="1"/>
  <c r="CF516" i="82" s="1"/>
  <c r="CF517" i="82" s="1"/>
  <c r="CF518" i="82" s="1"/>
  <c r="CF519" i="82" s="1"/>
  <c r="CF520" i="82" s="1"/>
  <c r="CF521" i="82" s="1"/>
  <c r="CF522" i="82" s="1"/>
  <c r="CF523" i="82" s="1"/>
  <c r="CF524" i="82" s="1"/>
  <c r="CF525" i="82" s="1"/>
  <c r="CF526" i="82" s="1"/>
  <c r="CF527" i="82" s="1"/>
  <c r="CF528" i="82" s="1"/>
  <c r="CF529" i="82" s="1"/>
  <c r="CF530" i="82" s="1"/>
  <c r="CF531" i="82" s="1"/>
  <c r="CF532" i="82" s="1"/>
  <c r="CF533" i="82" s="1"/>
  <c r="CF534" i="82" s="1"/>
  <c r="CF535" i="82" s="1"/>
  <c r="CF536" i="82" s="1"/>
  <c r="CF537" i="82" s="1"/>
  <c r="CF538" i="82" s="1"/>
  <c r="CF539" i="82" s="1"/>
  <c r="CF540" i="82" s="1"/>
  <c r="CF541" i="82" s="1"/>
  <c r="CF542" i="82" s="1"/>
  <c r="CF543" i="82" s="1"/>
  <c r="CF544" i="82" s="1"/>
  <c r="CF545" i="82" s="1"/>
  <c r="CF546" i="82" s="1"/>
  <c r="CF547" i="82" s="1"/>
  <c r="CF548" i="82" s="1"/>
  <c r="CF549" i="82" s="1"/>
  <c r="CF550" i="82" s="1"/>
  <c r="CF551" i="82" s="1"/>
  <c r="CF552" i="82" s="1"/>
  <c r="CF553" i="82" s="1"/>
  <c r="CF554" i="82" s="1"/>
  <c r="CF555" i="82" s="1"/>
  <c r="CF556" i="82" s="1"/>
  <c r="CF557" i="82" s="1"/>
  <c r="CF558" i="82" s="1"/>
  <c r="CF559" i="82" s="1"/>
  <c r="CF560" i="82" s="1"/>
  <c r="CF561" i="82" s="1"/>
  <c r="CF562" i="82" s="1"/>
  <c r="CF563" i="82" s="1"/>
  <c r="CF564" i="82" s="1"/>
  <c r="CF565" i="82" s="1"/>
  <c r="CF566" i="82" s="1"/>
  <c r="CF567" i="82" s="1"/>
  <c r="CF568" i="82" s="1"/>
  <c r="CF569" i="82" s="1"/>
  <c r="CF570" i="82" s="1"/>
  <c r="CF571" i="82" s="1"/>
  <c r="CF572" i="82" s="1"/>
  <c r="CF573" i="82" s="1"/>
  <c r="CF574" i="82" s="1"/>
  <c r="CF575" i="82" s="1"/>
  <c r="CF576" i="82" s="1"/>
  <c r="CF577" i="82" s="1"/>
  <c r="CF578" i="82" s="1"/>
  <c r="CF579" i="82" s="1"/>
  <c r="CF580" i="82" s="1"/>
  <c r="CF581" i="82" s="1"/>
  <c r="CF582" i="82" s="1"/>
  <c r="CF583" i="82" s="1"/>
  <c r="CF584" i="82" s="1"/>
  <c r="CF585" i="82" s="1"/>
  <c r="CF586" i="82" s="1"/>
  <c r="CF587" i="82" s="1"/>
  <c r="CF588" i="82" s="1"/>
  <c r="CF589" i="82" s="1"/>
  <c r="CF590" i="82" s="1"/>
  <c r="CF591" i="82" s="1"/>
  <c r="CF592" i="82" s="1"/>
  <c r="CF593" i="82" s="1"/>
  <c r="CF594" i="82" s="1"/>
  <c r="CF595" i="82" s="1"/>
  <c r="CF596" i="82" s="1"/>
  <c r="CF597" i="82" s="1"/>
  <c r="CF598" i="82" s="1"/>
  <c r="CF599" i="82" s="1"/>
  <c r="CF600" i="82" s="1"/>
  <c r="CF601" i="82" s="1"/>
  <c r="CF602" i="82" s="1"/>
  <c r="CF603" i="82" s="1"/>
  <c r="CF604" i="82" s="1"/>
  <c r="CF605" i="82" s="1"/>
  <c r="CF606" i="82" s="1"/>
  <c r="CF607" i="82" s="1"/>
  <c r="CF608" i="82" s="1"/>
  <c r="CF609" i="82" s="1"/>
  <c r="CF610" i="82" s="1"/>
  <c r="CF611" i="82" s="1"/>
  <c r="CF612" i="82" s="1"/>
  <c r="CF613" i="82" s="1"/>
  <c r="CF614" i="82" s="1"/>
  <c r="CF615" i="82" s="1"/>
  <c r="CF616" i="82" s="1"/>
  <c r="CF617" i="82" s="1"/>
  <c r="CF618" i="82" s="1"/>
  <c r="CF619" i="82" s="1"/>
  <c r="CF620" i="82" s="1"/>
  <c r="CF621" i="82" s="1"/>
  <c r="CF622" i="82" s="1"/>
  <c r="CF623" i="82" s="1"/>
  <c r="CF624" i="82" s="1"/>
  <c r="CF625" i="82" s="1"/>
  <c r="CF626" i="82" s="1"/>
  <c r="CF627" i="82" s="1"/>
  <c r="CF628" i="82" s="1"/>
  <c r="CF629" i="82" s="1"/>
  <c r="CF630" i="82" s="1"/>
  <c r="CF631" i="82" s="1"/>
  <c r="CF632" i="82" s="1"/>
  <c r="CF633" i="82" s="1"/>
  <c r="CF634" i="82" s="1"/>
  <c r="CF635" i="82" s="1"/>
  <c r="CF636" i="82" s="1"/>
  <c r="CF637" i="82" s="1"/>
  <c r="CF638" i="82" s="1"/>
  <c r="CF639" i="82" s="1"/>
  <c r="CF640" i="82" s="1"/>
  <c r="CF641" i="82" s="1"/>
  <c r="CF642" i="82" s="1"/>
  <c r="CF643" i="82" s="1"/>
  <c r="CF644" i="82" s="1"/>
  <c r="CF645" i="82" s="1"/>
  <c r="CF646" i="82" s="1"/>
  <c r="CF647" i="82" s="1"/>
  <c r="CF648" i="82" s="1"/>
  <c r="CF649" i="82" s="1"/>
  <c r="CF650" i="82" s="1"/>
  <c r="CF651" i="82" s="1"/>
  <c r="CF652" i="82" s="1"/>
  <c r="CF653" i="82" s="1"/>
  <c r="CF654" i="82" s="1"/>
  <c r="CF655" i="82" s="1"/>
  <c r="CF656" i="82" s="1"/>
  <c r="CF657" i="82" s="1"/>
  <c r="CF658" i="82" s="1"/>
  <c r="CF659" i="82" s="1"/>
  <c r="CF660" i="82" s="1"/>
  <c r="CF661" i="82" s="1"/>
  <c r="CF662" i="82" s="1"/>
  <c r="CF663" i="82" s="1"/>
  <c r="CF664" i="82" s="1"/>
  <c r="CF665" i="82" s="1"/>
  <c r="CF666" i="82" s="1"/>
  <c r="CF667" i="82" s="1"/>
  <c r="CF668" i="82" s="1"/>
  <c r="CF669" i="82" s="1"/>
  <c r="CF670" i="82" s="1"/>
  <c r="CF671" i="82" s="1"/>
  <c r="CF672" i="82" s="1"/>
  <c r="CF673" i="82" s="1"/>
  <c r="CF674" i="82" s="1"/>
  <c r="CF675" i="82" s="1"/>
  <c r="CF676" i="82" s="1"/>
  <c r="CF677" i="82" s="1"/>
  <c r="CF678" i="82" s="1"/>
  <c r="CF679" i="82" s="1"/>
  <c r="CF680" i="82" s="1"/>
  <c r="CF681" i="82" s="1"/>
  <c r="CF682" i="82" s="1"/>
  <c r="CF683" i="82" s="1"/>
  <c r="CF684" i="82" s="1"/>
  <c r="CF685" i="82" s="1"/>
  <c r="CF686" i="82" s="1"/>
  <c r="CF687" i="82" s="1"/>
  <c r="CF688" i="82" s="1"/>
  <c r="CF689" i="82" s="1"/>
  <c r="CF690" i="82" s="1"/>
  <c r="CF691" i="82" s="1"/>
  <c r="CF692" i="82" s="1"/>
  <c r="CF693" i="82" s="1"/>
  <c r="CF694" i="82" s="1"/>
  <c r="CF695" i="82" s="1"/>
  <c r="CF696" i="82" s="1"/>
  <c r="CF697" i="82" s="1"/>
  <c r="CF698" i="82" s="1"/>
  <c r="CF699" i="82" s="1"/>
  <c r="CF700" i="82" s="1"/>
  <c r="CF701" i="82" s="1"/>
  <c r="CF702" i="82" s="1"/>
  <c r="CF703" i="82" s="1"/>
  <c r="CF704" i="82" s="1"/>
  <c r="CF705" i="82" s="1"/>
  <c r="CF706" i="82" s="1"/>
  <c r="CF707" i="82" s="1"/>
  <c r="CF708" i="82" s="1"/>
  <c r="CF709" i="82" s="1"/>
  <c r="CF710" i="82" s="1"/>
  <c r="CF711" i="82" s="1"/>
  <c r="CF712" i="82" s="1"/>
  <c r="CF713" i="82" s="1"/>
  <c r="CF714" i="82" s="1"/>
  <c r="CF715" i="82" s="1"/>
  <c r="CF716" i="82" s="1"/>
  <c r="CF717" i="82" s="1"/>
  <c r="CF718" i="82" s="1"/>
  <c r="CF719" i="82" s="1"/>
  <c r="CF720" i="82" s="1"/>
  <c r="CF721" i="82" s="1"/>
  <c r="CF722" i="82" s="1"/>
  <c r="CF723" i="82" s="1"/>
  <c r="CF724" i="82" s="1"/>
  <c r="CF725" i="82" s="1"/>
  <c r="CF726" i="82" s="1"/>
  <c r="CF727" i="82" s="1"/>
  <c r="CF728" i="82" s="1"/>
  <c r="CF729" i="82" s="1"/>
  <c r="CF730" i="82" s="1"/>
  <c r="CF731" i="82" s="1"/>
  <c r="CF732" i="82" s="1"/>
  <c r="CF733" i="82" s="1"/>
  <c r="CF734" i="82" s="1"/>
  <c r="CF735" i="82" s="1"/>
  <c r="CF736" i="82" s="1"/>
  <c r="CF737" i="82" s="1"/>
  <c r="CF738" i="82" s="1"/>
  <c r="CF739" i="82" s="1"/>
  <c r="CF740" i="82" s="1"/>
  <c r="CF741" i="82" s="1"/>
  <c r="CF742" i="82" s="1"/>
  <c r="CF743" i="82" s="1"/>
  <c r="CF744" i="82" s="1"/>
  <c r="CF745" i="82" s="1"/>
  <c r="CF746" i="82" s="1"/>
  <c r="CF747" i="82" s="1"/>
  <c r="CF748" i="82" s="1"/>
  <c r="CF749" i="82" s="1"/>
  <c r="CF750" i="82" s="1"/>
  <c r="CF751" i="82" s="1"/>
  <c r="CF752" i="82" s="1"/>
  <c r="CF753" i="82" s="1"/>
  <c r="CF754" i="82" s="1"/>
  <c r="CF755" i="82" s="1"/>
  <c r="CF756" i="82" s="1"/>
  <c r="CF757" i="82" s="1"/>
  <c r="CF758" i="82" s="1"/>
  <c r="CF759" i="82" s="1"/>
  <c r="CF760" i="82" s="1"/>
  <c r="CF761" i="82" s="1"/>
  <c r="CF762" i="82" s="1"/>
  <c r="CF763" i="82" s="1"/>
  <c r="CF764" i="82" s="1"/>
  <c r="CF765" i="82" s="1"/>
  <c r="CF766" i="82" s="1"/>
  <c r="CF767" i="82" s="1"/>
  <c r="CF768" i="82" s="1"/>
  <c r="CF769" i="82" s="1"/>
  <c r="CF770" i="82" s="1"/>
  <c r="CF771" i="82" s="1"/>
  <c r="CF772" i="82" s="1"/>
  <c r="CF773" i="82" s="1"/>
  <c r="CF774" i="82" s="1"/>
  <c r="CF775" i="82" s="1"/>
  <c r="CF776" i="82" s="1"/>
  <c r="CF777" i="82" s="1"/>
  <c r="CF778" i="82" s="1"/>
  <c r="CF779" i="82" s="1"/>
  <c r="CF780" i="82" s="1"/>
  <c r="CF781" i="82" s="1"/>
  <c r="CF782" i="82" s="1"/>
  <c r="CF783" i="82" s="1"/>
  <c r="CF784" i="82" s="1"/>
  <c r="CF785" i="82" s="1"/>
  <c r="CF786" i="82" s="1"/>
  <c r="CF787" i="82" s="1"/>
  <c r="CF788" i="82" s="1"/>
  <c r="CF789" i="82" s="1"/>
  <c r="CF790" i="82" s="1"/>
  <c r="CF791" i="82" s="1"/>
  <c r="CF792" i="82" s="1"/>
  <c r="CF793" i="82" s="1"/>
  <c r="CF794" i="82" s="1"/>
  <c r="CF795" i="82" s="1"/>
  <c r="CF796" i="82" s="1"/>
  <c r="CF797" i="82" s="1"/>
  <c r="CF798" i="82" s="1"/>
  <c r="CF799" i="82" s="1"/>
  <c r="CF800" i="82" s="1"/>
  <c r="CF801" i="82" s="1"/>
  <c r="CF802" i="82" s="1"/>
  <c r="CF803" i="82" s="1"/>
  <c r="CF804" i="82" s="1"/>
  <c r="CF805" i="82" s="1"/>
  <c r="CF806" i="82" s="1"/>
  <c r="CF807" i="82" s="1"/>
  <c r="CF808" i="82" s="1"/>
  <c r="CF809" i="82" s="1"/>
  <c r="CF810" i="82" s="1"/>
  <c r="CF811" i="82" s="1"/>
  <c r="CF812" i="82" s="1"/>
  <c r="CF813" i="82" s="1"/>
  <c r="CF814" i="82" s="1"/>
  <c r="CF815" i="82" s="1"/>
  <c r="CF816" i="82" s="1"/>
  <c r="CF817" i="82" s="1"/>
  <c r="CF818" i="82" s="1"/>
  <c r="CF819" i="82" s="1"/>
  <c r="CF820" i="82" s="1"/>
  <c r="CF821" i="82" s="1"/>
  <c r="CF822" i="82" s="1"/>
  <c r="CF823" i="82" s="1"/>
  <c r="CF824" i="82" s="1"/>
  <c r="CF825" i="82" s="1"/>
  <c r="CF826" i="82" s="1"/>
  <c r="CF827" i="82" s="1"/>
  <c r="CF828" i="82" s="1"/>
  <c r="CF829" i="82" s="1"/>
  <c r="CF830" i="82" s="1"/>
  <c r="CF831" i="82" s="1"/>
  <c r="CF832" i="82" s="1"/>
  <c r="CF833" i="82" s="1"/>
  <c r="CF834" i="82" s="1"/>
  <c r="CF835" i="82" s="1"/>
  <c r="CF836" i="82" s="1"/>
  <c r="CF837" i="82" s="1"/>
  <c r="CF838" i="82" s="1"/>
  <c r="CF839" i="82" s="1"/>
  <c r="CF840" i="82" s="1"/>
  <c r="CF841" i="82" s="1"/>
  <c r="CF842" i="82" s="1"/>
  <c r="CF843" i="82" s="1"/>
  <c r="CF844" i="82" s="1"/>
  <c r="CF845" i="82" s="1"/>
  <c r="CF846" i="82" s="1"/>
  <c r="CF847" i="82" s="1"/>
  <c r="CF848" i="82" s="1"/>
  <c r="CF849" i="82" s="1"/>
  <c r="CF850" i="82" s="1"/>
  <c r="CF851" i="82" s="1"/>
  <c r="CF852" i="82" s="1"/>
  <c r="CF853" i="82" s="1"/>
  <c r="CF854" i="82" s="1"/>
  <c r="CF855" i="82" s="1"/>
  <c r="CF856" i="82" s="1"/>
  <c r="CF857" i="82" s="1"/>
  <c r="CF858" i="82" s="1"/>
  <c r="CF859" i="82" s="1"/>
  <c r="CF860" i="82" s="1"/>
  <c r="CF861" i="82" s="1"/>
  <c r="CF862" i="82" s="1"/>
  <c r="CF863" i="82" s="1"/>
  <c r="CF864" i="82" s="1"/>
  <c r="CF865" i="82" s="1"/>
  <c r="CF866" i="82" s="1"/>
  <c r="CF867" i="82" s="1"/>
  <c r="CF868" i="82" s="1"/>
  <c r="CF869" i="82" s="1"/>
  <c r="CF870" i="82" s="1"/>
  <c r="CF871" i="82" s="1"/>
  <c r="CF872" i="82" s="1"/>
  <c r="CF873" i="82" s="1"/>
  <c r="CF874" i="82" s="1"/>
  <c r="CF875" i="82" s="1"/>
  <c r="CF876" i="82" s="1"/>
  <c r="CF877" i="82" s="1"/>
  <c r="CF878" i="82" s="1"/>
  <c r="CF879" i="82" s="1"/>
  <c r="CF880" i="82" s="1"/>
  <c r="CF881" i="82" s="1"/>
  <c r="CF882" i="82" s="1"/>
  <c r="CF883" i="82" s="1"/>
  <c r="CF884" i="82" s="1"/>
  <c r="CF885" i="82" s="1"/>
  <c r="CF886" i="82" s="1"/>
  <c r="CF887" i="82" s="1"/>
  <c r="CF888" i="82" s="1"/>
  <c r="CF889" i="82" s="1"/>
  <c r="CF890" i="82" s="1"/>
  <c r="CF891" i="82" s="1"/>
  <c r="CF892" i="82" s="1"/>
  <c r="CF893" i="82" s="1"/>
  <c r="CF894" i="82" s="1"/>
  <c r="CF895" i="82" s="1"/>
  <c r="CF896" i="82" s="1"/>
  <c r="CF897" i="82" s="1"/>
  <c r="CF898" i="82" s="1"/>
  <c r="CF899" i="82" s="1"/>
  <c r="CF900" i="82" s="1"/>
  <c r="CF901" i="82" s="1"/>
  <c r="CF902" i="82" s="1"/>
  <c r="CF903" i="82" s="1"/>
  <c r="CF904" i="82" s="1"/>
  <c r="CF905" i="82" s="1"/>
  <c r="CF906" i="82" s="1"/>
  <c r="CF907" i="82" s="1"/>
  <c r="CF908" i="82" s="1"/>
  <c r="CF909" i="82" s="1"/>
  <c r="CF910" i="82" s="1"/>
  <c r="CF911" i="82" s="1"/>
  <c r="CF912" i="82" s="1"/>
  <c r="CF913" i="82" s="1"/>
  <c r="CF914" i="82" s="1"/>
  <c r="CF915" i="82" s="1"/>
  <c r="CF916" i="82" s="1"/>
  <c r="CF917" i="82" s="1"/>
  <c r="CF918" i="82" s="1"/>
  <c r="CF919" i="82" s="1"/>
  <c r="CF920" i="82" s="1"/>
  <c r="CF921" i="82" s="1"/>
  <c r="CF922" i="82" s="1"/>
  <c r="CF923" i="82" s="1"/>
  <c r="CF924" i="82" s="1"/>
  <c r="CF925" i="82" s="1"/>
  <c r="CF926" i="82" s="1"/>
  <c r="CF927" i="82" s="1"/>
  <c r="CF928" i="82" s="1"/>
  <c r="CF929" i="82" s="1"/>
  <c r="CF930" i="82" s="1"/>
  <c r="CF931" i="82" s="1"/>
  <c r="CF932" i="82" s="1"/>
  <c r="CF933" i="82" s="1"/>
  <c r="CF934" i="82" s="1"/>
  <c r="CF935" i="82" s="1"/>
  <c r="CF936" i="82" s="1"/>
  <c r="CF937" i="82" s="1"/>
  <c r="CF938" i="82" s="1"/>
  <c r="CF939" i="82" s="1"/>
  <c r="CF940" i="82" s="1"/>
  <c r="CF941" i="82" s="1"/>
  <c r="CF942" i="82" s="1"/>
  <c r="CF943" i="82" s="1"/>
  <c r="CF944" i="82" s="1"/>
  <c r="CF945" i="82" s="1"/>
  <c r="CF946" i="82" s="1"/>
  <c r="CF947" i="82" s="1"/>
  <c r="CF948" i="82" s="1"/>
  <c r="CF949" i="82" s="1"/>
  <c r="CF950" i="82" s="1"/>
  <c r="CF951" i="82" s="1"/>
  <c r="CF952" i="82" s="1"/>
  <c r="CF953" i="82" s="1"/>
  <c r="CF954" i="82" s="1"/>
  <c r="CF955" i="82" s="1"/>
  <c r="CF956" i="82" s="1"/>
  <c r="CF957" i="82" s="1"/>
  <c r="CF958" i="82" s="1"/>
  <c r="CF959" i="82" s="1"/>
  <c r="CF960" i="82" s="1"/>
  <c r="CF961" i="82" s="1"/>
  <c r="CF962" i="82" s="1"/>
  <c r="CF963" i="82" s="1"/>
  <c r="CF964" i="82" s="1"/>
  <c r="CF965" i="82" s="1"/>
  <c r="CF966" i="82" s="1"/>
  <c r="CF967" i="82" s="1"/>
  <c r="CF968" i="82" s="1"/>
  <c r="CF969" i="82" s="1"/>
  <c r="CF970" i="82" s="1"/>
  <c r="CF971" i="82" s="1"/>
  <c r="CF972" i="82" s="1"/>
  <c r="CF973" i="82" s="1"/>
  <c r="CF974" i="82" s="1"/>
  <c r="CF975" i="82" s="1"/>
  <c r="CF976" i="82" s="1"/>
  <c r="CF977" i="82" s="1"/>
  <c r="CF978" i="82" s="1"/>
  <c r="CF979" i="82" s="1"/>
  <c r="CF980" i="82" s="1"/>
  <c r="CF981" i="82" s="1"/>
  <c r="CF982" i="82" s="1"/>
  <c r="CF983" i="82" s="1"/>
  <c r="CF984" i="82" s="1"/>
  <c r="CF985" i="82" s="1"/>
  <c r="CF986" i="82" s="1"/>
  <c r="CF987" i="82" s="1"/>
  <c r="CF988" i="82" s="1"/>
  <c r="CF989" i="82" s="1"/>
  <c r="CF990" i="82" s="1"/>
  <c r="CF991" i="82" s="1"/>
  <c r="CF992" i="82" s="1"/>
  <c r="CF993" i="82" s="1"/>
  <c r="CF994" i="82" s="1"/>
  <c r="CF995" i="82" s="1"/>
  <c r="CF996" i="82" s="1"/>
  <c r="CF997" i="82" s="1"/>
  <c r="CF998" i="82" s="1"/>
  <c r="CF999" i="82" s="1"/>
  <c r="CF1000" i="82" s="1"/>
  <c r="CF1001" i="82" s="1"/>
  <c r="CF1002" i="82" s="1"/>
  <c r="CF1003" i="82" s="1"/>
  <c r="AI157" i="82"/>
  <c r="CC5" i="82"/>
  <c r="CC6" i="82" s="1"/>
  <c r="CC7" i="82" s="1"/>
  <c r="CC8" i="82" s="1"/>
  <c r="CC9" i="82" s="1"/>
  <c r="CC10" i="82" s="1"/>
  <c r="CC11" i="82" s="1"/>
  <c r="CC12" i="82" s="1"/>
  <c r="CC13" i="82" s="1"/>
  <c r="CC14" i="82" s="1"/>
  <c r="CC15" i="82" s="1"/>
  <c r="CC16" i="82" s="1"/>
  <c r="CC17" i="82" s="1"/>
  <c r="CC18" i="82" s="1"/>
  <c r="CC19" i="82" s="1"/>
  <c r="CC20" i="82" s="1"/>
  <c r="CC21" i="82" s="1"/>
  <c r="CC22" i="82" s="1"/>
  <c r="CC23" i="82" s="1"/>
  <c r="CC24" i="82" s="1"/>
  <c r="CC25" i="82" s="1"/>
  <c r="CC26" i="82" s="1"/>
  <c r="CC27" i="82" s="1"/>
  <c r="CC28" i="82" s="1"/>
  <c r="CC29" i="82" s="1"/>
  <c r="CC30" i="82" s="1"/>
  <c r="CC31" i="82" s="1"/>
  <c r="CC32" i="82" s="1"/>
  <c r="CC33" i="82" s="1"/>
  <c r="CC34" i="82" s="1"/>
  <c r="CC35" i="82" s="1"/>
  <c r="CC36" i="82" s="1"/>
  <c r="CC37" i="82" s="1"/>
  <c r="CC38" i="82" s="1"/>
  <c r="CC39" i="82" s="1"/>
  <c r="CC40" i="82" s="1"/>
  <c r="CC41" i="82" s="1"/>
  <c r="CC42" i="82" s="1"/>
  <c r="CC43" i="82" s="1"/>
  <c r="CC44" i="82" s="1"/>
  <c r="CC45" i="82" s="1"/>
  <c r="CC46" i="82" s="1"/>
  <c r="CC47" i="82" s="1"/>
  <c r="CC48" i="82" s="1"/>
  <c r="CC49" i="82" s="1"/>
  <c r="CC50" i="82" s="1"/>
  <c r="CC51" i="82" s="1"/>
  <c r="CC52" i="82" s="1"/>
  <c r="CC53" i="82" s="1"/>
  <c r="CC54" i="82" s="1"/>
  <c r="CC55" i="82" s="1"/>
  <c r="CC56" i="82" s="1"/>
  <c r="CC57" i="82" s="1"/>
  <c r="CC58" i="82" s="1"/>
  <c r="CC59" i="82" s="1"/>
  <c r="CC60" i="82" s="1"/>
  <c r="CC61" i="82" s="1"/>
  <c r="CC62" i="82" s="1"/>
  <c r="CC63" i="82" s="1"/>
  <c r="CC64" i="82" s="1"/>
  <c r="CC65" i="82" s="1"/>
  <c r="CC66" i="82" s="1"/>
  <c r="CC67" i="82" s="1"/>
  <c r="CC68" i="82" s="1"/>
  <c r="CC69" i="82" s="1"/>
  <c r="CC70" i="82" s="1"/>
  <c r="CC71" i="82" s="1"/>
  <c r="CC72" i="82" s="1"/>
  <c r="CC73" i="82" s="1"/>
  <c r="CC74" i="82" s="1"/>
  <c r="CC75" i="82" s="1"/>
  <c r="CC76" i="82" s="1"/>
  <c r="CC77" i="82" s="1"/>
  <c r="CC78" i="82" s="1"/>
  <c r="CC79" i="82" s="1"/>
  <c r="CC80" i="82" s="1"/>
  <c r="CC81" i="82" s="1"/>
  <c r="CC82" i="82" s="1"/>
  <c r="CC83" i="82" s="1"/>
  <c r="CC84" i="82" s="1"/>
  <c r="CC85" i="82" s="1"/>
  <c r="CC86" i="82" s="1"/>
  <c r="CC87" i="82" s="1"/>
  <c r="CC88" i="82" s="1"/>
  <c r="CC89" i="82" s="1"/>
  <c r="CC90" i="82" s="1"/>
  <c r="CC91" i="82" s="1"/>
  <c r="CC92" i="82" s="1"/>
  <c r="CC93" i="82" s="1"/>
  <c r="CC94" i="82" s="1"/>
  <c r="CC95" i="82" s="1"/>
  <c r="CC96" i="82" s="1"/>
  <c r="CC97" i="82" s="1"/>
  <c r="CC98" i="82" s="1"/>
  <c r="CC99" i="82" s="1"/>
  <c r="CC100" i="82" s="1"/>
  <c r="CC101" i="82" s="1"/>
  <c r="CC102" i="82" s="1"/>
  <c r="CC103" i="82" s="1"/>
  <c r="CC104" i="82" s="1"/>
  <c r="CC105" i="82" s="1"/>
  <c r="CC106" i="82" s="1"/>
  <c r="CC107" i="82" s="1"/>
  <c r="CC108" i="82" s="1"/>
  <c r="CC109" i="82" s="1"/>
  <c r="CC110" i="82" s="1"/>
  <c r="CC111" i="82" s="1"/>
  <c r="CC112" i="82" s="1"/>
  <c r="CC113" i="82" s="1"/>
  <c r="CC114" i="82" s="1"/>
  <c r="CC115" i="82" s="1"/>
  <c r="CC116" i="82" s="1"/>
  <c r="CC117" i="82" s="1"/>
  <c r="CC118" i="82" s="1"/>
  <c r="CC119" i="82" s="1"/>
  <c r="CC120" i="82" s="1"/>
  <c r="CC121" i="82" s="1"/>
  <c r="CC122" i="82" s="1"/>
  <c r="CC123" i="82" s="1"/>
  <c r="CC124" i="82" s="1"/>
  <c r="CC125" i="82" s="1"/>
  <c r="CC126" i="82" s="1"/>
  <c r="CC127" i="82" s="1"/>
  <c r="CC128" i="82" s="1"/>
  <c r="CC129" i="82" s="1"/>
  <c r="CC130" i="82" s="1"/>
  <c r="CC131" i="82" s="1"/>
  <c r="CC132" i="82" s="1"/>
  <c r="CC133" i="82" s="1"/>
  <c r="CC134" i="82" s="1"/>
  <c r="CC135" i="82" s="1"/>
  <c r="CC136" i="82" s="1"/>
  <c r="CC137" i="82" s="1"/>
  <c r="CC138" i="82" s="1"/>
  <c r="CC139" i="82" s="1"/>
  <c r="CC140" i="82" s="1"/>
  <c r="CC141" i="82" s="1"/>
  <c r="CC142" i="82" s="1"/>
  <c r="CC143" i="82" s="1"/>
  <c r="CC144" i="82" s="1"/>
  <c r="CC145" i="82" s="1"/>
  <c r="CC146" i="82" s="1"/>
  <c r="CC147" i="82" s="1"/>
  <c r="CC148" i="82" s="1"/>
  <c r="CC149" i="82" s="1"/>
  <c r="CC150" i="82" s="1"/>
  <c r="CC151" i="82" s="1"/>
  <c r="CC152" i="82" s="1"/>
  <c r="CC153" i="82" s="1"/>
  <c r="CC154" i="82" s="1"/>
  <c r="CC155" i="82" s="1"/>
  <c r="CC156" i="82" s="1"/>
  <c r="CC157" i="82" s="1"/>
  <c r="CC158" i="82" s="1"/>
  <c r="CC159" i="82" s="1"/>
  <c r="CC160" i="82" s="1"/>
  <c r="CC161" i="82" s="1"/>
  <c r="CC162" i="82" s="1"/>
  <c r="CC163" i="82" s="1"/>
  <c r="CC164" i="82" s="1"/>
  <c r="CC165" i="82" s="1"/>
  <c r="CC166" i="82" s="1"/>
  <c r="CC167" i="82" s="1"/>
  <c r="CC168" i="82" s="1"/>
  <c r="CC169" i="82" s="1"/>
  <c r="CC170" i="82" s="1"/>
  <c r="CC171" i="82" s="1"/>
  <c r="CC172" i="82" s="1"/>
  <c r="CC173" i="82" s="1"/>
  <c r="CC174" i="82" s="1"/>
  <c r="CC175" i="82" s="1"/>
  <c r="CC176" i="82" s="1"/>
  <c r="CC177" i="82" s="1"/>
  <c r="CC178" i="82" s="1"/>
  <c r="CC179" i="82" s="1"/>
  <c r="CC180" i="82" s="1"/>
  <c r="CC181" i="82" s="1"/>
  <c r="CC182" i="82" s="1"/>
  <c r="CC183" i="82" s="1"/>
  <c r="CC184" i="82" s="1"/>
  <c r="CC185" i="82" s="1"/>
  <c r="CC186" i="82" s="1"/>
  <c r="CC187" i="82" s="1"/>
  <c r="CC188" i="82" s="1"/>
  <c r="CC189" i="82" s="1"/>
  <c r="CC190" i="82" s="1"/>
  <c r="CC191" i="82" s="1"/>
  <c r="CC192" i="82" s="1"/>
  <c r="CC193" i="82" s="1"/>
  <c r="CC194" i="82" s="1"/>
  <c r="CC195" i="82" s="1"/>
  <c r="CC196" i="82" s="1"/>
  <c r="CC197" i="82" s="1"/>
  <c r="CC198" i="82" s="1"/>
  <c r="CC199" i="82" s="1"/>
  <c r="CC200" i="82" s="1"/>
  <c r="CC201" i="82" s="1"/>
  <c r="CC202" i="82" s="1"/>
  <c r="CC203" i="82" s="1"/>
  <c r="CC204" i="82" s="1"/>
  <c r="CC205" i="82" s="1"/>
  <c r="CC206" i="82" s="1"/>
  <c r="CC207" i="82" s="1"/>
  <c r="CC208" i="82" s="1"/>
  <c r="CC209" i="82" s="1"/>
  <c r="CC210" i="82" s="1"/>
  <c r="CC211" i="82" s="1"/>
  <c r="CC212" i="82" s="1"/>
  <c r="CC213" i="82" s="1"/>
  <c r="CC214" i="82" s="1"/>
  <c r="CC215" i="82" s="1"/>
  <c r="CC216" i="82" s="1"/>
  <c r="CC217" i="82" s="1"/>
  <c r="CC218" i="82" s="1"/>
  <c r="CC219" i="82" s="1"/>
  <c r="CC220" i="82" s="1"/>
  <c r="CC221" i="82" s="1"/>
  <c r="CC222" i="82" s="1"/>
  <c r="CC223" i="82" s="1"/>
  <c r="CC224" i="82" s="1"/>
  <c r="CC225" i="82" s="1"/>
  <c r="CC226" i="82" s="1"/>
  <c r="CC227" i="82" s="1"/>
  <c r="CC228" i="82" s="1"/>
  <c r="CC229" i="82" s="1"/>
  <c r="CC230" i="82" s="1"/>
  <c r="CC231" i="82" s="1"/>
  <c r="CC232" i="82" s="1"/>
  <c r="CC233" i="82" s="1"/>
  <c r="CC234" i="82" s="1"/>
  <c r="CC235" i="82" s="1"/>
  <c r="CC236" i="82" s="1"/>
  <c r="CC237" i="82" s="1"/>
  <c r="CC238" i="82" s="1"/>
  <c r="CC239" i="82" s="1"/>
  <c r="CC240" i="82" s="1"/>
  <c r="CC241" i="82" s="1"/>
  <c r="CC242" i="82" s="1"/>
  <c r="CC243" i="82" s="1"/>
  <c r="CC244" i="82" s="1"/>
  <c r="CC245" i="82" s="1"/>
  <c r="CC246" i="82" s="1"/>
  <c r="CC247" i="82" s="1"/>
  <c r="CC248" i="82" s="1"/>
  <c r="CC249" i="82" s="1"/>
  <c r="CC250" i="82" s="1"/>
  <c r="CC251" i="82" s="1"/>
  <c r="CC252" i="82" s="1"/>
  <c r="CC253" i="82" s="1"/>
  <c r="CC254" i="82" s="1"/>
  <c r="CC255" i="82" s="1"/>
  <c r="CC256" i="82" s="1"/>
  <c r="CC257" i="82" s="1"/>
  <c r="CC258" i="82" s="1"/>
  <c r="CC259" i="82" s="1"/>
  <c r="CC260" i="82" s="1"/>
  <c r="CC261" i="82" s="1"/>
  <c r="CC262" i="82" s="1"/>
  <c r="CC263" i="82" s="1"/>
  <c r="CC264" i="82" s="1"/>
  <c r="CC265" i="82" s="1"/>
  <c r="CC266" i="82" s="1"/>
  <c r="CC267" i="82" s="1"/>
  <c r="CC268" i="82" s="1"/>
  <c r="CC269" i="82" s="1"/>
  <c r="CC270" i="82" s="1"/>
  <c r="CC271" i="82" s="1"/>
  <c r="CC272" i="82" s="1"/>
  <c r="CC273" i="82" s="1"/>
  <c r="CC274" i="82" s="1"/>
  <c r="CC275" i="82" s="1"/>
  <c r="CC276" i="82" s="1"/>
  <c r="CC277" i="82" s="1"/>
  <c r="CC278" i="82" s="1"/>
  <c r="CC279" i="82" s="1"/>
  <c r="CC280" i="82" s="1"/>
  <c r="CC281" i="82" s="1"/>
  <c r="CC282" i="82" s="1"/>
  <c r="CC283" i="82" s="1"/>
  <c r="CC284" i="82" s="1"/>
  <c r="CC285" i="82" s="1"/>
  <c r="CC286" i="82" s="1"/>
  <c r="CC287" i="82" s="1"/>
  <c r="CC288" i="82" s="1"/>
  <c r="CC289" i="82" s="1"/>
  <c r="CC290" i="82" s="1"/>
  <c r="CC291" i="82" s="1"/>
  <c r="CC292" i="82" s="1"/>
  <c r="CC293" i="82" s="1"/>
  <c r="CC294" i="82" s="1"/>
  <c r="CC295" i="82" s="1"/>
  <c r="CC296" i="82" s="1"/>
  <c r="CC297" i="82" s="1"/>
  <c r="CC298" i="82" s="1"/>
  <c r="CC299" i="82" s="1"/>
  <c r="CC300" i="82" s="1"/>
  <c r="CC301" i="82" s="1"/>
  <c r="CC302" i="82" s="1"/>
  <c r="CC303" i="82" s="1"/>
  <c r="CC304" i="82" s="1"/>
  <c r="CC305" i="82" s="1"/>
  <c r="CC306" i="82" s="1"/>
  <c r="CC307" i="82" s="1"/>
  <c r="CC308" i="82" s="1"/>
  <c r="CC309" i="82" s="1"/>
  <c r="CC310" i="82" s="1"/>
  <c r="CC311" i="82" s="1"/>
  <c r="CC312" i="82" s="1"/>
  <c r="CC313" i="82" s="1"/>
  <c r="CC314" i="82" s="1"/>
  <c r="CC315" i="82" s="1"/>
  <c r="CC316" i="82" s="1"/>
  <c r="CC317" i="82" s="1"/>
  <c r="CC318" i="82" s="1"/>
  <c r="CC319" i="82" s="1"/>
  <c r="CC320" i="82" s="1"/>
  <c r="CC321" i="82" s="1"/>
  <c r="CC322" i="82" s="1"/>
  <c r="CC323" i="82" s="1"/>
  <c r="CC324" i="82" s="1"/>
  <c r="CC325" i="82" s="1"/>
  <c r="CC326" i="82" s="1"/>
  <c r="CC327" i="82" s="1"/>
  <c r="CC328" i="82" s="1"/>
  <c r="CC329" i="82" s="1"/>
  <c r="CC330" i="82" s="1"/>
  <c r="CC331" i="82" s="1"/>
  <c r="CC332" i="82" s="1"/>
  <c r="CC333" i="82" s="1"/>
  <c r="CC334" i="82" s="1"/>
  <c r="CC335" i="82" s="1"/>
  <c r="CC336" i="82" s="1"/>
  <c r="CC337" i="82" s="1"/>
  <c r="CC338" i="82" s="1"/>
  <c r="CC339" i="82" s="1"/>
  <c r="CC340" i="82" s="1"/>
  <c r="CC341" i="82" s="1"/>
  <c r="CC342" i="82" s="1"/>
  <c r="CC343" i="82" s="1"/>
  <c r="CC344" i="82" s="1"/>
  <c r="CC345" i="82" s="1"/>
  <c r="CC346" i="82" s="1"/>
  <c r="CC347" i="82" s="1"/>
  <c r="CC348" i="82" s="1"/>
  <c r="CC349" i="82" s="1"/>
  <c r="CC350" i="82" s="1"/>
  <c r="CC351" i="82" s="1"/>
  <c r="CC352" i="82" s="1"/>
  <c r="CC353" i="82" s="1"/>
  <c r="CC354" i="82" s="1"/>
  <c r="CC355" i="82" s="1"/>
  <c r="CC356" i="82" s="1"/>
  <c r="CC357" i="82" s="1"/>
  <c r="CC358" i="82" s="1"/>
  <c r="CC359" i="82" s="1"/>
  <c r="CC360" i="82" s="1"/>
  <c r="CC361" i="82" s="1"/>
  <c r="CC362" i="82" s="1"/>
  <c r="CC363" i="82" s="1"/>
  <c r="CC364" i="82" s="1"/>
  <c r="CC365" i="82" s="1"/>
  <c r="CC366" i="82" s="1"/>
  <c r="CC367" i="82" s="1"/>
  <c r="CC368" i="82" s="1"/>
  <c r="CC369" i="82" s="1"/>
  <c r="CC370" i="82" s="1"/>
  <c r="CC371" i="82" s="1"/>
  <c r="CC372" i="82" s="1"/>
  <c r="CC373" i="82" s="1"/>
  <c r="CC374" i="82" s="1"/>
  <c r="CC375" i="82" s="1"/>
  <c r="CC376" i="82" s="1"/>
  <c r="CC377" i="82" s="1"/>
  <c r="CC378" i="82" s="1"/>
  <c r="CC379" i="82" s="1"/>
  <c r="CC380" i="82" s="1"/>
  <c r="CC381" i="82" s="1"/>
  <c r="CC382" i="82" s="1"/>
  <c r="CC383" i="82" s="1"/>
  <c r="CC384" i="82" s="1"/>
  <c r="CC385" i="82" s="1"/>
  <c r="CC386" i="82" s="1"/>
  <c r="CC387" i="82" s="1"/>
  <c r="CC388" i="82" s="1"/>
  <c r="CC389" i="82" s="1"/>
  <c r="CC390" i="82" s="1"/>
  <c r="CC391" i="82" s="1"/>
  <c r="CC392" i="82" s="1"/>
  <c r="CC393" i="82" s="1"/>
  <c r="CC394" i="82" s="1"/>
  <c r="CC395" i="82" s="1"/>
  <c r="CC396" i="82" s="1"/>
  <c r="CC397" i="82" s="1"/>
  <c r="CC398" i="82" s="1"/>
  <c r="CC399" i="82" s="1"/>
  <c r="CC400" i="82" s="1"/>
  <c r="CC401" i="82" s="1"/>
  <c r="CC402" i="82" s="1"/>
  <c r="CC403" i="82" s="1"/>
  <c r="CC404" i="82" s="1"/>
  <c r="CC405" i="82" s="1"/>
  <c r="CC406" i="82" s="1"/>
  <c r="CC407" i="82" s="1"/>
  <c r="CC408" i="82" s="1"/>
  <c r="CC409" i="82" s="1"/>
  <c r="CC410" i="82" s="1"/>
  <c r="CC411" i="82" s="1"/>
  <c r="CC412" i="82" s="1"/>
  <c r="CC413" i="82" s="1"/>
  <c r="CC414" i="82" s="1"/>
  <c r="CC415" i="82" s="1"/>
  <c r="CC416" i="82" s="1"/>
  <c r="CC417" i="82" s="1"/>
  <c r="CC418" i="82" s="1"/>
  <c r="CC419" i="82" s="1"/>
  <c r="CC420" i="82" s="1"/>
  <c r="CC421" i="82" s="1"/>
  <c r="CC422" i="82" s="1"/>
  <c r="CC423" i="82" s="1"/>
  <c r="CC424" i="82" s="1"/>
  <c r="CC425" i="82" s="1"/>
  <c r="CC426" i="82" s="1"/>
  <c r="CC427" i="82" s="1"/>
  <c r="CC428" i="82" s="1"/>
  <c r="CC429" i="82" s="1"/>
  <c r="CC430" i="82" s="1"/>
  <c r="CC431" i="82" s="1"/>
  <c r="CC432" i="82" s="1"/>
  <c r="CC433" i="82" s="1"/>
  <c r="CC434" i="82" s="1"/>
  <c r="CC435" i="82" s="1"/>
  <c r="CC436" i="82" s="1"/>
  <c r="CC437" i="82" s="1"/>
  <c r="CC438" i="82" s="1"/>
  <c r="CC439" i="82" s="1"/>
  <c r="CC440" i="82" s="1"/>
  <c r="CC441" i="82" s="1"/>
  <c r="CC442" i="82" s="1"/>
  <c r="CC443" i="82" s="1"/>
  <c r="CC444" i="82" s="1"/>
  <c r="CC445" i="82" s="1"/>
  <c r="CC446" i="82" s="1"/>
  <c r="CC447" i="82" s="1"/>
  <c r="CC448" i="82" s="1"/>
  <c r="CC449" i="82" s="1"/>
  <c r="CC450" i="82" s="1"/>
  <c r="CC451" i="82" s="1"/>
  <c r="CC452" i="82" s="1"/>
  <c r="CC453" i="82" s="1"/>
  <c r="CC454" i="82" s="1"/>
  <c r="CC455" i="82" s="1"/>
  <c r="CC456" i="82" s="1"/>
  <c r="CC457" i="82" s="1"/>
  <c r="CC458" i="82" s="1"/>
  <c r="CC459" i="82" s="1"/>
  <c r="CC460" i="82" s="1"/>
  <c r="CC461" i="82" s="1"/>
  <c r="CC462" i="82" s="1"/>
  <c r="CC463" i="82" s="1"/>
  <c r="CC464" i="82" s="1"/>
  <c r="CC465" i="82" s="1"/>
  <c r="CC466" i="82" s="1"/>
  <c r="CC467" i="82" s="1"/>
  <c r="CC468" i="82" s="1"/>
  <c r="CC469" i="82" s="1"/>
  <c r="CC470" i="82" s="1"/>
  <c r="CC471" i="82" s="1"/>
  <c r="CC472" i="82" s="1"/>
  <c r="CC473" i="82" s="1"/>
  <c r="CC474" i="82" s="1"/>
  <c r="CC475" i="82" s="1"/>
  <c r="CC476" i="82" s="1"/>
  <c r="CC477" i="82" s="1"/>
  <c r="CC478" i="82" s="1"/>
  <c r="CC479" i="82" s="1"/>
  <c r="CC480" i="82" s="1"/>
  <c r="CC481" i="82" s="1"/>
  <c r="CC482" i="82" s="1"/>
  <c r="CC483" i="82" s="1"/>
  <c r="CC484" i="82" s="1"/>
  <c r="CC485" i="82" s="1"/>
  <c r="CC486" i="82" s="1"/>
  <c r="CC487" i="82" s="1"/>
  <c r="CC488" i="82" s="1"/>
  <c r="CC489" i="82" s="1"/>
  <c r="CC490" i="82" s="1"/>
  <c r="CC491" i="82" s="1"/>
  <c r="CC492" i="82" s="1"/>
  <c r="CC493" i="82" s="1"/>
  <c r="CC494" i="82" s="1"/>
  <c r="CC495" i="82" s="1"/>
  <c r="CC496" i="82" s="1"/>
  <c r="CC497" i="82" s="1"/>
  <c r="CC498" i="82" s="1"/>
  <c r="CC499" i="82" s="1"/>
  <c r="CC500" i="82" s="1"/>
  <c r="CC501" i="82" s="1"/>
  <c r="CC502" i="82" s="1"/>
  <c r="CC503" i="82" s="1"/>
  <c r="CC504" i="82" s="1"/>
  <c r="CC505" i="82" s="1"/>
  <c r="CC506" i="82" s="1"/>
  <c r="CC507" i="82" s="1"/>
  <c r="CC508" i="82" s="1"/>
  <c r="CC509" i="82" s="1"/>
  <c r="CC510" i="82" s="1"/>
  <c r="CC511" i="82" s="1"/>
  <c r="CC512" i="82" s="1"/>
  <c r="CC513" i="82" s="1"/>
  <c r="CC514" i="82" s="1"/>
  <c r="CC515" i="82" s="1"/>
  <c r="CC516" i="82" s="1"/>
  <c r="CC517" i="82" s="1"/>
  <c r="CC518" i="82" s="1"/>
  <c r="CC519" i="82" s="1"/>
  <c r="CC520" i="82" s="1"/>
  <c r="CC521" i="82" s="1"/>
  <c r="CC522" i="82" s="1"/>
  <c r="CC523" i="82" s="1"/>
  <c r="CC524" i="82" s="1"/>
  <c r="CC525" i="82" s="1"/>
  <c r="CC526" i="82" s="1"/>
  <c r="CC527" i="82" s="1"/>
  <c r="CC528" i="82" s="1"/>
  <c r="CC529" i="82" s="1"/>
  <c r="CC530" i="82" s="1"/>
  <c r="CC531" i="82" s="1"/>
  <c r="CC532" i="82" s="1"/>
  <c r="CC533" i="82" s="1"/>
  <c r="CC534" i="82" s="1"/>
  <c r="CC535" i="82" s="1"/>
  <c r="CC536" i="82" s="1"/>
  <c r="CC537" i="82" s="1"/>
  <c r="CC538" i="82" s="1"/>
  <c r="CC539" i="82" s="1"/>
  <c r="CC540" i="82" s="1"/>
  <c r="CC541" i="82" s="1"/>
  <c r="CC542" i="82" s="1"/>
  <c r="CC543" i="82" s="1"/>
  <c r="CC544" i="82" s="1"/>
  <c r="CC545" i="82" s="1"/>
  <c r="CC546" i="82" s="1"/>
  <c r="CC547" i="82" s="1"/>
  <c r="CC548" i="82" s="1"/>
  <c r="CC549" i="82" s="1"/>
  <c r="CC550" i="82" s="1"/>
  <c r="CC551" i="82" s="1"/>
  <c r="CC552" i="82" s="1"/>
  <c r="CC553" i="82" s="1"/>
  <c r="CC554" i="82" s="1"/>
  <c r="CC555" i="82" s="1"/>
  <c r="CC556" i="82" s="1"/>
  <c r="CC557" i="82" s="1"/>
  <c r="CC558" i="82" s="1"/>
  <c r="CC559" i="82" s="1"/>
  <c r="CC560" i="82" s="1"/>
  <c r="CC561" i="82" s="1"/>
  <c r="CC562" i="82" s="1"/>
  <c r="CC563" i="82" s="1"/>
  <c r="CC564" i="82" s="1"/>
  <c r="CC565" i="82" s="1"/>
  <c r="CC566" i="82" s="1"/>
  <c r="CC567" i="82" s="1"/>
  <c r="CC568" i="82" s="1"/>
  <c r="CC569" i="82" s="1"/>
  <c r="CC570" i="82" s="1"/>
  <c r="CC571" i="82" s="1"/>
  <c r="CC572" i="82" s="1"/>
  <c r="CC573" i="82" s="1"/>
  <c r="CC574" i="82" s="1"/>
  <c r="CC575" i="82" s="1"/>
  <c r="CC576" i="82" s="1"/>
  <c r="CC577" i="82" s="1"/>
  <c r="CC578" i="82" s="1"/>
  <c r="CC579" i="82" s="1"/>
  <c r="CC580" i="82" s="1"/>
  <c r="CC581" i="82" s="1"/>
  <c r="CC582" i="82" s="1"/>
  <c r="CC583" i="82" s="1"/>
  <c r="CC584" i="82" s="1"/>
  <c r="CC585" i="82" s="1"/>
  <c r="CC586" i="82" s="1"/>
  <c r="CC587" i="82" s="1"/>
  <c r="CC588" i="82" s="1"/>
  <c r="CC589" i="82" s="1"/>
  <c r="CC590" i="82" s="1"/>
  <c r="CC591" i="82" s="1"/>
  <c r="CC592" i="82" s="1"/>
  <c r="CC593" i="82" s="1"/>
  <c r="CC594" i="82" s="1"/>
  <c r="CC595" i="82" s="1"/>
  <c r="CC596" i="82" s="1"/>
  <c r="CC597" i="82" s="1"/>
  <c r="CC598" i="82" s="1"/>
  <c r="CC599" i="82" s="1"/>
  <c r="CC600" i="82" s="1"/>
  <c r="CC601" i="82" s="1"/>
  <c r="CC602" i="82" s="1"/>
  <c r="CC603" i="82" s="1"/>
  <c r="CC604" i="82" s="1"/>
  <c r="CC605" i="82" s="1"/>
  <c r="CC606" i="82" s="1"/>
  <c r="CC607" i="82" s="1"/>
  <c r="CC608" i="82" s="1"/>
  <c r="CC609" i="82" s="1"/>
  <c r="CC610" i="82" s="1"/>
  <c r="CC611" i="82" s="1"/>
  <c r="CC612" i="82" s="1"/>
  <c r="CC613" i="82" s="1"/>
  <c r="CC614" i="82" s="1"/>
  <c r="CC615" i="82" s="1"/>
  <c r="CC616" i="82" s="1"/>
  <c r="CC617" i="82" s="1"/>
  <c r="CC618" i="82" s="1"/>
  <c r="CC619" i="82" s="1"/>
  <c r="CC620" i="82" s="1"/>
  <c r="CC621" i="82" s="1"/>
  <c r="CC622" i="82" s="1"/>
  <c r="CC623" i="82" s="1"/>
  <c r="CC624" i="82" s="1"/>
  <c r="CC625" i="82" s="1"/>
  <c r="CC626" i="82" s="1"/>
  <c r="CC627" i="82" s="1"/>
  <c r="CC628" i="82" s="1"/>
  <c r="CC629" i="82" s="1"/>
  <c r="CC630" i="82" s="1"/>
  <c r="CC631" i="82" s="1"/>
  <c r="CC632" i="82" s="1"/>
  <c r="CC633" i="82" s="1"/>
  <c r="CC634" i="82" s="1"/>
  <c r="CC635" i="82" s="1"/>
  <c r="CC636" i="82" s="1"/>
  <c r="CC637" i="82" s="1"/>
  <c r="CC638" i="82" s="1"/>
  <c r="CC639" i="82" s="1"/>
  <c r="CC640" i="82" s="1"/>
  <c r="CC641" i="82" s="1"/>
  <c r="CC642" i="82" s="1"/>
  <c r="CC643" i="82" s="1"/>
  <c r="CC644" i="82" s="1"/>
  <c r="CC645" i="82" s="1"/>
  <c r="CC646" i="82" s="1"/>
  <c r="CC647" i="82" s="1"/>
  <c r="CC648" i="82" s="1"/>
  <c r="CC649" i="82" s="1"/>
  <c r="CC650" i="82" s="1"/>
  <c r="CC651" i="82" s="1"/>
  <c r="CC652" i="82" s="1"/>
  <c r="CC653" i="82" s="1"/>
  <c r="CC654" i="82" s="1"/>
  <c r="CC655" i="82" s="1"/>
  <c r="CC656" i="82" s="1"/>
  <c r="CC657" i="82" s="1"/>
  <c r="CC658" i="82" s="1"/>
  <c r="CC659" i="82" s="1"/>
  <c r="CC660" i="82" s="1"/>
  <c r="CC661" i="82" s="1"/>
  <c r="CC662" i="82" s="1"/>
  <c r="CC663" i="82" s="1"/>
  <c r="CC664" i="82" s="1"/>
  <c r="CC665" i="82" s="1"/>
  <c r="CC666" i="82" s="1"/>
  <c r="CC667" i="82" s="1"/>
  <c r="CC668" i="82" s="1"/>
  <c r="CC669" i="82" s="1"/>
  <c r="CC670" i="82" s="1"/>
  <c r="CC671" i="82" s="1"/>
  <c r="CC672" i="82" s="1"/>
  <c r="CC673" i="82" s="1"/>
  <c r="CC674" i="82" s="1"/>
  <c r="CC675" i="82" s="1"/>
  <c r="CC676" i="82" s="1"/>
  <c r="CC677" i="82" s="1"/>
  <c r="CC678" i="82" s="1"/>
  <c r="CC679" i="82" s="1"/>
  <c r="CC680" i="82" s="1"/>
  <c r="CC681" i="82" s="1"/>
  <c r="CC682" i="82" s="1"/>
  <c r="CC683" i="82" s="1"/>
  <c r="CC684" i="82" s="1"/>
  <c r="CC685" i="82" s="1"/>
  <c r="CC686" i="82" s="1"/>
  <c r="CC687" i="82" s="1"/>
  <c r="CC688" i="82" s="1"/>
  <c r="CC689" i="82" s="1"/>
  <c r="CC690" i="82" s="1"/>
  <c r="CC691" i="82" s="1"/>
  <c r="CC692" i="82" s="1"/>
  <c r="CC693" i="82" s="1"/>
  <c r="CC694" i="82" s="1"/>
  <c r="CC695" i="82" s="1"/>
  <c r="CC696" i="82" s="1"/>
  <c r="CC697" i="82" s="1"/>
  <c r="CC698" i="82" s="1"/>
  <c r="CC699" i="82" s="1"/>
  <c r="CC700" i="82" s="1"/>
  <c r="CC701" i="82" s="1"/>
  <c r="CC702" i="82" s="1"/>
  <c r="CC703" i="82" s="1"/>
  <c r="CC704" i="82" s="1"/>
  <c r="CC705" i="82" s="1"/>
  <c r="CC706" i="82" s="1"/>
  <c r="CC707" i="82" s="1"/>
  <c r="CC708" i="82" s="1"/>
  <c r="CC709" i="82" s="1"/>
  <c r="CC710" i="82" s="1"/>
  <c r="CC711" i="82" s="1"/>
  <c r="CC712" i="82" s="1"/>
  <c r="CC713" i="82" s="1"/>
  <c r="CC714" i="82" s="1"/>
  <c r="CC715" i="82" s="1"/>
  <c r="CC716" i="82" s="1"/>
  <c r="CC717" i="82" s="1"/>
  <c r="CC718" i="82" s="1"/>
  <c r="CC719" i="82" s="1"/>
  <c r="CC720" i="82" s="1"/>
  <c r="CC721" i="82" s="1"/>
  <c r="CC722" i="82" s="1"/>
  <c r="CC723" i="82" s="1"/>
  <c r="CC724" i="82" s="1"/>
  <c r="CC725" i="82" s="1"/>
  <c r="CC726" i="82" s="1"/>
  <c r="CC727" i="82" s="1"/>
  <c r="CC728" i="82" s="1"/>
  <c r="CC729" i="82" s="1"/>
  <c r="CC730" i="82" s="1"/>
  <c r="CC731" i="82" s="1"/>
  <c r="CC732" i="82" s="1"/>
  <c r="CC733" i="82" s="1"/>
  <c r="CC734" i="82" s="1"/>
  <c r="CC735" i="82" s="1"/>
  <c r="CC736" i="82" s="1"/>
  <c r="CC737" i="82" s="1"/>
  <c r="CC738" i="82" s="1"/>
  <c r="CC739" i="82" s="1"/>
  <c r="CC740" i="82" s="1"/>
  <c r="CC741" i="82" s="1"/>
  <c r="CC742" i="82" s="1"/>
  <c r="CC743" i="82" s="1"/>
  <c r="CC744" i="82" s="1"/>
  <c r="CC745" i="82" s="1"/>
  <c r="CC746" i="82" s="1"/>
  <c r="CC747" i="82" s="1"/>
  <c r="CC748" i="82" s="1"/>
  <c r="CC749" i="82" s="1"/>
  <c r="CC750" i="82" s="1"/>
  <c r="CC751" i="82" s="1"/>
  <c r="CC752" i="82" s="1"/>
  <c r="CC753" i="82" s="1"/>
  <c r="CC754" i="82" s="1"/>
  <c r="CC755" i="82" s="1"/>
  <c r="CC756" i="82" s="1"/>
  <c r="CC757" i="82" s="1"/>
  <c r="CC758" i="82" s="1"/>
  <c r="CC759" i="82" s="1"/>
  <c r="CC760" i="82" s="1"/>
  <c r="CC761" i="82" s="1"/>
  <c r="CC762" i="82" s="1"/>
  <c r="CC763" i="82" s="1"/>
  <c r="CC764" i="82" s="1"/>
  <c r="CC765" i="82" s="1"/>
  <c r="CC766" i="82" s="1"/>
  <c r="CC767" i="82" s="1"/>
  <c r="CC768" i="82" s="1"/>
  <c r="CC769" i="82" s="1"/>
  <c r="CC770" i="82" s="1"/>
  <c r="CC771" i="82" s="1"/>
  <c r="CC772" i="82" s="1"/>
  <c r="CC773" i="82" s="1"/>
  <c r="CC774" i="82" s="1"/>
  <c r="CC775" i="82" s="1"/>
  <c r="CC776" i="82" s="1"/>
  <c r="CC777" i="82" s="1"/>
  <c r="CC778" i="82" s="1"/>
  <c r="CC779" i="82" s="1"/>
  <c r="CC780" i="82" s="1"/>
  <c r="CC781" i="82" s="1"/>
  <c r="CC782" i="82" s="1"/>
  <c r="CC783" i="82" s="1"/>
  <c r="CC784" i="82" s="1"/>
  <c r="CC785" i="82" s="1"/>
  <c r="CC786" i="82" s="1"/>
  <c r="CC787" i="82" s="1"/>
  <c r="CC788" i="82" s="1"/>
  <c r="CC789" i="82" s="1"/>
  <c r="CC790" i="82" s="1"/>
  <c r="CC791" i="82" s="1"/>
  <c r="CC792" i="82" s="1"/>
  <c r="CC793" i="82" s="1"/>
  <c r="CC794" i="82" s="1"/>
  <c r="CC795" i="82" s="1"/>
  <c r="CC796" i="82" s="1"/>
  <c r="CC797" i="82" s="1"/>
  <c r="CC798" i="82" s="1"/>
  <c r="CC799" i="82" s="1"/>
  <c r="CC800" i="82" s="1"/>
  <c r="CC801" i="82" s="1"/>
  <c r="CC802" i="82" s="1"/>
  <c r="CC803" i="82" s="1"/>
  <c r="CC804" i="82" s="1"/>
  <c r="CC805" i="82" s="1"/>
  <c r="CC806" i="82" s="1"/>
  <c r="CC807" i="82" s="1"/>
  <c r="CC808" i="82" s="1"/>
  <c r="CC809" i="82" s="1"/>
  <c r="CC810" i="82" s="1"/>
  <c r="CC811" i="82" s="1"/>
  <c r="CC812" i="82" s="1"/>
  <c r="CC813" i="82" s="1"/>
  <c r="CC814" i="82" s="1"/>
  <c r="CC815" i="82" s="1"/>
  <c r="CC816" i="82" s="1"/>
  <c r="CC817" i="82" s="1"/>
  <c r="CC818" i="82" s="1"/>
  <c r="CC819" i="82" s="1"/>
  <c r="CC820" i="82" s="1"/>
  <c r="CC821" i="82" s="1"/>
  <c r="CC822" i="82" s="1"/>
  <c r="CC823" i="82" s="1"/>
  <c r="CC824" i="82" s="1"/>
  <c r="CC825" i="82" s="1"/>
  <c r="CC826" i="82" s="1"/>
  <c r="CC827" i="82" s="1"/>
  <c r="CC828" i="82" s="1"/>
  <c r="CC829" i="82" s="1"/>
  <c r="CC830" i="82" s="1"/>
  <c r="CC831" i="82" s="1"/>
  <c r="CC832" i="82" s="1"/>
  <c r="CC833" i="82" s="1"/>
  <c r="CC834" i="82" s="1"/>
  <c r="CC835" i="82" s="1"/>
  <c r="CC836" i="82" s="1"/>
  <c r="CC837" i="82" s="1"/>
  <c r="CC838" i="82" s="1"/>
  <c r="CC839" i="82" s="1"/>
  <c r="CC840" i="82" s="1"/>
  <c r="CC841" i="82" s="1"/>
  <c r="CC842" i="82" s="1"/>
  <c r="CC843" i="82" s="1"/>
  <c r="CC844" i="82" s="1"/>
  <c r="CC845" i="82" s="1"/>
  <c r="CC846" i="82" s="1"/>
  <c r="CC847" i="82" s="1"/>
  <c r="CC848" i="82" s="1"/>
  <c r="CC849" i="82" s="1"/>
  <c r="CC850" i="82" s="1"/>
  <c r="CC851" i="82" s="1"/>
  <c r="CC852" i="82" s="1"/>
  <c r="CC853" i="82" s="1"/>
  <c r="CC854" i="82" s="1"/>
  <c r="CC855" i="82" s="1"/>
  <c r="CC856" i="82" s="1"/>
  <c r="CC857" i="82" s="1"/>
  <c r="CC858" i="82" s="1"/>
  <c r="CC859" i="82" s="1"/>
  <c r="CC860" i="82" s="1"/>
  <c r="CC861" i="82" s="1"/>
  <c r="CC862" i="82" s="1"/>
  <c r="CC863" i="82" s="1"/>
  <c r="CC864" i="82" s="1"/>
  <c r="CC865" i="82" s="1"/>
  <c r="CC866" i="82" s="1"/>
  <c r="CC867" i="82" s="1"/>
  <c r="CC868" i="82" s="1"/>
  <c r="CC869" i="82" s="1"/>
  <c r="CC870" i="82" s="1"/>
  <c r="CC871" i="82" s="1"/>
  <c r="CC872" i="82" s="1"/>
  <c r="CC873" i="82" s="1"/>
  <c r="CC874" i="82" s="1"/>
  <c r="CC875" i="82" s="1"/>
  <c r="CC876" i="82" s="1"/>
  <c r="CC877" i="82" s="1"/>
  <c r="CC878" i="82" s="1"/>
  <c r="CC879" i="82" s="1"/>
  <c r="CC880" i="82" s="1"/>
  <c r="CC881" i="82" s="1"/>
  <c r="CC882" i="82" s="1"/>
  <c r="CC883" i="82" s="1"/>
  <c r="CC884" i="82" s="1"/>
  <c r="CC885" i="82" s="1"/>
  <c r="CC886" i="82" s="1"/>
  <c r="CC887" i="82" s="1"/>
  <c r="CC888" i="82" s="1"/>
  <c r="CC889" i="82" s="1"/>
  <c r="CC890" i="82" s="1"/>
  <c r="CC891" i="82" s="1"/>
  <c r="CC892" i="82" s="1"/>
  <c r="CC893" i="82" s="1"/>
  <c r="CC894" i="82" s="1"/>
  <c r="CC895" i="82" s="1"/>
  <c r="CC896" i="82" s="1"/>
  <c r="CC897" i="82" s="1"/>
  <c r="CC898" i="82" s="1"/>
  <c r="CC899" i="82" s="1"/>
  <c r="CC900" i="82" s="1"/>
  <c r="CC901" i="82" s="1"/>
  <c r="CC902" i="82" s="1"/>
  <c r="CC903" i="82" s="1"/>
  <c r="CC904" i="82" s="1"/>
  <c r="CC905" i="82" s="1"/>
  <c r="CC906" i="82" s="1"/>
  <c r="CC907" i="82" s="1"/>
  <c r="CC908" i="82" s="1"/>
  <c r="CC909" i="82" s="1"/>
  <c r="CC910" i="82" s="1"/>
  <c r="CC911" i="82" s="1"/>
  <c r="CC912" i="82" s="1"/>
  <c r="CC913" i="82" s="1"/>
  <c r="CC914" i="82" s="1"/>
  <c r="CC915" i="82" s="1"/>
  <c r="CC916" i="82" s="1"/>
  <c r="CC917" i="82" s="1"/>
  <c r="CC918" i="82" s="1"/>
  <c r="CC919" i="82" s="1"/>
  <c r="CC920" i="82" s="1"/>
  <c r="CC921" i="82" s="1"/>
  <c r="CC922" i="82" s="1"/>
  <c r="CC923" i="82" s="1"/>
  <c r="CC924" i="82" s="1"/>
  <c r="CC925" i="82" s="1"/>
  <c r="CC926" i="82" s="1"/>
  <c r="CC927" i="82" s="1"/>
  <c r="CC928" i="82" s="1"/>
  <c r="CC929" i="82" s="1"/>
  <c r="CC930" i="82" s="1"/>
  <c r="CC931" i="82" s="1"/>
  <c r="CC932" i="82" s="1"/>
  <c r="CC933" i="82" s="1"/>
  <c r="CC934" i="82" s="1"/>
  <c r="CC935" i="82" s="1"/>
  <c r="CC936" i="82" s="1"/>
  <c r="CC937" i="82" s="1"/>
  <c r="CC938" i="82" s="1"/>
  <c r="CC939" i="82" s="1"/>
  <c r="CC940" i="82" s="1"/>
  <c r="CC941" i="82" s="1"/>
  <c r="CC942" i="82" s="1"/>
  <c r="CC943" i="82" s="1"/>
  <c r="CC944" i="82" s="1"/>
  <c r="CC945" i="82" s="1"/>
  <c r="CC946" i="82" s="1"/>
  <c r="CC947" i="82" s="1"/>
  <c r="CC948" i="82" s="1"/>
  <c r="CC949" i="82" s="1"/>
  <c r="CC950" i="82" s="1"/>
  <c r="CC951" i="82" s="1"/>
  <c r="CC952" i="82" s="1"/>
  <c r="CC953" i="82" s="1"/>
  <c r="CC954" i="82" s="1"/>
  <c r="CC955" i="82" s="1"/>
  <c r="CC956" i="82" s="1"/>
  <c r="CC957" i="82" s="1"/>
  <c r="CC958" i="82" s="1"/>
  <c r="CC959" i="82" s="1"/>
  <c r="CC960" i="82" s="1"/>
  <c r="CC961" i="82" s="1"/>
  <c r="CC962" i="82" s="1"/>
  <c r="CC963" i="82" s="1"/>
  <c r="CC964" i="82" s="1"/>
  <c r="CC965" i="82" s="1"/>
  <c r="CC966" i="82" s="1"/>
  <c r="CC967" i="82" s="1"/>
  <c r="CC968" i="82" s="1"/>
  <c r="CC969" i="82" s="1"/>
  <c r="CC970" i="82" s="1"/>
  <c r="CC971" i="82" s="1"/>
  <c r="CC972" i="82" s="1"/>
  <c r="CC973" i="82" s="1"/>
  <c r="CC974" i="82" s="1"/>
  <c r="CC975" i="82" s="1"/>
  <c r="CC976" i="82" s="1"/>
  <c r="CC977" i="82" s="1"/>
  <c r="CC978" i="82" s="1"/>
  <c r="CC979" i="82" s="1"/>
  <c r="CC980" i="82" s="1"/>
  <c r="CC981" i="82" s="1"/>
  <c r="CC982" i="82" s="1"/>
  <c r="CC983" i="82" s="1"/>
  <c r="CC984" i="82" s="1"/>
  <c r="CC985" i="82" s="1"/>
  <c r="CC986" i="82" s="1"/>
  <c r="CC987" i="82" s="1"/>
  <c r="CC988" i="82" s="1"/>
  <c r="CC989" i="82" s="1"/>
  <c r="CC990" i="82" s="1"/>
  <c r="CC991" i="82" s="1"/>
  <c r="CC992" i="82" s="1"/>
  <c r="CC993" i="82" s="1"/>
  <c r="CC994" i="82" s="1"/>
  <c r="CC995" i="82" s="1"/>
  <c r="CC996" i="82" s="1"/>
  <c r="CC997" i="82" s="1"/>
  <c r="CC998" i="82" s="1"/>
  <c r="CC999" i="82" s="1"/>
  <c r="CC1000" i="82" s="1"/>
  <c r="CC1001" i="82" s="1"/>
  <c r="CC1002" i="82" s="1"/>
  <c r="CC1003" i="82" s="1"/>
  <c r="AI53" i="82"/>
  <c r="BT78" i="82"/>
  <c r="AI104" i="82"/>
  <c r="BT276" i="82"/>
  <c r="BT326" i="82"/>
  <c r="BT356" i="82"/>
  <c r="BT383" i="82"/>
  <c r="BT394" i="82"/>
  <c r="BT400" i="82"/>
  <c r="AI413" i="82"/>
  <c r="AI620" i="82"/>
  <c r="BT83" i="82"/>
  <c r="BT121" i="82"/>
  <c r="BT123" i="82"/>
  <c r="AI135" i="82"/>
  <c r="BT199" i="82"/>
  <c r="BT329" i="82"/>
  <c r="BT357" i="82"/>
  <c r="AI371" i="82"/>
  <c r="BT115" i="82"/>
  <c r="BT309" i="82"/>
  <c r="BT377" i="82"/>
  <c r="BT378" i="82"/>
  <c r="BT456" i="82"/>
  <c r="AI630" i="82"/>
  <c r="AI105" i="82"/>
  <c r="AI175" i="82"/>
  <c r="BT380" i="82"/>
  <c r="AI406" i="82"/>
  <c r="BT439" i="82"/>
  <c r="BT440" i="82"/>
  <c r="BT455" i="82"/>
  <c r="AI629" i="82"/>
  <c r="BT71" i="82"/>
  <c r="BT98" i="82"/>
  <c r="AI377" i="82"/>
  <c r="BT379" i="82"/>
  <c r="AI401" i="82"/>
  <c r="BT428" i="82"/>
  <c r="AI628" i="82"/>
  <c r="AI79" i="82"/>
  <c r="AI122" i="82"/>
  <c r="BT215" i="82"/>
  <c r="BT343" i="82"/>
  <c r="BT390" i="82"/>
  <c r="AI407" i="82"/>
  <c r="AI55" i="82"/>
  <c r="AI57" i="82"/>
  <c r="AI80" i="82"/>
  <c r="BT82" i="82"/>
  <c r="BT93" i="82"/>
  <c r="BT111" i="82"/>
  <c r="AI117" i="82"/>
  <c r="AI131" i="82"/>
  <c r="BT137" i="82"/>
  <c r="AI143" i="82"/>
  <c r="AI145" i="82"/>
  <c r="AI162" i="82"/>
  <c r="AI412" i="82"/>
  <c r="AI422" i="82"/>
  <c r="AI497" i="82"/>
  <c r="BT513" i="82"/>
  <c r="AI518" i="82"/>
  <c r="BT521" i="82"/>
  <c r="BT581" i="82"/>
  <c r="BT603" i="82"/>
  <c r="BT635" i="82"/>
  <c r="BT529" i="82"/>
  <c r="BT534" i="82"/>
  <c r="BT535" i="82"/>
  <c r="BT538" i="82"/>
  <c r="BT542" i="82"/>
  <c r="AI580" i="82"/>
  <c r="BT627" i="82"/>
  <c r="BT454" i="82"/>
  <c r="AI541" i="82"/>
  <c r="BT560" i="82"/>
  <c r="BT477" i="82"/>
  <c r="BT482" i="82"/>
  <c r="BT552" i="82"/>
  <c r="BT567" i="82"/>
  <c r="BT576" i="82"/>
  <c r="BT596" i="82"/>
  <c r="BT597" i="82"/>
  <c r="BT614" i="82"/>
  <c r="BT571" i="82"/>
  <c r="BT593" i="82"/>
  <c r="BT611" i="82"/>
  <c r="BT572" i="82"/>
  <c r="AI473" i="82"/>
  <c r="AI526" i="82"/>
  <c r="BT892" i="82"/>
  <c r="AI23" i="82"/>
  <c r="AI37" i="82"/>
  <c r="BT32" i="82"/>
  <c r="AE36" i="82"/>
  <c r="BT246" i="82"/>
  <c r="BZ5" i="82"/>
  <c r="BZ6" i="82" s="1"/>
  <c r="BZ7" i="82" s="1"/>
  <c r="BZ8" i="82" s="1"/>
  <c r="BZ9" i="82" s="1"/>
  <c r="BZ10" i="82" s="1"/>
  <c r="BZ11" i="82" s="1"/>
  <c r="BZ12" i="82" s="1"/>
  <c r="BZ13" i="82" s="1"/>
  <c r="BZ14" i="82" s="1"/>
  <c r="BZ15" i="82" s="1"/>
  <c r="BZ16" i="82" s="1"/>
  <c r="BZ17" i="82" s="1"/>
  <c r="BZ18" i="82" s="1"/>
  <c r="BZ19" i="82" s="1"/>
  <c r="BZ20" i="82" s="1"/>
  <c r="BZ21" i="82" s="1"/>
  <c r="BZ22" i="82" s="1"/>
  <c r="BZ23" i="82" s="1"/>
  <c r="BZ24" i="82" s="1"/>
  <c r="BZ25" i="82" s="1"/>
  <c r="BZ26" i="82" s="1"/>
  <c r="BZ27" i="82" s="1"/>
  <c r="BZ28" i="82" s="1"/>
  <c r="BZ29" i="82" s="1"/>
  <c r="BZ30" i="82" s="1"/>
  <c r="BZ31" i="82" s="1"/>
  <c r="BZ32" i="82" s="1"/>
  <c r="BZ33" i="82" s="1"/>
  <c r="BZ34" i="82" s="1"/>
  <c r="BZ35" i="82" s="1"/>
  <c r="BZ36" i="82" s="1"/>
  <c r="BZ37" i="82" s="1"/>
  <c r="BZ38" i="82" s="1"/>
  <c r="BZ39" i="82" s="1"/>
  <c r="BZ40" i="82" s="1"/>
  <c r="BZ41" i="82" s="1"/>
  <c r="BZ42" i="82" s="1"/>
  <c r="BZ43" i="82" s="1"/>
  <c r="BZ44" i="82" s="1"/>
  <c r="BZ45" i="82" s="1"/>
  <c r="BZ46" i="82" s="1"/>
  <c r="BZ47" i="82" s="1"/>
  <c r="BZ48" i="82" s="1"/>
  <c r="BZ49" i="82" s="1"/>
  <c r="BZ50" i="82" s="1"/>
  <c r="BZ51" i="82" s="1"/>
  <c r="BZ52" i="82" s="1"/>
  <c r="BZ53" i="82" s="1"/>
  <c r="BZ54" i="82" s="1"/>
  <c r="BZ55" i="82" s="1"/>
  <c r="BZ56" i="82" s="1"/>
  <c r="BZ57" i="82" s="1"/>
  <c r="BZ58" i="82" s="1"/>
  <c r="BZ59" i="82" s="1"/>
  <c r="BZ60" i="82" s="1"/>
  <c r="BZ61" i="82" s="1"/>
  <c r="BZ62" i="82" s="1"/>
  <c r="BZ63" i="82" s="1"/>
  <c r="BZ64" i="82" s="1"/>
  <c r="BZ65" i="82" s="1"/>
  <c r="BZ66" i="82" s="1"/>
  <c r="BZ67" i="82" s="1"/>
  <c r="BZ68" i="82" s="1"/>
  <c r="BZ69" i="82" s="1"/>
  <c r="BZ70" i="82" s="1"/>
  <c r="BZ71" i="82" s="1"/>
  <c r="BZ72" i="82" s="1"/>
  <c r="BZ73" i="82" s="1"/>
  <c r="BZ74" i="82" s="1"/>
  <c r="BZ75" i="82" s="1"/>
  <c r="BZ76" i="82" s="1"/>
  <c r="BZ77" i="82" s="1"/>
  <c r="BZ78" i="82" s="1"/>
  <c r="BZ79" i="82" s="1"/>
  <c r="BZ80" i="82" s="1"/>
  <c r="BZ81" i="82" s="1"/>
  <c r="BZ82" i="82" s="1"/>
  <c r="BZ83" i="82" s="1"/>
  <c r="BZ84" i="82" s="1"/>
  <c r="BZ85" i="82" s="1"/>
  <c r="BZ86" i="82" s="1"/>
  <c r="BZ87" i="82" s="1"/>
  <c r="BZ88" i="82" s="1"/>
  <c r="BZ89" i="82" s="1"/>
  <c r="BZ90" i="82" s="1"/>
  <c r="BZ91" i="82" s="1"/>
  <c r="BZ92" i="82" s="1"/>
  <c r="BZ93" i="82" s="1"/>
  <c r="BZ94" i="82" s="1"/>
  <c r="BZ95" i="82" s="1"/>
  <c r="BZ96" i="82" s="1"/>
  <c r="BZ97" i="82" s="1"/>
  <c r="BZ98" i="82" s="1"/>
  <c r="BZ99" i="82" s="1"/>
  <c r="BZ100" i="82" s="1"/>
  <c r="BZ101" i="82" s="1"/>
  <c r="BZ102" i="82" s="1"/>
  <c r="BZ103" i="82" s="1"/>
  <c r="BZ104" i="82" s="1"/>
  <c r="BZ105" i="82" s="1"/>
  <c r="BZ106" i="82" s="1"/>
  <c r="BZ107" i="82" s="1"/>
  <c r="BZ108" i="82" s="1"/>
  <c r="BZ109" i="82" s="1"/>
  <c r="BZ110" i="82" s="1"/>
  <c r="BZ111" i="82" s="1"/>
  <c r="BZ112" i="82" s="1"/>
  <c r="BZ113" i="82" s="1"/>
  <c r="BZ114" i="82" s="1"/>
  <c r="BZ115" i="82" s="1"/>
  <c r="BZ116" i="82" s="1"/>
  <c r="BZ117" i="82" s="1"/>
  <c r="BZ118" i="82" s="1"/>
  <c r="BZ119" i="82" s="1"/>
  <c r="BZ120" i="82" s="1"/>
  <c r="BZ121" i="82" s="1"/>
  <c r="BZ122" i="82" s="1"/>
  <c r="BZ123" i="82" s="1"/>
  <c r="BZ124" i="82" s="1"/>
  <c r="BZ125" i="82" s="1"/>
  <c r="BZ126" i="82" s="1"/>
  <c r="BZ127" i="82" s="1"/>
  <c r="BZ128" i="82" s="1"/>
  <c r="BZ129" i="82" s="1"/>
  <c r="BZ130" i="82" s="1"/>
  <c r="BZ131" i="82" s="1"/>
  <c r="BZ132" i="82" s="1"/>
  <c r="BZ133" i="82" s="1"/>
  <c r="BZ134" i="82" s="1"/>
  <c r="BZ135" i="82" s="1"/>
  <c r="BZ136" i="82" s="1"/>
  <c r="BZ137" i="82" s="1"/>
  <c r="BZ138" i="82" s="1"/>
  <c r="BZ139" i="82" s="1"/>
  <c r="BZ140" i="82" s="1"/>
  <c r="BZ141" i="82" s="1"/>
  <c r="BZ142" i="82" s="1"/>
  <c r="BZ143" i="82" s="1"/>
  <c r="BZ144" i="82" s="1"/>
  <c r="BZ145" i="82" s="1"/>
  <c r="BZ146" i="82" s="1"/>
  <c r="BZ147" i="82" s="1"/>
  <c r="BZ148" i="82" s="1"/>
  <c r="BZ149" i="82" s="1"/>
  <c r="BZ150" i="82" s="1"/>
  <c r="BZ151" i="82" s="1"/>
  <c r="BZ152" i="82" s="1"/>
  <c r="BZ153" i="82" s="1"/>
  <c r="BZ154" i="82" s="1"/>
  <c r="BZ155" i="82" s="1"/>
  <c r="BZ156" i="82" s="1"/>
  <c r="BZ157" i="82" s="1"/>
  <c r="BZ158" i="82" s="1"/>
  <c r="BZ159" i="82" s="1"/>
  <c r="BZ160" i="82" s="1"/>
  <c r="BZ161" i="82" s="1"/>
  <c r="BZ162" i="82" s="1"/>
  <c r="BZ163" i="82" s="1"/>
  <c r="BZ164" i="82" s="1"/>
  <c r="BZ165" i="82" s="1"/>
  <c r="BZ166" i="82" s="1"/>
  <c r="BZ167" i="82" s="1"/>
  <c r="BZ168" i="82" s="1"/>
  <c r="BZ169" i="82" s="1"/>
  <c r="BZ170" i="82" s="1"/>
  <c r="BZ171" i="82" s="1"/>
  <c r="BZ172" i="82" s="1"/>
  <c r="BZ173" i="82" s="1"/>
  <c r="BZ174" i="82" s="1"/>
  <c r="BZ175" i="82" s="1"/>
  <c r="BZ176" i="82" s="1"/>
  <c r="BZ177" i="82" s="1"/>
  <c r="BZ178" i="82" s="1"/>
  <c r="BZ179" i="82" s="1"/>
  <c r="BZ180" i="82" s="1"/>
  <c r="BZ181" i="82" s="1"/>
  <c r="BZ182" i="82" s="1"/>
  <c r="BZ183" i="82" s="1"/>
  <c r="BZ184" i="82" s="1"/>
  <c r="BZ185" i="82" s="1"/>
  <c r="BZ186" i="82" s="1"/>
  <c r="BZ187" i="82" s="1"/>
  <c r="BZ188" i="82" s="1"/>
  <c r="BZ189" i="82" s="1"/>
  <c r="BZ190" i="82" s="1"/>
  <c r="BZ191" i="82" s="1"/>
  <c r="BZ192" i="82" s="1"/>
  <c r="BZ193" i="82" s="1"/>
  <c r="BZ194" i="82" s="1"/>
  <c r="BZ195" i="82" s="1"/>
  <c r="BZ196" i="82" s="1"/>
  <c r="BZ197" i="82" s="1"/>
  <c r="BZ198" i="82" s="1"/>
  <c r="BZ199" i="82" s="1"/>
  <c r="BZ200" i="82" s="1"/>
  <c r="BZ201" i="82" s="1"/>
  <c r="BZ202" i="82" s="1"/>
  <c r="BZ203" i="82" s="1"/>
  <c r="BZ204" i="82" s="1"/>
  <c r="BZ205" i="82" s="1"/>
  <c r="BZ206" i="82" s="1"/>
  <c r="BZ207" i="82" s="1"/>
  <c r="BZ208" i="82" s="1"/>
  <c r="BZ209" i="82" s="1"/>
  <c r="BZ210" i="82" s="1"/>
  <c r="BZ211" i="82" s="1"/>
  <c r="BZ212" i="82" s="1"/>
  <c r="BZ213" i="82" s="1"/>
  <c r="BZ214" i="82" s="1"/>
  <c r="BZ215" i="82" s="1"/>
  <c r="BZ216" i="82" s="1"/>
  <c r="BZ217" i="82" s="1"/>
  <c r="BZ218" i="82" s="1"/>
  <c r="BZ219" i="82" s="1"/>
  <c r="BZ220" i="82" s="1"/>
  <c r="BZ221" i="82" s="1"/>
  <c r="BZ222" i="82" s="1"/>
  <c r="BZ223" i="82" s="1"/>
  <c r="BZ224" i="82" s="1"/>
  <c r="BZ225" i="82" s="1"/>
  <c r="BZ226" i="82" s="1"/>
  <c r="BZ227" i="82" s="1"/>
  <c r="BZ228" i="82" s="1"/>
  <c r="BZ229" i="82" s="1"/>
  <c r="BZ230" i="82" s="1"/>
  <c r="BZ231" i="82" s="1"/>
  <c r="BZ232" i="82" s="1"/>
  <c r="BZ233" i="82" s="1"/>
  <c r="BZ234" i="82" s="1"/>
  <c r="BZ235" i="82" s="1"/>
  <c r="BZ236" i="82" s="1"/>
  <c r="BZ237" i="82" s="1"/>
  <c r="BZ238" i="82" s="1"/>
  <c r="BZ239" i="82" s="1"/>
  <c r="BZ240" i="82" s="1"/>
  <c r="BZ241" i="82" s="1"/>
  <c r="BZ242" i="82" s="1"/>
  <c r="BZ243" i="82" s="1"/>
  <c r="BZ244" i="82" s="1"/>
  <c r="BZ245" i="82" s="1"/>
  <c r="BZ246" i="82" s="1"/>
  <c r="BZ247" i="82" s="1"/>
  <c r="BZ248" i="82" s="1"/>
  <c r="BZ249" i="82" s="1"/>
  <c r="BZ250" i="82" s="1"/>
  <c r="BZ251" i="82" s="1"/>
  <c r="BZ252" i="82" s="1"/>
  <c r="BZ253" i="82" s="1"/>
  <c r="BZ254" i="82" s="1"/>
  <c r="BZ255" i="82" s="1"/>
  <c r="BZ256" i="82" s="1"/>
  <c r="BZ257" i="82" s="1"/>
  <c r="BZ258" i="82" s="1"/>
  <c r="BZ259" i="82" s="1"/>
  <c r="BZ260" i="82" s="1"/>
  <c r="BZ261" i="82" s="1"/>
  <c r="BZ262" i="82" s="1"/>
  <c r="BZ263" i="82" s="1"/>
  <c r="BZ264" i="82" s="1"/>
  <c r="BZ265" i="82" s="1"/>
  <c r="BZ266" i="82" s="1"/>
  <c r="BZ267" i="82" s="1"/>
  <c r="BZ268" i="82" s="1"/>
  <c r="BZ269" i="82" s="1"/>
  <c r="BZ270" i="82" s="1"/>
  <c r="BZ271" i="82" s="1"/>
  <c r="BZ272" i="82" s="1"/>
  <c r="BZ273" i="82" s="1"/>
  <c r="BZ274" i="82" s="1"/>
  <c r="BZ275" i="82" s="1"/>
  <c r="BZ276" i="82" s="1"/>
  <c r="BZ277" i="82" s="1"/>
  <c r="BZ278" i="82" s="1"/>
  <c r="BZ279" i="82" s="1"/>
  <c r="BZ280" i="82" s="1"/>
  <c r="BZ281" i="82" s="1"/>
  <c r="BZ282" i="82" s="1"/>
  <c r="BZ283" i="82" s="1"/>
  <c r="BZ284" i="82" s="1"/>
  <c r="BZ285" i="82" s="1"/>
  <c r="BZ286" i="82" s="1"/>
  <c r="BZ287" i="82" s="1"/>
  <c r="BZ288" i="82" s="1"/>
  <c r="BZ289" i="82" s="1"/>
  <c r="BZ290" i="82" s="1"/>
  <c r="BZ291" i="82" s="1"/>
  <c r="BZ292" i="82" s="1"/>
  <c r="BZ293" i="82" s="1"/>
  <c r="BZ294" i="82" s="1"/>
  <c r="BZ295" i="82" s="1"/>
  <c r="BZ296" i="82" s="1"/>
  <c r="BZ297" i="82" s="1"/>
  <c r="BZ298" i="82" s="1"/>
  <c r="BZ299" i="82" s="1"/>
  <c r="BZ300" i="82" s="1"/>
  <c r="BZ301" i="82" s="1"/>
  <c r="BZ302" i="82" s="1"/>
  <c r="BZ303" i="82" s="1"/>
  <c r="BZ304" i="82" s="1"/>
  <c r="BZ305" i="82" s="1"/>
  <c r="BZ306" i="82" s="1"/>
  <c r="BZ307" i="82" s="1"/>
  <c r="BZ308" i="82" s="1"/>
  <c r="BZ309" i="82" s="1"/>
  <c r="BZ310" i="82" s="1"/>
  <c r="BZ311" i="82" s="1"/>
  <c r="BZ312" i="82" s="1"/>
  <c r="BZ313" i="82" s="1"/>
  <c r="BZ314" i="82" s="1"/>
  <c r="BZ315" i="82" s="1"/>
  <c r="BZ316" i="82" s="1"/>
  <c r="BZ317" i="82" s="1"/>
  <c r="BZ318" i="82" s="1"/>
  <c r="BZ319" i="82" s="1"/>
  <c r="BZ320" i="82" s="1"/>
  <c r="BZ321" i="82" s="1"/>
  <c r="BZ322" i="82" s="1"/>
  <c r="BZ323" i="82" s="1"/>
  <c r="BZ324" i="82" s="1"/>
  <c r="BZ325" i="82" s="1"/>
  <c r="BZ326" i="82" s="1"/>
  <c r="BZ327" i="82" s="1"/>
  <c r="BZ328" i="82" s="1"/>
  <c r="BZ329" i="82" s="1"/>
  <c r="BZ330" i="82" s="1"/>
  <c r="BZ331" i="82" s="1"/>
  <c r="BZ332" i="82" s="1"/>
  <c r="BZ333" i="82" s="1"/>
  <c r="BZ334" i="82" s="1"/>
  <c r="BZ335" i="82" s="1"/>
  <c r="BZ336" i="82" s="1"/>
  <c r="BZ337" i="82" s="1"/>
  <c r="BZ338" i="82" s="1"/>
  <c r="BZ339" i="82" s="1"/>
  <c r="BZ340" i="82" s="1"/>
  <c r="BZ341" i="82" s="1"/>
  <c r="BZ342" i="82" s="1"/>
  <c r="BZ343" i="82" s="1"/>
  <c r="BZ344" i="82" s="1"/>
  <c r="BZ345" i="82" s="1"/>
  <c r="BZ346" i="82" s="1"/>
  <c r="BZ347" i="82" s="1"/>
  <c r="BZ348" i="82" s="1"/>
  <c r="BZ349" i="82" s="1"/>
  <c r="BZ350" i="82" s="1"/>
  <c r="BZ351" i="82" s="1"/>
  <c r="BZ352" i="82" s="1"/>
  <c r="BZ353" i="82" s="1"/>
  <c r="BZ354" i="82" s="1"/>
  <c r="BZ355" i="82" s="1"/>
  <c r="BZ356" i="82" s="1"/>
  <c r="BZ357" i="82" s="1"/>
  <c r="BZ358" i="82" s="1"/>
  <c r="BZ359" i="82" s="1"/>
  <c r="BZ360" i="82" s="1"/>
  <c r="BZ361" i="82" s="1"/>
  <c r="BZ362" i="82" s="1"/>
  <c r="BZ363" i="82" s="1"/>
  <c r="BZ364" i="82" s="1"/>
  <c r="BZ365" i="82" s="1"/>
  <c r="BZ366" i="82" s="1"/>
  <c r="BZ367" i="82" s="1"/>
  <c r="BZ368" i="82" s="1"/>
  <c r="BZ369" i="82" s="1"/>
  <c r="BZ370" i="82" s="1"/>
  <c r="BZ371" i="82" s="1"/>
  <c r="BZ372" i="82" s="1"/>
  <c r="BZ373" i="82" s="1"/>
  <c r="BZ374" i="82" s="1"/>
  <c r="BZ375" i="82" s="1"/>
  <c r="BZ376" i="82" s="1"/>
  <c r="BZ377" i="82" s="1"/>
  <c r="BZ378" i="82" s="1"/>
  <c r="BZ379" i="82" s="1"/>
  <c r="BZ380" i="82" s="1"/>
  <c r="BZ381" i="82" s="1"/>
  <c r="BZ382" i="82" s="1"/>
  <c r="BZ383" i="82" s="1"/>
  <c r="BZ384" i="82" s="1"/>
  <c r="BZ385" i="82" s="1"/>
  <c r="BZ386" i="82" s="1"/>
  <c r="BZ387" i="82" s="1"/>
  <c r="BZ388" i="82" s="1"/>
  <c r="BZ389" i="82" s="1"/>
  <c r="BZ390" i="82" s="1"/>
  <c r="BZ391" i="82" s="1"/>
  <c r="BZ392" i="82" s="1"/>
  <c r="BZ393" i="82" s="1"/>
  <c r="BZ394" i="82" s="1"/>
  <c r="BZ395" i="82" s="1"/>
  <c r="BZ396" i="82" s="1"/>
  <c r="BZ397" i="82" s="1"/>
  <c r="BZ398" i="82" s="1"/>
  <c r="BZ399" i="82" s="1"/>
  <c r="BZ400" i="82" s="1"/>
  <c r="BZ401" i="82" s="1"/>
  <c r="BZ402" i="82" s="1"/>
  <c r="BZ403" i="82" s="1"/>
  <c r="BZ404" i="82" s="1"/>
  <c r="BZ405" i="82" s="1"/>
  <c r="BZ406" i="82" s="1"/>
  <c r="BZ407" i="82" s="1"/>
  <c r="BZ408" i="82" s="1"/>
  <c r="BZ409" i="82" s="1"/>
  <c r="BZ410" i="82" s="1"/>
  <c r="BZ411" i="82" s="1"/>
  <c r="BZ412" i="82" s="1"/>
  <c r="BZ413" i="82" s="1"/>
  <c r="BZ414" i="82" s="1"/>
  <c r="BZ415" i="82" s="1"/>
  <c r="BZ416" i="82" s="1"/>
  <c r="BZ417" i="82" s="1"/>
  <c r="BZ418" i="82" s="1"/>
  <c r="BZ419" i="82" s="1"/>
  <c r="BZ420" i="82" s="1"/>
  <c r="BZ421" i="82" s="1"/>
  <c r="BZ422" i="82" s="1"/>
  <c r="BZ423" i="82" s="1"/>
  <c r="BZ424" i="82" s="1"/>
  <c r="BZ425" i="82" s="1"/>
  <c r="BZ426" i="82" s="1"/>
  <c r="BZ427" i="82" s="1"/>
  <c r="BZ428" i="82" s="1"/>
  <c r="BZ429" i="82" s="1"/>
  <c r="BZ430" i="82" s="1"/>
  <c r="BZ431" i="82" s="1"/>
  <c r="BZ432" i="82" s="1"/>
  <c r="BZ433" i="82" s="1"/>
  <c r="BZ434" i="82" s="1"/>
  <c r="BZ435" i="82" s="1"/>
  <c r="BZ436" i="82" s="1"/>
  <c r="BZ437" i="82" s="1"/>
  <c r="BZ438" i="82" s="1"/>
  <c r="BZ439" i="82" s="1"/>
  <c r="BZ440" i="82" s="1"/>
  <c r="BZ441" i="82" s="1"/>
  <c r="BZ442" i="82" s="1"/>
  <c r="BZ443" i="82" s="1"/>
  <c r="BZ444" i="82" s="1"/>
  <c r="BZ445" i="82" s="1"/>
  <c r="BZ446" i="82" s="1"/>
  <c r="BZ447" i="82" s="1"/>
  <c r="BZ448" i="82" s="1"/>
  <c r="BZ449" i="82" s="1"/>
  <c r="BZ450" i="82" s="1"/>
  <c r="BZ451" i="82" s="1"/>
  <c r="BZ452" i="82" s="1"/>
  <c r="BZ453" i="82" s="1"/>
  <c r="BZ454" i="82" s="1"/>
  <c r="BZ455" i="82" s="1"/>
  <c r="BZ456" i="82" s="1"/>
  <c r="BZ457" i="82" s="1"/>
  <c r="BZ458" i="82" s="1"/>
  <c r="BZ459" i="82" s="1"/>
  <c r="BZ460" i="82" s="1"/>
  <c r="BZ461" i="82" s="1"/>
  <c r="BZ462" i="82" s="1"/>
  <c r="BZ463" i="82" s="1"/>
  <c r="BZ464" i="82" s="1"/>
  <c r="BZ465" i="82" s="1"/>
  <c r="BZ466" i="82" s="1"/>
  <c r="BZ467" i="82" s="1"/>
  <c r="BZ468" i="82" s="1"/>
  <c r="BZ469" i="82" s="1"/>
  <c r="BZ470" i="82" s="1"/>
  <c r="BZ471" i="82" s="1"/>
  <c r="BZ472" i="82" s="1"/>
  <c r="BZ473" i="82" s="1"/>
  <c r="BZ474" i="82" s="1"/>
  <c r="BZ475" i="82" s="1"/>
  <c r="BZ476" i="82" s="1"/>
  <c r="BZ477" i="82" s="1"/>
  <c r="BZ478" i="82" s="1"/>
  <c r="BZ479" i="82" s="1"/>
  <c r="BZ480" i="82" s="1"/>
  <c r="BZ481" i="82" s="1"/>
  <c r="BZ482" i="82" s="1"/>
  <c r="BZ483" i="82" s="1"/>
  <c r="BZ484" i="82" s="1"/>
  <c r="BZ485" i="82" s="1"/>
  <c r="BZ486" i="82" s="1"/>
  <c r="BZ487" i="82" s="1"/>
  <c r="BZ488" i="82" s="1"/>
  <c r="BZ489" i="82" s="1"/>
  <c r="BZ490" i="82" s="1"/>
  <c r="BZ491" i="82" s="1"/>
  <c r="BZ492" i="82" s="1"/>
  <c r="BZ493" i="82" s="1"/>
  <c r="BZ494" i="82" s="1"/>
  <c r="BZ495" i="82" s="1"/>
  <c r="BZ496" i="82" s="1"/>
  <c r="BZ497" i="82" s="1"/>
  <c r="BZ498" i="82" s="1"/>
  <c r="BZ499" i="82" s="1"/>
  <c r="BZ500" i="82" s="1"/>
  <c r="BZ501" i="82" s="1"/>
  <c r="BZ502" i="82" s="1"/>
  <c r="BZ503" i="82" s="1"/>
  <c r="BZ504" i="82" s="1"/>
  <c r="BZ505" i="82" s="1"/>
  <c r="BZ506" i="82" s="1"/>
  <c r="BZ507" i="82" s="1"/>
  <c r="BZ508" i="82" s="1"/>
  <c r="BZ509" i="82" s="1"/>
  <c r="BZ510" i="82" s="1"/>
  <c r="BZ511" i="82" s="1"/>
  <c r="BZ512" i="82" s="1"/>
  <c r="BZ513" i="82" s="1"/>
  <c r="BZ514" i="82" s="1"/>
  <c r="BZ515" i="82" s="1"/>
  <c r="BZ516" i="82" s="1"/>
  <c r="BZ517" i="82" s="1"/>
  <c r="BZ518" i="82" s="1"/>
  <c r="BZ519" i="82" s="1"/>
  <c r="BZ520" i="82" s="1"/>
  <c r="BZ521" i="82" s="1"/>
  <c r="BZ522" i="82" s="1"/>
  <c r="BZ523" i="82" s="1"/>
  <c r="BZ524" i="82" s="1"/>
  <c r="BZ525" i="82" s="1"/>
  <c r="BZ526" i="82" s="1"/>
  <c r="BZ527" i="82" s="1"/>
  <c r="BZ528" i="82" s="1"/>
  <c r="BZ529" i="82" s="1"/>
  <c r="BZ530" i="82" s="1"/>
  <c r="BZ531" i="82" s="1"/>
  <c r="BZ532" i="82" s="1"/>
  <c r="BZ533" i="82" s="1"/>
  <c r="BZ534" i="82" s="1"/>
  <c r="BZ535" i="82" s="1"/>
  <c r="BZ536" i="82" s="1"/>
  <c r="BZ537" i="82" s="1"/>
  <c r="BZ538" i="82" s="1"/>
  <c r="BZ539" i="82" s="1"/>
  <c r="BZ540" i="82" s="1"/>
  <c r="BZ541" i="82" s="1"/>
  <c r="BZ542" i="82" s="1"/>
  <c r="BZ543" i="82" s="1"/>
  <c r="BZ544" i="82" s="1"/>
  <c r="BZ545" i="82" s="1"/>
  <c r="BZ546" i="82" s="1"/>
  <c r="BZ547" i="82" s="1"/>
  <c r="BZ548" i="82" s="1"/>
  <c r="BZ549" i="82" s="1"/>
  <c r="BZ550" i="82" s="1"/>
  <c r="BZ551" i="82" s="1"/>
  <c r="BZ552" i="82" s="1"/>
  <c r="BZ553" i="82" s="1"/>
  <c r="BZ554" i="82" s="1"/>
  <c r="BZ555" i="82" s="1"/>
  <c r="BZ556" i="82" s="1"/>
  <c r="BZ557" i="82" s="1"/>
  <c r="BZ558" i="82" s="1"/>
  <c r="BZ559" i="82" s="1"/>
  <c r="BZ560" i="82" s="1"/>
  <c r="BZ561" i="82" s="1"/>
  <c r="BZ562" i="82" s="1"/>
  <c r="BZ563" i="82" s="1"/>
  <c r="BZ564" i="82" s="1"/>
  <c r="BZ565" i="82" s="1"/>
  <c r="BZ566" i="82" s="1"/>
  <c r="BZ567" i="82" s="1"/>
  <c r="BZ568" i="82" s="1"/>
  <c r="BZ569" i="82" s="1"/>
  <c r="BZ570" i="82" s="1"/>
  <c r="BZ571" i="82" s="1"/>
  <c r="BZ572" i="82" s="1"/>
  <c r="BZ573" i="82" s="1"/>
  <c r="BZ574" i="82" s="1"/>
  <c r="BZ575" i="82" s="1"/>
  <c r="BZ576" i="82" s="1"/>
  <c r="BZ577" i="82" s="1"/>
  <c r="BZ578" i="82" s="1"/>
  <c r="BZ579" i="82" s="1"/>
  <c r="BZ580" i="82" s="1"/>
  <c r="BZ581" i="82" s="1"/>
  <c r="BZ582" i="82" s="1"/>
  <c r="BZ583" i="82" s="1"/>
  <c r="BZ584" i="82" s="1"/>
  <c r="BZ585" i="82" s="1"/>
  <c r="BZ586" i="82" s="1"/>
  <c r="BZ587" i="82" s="1"/>
  <c r="BZ588" i="82" s="1"/>
  <c r="BZ589" i="82" s="1"/>
  <c r="BZ590" i="82" s="1"/>
  <c r="BZ591" i="82" s="1"/>
  <c r="BZ592" i="82" s="1"/>
  <c r="BZ593" i="82" s="1"/>
  <c r="BZ594" i="82" s="1"/>
  <c r="BZ595" i="82" s="1"/>
  <c r="BZ596" i="82" s="1"/>
  <c r="BZ597" i="82" s="1"/>
  <c r="BZ598" i="82" s="1"/>
  <c r="BZ599" i="82" s="1"/>
  <c r="BZ600" i="82" s="1"/>
  <c r="BZ601" i="82" s="1"/>
  <c r="BZ602" i="82" s="1"/>
  <c r="BZ603" i="82" s="1"/>
  <c r="BZ604" i="82" s="1"/>
  <c r="BZ605" i="82" s="1"/>
  <c r="BZ606" i="82" s="1"/>
  <c r="BZ607" i="82" s="1"/>
  <c r="BZ608" i="82" s="1"/>
  <c r="BZ609" i="82" s="1"/>
  <c r="BZ610" i="82" s="1"/>
  <c r="BZ611" i="82" s="1"/>
  <c r="BZ612" i="82" s="1"/>
  <c r="BZ613" i="82" s="1"/>
  <c r="BZ614" i="82" s="1"/>
  <c r="BZ615" i="82" s="1"/>
  <c r="BZ616" i="82" s="1"/>
  <c r="BZ617" i="82" s="1"/>
  <c r="BZ618" i="82" s="1"/>
  <c r="BZ619" i="82" s="1"/>
  <c r="BZ620" i="82" s="1"/>
  <c r="BZ621" i="82" s="1"/>
  <c r="BZ622" i="82" s="1"/>
  <c r="BZ623" i="82" s="1"/>
  <c r="BZ624" i="82" s="1"/>
  <c r="BZ625" i="82" s="1"/>
  <c r="BZ626" i="82" s="1"/>
  <c r="BZ627" i="82" s="1"/>
  <c r="BZ628" i="82" s="1"/>
  <c r="BZ629" i="82" s="1"/>
  <c r="BZ630" i="82" s="1"/>
  <c r="BZ631" i="82" s="1"/>
  <c r="BZ632" i="82" s="1"/>
  <c r="BZ633" i="82" s="1"/>
  <c r="BZ634" i="82" s="1"/>
  <c r="BZ635" i="82" s="1"/>
  <c r="BZ636" i="82" s="1"/>
  <c r="BZ637" i="82" s="1"/>
  <c r="BZ638" i="82" s="1"/>
  <c r="BZ639" i="82" s="1"/>
  <c r="BZ640" i="82" s="1"/>
  <c r="BZ641" i="82" s="1"/>
  <c r="BZ642" i="82" s="1"/>
  <c r="BZ643" i="82" s="1"/>
  <c r="BZ644" i="82" s="1"/>
  <c r="BZ645" i="82" s="1"/>
  <c r="BZ646" i="82" s="1"/>
  <c r="BZ647" i="82" s="1"/>
  <c r="BZ648" i="82" s="1"/>
  <c r="BZ649" i="82" s="1"/>
  <c r="BZ650" i="82" s="1"/>
  <c r="BZ651" i="82" s="1"/>
  <c r="BZ652" i="82" s="1"/>
  <c r="BZ653" i="82" s="1"/>
  <c r="BZ654" i="82" s="1"/>
  <c r="BZ655" i="82" s="1"/>
  <c r="BZ656" i="82" s="1"/>
  <c r="BZ657" i="82" s="1"/>
  <c r="BZ658" i="82" s="1"/>
  <c r="BZ659" i="82" s="1"/>
  <c r="BZ660" i="82" s="1"/>
  <c r="BZ661" i="82" s="1"/>
  <c r="BZ662" i="82" s="1"/>
  <c r="BZ663" i="82" s="1"/>
  <c r="BZ664" i="82" s="1"/>
  <c r="BZ665" i="82" s="1"/>
  <c r="BZ666" i="82" s="1"/>
  <c r="BZ667" i="82" s="1"/>
  <c r="BZ668" i="82" s="1"/>
  <c r="BZ669" i="82" s="1"/>
  <c r="BZ670" i="82" s="1"/>
  <c r="BZ671" i="82" s="1"/>
  <c r="BZ672" i="82" s="1"/>
  <c r="BZ673" i="82" s="1"/>
  <c r="BZ674" i="82" s="1"/>
  <c r="BZ675" i="82" s="1"/>
  <c r="BZ676" i="82" s="1"/>
  <c r="BZ677" i="82" s="1"/>
  <c r="BZ678" i="82" s="1"/>
  <c r="BZ679" i="82" s="1"/>
  <c r="BZ680" i="82" s="1"/>
  <c r="BZ681" i="82" s="1"/>
  <c r="BZ682" i="82" s="1"/>
  <c r="BZ683" i="82" s="1"/>
  <c r="BZ684" i="82" s="1"/>
  <c r="BZ685" i="82" s="1"/>
  <c r="BZ686" i="82" s="1"/>
  <c r="BZ687" i="82" s="1"/>
  <c r="BZ688" i="82" s="1"/>
  <c r="BZ689" i="82" s="1"/>
  <c r="BZ690" i="82" s="1"/>
  <c r="BZ691" i="82" s="1"/>
  <c r="BZ692" i="82" s="1"/>
  <c r="BZ693" i="82" s="1"/>
  <c r="BZ694" i="82" s="1"/>
  <c r="BZ695" i="82" s="1"/>
  <c r="BZ696" i="82" s="1"/>
  <c r="BZ697" i="82" s="1"/>
  <c r="BZ698" i="82" s="1"/>
  <c r="BZ699" i="82" s="1"/>
  <c r="BZ700" i="82" s="1"/>
  <c r="BZ701" i="82" s="1"/>
  <c r="BZ702" i="82" s="1"/>
  <c r="BZ703" i="82" s="1"/>
  <c r="BZ704" i="82" s="1"/>
  <c r="BZ705" i="82" s="1"/>
  <c r="BZ706" i="82" s="1"/>
  <c r="BZ707" i="82" s="1"/>
  <c r="BZ708" i="82" s="1"/>
  <c r="BZ709" i="82" s="1"/>
  <c r="BZ710" i="82" s="1"/>
  <c r="BZ711" i="82" s="1"/>
  <c r="BZ712" i="82" s="1"/>
  <c r="BZ713" i="82" s="1"/>
  <c r="BZ714" i="82" s="1"/>
  <c r="BZ715" i="82" s="1"/>
  <c r="BZ716" i="82" s="1"/>
  <c r="BZ717" i="82" s="1"/>
  <c r="BZ718" i="82" s="1"/>
  <c r="BZ719" i="82" s="1"/>
  <c r="BZ720" i="82" s="1"/>
  <c r="BZ721" i="82" s="1"/>
  <c r="BZ722" i="82" s="1"/>
  <c r="BZ723" i="82" s="1"/>
  <c r="BZ724" i="82" s="1"/>
  <c r="BZ725" i="82" s="1"/>
  <c r="BZ726" i="82" s="1"/>
  <c r="BZ727" i="82" s="1"/>
  <c r="BZ728" i="82" s="1"/>
  <c r="BZ729" i="82" s="1"/>
  <c r="BZ730" i="82" s="1"/>
  <c r="BZ731" i="82" s="1"/>
  <c r="BZ732" i="82" s="1"/>
  <c r="BZ733" i="82" s="1"/>
  <c r="BZ734" i="82" s="1"/>
  <c r="BZ735" i="82" s="1"/>
  <c r="BZ736" i="82" s="1"/>
  <c r="BZ737" i="82" s="1"/>
  <c r="BZ738" i="82" s="1"/>
  <c r="BZ739" i="82" s="1"/>
  <c r="BZ740" i="82" s="1"/>
  <c r="BZ741" i="82" s="1"/>
  <c r="BZ742" i="82" s="1"/>
  <c r="BZ743" i="82" s="1"/>
  <c r="BZ744" i="82" s="1"/>
  <c r="BZ745" i="82" s="1"/>
  <c r="BZ746" i="82" s="1"/>
  <c r="BZ747" i="82" s="1"/>
  <c r="BZ748" i="82" s="1"/>
  <c r="BZ749" i="82" s="1"/>
  <c r="BZ750" i="82" s="1"/>
  <c r="BZ751" i="82" s="1"/>
  <c r="BZ752" i="82" s="1"/>
  <c r="BZ753" i="82" s="1"/>
  <c r="BZ754" i="82" s="1"/>
  <c r="BZ755" i="82" s="1"/>
  <c r="BZ756" i="82" s="1"/>
  <c r="BZ757" i="82" s="1"/>
  <c r="BZ758" i="82" s="1"/>
  <c r="BZ759" i="82" s="1"/>
  <c r="BZ760" i="82" s="1"/>
  <c r="BZ761" i="82" s="1"/>
  <c r="BZ762" i="82" s="1"/>
  <c r="BZ763" i="82" s="1"/>
  <c r="BZ764" i="82" s="1"/>
  <c r="BZ765" i="82" s="1"/>
  <c r="BZ766" i="82" s="1"/>
  <c r="BZ767" i="82" s="1"/>
  <c r="BZ768" i="82" s="1"/>
  <c r="BZ769" i="82" s="1"/>
  <c r="BZ770" i="82" s="1"/>
  <c r="BZ771" i="82" s="1"/>
  <c r="BZ772" i="82" s="1"/>
  <c r="BZ773" i="82" s="1"/>
  <c r="BZ774" i="82" s="1"/>
  <c r="BZ775" i="82" s="1"/>
  <c r="BZ776" i="82" s="1"/>
  <c r="BZ777" i="82" s="1"/>
  <c r="BZ778" i="82" s="1"/>
  <c r="BZ779" i="82" s="1"/>
  <c r="BZ780" i="82" s="1"/>
  <c r="BZ781" i="82" s="1"/>
  <c r="BZ782" i="82" s="1"/>
  <c r="BZ783" i="82" s="1"/>
  <c r="BZ784" i="82" s="1"/>
  <c r="BZ785" i="82" s="1"/>
  <c r="BZ786" i="82" s="1"/>
  <c r="BZ787" i="82" s="1"/>
  <c r="BZ788" i="82" s="1"/>
  <c r="BZ789" i="82" s="1"/>
  <c r="BZ790" i="82" s="1"/>
  <c r="BZ791" i="82" s="1"/>
  <c r="BZ792" i="82" s="1"/>
  <c r="BZ793" i="82" s="1"/>
  <c r="BZ794" i="82" s="1"/>
  <c r="BZ795" i="82" s="1"/>
  <c r="BZ796" i="82" s="1"/>
  <c r="BZ797" i="82" s="1"/>
  <c r="BZ798" i="82" s="1"/>
  <c r="BZ799" i="82" s="1"/>
  <c r="BZ800" i="82" s="1"/>
  <c r="BZ801" i="82" s="1"/>
  <c r="BZ802" i="82" s="1"/>
  <c r="BZ803" i="82" s="1"/>
  <c r="BZ804" i="82" s="1"/>
  <c r="BZ805" i="82" s="1"/>
  <c r="BZ806" i="82" s="1"/>
  <c r="BZ807" i="82" s="1"/>
  <c r="BZ808" i="82" s="1"/>
  <c r="BZ809" i="82" s="1"/>
  <c r="BZ810" i="82" s="1"/>
  <c r="BZ811" i="82" s="1"/>
  <c r="BZ812" i="82" s="1"/>
  <c r="BZ813" i="82" s="1"/>
  <c r="BZ814" i="82" s="1"/>
  <c r="BZ815" i="82" s="1"/>
  <c r="BZ816" i="82" s="1"/>
  <c r="BZ817" i="82" s="1"/>
  <c r="BZ818" i="82" s="1"/>
  <c r="BZ819" i="82" s="1"/>
  <c r="BZ820" i="82" s="1"/>
  <c r="BZ821" i="82" s="1"/>
  <c r="BZ822" i="82" s="1"/>
  <c r="BZ823" i="82" s="1"/>
  <c r="BZ824" i="82" s="1"/>
  <c r="BZ825" i="82" s="1"/>
  <c r="BZ826" i="82" s="1"/>
  <c r="BZ827" i="82" s="1"/>
  <c r="BZ828" i="82" s="1"/>
  <c r="BZ829" i="82" s="1"/>
  <c r="BZ830" i="82" s="1"/>
  <c r="BZ831" i="82" s="1"/>
  <c r="BZ832" i="82" s="1"/>
  <c r="BZ833" i="82" s="1"/>
  <c r="BZ834" i="82" s="1"/>
  <c r="BZ835" i="82" s="1"/>
  <c r="BZ836" i="82" s="1"/>
  <c r="BZ837" i="82" s="1"/>
  <c r="BZ838" i="82" s="1"/>
  <c r="BZ839" i="82" s="1"/>
  <c r="BZ840" i="82" s="1"/>
  <c r="BZ841" i="82" s="1"/>
  <c r="BZ842" i="82" s="1"/>
  <c r="BZ843" i="82" s="1"/>
  <c r="BZ844" i="82" s="1"/>
  <c r="BZ845" i="82" s="1"/>
  <c r="BZ846" i="82" s="1"/>
  <c r="BZ847" i="82" s="1"/>
  <c r="BZ848" i="82" s="1"/>
  <c r="BZ849" i="82" s="1"/>
  <c r="BZ850" i="82" s="1"/>
  <c r="BZ851" i="82" s="1"/>
  <c r="BZ852" i="82" s="1"/>
  <c r="BZ853" i="82" s="1"/>
  <c r="BZ854" i="82" s="1"/>
  <c r="BZ855" i="82" s="1"/>
  <c r="BZ856" i="82" s="1"/>
  <c r="BZ857" i="82" s="1"/>
  <c r="BZ858" i="82" s="1"/>
  <c r="BZ859" i="82" s="1"/>
  <c r="BZ860" i="82" s="1"/>
  <c r="BZ861" i="82" s="1"/>
  <c r="BZ862" i="82" s="1"/>
  <c r="BZ863" i="82" s="1"/>
  <c r="BZ864" i="82" s="1"/>
  <c r="BZ865" i="82" s="1"/>
  <c r="BZ866" i="82" s="1"/>
  <c r="BZ867" i="82" s="1"/>
  <c r="BZ868" i="82" s="1"/>
  <c r="BZ869" i="82" s="1"/>
  <c r="BZ870" i="82" s="1"/>
  <c r="BZ871" i="82" s="1"/>
  <c r="BZ872" i="82" s="1"/>
  <c r="BZ873" i="82" s="1"/>
  <c r="BZ874" i="82" s="1"/>
  <c r="BZ875" i="82" s="1"/>
  <c r="BZ876" i="82" s="1"/>
  <c r="BZ877" i="82" s="1"/>
  <c r="BZ878" i="82" s="1"/>
  <c r="BZ879" i="82" s="1"/>
  <c r="BZ880" i="82" s="1"/>
  <c r="BZ881" i="82" s="1"/>
  <c r="BZ882" i="82" s="1"/>
  <c r="BZ883" i="82" s="1"/>
  <c r="BZ884" i="82" s="1"/>
  <c r="BZ885" i="82" s="1"/>
  <c r="BZ886" i="82" s="1"/>
  <c r="BZ887" i="82" s="1"/>
  <c r="BZ888" i="82" s="1"/>
  <c r="BZ889" i="82" s="1"/>
  <c r="BZ890" i="82" s="1"/>
  <c r="BZ891" i="82" s="1"/>
  <c r="BZ892" i="82" s="1"/>
  <c r="BZ893" i="82" s="1"/>
  <c r="BZ894" i="82" s="1"/>
  <c r="BZ895" i="82" s="1"/>
  <c r="BZ896" i="82" s="1"/>
  <c r="BZ897" i="82" s="1"/>
  <c r="BZ898" i="82" s="1"/>
  <c r="BZ899" i="82" s="1"/>
  <c r="BZ900" i="82" s="1"/>
  <c r="BZ901" i="82" s="1"/>
  <c r="BZ902" i="82" s="1"/>
  <c r="BZ903" i="82" s="1"/>
  <c r="BZ904" i="82" s="1"/>
  <c r="BZ905" i="82" s="1"/>
  <c r="BZ906" i="82" s="1"/>
  <c r="BZ907" i="82" s="1"/>
  <c r="BZ908" i="82" s="1"/>
  <c r="BZ909" i="82" s="1"/>
  <c r="BZ910" i="82" s="1"/>
  <c r="BZ911" i="82" s="1"/>
  <c r="BZ912" i="82" s="1"/>
  <c r="BZ913" i="82" s="1"/>
  <c r="BZ914" i="82" s="1"/>
  <c r="BZ915" i="82" s="1"/>
  <c r="BZ916" i="82" s="1"/>
  <c r="BZ917" i="82" s="1"/>
  <c r="BZ918" i="82" s="1"/>
  <c r="BZ919" i="82" s="1"/>
  <c r="BZ920" i="82" s="1"/>
  <c r="BZ921" i="82" s="1"/>
  <c r="BZ922" i="82" s="1"/>
  <c r="BZ923" i="82" s="1"/>
  <c r="BZ924" i="82" s="1"/>
  <c r="BZ925" i="82" s="1"/>
  <c r="BZ926" i="82" s="1"/>
  <c r="BZ927" i="82" s="1"/>
  <c r="BZ928" i="82" s="1"/>
  <c r="BZ929" i="82" s="1"/>
  <c r="BZ930" i="82" s="1"/>
  <c r="BZ931" i="82" s="1"/>
  <c r="BZ932" i="82" s="1"/>
  <c r="BZ933" i="82" s="1"/>
  <c r="BZ934" i="82" s="1"/>
  <c r="BZ935" i="82" s="1"/>
  <c r="BZ936" i="82" s="1"/>
  <c r="BZ937" i="82" s="1"/>
  <c r="BZ938" i="82" s="1"/>
  <c r="BZ939" i="82" s="1"/>
  <c r="BZ940" i="82" s="1"/>
  <c r="BZ941" i="82" s="1"/>
  <c r="BZ942" i="82" s="1"/>
  <c r="BZ943" i="82" s="1"/>
  <c r="BZ944" i="82" s="1"/>
  <c r="BZ945" i="82" s="1"/>
  <c r="BZ946" i="82" s="1"/>
  <c r="BZ947" i="82" s="1"/>
  <c r="BZ948" i="82" s="1"/>
  <c r="BZ949" i="82" s="1"/>
  <c r="BZ950" i="82" s="1"/>
  <c r="BZ951" i="82" s="1"/>
  <c r="BZ952" i="82" s="1"/>
  <c r="BZ953" i="82" s="1"/>
  <c r="BZ954" i="82" s="1"/>
  <c r="BZ955" i="82" s="1"/>
  <c r="BZ956" i="82" s="1"/>
  <c r="BZ957" i="82" s="1"/>
  <c r="BZ958" i="82" s="1"/>
  <c r="BZ959" i="82" s="1"/>
  <c r="BZ960" i="82" s="1"/>
  <c r="BZ961" i="82" s="1"/>
  <c r="BZ962" i="82" s="1"/>
  <c r="BZ963" i="82" s="1"/>
  <c r="BZ964" i="82" s="1"/>
  <c r="BZ965" i="82" s="1"/>
  <c r="BZ966" i="82" s="1"/>
  <c r="BZ967" i="82" s="1"/>
  <c r="BZ968" i="82" s="1"/>
  <c r="BZ969" i="82" s="1"/>
  <c r="BZ970" i="82" s="1"/>
  <c r="BZ971" i="82" s="1"/>
  <c r="BZ972" i="82" s="1"/>
  <c r="BZ973" i="82" s="1"/>
  <c r="BZ974" i="82" s="1"/>
  <c r="BZ975" i="82" s="1"/>
  <c r="BZ976" i="82" s="1"/>
  <c r="BZ977" i="82" s="1"/>
  <c r="BZ978" i="82" s="1"/>
  <c r="BZ979" i="82" s="1"/>
  <c r="BZ980" i="82" s="1"/>
  <c r="BZ981" i="82" s="1"/>
  <c r="BZ982" i="82" s="1"/>
  <c r="BZ983" i="82" s="1"/>
  <c r="BZ984" i="82" s="1"/>
  <c r="BZ985" i="82" s="1"/>
  <c r="BZ986" i="82" s="1"/>
  <c r="BZ987" i="82" s="1"/>
  <c r="BZ988" i="82" s="1"/>
  <c r="BZ989" i="82" s="1"/>
  <c r="BZ990" i="82" s="1"/>
  <c r="BZ991" i="82" s="1"/>
  <c r="BZ992" i="82" s="1"/>
  <c r="BZ993" i="82" s="1"/>
  <c r="BZ994" i="82" s="1"/>
  <c r="BZ995" i="82" s="1"/>
  <c r="BZ996" i="82" s="1"/>
  <c r="BZ997" i="82" s="1"/>
  <c r="BZ998" i="82" s="1"/>
  <c r="BZ999" i="82" s="1"/>
  <c r="BZ1000" i="82" s="1"/>
  <c r="BZ1001" i="82" s="1"/>
  <c r="BZ1002" i="82" s="1"/>
  <c r="BZ1003" i="82" s="1"/>
  <c r="AE9" i="82"/>
  <c r="BT15" i="82"/>
  <c r="AE17" i="82"/>
  <c r="BT31" i="82"/>
  <c r="AE33" i="82"/>
  <c r="AE48" i="82"/>
  <c r="BT48" i="82"/>
  <c r="AE56" i="82"/>
  <c r="BT56" i="82"/>
  <c r="AE59" i="82"/>
  <c r="AI62" i="82"/>
  <c r="AF75" i="82"/>
  <c r="BT185" i="82"/>
  <c r="AI204" i="82"/>
  <c r="BT212" i="82"/>
  <c r="BT211" i="82"/>
  <c r="AI281" i="82"/>
  <c r="AI284" i="82"/>
  <c r="AE640" i="82"/>
  <c r="AE639" i="82"/>
  <c r="AE638" i="82"/>
  <c r="AE637" i="82"/>
  <c r="AE636" i="82"/>
  <c r="AE635" i="82"/>
  <c r="AE634" i="82"/>
  <c r="AE633" i="82"/>
  <c r="AE632" i="82"/>
  <c r="AE631" i="82"/>
  <c r="AE630" i="82"/>
  <c r="AE629" i="82"/>
  <c r="AE628" i="82"/>
  <c r="AE627" i="82"/>
  <c r="AE626" i="82"/>
  <c r="AE622" i="82"/>
  <c r="AE625" i="82"/>
  <c r="AE623" i="82"/>
  <c r="AE620" i="82"/>
  <c r="AE619" i="82"/>
  <c r="AE618" i="82"/>
  <c r="AE617" i="82"/>
  <c r="AE616" i="82"/>
  <c r="AE615" i="82"/>
  <c r="AE614" i="82"/>
  <c r="AE613" i="82"/>
  <c r="AE612" i="82"/>
  <c r="AE611" i="82"/>
  <c r="AE610" i="82"/>
  <c r="AE609" i="82"/>
  <c r="AE608" i="82"/>
  <c r="AE607" i="82"/>
  <c r="AE606" i="82"/>
  <c r="AE605" i="82"/>
  <c r="AE604" i="82"/>
  <c r="AE603" i="82"/>
  <c r="AE602" i="82"/>
  <c r="AE601" i="82"/>
  <c r="AE600" i="82"/>
  <c r="AE599" i="82"/>
  <c r="AE598" i="82"/>
  <c r="AE597" i="82"/>
  <c r="AE596" i="82"/>
  <c r="AE595" i="82"/>
  <c r="AE594" i="82"/>
  <c r="AE593" i="82"/>
  <c r="AE592" i="82"/>
  <c r="AE591" i="82"/>
  <c r="AE590" i="82"/>
  <c r="AE589" i="82"/>
  <c r="AE588" i="82"/>
  <c r="AE587" i="82"/>
  <c r="AE586" i="82"/>
  <c r="AE585" i="82"/>
  <c r="AE584" i="82"/>
  <c r="AE583" i="82"/>
  <c r="AE582" i="82"/>
  <c r="AE581" i="82"/>
  <c r="AE580" i="82"/>
  <c r="AE579" i="82"/>
  <c r="AE621" i="82"/>
  <c r="AE578" i="82"/>
  <c r="AE577" i="82"/>
  <c r="AE576" i="82"/>
  <c r="AE575" i="82"/>
  <c r="AE574" i="82"/>
  <c r="AE573" i="82"/>
  <c r="AE572" i="82"/>
  <c r="AE571" i="82"/>
  <c r="AE570" i="82"/>
  <c r="AE569" i="82"/>
  <c r="AE568" i="82"/>
  <c r="AE567" i="82"/>
  <c r="AE566" i="82"/>
  <c r="AE565" i="82"/>
  <c r="AE564" i="82"/>
  <c r="AE563" i="82"/>
  <c r="AE562" i="82"/>
  <c r="AE561" i="82"/>
  <c r="AE560" i="82"/>
  <c r="AE559" i="82"/>
  <c r="AE558" i="82"/>
  <c r="AE557" i="82"/>
  <c r="AE556" i="82"/>
  <c r="AE555" i="82"/>
  <c r="AE554" i="82"/>
  <c r="AE553" i="82"/>
  <c r="AE552" i="82"/>
  <c r="AE551" i="82"/>
  <c r="AE550" i="82"/>
  <c r="AE549" i="82"/>
  <c r="AE548" i="82"/>
  <c r="AE547" i="82"/>
  <c r="AE546" i="82"/>
  <c r="AE545" i="82"/>
  <c r="AE544" i="82"/>
  <c r="AE543" i="82"/>
  <c r="AE542" i="82"/>
  <c r="AE541" i="82"/>
  <c r="AE624" i="82"/>
  <c r="AE536" i="82"/>
  <c r="AE531" i="82"/>
  <c r="AE534" i="82"/>
  <c r="AE529" i="82"/>
  <c r="AE523" i="82"/>
  <c r="AE519" i="82"/>
  <c r="AE515" i="82"/>
  <c r="AE539" i="82"/>
  <c r="AE511" i="82"/>
  <c r="AE510" i="82"/>
  <c r="AE509" i="82"/>
  <c r="AE508" i="82"/>
  <c r="AE507" i="82"/>
  <c r="AE506" i="82"/>
  <c r="AE505" i="82"/>
  <c r="AE504" i="82"/>
  <c r="AE503" i="82"/>
  <c r="AE502" i="82"/>
  <c r="AE501" i="82"/>
  <c r="AE500" i="82"/>
  <c r="AE499" i="82"/>
  <c r="AE498" i="82"/>
  <c r="AE497" i="82"/>
  <c r="AE496" i="82"/>
  <c r="AE495" i="82"/>
  <c r="AE494" i="82"/>
  <c r="AE493" i="82"/>
  <c r="AE492" i="82"/>
  <c r="AE491" i="82"/>
  <c r="AE490" i="82"/>
  <c r="AE489" i="82"/>
  <c r="AE488" i="82"/>
  <c r="AE487" i="82"/>
  <c r="AE537" i="82"/>
  <c r="AE532" i="82"/>
  <c r="AE527" i="82"/>
  <c r="AE524" i="82"/>
  <c r="AE520" i="82"/>
  <c r="AE516" i="82"/>
  <c r="AE512" i="82"/>
  <c r="AE535" i="82"/>
  <c r="AE540" i="82"/>
  <c r="AE530" i="82"/>
  <c r="AE525" i="82"/>
  <c r="AE521" i="82"/>
  <c r="AE517" i="82"/>
  <c r="AE513" i="82"/>
  <c r="AE538" i="82"/>
  <c r="AE533" i="82"/>
  <c r="AE528" i="82"/>
  <c r="AE518" i="82"/>
  <c r="AE484" i="82"/>
  <c r="AE472" i="82"/>
  <c r="AE473" i="82"/>
  <c r="AE483" i="82"/>
  <c r="AE480" i="82"/>
  <c r="AE478" i="82"/>
  <c r="AE474" i="82"/>
  <c r="AE522" i="82"/>
  <c r="AE475" i="82"/>
  <c r="AE486" i="82"/>
  <c r="AE482" i="82"/>
  <c r="AE476" i="82"/>
  <c r="AE526" i="82"/>
  <c r="AE469" i="82"/>
  <c r="AE468" i="82"/>
  <c r="AE467" i="82"/>
  <c r="AE466" i="82"/>
  <c r="AE465" i="82"/>
  <c r="AE464" i="82"/>
  <c r="AE463" i="82"/>
  <c r="AE462" i="82"/>
  <c r="AE461" i="82"/>
  <c r="AE460" i="82"/>
  <c r="AE459" i="82"/>
  <c r="AE458" i="82"/>
  <c r="AE457" i="82"/>
  <c r="AE456" i="82"/>
  <c r="AE455" i="82"/>
  <c r="AE454" i="82"/>
  <c r="AE453" i="82"/>
  <c r="AE452" i="82"/>
  <c r="AE451" i="82"/>
  <c r="AE450" i="82"/>
  <c r="AE449" i="82"/>
  <c r="AE448" i="82"/>
  <c r="AE447" i="82"/>
  <c r="AE446" i="82"/>
  <c r="AE445" i="82"/>
  <c r="AE444" i="82"/>
  <c r="AE443" i="82"/>
  <c r="AE442" i="82"/>
  <c r="AE441" i="82"/>
  <c r="AE440" i="82"/>
  <c r="AE439" i="82"/>
  <c r="AE438" i="82"/>
  <c r="AE437" i="82"/>
  <c r="AE436" i="82"/>
  <c r="AE435" i="82"/>
  <c r="AE434" i="82"/>
  <c r="AE433" i="82"/>
  <c r="AE432" i="82"/>
  <c r="AE431" i="82"/>
  <c r="AE430" i="82"/>
  <c r="AE429" i="82"/>
  <c r="AE428" i="82"/>
  <c r="AE427" i="82"/>
  <c r="AE426" i="82"/>
  <c r="AE425" i="82"/>
  <c r="AE424" i="82"/>
  <c r="AE423" i="82"/>
  <c r="AE514" i="82"/>
  <c r="AE471" i="82"/>
  <c r="AE485" i="82"/>
  <c r="AE421" i="82"/>
  <c r="AE419" i="82"/>
  <c r="AE417" i="82"/>
  <c r="AE414" i="82"/>
  <c r="AE481" i="82"/>
  <c r="AE416" i="82"/>
  <c r="AE477" i="82"/>
  <c r="AE470" i="82"/>
  <c r="AE420" i="82"/>
  <c r="AE418" i="82"/>
  <c r="AE422" i="82"/>
  <c r="AE415" i="82"/>
  <c r="AE479" i="82"/>
  <c r="AE413" i="82"/>
  <c r="AE412" i="82"/>
  <c r="AE411" i="82"/>
  <c r="AE410" i="82"/>
  <c r="AE409" i="82"/>
  <c r="AE408" i="82"/>
  <c r="AE407" i="82"/>
  <c r="AE406" i="82"/>
  <c r="AE405" i="82"/>
  <c r="AE404" i="82"/>
  <c r="AE403" i="82"/>
  <c r="AE402" i="82"/>
  <c r="AE401" i="82"/>
  <c r="AE400" i="82"/>
  <c r="AE399" i="82"/>
  <c r="AE398" i="82"/>
  <c r="AE397" i="82"/>
  <c r="AE396" i="82"/>
  <c r="AE395" i="82"/>
  <c r="AE394" i="82"/>
  <c r="AE393" i="82"/>
  <c r="AE392" i="82"/>
  <c r="AE391" i="82"/>
  <c r="AE390" i="82"/>
  <c r="AE389" i="82"/>
  <c r="AE388" i="82"/>
  <c r="AE387" i="82"/>
  <c r="AE386" i="82"/>
  <c r="AE385" i="82"/>
  <c r="AE384" i="82"/>
  <c r="AE383" i="82"/>
  <c r="AE382" i="82"/>
  <c r="AE381" i="82"/>
  <c r="AE380" i="82"/>
  <c r="AE379" i="82"/>
  <c r="AE378" i="82"/>
  <c r="AE377" i="82"/>
  <c r="AE376" i="82"/>
  <c r="AE375" i="82"/>
  <c r="AE374" i="82"/>
  <c r="AE373" i="82"/>
  <c r="AE371" i="82"/>
  <c r="AE372" i="82"/>
  <c r="AE369" i="82"/>
  <c r="AE368" i="82"/>
  <c r="AE367" i="82"/>
  <c r="AE366" i="82"/>
  <c r="AE365" i="82"/>
  <c r="AE364" i="82"/>
  <c r="AE363" i="82"/>
  <c r="AE362" i="82"/>
  <c r="AE361" i="82"/>
  <c r="AE360" i="82"/>
  <c r="AE359" i="82"/>
  <c r="AE358" i="82"/>
  <c r="AE357" i="82"/>
  <c r="AE356" i="82"/>
  <c r="AE355" i="82"/>
  <c r="AE354" i="82"/>
  <c r="AE353" i="82"/>
  <c r="AE352" i="82"/>
  <c r="AE351" i="82"/>
  <c r="AE350" i="82"/>
  <c r="AE349" i="82"/>
  <c r="AE348" i="82"/>
  <c r="AE347" i="82"/>
  <c r="AE346" i="82"/>
  <c r="AE345" i="82"/>
  <c r="AE344" i="82"/>
  <c r="AE343" i="82"/>
  <c r="AE342" i="82"/>
  <c r="AE341" i="82"/>
  <c r="AE340" i="82"/>
  <c r="AE339" i="82"/>
  <c r="AE338" i="82"/>
  <c r="AE337" i="82"/>
  <c r="AE336" i="82"/>
  <c r="AE335" i="82"/>
  <c r="AE334" i="82"/>
  <c r="AE333" i="82"/>
  <c r="AE332" i="82"/>
  <c r="AE331" i="82"/>
  <c r="AE330" i="82"/>
  <c r="AE329" i="82"/>
  <c r="AE328" i="82"/>
  <c r="AE327" i="82"/>
  <c r="AE326" i="82"/>
  <c r="AE325" i="82"/>
  <c r="AE324" i="82"/>
  <c r="AE323" i="82"/>
  <c r="AE322" i="82"/>
  <c r="AE321" i="82"/>
  <c r="AE320" i="82"/>
  <c r="AE319" i="82"/>
  <c r="AE318" i="82"/>
  <c r="AE317" i="82"/>
  <c r="AE370" i="82"/>
  <c r="AE310" i="82"/>
  <c r="AE313" i="82"/>
  <c r="AE305" i="82"/>
  <c r="AE316" i="82"/>
  <c r="AE308" i="82"/>
  <c r="AE311" i="82"/>
  <c r="AE303" i="82"/>
  <c r="AE302" i="82"/>
  <c r="AE301" i="82"/>
  <c r="AE300" i="82"/>
  <c r="AE299" i="82"/>
  <c r="AE298" i="82"/>
  <c r="AE297" i="82"/>
  <c r="AE296" i="82"/>
  <c r="AE295" i="82"/>
  <c r="AE294" i="82"/>
  <c r="AE293" i="82"/>
  <c r="AE292" i="82"/>
  <c r="AE291" i="82"/>
  <c r="AE290" i="82"/>
  <c r="AE289" i="82"/>
  <c r="AE288" i="82"/>
  <c r="AE287" i="82"/>
  <c r="AE286" i="82"/>
  <c r="AE285" i="82"/>
  <c r="AE284" i="82"/>
  <c r="AE283" i="82"/>
  <c r="AE282" i="82"/>
  <c r="AE281" i="82"/>
  <c r="AE280" i="82"/>
  <c r="AE279" i="82"/>
  <c r="AE278" i="82"/>
  <c r="AE277" i="82"/>
  <c r="AE276" i="82"/>
  <c r="AE275" i="82"/>
  <c r="AE274" i="82"/>
  <c r="AE273" i="82"/>
  <c r="AE272" i="82"/>
  <c r="AE271" i="82"/>
  <c r="AE270" i="82"/>
  <c r="AE269" i="82"/>
  <c r="AE268" i="82"/>
  <c r="AE314" i="82"/>
  <c r="AE306" i="82"/>
  <c r="AE309" i="82"/>
  <c r="AE312" i="82"/>
  <c r="AE304" i="82"/>
  <c r="AE307" i="82"/>
  <c r="AE265" i="82"/>
  <c r="AE258" i="82"/>
  <c r="AE315" i="82"/>
  <c r="AE261" i="82"/>
  <c r="AE264" i="82"/>
  <c r="AE256" i="82"/>
  <c r="AE253" i="82"/>
  <c r="AE252" i="82"/>
  <c r="AE251" i="82"/>
  <c r="AE250" i="82"/>
  <c r="AE249" i="82"/>
  <c r="AE248" i="82"/>
  <c r="AE247" i="82"/>
  <c r="AE246" i="82"/>
  <c r="AE245" i="82"/>
  <c r="AE244" i="82"/>
  <c r="AE243" i="82"/>
  <c r="AE242" i="82"/>
  <c r="AE241" i="82"/>
  <c r="AE240" i="82"/>
  <c r="AE239" i="82"/>
  <c r="AE238" i="82"/>
  <c r="AE237" i="82"/>
  <c r="AE236" i="82"/>
  <c r="AE235" i="82"/>
  <c r="AE234" i="82"/>
  <c r="AE233" i="82"/>
  <c r="AE232" i="82"/>
  <c r="AE231" i="82"/>
  <c r="AE230" i="82"/>
  <c r="AE229" i="82"/>
  <c r="AE228" i="82"/>
  <c r="AE227" i="82"/>
  <c r="AE226" i="82"/>
  <c r="AE225" i="82"/>
  <c r="AE224" i="82"/>
  <c r="AE223" i="82"/>
  <c r="AE222" i="82"/>
  <c r="AE221" i="82"/>
  <c r="AE220" i="82"/>
  <c r="AE219" i="82"/>
  <c r="AE218" i="82"/>
  <c r="AE217" i="82"/>
  <c r="AE216" i="82"/>
  <c r="AE215" i="82"/>
  <c r="AE214" i="82"/>
  <c r="AE213" i="82"/>
  <c r="AE212" i="82"/>
  <c r="AE211" i="82"/>
  <c r="AE210" i="82"/>
  <c r="AE209" i="82"/>
  <c r="AE208" i="82"/>
  <c r="AE207" i="82"/>
  <c r="AE206" i="82"/>
  <c r="AE205" i="82"/>
  <c r="AE204" i="82"/>
  <c r="AE203" i="82"/>
  <c r="AE202" i="82"/>
  <c r="AE201" i="82"/>
  <c r="AE200" i="82"/>
  <c r="AE199" i="82"/>
  <c r="AE198" i="82"/>
  <c r="AE197" i="82"/>
  <c r="AE196" i="82"/>
  <c r="AE195" i="82"/>
  <c r="AE194" i="82"/>
  <c r="AE193" i="82"/>
  <c r="AE192" i="82"/>
  <c r="AE191" i="82"/>
  <c r="AE190" i="82"/>
  <c r="AE189" i="82"/>
  <c r="AE188" i="82"/>
  <c r="AE187" i="82"/>
  <c r="AE186" i="82"/>
  <c r="AE185" i="82"/>
  <c r="AE184" i="82"/>
  <c r="AE183" i="82"/>
  <c r="AE182" i="82"/>
  <c r="AE181" i="82"/>
  <c r="AE180" i="82"/>
  <c r="AE179" i="82"/>
  <c r="AE178" i="82"/>
  <c r="AE263" i="82"/>
  <c r="AE259" i="82"/>
  <c r="AE262" i="82"/>
  <c r="AE254" i="82"/>
  <c r="AE267" i="82"/>
  <c r="AE257" i="82"/>
  <c r="AE266" i="82"/>
  <c r="AE255" i="82"/>
  <c r="AE170" i="82"/>
  <c r="AE162" i="82"/>
  <c r="AE42" i="82"/>
  <c r="AE38" i="82"/>
  <c r="AE30" i="82"/>
  <c r="AE175" i="82"/>
  <c r="AE167" i="82"/>
  <c r="AE165" i="82"/>
  <c r="AE157" i="82"/>
  <c r="AE172" i="82"/>
  <c r="AE160" i="82"/>
  <c r="AE154" i="82"/>
  <c r="AE153" i="82"/>
  <c r="AE152" i="82"/>
  <c r="AE151" i="82"/>
  <c r="AE150" i="82"/>
  <c r="AE149" i="82"/>
  <c r="AE148" i="82"/>
  <c r="AE147" i="82"/>
  <c r="AE146" i="82"/>
  <c r="AE145" i="82"/>
  <c r="AE144" i="82"/>
  <c r="AE143" i="82"/>
  <c r="AE142" i="82"/>
  <c r="AE141" i="82"/>
  <c r="AE140" i="82"/>
  <c r="AE139" i="82"/>
  <c r="AE138" i="82"/>
  <c r="AE137" i="82"/>
  <c r="AE136" i="82"/>
  <c r="AE135" i="82"/>
  <c r="AE134" i="82"/>
  <c r="AE133" i="82"/>
  <c r="AE132" i="82"/>
  <c r="AE131" i="82"/>
  <c r="AE130" i="82"/>
  <c r="AE129" i="82"/>
  <c r="AE128" i="82"/>
  <c r="AE127" i="82"/>
  <c r="AE126" i="82"/>
  <c r="AE125" i="82"/>
  <c r="AE124" i="82"/>
  <c r="AE123" i="82"/>
  <c r="AE122" i="82"/>
  <c r="AE121" i="82"/>
  <c r="AE120" i="82"/>
  <c r="AE119" i="82"/>
  <c r="AE118" i="82"/>
  <c r="AE117" i="82"/>
  <c r="AE116" i="82"/>
  <c r="AE115" i="82"/>
  <c r="AE114" i="82"/>
  <c r="AE113" i="82"/>
  <c r="AE112" i="82"/>
  <c r="AE111" i="82"/>
  <c r="AE110" i="82"/>
  <c r="AE109" i="82"/>
  <c r="AE108" i="82"/>
  <c r="AE107" i="82"/>
  <c r="AE106" i="82"/>
  <c r="AE105" i="82"/>
  <c r="AE104" i="82"/>
  <c r="AE103" i="82"/>
  <c r="AE102" i="82"/>
  <c r="AE101" i="82"/>
  <c r="AE100" i="82"/>
  <c r="AE99" i="82"/>
  <c r="AE98" i="82"/>
  <c r="AE97" i="82"/>
  <c r="AE96" i="82"/>
  <c r="AE95" i="82"/>
  <c r="AE94" i="82"/>
  <c r="AE93" i="82"/>
  <c r="AE92" i="82"/>
  <c r="AE91" i="82"/>
  <c r="AE90" i="82"/>
  <c r="AE89" i="82"/>
  <c r="AE88" i="82"/>
  <c r="AE87" i="82"/>
  <c r="AE86" i="82"/>
  <c r="AE85" i="82"/>
  <c r="AE84" i="82"/>
  <c r="AE83" i="82"/>
  <c r="AE82" i="82"/>
  <c r="AE81" i="82"/>
  <c r="AE80" i="82"/>
  <c r="AE79" i="82"/>
  <c r="AE78" i="82"/>
  <c r="AE77" i="82"/>
  <c r="AE76" i="82"/>
  <c r="AE75" i="82"/>
  <c r="AE74" i="82"/>
  <c r="AE73" i="82"/>
  <c r="AE72" i="82"/>
  <c r="AE71" i="82"/>
  <c r="AE70" i="82"/>
  <c r="AE69" i="82"/>
  <c r="AE68" i="82"/>
  <c r="AE67" i="82"/>
  <c r="AE66" i="82"/>
  <c r="AE177" i="82"/>
  <c r="AE169" i="82"/>
  <c r="AE163" i="82"/>
  <c r="AE155" i="82"/>
  <c r="AE174" i="82"/>
  <c r="AE166" i="82"/>
  <c r="AE158" i="82"/>
  <c r="AE44" i="82"/>
  <c r="AE40" i="82"/>
  <c r="AE34" i="82"/>
  <c r="AE26" i="82"/>
  <c r="AE260" i="82"/>
  <c r="AE171" i="82"/>
  <c r="AE161" i="82"/>
  <c r="AE176" i="82"/>
  <c r="AE168" i="82"/>
  <c r="AE164" i="82"/>
  <c r="AE156" i="82"/>
  <c r="AE53" i="82"/>
  <c r="AE18" i="82"/>
  <c r="AE27" i="82"/>
  <c r="AF30" i="82"/>
  <c r="AE51" i="82"/>
  <c r="BT51" i="82"/>
  <c r="AI86" i="82"/>
  <c r="AF93" i="82"/>
  <c r="AI100" i="82"/>
  <c r="AI123" i="82"/>
  <c r="AI128" i="82"/>
  <c r="AI138" i="82"/>
  <c r="AI144" i="82"/>
  <c r="AI220" i="82"/>
  <c r="BT253" i="82"/>
  <c r="BT261" i="82"/>
  <c r="BT260" i="82"/>
  <c r="AE8" i="82"/>
  <c r="BT7" i="82"/>
  <c r="CA5" i="82"/>
  <c r="CA6" i="82" s="1"/>
  <c r="CA7" i="82" s="1"/>
  <c r="CA8" i="82" s="1"/>
  <c r="CA9" i="82" s="1"/>
  <c r="CA10" i="82" s="1"/>
  <c r="CA11" i="82" s="1"/>
  <c r="CA12" i="82" s="1"/>
  <c r="CA13" i="82" s="1"/>
  <c r="CA14" i="82" s="1"/>
  <c r="CA15" i="82" s="1"/>
  <c r="CA16" i="82" s="1"/>
  <c r="CA17" i="82" s="1"/>
  <c r="CA18" i="82" s="1"/>
  <c r="CA19" i="82" s="1"/>
  <c r="CA20" i="82" s="1"/>
  <c r="CA21" i="82" s="1"/>
  <c r="CA22" i="82" s="1"/>
  <c r="CA23" i="82" s="1"/>
  <c r="CA24" i="82" s="1"/>
  <c r="CA25" i="82" s="1"/>
  <c r="CA26" i="82" s="1"/>
  <c r="CA27" i="82" s="1"/>
  <c r="CA28" i="82" s="1"/>
  <c r="CA29" i="82" s="1"/>
  <c r="CA30" i="82" s="1"/>
  <c r="CA31" i="82" s="1"/>
  <c r="CA32" i="82" s="1"/>
  <c r="CA33" i="82" s="1"/>
  <c r="CA34" i="82" s="1"/>
  <c r="CA35" i="82" s="1"/>
  <c r="CA36" i="82" s="1"/>
  <c r="CA37" i="82" s="1"/>
  <c r="CA38" i="82" s="1"/>
  <c r="CA39" i="82" s="1"/>
  <c r="CA40" i="82" s="1"/>
  <c r="CA41" i="82" s="1"/>
  <c r="CA42" i="82" s="1"/>
  <c r="CA43" i="82" s="1"/>
  <c r="CA44" i="82" s="1"/>
  <c r="CA45" i="82" s="1"/>
  <c r="CA46" i="82" s="1"/>
  <c r="CA47" i="82" s="1"/>
  <c r="CA48" i="82" s="1"/>
  <c r="CA49" i="82" s="1"/>
  <c r="CA50" i="82" s="1"/>
  <c r="CA51" i="82" s="1"/>
  <c r="CA52" i="82" s="1"/>
  <c r="CA53" i="82" s="1"/>
  <c r="CA54" i="82" s="1"/>
  <c r="CA55" i="82" s="1"/>
  <c r="CA56" i="82" s="1"/>
  <c r="CA57" i="82" s="1"/>
  <c r="CA58" i="82" s="1"/>
  <c r="CA59" i="82" s="1"/>
  <c r="CA60" i="82" s="1"/>
  <c r="CA61" i="82" s="1"/>
  <c r="CA62" i="82" s="1"/>
  <c r="CA63" i="82" s="1"/>
  <c r="CA64" i="82" s="1"/>
  <c r="CA65" i="82" s="1"/>
  <c r="CA66" i="82" s="1"/>
  <c r="CA67" i="82" s="1"/>
  <c r="CA68" i="82" s="1"/>
  <c r="CA69" i="82" s="1"/>
  <c r="CA70" i="82" s="1"/>
  <c r="CA71" i="82" s="1"/>
  <c r="CA72" i="82" s="1"/>
  <c r="CA73" i="82" s="1"/>
  <c r="CA74" i="82" s="1"/>
  <c r="CA75" i="82" s="1"/>
  <c r="CA76" i="82" s="1"/>
  <c r="CA77" i="82" s="1"/>
  <c r="CA78" i="82" s="1"/>
  <c r="CA79" i="82" s="1"/>
  <c r="CA80" i="82" s="1"/>
  <c r="CA81" i="82" s="1"/>
  <c r="CA82" i="82" s="1"/>
  <c r="CA83" i="82" s="1"/>
  <c r="CA84" i="82" s="1"/>
  <c r="CA85" i="82" s="1"/>
  <c r="CA86" i="82" s="1"/>
  <c r="CA87" i="82" s="1"/>
  <c r="CA88" i="82" s="1"/>
  <c r="CA89" i="82" s="1"/>
  <c r="CA90" i="82" s="1"/>
  <c r="CA91" i="82" s="1"/>
  <c r="CA92" i="82" s="1"/>
  <c r="CA93" i="82" s="1"/>
  <c r="CA94" i="82" s="1"/>
  <c r="CA95" i="82" s="1"/>
  <c r="CA96" i="82" s="1"/>
  <c r="CA97" i="82" s="1"/>
  <c r="CA98" i="82" s="1"/>
  <c r="CA99" i="82" s="1"/>
  <c r="CA100" i="82" s="1"/>
  <c r="CA101" i="82" s="1"/>
  <c r="CA102" i="82" s="1"/>
  <c r="CA103" i="82" s="1"/>
  <c r="CA104" i="82" s="1"/>
  <c r="CA105" i="82" s="1"/>
  <c r="CA106" i="82" s="1"/>
  <c r="CA107" i="82" s="1"/>
  <c r="CA108" i="82" s="1"/>
  <c r="CA109" i="82" s="1"/>
  <c r="CA110" i="82" s="1"/>
  <c r="CA111" i="82" s="1"/>
  <c r="CA112" i="82" s="1"/>
  <c r="CA113" i="82" s="1"/>
  <c r="CA114" i="82" s="1"/>
  <c r="CA115" i="82" s="1"/>
  <c r="CA116" i="82" s="1"/>
  <c r="CA117" i="82" s="1"/>
  <c r="CA118" i="82" s="1"/>
  <c r="CA119" i="82" s="1"/>
  <c r="CA120" i="82" s="1"/>
  <c r="CA121" i="82" s="1"/>
  <c r="CA122" i="82" s="1"/>
  <c r="CA123" i="82" s="1"/>
  <c r="CA124" i="82" s="1"/>
  <c r="CA125" i="82" s="1"/>
  <c r="CA126" i="82" s="1"/>
  <c r="CA127" i="82" s="1"/>
  <c r="CA128" i="82" s="1"/>
  <c r="CA129" i="82" s="1"/>
  <c r="CA130" i="82" s="1"/>
  <c r="CA131" i="82" s="1"/>
  <c r="CA132" i="82" s="1"/>
  <c r="CA133" i="82" s="1"/>
  <c r="CA134" i="82" s="1"/>
  <c r="CA135" i="82" s="1"/>
  <c r="CA136" i="82" s="1"/>
  <c r="CA137" i="82" s="1"/>
  <c r="CA138" i="82" s="1"/>
  <c r="CA139" i="82" s="1"/>
  <c r="CA140" i="82" s="1"/>
  <c r="CA141" i="82" s="1"/>
  <c r="CA142" i="82" s="1"/>
  <c r="CA143" i="82" s="1"/>
  <c r="CA144" i="82" s="1"/>
  <c r="CA145" i="82" s="1"/>
  <c r="CA146" i="82" s="1"/>
  <c r="CA147" i="82" s="1"/>
  <c r="CA148" i="82" s="1"/>
  <c r="CA149" i="82" s="1"/>
  <c r="CA150" i="82" s="1"/>
  <c r="CA151" i="82" s="1"/>
  <c r="CA152" i="82" s="1"/>
  <c r="CA153" i="82" s="1"/>
  <c r="CA154" i="82" s="1"/>
  <c r="CA155" i="82" s="1"/>
  <c r="CA156" i="82" s="1"/>
  <c r="CA157" i="82" s="1"/>
  <c r="CA158" i="82" s="1"/>
  <c r="CA159" i="82" s="1"/>
  <c r="CA160" i="82" s="1"/>
  <c r="CA161" i="82" s="1"/>
  <c r="CA162" i="82" s="1"/>
  <c r="CA163" i="82" s="1"/>
  <c r="CA164" i="82" s="1"/>
  <c r="CA165" i="82" s="1"/>
  <c r="CA166" i="82" s="1"/>
  <c r="CA167" i="82" s="1"/>
  <c r="CA168" i="82" s="1"/>
  <c r="CA169" i="82" s="1"/>
  <c r="CA170" i="82" s="1"/>
  <c r="CA171" i="82" s="1"/>
  <c r="CA172" i="82" s="1"/>
  <c r="CA173" i="82" s="1"/>
  <c r="CA174" i="82" s="1"/>
  <c r="CA175" i="82" s="1"/>
  <c r="CA176" i="82" s="1"/>
  <c r="CA177" i="82" s="1"/>
  <c r="CA178" i="82" s="1"/>
  <c r="CA179" i="82" s="1"/>
  <c r="CA180" i="82" s="1"/>
  <c r="CA181" i="82" s="1"/>
  <c r="CA182" i="82" s="1"/>
  <c r="CA183" i="82" s="1"/>
  <c r="CA184" i="82" s="1"/>
  <c r="CA185" i="82" s="1"/>
  <c r="CA186" i="82" s="1"/>
  <c r="CA187" i="82" s="1"/>
  <c r="CA188" i="82" s="1"/>
  <c r="CA189" i="82" s="1"/>
  <c r="CA190" i="82" s="1"/>
  <c r="CA191" i="82" s="1"/>
  <c r="CA192" i="82" s="1"/>
  <c r="CA193" i="82" s="1"/>
  <c r="CA194" i="82" s="1"/>
  <c r="CA195" i="82" s="1"/>
  <c r="CA196" i="82" s="1"/>
  <c r="CA197" i="82" s="1"/>
  <c r="CA198" i="82" s="1"/>
  <c r="CA199" i="82" s="1"/>
  <c r="CA200" i="82" s="1"/>
  <c r="CA201" i="82" s="1"/>
  <c r="CA202" i="82" s="1"/>
  <c r="CA203" i="82" s="1"/>
  <c r="CA204" i="82" s="1"/>
  <c r="CA205" i="82" s="1"/>
  <c r="CA206" i="82" s="1"/>
  <c r="CA207" i="82" s="1"/>
  <c r="CA208" i="82" s="1"/>
  <c r="CA209" i="82" s="1"/>
  <c r="CA210" i="82" s="1"/>
  <c r="CA211" i="82" s="1"/>
  <c r="CA212" i="82" s="1"/>
  <c r="CA213" i="82" s="1"/>
  <c r="CA214" i="82" s="1"/>
  <c r="CA215" i="82" s="1"/>
  <c r="CA216" i="82" s="1"/>
  <c r="CA217" i="82" s="1"/>
  <c r="CA218" i="82" s="1"/>
  <c r="CA219" i="82" s="1"/>
  <c r="CA220" i="82" s="1"/>
  <c r="CA221" i="82" s="1"/>
  <c r="CA222" i="82" s="1"/>
  <c r="CA223" i="82" s="1"/>
  <c r="CA224" i="82" s="1"/>
  <c r="CA225" i="82" s="1"/>
  <c r="CA226" i="82" s="1"/>
  <c r="CA227" i="82" s="1"/>
  <c r="CA228" i="82" s="1"/>
  <c r="CA229" i="82" s="1"/>
  <c r="CA230" i="82" s="1"/>
  <c r="CA231" i="82" s="1"/>
  <c r="CA232" i="82" s="1"/>
  <c r="CA233" i="82" s="1"/>
  <c r="CA234" i="82" s="1"/>
  <c r="CA235" i="82" s="1"/>
  <c r="CA236" i="82" s="1"/>
  <c r="CA237" i="82" s="1"/>
  <c r="CA238" i="82" s="1"/>
  <c r="CA239" i="82" s="1"/>
  <c r="CA240" i="82" s="1"/>
  <c r="CA241" i="82" s="1"/>
  <c r="CA242" i="82" s="1"/>
  <c r="CA243" i="82" s="1"/>
  <c r="CA244" i="82" s="1"/>
  <c r="CA245" i="82" s="1"/>
  <c r="CA246" i="82" s="1"/>
  <c r="CA247" i="82" s="1"/>
  <c r="CA248" i="82" s="1"/>
  <c r="CA249" i="82" s="1"/>
  <c r="CA250" i="82" s="1"/>
  <c r="CA251" i="82" s="1"/>
  <c r="CA252" i="82" s="1"/>
  <c r="CA253" i="82" s="1"/>
  <c r="CA254" i="82" s="1"/>
  <c r="CA255" i="82" s="1"/>
  <c r="CA256" i="82" s="1"/>
  <c r="CA257" i="82" s="1"/>
  <c r="CA258" i="82" s="1"/>
  <c r="CA259" i="82" s="1"/>
  <c r="CA260" i="82" s="1"/>
  <c r="CA261" i="82" s="1"/>
  <c r="CA262" i="82" s="1"/>
  <c r="CA263" i="82" s="1"/>
  <c r="CA264" i="82" s="1"/>
  <c r="CA265" i="82" s="1"/>
  <c r="CA266" i="82" s="1"/>
  <c r="CA267" i="82" s="1"/>
  <c r="CA268" i="82" s="1"/>
  <c r="CA269" i="82" s="1"/>
  <c r="CA270" i="82" s="1"/>
  <c r="CA271" i="82" s="1"/>
  <c r="CA272" i="82" s="1"/>
  <c r="CA273" i="82" s="1"/>
  <c r="CA274" i="82" s="1"/>
  <c r="CA275" i="82" s="1"/>
  <c r="CA276" i="82" s="1"/>
  <c r="CA277" i="82" s="1"/>
  <c r="CA278" i="82" s="1"/>
  <c r="CA279" i="82" s="1"/>
  <c r="CA280" i="82" s="1"/>
  <c r="CA281" i="82" s="1"/>
  <c r="CA282" i="82" s="1"/>
  <c r="CA283" i="82" s="1"/>
  <c r="CA284" i="82" s="1"/>
  <c r="CA285" i="82" s="1"/>
  <c r="CA286" i="82" s="1"/>
  <c r="CA287" i="82" s="1"/>
  <c r="CA288" i="82" s="1"/>
  <c r="CA289" i="82" s="1"/>
  <c r="CA290" i="82" s="1"/>
  <c r="CA291" i="82" s="1"/>
  <c r="CA292" i="82" s="1"/>
  <c r="CA293" i="82" s="1"/>
  <c r="CA294" i="82" s="1"/>
  <c r="CA295" i="82" s="1"/>
  <c r="CA296" i="82" s="1"/>
  <c r="CA297" i="82" s="1"/>
  <c r="CA298" i="82" s="1"/>
  <c r="CA299" i="82" s="1"/>
  <c r="CA300" i="82" s="1"/>
  <c r="CA301" i="82" s="1"/>
  <c r="CA302" i="82" s="1"/>
  <c r="CA303" i="82" s="1"/>
  <c r="CA304" i="82" s="1"/>
  <c r="CA305" i="82" s="1"/>
  <c r="CA306" i="82" s="1"/>
  <c r="CA307" i="82" s="1"/>
  <c r="CA308" i="82" s="1"/>
  <c r="CA309" i="82" s="1"/>
  <c r="CA310" i="82" s="1"/>
  <c r="CA311" i="82" s="1"/>
  <c r="CA312" i="82" s="1"/>
  <c r="CA313" i="82" s="1"/>
  <c r="CA314" i="82" s="1"/>
  <c r="CA315" i="82" s="1"/>
  <c r="CA316" i="82" s="1"/>
  <c r="CA317" i="82" s="1"/>
  <c r="CA318" i="82" s="1"/>
  <c r="CA319" i="82" s="1"/>
  <c r="CA320" i="82" s="1"/>
  <c r="CA321" i="82" s="1"/>
  <c r="CA322" i="82" s="1"/>
  <c r="CA323" i="82" s="1"/>
  <c r="CA324" i="82" s="1"/>
  <c r="CA325" i="82" s="1"/>
  <c r="CA326" i="82" s="1"/>
  <c r="CA327" i="82" s="1"/>
  <c r="CA328" i="82" s="1"/>
  <c r="CA329" i="82" s="1"/>
  <c r="CA330" i="82" s="1"/>
  <c r="CA331" i="82" s="1"/>
  <c r="CA332" i="82" s="1"/>
  <c r="CA333" i="82" s="1"/>
  <c r="CA334" i="82" s="1"/>
  <c r="CA335" i="82" s="1"/>
  <c r="CA336" i="82" s="1"/>
  <c r="CA337" i="82" s="1"/>
  <c r="CA338" i="82" s="1"/>
  <c r="CA339" i="82" s="1"/>
  <c r="CA340" i="82" s="1"/>
  <c r="CA341" i="82" s="1"/>
  <c r="CA342" i="82" s="1"/>
  <c r="CA343" i="82" s="1"/>
  <c r="CA344" i="82" s="1"/>
  <c r="CA345" i="82" s="1"/>
  <c r="CA346" i="82" s="1"/>
  <c r="CA347" i="82" s="1"/>
  <c r="CA348" i="82" s="1"/>
  <c r="CA349" i="82" s="1"/>
  <c r="CA350" i="82" s="1"/>
  <c r="CA351" i="82" s="1"/>
  <c r="CA352" i="82" s="1"/>
  <c r="CA353" i="82" s="1"/>
  <c r="CA354" i="82" s="1"/>
  <c r="CA355" i="82" s="1"/>
  <c r="CA356" i="82" s="1"/>
  <c r="CA357" i="82" s="1"/>
  <c r="CA358" i="82" s="1"/>
  <c r="CA359" i="82" s="1"/>
  <c r="CA360" i="82" s="1"/>
  <c r="CA361" i="82" s="1"/>
  <c r="CA362" i="82" s="1"/>
  <c r="CA363" i="82" s="1"/>
  <c r="CA364" i="82" s="1"/>
  <c r="CA365" i="82" s="1"/>
  <c r="CA366" i="82" s="1"/>
  <c r="CA367" i="82" s="1"/>
  <c r="CA368" i="82" s="1"/>
  <c r="CA369" i="82" s="1"/>
  <c r="CA370" i="82" s="1"/>
  <c r="CA371" i="82" s="1"/>
  <c r="CA372" i="82" s="1"/>
  <c r="CA373" i="82" s="1"/>
  <c r="CA374" i="82" s="1"/>
  <c r="CA375" i="82" s="1"/>
  <c r="CA376" i="82" s="1"/>
  <c r="CA377" i="82" s="1"/>
  <c r="CA378" i="82" s="1"/>
  <c r="CA379" i="82" s="1"/>
  <c r="CA380" i="82" s="1"/>
  <c r="CA381" i="82" s="1"/>
  <c r="CA382" i="82" s="1"/>
  <c r="CA383" i="82" s="1"/>
  <c r="CA384" i="82" s="1"/>
  <c r="CA385" i="82" s="1"/>
  <c r="CA386" i="82" s="1"/>
  <c r="CA387" i="82" s="1"/>
  <c r="CA388" i="82" s="1"/>
  <c r="CA389" i="82" s="1"/>
  <c r="CA390" i="82" s="1"/>
  <c r="CA391" i="82" s="1"/>
  <c r="CA392" i="82" s="1"/>
  <c r="CA393" i="82" s="1"/>
  <c r="CA394" i="82" s="1"/>
  <c r="CA395" i="82" s="1"/>
  <c r="CA396" i="82" s="1"/>
  <c r="CA397" i="82" s="1"/>
  <c r="CA398" i="82" s="1"/>
  <c r="CA399" i="82" s="1"/>
  <c r="CA400" i="82" s="1"/>
  <c r="CA401" i="82" s="1"/>
  <c r="CA402" i="82" s="1"/>
  <c r="CA403" i="82" s="1"/>
  <c r="CA404" i="82" s="1"/>
  <c r="CA405" i="82" s="1"/>
  <c r="CA406" i="82" s="1"/>
  <c r="CA407" i="82" s="1"/>
  <c r="CA408" i="82" s="1"/>
  <c r="CA409" i="82" s="1"/>
  <c r="CA410" i="82" s="1"/>
  <c r="CA411" i="82" s="1"/>
  <c r="CA412" i="82" s="1"/>
  <c r="CA413" i="82" s="1"/>
  <c r="CA414" i="82" s="1"/>
  <c r="CA415" i="82" s="1"/>
  <c r="CA416" i="82" s="1"/>
  <c r="CA417" i="82" s="1"/>
  <c r="CA418" i="82" s="1"/>
  <c r="CA419" i="82" s="1"/>
  <c r="CA420" i="82" s="1"/>
  <c r="CA421" i="82" s="1"/>
  <c r="CA422" i="82" s="1"/>
  <c r="CA423" i="82" s="1"/>
  <c r="CA424" i="82" s="1"/>
  <c r="CA425" i="82" s="1"/>
  <c r="CA426" i="82" s="1"/>
  <c r="CA427" i="82" s="1"/>
  <c r="CA428" i="82" s="1"/>
  <c r="CA429" i="82" s="1"/>
  <c r="CA430" i="82" s="1"/>
  <c r="CA431" i="82" s="1"/>
  <c r="CA432" i="82" s="1"/>
  <c r="CA433" i="82" s="1"/>
  <c r="CA434" i="82" s="1"/>
  <c r="CA435" i="82" s="1"/>
  <c r="CA436" i="82" s="1"/>
  <c r="CA437" i="82" s="1"/>
  <c r="CA438" i="82" s="1"/>
  <c r="CA439" i="82" s="1"/>
  <c r="CA440" i="82" s="1"/>
  <c r="CA441" i="82" s="1"/>
  <c r="CA442" i="82" s="1"/>
  <c r="CA443" i="82" s="1"/>
  <c r="CA444" i="82" s="1"/>
  <c r="CA445" i="82" s="1"/>
  <c r="CA446" i="82" s="1"/>
  <c r="CA447" i="82" s="1"/>
  <c r="CA448" i="82" s="1"/>
  <c r="CA449" i="82" s="1"/>
  <c r="CA450" i="82" s="1"/>
  <c r="CA451" i="82" s="1"/>
  <c r="CA452" i="82" s="1"/>
  <c r="CA453" i="82" s="1"/>
  <c r="CA454" i="82" s="1"/>
  <c r="CA455" i="82" s="1"/>
  <c r="CA456" i="82" s="1"/>
  <c r="CA457" i="82" s="1"/>
  <c r="CA458" i="82" s="1"/>
  <c r="CA459" i="82" s="1"/>
  <c r="CA460" i="82" s="1"/>
  <c r="CA461" i="82" s="1"/>
  <c r="CA462" i="82" s="1"/>
  <c r="CA463" i="82" s="1"/>
  <c r="CA464" i="82" s="1"/>
  <c r="CA465" i="82" s="1"/>
  <c r="CA466" i="82" s="1"/>
  <c r="CA467" i="82" s="1"/>
  <c r="CA468" i="82" s="1"/>
  <c r="CA469" i="82" s="1"/>
  <c r="CA470" i="82" s="1"/>
  <c r="CA471" i="82" s="1"/>
  <c r="CA472" i="82" s="1"/>
  <c r="CA473" i="82" s="1"/>
  <c r="CA474" i="82" s="1"/>
  <c r="CA475" i="82" s="1"/>
  <c r="CA476" i="82" s="1"/>
  <c r="CA477" i="82" s="1"/>
  <c r="CA478" i="82" s="1"/>
  <c r="CA479" i="82" s="1"/>
  <c r="CA480" i="82" s="1"/>
  <c r="CA481" i="82" s="1"/>
  <c r="CA482" i="82" s="1"/>
  <c r="CA483" i="82" s="1"/>
  <c r="CA484" i="82" s="1"/>
  <c r="CA485" i="82" s="1"/>
  <c r="CA486" i="82" s="1"/>
  <c r="CA487" i="82" s="1"/>
  <c r="CA488" i="82" s="1"/>
  <c r="CA489" i="82" s="1"/>
  <c r="CA490" i="82" s="1"/>
  <c r="CA491" i="82" s="1"/>
  <c r="CA492" i="82" s="1"/>
  <c r="CA493" i="82" s="1"/>
  <c r="CA494" i="82" s="1"/>
  <c r="CA495" i="82" s="1"/>
  <c r="CA496" i="82" s="1"/>
  <c r="CA497" i="82" s="1"/>
  <c r="CA498" i="82" s="1"/>
  <c r="CA499" i="82" s="1"/>
  <c r="CA500" i="82" s="1"/>
  <c r="CA501" i="82" s="1"/>
  <c r="CA502" i="82" s="1"/>
  <c r="CA503" i="82" s="1"/>
  <c r="CA504" i="82" s="1"/>
  <c r="CA505" i="82" s="1"/>
  <c r="CA506" i="82" s="1"/>
  <c r="CA507" i="82" s="1"/>
  <c r="CA508" i="82" s="1"/>
  <c r="CA509" i="82" s="1"/>
  <c r="CA510" i="82" s="1"/>
  <c r="CA511" i="82" s="1"/>
  <c r="CA512" i="82" s="1"/>
  <c r="CA513" i="82" s="1"/>
  <c r="CA514" i="82" s="1"/>
  <c r="CA515" i="82" s="1"/>
  <c r="CA516" i="82" s="1"/>
  <c r="CA517" i="82" s="1"/>
  <c r="CA518" i="82" s="1"/>
  <c r="CA519" i="82" s="1"/>
  <c r="CA520" i="82" s="1"/>
  <c r="CA521" i="82" s="1"/>
  <c r="CA522" i="82" s="1"/>
  <c r="CA523" i="82" s="1"/>
  <c r="CA524" i="82" s="1"/>
  <c r="CA525" i="82" s="1"/>
  <c r="CA526" i="82" s="1"/>
  <c r="CA527" i="82" s="1"/>
  <c r="CA528" i="82" s="1"/>
  <c r="CA529" i="82" s="1"/>
  <c r="CA530" i="82" s="1"/>
  <c r="CA531" i="82" s="1"/>
  <c r="CA532" i="82" s="1"/>
  <c r="CA533" i="82" s="1"/>
  <c r="CA534" i="82" s="1"/>
  <c r="CA535" i="82" s="1"/>
  <c r="CA536" i="82" s="1"/>
  <c r="CA537" i="82" s="1"/>
  <c r="CA538" i="82" s="1"/>
  <c r="CA539" i="82" s="1"/>
  <c r="CA540" i="82" s="1"/>
  <c r="CA541" i="82" s="1"/>
  <c r="CA542" i="82" s="1"/>
  <c r="CA543" i="82" s="1"/>
  <c r="CA544" i="82" s="1"/>
  <c r="CA545" i="82" s="1"/>
  <c r="CA546" i="82" s="1"/>
  <c r="CA547" i="82" s="1"/>
  <c r="CA548" i="82" s="1"/>
  <c r="CA549" i="82" s="1"/>
  <c r="CA550" i="82" s="1"/>
  <c r="CA551" i="82" s="1"/>
  <c r="CA552" i="82" s="1"/>
  <c r="CA553" i="82" s="1"/>
  <c r="CA554" i="82" s="1"/>
  <c r="CA555" i="82" s="1"/>
  <c r="CA556" i="82" s="1"/>
  <c r="CA557" i="82" s="1"/>
  <c r="CA558" i="82" s="1"/>
  <c r="CA559" i="82" s="1"/>
  <c r="CA560" i="82" s="1"/>
  <c r="CA561" i="82" s="1"/>
  <c r="CA562" i="82" s="1"/>
  <c r="CA563" i="82" s="1"/>
  <c r="CA564" i="82" s="1"/>
  <c r="CA565" i="82" s="1"/>
  <c r="CA566" i="82" s="1"/>
  <c r="CA567" i="82" s="1"/>
  <c r="CA568" i="82" s="1"/>
  <c r="CA569" i="82" s="1"/>
  <c r="CA570" i="82" s="1"/>
  <c r="CA571" i="82" s="1"/>
  <c r="CA572" i="82" s="1"/>
  <c r="CA573" i="82" s="1"/>
  <c r="CA574" i="82" s="1"/>
  <c r="CA575" i="82" s="1"/>
  <c r="CA576" i="82" s="1"/>
  <c r="CA577" i="82" s="1"/>
  <c r="CA578" i="82" s="1"/>
  <c r="CA579" i="82" s="1"/>
  <c r="CA580" i="82" s="1"/>
  <c r="CA581" i="82" s="1"/>
  <c r="CA582" i="82" s="1"/>
  <c r="CA583" i="82" s="1"/>
  <c r="CA584" i="82" s="1"/>
  <c r="CA585" i="82" s="1"/>
  <c r="CA586" i="82" s="1"/>
  <c r="CA587" i="82" s="1"/>
  <c r="CA588" i="82" s="1"/>
  <c r="CA589" i="82" s="1"/>
  <c r="CA590" i="82" s="1"/>
  <c r="CA591" i="82" s="1"/>
  <c r="CA592" i="82" s="1"/>
  <c r="CA593" i="82" s="1"/>
  <c r="CA594" i="82" s="1"/>
  <c r="CA595" i="82" s="1"/>
  <c r="CA596" i="82" s="1"/>
  <c r="CA597" i="82" s="1"/>
  <c r="CA598" i="82" s="1"/>
  <c r="CA599" i="82" s="1"/>
  <c r="CA600" i="82" s="1"/>
  <c r="CA601" i="82" s="1"/>
  <c r="CA602" i="82" s="1"/>
  <c r="CA603" i="82" s="1"/>
  <c r="CA604" i="82" s="1"/>
  <c r="CA605" i="82" s="1"/>
  <c r="CA606" i="82" s="1"/>
  <c r="CA607" i="82" s="1"/>
  <c r="CA608" i="82" s="1"/>
  <c r="CA609" i="82" s="1"/>
  <c r="CA610" i="82" s="1"/>
  <c r="CA611" i="82" s="1"/>
  <c r="CA612" i="82" s="1"/>
  <c r="CA613" i="82" s="1"/>
  <c r="CA614" i="82" s="1"/>
  <c r="CA615" i="82" s="1"/>
  <c r="CA616" i="82" s="1"/>
  <c r="CA617" i="82" s="1"/>
  <c r="CA618" i="82" s="1"/>
  <c r="CA619" i="82" s="1"/>
  <c r="CA620" i="82" s="1"/>
  <c r="CA621" i="82" s="1"/>
  <c r="CA622" i="82" s="1"/>
  <c r="CA623" i="82" s="1"/>
  <c r="CA624" i="82" s="1"/>
  <c r="CA625" i="82" s="1"/>
  <c r="CA626" i="82" s="1"/>
  <c r="CA627" i="82" s="1"/>
  <c r="CA628" i="82" s="1"/>
  <c r="CA629" i="82" s="1"/>
  <c r="CA630" i="82" s="1"/>
  <c r="CA631" i="82" s="1"/>
  <c r="CA632" i="82" s="1"/>
  <c r="CA633" i="82" s="1"/>
  <c r="CA634" i="82" s="1"/>
  <c r="CA635" i="82" s="1"/>
  <c r="CA636" i="82" s="1"/>
  <c r="CA637" i="82" s="1"/>
  <c r="CA638" i="82" s="1"/>
  <c r="CA639" i="82" s="1"/>
  <c r="CA640" i="82" s="1"/>
  <c r="CA641" i="82" s="1"/>
  <c r="CA642" i="82" s="1"/>
  <c r="CA643" i="82" s="1"/>
  <c r="CA644" i="82" s="1"/>
  <c r="CA645" i="82" s="1"/>
  <c r="CA646" i="82" s="1"/>
  <c r="CA647" i="82" s="1"/>
  <c r="CA648" i="82" s="1"/>
  <c r="CA649" i="82" s="1"/>
  <c r="CA650" i="82" s="1"/>
  <c r="CA651" i="82" s="1"/>
  <c r="CA652" i="82" s="1"/>
  <c r="CA653" i="82" s="1"/>
  <c r="CA654" i="82" s="1"/>
  <c r="CA655" i="82" s="1"/>
  <c r="CA656" i="82" s="1"/>
  <c r="CA657" i="82" s="1"/>
  <c r="CA658" i="82" s="1"/>
  <c r="CA659" i="82" s="1"/>
  <c r="CA660" i="82" s="1"/>
  <c r="CA661" i="82" s="1"/>
  <c r="CA662" i="82" s="1"/>
  <c r="CA663" i="82" s="1"/>
  <c r="CA664" i="82" s="1"/>
  <c r="CA665" i="82" s="1"/>
  <c r="CA666" i="82" s="1"/>
  <c r="CA667" i="82" s="1"/>
  <c r="CA668" i="82" s="1"/>
  <c r="CA669" i="82" s="1"/>
  <c r="CA670" i="82" s="1"/>
  <c r="CA671" i="82" s="1"/>
  <c r="CA672" i="82" s="1"/>
  <c r="CA673" i="82" s="1"/>
  <c r="CA674" i="82" s="1"/>
  <c r="CA675" i="82" s="1"/>
  <c r="CA676" i="82" s="1"/>
  <c r="CA677" i="82" s="1"/>
  <c r="CA678" i="82" s="1"/>
  <c r="CA679" i="82" s="1"/>
  <c r="CA680" i="82" s="1"/>
  <c r="CA681" i="82" s="1"/>
  <c r="CA682" i="82" s="1"/>
  <c r="CA683" i="82" s="1"/>
  <c r="CA684" i="82" s="1"/>
  <c r="CA685" i="82" s="1"/>
  <c r="CA686" i="82" s="1"/>
  <c r="CA687" i="82" s="1"/>
  <c r="CA688" i="82" s="1"/>
  <c r="CA689" i="82" s="1"/>
  <c r="CA690" i="82" s="1"/>
  <c r="CA691" i="82" s="1"/>
  <c r="CA692" i="82" s="1"/>
  <c r="CA693" i="82" s="1"/>
  <c r="CA694" i="82" s="1"/>
  <c r="CA695" i="82" s="1"/>
  <c r="CA696" i="82" s="1"/>
  <c r="CA697" i="82" s="1"/>
  <c r="CA698" i="82" s="1"/>
  <c r="CA699" i="82" s="1"/>
  <c r="CA700" i="82" s="1"/>
  <c r="CA701" i="82" s="1"/>
  <c r="CA702" i="82" s="1"/>
  <c r="CA703" i="82" s="1"/>
  <c r="CA704" i="82" s="1"/>
  <c r="CA705" i="82" s="1"/>
  <c r="CA706" i="82" s="1"/>
  <c r="CA707" i="82" s="1"/>
  <c r="CA708" i="82" s="1"/>
  <c r="CA709" i="82" s="1"/>
  <c r="CA710" i="82" s="1"/>
  <c r="CA711" i="82" s="1"/>
  <c r="CA712" i="82" s="1"/>
  <c r="CA713" i="82" s="1"/>
  <c r="CA714" i="82" s="1"/>
  <c r="CA715" i="82" s="1"/>
  <c r="CA716" i="82" s="1"/>
  <c r="CA717" i="82" s="1"/>
  <c r="CA718" i="82" s="1"/>
  <c r="CA719" i="82" s="1"/>
  <c r="CA720" i="82" s="1"/>
  <c r="CA721" i="82" s="1"/>
  <c r="CA722" i="82" s="1"/>
  <c r="CA723" i="82" s="1"/>
  <c r="CA724" i="82" s="1"/>
  <c r="CA725" i="82" s="1"/>
  <c r="CA726" i="82" s="1"/>
  <c r="CA727" i="82" s="1"/>
  <c r="CA728" i="82" s="1"/>
  <c r="CA729" i="82" s="1"/>
  <c r="CA730" i="82" s="1"/>
  <c r="CA731" i="82" s="1"/>
  <c r="CA732" i="82" s="1"/>
  <c r="CA733" i="82" s="1"/>
  <c r="CA734" i="82" s="1"/>
  <c r="CA735" i="82" s="1"/>
  <c r="CA736" i="82" s="1"/>
  <c r="CA737" i="82" s="1"/>
  <c r="CA738" i="82" s="1"/>
  <c r="CA739" i="82" s="1"/>
  <c r="CA740" i="82" s="1"/>
  <c r="CA741" i="82" s="1"/>
  <c r="CA742" i="82" s="1"/>
  <c r="CA743" i="82" s="1"/>
  <c r="CA744" i="82" s="1"/>
  <c r="CA745" i="82" s="1"/>
  <c r="CA746" i="82" s="1"/>
  <c r="CA747" i="82" s="1"/>
  <c r="CA748" i="82" s="1"/>
  <c r="CA749" i="82" s="1"/>
  <c r="CA750" i="82" s="1"/>
  <c r="CA751" i="82" s="1"/>
  <c r="CA752" i="82" s="1"/>
  <c r="CA753" i="82" s="1"/>
  <c r="CA754" i="82" s="1"/>
  <c r="CA755" i="82" s="1"/>
  <c r="CA756" i="82" s="1"/>
  <c r="CA757" i="82" s="1"/>
  <c r="CA758" i="82" s="1"/>
  <c r="CA759" i="82" s="1"/>
  <c r="CA760" i="82" s="1"/>
  <c r="CA761" i="82" s="1"/>
  <c r="CA762" i="82" s="1"/>
  <c r="CA763" i="82" s="1"/>
  <c r="CA764" i="82" s="1"/>
  <c r="CA765" i="82" s="1"/>
  <c r="CA766" i="82" s="1"/>
  <c r="CA767" i="82" s="1"/>
  <c r="CA768" i="82" s="1"/>
  <c r="CA769" i="82" s="1"/>
  <c r="CA770" i="82" s="1"/>
  <c r="CA771" i="82" s="1"/>
  <c r="CA772" i="82" s="1"/>
  <c r="CA773" i="82" s="1"/>
  <c r="CA774" i="82" s="1"/>
  <c r="CA775" i="82" s="1"/>
  <c r="CA776" i="82" s="1"/>
  <c r="CA777" i="82" s="1"/>
  <c r="CA778" i="82" s="1"/>
  <c r="CA779" i="82" s="1"/>
  <c r="CA780" i="82" s="1"/>
  <c r="CA781" i="82" s="1"/>
  <c r="CA782" i="82" s="1"/>
  <c r="CA783" i="82" s="1"/>
  <c r="CA784" i="82" s="1"/>
  <c r="CA785" i="82" s="1"/>
  <c r="CA786" i="82" s="1"/>
  <c r="CA787" i="82" s="1"/>
  <c r="CA788" i="82" s="1"/>
  <c r="CA789" i="82" s="1"/>
  <c r="CA790" i="82" s="1"/>
  <c r="CA791" i="82" s="1"/>
  <c r="CA792" i="82" s="1"/>
  <c r="CA793" i="82" s="1"/>
  <c r="CA794" i="82" s="1"/>
  <c r="CA795" i="82" s="1"/>
  <c r="CA796" i="82" s="1"/>
  <c r="CA797" i="82" s="1"/>
  <c r="CA798" i="82" s="1"/>
  <c r="CA799" i="82" s="1"/>
  <c r="CA800" i="82" s="1"/>
  <c r="CA801" i="82" s="1"/>
  <c r="CA802" i="82" s="1"/>
  <c r="CA803" i="82" s="1"/>
  <c r="CA804" i="82" s="1"/>
  <c r="CA805" i="82" s="1"/>
  <c r="CA806" i="82" s="1"/>
  <c r="CA807" i="82" s="1"/>
  <c r="CA808" i="82" s="1"/>
  <c r="CA809" i="82" s="1"/>
  <c r="CA810" i="82" s="1"/>
  <c r="CA811" i="82" s="1"/>
  <c r="CA812" i="82" s="1"/>
  <c r="CA813" i="82" s="1"/>
  <c r="CA814" i="82" s="1"/>
  <c r="CA815" i="82" s="1"/>
  <c r="CA816" i="82" s="1"/>
  <c r="CA817" i="82" s="1"/>
  <c r="CA818" i="82" s="1"/>
  <c r="CA819" i="82" s="1"/>
  <c r="CA820" i="82" s="1"/>
  <c r="CA821" i="82" s="1"/>
  <c r="CA822" i="82" s="1"/>
  <c r="CA823" i="82" s="1"/>
  <c r="CA824" i="82" s="1"/>
  <c r="CA825" i="82" s="1"/>
  <c r="CA826" i="82" s="1"/>
  <c r="CA827" i="82" s="1"/>
  <c r="CA828" i="82" s="1"/>
  <c r="CA829" i="82" s="1"/>
  <c r="CA830" i="82" s="1"/>
  <c r="CA831" i="82" s="1"/>
  <c r="CA832" i="82" s="1"/>
  <c r="CA833" i="82" s="1"/>
  <c r="CA834" i="82" s="1"/>
  <c r="CA835" i="82" s="1"/>
  <c r="CA836" i="82" s="1"/>
  <c r="CA837" i="82" s="1"/>
  <c r="CA838" i="82" s="1"/>
  <c r="CA839" i="82" s="1"/>
  <c r="CA840" i="82" s="1"/>
  <c r="CA841" i="82" s="1"/>
  <c r="CA842" i="82" s="1"/>
  <c r="CA843" i="82" s="1"/>
  <c r="CA844" i="82" s="1"/>
  <c r="CA845" i="82" s="1"/>
  <c r="CA846" i="82" s="1"/>
  <c r="CA847" i="82" s="1"/>
  <c r="CA848" i="82" s="1"/>
  <c r="CA849" i="82" s="1"/>
  <c r="CA850" i="82" s="1"/>
  <c r="CA851" i="82" s="1"/>
  <c r="CA852" i="82" s="1"/>
  <c r="CA853" i="82" s="1"/>
  <c r="CA854" i="82" s="1"/>
  <c r="CA855" i="82" s="1"/>
  <c r="CA856" i="82" s="1"/>
  <c r="CA857" i="82" s="1"/>
  <c r="CA858" i="82" s="1"/>
  <c r="CA859" i="82" s="1"/>
  <c r="CA860" i="82" s="1"/>
  <c r="CA861" i="82" s="1"/>
  <c r="CA862" i="82" s="1"/>
  <c r="CA863" i="82" s="1"/>
  <c r="CA864" i="82" s="1"/>
  <c r="CA865" i="82" s="1"/>
  <c r="CA866" i="82" s="1"/>
  <c r="CA867" i="82" s="1"/>
  <c r="CA868" i="82" s="1"/>
  <c r="CA869" i="82" s="1"/>
  <c r="CA870" i="82" s="1"/>
  <c r="CA871" i="82" s="1"/>
  <c r="CA872" i="82" s="1"/>
  <c r="CA873" i="82" s="1"/>
  <c r="CA874" i="82" s="1"/>
  <c r="CA875" i="82" s="1"/>
  <c r="CA876" i="82" s="1"/>
  <c r="CA877" i="82" s="1"/>
  <c r="CA878" i="82" s="1"/>
  <c r="CA879" i="82" s="1"/>
  <c r="CA880" i="82" s="1"/>
  <c r="CA881" i="82" s="1"/>
  <c r="CA882" i="82" s="1"/>
  <c r="CA883" i="82" s="1"/>
  <c r="CA884" i="82" s="1"/>
  <c r="CA885" i="82" s="1"/>
  <c r="CA886" i="82" s="1"/>
  <c r="CA887" i="82" s="1"/>
  <c r="CA888" i="82" s="1"/>
  <c r="CA889" i="82" s="1"/>
  <c r="CA890" i="82" s="1"/>
  <c r="CA891" i="82" s="1"/>
  <c r="CA892" i="82" s="1"/>
  <c r="CA893" i="82" s="1"/>
  <c r="CA894" i="82" s="1"/>
  <c r="CA895" i="82" s="1"/>
  <c r="CA896" i="82" s="1"/>
  <c r="CA897" i="82" s="1"/>
  <c r="CA898" i="82" s="1"/>
  <c r="CA899" i="82" s="1"/>
  <c r="CA900" i="82" s="1"/>
  <c r="CA901" i="82" s="1"/>
  <c r="CA902" i="82" s="1"/>
  <c r="CA903" i="82" s="1"/>
  <c r="CA904" i="82" s="1"/>
  <c r="CA905" i="82" s="1"/>
  <c r="CA906" i="82" s="1"/>
  <c r="CA907" i="82" s="1"/>
  <c r="CA908" i="82" s="1"/>
  <c r="CA909" i="82" s="1"/>
  <c r="CA910" i="82" s="1"/>
  <c r="CA911" i="82" s="1"/>
  <c r="CA912" i="82" s="1"/>
  <c r="CA913" i="82" s="1"/>
  <c r="CA914" i="82" s="1"/>
  <c r="CA915" i="82" s="1"/>
  <c r="CA916" i="82" s="1"/>
  <c r="CA917" i="82" s="1"/>
  <c r="CA918" i="82" s="1"/>
  <c r="CA919" i="82" s="1"/>
  <c r="CA920" i="82" s="1"/>
  <c r="CA921" i="82" s="1"/>
  <c r="CA922" i="82" s="1"/>
  <c r="CA923" i="82" s="1"/>
  <c r="CA924" i="82" s="1"/>
  <c r="CA925" i="82" s="1"/>
  <c r="CA926" i="82" s="1"/>
  <c r="CA927" i="82" s="1"/>
  <c r="CA928" i="82" s="1"/>
  <c r="CA929" i="82" s="1"/>
  <c r="CA930" i="82" s="1"/>
  <c r="CA931" i="82" s="1"/>
  <c r="CA932" i="82" s="1"/>
  <c r="CA933" i="82" s="1"/>
  <c r="CA934" i="82" s="1"/>
  <c r="CA935" i="82" s="1"/>
  <c r="CA936" i="82" s="1"/>
  <c r="CA937" i="82" s="1"/>
  <c r="CA938" i="82" s="1"/>
  <c r="CA939" i="82" s="1"/>
  <c r="CA940" i="82" s="1"/>
  <c r="CA941" i="82" s="1"/>
  <c r="CA942" i="82" s="1"/>
  <c r="CA943" i="82" s="1"/>
  <c r="CA944" i="82" s="1"/>
  <c r="CA945" i="82" s="1"/>
  <c r="CA946" i="82" s="1"/>
  <c r="CA947" i="82" s="1"/>
  <c r="CA948" i="82" s="1"/>
  <c r="CA949" i="82" s="1"/>
  <c r="CA950" i="82" s="1"/>
  <c r="CA951" i="82" s="1"/>
  <c r="CA952" i="82" s="1"/>
  <c r="CA953" i="82" s="1"/>
  <c r="CA954" i="82" s="1"/>
  <c r="CA955" i="82" s="1"/>
  <c r="CA956" i="82" s="1"/>
  <c r="CA957" i="82" s="1"/>
  <c r="CA958" i="82" s="1"/>
  <c r="CA959" i="82" s="1"/>
  <c r="CA960" i="82" s="1"/>
  <c r="CA961" i="82" s="1"/>
  <c r="CA962" i="82" s="1"/>
  <c r="CA963" i="82" s="1"/>
  <c r="CA964" i="82" s="1"/>
  <c r="CA965" i="82" s="1"/>
  <c r="CA966" i="82" s="1"/>
  <c r="CA967" i="82" s="1"/>
  <c r="CA968" i="82" s="1"/>
  <c r="CA969" i="82" s="1"/>
  <c r="CA970" i="82" s="1"/>
  <c r="CA971" i="82" s="1"/>
  <c r="CA972" i="82" s="1"/>
  <c r="CA973" i="82" s="1"/>
  <c r="CA974" i="82" s="1"/>
  <c r="CA975" i="82" s="1"/>
  <c r="CA976" i="82" s="1"/>
  <c r="CA977" i="82" s="1"/>
  <c r="CA978" i="82" s="1"/>
  <c r="CA979" i="82" s="1"/>
  <c r="CA980" i="82" s="1"/>
  <c r="CA981" i="82" s="1"/>
  <c r="CA982" i="82" s="1"/>
  <c r="CA983" i="82" s="1"/>
  <c r="CA984" i="82" s="1"/>
  <c r="CA985" i="82" s="1"/>
  <c r="CA986" i="82" s="1"/>
  <c r="CA987" i="82" s="1"/>
  <c r="CA988" i="82" s="1"/>
  <c r="CA989" i="82" s="1"/>
  <c r="CA990" i="82" s="1"/>
  <c r="CA991" i="82" s="1"/>
  <c r="CA992" i="82" s="1"/>
  <c r="CA993" i="82" s="1"/>
  <c r="CA994" i="82" s="1"/>
  <c r="CA995" i="82" s="1"/>
  <c r="CA996" i="82" s="1"/>
  <c r="CA997" i="82" s="1"/>
  <c r="CA998" i="82" s="1"/>
  <c r="CA999" i="82" s="1"/>
  <c r="CA1000" i="82" s="1"/>
  <c r="CA1001" i="82" s="1"/>
  <c r="CA1002" i="82" s="1"/>
  <c r="CA1003" i="82" s="1"/>
  <c r="CB5" i="82"/>
  <c r="CB6" i="82" s="1"/>
  <c r="CB7" i="82" s="1"/>
  <c r="CB8" i="82" s="1"/>
  <c r="CB9" i="82" s="1"/>
  <c r="CB10" i="82" s="1"/>
  <c r="CB11" i="82" s="1"/>
  <c r="CB12" i="82" s="1"/>
  <c r="CB13" i="82" s="1"/>
  <c r="CB14" i="82" s="1"/>
  <c r="CB15" i="82" s="1"/>
  <c r="CB16" i="82" s="1"/>
  <c r="CB17" i="82" s="1"/>
  <c r="CB18" i="82" s="1"/>
  <c r="CB19" i="82" s="1"/>
  <c r="CB20" i="82" s="1"/>
  <c r="CB21" i="82" s="1"/>
  <c r="CB22" i="82" s="1"/>
  <c r="CB23" i="82" s="1"/>
  <c r="CB24" i="82" s="1"/>
  <c r="CB25" i="82" s="1"/>
  <c r="CB26" i="82" s="1"/>
  <c r="CB27" i="82" s="1"/>
  <c r="CB28" i="82" s="1"/>
  <c r="CB29" i="82" s="1"/>
  <c r="CB30" i="82" s="1"/>
  <c r="CB31" i="82" s="1"/>
  <c r="CB32" i="82" s="1"/>
  <c r="CB33" i="82" s="1"/>
  <c r="CB34" i="82" s="1"/>
  <c r="CB35" i="82" s="1"/>
  <c r="CB36" i="82" s="1"/>
  <c r="CB37" i="82" s="1"/>
  <c r="CB38" i="82" s="1"/>
  <c r="CB39" i="82" s="1"/>
  <c r="CB40" i="82" s="1"/>
  <c r="CB41" i="82" s="1"/>
  <c r="CB42" i="82" s="1"/>
  <c r="CB43" i="82" s="1"/>
  <c r="CB44" i="82" s="1"/>
  <c r="CB45" i="82" s="1"/>
  <c r="CB46" i="82" s="1"/>
  <c r="CB47" i="82" s="1"/>
  <c r="CB48" i="82" s="1"/>
  <c r="CB49" i="82" s="1"/>
  <c r="CB50" i="82" s="1"/>
  <c r="CB51" i="82" s="1"/>
  <c r="CB52" i="82" s="1"/>
  <c r="CB53" i="82" s="1"/>
  <c r="CB54" i="82" s="1"/>
  <c r="CB55" i="82" s="1"/>
  <c r="CB56" i="82" s="1"/>
  <c r="CB57" i="82" s="1"/>
  <c r="CB58" i="82" s="1"/>
  <c r="CB59" i="82" s="1"/>
  <c r="CB60" i="82" s="1"/>
  <c r="CB61" i="82" s="1"/>
  <c r="CB62" i="82" s="1"/>
  <c r="CB63" i="82" s="1"/>
  <c r="CB64" i="82" s="1"/>
  <c r="CB65" i="82" s="1"/>
  <c r="CB66" i="82" s="1"/>
  <c r="CB67" i="82" s="1"/>
  <c r="CB68" i="82" s="1"/>
  <c r="CB69" i="82" s="1"/>
  <c r="CB70" i="82" s="1"/>
  <c r="CB71" i="82" s="1"/>
  <c r="CB72" i="82" s="1"/>
  <c r="CB73" i="82" s="1"/>
  <c r="CB74" i="82" s="1"/>
  <c r="CB75" i="82" s="1"/>
  <c r="CB76" i="82" s="1"/>
  <c r="CB77" i="82" s="1"/>
  <c r="CB78" i="82" s="1"/>
  <c r="CB79" i="82" s="1"/>
  <c r="CB80" i="82" s="1"/>
  <c r="CB81" i="82" s="1"/>
  <c r="CB82" i="82" s="1"/>
  <c r="CB83" i="82" s="1"/>
  <c r="CB84" i="82" s="1"/>
  <c r="CB85" i="82" s="1"/>
  <c r="CB86" i="82" s="1"/>
  <c r="CB87" i="82" s="1"/>
  <c r="CB88" i="82" s="1"/>
  <c r="CB89" i="82" s="1"/>
  <c r="CB90" i="82" s="1"/>
  <c r="CB91" i="82" s="1"/>
  <c r="CB92" i="82" s="1"/>
  <c r="CB93" i="82" s="1"/>
  <c r="CB94" i="82" s="1"/>
  <c r="CB95" i="82" s="1"/>
  <c r="CB96" i="82" s="1"/>
  <c r="CB97" i="82" s="1"/>
  <c r="CB98" i="82" s="1"/>
  <c r="CB99" i="82" s="1"/>
  <c r="CB100" i="82" s="1"/>
  <c r="CB101" i="82" s="1"/>
  <c r="CB102" i="82" s="1"/>
  <c r="CB103" i="82" s="1"/>
  <c r="CB104" i="82" s="1"/>
  <c r="CB105" i="82" s="1"/>
  <c r="CB106" i="82" s="1"/>
  <c r="CB107" i="82" s="1"/>
  <c r="CB108" i="82" s="1"/>
  <c r="CB109" i="82" s="1"/>
  <c r="CB110" i="82" s="1"/>
  <c r="CB111" i="82" s="1"/>
  <c r="CB112" i="82" s="1"/>
  <c r="CB113" i="82" s="1"/>
  <c r="CB114" i="82" s="1"/>
  <c r="CB115" i="82" s="1"/>
  <c r="CB116" i="82" s="1"/>
  <c r="CB117" i="82" s="1"/>
  <c r="CB118" i="82" s="1"/>
  <c r="CB119" i="82" s="1"/>
  <c r="CB120" i="82" s="1"/>
  <c r="CB121" i="82" s="1"/>
  <c r="CB122" i="82" s="1"/>
  <c r="CB123" i="82" s="1"/>
  <c r="CB124" i="82" s="1"/>
  <c r="CB125" i="82" s="1"/>
  <c r="CB126" i="82" s="1"/>
  <c r="CB127" i="82" s="1"/>
  <c r="CB128" i="82" s="1"/>
  <c r="CB129" i="82" s="1"/>
  <c r="CB130" i="82" s="1"/>
  <c r="CB131" i="82" s="1"/>
  <c r="CB132" i="82" s="1"/>
  <c r="CB133" i="82" s="1"/>
  <c r="CB134" i="82" s="1"/>
  <c r="CB135" i="82" s="1"/>
  <c r="CB136" i="82" s="1"/>
  <c r="CB137" i="82" s="1"/>
  <c r="CB138" i="82" s="1"/>
  <c r="CB139" i="82" s="1"/>
  <c r="CB140" i="82" s="1"/>
  <c r="CB141" i="82" s="1"/>
  <c r="CB142" i="82" s="1"/>
  <c r="CB143" i="82" s="1"/>
  <c r="CB144" i="82" s="1"/>
  <c r="CB145" i="82" s="1"/>
  <c r="CB146" i="82" s="1"/>
  <c r="CB147" i="82" s="1"/>
  <c r="CB148" i="82" s="1"/>
  <c r="CB149" i="82" s="1"/>
  <c r="CB150" i="82" s="1"/>
  <c r="CB151" i="82" s="1"/>
  <c r="CB152" i="82" s="1"/>
  <c r="CB153" i="82" s="1"/>
  <c r="CB154" i="82" s="1"/>
  <c r="CB155" i="82" s="1"/>
  <c r="CB156" i="82" s="1"/>
  <c r="CB157" i="82" s="1"/>
  <c r="CB158" i="82" s="1"/>
  <c r="CB159" i="82" s="1"/>
  <c r="CB160" i="82" s="1"/>
  <c r="CB161" i="82" s="1"/>
  <c r="CB162" i="82" s="1"/>
  <c r="CB163" i="82" s="1"/>
  <c r="CB164" i="82" s="1"/>
  <c r="CB165" i="82" s="1"/>
  <c r="CB166" i="82" s="1"/>
  <c r="CB167" i="82" s="1"/>
  <c r="CB168" i="82" s="1"/>
  <c r="CB169" i="82" s="1"/>
  <c r="CB170" i="82" s="1"/>
  <c r="CB171" i="82" s="1"/>
  <c r="CB172" i="82" s="1"/>
  <c r="CB173" i="82" s="1"/>
  <c r="CB174" i="82" s="1"/>
  <c r="CB175" i="82" s="1"/>
  <c r="CB176" i="82" s="1"/>
  <c r="CB177" i="82" s="1"/>
  <c r="CB178" i="82" s="1"/>
  <c r="CB179" i="82" s="1"/>
  <c r="CB180" i="82" s="1"/>
  <c r="CB181" i="82" s="1"/>
  <c r="CB182" i="82" s="1"/>
  <c r="CB183" i="82" s="1"/>
  <c r="CB184" i="82" s="1"/>
  <c r="CB185" i="82" s="1"/>
  <c r="CB186" i="82" s="1"/>
  <c r="CB187" i="82" s="1"/>
  <c r="CB188" i="82" s="1"/>
  <c r="CB189" i="82" s="1"/>
  <c r="CB190" i="82" s="1"/>
  <c r="CB191" i="82" s="1"/>
  <c r="CB192" i="82" s="1"/>
  <c r="CB193" i="82" s="1"/>
  <c r="CB194" i="82" s="1"/>
  <c r="CB195" i="82" s="1"/>
  <c r="CB196" i="82" s="1"/>
  <c r="CB197" i="82" s="1"/>
  <c r="CB198" i="82" s="1"/>
  <c r="CB199" i="82" s="1"/>
  <c r="CB200" i="82" s="1"/>
  <c r="CB201" i="82" s="1"/>
  <c r="CB202" i="82" s="1"/>
  <c r="CB203" i="82" s="1"/>
  <c r="CB204" i="82" s="1"/>
  <c r="CB205" i="82" s="1"/>
  <c r="CB206" i="82" s="1"/>
  <c r="CB207" i="82" s="1"/>
  <c r="CB208" i="82" s="1"/>
  <c r="CB209" i="82" s="1"/>
  <c r="CB210" i="82" s="1"/>
  <c r="CB211" i="82" s="1"/>
  <c r="CB212" i="82" s="1"/>
  <c r="CB213" i="82" s="1"/>
  <c r="CB214" i="82" s="1"/>
  <c r="CB215" i="82" s="1"/>
  <c r="CB216" i="82" s="1"/>
  <c r="CB217" i="82" s="1"/>
  <c r="CB218" i="82" s="1"/>
  <c r="CB219" i="82" s="1"/>
  <c r="CB220" i="82" s="1"/>
  <c r="CB221" i="82" s="1"/>
  <c r="CB222" i="82" s="1"/>
  <c r="CB223" i="82" s="1"/>
  <c r="CB224" i="82" s="1"/>
  <c r="CB225" i="82" s="1"/>
  <c r="CB226" i="82" s="1"/>
  <c r="CB227" i="82" s="1"/>
  <c r="CB228" i="82" s="1"/>
  <c r="CB229" i="82" s="1"/>
  <c r="CB230" i="82" s="1"/>
  <c r="CB231" i="82" s="1"/>
  <c r="CB232" i="82" s="1"/>
  <c r="CB233" i="82" s="1"/>
  <c r="CB234" i="82" s="1"/>
  <c r="CB235" i="82" s="1"/>
  <c r="CB236" i="82" s="1"/>
  <c r="CB237" i="82" s="1"/>
  <c r="CB238" i="82" s="1"/>
  <c r="CB239" i="82" s="1"/>
  <c r="CB240" i="82" s="1"/>
  <c r="CB241" i="82" s="1"/>
  <c r="CB242" i="82" s="1"/>
  <c r="CB243" i="82" s="1"/>
  <c r="CB244" i="82" s="1"/>
  <c r="CB245" i="82" s="1"/>
  <c r="CB246" i="82" s="1"/>
  <c r="CB247" i="82" s="1"/>
  <c r="CB248" i="82" s="1"/>
  <c r="CB249" i="82" s="1"/>
  <c r="CB250" i="82" s="1"/>
  <c r="CB251" i="82" s="1"/>
  <c r="CB252" i="82" s="1"/>
  <c r="CB253" i="82" s="1"/>
  <c r="CB254" i="82" s="1"/>
  <c r="CB255" i="82" s="1"/>
  <c r="CB256" i="82" s="1"/>
  <c r="CB257" i="82" s="1"/>
  <c r="CB258" i="82" s="1"/>
  <c r="CB259" i="82" s="1"/>
  <c r="CB260" i="82" s="1"/>
  <c r="CB261" i="82" s="1"/>
  <c r="CB262" i="82" s="1"/>
  <c r="CB263" i="82" s="1"/>
  <c r="CB264" i="82" s="1"/>
  <c r="CB265" i="82" s="1"/>
  <c r="CB266" i="82" s="1"/>
  <c r="CB267" i="82" s="1"/>
  <c r="CB268" i="82" s="1"/>
  <c r="CB269" i="82" s="1"/>
  <c r="CB270" i="82" s="1"/>
  <c r="CB271" i="82" s="1"/>
  <c r="CB272" i="82" s="1"/>
  <c r="CB273" i="82" s="1"/>
  <c r="CB274" i="82" s="1"/>
  <c r="CB275" i="82" s="1"/>
  <c r="CB276" i="82" s="1"/>
  <c r="CB277" i="82" s="1"/>
  <c r="CB278" i="82" s="1"/>
  <c r="CB279" i="82" s="1"/>
  <c r="CB280" i="82" s="1"/>
  <c r="CB281" i="82" s="1"/>
  <c r="CB282" i="82" s="1"/>
  <c r="CB283" i="82" s="1"/>
  <c r="CB284" i="82" s="1"/>
  <c r="CB285" i="82" s="1"/>
  <c r="CB286" i="82" s="1"/>
  <c r="CB287" i="82" s="1"/>
  <c r="CB288" i="82" s="1"/>
  <c r="CB289" i="82" s="1"/>
  <c r="CB290" i="82" s="1"/>
  <c r="CB291" i="82" s="1"/>
  <c r="CB292" i="82" s="1"/>
  <c r="CB293" i="82" s="1"/>
  <c r="CB294" i="82" s="1"/>
  <c r="CB295" i="82" s="1"/>
  <c r="CB296" i="82" s="1"/>
  <c r="CB297" i="82" s="1"/>
  <c r="CB298" i="82" s="1"/>
  <c r="CB299" i="82" s="1"/>
  <c r="CB300" i="82" s="1"/>
  <c r="CB301" i="82" s="1"/>
  <c r="CB302" i="82" s="1"/>
  <c r="CB303" i="82" s="1"/>
  <c r="CB304" i="82" s="1"/>
  <c r="CB305" i="82" s="1"/>
  <c r="CB306" i="82" s="1"/>
  <c r="CB307" i="82" s="1"/>
  <c r="CB308" i="82" s="1"/>
  <c r="CB309" i="82" s="1"/>
  <c r="CB310" i="82" s="1"/>
  <c r="CB311" i="82" s="1"/>
  <c r="CB312" i="82" s="1"/>
  <c r="CB313" i="82" s="1"/>
  <c r="CB314" i="82" s="1"/>
  <c r="CB315" i="82" s="1"/>
  <c r="CB316" i="82" s="1"/>
  <c r="CB317" i="82" s="1"/>
  <c r="CB318" i="82" s="1"/>
  <c r="CB319" i="82" s="1"/>
  <c r="CB320" i="82" s="1"/>
  <c r="CB321" i="82" s="1"/>
  <c r="CB322" i="82" s="1"/>
  <c r="CB323" i="82" s="1"/>
  <c r="CB324" i="82" s="1"/>
  <c r="CB325" i="82" s="1"/>
  <c r="CB326" i="82" s="1"/>
  <c r="CB327" i="82" s="1"/>
  <c r="CB328" i="82" s="1"/>
  <c r="CB329" i="82" s="1"/>
  <c r="CB330" i="82" s="1"/>
  <c r="CB331" i="82" s="1"/>
  <c r="CB332" i="82" s="1"/>
  <c r="CB333" i="82" s="1"/>
  <c r="CB334" i="82" s="1"/>
  <c r="CB335" i="82" s="1"/>
  <c r="CB336" i="82" s="1"/>
  <c r="CB337" i="82" s="1"/>
  <c r="CB338" i="82" s="1"/>
  <c r="CB339" i="82" s="1"/>
  <c r="CB340" i="82" s="1"/>
  <c r="CB341" i="82" s="1"/>
  <c r="CB342" i="82" s="1"/>
  <c r="CB343" i="82" s="1"/>
  <c r="CB344" i="82" s="1"/>
  <c r="CB345" i="82" s="1"/>
  <c r="CB346" i="82" s="1"/>
  <c r="CB347" i="82" s="1"/>
  <c r="CB348" i="82" s="1"/>
  <c r="CB349" i="82" s="1"/>
  <c r="CB350" i="82" s="1"/>
  <c r="CB351" i="82" s="1"/>
  <c r="CB352" i="82" s="1"/>
  <c r="CB353" i="82" s="1"/>
  <c r="CB354" i="82" s="1"/>
  <c r="CB355" i="82" s="1"/>
  <c r="CB356" i="82" s="1"/>
  <c r="CB357" i="82" s="1"/>
  <c r="CB358" i="82" s="1"/>
  <c r="CB359" i="82" s="1"/>
  <c r="CB360" i="82" s="1"/>
  <c r="CB361" i="82" s="1"/>
  <c r="CB362" i="82" s="1"/>
  <c r="CB363" i="82" s="1"/>
  <c r="CB364" i="82" s="1"/>
  <c r="CB365" i="82" s="1"/>
  <c r="CB366" i="82" s="1"/>
  <c r="CB367" i="82" s="1"/>
  <c r="CB368" i="82" s="1"/>
  <c r="CB369" i="82" s="1"/>
  <c r="CB370" i="82" s="1"/>
  <c r="CB371" i="82" s="1"/>
  <c r="CB372" i="82" s="1"/>
  <c r="CB373" i="82" s="1"/>
  <c r="CB374" i="82" s="1"/>
  <c r="CB375" i="82" s="1"/>
  <c r="CB376" i="82" s="1"/>
  <c r="CB377" i="82" s="1"/>
  <c r="CB378" i="82" s="1"/>
  <c r="CB379" i="82" s="1"/>
  <c r="CB380" i="82" s="1"/>
  <c r="CB381" i="82" s="1"/>
  <c r="CB382" i="82" s="1"/>
  <c r="CB383" i="82" s="1"/>
  <c r="CB384" i="82" s="1"/>
  <c r="CB385" i="82" s="1"/>
  <c r="CB386" i="82" s="1"/>
  <c r="CB387" i="82" s="1"/>
  <c r="CB388" i="82" s="1"/>
  <c r="CB389" i="82" s="1"/>
  <c r="CB390" i="82" s="1"/>
  <c r="CB391" i="82" s="1"/>
  <c r="CB392" i="82" s="1"/>
  <c r="CB393" i="82" s="1"/>
  <c r="CB394" i="82" s="1"/>
  <c r="CB395" i="82" s="1"/>
  <c r="CB396" i="82" s="1"/>
  <c r="CB397" i="82" s="1"/>
  <c r="CB398" i="82" s="1"/>
  <c r="CB399" i="82" s="1"/>
  <c r="CB400" i="82" s="1"/>
  <c r="CB401" i="82" s="1"/>
  <c r="CB402" i="82" s="1"/>
  <c r="CB403" i="82" s="1"/>
  <c r="CB404" i="82" s="1"/>
  <c r="CB405" i="82" s="1"/>
  <c r="CB406" i="82" s="1"/>
  <c r="CB407" i="82" s="1"/>
  <c r="CB408" i="82" s="1"/>
  <c r="CB409" i="82" s="1"/>
  <c r="CB410" i="82" s="1"/>
  <c r="CB411" i="82" s="1"/>
  <c r="CB412" i="82" s="1"/>
  <c r="CB413" i="82" s="1"/>
  <c r="CB414" i="82" s="1"/>
  <c r="CB415" i="82" s="1"/>
  <c r="CB416" i="82" s="1"/>
  <c r="CB417" i="82" s="1"/>
  <c r="CB418" i="82" s="1"/>
  <c r="CB419" i="82" s="1"/>
  <c r="CB420" i="82" s="1"/>
  <c r="CB421" i="82" s="1"/>
  <c r="CB422" i="82" s="1"/>
  <c r="CB423" i="82" s="1"/>
  <c r="CB424" i="82" s="1"/>
  <c r="CB425" i="82" s="1"/>
  <c r="CB426" i="82" s="1"/>
  <c r="CB427" i="82" s="1"/>
  <c r="CB428" i="82" s="1"/>
  <c r="CB429" i="82" s="1"/>
  <c r="CB430" i="82" s="1"/>
  <c r="CB431" i="82" s="1"/>
  <c r="CB432" i="82" s="1"/>
  <c r="CB433" i="82" s="1"/>
  <c r="CB434" i="82" s="1"/>
  <c r="CB435" i="82" s="1"/>
  <c r="CB436" i="82" s="1"/>
  <c r="CB437" i="82" s="1"/>
  <c r="CB438" i="82" s="1"/>
  <c r="CB439" i="82" s="1"/>
  <c r="CB440" i="82" s="1"/>
  <c r="CB441" i="82" s="1"/>
  <c r="CB442" i="82" s="1"/>
  <c r="CB443" i="82" s="1"/>
  <c r="CB444" i="82" s="1"/>
  <c r="CB445" i="82" s="1"/>
  <c r="CB446" i="82" s="1"/>
  <c r="CB447" i="82" s="1"/>
  <c r="CB448" i="82" s="1"/>
  <c r="CB449" i="82" s="1"/>
  <c r="CB450" i="82" s="1"/>
  <c r="CB451" i="82" s="1"/>
  <c r="CB452" i="82" s="1"/>
  <c r="CB453" i="82" s="1"/>
  <c r="CB454" i="82" s="1"/>
  <c r="CB455" i="82" s="1"/>
  <c r="CB456" i="82" s="1"/>
  <c r="CB457" i="82" s="1"/>
  <c r="CB458" i="82" s="1"/>
  <c r="CB459" i="82" s="1"/>
  <c r="CB460" i="82" s="1"/>
  <c r="CB461" i="82" s="1"/>
  <c r="CB462" i="82" s="1"/>
  <c r="CB463" i="82" s="1"/>
  <c r="CB464" i="82" s="1"/>
  <c r="CB465" i="82" s="1"/>
  <c r="CB466" i="82" s="1"/>
  <c r="CB467" i="82" s="1"/>
  <c r="CB468" i="82" s="1"/>
  <c r="CB469" i="82" s="1"/>
  <c r="CB470" i="82" s="1"/>
  <c r="CB471" i="82" s="1"/>
  <c r="CB472" i="82" s="1"/>
  <c r="CB473" i="82" s="1"/>
  <c r="CB474" i="82" s="1"/>
  <c r="CB475" i="82" s="1"/>
  <c r="CB476" i="82" s="1"/>
  <c r="CB477" i="82" s="1"/>
  <c r="CB478" i="82" s="1"/>
  <c r="CB479" i="82" s="1"/>
  <c r="CB480" i="82" s="1"/>
  <c r="CB481" i="82" s="1"/>
  <c r="CB482" i="82" s="1"/>
  <c r="CB483" i="82" s="1"/>
  <c r="CB484" i="82" s="1"/>
  <c r="CB485" i="82" s="1"/>
  <c r="CB486" i="82" s="1"/>
  <c r="CB487" i="82" s="1"/>
  <c r="CB488" i="82" s="1"/>
  <c r="CB489" i="82" s="1"/>
  <c r="CB490" i="82" s="1"/>
  <c r="CB491" i="82" s="1"/>
  <c r="CB492" i="82" s="1"/>
  <c r="CB493" i="82" s="1"/>
  <c r="CB494" i="82" s="1"/>
  <c r="CB495" i="82" s="1"/>
  <c r="CB496" i="82" s="1"/>
  <c r="CB497" i="82" s="1"/>
  <c r="CB498" i="82" s="1"/>
  <c r="CB499" i="82" s="1"/>
  <c r="CB500" i="82" s="1"/>
  <c r="CB501" i="82" s="1"/>
  <c r="CB502" i="82" s="1"/>
  <c r="CB503" i="82" s="1"/>
  <c r="CB504" i="82" s="1"/>
  <c r="CB505" i="82" s="1"/>
  <c r="CB506" i="82" s="1"/>
  <c r="CB507" i="82" s="1"/>
  <c r="CB508" i="82" s="1"/>
  <c r="CB509" i="82" s="1"/>
  <c r="CB510" i="82" s="1"/>
  <c r="CB511" i="82" s="1"/>
  <c r="CB512" i="82" s="1"/>
  <c r="CB513" i="82" s="1"/>
  <c r="CB514" i="82" s="1"/>
  <c r="CB515" i="82" s="1"/>
  <c r="CB516" i="82" s="1"/>
  <c r="CB517" i="82" s="1"/>
  <c r="CB518" i="82" s="1"/>
  <c r="CB519" i="82" s="1"/>
  <c r="CB520" i="82" s="1"/>
  <c r="CB521" i="82" s="1"/>
  <c r="CB522" i="82" s="1"/>
  <c r="CB523" i="82" s="1"/>
  <c r="CB524" i="82" s="1"/>
  <c r="CB525" i="82" s="1"/>
  <c r="CB526" i="82" s="1"/>
  <c r="CB527" i="82" s="1"/>
  <c r="CB528" i="82" s="1"/>
  <c r="CB529" i="82" s="1"/>
  <c r="CB530" i="82" s="1"/>
  <c r="CB531" i="82" s="1"/>
  <c r="CB532" i="82" s="1"/>
  <c r="CB533" i="82" s="1"/>
  <c r="CB534" i="82" s="1"/>
  <c r="CB535" i="82" s="1"/>
  <c r="CB536" i="82" s="1"/>
  <c r="CB537" i="82" s="1"/>
  <c r="CB538" i="82" s="1"/>
  <c r="CB539" i="82" s="1"/>
  <c r="CB540" i="82" s="1"/>
  <c r="CB541" i="82" s="1"/>
  <c r="CB542" i="82" s="1"/>
  <c r="CB543" i="82" s="1"/>
  <c r="CB544" i="82" s="1"/>
  <c r="CB545" i="82" s="1"/>
  <c r="CB546" i="82" s="1"/>
  <c r="CB547" i="82" s="1"/>
  <c r="CB548" i="82" s="1"/>
  <c r="CB549" i="82" s="1"/>
  <c r="CB550" i="82" s="1"/>
  <c r="CB551" i="82" s="1"/>
  <c r="CB552" i="82" s="1"/>
  <c r="CB553" i="82" s="1"/>
  <c r="CB554" i="82" s="1"/>
  <c r="CB555" i="82" s="1"/>
  <c r="CB556" i="82" s="1"/>
  <c r="CB557" i="82" s="1"/>
  <c r="CB558" i="82" s="1"/>
  <c r="CB559" i="82" s="1"/>
  <c r="CB560" i="82" s="1"/>
  <c r="CB561" i="82" s="1"/>
  <c r="CB562" i="82" s="1"/>
  <c r="CB563" i="82" s="1"/>
  <c r="CB564" i="82" s="1"/>
  <c r="CB565" i="82" s="1"/>
  <c r="CB566" i="82" s="1"/>
  <c r="CB567" i="82" s="1"/>
  <c r="CB568" i="82" s="1"/>
  <c r="CB569" i="82" s="1"/>
  <c r="CB570" i="82" s="1"/>
  <c r="CB571" i="82" s="1"/>
  <c r="CB572" i="82" s="1"/>
  <c r="CB573" i="82" s="1"/>
  <c r="CB574" i="82" s="1"/>
  <c r="CB575" i="82" s="1"/>
  <c r="CB576" i="82" s="1"/>
  <c r="CB577" i="82" s="1"/>
  <c r="CB578" i="82" s="1"/>
  <c r="CB579" i="82" s="1"/>
  <c r="CB580" i="82" s="1"/>
  <c r="CB581" i="82" s="1"/>
  <c r="CB582" i="82" s="1"/>
  <c r="CB583" i="82" s="1"/>
  <c r="CB584" i="82" s="1"/>
  <c r="CB585" i="82" s="1"/>
  <c r="CB586" i="82" s="1"/>
  <c r="CB587" i="82" s="1"/>
  <c r="CB588" i="82" s="1"/>
  <c r="CB589" i="82" s="1"/>
  <c r="CB590" i="82" s="1"/>
  <c r="CB591" i="82" s="1"/>
  <c r="CB592" i="82" s="1"/>
  <c r="CB593" i="82" s="1"/>
  <c r="CB594" i="82" s="1"/>
  <c r="CB595" i="82" s="1"/>
  <c r="CB596" i="82" s="1"/>
  <c r="CB597" i="82" s="1"/>
  <c r="CB598" i="82" s="1"/>
  <c r="CB599" i="82" s="1"/>
  <c r="CB600" i="82" s="1"/>
  <c r="CB601" i="82" s="1"/>
  <c r="CB602" i="82" s="1"/>
  <c r="CB603" i="82" s="1"/>
  <c r="CB604" i="82" s="1"/>
  <c r="CB605" i="82" s="1"/>
  <c r="CB606" i="82" s="1"/>
  <c r="CB607" i="82" s="1"/>
  <c r="CB608" i="82" s="1"/>
  <c r="CB609" i="82" s="1"/>
  <c r="CB610" i="82" s="1"/>
  <c r="CB611" i="82" s="1"/>
  <c r="CB612" i="82" s="1"/>
  <c r="CB613" i="82" s="1"/>
  <c r="CB614" i="82" s="1"/>
  <c r="CB615" i="82" s="1"/>
  <c r="CB616" i="82" s="1"/>
  <c r="CB617" i="82" s="1"/>
  <c r="CB618" i="82" s="1"/>
  <c r="CB619" i="82" s="1"/>
  <c r="CB620" i="82" s="1"/>
  <c r="CB621" i="82" s="1"/>
  <c r="CB622" i="82" s="1"/>
  <c r="CB623" i="82" s="1"/>
  <c r="CB624" i="82" s="1"/>
  <c r="CB625" i="82" s="1"/>
  <c r="CB626" i="82" s="1"/>
  <c r="CB627" i="82" s="1"/>
  <c r="CB628" i="82" s="1"/>
  <c r="CB629" i="82" s="1"/>
  <c r="CB630" i="82" s="1"/>
  <c r="CB631" i="82" s="1"/>
  <c r="CB632" i="82" s="1"/>
  <c r="CB633" i="82" s="1"/>
  <c r="CB634" i="82" s="1"/>
  <c r="CB635" i="82" s="1"/>
  <c r="CB636" i="82" s="1"/>
  <c r="CB637" i="82" s="1"/>
  <c r="CB638" i="82" s="1"/>
  <c r="CB639" i="82" s="1"/>
  <c r="CB640" i="82" s="1"/>
  <c r="CB641" i="82" s="1"/>
  <c r="CB642" i="82" s="1"/>
  <c r="CB643" i="82" s="1"/>
  <c r="CB644" i="82" s="1"/>
  <c r="CB645" i="82" s="1"/>
  <c r="CB646" i="82" s="1"/>
  <c r="CB647" i="82" s="1"/>
  <c r="CB648" i="82" s="1"/>
  <c r="CB649" i="82" s="1"/>
  <c r="CB650" i="82" s="1"/>
  <c r="CB651" i="82" s="1"/>
  <c r="CB652" i="82" s="1"/>
  <c r="CB653" i="82" s="1"/>
  <c r="CB654" i="82" s="1"/>
  <c r="CB655" i="82" s="1"/>
  <c r="CB656" i="82" s="1"/>
  <c r="CB657" i="82" s="1"/>
  <c r="CB658" i="82" s="1"/>
  <c r="CB659" i="82" s="1"/>
  <c r="CB660" i="82" s="1"/>
  <c r="CB661" i="82" s="1"/>
  <c r="CB662" i="82" s="1"/>
  <c r="CB663" i="82" s="1"/>
  <c r="CB664" i="82" s="1"/>
  <c r="CB665" i="82" s="1"/>
  <c r="CB666" i="82" s="1"/>
  <c r="CB667" i="82" s="1"/>
  <c r="CB668" i="82" s="1"/>
  <c r="CB669" i="82" s="1"/>
  <c r="CB670" i="82" s="1"/>
  <c r="CB671" i="82" s="1"/>
  <c r="CB672" i="82" s="1"/>
  <c r="CB673" i="82" s="1"/>
  <c r="CB674" i="82" s="1"/>
  <c r="CB675" i="82" s="1"/>
  <c r="CB676" i="82" s="1"/>
  <c r="CB677" i="82" s="1"/>
  <c r="CB678" i="82" s="1"/>
  <c r="CB679" i="82" s="1"/>
  <c r="CB680" i="82" s="1"/>
  <c r="CB681" i="82" s="1"/>
  <c r="CB682" i="82" s="1"/>
  <c r="CB683" i="82" s="1"/>
  <c r="CB684" i="82" s="1"/>
  <c r="CB685" i="82" s="1"/>
  <c r="CB686" i="82" s="1"/>
  <c r="CB687" i="82" s="1"/>
  <c r="CB688" i="82" s="1"/>
  <c r="CB689" i="82" s="1"/>
  <c r="CB690" i="82" s="1"/>
  <c r="CB691" i="82" s="1"/>
  <c r="CB692" i="82" s="1"/>
  <c r="CB693" i="82" s="1"/>
  <c r="CB694" i="82" s="1"/>
  <c r="CB695" i="82" s="1"/>
  <c r="CB696" i="82" s="1"/>
  <c r="CB697" i="82" s="1"/>
  <c r="CB698" i="82" s="1"/>
  <c r="CB699" i="82" s="1"/>
  <c r="CB700" i="82" s="1"/>
  <c r="CB701" i="82" s="1"/>
  <c r="CB702" i="82" s="1"/>
  <c r="CB703" i="82" s="1"/>
  <c r="CB704" i="82" s="1"/>
  <c r="CB705" i="82" s="1"/>
  <c r="CB706" i="82" s="1"/>
  <c r="CB707" i="82" s="1"/>
  <c r="CB708" i="82" s="1"/>
  <c r="CB709" i="82" s="1"/>
  <c r="CB710" i="82" s="1"/>
  <c r="CB711" i="82" s="1"/>
  <c r="CB712" i="82" s="1"/>
  <c r="CB713" i="82" s="1"/>
  <c r="CB714" i="82" s="1"/>
  <c r="CB715" i="82" s="1"/>
  <c r="CB716" i="82" s="1"/>
  <c r="CB717" i="82" s="1"/>
  <c r="CB718" i="82" s="1"/>
  <c r="CB719" i="82" s="1"/>
  <c r="CB720" i="82" s="1"/>
  <c r="CB721" i="82" s="1"/>
  <c r="CB722" i="82" s="1"/>
  <c r="CB723" i="82" s="1"/>
  <c r="CB724" i="82" s="1"/>
  <c r="CB725" i="82" s="1"/>
  <c r="CB726" i="82" s="1"/>
  <c r="CB727" i="82" s="1"/>
  <c r="CB728" i="82" s="1"/>
  <c r="CB729" i="82" s="1"/>
  <c r="CB730" i="82" s="1"/>
  <c r="CB731" i="82" s="1"/>
  <c r="CB732" i="82" s="1"/>
  <c r="CB733" i="82" s="1"/>
  <c r="CB734" i="82" s="1"/>
  <c r="CB735" i="82" s="1"/>
  <c r="CB736" i="82" s="1"/>
  <c r="CB737" i="82" s="1"/>
  <c r="CB738" i="82" s="1"/>
  <c r="CB739" i="82" s="1"/>
  <c r="CB740" i="82" s="1"/>
  <c r="CB741" i="82" s="1"/>
  <c r="CB742" i="82" s="1"/>
  <c r="CB743" i="82" s="1"/>
  <c r="CB744" i="82" s="1"/>
  <c r="CB745" i="82" s="1"/>
  <c r="CB746" i="82" s="1"/>
  <c r="CB747" i="82" s="1"/>
  <c r="CB748" i="82" s="1"/>
  <c r="CB749" i="82" s="1"/>
  <c r="CB750" i="82" s="1"/>
  <c r="CB751" i="82" s="1"/>
  <c r="CB752" i="82" s="1"/>
  <c r="CB753" i="82" s="1"/>
  <c r="CB754" i="82" s="1"/>
  <c r="CB755" i="82" s="1"/>
  <c r="CB756" i="82" s="1"/>
  <c r="CB757" i="82" s="1"/>
  <c r="CB758" i="82" s="1"/>
  <c r="CB759" i="82" s="1"/>
  <c r="CB760" i="82" s="1"/>
  <c r="CB761" i="82" s="1"/>
  <c r="CB762" i="82" s="1"/>
  <c r="CB763" i="82" s="1"/>
  <c r="CB764" i="82" s="1"/>
  <c r="CB765" i="82" s="1"/>
  <c r="CB766" i="82" s="1"/>
  <c r="CB767" i="82" s="1"/>
  <c r="CB768" i="82" s="1"/>
  <c r="CB769" i="82" s="1"/>
  <c r="CB770" i="82" s="1"/>
  <c r="CB771" i="82" s="1"/>
  <c r="CB772" i="82" s="1"/>
  <c r="CB773" i="82" s="1"/>
  <c r="CB774" i="82" s="1"/>
  <c r="CB775" i="82" s="1"/>
  <c r="CB776" i="82" s="1"/>
  <c r="CB777" i="82" s="1"/>
  <c r="CB778" i="82" s="1"/>
  <c r="CB779" i="82" s="1"/>
  <c r="CB780" i="82" s="1"/>
  <c r="CB781" i="82" s="1"/>
  <c r="CB782" i="82" s="1"/>
  <c r="CB783" i="82" s="1"/>
  <c r="CB784" i="82" s="1"/>
  <c r="CB785" i="82" s="1"/>
  <c r="CB786" i="82" s="1"/>
  <c r="CB787" i="82" s="1"/>
  <c r="CB788" i="82" s="1"/>
  <c r="CB789" i="82" s="1"/>
  <c r="CB790" i="82" s="1"/>
  <c r="CB791" i="82" s="1"/>
  <c r="CB792" i="82" s="1"/>
  <c r="CB793" i="82" s="1"/>
  <c r="CB794" i="82" s="1"/>
  <c r="CB795" i="82" s="1"/>
  <c r="CB796" i="82" s="1"/>
  <c r="CB797" i="82" s="1"/>
  <c r="CB798" i="82" s="1"/>
  <c r="CB799" i="82" s="1"/>
  <c r="CB800" i="82" s="1"/>
  <c r="CB801" i="82" s="1"/>
  <c r="CB802" i="82" s="1"/>
  <c r="CB803" i="82" s="1"/>
  <c r="CB804" i="82" s="1"/>
  <c r="CB805" i="82" s="1"/>
  <c r="CB806" i="82" s="1"/>
  <c r="CB807" i="82" s="1"/>
  <c r="CB808" i="82" s="1"/>
  <c r="CB809" i="82" s="1"/>
  <c r="CB810" i="82" s="1"/>
  <c r="CB811" i="82" s="1"/>
  <c r="CB812" i="82" s="1"/>
  <c r="CB813" i="82" s="1"/>
  <c r="CB814" i="82" s="1"/>
  <c r="CB815" i="82" s="1"/>
  <c r="CB816" i="82" s="1"/>
  <c r="CB817" i="82" s="1"/>
  <c r="CB818" i="82" s="1"/>
  <c r="CB819" i="82" s="1"/>
  <c r="CB820" i="82" s="1"/>
  <c r="CB821" i="82" s="1"/>
  <c r="CB822" i="82" s="1"/>
  <c r="CB823" i="82" s="1"/>
  <c r="CB824" i="82" s="1"/>
  <c r="CB825" i="82" s="1"/>
  <c r="CB826" i="82" s="1"/>
  <c r="CB827" i="82" s="1"/>
  <c r="CB828" i="82" s="1"/>
  <c r="CB829" i="82" s="1"/>
  <c r="CB830" i="82" s="1"/>
  <c r="CB831" i="82" s="1"/>
  <c r="CB832" i="82" s="1"/>
  <c r="CB833" i="82" s="1"/>
  <c r="CB834" i="82" s="1"/>
  <c r="CB835" i="82" s="1"/>
  <c r="CB836" i="82" s="1"/>
  <c r="CB837" i="82" s="1"/>
  <c r="CB838" i="82" s="1"/>
  <c r="CB839" i="82" s="1"/>
  <c r="CB840" i="82" s="1"/>
  <c r="CB841" i="82" s="1"/>
  <c r="CB842" i="82" s="1"/>
  <c r="CB843" i="82" s="1"/>
  <c r="CB844" i="82" s="1"/>
  <c r="CB845" i="82" s="1"/>
  <c r="CB846" i="82" s="1"/>
  <c r="CB847" i="82" s="1"/>
  <c r="CB848" i="82" s="1"/>
  <c r="CB849" i="82" s="1"/>
  <c r="CB850" i="82" s="1"/>
  <c r="CB851" i="82" s="1"/>
  <c r="CB852" i="82" s="1"/>
  <c r="CB853" i="82" s="1"/>
  <c r="CB854" i="82" s="1"/>
  <c r="CB855" i="82" s="1"/>
  <c r="CB856" i="82" s="1"/>
  <c r="CB857" i="82" s="1"/>
  <c r="CB858" i="82" s="1"/>
  <c r="CB859" i="82" s="1"/>
  <c r="CB860" i="82" s="1"/>
  <c r="CB861" i="82" s="1"/>
  <c r="CB862" i="82" s="1"/>
  <c r="CB863" i="82" s="1"/>
  <c r="CB864" i="82" s="1"/>
  <c r="CB865" i="82" s="1"/>
  <c r="CB866" i="82" s="1"/>
  <c r="CB867" i="82" s="1"/>
  <c r="CB868" i="82" s="1"/>
  <c r="CB869" i="82" s="1"/>
  <c r="CB870" i="82" s="1"/>
  <c r="CB871" i="82" s="1"/>
  <c r="CB872" i="82" s="1"/>
  <c r="CB873" i="82" s="1"/>
  <c r="CB874" i="82" s="1"/>
  <c r="CB875" i="82" s="1"/>
  <c r="CB876" i="82" s="1"/>
  <c r="CB877" i="82" s="1"/>
  <c r="CB878" i="82" s="1"/>
  <c r="CB879" i="82" s="1"/>
  <c r="CB880" i="82" s="1"/>
  <c r="CB881" i="82" s="1"/>
  <c r="CB882" i="82" s="1"/>
  <c r="CB883" i="82" s="1"/>
  <c r="CB884" i="82" s="1"/>
  <c r="CB885" i="82" s="1"/>
  <c r="CB886" i="82" s="1"/>
  <c r="CB887" i="82" s="1"/>
  <c r="CB888" i="82" s="1"/>
  <c r="CB889" i="82" s="1"/>
  <c r="CB890" i="82" s="1"/>
  <c r="CB891" i="82" s="1"/>
  <c r="CB892" i="82" s="1"/>
  <c r="CB893" i="82" s="1"/>
  <c r="CB894" i="82" s="1"/>
  <c r="CB895" i="82" s="1"/>
  <c r="CB896" i="82" s="1"/>
  <c r="CB897" i="82" s="1"/>
  <c r="CB898" i="82" s="1"/>
  <c r="CB899" i="82" s="1"/>
  <c r="CB900" i="82" s="1"/>
  <c r="CB901" i="82" s="1"/>
  <c r="CB902" i="82" s="1"/>
  <c r="CB903" i="82" s="1"/>
  <c r="CB904" i="82" s="1"/>
  <c r="CB905" i="82" s="1"/>
  <c r="CB906" i="82" s="1"/>
  <c r="CB907" i="82" s="1"/>
  <c r="CB908" i="82" s="1"/>
  <c r="CB909" i="82" s="1"/>
  <c r="CB910" i="82" s="1"/>
  <c r="CB911" i="82" s="1"/>
  <c r="CB912" i="82" s="1"/>
  <c r="CB913" i="82" s="1"/>
  <c r="CB914" i="82" s="1"/>
  <c r="CB915" i="82" s="1"/>
  <c r="CB916" i="82" s="1"/>
  <c r="CB917" i="82" s="1"/>
  <c r="CB918" i="82" s="1"/>
  <c r="CB919" i="82" s="1"/>
  <c r="CB920" i="82" s="1"/>
  <c r="CB921" i="82" s="1"/>
  <c r="CB922" i="82" s="1"/>
  <c r="CB923" i="82" s="1"/>
  <c r="CB924" i="82" s="1"/>
  <c r="CB925" i="82" s="1"/>
  <c r="CB926" i="82" s="1"/>
  <c r="CB927" i="82" s="1"/>
  <c r="CB928" i="82" s="1"/>
  <c r="CB929" i="82" s="1"/>
  <c r="CB930" i="82" s="1"/>
  <c r="CB931" i="82" s="1"/>
  <c r="CB932" i="82" s="1"/>
  <c r="CB933" i="82" s="1"/>
  <c r="CB934" i="82" s="1"/>
  <c r="CB935" i="82" s="1"/>
  <c r="CB936" i="82" s="1"/>
  <c r="CB937" i="82" s="1"/>
  <c r="CB938" i="82" s="1"/>
  <c r="CB939" i="82" s="1"/>
  <c r="CB940" i="82" s="1"/>
  <c r="CB941" i="82" s="1"/>
  <c r="CB942" i="82" s="1"/>
  <c r="CB943" i="82" s="1"/>
  <c r="CB944" i="82" s="1"/>
  <c r="CB945" i="82" s="1"/>
  <c r="CB946" i="82" s="1"/>
  <c r="CB947" i="82" s="1"/>
  <c r="CB948" i="82" s="1"/>
  <c r="CB949" i="82" s="1"/>
  <c r="CB950" i="82" s="1"/>
  <c r="CB951" i="82" s="1"/>
  <c r="CB952" i="82" s="1"/>
  <c r="CB953" i="82" s="1"/>
  <c r="CB954" i="82" s="1"/>
  <c r="CB955" i="82" s="1"/>
  <c r="CB956" i="82" s="1"/>
  <c r="CB957" i="82" s="1"/>
  <c r="CB958" i="82" s="1"/>
  <c r="CB959" i="82" s="1"/>
  <c r="CB960" i="82" s="1"/>
  <c r="CB961" i="82" s="1"/>
  <c r="CB962" i="82" s="1"/>
  <c r="CB963" i="82" s="1"/>
  <c r="CB964" i="82" s="1"/>
  <c r="CB965" i="82" s="1"/>
  <c r="CB966" i="82" s="1"/>
  <c r="CB967" i="82" s="1"/>
  <c r="CB968" i="82" s="1"/>
  <c r="CB969" i="82" s="1"/>
  <c r="CB970" i="82" s="1"/>
  <c r="CB971" i="82" s="1"/>
  <c r="CB972" i="82" s="1"/>
  <c r="CB973" i="82" s="1"/>
  <c r="CB974" i="82" s="1"/>
  <c r="CB975" i="82" s="1"/>
  <c r="CB976" i="82" s="1"/>
  <c r="CB977" i="82" s="1"/>
  <c r="CB978" i="82" s="1"/>
  <c r="CB979" i="82" s="1"/>
  <c r="CB980" i="82" s="1"/>
  <c r="CB981" i="82" s="1"/>
  <c r="CB982" i="82" s="1"/>
  <c r="CB983" i="82" s="1"/>
  <c r="CB984" i="82" s="1"/>
  <c r="CB985" i="82" s="1"/>
  <c r="CB986" i="82" s="1"/>
  <c r="CB987" i="82" s="1"/>
  <c r="CB988" i="82" s="1"/>
  <c r="CB989" i="82" s="1"/>
  <c r="CB990" i="82" s="1"/>
  <c r="CB991" i="82" s="1"/>
  <c r="CB992" i="82" s="1"/>
  <c r="CB993" i="82" s="1"/>
  <c r="CB994" i="82" s="1"/>
  <c r="CB995" i="82" s="1"/>
  <c r="CB996" i="82" s="1"/>
  <c r="CB997" i="82" s="1"/>
  <c r="CB998" i="82" s="1"/>
  <c r="CB999" i="82" s="1"/>
  <c r="CB1000" i="82" s="1"/>
  <c r="CB1001" i="82" s="1"/>
  <c r="CB1002" i="82" s="1"/>
  <c r="CB1003" i="82" s="1"/>
  <c r="BT9" i="82"/>
  <c r="BT17" i="82"/>
  <c r="AE19" i="82"/>
  <c r="AE24" i="82"/>
  <c r="BT28" i="82"/>
  <c r="BT30" i="82"/>
  <c r="AE35" i="82"/>
  <c r="AE41" i="82"/>
  <c r="AE46" i="82"/>
  <c r="BT46" i="82"/>
  <c r="AI48" i="82"/>
  <c r="AE54" i="82"/>
  <c r="BT54" i="82"/>
  <c r="AI56" i="82"/>
  <c r="AI59" i="82"/>
  <c r="AE60" i="82"/>
  <c r="AI63" i="82"/>
  <c r="AE64" i="82"/>
  <c r="AI73" i="82"/>
  <c r="AI74" i="82"/>
  <c r="AI85" i="82"/>
  <c r="AI103" i="82"/>
  <c r="AI121" i="82"/>
  <c r="AI125" i="82"/>
  <c r="AI178" i="82"/>
  <c r="AE45" i="82"/>
  <c r="AE20" i="82"/>
  <c r="AE32" i="82"/>
  <c r="BT36" i="82"/>
  <c r="AE49" i="82"/>
  <c r="AE57" i="82"/>
  <c r="AI72" i="82"/>
  <c r="AI92" i="82"/>
  <c r="AI99" i="82"/>
  <c r="AI106" i="82"/>
  <c r="AI116" i="82"/>
  <c r="AI132" i="82"/>
  <c r="AI140" i="82"/>
  <c r="AI142" i="82"/>
  <c r="AI174" i="82"/>
  <c r="BT224" i="82"/>
  <c r="AE25" i="82"/>
  <c r="AE39" i="82"/>
  <c r="AE4" i="82"/>
  <c r="N3" i="87" s="1"/>
  <c r="E20" i="66" s="1"/>
  <c r="AE12" i="82"/>
  <c r="AE5" i="82"/>
  <c r="CD5" i="82"/>
  <c r="CD6" i="82" s="1"/>
  <c r="CD7" i="82" s="1"/>
  <c r="CD8" i="82" s="1"/>
  <c r="CD9" i="82" s="1"/>
  <c r="CD10" i="82" s="1"/>
  <c r="CD11" i="82" s="1"/>
  <c r="CD12" i="82" s="1"/>
  <c r="CD13" i="82" s="1"/>
  <c r="CD14" i="82" s="1"/>
  <c r="CD15" i="82" s="1"/>
  <c r="CD16" i="82" s="1"/>
  <c r="CD17" i="82" s="1"/>
  <c r="CD18" i="82" s="1"/>
  <c r="CD19" i="82" s="1"/>
  <c r="CD20" i="82" s="1"/>
  <c r="CD21" i="82" s="1"/>
  <c r="CD22" i="82" s="1"/>
  <c r="CD23" i="82" s="1"/>
  <c r="CD24" i="82" s="1"/>
  <c r="CD25" i="82" s="1"/>
  <c r="CD26" i="82" s="1"/>
  <c r="CD27" i="82" s="1"/>
  <c r="CD28" i="82" s="1"/>
  <c r="CD29" i="82" s="1"/>
  <c r="CD30" i="82" s="1"/>
  <c r="CD31" i="82" s="1"/>
  <c r="CD32" i="82" s="1"/>
  <c r="CD33" i="82" s="1"/>
  <c r="CD34" i="82" s="1"/>
  <c r="CD35" i="82" s="1"/>
  <c r="CD36" i="82" s="1"/>
  <c r="CD37" i="82" s="1"/>
  <c r="CD38" i="82" s="1"/>
  <c r="CD39" i="82" s="1"/>
  <c r="CD40" i="82" s="1"/>
  <c r="CD41" i="82" s="1"/>
  <c r="CD42" i="82" s="1"/>
  <c r="CD43" i="82" s="1"/>
  <c r="CD44" i="82" s="1"/>
  <c r="CD45" i="82" s="1"/>
  <c r="CD46" i="82" s="1"/>
  <c r="CD47" i="82" s="1"/>
  <c r="CD48" i="82" s="1"/>
  <c r="CD49" i="82" s="1"/>
  <c r="CD50" i="82" s="1"/>
  <c r="CD51" i="82" s="1"/>
  <c r="CD52" i="82" s="1"/>
  <c r="CD53" i="82" s="1"/>
  <c r="CD54" i="82" s="1"/>
  <c r="CD55" i="82" s="1"/>
  <c r="CD56" i="82" s="1"/>
  <c r="CD57" i="82" s="1"/>
  <c r="CD58" i="82" s="1"/>
  <c r="CD59" i="82" s="1"/>
  <c r="CD60" i="82" s="1"/>
  <c r="CD61" i="82" s="1"/>
  <c r="CD62" i="82" s="1"/>
  <c r="CD63" i="82" s="1"/>
  <c r="CD64" i="82" s="1"/>
  <c r="CD65" i="82" s="1"/>
  <c r="CD66" i="82" s="1"/>
  <c r="CD67" i="82" s="1"/>
  <c r="CD68" i="82" s="1"/>
  <c r="CD69" i="82" s="1"/>
  <c r="CD70" i="82" s="1"/>
  <c r="CD71" i="82" s="1"/>
  <c r="CD72" i="82" s="1"/>
  <c r="CD73" i="82" s="1"/>
  <c r="CD74" i="82" s="1"/>
  <c r="CD75" i="82" s="1"/>
  <c r="CD76" i="82" s="1"/>
  <c r="CD77" i="82" s="1"/>
  <c r="CD78" i="82" s="1"/>
  <c r="CD79" i="82" s="1"/>
  <c r="CD80" i="82" s="1"/>
  <c r="CD81" i="82" s="1"/>
  <c r="CD82" i="82" s="1"/>
  <c r="CD83" i="82" s="1"/>
  <c r="CD84" i="82" s="1"/>
  <c r="CD85" i="82" s="1"/>
  <c r="CD86" i="82" s="1"/>
  <c r="CD87" i="82" s="1"/>
  <c r="CD88" i="82" s="1"/>
  <c r="CD89" i="82" s="1"/>
  <c r="CD90" i="82" s="1"/>
  <c r="CD91" i="82" s="1"/>
  <c r="CD92" i="82" s="1"/>
  <c r="CD93" i="82" s="1"/>
  <c r="CD94" i="82" s="1"/>
  <c r="CD95" i="82" s="1"/>
  <c r="CD96" i="82" s="1"/>
  <c r="CD97" i="82" s="1"/>
  <c r="CD98" i="82" s="1"/>
  <c r="CD99" i="82" s="1"/>
  <c r="CD100" i="82" s="1"/>
  <c r="CD101" i="82" s="1"/>
  <c r="CD102" i="82" s="1"/>
  <c r="CD103" i="82" s="1"/>
  <c r="CD104" i="82" s="1"/>
  <c r="CD105" i="82" s="1"/>
  <c r="CD106" i="82" s="1"/>
  <c r="CD107" i="82" s="1"/>
  <c r="CD108" i="82" s="1"/>
  <c r="CD109" i="82" s="1"/>
  <c r="CD110" i="82" s="1"/>
  <c r="CD111" i="82" s="1"/>
  <c r="CD112" i="82" s="1"/>
  <c r="CD113" i="82" s="1"/>
  <c r="CD114" i="82" s="1"/>
  <c r="CD115" i="82" s="1"/>
  <c r="CD116" i="82" s="1"/>
  <c r="CD117" i="82" s="1"/>
  <c r="CD118" i="82" s="1"/>
  <c r="CD119" i="82" s="1"/>
  <c r="CD120" i="82" s="1"/>
  <c r="CD121" i="82" s="1"/>
  <c r="CD122" i="82" s="1"/>
  <c r="CD123" i="82" s="1"/>
  <c r="CD124" i="82" s="1"/>
  <c r="CD125" i="82" s="1"/>
  <c r="CD126" i="82" s="1"/>
  <c r="CD127" i="82" s="1"/>
  <c r="CD128" i="82" s="1"/>
  <c r="CD129" i="82" s="1"/>
  <c r="CD130" i="82" s="1"/>
  <c r="CD131" i="82" s="1"/>
  <c r="CD132" i="82" s="1"/>
  <c r="CD133" i="82" s="1"/>
  <c r="CD134" i="82" s="1"/>
  <c r="CD135" i="82" s="1"/>
  <c r="CD136" i="82" s="1"/>
  <c r="CD137" i="82" s="1"/>
  <c r="CD138" i="82" s="1"/>
  <c r="CD139" i="82" s="1"/>
  <c r="CD140" i="82" s="1"/>
  <c r="CD141" i="82" s="1"/>
  <c r="CD142" i="82" s="1"/>
  <c r="CD143" i="82" s="1"/>
  <c r="CD144" i="82" s="1"/>
  <c r="CD145" i="82" s="1"/>
  <c r="CD146" i="82" s="1"/>
  <c r="CD147" i="82" s="1"/>
  <c r="CD148" i="82" s="1"/>
  <c r="CD149" i="82" s="1"/>
  <c r="CD150" i="82" s="1"/>
  <c r="CD151" i="82" s="1"/>
  <c r="CD152" i="82" s="1"/>
  <c r="CD153" i="82" s="1"/>
  <c r="CD154" i="82" s="1"/>
  <c r="CD155" i="82" s="1"/>
  <c r="CD156" i="82" s="1"/>
  <c r="CD157" i="82" s="1"/>
  <c r="CD158" i="82" s="1"/>
  <c r="CD159" i="82" s="1"/>
  <c r="CD160" i="82" s="1"/>
  <c r="CD161" i="82" s="1"/>
  <c r="CD162" i="82" s="1"/>
  <c r="CD163" i="82" s="1"/>
  <c r="CD164" i="82" s="1"/>
  <c r="CD165" i="82" s="1"/>
  <c r="CD166" i="82" s="1"/>
  <c r="CD167" i="82" s="1"/>
  <c r="CD168" i="82" s="1"/>
  <c r="CD169" i="82" s="1"/>
  <c r="CD170" i="82" s="1"/>
  <c r="CD171" i="82" s="1"/>
  <c r="CD172" i="82" s="1"/>
  <c r="CD173" i="82" s="1"/>
  <c r="CD174" i="82" s="1"/>
  <c r="CD175" i="82" s="1"/>
  <c r="CD176" i="82" s="1"/>
  <c r="CD177" i="82" s="1"/>
  <c r="CD178" i="82" s="1"/>
  <c r="CD179" i="82" s="1"/>
  <c r="CD180" i="82" s="1"/>
  <c r="CD181" i="82" s="1"/>
  <c r="CD182" i="82" s="1"/>
  <c r="CD183" i="82" s="1"/>
  <c r="CD184" i="82" s="1"/>
  <c r="CD185" i="82" s="1"/>
  <c r="CD186" i="82" s="1"/>
  <c r="CD187" i="82" s="1"/>
  <c r="CD188" i="82" s="1"/>
  <c r="CD189" i="82" s="1"/>
  <c r="CD190" i="82" s="1"/>
  <c r="CD191" i="82" s="1"/>
  <c r="CD192" i="82" s="1"/>
  <c r="CD193" i="82" s="1"/>
  <c r="CD194" i="82" s="1"/>
  <c r="CD195" i="82" s="1"/>
  <c r="CD196" i="82" s="1"/>
  <c r="CD197" i="82" s="1"/>
  <c r="CD198" i="82" s="1"/>
  <c r="CD199" i="82" s="1"/>
  <c r="CD200" i="82" s="1"/>
  <c r="CD201" i="82" s="1"/>
  <c r="CD202" i="82" s="1"/>
  <c r="CD203" i="82" s="1"/>
  <c r="CD204" i="82" s="1"/>
  <c r="CD205" i="82" s="1"/>
  <c r="CD206" i="82" s="1"/>
  <c r="CD207" i="82" s="1"/>
  <c r="CD208" i="82" s="1"/>
  <c r="CD209" i="82" s="1"/>
  <c r="CD210" i="82" s="1"/>
  <c r="CD211" i="82" s="1"/>
  <c r="CD212" i="82" s="1"/>
  <c r="CD213" i="82" s="1"/>
  <c r="CD214" i="82" s="1"/>
  <c r="CD215" i="82" s="1"/>
  <c r="CD216" i="82" s="1"/>
  <c r="CD217" i="82" s="1"/>
  <c r="CD218" i="82" s="1"/>
  <c r="CD219" i="82" s="1"/>
  <c r="CD220" i="82" s="1"/>
  <c r="CD221" i="82" s="1"/>
  <c r="CD222" i="82" s="1"/>
  <c r="CD223" i="82" s="1"/>
  <c r="CD224" i="82" s="1"/>
  <c r="CD225" i="82" s="1"/>
  <c r="CD226" i="82" s="1"/>
  <c r="CD227" i="82" s="1"/>
  <c r="CD228" i="82" s="1"/>
  <c r="CD229" i="82" s="1"/>
  <c r="CD230" i="82" s="1"/>
  <c r="CD231" i="82" s="1"/>
  <c r="CD232" i="82" s="1"/>
  <c r="CD233" i="82" s="1"/>
  <c r="CD234" i="82" s="1"/>
  <c r="CD235" i="82" s="1"/>
  <c r="CD236" i="82" s="1"/>
  <c r="CD237" i="82" s="1"/>
  <c r="CD238" i="82" s="1"/>
  <c r="CD239" i="82" s="1"/>
  <c r="CD240" i="82" s="1"/>
  <c r="CD241" i="82" s="1"/>
  <c r="CD242" i="82" s="1"/>
  <c r="CD243" i="82" s="1"/>
  <c r="CD244" i="82" s="1"/>
  <c r="CD245" i="82" s="1"/>
  <c r="CD246" i="82" s="1"/>
  <c r="CD247" i="82" s="1"/>
  <c r="CD248" i="82" s="1"/>
  <c r="CD249" i="82" s="1"/>
  <c r="CD250" i="82" s="1"/>
  <c r="CD251" i="82" s="1"/>
  <c r="CD252" i="82" s="1"/>
  <c r="CD253" i="82" s="1"/>
  <c r="CD254" i="82" s="1"/>
  <c r="CD255" i="82" s="1"/>
  <c r="CD256" i="82" s="1"/>
  <c r="CD257" i="82" s="1"/>
  <c r="CD258" i="82" s="1"/>
  <c r="CD259" i="82" s="1"/>
  <c r="CD260" i="82" s="1"/>
  <c r="CD261" i="82" s="1"/>
  <c r="CD262" i="82" s="1"/>
  <c r="CD263" i="82" s="1"/>
  <c r="CD264" i="82" s="1"/>
  <c r="CD265" i="82" s="1"/>
  <c r="CD266" i="82" s="1"/>
  <c r="CD267" i="82" s="1"/>
  <c r="CD268" i="82" s="1"/>
  <c r="CD269" i="82" s="1"/>
  <c r="CD270" i="82" s="1"/>
  <c r="CD271" i="82" s="1"/>
  <c r="CD272" i="82" s="1"/>
  <c r="CD273" i="82" s="1"/>
  <c r="CD274" i="82" s="1"/>
  <c r="CD275" i="82" s="1"/>
  <c r="CD276" i="82" s="1"/>
  <c r="CD277" i="82" s="1"/>
  <c r="CD278" i="82" s="1"/>
  <c r="CD279" i="82" s="1"/>
  <c r="CD280" i="82" s="1"/>
  <c r="CD281" i="82" s="1"/>
  <c r="CD282" i="82" s="1"/>
  <c r="CD283" i="82" s="1"/>
  <c r="CD284" i="82" s="1"/>
  <c r="CD285" i="82" s="1"/>
  <c r="CD286" i="82" s="1"/>
  <c r="CD287" i="82" s="1"/>
  <c r="CD288" i="82" s="1"/>
  <c r="CD289" i="82" s="1"/>
  <c r="CD290" i="82" s="1"/>
  <c r="CD291" i="82" s="1"/>
  <c r="CD292" i="82" s="1"/>
  <c r="CD293" i="82" s="1"/>
  <c r="CD294" i="82" s="1"/>
  <c r="CD295" i="82" s="1"/>
  <c r="CD296" i="82" s="1"/>
  <c r="CD297" i="82" s="1"/>
  <c r="CD298" i="82" s="1"/>
  <c r="CD299" i="82" s="1"/>
  <c r="CD300" i="82" s="1"/>
  <c r="CD301" i="82" s="1"/>
  <c r="CD302" i="82" s="1"/>
  <c r="CD303" i="82" s="1"/>
  <c r="CD304" i="82" s="1"/>
  <c r="CD305" i="82" s="1"/>
  <c r="CD306" i="82" s="1"/>
  <c r="CD307" i="82" s="1"/>
  <c r="CD308" i="82" s="1"/>
  <c r="CD309" i="82" s="1"/>
  <c r="CD310" i="82" s="1"/>
  <c r="CD311" i="82" s="1"/>
  <c r="CD312" i="82" s="1"/>
  <c r="CD313" i="82" s="1"/>
  <c r="CD314" i="82" s="1"/>
  <c r="CD315" i="82" s="1"/>
  <c r="CD316" i="82" s="1"/>
  <c r="CD317" i="82" s="1"/>
  <c r="CD318" i="82" s="1"/>
  <c r="CD319" i="82" s="1"/>
  <c r="CD320" i="82" s="1"/>
  <c r="CD321" i="82" s="1"/>
  <c r="CD322" i="82" s="1"/>
  <c r="CD323" i="82" s="1"/>
  <c r="CD324" i="82" s="1"/>
  <c r="CD325" i="82" s="1"/>
  <c r="CD326" i="82" s="1"/>
  <c r="CD327" i="82" s="1"/>
  <c r="CD328" i="82" s="1"/>
  <c r="CD329" i="82" s="1"/>
  <c r="CD330" i="82" s="1"/>
  <c r="CD331" i="82" s="1"/>
  <c r="CD332" i="82" s="1"/>
  <c r="CD333" i="82" s="1"/>
  <c r="CD334" i="82" s="1"/>
  <c r="CD335" i="82" s="1"/>
  <c r="CD336" i="82" s="1"/>
  <c r="CD337" i="82" s="1"/>
  <c r="CD338" i="82" s="1"/>
  <c r="CD339" i="82" s="1"/>
  <c r="CD340" i="82" s="1"/>
  <c r="CD341" i="82" s="1"/>
  <c r="CD342" i="82" s="1"/>
  <c r="CD343" i="82" s="1"/>
  <c r="CD344" i="82" s="1"/>
  <c r="CD345" i="82" s="1"/>
  <c r="CD346" i="82" s="1"/>
  <c r="CD347" i="82" s="1"/>
  <c r="CD348" i="82" s="1"/>
  <c r="CD349" i="82" s="1"/>
  <c r="CD350" i="82" s="1"/>
  <c r="CD351" i="82" s="1"/>
  <c r="CD352" i="82" s="1"/>
  <c r="CD353" i="82" s="1"/>
  <c r="CD354" i="82" s="1"/>
  <c r="CD355" i="82" s="1"/>
  <c r="CD356" i="82" s="1"/>
  <c r="CD357" i="82" s="1"/>
  <c r="CD358" i="82" s="1"/>
  <c r="CD359" i="82" s="1"/>
  <c r="CD360" i="82" s="1"/>
  <c r="CD361" i="82" s="1"/>
  <c r="CD362" i="82" s="1"/>
  <c r="CD363" i="82" s="1"/>
  <c r="CD364" i="82" s="1"/>
  <c r="CD365" i="82" s="1"/>
  <c r="CD366" i="82" s="1"/>
  <c r="CD367" i="82" s="1"/>
  <c r="CD368" i="82" s="1"/>
  <c r="CD369" i="82" s="1"/>
  <c r="CD370" i="82" s="1"/>
  <c r="CD371" i="82" s="1"/>
  <c r="CD372" i="82" s="1"/>
  <c r="CD373" i="82" s="1"/>
  <c r="CD374" i="82" s="1"/>
  <c r="CD375" i="82" s="1"/>
  <c r="CD376" i="82" s="1"/>
  <c r="CD377" i="82" s="1"/>
  <c r="CD378" i="82" s="1"/>
  <c r="CD379" i="82" s="1"/>
  <c r="CD380" i="82" s="1"/>
  <c r="CD381" i="82" s="1"/>
  <c r="CD382" i="82" s="1"/>
  <c r="CD383" i="82" s="1"/>
  <c r="CD384" i="82" s="1"/>
  <c r="CD385" i="82" s="1"/>
  <c r="CD386" i="82" s="1"/>
  <c r="CD387" i="82" s="1"/>
  <c r="CD388" i="82" s="1"/>
  <c r="CD389" i="82" s="1"/>
  <c r="CD390" i="82" s="1"/>
  <c r="CD391" i="82" s="1"/>
  <c r="CD392" i="82" s="1"/>
  <c r="CD393" i="82" s="1"/>
  <c r="CD394" i="82" s="1"/>
  <c r="CD395" i="82" s="1"/>
  <c r="CD396" i="82" s="1"/>
  <c r="CD397" i="82" s="1"/>
  <c r="CD398" i="82" s="1"/>
  <c r="CD399" i="82" s="1"/>
  <c r="CD400" i="82" s="1"/>
  <c r="CD401" i="82" s="1"/>
  <c r="CD402" i="82" s="1"/>
  <c r="CD403" i="82" s="1"/>
  <c r="CD404" i="82" s="1"/>
  <c r="CD405" i="82" s="1"/>
  <c r="CD406" i="82" s="1"/>
  <c r="CD407" i="82" s="1"/>
  <c r="CD408" i="82" s="1"/>
  <c r="CD409" i="82" s="1"/>
  <c r="CD410" i="82" s="1"/>
  <c r="CD411" i="82" s="1"/>
  <c r="CD412" i="82" s="1"/>
  <c r="CD413" i="82" s="1"/>
  <c r="CD414" i="82" s="1"/>
  <c r="CD415" i="82" s="1"/>
  <c r="CD416" i="82" s="1"/>
  <c r="CD417" i="82" s="1"/>
  <c r="CD418" i="82" s="1"/>
  <c r="CD419" i="82" s="1"/>
  <c r="CD420" i="82" s="1"/>
  <c r="CD421" i="82" s="1"/>
  <c r="CD422" i="82" s="1"/>
  <c r="CD423" i="82" s="1"/>
  <c r="CD424" i="82" s="1"/>
  <c r="CD425" i="82" s="1"/>
  <c r="CD426" i="82" s="1"/>
  <c r="CD427" i="82" s="1"/>
  <c r="CD428" i="82" s="1"/>
  <c r="CD429" i="82" s="1"/>
  <c r="CD430" i="82" s="1"/>
  <c r="CD431" i="82" s="1"/>
  <c r="CD432" i="82" s="1"/>
  <c r="CD433" i="82" s="1"/>
  <c r="CD434" i="82" s="1"/>
  <c r="CD435" i="82" s="1"/>
  <c r="CD436" i="82" s="1"/>
  <c r="CD437" i="82" s="1"/>
  <c r="CD438" i="82" s="1"/>
  <c r="CD439" i="82" s="1"/>
  <c r="CD440" i="82" s="1"/>
  <c r="CD441" i="82" s="1"/>
  <c r="CD442" i="82" s="1"/>
  <c r="CD443" i="82" s="1"/>
  <c r="CD444" i="82" s="1"/>
  <c r="CD445" i="82" s="1"/>
  <c r="CD446" i="82" s="1"/>
  <c r="CD447" i="82" s="1"/>
  <c r="CD448" i="82" s="1"/>
  <c r="CD449" i="82" s="1"/>
  <c r="CD450" i="82" s="1"/>
  <c r="CD451" i="82" s="1"/>
  <c r="CD452" i="82" s="1"/>
  <c r="CD453" i="82" s="1"/>
  <c r="CD454" i="82" s="1"/>
  <c r="CD455" i="82" s="1"/>
  <c r="CD456" i="82" s="1"/>
  <c r="CD457" i="82" s="1"/>
  <c r="CD458" i="82" s="1"/>
  <c r="CD459" i="82" s="1"/>
  <c r="CD460" i="82" s="1"/>
  <c r="CD461" i="82" s="1"/>
  <c r="CD462" i="82" s="1"/>
  <c r="CD463" i="82" s="1"/>
  <c r="CD464" i="82" s="1"/>
  <c r="CD465" i="82" s="1"/>
  <c r="CD466" i="82" s="1"/>
  <c r="CD467" i="82" s="1"/>
  <c r="CD468" i="82" s="1"/>
  <c r="CD469" i="82" s="1"/>
  <c r="CD470" i="82" s="1"/>
  <c r="CD471" i="82" s="1"/>
  <c r="CD472" i="82" s="1"/>
  <c r="CD473" i="82" s="1"/>
  <c r="CD474" i="82" s="1"/>
  <c r="CD475" i="82" s="1"/>
  <c r="CD476" i="82" s="1"/>
  <c r="CD477" i="82" s="1"/>
  <c r="CD478" i="82" s="1"/>
  <c r="CD479" i="82" s="1"/>
  <c r="CD480" i="82" s="1"/>
  <c r="CD481" i="82" s="1"/>
  <c r="CD482" i="82" s="1"/>
  <c r="CD483" i="82" s="1"/>
  <c r="CD484" i="82" s="1"/>
  <c r="CD485" i="82" s="1"/>
  <c r="CD486" i="82" s="1"/>
  <c r="CD487" i="82" s="1"/>
  <c r="CD488" i="82" s="1"/>
  <c r="CD489" i="82" s="1"/>
  <c r="CD490" i="82" s="1"/>
  <c r="CD491" i="82" s="1"/>
  <c r="CD492" i="82" s="1"/>
  <c r="CD493" i="82" s="1"/>
  <c r="CD494" i="82" s="1"/>
  <c r="CD495" i="82" s="1"/>
  <c r="CD496" i="82" s="1"/>
  <c r="CD497" i="82" s="1"/>
  <c r="CD498" i="82" s="1"/>
  <c r="CD499" i="82" s="1"/>
  <c r="CD500" i="82" s="1"/>
  <c r="CD501" i="82" s="1"/>
  <c r="CD502" i="82" s="1"/>
  <c r="CD503" i="82" s="1"/>
  <c r="CD504" i="82" s="1"/>
  <c r="CD505" i="82" s="1"/>
  <c r="CD506" i="82" s="1"/>
  <c r="CD507" i="82" s="1"/>
  <c r="CD508" i="82" s="1"/>
  <c r="CD509" i="82" s="1"/>
  <c r="CD510" i="82" s="1"/>
  <c r="CD511" i="82" s="1"/>
  <c r="CD512" i="82" s="1"/>
  <c r="CD513" i="82" s="1"/>
  <c r="CD514" i="82" s="1"/>
  <c r="CD515" i="82" s="1"/>
  <c r="CD516" i="82" s="1"/>
  <c r="CD517" i="82" s="1"/>
  <c r="CD518" i="82" s="1"/>
  <c r="CD519" i="82" s="1"/>
  <c r="CD520" i="82" s="1"/>
  <c r="CD521" i="82" s="1"/>
  <c r="CD522" i="82" s="1"/>
  <c r="CD523" i="82" s="1"/>
  <c r="CD524" i="82" s="1"/>
  <c r="CD525" i="82" s="1"/>
  <c r="CD526" i="82" s="1"/>
  <c r="CD527" i="82" s="1"/>
  <c r="CD528" i="82" s="1"/>
  <c r="CD529" i="82" s="1"/>
  <c r="CD530" i="82" s="1"/>
  <c r="CD531" i="82" s="1"/>
  <c r="CD532" i="82" s="1"/>
  <c r="CD533" i="82" s="1"/>
  <c r="CD534" i="82" s="1"/>
  <c r="CD535" i="82" s="1"/>
  <c r="CD536" i="82" s="1"/>
  <c r="CD537" i="82" s="1"/>
  <c r="CD538" i="82" s="1"/>
  <c r="CD539" i="82" s="1"/>
  <c r="CD540" i="82" s="1"/>
  <c r="CD541" i="82" s="1"/>
  <c r="CD542" i="82" s="1"/>
  <c r="CD543" i="82" s="1"/>
  <c r="CD544" i="82" s="1"/>
  <c r="CD545" i="82" s="1"/>
  <c r="CD546" i="82" s="1"/>
  <c r="CD547" i="82" s="1"/>
  <c r="CD548" i="82" s="1"/>
  <c r="CD549" i="82" s="1"/>
  <c r="CD550" i="82" s="1"/>
  <c r="CD551" i="82" s="1"/>
  <c r="CD552" i="82" s="1"/>
  <c r="CD553" i="82" s="1"/>
  <c r="CD554" i="82" s="1"/>
  <c r="CD555" i="82" s="1"/>
  <c r="CD556" i="82" s="1"/>
  <c r="CD557" i="82" s="1"/>
  <c r="CD558" i="82" s="1"/>
  <c r="CD559" i="82" s="1"/>
  <c r="CD560" i="82" s="1"/>
  <c r="CD561" i="82" s="1"/>
  <c r="CD562" i="82" s="1"/>
  <c r="CD563" i="82" s="1"/>
  <c r="CD564" i="82" s="1"/>
  <c r="CD565" i="82" s="1"/>
  <c r="CD566" i="82" s="1"/>
  <c r="CD567" i="82" s="1"/>
  <c r="CD568" i="82" s="1"/>
  <c r="CD569" i="82" s="1"/>
  <c r="CD570" i="82" s="1"/>
  <c r="CD571" i="82" s="1"/>
  <c r="CD572" i="82" s="1"/>
  <c r="CD573" i="82" s="1"/>
  <c r="CD574" i="82" s="1"/>
  <c r="CD575" i="82" s="1"/>
  <c r="CD576" i="82" s="1"/>
  <c r="CD577" i="82" s="1"/>
  <c r="CD578" i="82" s="1"/>
  <c r="CD579" i="82" s="1"/>
  <c r="CD580" i="82" s="1"/>
  <c r="CD581" i="82" s="1"/>
  <c r="CD582" i="82" s="1"/>
  <c r="CD583" i="82" s="1"/>
  <c r="CD584" i="82" s="1"/>
  <c r="CD585" i="82" s="1"/>
  <c r="CD586" i="82" s="1"/>
  <c r="CD587" i="82" s="1"/>
  <c r="CD588" i="82" s="1"/>
  <c r="CD589" i="82" s="1"/>
  <c r="CD590" i="82" s="1"/>
  <c r="CD591" i="82" s="1"/>
  <c r="CD592" i="82" s="1"/>
  <c r="CD593" i="82" s="1"/>
  <c r="CD594" i="82" s="1"/>
  <c r="CD595" i="82" s="1"/>
  <c r="CD596" i="82" s="1"/>
  <c r="CD597" i="82" s="1"/>
  <c r="CD598" i="82" s="1"/>
  <c r="CD599" i="82" s="1"/>
  <c r="CD600" i="82" s="1"/>
  <c r="CD601" i="82" s="1"/>
  <c r="CD602" i="82" s="1"/>
  <c r="CD603" i="82" s="1"/>
  <c r="CD604" i="82" s="1"/>
  <c r="CD605" i="82" s="1"/>
  <c r="CD606" i="82" s="1"/>
  <c r="CD607" i="82" s="1"/>
  <c r="CD608" i="82" s="1"/>
  <c r="CD609" i="82" s="1"/>
  <c r="CD610" i="82" s="1"/>
  <c r="CD611" i="82" s="1"/>
  <c r="CD612" i="82" s="1"/>
  <c r="CD613" i="82" s="1"/>
  <c r="CD614" i="82" s="1"/>
  <c r="CD615" i="82" s="1"/>
  <c r="CD616" i="82" s="1"/>
  <c r="CD617" i="82" s="1"/>
  <c r="CD618" i="82" s="1"/>
  <c r="CD619" i="82" s="1"/>
  <c r="CD620" i="82" s="1"/>
  <c r="CD621" i="82" s="1"/>
  <c r="CD622" i="82" s="1"/>
  <c r="CD623" i="82" s="1"/>
  <c r="CD624" i="82" s="1"/>
  <c r="CD625" i="82" s="1"/>
  <c r="CD626" i="82" s="1"/>
  <c r="CD627" i="82" s="1"/>
  <c r="CD628" i="82" s="1"/>
  <c r="CD629" i="82" s="1"/>
  <c r="CD630" i="82" s="1"/>
  <c r="CD631" i="82" s="1"/>
  <c r="CD632" i="82" s="1"/>
  <c r="CD633" i="82" s="1"/>
  <c r="CD634" i="82" s="1"/>
  <c r="CD635" i="82" s="1"/>
  <c r="CD636" i="82" s="1"/>
  <c r="CD637" i="82" s="1"/>
  <c r="CD638" i="82" s="1"/>
  <c r="CD639" i="82" s="1"/>
  <c r="CD640" i="82" s="1"/>
  <c r="CD641" i="82" s="1"/>
  <c r="CD642" i="82" s="1"/>
  <c r="CD643" i="82" s="1"/>
  <c r="CD644" i="82" s="1"/>
  <c r="CD645" i="82" s="1"/>
  <c r="CD646" i="82" s="1"/>
  <c r="CD647" i="82" s="1"/>
  <c r="CD648" i="82" s="1"/>
  <c r="CD649" i="82" s="1"/>
  <c r="CD650" i="82" s="1"/>
  <c r="CD651" i="82" s="1"/>
  <c r="CD652" i="82" s="1"/>
  <c r="CD653" i="82" s="1"/>
  <c r="CD654" i="82" s="1"/>
  <c r="CD655" i="82" s="1"/>
  <c r="CD656" i="82" s="1"/>
  <c r="CD657" i="82" s="1"/>
  <c r="CD658" i="82" s="1"/>
  <c r="CD659" i="82" s="1"/>
  <c r="CD660" i="82" s="1"/>
  <c r="CD661" i="82" s="1"/>
  <c r="CD662" i="82" s="1"/>
  <c r="CD663" i="82" s="1"/>
  <c r="CD664" i="82" s="1"/>
  <c r="CD665" i="82" s="1"/>
  <c r="CD666" i="82" s="1"/>
  <c r="CD667" i="82" s="1"/>
  <c r="CD668" i="82" s="1"/>
  <c r="CD669" i="82" s="1"/>
  <c r="CD670" i="82" s="1"/>
  <c r="CD671" i="82" s="1"/>
  <c r="CD672" i="82" s="1"/>
  <c r="CD673" i="82" s="1"/>
  <c r="CD674" i="82" s="1"/>
  <c r="CD675" i="82" s="1"/>
  <c r="CD676" i="82" s="1"/>
  <c r="CD677" i="82" s="1"/>
  <c r="CD678" i="82" s="1"/>
  <c r="CD679" i="82" s="1"/>
  <c r="CD680" i="82" s="1"/>
  <c r="CD681" i="82" s="1"/>
  <c r="CD682" i="82" s="1"/>
  <c r="CD683" i="82" s="1"/>
  <c r="CD684" i="82" s="1"/>
  <c r="CD685" i="82" s="1"/>
  <c r="CD686" i="82" s="1"/>
  <c r="CD687" i="82" s="1"/>
  <c r="CD688" i="82" s="1"/>
  <c r="CD689" i="82" s="1"/>
  <c r="CD690" i="82" s="1"/>
  <c r="CD691" i="82" s="1"/>
  <c r="CD692" i="82" s="1"/>
  <c r="CD693" i="82" s="1"/>
  <c r="CD694" i="82" s="1"/>
  <c r="CD695" i="82" s="1"/>
  <c r="CD696" i="82" s="1"/>
  <c r="CD697" i="82" s="1"/>
  <c r="CD698" i="82" s="1"/>
  <c r="CD699" i="82" s="1"/>
  <c r="CD700" i="82" s="1"/>
  <c r="CD701" i="82" s="1"/>
  <c r="CD702" i="82" s="1"/>
  <c r="CD703" i="82" s="1"/>
  <c r="CD704" i="82" s="1"/>
  <c r="CD705" i="82" s="1"/>
  <c r="CD706" i="82" s="1"/>
  <c r="CD707" i="82" s="1"/>
  <c r="CD708" i="82" s="1"/>
  <c r="CD709" i="82" s="1"/>
  <c r="CD710" i="82" s="1"/>
  <c r="CD711" i="82" s="1"/>
  <c r="CD712" i="82" s="1"/>
  <c r="CD713" i="82" s="1"/>
  <c r="CD714" i="82" s="1"/>
  <c r="CD715" i="82" s="1"/>
  <c r="CD716" i="82" s="1"/>
  <c r="CD717" i="82" s="1"/>
  <c r="CD718" i="82" s="1"/>
  <c r="CD719" i="82" s="1"/>
  <c r="CD720" i="82" s="1"/>
  <c r="CD721" i="82" s="1"/>
  <c r="CD722" i="82" s="1"/>
  <c r="CD723" i="82" s="1"/>
  <c r="CD724" i="82" s="1"/>
  <c r="CD725" i="82" s="1"/>
  <c r="CD726" i="82" s="1"/>
  <c r="CD727" i="82" s="1"/>
  <c r="CD728" i="82" s="1"/>
  <c r="CD729" i="82" s="1"/>
  <c r="CD730" i="82" s="1"/>
  <c r="CD731" i="82" s="1"/>
  <c r="CD732" i="82" s="1"/>
  <c r="CD733" i="82" s="1"/>
  <c r="CD734" i="82" s="1"/>
  <c r="CD735" i="82" s="1"/>
  <c r="CD736" i="82" s="1"/>
  <c r="CD737" i="82" s="1"/>
  <c r="CD738" i="82" s="1"/>
  <c r="CD739" i="82" s="1"/>
  <c r="CD740" i="82" s="1"/>
  <c r="CD741" i="82" s="1"/>
  <c r="CD742" i="82" s="1"/>
  <c r="CD743" i="82" s="1"/>
  <c r="CD744" i="82" s="1"/>
  <c r="CD745" i="82" s="1"/>
  <c r="CD746" i="82" s="1"/>
  <c r="CD747" i="82" s="1"/>
  <c r="CD748" i="82" s="1"/>
  <c r="CD749" i="82" s="1"/>
  <c r="CD750" i="82" s="1"/>
  <c r="CD751" i="82" s="1"/>
  <c r="CD752" i="82" s="1"/>
  <c r="CD753" i="82" s="1"/>
  <c r="CD754" i="82" s="1"/>
  <c r="CD755" i="82" s="1"/>
  <c r="CD756" i="82" s="1"/>
  <c r="CD757" i="82" s="1"/>
  <c r="CD758" i="82" s="1"/>
  <c r="CD759" i="82" s="1"/>
  <c r="CD760" i="82" s="1"/>
  <c r="CD761" i="82" s="1"/>
  <c r="CD762" i="82" s="1"/>
  <c r="CD763" i="82" s="1"/>
  <c r="CD764" i="82" s="1"/>
  <c r="CD765" i="82" s="1"/>
  <c r="CD766" i="82" s="1"/>
  <c r="CD767" i="82" s="1"/>
  <c r="CD768" i="82" s="1"/>
  <c r="CD769" i="82" s="1"/>
  <c r="CD770" i="82" s="1"/>
  <c r="CD771" i="82" s="1"/>
  <c r="CD772" i="82" s="1"/>
  <c r="CD773" i="82" s="1"/>
  <c r="CD774" i="82" s="1"/>
  <c r="CD775" i="82" s="1"/>
  <c r="CD776" i="82" s="1"/>
  <c r="CD777" i="82" s="1"/>
  <c r="CD778" i="82" s="1"/>
  <c r="CD779" i="82" s="1"/>
  <c r="CD780" i="82" s="1"/>
  <c r="CD781" i="82" s="1"/>
  <c r="CD782" i="82" s="1"/>
  <c r="CD783" i="82" s="1"/>
  <c r="CD784" i="82" s="1"/>
  <c r="CD785" i="82" s="1"/>
  <c r="CD786" i="82" s="1"/>
  <c r="CD787" i="82" s="1"/>
  <c r="CD788" i="82" s="1"/>
  <c r="CD789" i="82" s="1"/>
  <c r="CD790" i="82" s="1"/>
  <c r="CD791" i="82" s="1"/>
  <c r="CD792" i="82" s="1"/>
  <c r="CD793" i="82" s="1"/>
  <c r="CD794" i="82" s="1"/>
  <c r="CD795" i="82" s="1"/>
  <c r="CD796" i="82" s="1"/>
  <c r="CD797" i="82" s="1"/>
  <c r="CD798" i="82" s="1"/>
  <c r="CD799" i="82" s="1"/>
  <c r="CD800" i="82" s="1"/>
  <c r="CD801" i="82" s="1"/>
  <c r="CD802" i="82" s="1"/>
  <c r="CD803" i="82" s="1"/>
  <c r="CD804" i="82" s="1"/>
  <c r="CD805" i="82" s="1"/>
  <c r="CD806" i="82" s="1"/>
  <c r="CD807" i="82" s="1"/>
  <c r="CD808" i="82" s="1"/>
  <c r="CD809" i="82" s="1"/>
  <c r="CD810" i="82" s="1"/>
  <c r="CD811" i="82" s="1"/>
  <c r="CD812" i="82" s="1"/>
  <c r="CD813" i="82" s="1"/>
  <c r="CD814" i="82" s="1"/>
  <c r="CD815" i="82" s="1"/>
  <c r="CD816" i="82" s="1"/>
  <c r="CD817" i="82" s="1"/>
  <c r="CD818" i="82" s="1"/>
  <c r="CD819" i="82" s="1"/>
  <c r="CD820" i="82" s="1"/>
  <c r="CD821" i="82" s="1"/>
  <c r="CD822" i="82" s="1"/>
  <c r="CD823" i="82" s="1"/>
  <c r="CD824" i="82" s="1"/>
  <c r="CD825" i="82" s="1"/>
  <c r="CD826" i="82" s="1"/>
  <c r="CD827" i="82" s="1"/>
  <c r="CD828" i="82" s="1"/>
  <c r="CD829" i="82" s="1"/>
  <c r="CD830" i="82" s="1"/>
  <c r="CD831" i="82" s="1"/>
  <c r="CD832" i="82" s="1"/>
  <c r="CD833" i="82" s="1"/>
  <c r="CD834" i="82" s="1"/>
  <c r="CD835" i="82" s="1"/>
  <c r="CD836" i="82" s="1"/>
  <c r="CD837" i="82" s="1"/>
  <c r="CD838" i="82" s="1"/>
  <c r="CD839" i="82" s="1"/>
  <c r="CD840" i="82" s="1"/>
  <c r="CD841" i="82" s="1"/>
  <c r="CD842" i="82" s="1"/>
  <c r="CD843" i="82" s="1"/>
  <c r="CD844" i="82" s="1"/>
  <c r="CD845" i="82" s="1"/>
  <c r="CD846" i="82" s="1"/>
  <c r="CD847" i="82" s="1"/>
  <c r="CD848" i="82" s="1"/>
  <c r="CD849" i="82" s="1"/>
  <c r="CD850" i="82" s="1"/>
  <c r="CD851" i="82" s="1"/>
  <c r="CD852" i="82" s="1"/>
  <c r="CD853" i="82" s="1"/>
  <c r="CD854" i="82" s="1"/>
  <c r="CD855" i="82" s="1"/>
  <c r="CD856" i="82" s="1"/>
  <c r="CD857" i="82" s="1"/>
  <c r="CD858" i="82" s="1"/>
  <c r="CD859" i="82" s="1"/>
  <c r="CD860" i="82" s="1"/>
  <c r="CD861" i="82" s="1"/>
  <c r="CD862" i="82" s="1"/>
  <c r="CD863" i="82" s="1"/>
  <c r="CD864" i="82" s="1"/>
  <c r="CD865" i="82" s="1"/>
  <c r="CD866" i="82" s="1"/>
  <c r="CD867" i="82" s="1"/>
  <c r="CD868" i="82" s="1"/>
  <c r="CD869" i="82" s="1"/>
  <c r="CD870" i="82" s="1"/>
  <c r="CD871" i="82" s="1"/>
  <c r="CD872" i="82" s="1"/>
  <c r="CD873" i="82" s="1"/>
  <c r="CD874" i="82" s="1"/>
  <c r="CD875" i="82" s="1"/>
  <c r="CD876" i="82" s="1"/>
  <c r="CD877" i="82" s="1"/>
  <c r="CD878" i="82" s="1"/>
  <c r="CD879" i="82" s="1"/>
  <c r="CD880" i="82" s="1"/>
  <c r="CD881" i="82" s="1"/>
  <c r="CD882" i="82" s="1"/>
  <c r="CD883" i="82" s="1"/>
  <c r="CD884" i="82" s="1"/>
  <c r="CD885" i="82" s="1"/>
  <c r="CD886" i="82" s="1"/>
  <c r="CD887" i="82" s="1"/>
  <c r="CD888" i="82" s="1"/>
  <c r="CD889" i="82" s="1"/>
  <c r="CD890" i="82" s="1"/>
  <c r="CD891" i="82" s="1"/>
  <c r="CD892" i="82" s="1"/>
  <c r="CD893" i="82" s="1"/>
  <c r="CD894" i="82" s="1"/>
  <c r="CD895" i="82" s="1"/>
  <c r="CD896" i="82" s="1"/>
  <c r="CD897" i="82" s="1"/>
  <c r="CD898" i="82" s="1"/>
  <c r="CD899" i="82" s="1"/>
  <c r="CD900" i="82" s="1"/>
  <c r="CD901" i="82" s="1"/>
  <c r="CD902" i="82" s="1"/>
  <c r="CD903" i="82" s="1"/>
  <c r="CD904" i="82" s="1"/>
  <c r="CD905" i="82" s="1"/>
  <c r="CD906" i="82" s="1"/>
  <c r="CD907" i="82" s="1"/>
  <c r="CD908" i="82" s="1"/>
  <c r="CD909" i="82" s="1"/>
  <c r="CD910" i="82" s="1"/>
  <c r="CD911" i="82" s="1"/>
  <c r="CD912" i="82" s="1"/>
  <c r="CD913" i="82" s="1"/>
  <c r="CD914" i="82" s="1"/>
  <c r="CD915" i="82" s="1"/>
  <c r="CD916" i="82" s="1"/>
  <c r="CD917" i="82" s="1"/>
  <c r="CD918" i="82" s="1"/>
  <c r="CD919" i="82" s="1"/>
  <c r="CD920" i="82" s="1"/>
  <c r="CD921" i="82" s="1"/>
  <c r="CD922" i="82" s="1"/>
  <c r="CD923" i="82" s="1"/>
  <c r="CD924" i="82" s="1"/>
  <c r="CD925" i="82" s="1"/>
  <c r="CD926" i="82" s="1"/>
  <c r="CD927" i="82" s="1"/>
  <c r="CD928" i="82" s="1"/>
  <c r="CD929" i="82" s="1"/>
  <c r="CD930" i="82" s="1"/>
  <c r="CD931" i="82" s="1"/>
  <c r="CD932" i="82" s="1"/>
  <c r="CD933" i="82" s="1"/>
  <c r="CD934" i="82" s="1"/>
  <c r="CD935" i="82" s="1"/>
  <c r="CD936" i="82" s="1"/>
  <c r="CD937" i="82" s="1"/>
  <c r="CD938" i="82" s="1"/>
  <c r="CD939" i="82" s="1"/>
  <c r="CD940" i="82" s="1"/>
  <c r="CD941" i="82" s="1"/>
  <c r="CD942" i="82" s="1"/>
  <c r="CD943" i="82" s="1"/>
  <c r="CD944" i="82" s="1"/>
  <c r="CD945" i="82" s="1"/>
  <c r="CD946" i="82" s="1"/>
  <c r="CD947" i="82" s="1"/>
  <c r="CD948" i="82" s="1"/>
  <c r="CD949" i="82" s="1"/>
  <c r="CD950" i="82" s="1"/>
  <c r="CD951" i="82" s="1"/>
  <c r="CD952" i="82" s="1"/>
  <c r="CD953" i="82" s="1"/>
  <c r="CD954" i="82" s="1"/>
  <c r="CD955" i="82" s="1"/>
  <c r="CD956" i="82" s="1"/>
  <c r="CD957" i="82" s="1"/>
  <c r="CD958" i="82" s="1"/>
  <c r="CD959" i="82" s="1"/>
  <c r="CD960" i="82" s="1"/>
  <c r="CD961" i="82" s="1"/>
  <c r="CD962" i="82" s="1"/>
  <c r="CD963" i="82" s="1"/>
  <c r="CD964" i="82" s="1"/>
  <c r="CD965" i="82" s="1"/>
  <c r="CD966" i="82" s="1"/>
  <c r="CD967" i="82" s="1"/>
  <c r="CD968" i="82" s="1"/>
  <c r="CD969" i="82" s="1"/>
  <c r="CD970" i="82" s="1"/>
  <c r="CD971" i="82" s="1"/>
  <c r="CD972" i="82" s="1"/>
  <c r="CD973" i="82" s="1"/>
  <c r="CD974" i="82" s="1"/>
  <c r="CD975" i="82" s="1"/>
  <c r="CD976" i="82" s="1"/>
  <c r="CD977" i="82" s="1"/>
  <c r="CD978" i="82" s="1"/>
  <c r="CD979" i="82" s="1"/>
  <c r="CD980" i="82" s="1"/>
  <c r="CD981" i="82" s="1"/>
  <c r="CD982" i="82" s="1"/>
  <c r="CD983" i="82" s="1"/>
  <c r="CD984" i="82" s="1"/>
  <c r="CD985" i="82" s="1"/>
  <c r="CD986" i="82" s="1"/>
  <c r="CD987" i="82" s="1"/>
  <c r="CD988" i="82" s="1"/>
  <c r="CD989" i="82" s="1"/>
  <c r="CD990" i="82" s="1"/>
  <c r="CD991" i="82" s="1"/>
  <c r="CD992" i="82" s="1"/>
  <c r="CD993" i="82" s="1"/>
  <c r="CD994" i="82" s="1"/>
  <c r="CD995" i="82" s="1"/>
  <c r="CD996" i="82" s="1"/>
  <c r="CD997" i="82" s="1"/>
  <c r="CD998" i="82" s="1"/>
  <c r="CD999" i="82" s="1"/>
  <c r="CD1000" i="82" s="1"/>
  <c r="CD1001" i="82" s="1"/>
  <c r="CD1002" i="82" s="1"/>
  <c r="CD1003" i="82" s="1"/>
  <c r="BT11" i="82"/>
  <c r="AE13" i="82"/>
  <c r="BT19" i="82"/>
  <c r="AE21" i="82"/>
  <c r="AI24" i="82"/>
  <c r="BT35" i="82"/>
  <c r="AE37" i="82"/>
  <c r="BT38" i="82"/>
  <c r="AE43" i="82"/>
  <c r="BT44" i="82"/>
  <c r="AE52" i="82"/>
  <c r="BT52" i="82"/>
  <c r="AI54" i="82"/>
  <c r="AI60" i="82"/>
  <c r="AE61" i="82"/>
  <c r="AE65" i="82"/>
  <c r="AI68" i="82"/>
  <c r="AI69" i="82"/>
  <c r="AF82" i="82"/>
  <c r="AI113" i="82"/>
  <c r="AI127" i="82"/>
  <c r="AI137" i="82"/>
  <c r="BT160" i="82"/>
  <c r="BT172" i="82"/>
  <c r="BT171" i="82"/>
  <c r="AE173" i="82"/>
  <c r="AI213" i="82"/>
  <c r="BT233" i="82"/>
  <c r="BT4" i="82"/>
  <c r="CE5" i="82"/>
  <c r="CE6" i="82" s="1"/>
  <c r="CE7" i="82" s="1"/>
  <c r="CE8" i="82" s="1"/>
  <c r="CE9" i="82" s="1"/>
  <c r="CE10" i="82" s="1"/>
  <c r="CE11" i="82" s="1"/>
  <c r="CE12" i="82" s="1"/>
  <c r="CE13" i="82" s="1"/>
  <c r="CE14" i="82" s="1"/>
  <c r="CE15" i="82" s="1"/>
  <c r="CE16" i="82" s="1"/>
  <c r="CE17" i="82" s="1"/>
  <c r="CE18" i="82" s="1"/>
  <c r="CE19" i="82" s="1"/>
  <c r="CE20" i="82" s="1"/>
  <c r="CE21" i="82" s="1"/>
  <c r="CE22" i="82" s="1"/>
  <c r="CE23" i="82" s="1"/>
  <c r="CE24" i="82" s="1"/>
  <c r="CE25" i="82" s="1"/>
  <c r="CE26" i="82" s="1"/>
  <c r="CE27" i="82" s="1"/>
  <c r="CE28" i="82" s="1"/>
  <c r="CE29" i="82" s="1"/>
  <c r="CE30" i="82" s="1"/>
  <c r="CE31" i="82" s="1"/>
  <c r="CE32" i="82" s="1"/>
  <c r="CE33" i="82" s="1"/>
  <c r="CE34" i="82" s="1"/>
  <c r="CE35" i="82" s="1"/>
  <c r="CE36" i="82" s="1"/>
  <c r="CE37" i="82" s="1"/>
  <c r="CE38" i="82" s="1"/>
  <c r="CE39" i="82" s="1"/>
  <c r="CE40" i="82" s="1"/>
  <c r="CE41" i="82" s="1"/>
  <c r="CE42" i="82" s="1"/>
  <c r="CE43" i="82" s="1"/>
  <c r="CE44" i="82" s="1"/>
  <c r="CE45" i="82" s="1"/>
  <c r="CE46" i="82" s="1"/>
  <c r="CE47" i="82" s="1"/>
  <c r="CE48" i="82" s="1"/>
  <c r="CE49" i="82" s="1"/>
  <c r="CE50" i="82" s="1"/>
  <c r="CE51" i="82" s="1"/>
  <c r="CE52" i="82" s="1"/>
  <c r="CE53" i="82" s="1"/>
  <c r="CE54" i="82" s="1"/>
  <c r="CE55" i="82" s="1"/>
  <c r="CE56" i="82" s="1"/>
  <c r="CE57" i="82" s="1"/>
  <c r="CE58" i="82" s="1"/>
  <c r="CE59" i="82" s="1"/>
  <c r="CE60" i="82" s="1"/>
  <c r="CE61" i="82" s="1"/>
  <c r="CE62" i="82" s="1"/>
  <c r="CE63" i="82" s="1"/>
  <c r="CE64" i="82" s="1"/>
  <c r="CE65" i="82" s="1"/>
  <c r="CE66" i="82" s="1"/>
  <c r="CE67" i="82" s="1"/>
  <c r="CE68" i="82" s="1"/>
  <c r="CE69" i="82" s="1"/>
  <c r="CE70" i="82" s="1"/>
  <c r="CE71" i="82" s="1"/>
  <c r="CE72" i="82" s="1"/>
  <c r="CE73" i="82" s="1"/>
  <c r="CE74" i="82" s="1"/>
  <c r="CE75" i="82" s="1"/>
  <c r="CE76" i="82" s="1"/>
  <c r="CE77" i="82" s="1"/>
  <c r="CE78" i="82" s="1"/>
  <c r="CE79" i="82" s="1"/>
  <c r="CE80" i="82" s="1"/>
  <c r="CE81" i="82" s="1"/>
  <c r="CE82" i="82" s="1"/>
  <c r="CE83" i="82" s="1"/>
  <c r="CE84" i="82" s="1"/>
  <c r="CE85" i="82" s="1"/>
  <c r="CE86" i="82" s="1"/>
  <c r="CE87" i="82" s="1"/>
  <c r="CE88" i="82" s="1"/>
  <c r="CE89" i="82" s="1"/>
  <c r="CE90" i="82" s="1"/>
  <c r="CE91" i="82" s="1"/>
  <c r="CE92" i="82" s="1"/>
  <c r="CE93" i="82" s="1"/>
  <c r="CE94" i="82" s="1"/>
  <c r="CE95" i="82" s="1"/>
  <c r="CE96" i="82" s="1"/>
  <c r="CE97" i="82" s="1"/>
  <c r="CE98" i="82" s="1"/>
  <c r="CE99" i="82" s="1"/>
  <c r="CE100" i="82" s="1"/>
  <c r="CE101" i="82" s="1"/>
  <c r="CE102" i="82" s="1"/>
  <c r="CE103" i="82" s="1"/>
  <c r="CE104" i="82" s="1"/>
  <c r="CE105" i="82" s="1"/>
  <c r="CE106" i="82" s="1"/>
  <c r="CE107" i="82" s="1"/>
  <c r="CE108" i="82" s="1"/>
  <c r="CE109" i="82" s="1"/>
  <c r="CE110" i="82" s="1"/>
  <c r="CE111" i="82" s="1"/>
  <c r="CE112" i="82" s="1"/>
  <c r="CE113" i="82" s="1"/>
  <c r="CE114" i="82" s="1"/>
  <c r="CE115" i="82" s="1"/>
  <c r="CE116" i="82" s="1"/>
  <c r="CE117" i="82" s="1"/>
  <c r="CE118" i="82" s="1"/>
  <c r="CE119" i="82" s="1"/>
  <c r="CE120" i="82" s="1"/>
  <c r="CE121" i="82" s="1"/>
  <c r="CE122" i="82" s="1"/>
  <c r="CE123" i="82" s="1"/>
  <c r="CE124" i="82" s="1"/>
  <c r="CE125" i="82" s="1"/>
  <c r="CE126" i="82" s="1"/>
  <c r="CE127" i="82" s="1"/>
  <c r="CE128" i="82" s="1"/>
  <c r="CE129" i="82" s="1"/>
  <c r="CE130" i="82" s="1"/>
  <c r="CE131" i="82" s="1"/>
  <c r="CE132" i="82" s="1"/>
  <c r="CE133" i="82" s="1"/>
  <c r="CE134" i="82" s="1"/>
  <c r="CE135" i="82" s="1"/>
  <c r="CE136" i="82" s="1"/>
  <c r="CE137" i="82" s="1"/>
  <c r="CE138" i="82" s="1"/>
  <c r="CE139" i="82" s="1"/>
  <c r="CE140" i="82" s="1"/>
  <c r="CE141" i="82" s="1"/>
  <c r="CE142" i="82" s="1"/>
  <c r="CE143" i="82" s="1"/>
  <c r="CE144" i="82" s="1"/>
  <c r="CE145" i="82" s="1"/>
  <c r="CE146" i="82" s="1"/>
  <c r="CE147" i="82" s="1"/>
  <c r="CE148" i="82" s="1"/>
  <c r="CE149" i="82" s="1"/>
  <c r="CE150" i="82" s="1"/>
  <c r="CE151" i="82" s="1"/>
  <c r="CE152" i="82" s="1"/>
  <c r="CE153" i="82" s="1"/>
  <c r="CE154" i="82" s="1"/>
  <c r="CE155" i="82" s="1"/>
  <c r="CE156" i="82" s="1"/>
  <c r="CE157" i="82" s="1"/>
  <c r="CE158" i="82" s="1"/>
  <c r="CE159" i="82" s="1"/>
  <c r="CE160" i="82" s="1"/>
  <c r="CE161" i="82" s="1"/>
  <c r="CE162" i="82" s="1"/>
  <c r="CE163" i="82" s="1"/>
  <c r="CE164" i="82" s="1"/>
  <c r="CE165" i="82" s="1"/>
  <c r="CE166" i="82" s="1"/>
  <c r="CE167" i="82" s="1"/>
  <c r="CE168" i="82" s="1"/>
  <c r="CE169" i="82" s="1"/>
  <c r="CE170" i="82" s="1"/>
  <c r="CE171" i="82" s="1"/>
  <c r="CE172" i="82" s="1"/>
  <c r="CE173" i="82" s="1"/>
  <c r="CE174" i="82" s="1"/>
  <c r="CE175" i="82" s="1"/>
  <c r="CE176" i="82" s="1"/>
  <c r="CE177" i="82" s="1"/>
  <c r="CE178" i="82" s="1"/>
  <c r="CE179" i="82" s="1"/>
  <c r="CE180" i="82" s="1"/>
  <c r="CE181" i="82" s="1"/>
  <c r="CE182" i="82" s="1"/>
  <c r="CE183" i="82" s="1"/>
  <c r="CE184" i="82" s="1"/>
  <c r="CE185" i="82" s="1"/>
  <c r="CE186" i="82" s="1"/>
  <c r="CE187" i="82" s="1"/>
  <c r="CE188" i="82" s="1"/>
  <c r="CE189" i="82" s="1"/>
  <c r="CE190" i="82" s="1"/>
  <c r="CE191" i="82" s="1"/>
  <c r="CE192" i="82" s="1"/>
  <c r="CE193" i="82" s="1"/>
  <c r="CE194" i="82" s="1"/>
  <c r="CE195" i="82" s="1"/>
  <c r="CE196" i="82" s="1"/>
  <c r="CE197" i="82" s="1"/>
  <c r="CE198" i="82" s="1"/>
  <c r="CE199" i="82" s="1"/>
  <c r="CE200" i="82" s="1"/>
  <c r="CE201" i="82" s="1"/>
  <c r="CE202" i="82" s="1"/>
  <c r="CE203" i="82" s="1"/>
  <c r="CE204" i="82" s="1"/>
  <c r="CE205" i="82" s="1"/>
  <c r="CE206" i="82" s="1"/>
  <c r="CE207" i="82" s="1"/>
  <c r="CE208" i="82" s="1"/>
  <c r="CE209" i="82" s="1"/>
  <c r="CE210" i="82" s="1"/>
  <c r="CE211" i="82" s="1"/>
  <c r="CE212" i="82" s="1"/>
  <c r="CE213" i="82" s="1"/>
  <c r="CE214" i="82" s="1"/>
  <c r="CE215" i="82" s="1"/>
  <c r="CE216" i="82" s="1"/>
  <c r="CE217" i="82" s="1"/>
  <c r="CE218" i="82" s="1"/>
  <c r="CE219" i="82" s="1"/>
  <c r="CE220" i="82" s="1"/>
  <c r="CE221" i="82" s="1"/>
  <c r="CE222" i="82" s="1"/>
  <c r="CE223" i="82" s="1"/>
  <c r="CE224" i="82" s="1"/>
  <c r="CE225" i="82" s="1"/>
  <c r="CE226" i="82" s="1"/>
  <c r="CE227" i="82" s="1"/>
  <c r="CE228" i="82" s="1"/>
  <c r="CE229" i="82" s="1"/>
  <c r="CE230" i="82" s="1"/>
  <c r="CE231" i="82" s="1"/>
  <c r="CE232" i="82" s="1"/>
  <c r="CE233" i="82" s="1"/>
  <c r="CE234" i="82" s="1"/>
  <c r="CE235" i="82" s="1"/>
  <c r="CE236" i="82" s="1"/>
  <c r="CE237" i="82" s="1"/>
  <c r="CE238" i="82" s="1"/>
  <c r="CE239" i="82" s="1"/>
  <c r="CE240" i="82" s="1"/>
  <c r="CE241" i="82" s="1"/>
  <c r="CE242" i="82" s="1"/>
  <c r="CE243" i="82" s="1"/>
  <c r="CE244" i="82" s="1"/>
  <c r="CE245" i="82" s="1"/>
  <c r="CE246" i="82" s="1"/>
  <c r="CE247" i="82" s="1"/>
  <c r="CE248" i="82" s="1"/>
  <c r="CE249" i="82" s="1"/>
  <c r="CE250" i="82" s="1"/>
  <c r="CE251" i="82" s="1"/>
  <c r="CE252" i="82" s="1"/>
  <c r="CE253" i="82" s="1"/>
  <c r="CE254" i="82" s="1"/>
  <c r="CE255" i="82" s="1"/>
  <c r="CE256" i="82" s="1"/>
  <c r="CE257" i="82" s="1"/>
  <c r="CE258" i="82" s="1"/>
  <c r="CE259" i="82" s="1"/>
  <c r="CE260" i="82" s="1"/>
  <c r="CE261" i="82" s="1"/>
  <c r="CE262" i="82" s="1"/>
  <c r="CE263" i="82" s="1"/>
  <c r="CE264" i="82" s="1"/>
  <c r="CE265" i="82" s="1"/>
  <c r="CE266" i="82" s="1"/>
  <c r="CE267" i="82" s="1"/>
  <c r="CE268" i="82" s="1"/>
  <c r="CE269" i="82" s="1"/>
  <c r="CE270" i="82" s="1"/>
  <c r="CE271" i="82" s="1"/>
  <c r="CE272" i="82" s="1"/>
  <c r="CE273" i="82" s="1"/>
  <c r="CE274" i="82" s="1"/>
  <c r="CE275" i="82" s="1"/>
  <c r="CE276" i="82" s="1"/>
  <c r="CE277" i="82" s="1"/>
  <c r="CE278" i="82" s="1"/>
  <c r="CE279" i="82" s="1"/>
  <c r="CE280" i="82" s="1"/>
  <c r="CE281" i="82" s="1"/>
  <c r="CE282" i="82" s="1"/>
  <c r="CE283" i="82" s="1"/>
  <c r="CE284" i="82" s="1"/>
  <c r="CE285" i="82" s="1"/>
  <c r="CE286" i="82" s="1"/>
  <c r="CE287" i="82" s="1"/>
  <c r="CE288" i="82" s="1"/>
  <c r="CE289" i="82" s="1"/>
  <c r="CE290" i="82" s="1"/>
  <c r="CE291" i="82" s="1"/>
  <c r="CE292" i="82" s="1"/>
  <c r="CE293" i="82" s="1"/>
  <c r="CE294" i="82" s="1"/>
  <c r="CE295" i="82" s="1"/>
  <c r="CE296" i="82" s="1"/>
  <c r="CE297" i="82" s="1"/>
  <c r="CE298" i="82" s="1"/>
  <c r="CE299" i="82" s="1"/>
  <c r="CE300" i="82" s="1"/>
  <c r="CE301" i="82" s="1"/>
  <c r="CE302" i="82" s="1"/>
  <c r="CE303" i="82" s="1"/>
  <c r="CE304" i="82" s="1"/>
  <c r="CE305" i="82" s="1"/>
  <c r="CE306" i="82" s="1"/>
  <c r="CE307" i="82" s="1"/>
  <c r="CE308" i="82" s="1"/>
  <c r="CE309" i="82" s="1"/>
  <c r="CE310" i="82" s="1"/>
  <c r="CE311" i="82" s="1"/>
  <c r="CE312" i="82" s="1"/>
  <c r="CE313" i="82" s="1"/>
  <c r="CE314" i="82" s="1"/>
  <c r="CE315" i="82" s="1"/>
  <c r="CE316" i="82" s="1"/>
  <c r="CE317" i="82" s="1"/>
  <c r="CE318" i="82" s="1"/>
  <c r="CE319" i="82" s="1"/>
  <c r="CE320" i="82" s="1"/>
  <c r="CE321" i="82" s="1"/>
  <c r="CE322" i="82" s="1"/>
  <c r="CE323" i="82" s="1"/>
  <c r="CE324" i="82" s="1"/>
  <c r="CE325" i="82" s="1"/>
  <c r="CE326" i="82" s="1"/>
  <c r="CE327" i="82" s="1"/>
  <c r="CE328" i="82" s="1"/>
  <c r="CE329" i="82" s="1"/>
  <c r="CE330" i="82" s="1"/>
  <c r="CE331" i="82" s="1"/>
  <c r="CE332" i="82" s="1"/>
  <c r="CE333" i="82" s="1"/>
  <c r="CE334" i="82" s="1"/>
  <c r="CE335" i="82" s="1"/>
  <c r="CE336" i="82" s="1"/>
  <c r="CE337" i="82" s="1"/>
  <c r="CE338" i="82" s="1"/>
  <c r="CE339" i="82" s="1"/>
  <c r="CE340" i="82" s="1"/>
  <c r="CE341" i="82" s="1"/>
  <c r="CE342" i="82" s="1"/>
  <c r="CE343" i="82" s="1"/>
  <c r="CE344" i="82" s="1"/>
  <c r="CE345" i="82" s="1"/>
  <c r="CE346" i="82" s="1"/>
  <c r="CE347" i="82" s="1"/>
  <c r="CE348" i="82" s="1"/>
  <c r="CE349" i="82" s="1"/>
  <c r="CE350" i="82" s="1"/>
  <c r="CE351" i="82" s="1"/>
  <c r="CE352" i="82" s="1"/>
  <c r="CE353" i="82" s="1"/>
  <c r="CE354" i="82" s="1"/>
  <c r="CE355" i="82" s="1"/>
  <c r="CE356" i="82" s="1"/>
  <c r="CE357" i="82" s="1"/>
  <c r="CE358" i="82" s="1"/>
  <c r="CE359" i="82" s="1"/>
  <c r="CE360" i="82" s="1"/>
  <c r="CE361" i="82" s="1"/>
  <c r="CE362" i="82" s="1"/>
  <c r="CE363" i="82" s="1"/>
  <c r="CE364" i="82" s="1"/>
  <c r="CE365" i="82" s="1"/>
  <c r="CE366" i="82" s="1"/>
  <c r="CE367" i="82" s="1"/>
  <c r="CE368" i="82" s="1"/>
  <c r="CE369" i="82" s="1"/>
  <c r="CE370" i="82" s="1"/>
  <c r="CE371" i="82" s="1"/>
  <c r="CE372" i="82" s="1"/>
  <c r="CE373" i="82" s="1"/>
  <c r="CE374" i="82" s="1"/>
  <c r="CE375" i="82" s="1"/>
  <c r="CE376" i="82" s="1"/>
  <c r="CE377" i="82" s="1"/>
  <c r="CE378" i="82" s="1"/>
  <c r="CE379" i="82" s="1"/>
  <c r="CE380" i="82" s="1"/>
  <c r="CE381" i="82" s="1"/>
  <c r="CE382" i="82" s="1"/>
  <c r="CE383" i="82" s="1"/>
  <c r="CE384" i="82" s="1"/>
  <c r="CE385" i="82" s="1"/>
  <c r="CE386" i="82" s="1"/>
  <c r="CE387" i="82" s="1"/>
  <c r="CE388" i="82" s="1"/>
  <c r="CE389" i="82" s="1"/>
  <c r="CE390" i="82" s="1"/>
  <c r="CE391" i="82" s="1"/>
  <c r="CE392" i="82" s="1"/>
  <c r="CE393" i="82" s="1"/>
  <c r="CE394" i="82" s="1"/>
  <c r="CE395" i="82" s="1"/>
  <c r="CE396" i="82" s="1"/>
  <c r="CE397" i="82" s="1"/>
  <c r="CE398" i="82" s="1"/>
  <c r="CE399" i="82" s="1"/>
  <c r="CE400" i="82" s="1"/>
  <c r="CE401" i="82" s="1"/>
  <c r="CE402" i="82" s="1"/>
  <c r="CE403" i="82" s="1"/>
  <c r="CE404" i="82" s="1"/>
  <c r="CE405" i="82" s="1"/>
  <c r="CE406" i="82" s="1"/>
  <c r="CE407" i="82" s="1"/>
  <c r="CE408" i="82" s="1"/>
  <c r="CE409" i="82" s="1"/>
  <c r="CE410" i="82" s="1"/>
  <c r="CE411" i="82" s="1"/>
  <c r="CE412" i="82" s="1"/>
  <c r="CE413" i="82" s="1"/>
  <c r="CE414" i="82" s="1"/>
  <c r="CE415" i="82" s="1"/>
  <c r="CE416" i="82" s="1"/>
  <c r="CE417" i="82" s="1"/>
  <c r="CE418" i="82" s="1"/>
  <c r="CE419" i="82" s="1"/>
  <c r="CE420" i="82" s="1"/>
  <c r="CE421" i="82" s="1"/>
  <c r="CE422" i="82" s="1"/>
  <c r="CE423" i="82" s="1"/>
  <c r="CE424" i="82" s="1"/>
  <c r="CE425" i="82" s="1"/>
  <c r="CE426" i="82" s="1"/>
  <c r="CE427" i="82" s="1"/>
  <c r="CE428" i="82" s="1"/>
  <c r="CE429" i="82" s="1"/>
  <c r="CE430" i="82" s="1"/>
  <c r="CE431" i="82" s="1"/>
  <c r="CE432" i="82" s="1"/>
  <c r="CE433" i="82" s="1"/>
  <c r="CE434" i="82" s="1"/>
  <c r="CE435" i="82" s="1"/>
  <c r="CE436" i="82" s="1"/>
  <c r="CE437" i="82" s="1"/>
  <c r="CE438" i="82" s="1"/>
  <c r="CE439" i="82" s="1"/>
  <c r="CE440" i="82" s="1"/>
  <c r="CE441" i="82" s="1"/>
  <c r="CE442" i="82" s="1"/>
  <c r="CE443" i="82" s="1"/>
  <c r="CE444" i="82" s="1"/>
  <c r="CE445" i="82" s="1"/>
  <c r="CE446" i="82" s="1"/>
  <c r="CE447" i="82" s="1"/>
  <c r="CE448" i="82" s="1"/>
  <c r="CE449" i="82" s="1"/>
  <c r="CE450" i="82" s="1"/>
  <c r="CE451" i="82" s="1"/>
  <c r="CE452" i="82" s="1"/>
  <c r="CE453" i="82" s="1"/>
  <c r="CE454" i="82" s="1"/>
  <c r="CE455" i="82" s="1"/>
  <c r="CE456" i="82" s="1"/>
  <c r="CE457" i="82" s="1"/>
  <c r="CE458" i="82" s="1"/>
  <c r="CE459" i="82" s="1"/>
  <c r="CE460" i="82" s="1"/>
  <c r="CE461" i="82" s="1"/>
  <c r="CE462" i="82" s="1"/>
  <c r="CE463" i="82" s="1"/>
  <c r="CE464" i="82" s="1"/>
  <c r="CE465" i="82" s="1"/>
  <c r="CE466" i="82" s="1"/>
  <c r="CE467" i="82" s="1"/>
  <c r="CE468" i="82" s="1"/>
  <c r="CE469" i="82" s="1"/>
  <c r="CE470" i="82" s="1"/>
  <c r="CE471" i="82" s="1"/>
  <c r="CE472" i="82" s="1"/>
  <c r="CE473" i="82" s="1"/>
  <c r="CE474" i="82" s="1"/>
  <c r="CE475" i="82" s="1"/>
  <c r="CE476" i="82" s="1"/>
  <c r="CE477" i="82" s="1"/>
  <c r="CE478" i="82" s="1"/>
  <c r="CE479" i="82" s="1"/>
  <c r="CE480" i="82" s="1"/>
  <c r="CE481" i="82" s="1"/>
  <c r="CE482" i="82" s="1"/>
  <c r="CE483" i="82" s="1"/>
  <c r="CE484" i="82" s="1"/>
  <c r="CE485" i="82" s="1"/>
  <c r="CE486" i="82" s="1"/>
  <c r="CE487" i="82" s="1"/>
  <c r="CE488" i="82" s="1"/>
  <c r="CE489" i="82" s="1"/>
  <c r="CE490" i="82" s="1"/>
  <c r="CE491" i="82" s="1"/>
  <c r="CE492" i="82" s="1"/>
  <c r="CE493" i="82" s="1"/>
  <c r="CE494" i="82" s="1"/>
  <c r="CE495" i="82" s="1"/>
  <c r="CE496" i="82" s="1"/>
  <c r="CE497" i="82" s="1"/>
  <c r="CE498" i="82" s="1"/>
  <c r="CE499" i="82" s="1"/>
  <c r="CE500" i="82" s="1"/>
  <c r="CE501" i="82" s="1"/>
  <c r="CE502" i="82" s="1"/>
  <c r="CE503" i="82" s="1"/>
  <c r="CE504" i="82" s="1"/>
  <c r="CE505" i="82" s="1"/>
  <c r="CE506" i="82" s="1"/>
  <c r="CE507" i="82" s="1"/>
  <c r="CE508" i="82" s="1"/>
  <c r="CE509" i="82" s="1"/>
  <c r="CE510" i="82" s="1"/>
  <c r="CE511" i="82" s="1"/>
  <c r="CE512" i="82" s="1"/>
  <c r="CE513" i="82" s="1"/>
  <c r="CE514" i="82" s="1"/>
  <c r="CE515" i="82" s="1"/>
  <c r="CE516" i="82" s="1"/>
  <c r="CE517" i="82" s="1"/>
  <c r="CE518" i="82" s="1"/>
  <c r="CE519" i="82" s="1"/>
  <c r="CE520" i="82" s="1"/>
  <c r="CE521" i="82" s="1"/>
  <c r="CE522" i="82" s="1"/>
  <c r="CE523" i="82" s="1"/>
  <c r="CE524" i="82" s="1"/>
  <c r="CE525" i="82" s="1"/>
  <c r="CE526" i="82" s="1"/>
  <c r="CE527" i="82" s="1"/>
  <c r="CE528" i="82" s="1"/>
  <c r="CE529" i="82" s="1"/>
  <c r="CE530" i="82" s="1"/>
  <c r="CE531" i="82" s="1"/>
  <c r="CE532" i="82" s="1"/>
  <c r="CE533" i="82" s="1"/>
  <c r="CE534" i="82" s="1"/>
  <c r="CE535" i="82" s="1"/>
  <c r="CE536" i="82" s="1"/>
  <c r="CE537" i="82" s="1"/>
  <c r="CE538" i="82" s="1"/>
  <c r="CE539" i="82" s="1"/>
  <c r="CE540" i="82" s="1"/>
  <c r="CE541" i="82" s="1"/>
  <c r="CE542" i="82" s="1"/>
  <c r="CE543" i="82" s="1"/>
  <c r="CE544" i="82" s="1"/>
  <c r="CE545" i="82" s="1"/>
  <c r="CE546" i="82" s="1"/>
  <c r="CE547" i="82" s="1"/>
  <c r="CE548" i="82" s="1"/>
  <c r="CE549" i="82" s="1"/>
  <c r="CE550" i="82" s="1"/>
  <c r="CE551" i="82" s="1"/>
  <c r="CE552" i="82" s="1"/>
  <c r="CE553" i="82" s="1"/>
  <c r="CE554" i="82" s="1"/>
  <c r="CE555" i="82" s="1"/>
  <c r="CE556" i="82" s="1"/>
  <c r="CE557" i="82" s="1"/>
  <c r="CE558" i="82" s="1"/>
  <c r="CE559" i="82" s="1"/>
  <c r="CE560" i="82" s="1"/>
  <c r="CE561" i="82" s="1"/>
  <c r="CE562" i="82" s="1"/>
  <c r="CE563" i="82" s="1"/>
  <c r="CE564" i="82" s="1"/>
  <c r="CE565" i="82" s="1"/>
  <c r="CE566" i="82" s="1"/>
  <c r="CE567" i="82" s="1"/>
  <c r="CE568" i="82" s="1"/>
  <c r="CE569" i="82" s="1"/>
  <c r="CE570" i="82" s="1"/>
  <c r="CE571" i="82" s="1"/>
  <c r="CE572" i="82" s="1"/>
  <c r="CE573" i="82" s="1"/>
  <c r="CE574" i="82" s="1"/>
  <c r="CE575" i="82" s="1"/>
  <c r="CE576" i="82" s="1"/>
  <c r="CE577" i="82" s="1"/>
  <c r="CE578" i="82" s="1"/>
  <c r="CE579" i="82" s="1"/>
  <c r="CE580" i="82" s="1"/>
  <c r="CE581" i="82" s="1"/>
  <c r="CE582" i="82" s="1"/>
  <c r="CE583" i="82" s="1"/>
  <c r="CE584" i="82" s="1"/>
  <c r="CE585" i="82" s="1"/>
  <c r="CE586" i="82" s="1"/>
  <c r="CE587" i="82" s="1"/>
  <c r="CE588" i="82" s="1"/>
  <c r="CE589" i="82" s="1"/>
  <c r="CE590" i="82" s="1"/>
  <c r="CE591" i="82" s="1"/>
  <c r="CE592" i="82" s="1"/>
  <c r="CE593" i="82" s="1"/>
  <c r="CE594" i="82" s="1"/>
  <c r="CE595" i="82" s="1"/>
  <c r="CE596" i="82" s="1"/>
  <c r="CE597" i="82" s="1"/>
  <c r="CE598" i="82" s="1"/>
  <c r="CE599" i="82" s="1"/>
  <c r="CE600" i="82" s="1"/>
  <c r="CE601" i="82" s="1"/>
  <c r="CE602" i="82" s="1"/>
  <c r="CE603" i="82" s="1"/>
  <c r="CE604" i="82" s="1"/>
  <c r="CE605" i="82" s="1"/>
  <c r="CE606" i="82" s="1"/>
  <c r="CE607" i="82" s="1"/>
  <c r="CE608" i="82" s="1"/>
  <c r="CE609" i="82" s="1"/>
  <c r="CE610" i="82" s="1"/>
  <c r="CE611" i="82" s="1"/>
  <c r="CE612" i="82" s="1"/>
  <c r="CE613" i="82" s="1"/>
  <c r="CE614" i="82" s="1"/>
  <c r="CE615" i="82" s="1"/>
  <c r="CE616" i="82" s="1"/>
  <c r="CE617" i="82" s="1"/>
  <c r="CE618" i="82" s="1"/>
  <c r="CE619" i="82" s="1"/>
  <c r="CE620" i="82" s="1"/>
  <c r="CE621" i="82" s="1"/>
  <c r="CE622" i="82" s="1"/>
  <c r="CE623" i="82" s="1"/>
  <c r="CE624" i="82" s="1"/>
  <c r="CE625" i="82" s="1"/>
  <c r="CE626" i="82" s="1"/>
  <c r="CE627" i="82" s="1"/>
  <c r="CE628" i="82" s="1"/>
  <c r="CE629" i="82" s="1"/>
  <c r="CE630" i="82" s="1"/>
  <c r="CE631" i="82" s="1"/>
  <c r="CE632" i="82" s="1"/>
  <c r="CE633" i="82" s="1"/>
  <c r="CE634" i="82" s="1"/>
  <c r="CE635" i="82" s="1"/>
  <c r="CE636" i="82" s="1"/>
  <c r="CE637" i="82" s="1"/>
  <c r="CE638" i="82" s="1"/>
  <c r="CE639" i="82" s="1"/>
  <c r="CE640" i="82" s="1"/>
  <c r="CE641" i="82" s="1"/>
  <c r="CE642" i="82" s="1"/>
  <c r="CE643" i="82" s="1"/>
  <c r="CE644" i="82" s="1"/>
  <c r="CE645" i="82" s="1"/>
  <c r="CE646" i="82" s="1"/>
  <c r="CE647" i="82" s="1"/>
  <c r="CE648" i="82" s="1"/>
  <c r="CE649" i="82" s="1"/>
  <c r="CE650" i="82" s="1"/>
  <c r="CE651" i="82" s="1"/>
  <c r="CE652" i="82" s="1"/>
  <c r="CE653" i="82" s="1"/>
  <c r="CE654" i="82" s="1"/>
  <c r="CE655" i="82" s="1"/>
  <c r="CE656" i="82" s="1"/>
  <c r="CE657" i="82" s="1"/>
  <c r="CE658" i="82" s="1"/>
  <c r="CE659" i="82" s="1"/>
  <c r="CE660" i="82" s="1"/>
  <c r="CE661" i="82" s="1"/>
  <c r="CE662" i="82" s="1"/>
  <c r="CE663" i="82" s="1"/>
  <c r="CE664" i="82" s="1"/>
  <c r="CE665" i="82" s="1"/>
  <c r="CE666" i="82" s="1"/>
  <c r="CE667" i="82" s="1"/>
  <c r="CE668" i="82" s="1"/>
  <c r="CE669" i="82" s="1"/>
  <c r="CE670" i="82" s="1"/>
  <c r="CE671" i="82" s="1"/>
  <c r="CE672" i="82" s="1"/>
  <c r="CE673" i="82" s="1"/>
  <c r="CE674" i="82" s="1"/>
  <c r="CE675" i="82" s="1"/>
  <c r="CE676" i="82" s="1"/>
  <c r="CE677" i="82" s="1"/>
  <c r="CE678" i="82" s="1"/>
  <c r="CE679" i="82" s="1"/>
  <c r="CE680" i="82" s="1"/>
  <c r="CE681" i="82" s="1"/>
  <c r="CE682" i="82" s="1"/>
  <c r="CE683" i="82" s="1"/>
  <c r="CE684" i="82" s="1"/>
  <c r="CE685" i="82" s="1"/>
  <c r="CE686" i="82" s="1"/>
  <c r="CE687" i="82" s="1"/>
  <c r="CE688" i="82" s="1"/>
  <c r="CE689" i="82" s="1"/>
  <c r="CE690" i="82" s="1"/>
  <c r="CE691" i="82" s="1"/>
  <c r="CE692" i="82" s="1"/>
  <c r="CE693" i="82" s="1"/>
  <c r="CE694" i="82" s="1"/>
  <c r="CE695" i="82" s="1"/>
  <c r="CE696" i="82" s="1"/>
  <c r="CE697" i="82" s="1"/>
  <c r="CE698" i="82" s="1"/>
  <c r="CE699" i="82" s="1"/>
  <c r="CE700" i="82" s="1"/>
  <c r="CE701" i="82" s="1"/>
  <c r="CE702" i="82" s="1"/>
  <c r="CE703" i="82" s="1"/>
  <c r="CE704" i="82" s="1"/>
  <c r="CE705" i="82" s="1"/>
  <c r="CE706" i="82" s="1"/>
  <c r="CE707" i="82" s="1"/>
  <c r="CE708" i="82" s="1"/>
  <c r="CE709" i="82" s="1"/>
  <c r="CE710" i="82" s="1"/>
  <c r="CE711" i="82" s="1"/>
  <c r="CE712" i="82" s="1"/>
  <c r="CE713" i="82" s="1"/>
  <c r="CE714" i="82" s="1"/>
  <c r="CE715" i="82" s="1"/>
  <c r="CE716" i="82" s="1"/>
  <c r="CE717" i="82" s="1"/>
  <c r="CE718" i="82" s="1"/>
  <c r="CE719" i="82" s="1"/>
  <c r="CE720" i="82" s="1"/>
  <c r="CE721" i="82" s="1"/>
  <c r="CE722" i="82" s="1"/>
  <c r="CE723" i="82" s="1"/>
  <c r="CE724" i="82" s="1"/>
  <c r="CE725" i="82" s="1"/>
  <c r="CE726" i="82" s="1"/>
  <c r="CE727" i="82" s="1"/>
  <c r="CE728" i="82" s="1"/>
  <c r="CE729" i="82" s="1"/>
  <c r="CE730" i="82" s="1"/>
  <c r="CE731" i="82" s="1"/>
  <c r="CE732" i="82" s="1"/>
  <c r="CE733" i="82" s="1"/>
  <c r="CE734" i="82" s="1"/>
  <c r="CE735" i="82" s="1"/>
  <c r="CE736" i="82" s="1"/>
  <c r="CE737" i="82" s="1"/>
  <c r="CE738" i="82" s="1"/>
  <c r="CE739" i="82" s="1"/>
  <c r="CE740" i="82" s="1"/>
  <c r="CE741" i="82" s="1"/>
  <c r="CE742" i="82" s="1"/>
  <c r="CE743" i="82" s="1"/>
  <c r="CE744" i="82" s="1"/>
  <c r="CE745" i="82" s="1"/>
  <c r="CE746" i="82" s="1"/>
  <c r="CE747" i="82" s="1"/>
  <c r="CE748" i="82" s="1"/>
  <c r="CE749" i="82" s="1"/>
  <c r="CE750" i="82" s="1"/>
  <c r="CE751" i="82" s="1"/>
  <c r="CE752" i="82" s="1"/>
  <c r="CE753" i="82" s="1"/>
  <c r="CE754" i="82" s="1"/>
  <c r="CE755" i="82" s="1"/>
  <c r="CE756" i="82" s="1"/>
  <c r="CE757" i="82" s="1"/>
  <c r="CE758" i="82" s="1"/>
  <c r="CE759" i="82" s="1"/>
  <c r="CE760" i="82" s="1"/>
  <c r="CE761" i="82" s="1"/>
  <c r="CE762" i="82" s="1"/>
  <c r="CE763" i="82" s="1"/>
  <c r="CE764" i="82" s="1"/>
  <c r="CE765" i="82" s="1"/>
  <c r="CE766" i="82" s="1"/>
  <c r="CE767" i="82" s="1"/>
  <c r="CE768" i="82" s="1"/>
  <c r="CE769" i="82" s="1"/>
  <c r="CE770" i="82" s="1"/>
  <c r="CE771" i="82" s="1"/>
  <c r="CE772" i="82" s="1"/>
  <c r="CE773" i="82" s="1"/>
  <c r="CE774" i="82" s="1"/>
  <c r="CE775" i="82" s="1"/>
  <c r="CE776" i="82" s="1"/>
  <c r="CE777" i="82" s="1"/>
  <c r="CE778" i="82" s="1"/>
  <c r="CE779" i="82" s="1"/>
  <c r="CE780" i="82" s="1"/>
  <c r="CE781" i="82" s="1"/>
  <c r="CE782" i="82" s="1"/>
  <c r="CE783" i="82" s="1"/>
  <c r="CE784" i="82" s="1"/>
  <c r="CE785" i="82" s="1"/>
  <c r="CE786" i="82" s="1"/>
  <c r="CE787" i="82" s="1"/>
  <c r="CE788" i="82" s="1"/>
  <c r="CE789" i="82" s="1"/>
  <c r="CE790" i="82" s="1"/>
  <c r="CE791" i="82" s="1"/>
  <c r="CE792" i="82" s="1"/>
  <c r="CE793" i="82" s="1"/>
  <c r="CE794" i="82" s="1"/>
  <c r="CE795" i="82" s="1"/>
  <c r="CE796" i="82" s="1"/>
  <c r="CE797" i="82" s="1"/>
  <c r="CE798" i="82" s="1"/>
  <c r="CE799" i="82" s="1"/>
  <c r="CE800" i="82" s="1"/>
  <c r="CE801" i="82" s="1"/>
  <c r="CE802" i="82" s="1"/>
  <c r="CE803" i="82" s="1"/>
  <c r="CE804" i="82" s="1"/>
  <c r="CE805" i="82" s="1"/>
  <c r="CE806" i="82" s="1"/>
  <c r="CE807" i="82" s="1"/>
  <c r="CE808" i="82" s="1"/>
  <c r="CE809" i="82" s="1"/>
  <c r="CE810" i="82" s="1"/>
  <c r="CE811" i="82" s="1"/>
  <c r="CE812" i="82" s="1"/>
  <c r="CE813" i="82" s="1"/>
  <c r="CE814" i="82" s="1"/>
  <c r="CE815" i="82" s="1"/>
  <c r="CE816" i="82" s="1"/>
  <c r="CE817" i="82" s="1"/>
  <c r="CE818" i="82" s="1"/>
  <c r="CE819" i="82" s="1"/>
  <c r="CE820" i="82" s="1"/>
  <c r="CE821" i="82" s="1"/>
  <c r="CE822" i="82" s="1"/>
  <c r="CE823" i="82" s="1"/>
  <c r="CE824" i="82" s="1"/>
  <c r="CE825" i="82" s="1"/>
  <c r="CE826" i="82" s="1"/>
  <c r="CE827" i="82" s="1"/>
  <c r="CE828" i="82" s="1"/>
  <c r="CE829" i="82" s="1"/>
  <c r="CE830" i="82" s="1"/>
  <c r="CE831" i="82" s="1"/>
  <c r="CE832" i="82" s="1"/>
  <c r="CE833" i="82" s="1"/>
  <c r="CE834" i="82" s="1"/>
  <c r="CE835" i="82" s="1"/>
  <c r="CE836" i="82" s="1"/>
  <c r="CE837" i="82" s="1"/>
  <c r="CE838" i="82" s="1"/>
  <c r="CE839" i="82" s="1"/>
  <c r="CE840" i="82" s="1"/>
  <c r="CE841" i="82" s="1"/>
  <c r="CE842" i="82" s="1"/>
  <c r="CE843" i="82" s="1"/>
  <c r="CE844" i="82" s="1"/>
  <c r="CE845" i="82" s="1"/>
  <c r="CE846" i="82" s="1"/>
  <c r="CE847" i="82" s="1"/>
  <c r="CE848" i="82" s="1"/>
  <c r="CE849" i="82" s="1"/>
  <c r="CE850" i="82" s="1"/>
  <c r="CE851" i="82" s="1"/>
  <c r="CE852" i="82" s="1"/>
  <c r="CE853" i="82" s="1"/>
  <c r="CE854" i="82" s="1"/>
  <c r="CE855" i="82" s="1"/>
  <c r="CE856" i="82" s="1"/>
  <c r="CE857" i="82" s="1"/>
  <c r="CE858" i="82" s="1"/>
  <c r="CE859" i="82" s="1"/>
  <c r="CE860" i="82" s="1"/>
  <c r="CE861" i="82" s="1"/>
  <c r="CE862" i="82" s="1"/>
  <c r="CE863" i="82" s="1"/>
  <c r="CE864" i="82" s="1"/>
  <c r="CE865" i="82" s="1"/>
  <c r="CE866" i="82" s="1"/>
  <c r="CE867" i="82" s="1"/>
  <c r="CE868" i="82" s="1"/>
  <c r="CE869" i="82" s="1"/>
  <c r="CE870" i="82" s="1"/>
  <c r="CE871" i="82" s="1"/>
  <c r="CE872" i="82" s="1"/>
  <c r="CE873" i="82" s="1"/>
  <c r="CE874" i="82" s="1"/>
  <c r="CE875" i="82" s="1"/>
  <c r="CE876" i="82" s="1"/>
  <c r="CE877" i="82" s="1"/>
  <c r="CE878" i="82" s="1"/>
  <c r="CE879" i="82" s="1"/>
  <c r="CE880" i="82" s="1"/>
  <c r="CE881" i="82" s="1"/>
  <c r="CE882" i="82" s="1"/>
  <c r="CE883" i="82" s="1"/>
  <c r="CE884" i="82" s="1"/>
  <c r="CE885" i="82" s="1"/>
  <c r="CE886" i="82" s="1"/>
  <c r="CE887" i="82" s="1"/>
  <c r="CE888" i="82" s="1"/>
  <c r="CE889" i="82" s="1"/>
  <c r="CE890" i="82" s="1"/>
  <c r="CE891" i="82" s="1"/>
  <c r="CE892" i="82" s="1"/>
  <c r="CE893" i="82" s="1"/>
  <c r="CE894" i="82" s="1"/>
  <c r="CE895" i="82" s="1"/>
  <c r="CE896" i="82" s="1"/>
  <c r="CE897" i="82" s="1"/>
  <c r="CE898" i="82" s="1"/>
  <c r="CE899" i="82" s="1"/>
  <c r="CE900" i="82" s="1"/>
  <c r="CE901" i="82" s="1"/>
  <c r="CE902" i="82" s="1"/>
  <c r="CE903" i="82" s="1"/>
  <c r="CE904" i="82" s="1"/>
  <c r="CE905" i="82" s="1"/>
  <c r="CE906" i="82" s="1"/>
  <c r="CE907" i="82" s="1"/>
  <c r="CE908" i="82" s="1"/>
  <c r="CE909" i="82" s="1"/>
  <c r="CE910" i="82" s="1"/>
  <c r="CE911" i="82" s="1"/>
  <c r="CE912" i="82" s="1"/>
  <c r="CE913" i="82" s="1"/>
  <c r="CE914" i="82" s="1"/>
  <c r="CE915" i="82" s="1"/>
  <c r="CE916" i="82" s="1"/>
  <c r="CE917" i="82" s="1"/>
  <c r="CE918" i="82" s="1"/>
  <c r="CE919" i="82" s="1"/>
  <c r="CE920" i="82" s="1"/>
  <c r="CE921" i="82" s="1"/>
  <c r="CE922" i="82" s="1"/>
  <c r="CE923" i="82" s="1"/>
  <c r="CE924" i="82" s="1"/>
  <c r="CE925" i="82" s="1"/>
  <c r="CE926" i="82" s="1"/>
  <c r="CE927" i="82" s="1"/>
  <c r="CE928" i="82" s="1"/>
  <c r="CE929" i="82" s="1"/>
  <c r="CE930" i="82" s="1"/>
  <c r="CE931" i="82" s="1"/>
  <c r="CE932" i="82" s="1"/>
  <c r="CE933" i="82" s="1"/>
  <c r="CE934" i="82" s="1"/>
  <c r="CE935" i="82" s="1"/>
  <c r="CE936" i="82" s="1"/>
  <c r="CE937" i="82" s="1"/>
  <c r="CE938" i="82" s="1"/>
  <c r="CE939" i="82" s="1"/>
  <c r="CE940" i="82" s="1"/>
  <c r="CE941" i="82" s="1"/>
  <c r="CE942" i="82" s="1"/>
  <c r="CE943" i="82" s="1"/>
  <c r="CE944" i="82" s="1"/>
  <c r="CE945" i="82" s="1"/>
  <c r="CE946" i="82" s="1"/>
  <c r="CE947" i="82" s="1"/>
  <c r="CE948" i="82" s="1"/>
  <c r="CE949" i="82" s="1"/>
  <c r="CE950" i="82" s="1"/>
  <c r="CE951" i="82" s="1"/>
  <c r="CE952" i="82" s="1"/>
  <c r="CE953" i="82" s="1"/>
  <c r="CE954" i="82" s="1"/>
  <c r="CE955" i="82" s="1"/>
  <c r="CE956" i="82" s="1"/>
  <c r="CE957" i="82" s="1"/>
  <c r="CE958" i="82" s="1"/>
  <c r="CE959" i="82" s="1"/>
  <c r="CE960" i="82" s="1"/>
  <c r="CE961" i="82" s="1"/>
  <c r="CE962" i="82" s="1"/>
  <c r="CE963" i="82" s="1"/>
  <c r="CE964" i="82" s="1"/>
  <c r="CE965" i="82" s="1"/>
  <c r="CE966" i="82" s="1"/>
  <c r="CE967" i="82" s="1"/>
  <c r="CE968" i="82" s="1"/>
  <c r="CE969" i="82" s="1"/>
  <c r="CE970" i="82" s="1"/>
  <c r="CE971" i="82" s="1"/>
  <c r="CE972" i="82" s="1"/>
  <c r="CE973" i="82" s="1"/>
  <c r="CE974" i="82" s="1"/>
  <c r="CE975" i="82" s="1"/>
  <c r="CE976" i="82" s="1"/>
  <c r="CE977" i="82" s="1"/>
  <c r="CE978" i="82" s="1"/>
  <c r="CE979" i="82" s="1"/>
  <c r="CE980" i="82" s="1"/>
  <c r="CE981" i="82" s="1"/>
  <c r="CE982" i="82" s="1"/>
  <c r="CE983" i="82" s="1"/>
  <c r="CE984" i="82" s="1"/>
  <c r="CE985" i="82" s="1"/>
  <c r="CE986" i="82" s="1"/>
  <c r="CE987" i="82" s="1"/>
  <c r="CE988" i="82" s="1"/>
  <c r="CE989" i="82" s="1"/>
  <c r="CE990" i="82" s="1"/>
  <c r="CE991" i="82" s="1"/>
  <c r="CE992" i="82" s="1"/>
  <c r="CE993" i="82" s="1"/>
  <c r="CE994" i="82" s="1"/>
  <c r="CE995" i="82" s="1"/>
  <c r="CE996" i="82" s="1"/>
  <c r="CE997" i="82" s="1"/>
  <c r="CE998" i="82" s="1"/>
  <c r="CE999" i="82" s="1"/>
  <c r="CE1000" i="82" s="1"/>
  <c r="CE1001" i="82" s="1"/>
  <c r="CE1002" i="82" s="1"/>
  <c r="CE1003" i="82" s="1"/>
  <c r="BT12" i="82"/>
  <c r="AE14" i="82"/>
  <c r="BT20" i="82"/>
  <c r="AE22" i="82"/>
  <c r="BT26" i="82"/>
  <c r="AE47" i="82"/>
  <c r="BT47" i="82"/>
  <c r="AE55" i="82"/>
  <c r="BT55" i="82"/>
  <c r="AF66" i="82"/>
  <c r="AI156" i="82"/>
  <c r="BT159" i="82"/>
  <c r="BT218" i="82"/>
  <c r="AE16" i="82"/>
  <c r="BT10" i="82"/>
  <c r="BT18" i="82"/>
  <c r="BT5" i="82"/>
  <c r="AE7" i="82"/>
  <c r="BT13" i="82"/>
  <c r="AE15" i="82"/>
  <c r="BT21" i="82"/>
  <c r="AE23" i="82"/>
  <c r="BT24" i="82"/>
  <c r="AE28" i="82"/>
  <c r="BT34" i="82"/>
  <c r="BT37" i="82"/>
  <c r="AF589" i="82"/>
  <c r="AF590" i="82"/>
  <c r="AF564" i="82"/>
  <c r="AF546" i="82"/>
  <c r="AF507" i="82"/>
  <c r="AF490" i="82"/>
  <c r="AF535" i="82"/>
  <c r="AF526" i="82"/>
  <c r="AF518" i="82"/>
  <c r="AF474" i="82"/>
  <c r="AF475" i="82"/>
  <c r="AF476" i="82"/>
  <c r="AF468" i="82"/>
  <c r="AF455" i="82"/>
  <c r="AF454" i="82"/>
  <c r="AF453" i="82"/>
  <c r="AF484" i="82"/>
  <c r="AF438" i="82"/>
  <c r="AF434" i="82"/>
  <c r="AF441" i="82"/>
  <c r="AF420" i="82"/>
  <c r="AF418" i="82"/>
  <c r="AF437" i="82"/>
  <c r="AF435" i="82"/>
  <c r="AF426" i="82"/>
  <c r="AF412" i="82"/>
  <c r="AF411" i="82"/>
  <c r="AF427" i="82"/>
  <c r="AF378" i="82"/>
  <c r="AF419" i="82"/>
  <c r="AF397" i="82"/>
  <c r="AF351" i="82"/>
  <c r="AF370" i="82"/>
  <c r="AF440" i="82"/>
  <c r="AF417" i="82"/>
  <c r="AF404" i="82"/>
  <c r="AF382" i="82"/>
  <c r="AF390" i="82"/>
  <c r="AF389" i="82"/>
  <c r="AF305" i="82"/>
  <c r="AF405" i="82"/>
  <c r="AF326" i="82"/>
  <c r="AF300" i="82"/>
  <c r="AF298" i="82"/>
  <c r="AF297" i="82"/>
  <c r="AF290" i="82"/>
  <c r="AF340" i="82"/>
  <c r="AF343" i="82"/>
  <c r="AF327" i="82"/>
  <c r="AF341" i="82"/>
  <c r="AF339" i="82"/>
  <c r="AF280" i="82"/>
  <c r="AF249" i="82"/>
  <c r="AF227" i="82"/>
  <c r="AF310" i="82"/>
  <c r="AF152" i="82"/>
  <c r="AF150" i="82"/>
  <c r="AF136" i="82"/>
  <c r="AF131" i="82"/>
  <c r="AF123" i="82"/>
  <c r="AF111" i="82"/>
  <c r="AF103" i="82"/>
  <c r="AF216" i="82"/>
  <c r="AF166" i="82"/>
  <c r="AF266" i="82"/>
  <c r="AF183" i="82"/>
  <c r="AF173" i="82"/>
  <c r="AI43" i="82"/>
  <c r="BT43" i="82"/>
  <c r="AE50" i="82"/>
  <c r="BT50" i="82"/>
  <c r="AE58" i="82"/>
  <c r="AE62" i="82"/>
  <c r="AI65" i="82"/>
  <c r="AI95" i="82"/>
  <c r="AE159" i="82"/>
  <c r="BT239" i="82"/>
  <c r="BT156" i="82"/>
  <c r="BT164" i="82"/>
  <c r="BT168" i="82"/>
  <c r="AI170" i="82"/>
  <c r="BT176" i="82"/>
  <c r="BT178" i="82"/>
  <c r="BT187" i="82"/>
  <c r="AI189" i="82"/>
  <c r="BT189" i="82"/>
  <c r="AI207" i="82"/>
  <c r="BT219" i="82"/>
  <c r="BT225" i="82"/>
  <c r="AI229" i="82"/>
  <c r="AI255" i="82"/>
  <c r="AI256" i="82"/>
  <c r="AI270" i="82"/>
  <c r="BT295" i="82"/>
  <c r="AI304" i="82"/>
  <c r="BT319" i="82"/>
  <c r="BT318" i="82"/>
  <c r="AI191" i="82"/>
  <c r="AI195" i="82"/>
  <c r="AI209" i="82"/>
  <c r="AI221" i="82"/>
  <c r="BT226" i="82"/>
  <c r="BT227" i="82"/>
  <c r="BT234" i="82"/>
  <c r="AI236" i="82"/>
  <c r="AI237" i="82"/>
  <c r="BT240" i="82"/>
  <c r="AI242" i="82"/>
  <c r="AI243" i="82"/>
  <c r="AI244" i="82"/>
  <c r="BT247" i="82"/>
  <c r="AI257" i="82"/>
  <c r="BT265" i="82"/>
  <c r="BT264" i="82"/>
  <c r="BT158" i="82"/>
  <c r="AI164" i="82"/>
  <c r="BT166" i="82"/>
  <c r="BT174" i="82"/>
  <c r="BT177" i="82"/>
  <c r="BT181" i="82"/>
  <c r="BT186" i="82"/>
  <c r="AI193" i="82"/>
  <c r="BT193" i="82"/>
  <c r="AI201" i="82"/>
  <c r="AI205" i="82"/>
  <c r="BT220" i="82"/>
  <c r="AI222" i="82"/>
  <c r="BT283" i="82"/>
  <c r="BT282" i="82"/>
  <c r="AI185" i="82"/>
  <c r="AI223" i="82"/>
  <c r="BT228" i="82"/>
  <c r="BT229" i="82"/>
  <c r="BT235" i="82"/>
  <c r="BT241" i="82"/>
  <c r="BT248" i="82"/>
  <c r="BT249" i="82"/>
  <c r="AI252" i="82"/>
  <c r="AI166" i="82"/>
  <c r="BT180" i="82"/>
  <c r="AI188" i="82"/>
  <c r="BT188" i="82"/>
  <c r="BT196" i="82"/>
  <c r="BT206" i="82"/>
  <c r="BT210" i="82"/>
  <c r="AI212" i="82"/>
  <c r="BT221" i="82"/>
  <c r="AI224" i="82"/>
  <c r="BT230" i="82"/>
  <c r="BT236" i="82"/>
  <c r="BT237" i="82"/>
  <c r="BT242" i="82"/>
  <c r="BT243" i="82"/>
  <c r="BT244" i="82"/>
  <c r="BT141" i="82"/>
  <c r="BT142" i="82"/>
  <c r="BT143" i="82"/>
  <c r="BT144" i="82"/>
  <c r="BT145" i="82"/>
  <c r="BT146" i="82"/>
  <c r="BT147" i="82"/>
  <c r="BT148" i="82"/>
  <c r="BT149" i="82"/>
  <c r="BT150" i="82"/>
  <c r="BT151" i="82"/>
  <c r="BT152" i="82"/>
  <c r="BT153" i="82"/>
  <c r="BT154" i="82"/>
  <c r="BT157" i="82"/>
  <c r="BT165" i="82"/>
  <c r="BT167" i="82"/>
  <c r="AI169" i="82"/>
  <c r="BT175" i="82"/>
  <c r="AI179" i="82"/>
  <c r="BT190" i="82"/>
  <c r="BT194" i="82"/>
  <c r="AI198" i="82"/>
  <c r="BT198" i="82"/>
  <c r="AI206" i="82"/>
  <c r="BT208" i="82"/>
  <c r="AI219" i="82"/>
  <c r="BT222" i="82"/>
  <c r="BT231" i="82"/>
  <c r="BT238" i="82"/>
  <c r="BT245" i="82"/>
  <c r="BT250" i="82"/>
  <c r="AI263" i="82"/>
  <c r="BT162" i="82"/>
  <c r="BT170" i="82"/>
  <c r="AI172" i="82"/>
  <c r="BT179" i="82"/>
  <c r="BT184" i="82"/>
  <c r="AI194" i="82"/>
  <c r="BT200" i="82"/>
  <c r="AI202" i="82"/>
  <c r="BT202" i="82"/>
  <c r="BT223" i="82"/>
  <c r="AI226" i="82"/>
  <c r="BT232" i="82"/>
  <c r="BT251" i="82"/>
  <c r="BT252" i="82"/>
  <c r="AI260" i="82"/>
  <c r="AI262" i="82"/>
  <c r="AI265" i="82"/>
  <c r="AI266" i="82"/>
  <c r="AI267" i="82"/>
  <c r="BT255" i="82"/>
  <c r="BT267" i="82"/>
  <c r="BT268" i="82"/>
  <c r="BT270" i="82"/>
  <c r="BT277" i="82"/>
  <c r="BT279" i="82"/>
  <c r="BT281" i="82"/>
  <c r="BT286" i="82"/>
  <c r="BT294" i="82"/>
  <c r="BT302" i="82"/>
  <c r="AI331" i="82"/>
  <c r="BT257" i="82"/>
  <c r="BT263" i="82"/>
  <c r="AI275" i="82"/>
  <c r="AI290" i="82"/>
  <c r="BT296" i="82"/>
  <c r="BT297" i="82"/>
  <c r="AI311" i="82"/>
  <c r="BT272" i="82"/>
  <c r="AI292" i="82"/>
  <c r="BT298" i="82"/>
  <c r="AI315" i="82"/>
  <c r="BT316" i="82"/>
  <c r="BT290" i="82"/>
  <c r="AI301" i="82"/>
  <c r="AI312" i="82"/>
  <c r="AI318" i="82"/>
  <c r="AI269" i="82"/>
  <c r="AI271" i="82"/>
  <c r="BT271" i="82"/>
  <c r="AI276" i="82"/>
  <c r="BT280" i="82"/>
  <c r="BT289" i="82"/>
  <c r="BT299" i="82"/>
  <c r="AI302" i="82"/>
  <c r="BT315" i="82"/>
  <c r="BT274" i="82"/>
  <c r="AI283" i="82"/>
  <c r="BT288" i="82"/>
  <c r="BT291" i="82"/>
  <c r="BT292" i="82"/>
  <c r="BT300" i="82"/>
  <c r="BT308" i="82"/>
  <c r="BT258" i="82"/>
  <c r="BT266" i="82"/>
  <c r="AI288" i="82"/>
  <c r="BT293" i="82"/>
  <c r="BT301" i="82"/>
  <c r="BT307" i="82"/>
  <c r="AI316" i="82"/>
  <c r="AI367" i="82"/>
  <c r="BT304" i="82"/>
  <c r="BT312" i="82"/>
  <c r="BT317" i="82"/>
  <c r="AI334" i="82"/>
  <c r="AI372" i="82"/>
  <c r="AI336" i="82"/>
  <c r="AI347" i="82"/>
  <c r="AI364" i="82"/>
  <c r="AI368" i="82"/>
  <c r="BT306" i="82"/>
  <c r="AI437" i="82"/>
  <c r="AI322" i="82"/>
  <c r="AI326" i="82"/>
  <c r="AI369" i="82"/>
  <c r="AI344" i="82"/>
  <c r="AI350" i="82"/>
  <c r="AI362" i="82"/>
  <c r="AI393" i="82"/>
  <c r="AI476" i="82"/>
  <c r="BT305" i="82"/>
  <c r="BT313" i="82"/>
  <c r="AI324" i="82"/>
  <c r="AI335" i="82"/>
  <c r="AI337" i="82"/>
  <c r="AI359" i="82"/>
  <c r="AI366" i="82"/>
  <c r="BT310" i="82"/>
  <c r="AI319" i="82"/>
  <c r="BT320" i="82"/>
  <c r="AI328" i="82"/>
  <c r="AI339" i="82"/>
  <c r="BT373" i="82"/>
  <c r="AI425" i="82"/>
  <c r="AI374" i="82"/>
  <c r="BT416" i="82"/>
  <c r="AI452" i="82"/>
  <c r="BT361" i="82"/>
  <c r="BT362" i="82"/>
  <c r="BT363" i="82"/>
  <c r="BT364" i="82"/>
  <c r="BT365" i="82"/>
  <c r="BT366" i="82"/>
  <c r="BT367" i="82"/>
  <c r="BT368" i="82"/>
  <c r="BT369" i="82"/>
  <c r="BT372" i="82"/>
  <c r="AI395" i="82"/>
  <c r="AI386" i="82"/>
  <c r="AI397" i="82"/>
  <c r="BT371" i="82"/>
  <c r="AI399" i="82"/>
  <c r="AI439" i="82"/>
  <c r="AI441" i="82"/>
  <c r="AI443" i="82"/>
  <c r="AI480" i="82"/>
  <c r="BT415" i="82"/>
  <c r="AI446" i="82"/>
  <c r="AI449" i="82"/>
  <c r="AI454" i="82"/>
  <c r="AI462" i="82"/>
  <c r="BT493" i="82"/>
  <c r="AI458" i="82"/>
  <c r="AI463" i="82"/>
  <c r="AI436" i="82"/>
  <c r="AI444" i="82"/>
  <c r="AI450" i="82"/>
  <c r="AI464" i="82"/>
  <c r="AI465" i="82"/>
  <c r="AI466" i="82"/>
  <c r="AI498" i="82"/>
  <c r="AI440" i="82"/>
  <c r="AI447" i="82"/>
  <c r="AI474" i="82"/>
  <c r="AI475" i="82"/>
  <c r="BT519" i="82"/>
  <c r="BT520" i="82"/>
  <c r="AI460" i="82"/>
  <c r="BT414" i="82"/>
  <c r="BT421" i="82"/>
  <c r="AI445" i="82"/>
  <c r="BT473" i="82"/>
  <c r="BT474" i="82"/>
  <c r="AI494" i="82"/>
  <c r="AI493" i="82"/>
  <c r="BT523" i="82"/>
  <c r="BT524" i="82"/>
  <c r="AI577" i="82"/>
  <c r="BT470" i="82"/>
  <c r="BT488" i="82"/>
  <c r="BT490" i="82"/>
  <c r="AI495" i="82"/>
  <c r="AI500" i="82"/>
  <c r="BT464" i="82"/>
  <c r="BT465" i="82"/>
  <c r="BT466" i="82"/>
  <c r="BT467" i="82"/>
  <c r="BT468" i="82"/>
  <c r="BT469" i="82"/>
  <c r="AI477" i="82"/>
  <c r="BT486" i="82"/>
  <c r="BT487" i="82"/>
  <c r="BT495" i="82"/>
  <c r="BT515" i="82"/>
  <c r="BT516" i="82"/>
  <c r="BT492" i="82"/>
  <c r="AI556" i="82"/>
  <c r="BT475" i="82"/>
  <c r="BT478" i="82"/>
  <c r="BT480" i="82"/>
  <c r="BT483" i="82"/>
  <c r="BT494" i="82"/>
  <c r="AI507" i="82"/>
  <c r="BT512" i="82"/>
  <c r="BT484" i="82"/>
  <c r="BT491" i="82"/>
  <c r="AI510" i="82"/>
  <c r="BT625" i="82"/>
  <c r="BT624" i="82"/>
  <c r="AI579" i="82"/>
  <c r="BT496" i="82"/>
  <c r="BT497" i="82"/>
  <c r="BT498" i="82"/>
  <c r="BT499" i="82"/>
  <c r="BT500" i="82"/>
  <c r="BT501" i="82"/>
  <c r="BT502" i="82"/>
  <c r="BT503" i="82"/>
  <c r="BT504" i="82"/>
  <c r="BT505" i="82"/>
  <c r="BT506" i="82"/>
  <c r="BT507" i="82"/>
  <c r="BT508" i="82"/>
  <c r="BT509" i="82"/>
  <c r="BT510" i="82"/>
  <c r="BT511" i="82"/>
  <c r="AI585" i="82"/>
  <c r="AI598" i="82"/>
  <c r="AI621" i="82"/>
  <c r="AI636" i="82"/>
  <c r="AI587" i="82"/>
  <c r="AI597" i="82"/>
  <c r="AI600" i="82"/>
  <c r="AI589" i="82"/>
  <c r="AI586" i="82"/>
  <c r="AI592" i="82"/>
  <c r="AI607" i="82"/>
  <c r="AI588" i="82"/>
  <c r="AI595" i="82"/>
  <c r="BT621" i="82"/>
  <c r="BT690" i="82"/>
  <c r="BT689" i="82"/>
  <c r="AI635" i="82"/>
  <c r="BT681" i="82"/>
  <c r="BT622" i="82"/>
  <c r="BT626" i="82"/>
  <c r="AI631" i="82"/>
  <c r="BT691" i="82"/>
  <c r="AI637" i="82"/>
  <c r="BT675" i="82"/>
  <c r="BT683" i="82"/>
  <c r="BT710" i="82"/>
  <c r="BT709" i="82"/>
  <c r="BT678" i="82"/>
  <c r="BT686" i="82"/>
  <c r="BT718" i="82"/>
  <c r="BT717" i="82"/>
  <c r="BT775" i="82"/>
  <c r="BT774" i="82"/>
  <c r="BT680" i="82"/>
  <c r="BT702" i="82"/>
  <c r="BT701" i="82"/>
  <c r="BT782" i="82"/>
  <c r="BT640" i="82"/>
  <c r="BT641" i="82"/>
  <c r="BT642" i="82"/>
  <c r="BT643" i="82"/>
  <c r="BT644" i="82"/>
  <c r="BT645" i="82"/>
  <c r="BT646" i="82"/>
  <c r="BT647" i="82"/>
  <c r="BT648" i="82"/>
  <c r="BT649" i="82"/>
  <c r="BT650" i="82"/>
  <c r="BT651" i="82"/>
  <c r="BT652" i="82"/>
  <c r="BT653" i="82"/>
  <c r="BT654" i="82"/>
  <c r="BT655" i="82"/>
  <c r="BT656" i="82"/>
  <c r="BT657" i="82"/>
  <c r="BT658" i="82"/>
  <c r="BT659" i="82"/>
  <c r="BT660" i="82"/>
  <c r="BT661" i="82"/>
  <c r="BT662" i="82"/>
  <c r="BT663" i="82"/>
  <c r="BT664" i="82"/>
  <c r="BT665" i="82"/>
  <c r="BT666" i="82"/>
  <c r="BT667" i="82"/>
  <c r="BT668" i="82"/>
  <c r="BT669" i="82"/>
  <c r="BT670" i="82"/>
  <c r="BT671" i="82"/>
  <c r="BT672" i="82"/>
  <c r="BT673" i="82"/>
  <c r="BT674" i="82"/>
  <c r="BT682" i="82"/>
  <c r="BT688" i="82"/>
  <c r="BT696" i="82"/>
  <c r="BT704" i="82"/>
  <c r="BT712" i="82"/>
  <c r="BT720" i="82"/>
  <c r="BT726" i="82"/>
  <c r="BT732" i="82"/>
  <c r="BT767" i="82"/>
  <c r="BT766" i="82"/>
  <c r="BT793" i="82"/>
  <c r="BT698" i="82"/>
  <c r="BT706" i="82"/>
  <c r="BT714" i="82"/>
  <c r="BT722" i="82"/>
  <c r="BT727" i="82"/>
  <c r="BT699" i="82"/>
  <c r="BT707" i="82"/>
  <c r="BT715" i="82"/>
  <c r="BT723" i="82"/>
  <c r="BT731" i="82"/>
  <c r="BT738" i="82"/>
  <c r="BT692" i="82"/>
  <c r="BT724" i="82"/>
  <c r="BT739" i="82"/>
  <c r="BT743" i="82"/>
  <c r="BT742" i="82"/>
  <c r="BT725" i="82"/>
  <c r="BT751" i="82"/>
  <c r="BT750" i="82"/>
  <c r="BT785" i="82"/>
  <c r="BT703" i="82"/>
  <c r="BT711" i="82"/>
  <c r="BT719" i="82"/>
  <c r="BT728" i="82"/>
  <c r="BT735" i="82"/>
  <c r="BT759" i="82"/>
  <c r="BT758" i="82"/>
  <c r="BT747" i="82"/>
  <c r="BT755" i="82"/>
  <c r="BT763" i="82"/>
  <c r="BT771" i="82"/>
  <c r="BT779" i="82"/>
  <c r="BT740" i="82"/>
  <c r="BT748" i="82"/>
  <c r="BT756" i="82"/>
  <c r="BT764" i="82"/>
  <c r="BT772" i="82"/>
  <c r="BT780" i="82"/>
  <c r="BT786" i="82"/>
  <c r="BT733" i="82"/>
  <c r="BT741" i="82"/>
  <c r="BT749" i="82"/>
  <c r="BT757" i="82"/>
  <c r="BT765" i="82"/>
  <c r="BT773" i="82"/>
  <c r="BT787" i="82"/>
  <c r="BT806" i="82"/>
  <c r="BT805" i="82"/>
  <c r="BT795" i="82"/>
  <c r="BT736" i="82"/>
  <c r="BT744" i="82"/>
  <c r="BT752" i="82"/>
  <c r="BT760" i="82"/>
  <c r="BT768" i="82"/>
  <c r="BT776" i="82"/>
  <c r="BT729" i="82"/>
  <c r="BT737" i="82"/>
  <c r="BT745" i="82"/>
  <c r="BT753" i="82"/>
  <c r="BT761" i="82"/>
  <c r="BT769" i="82"/>
  <c r="BT777" i="82"/>
  <c r="BT781" i="82"/>
  <c r="BT798" i="82"/>
  <c r="BT797" i="82"/>
  <c r="BT814" i="82"/>
  <c r="BT813" i="82"/>
  <c r="BT784" i="82"/>
  <c r="BT792" i="82"/>
  <c r="BT800" i="82"/>
  <c r="BT808" i="82"/>
  <c r="BT816" i="82"/>
  <c r="BT822" i="82"/>
  <c r="BT823" i="82"/>
  <c r="BT794" i="82"/>
  <c r="BT802" i="82"/>
  <c r="BT810" i="82"/>
  <c r="BT818" i="82"/>
  <c r="BT803" i="82"/>
  <c r="BT811" i="82"/>
  <c r="BT819" i="82"/>
  <c r="BT887" i="82"/>
  <c r="BT898" i="82"/>
  <c r="BT821" i="82"/>
  <c r="BT824" i="82"/>
  <c r="BT783" i="82"/>
  <c r="BT791" i="82"/>
  <c r="BT799" i="82"/>
  <c r="BT807" i="82"/>
  <c r="BT815" i="82"/>
  <c r="BT869" i="82"/>
  <c r="BT867" i="82"/>
  <c r="BT891" i="82"/>
  <c r="BT826" i="82"/>
  <c r="BT830" i="82"/>
  <c r="BT834" i="82"/>
  <c r="BT838" i="82"/>
  <c r="BT842" i="82"/>
  <c r="BT846" i="82"/>
  <c r="BT850" i="82"/>
  <c r="BT854" i="82"/>
  <c r="BT863" i="82"/>
  <c r="BT865" i="82"/>
  <c r="BT894" i="82"/>
  <c r="BT857" i="82"/>
  <c r="BT861" i="82"/>
  <c r="BT871" i="82"/>
  <c r="BT875" i="82"/>
  <c r="BT899" i="82"/>
  <c r="BT828" i="82"/>
  <c r="BT832" i="82"/>
  <c r="BT836" i="82"/>
  <c r="BT840" i="82"/>
  <c r="BT844" i="82"/>
  <c r="BT848" i="82"/>
  <c r="BT852" i="82"/>
  <c r="BT856" i="82"/>
  <c r="BT879" i="82"/>
  <c r="BT883" i="82"/>
  <c r="BT860" i="82"/>
  <c r="BT864" i="82"/>
  <c r="BT868" i="82"/>
  <c r="BT872" i="82"/>
  <c r="BT876" i="82"/>
  <c r="BT880" i="82"/>
  <c r="BT884" i="82"/>
  <c r="BT888" i="82"/>
  <c r="BT901" i="82"/>
  <c r="BT873" i="82"/>
  <c r="BT877" i="82"/>
  <c r="BT881" i="82"/>
  <c r="BT885" i="82"/>
  <c r="BT889" i="82"/>
  <c r="BT905" i="82"/>
  <c r="BT895" i="82"/>
  <c r="BT909" i="82"/>
  <c r="BT858" i="82"/>
  <c r="BT862" i="82"/>
  <c r="BT866" i="82"/>
  <c r="BT870" i="82"/>
  <c r="BT874" i="82"/>
  <c r="BT878" i="82"/>
  <c r="BT882" i="82"/>
  <c r="BT886" i="82"/>
  <c r="BT890" i="82"/>
  <c r="BT913" i="82"/>
  <c r="BT896" i="82"/>
  <c r="BT917" i="82"/>
  <c r="BT893" i="82"/>
  <c r="BT897" i="82"/>
  <c r="BT921" i="82"/>
  <c r="BT920" i="82"/>
  <c r="BT903" i="82"/>
  <c r="BT907" i="82"/>
  <c r="BT911" i="82"/>
  <c r="BT915" i="82"/>
  <c r="BT919" i="82"/>
  <c r="BT923" i="82"/>
  <c r="BT966" i="82"/>
  <c r="BT965" i="82"/>
  <c r="BT900" i="82"/>
  <c r="BT904" i="82"/>
  <c r="BT908" i="82"/>
  <c r="BT912" i="82"/>
  <c r="BT916" i="82"/>
  <c r="BT934" i="82"/>
  <c r="BT930" i="82"/>
  <c r="BT924" i="82"/>
  <c r="BT926" i="82"/>
  <c r="BT927" i="82"/>
  <c r="BT902" i="82"/>
  <c r="BT906" i="82"/>
  <c r="BT910" i="82"/>
  <c r="BT914" i="82"/>
  <c r="BT918" i="82"/>
  <c r="BT922" i="82"/>
  <c r="BT929" i="82"/>
  <c r="BT986" i="82"/>
  <c r="BT970" i="82"/>
  <c r="BT969" i="82"/>
  <c r="BT974" i="82"/>
  <c r="BT998" i="82"/>
  <c r="BT938" i="82"/>
  <c r="BT942" i="82"/>
  <c r="BT946" i="82"/>
  <c r="BT950" i="82"/>
  <c r="BT954" i="82"/>
  <c r="BT958" i="82"/>
  <c r="BT962" i="82"/>
  <c r="BT961" i="82"/>
  <c r="BT990" i="82"/>
  <c r="BT1002" i="82"/>
  <c r="BT963" i="82"/>
  <c r="BT964" i="82"/>
  <c r="BT978" i="82"/>
  <c r="BT947" i="82"/>
  <c r="BT951" i="82"/>
  <c r="BT955" i="82"/>
  <c r="BT959" i="82"/>
  <c r="BT982" i="82"/>
  <c r="BT994" i="82"/>
  <c r="BT928" i="82"/>
  <c r="BT932" i="82"/>
  <c r="BT936" i="82"/>
  <c r="BT940" i="82"/>
  <c r="BT944" i="82"/>
  <c r="BT948" i="82"/>
  <c r="BT952" i="82"/>
  <c r="BT956" i="82"/>
  <c r="BT960" i="82"/>
  <c r="BT968" i="82"/>
  <c r="BT972" i="82"/>
  <c r="BT976" i="82"/>
  <c r="BT980" i="82"/>
  <c r="BT984" i="82"/>
  <c r="BT988" i="82"/>
  <c r="BT992" i="82"/>
  <c r="BT996" i="82"/>
  <c r="BT1000" i="82"/>
  <c r="BT973" i="82"/>
  <c r="BT977" i="82"/>
  <c r="BT981" i="82"/>
  <c r="BT985" i="82"/>
  <c r="BT989" i="82"/>
  <c r="BT993" i="82"/>
  <c r="BT997" i="82"/>
  <c r="BT1001" i="82"/>
  <c r="BT967" i="82"/>
  <c r="BT971" i="82"/>
  <c r="BT975" i="82"/>
  <c r="BT979" i="82"/>
  <c r="BT983" i="82"/>
  <c r="BT999" i="82"/>
  <c r="E5" i="59"/>
  <c r="AJ31" i="111" l="1"/>
  <c r="CH5" i="111" s="1"/>
  <c r="AJ31" i="112"/>
  <c r="CH5" i="112" s="1"/>
  <c r="AD31" i="112"/>
  <c r="CB5" i="112" s="1"/>
  <c r="AA32" i="111"/>
  <c r="AZ5" i="111" s="1"/>
  <c r="AE31" i="113"/>
  <c r="CC5" i="113" s="1"/>
  <c r="AC31" i="112"/>
  <c r="CA5" i="112" s="1"/>
  <c r="AH31" i="112"/>
  <c r="CF5" i="112" s="1"/>
  <c r="AF31" i="112"/>
  <c r="CD5" i="112" s="1"/>
  <c r="Z32" i="113"/>
  <c r="AR35" i="113" s="1"/>
  <c r="AA32" i="113"/>
  <c r="AZ5" i="113" s="1"/>
  <c r="Z32" i="111"/>
  <c r="Z35" i="111" s="1"/>
  <c r="BK5" i="111" s="1"/>
  <c r="AD31" i="113"/>
  <c r="CB5" i="113" s="1"/>
  <c r="AI31" i="113"/>
  <c r="CG5" i="113" s="1"/>
  <c r="AG31" i="112"/>
  <c r="CE5" i="112" s="1"/>
  <c r="Z32" i="112"/>
  <c r="AG31" i="111"/>
  <c r="CE5" i="111" s="1"/>
  <c r="AA32" i="112"/>
  <c r="Y32" i="112"/>
  <c r="AB32" i="113"/>
  <c r="AH31" i="113"/>
  <c r="CF5" i="113" s="1"/>
  <c r="Y32" i="113"/>
  <c r="AC31" i="111"/>
  <c r="CA5" i="111" s="1"/>
  <c r="AI31" i="112"/>
  <c r="CG5" i="112" s="1"/>
  <c r="AE31" i="112"/>
  <c r="CC5" i="112" s="1"/>
  <c r="AG31" i="113"/>
  <c r="CE5" i="113" s="1"/>
  <c r="AB32" i="112"/>
  <c r="AC31" i="113"/>
  <c r="CA5" i="113" s="1"/>
  <c r="AJ31" i="113"/>
  <c r="CH5" i="113" s="1"/>
  <c r="AB32" i="111"/>
  <c r="AF31" i="111"/>
  <c r="CD5" i="111" s="1"/>
  <c r="AF31" i="113"/>
  <c r="CD5" i="113" s="1"/>
  <c r="AI31" i="111"/>
  <c r="CG5" i="111" s="1"/>
  <c r="Y32" i="111"/>
  <c r="AE31" i="111"/>
  <c r="CC5" i="111" s="1"/>
  <c r="AH31" i="111"/>
  <c r="CF5" i="111" s="1"/>
  <c r="AD31" i="111"/>
  <c r="CB5" i="111" s="1"/>
  <c r="AH4" i="82"/>
  <c r="P3" i="87" s="1"/>
  <c r="D22" i="66" s="1"/>
  <c r="M10" i="60"/>
  <c r="AH5" i="82"/>
  <c r="P4" i="87" s="1"/>
  <c r="AN12" i="56"/>
  <c r="E19" i="66"/>
  <c r="AH12" i="56"/>
  <c r="AK12" i="56"/>
  <c r="AJ12" i="56"/>
  <c r="AL12" i="56"/>
  <c r="AM12" i="56"/>
  <c r="AH11" i="56"/>
  <c r="AG11" i="56"/>
  <c r="AN11" i="56"/>
  <c r="AI11" i="56"/>
  <c r="AM11" i="56"/>
  <c r="AL11" i="56"/>
  <c r="AK11" i="56"/>
  <c r="AJ11" i="56"/>
  <c r="AI12" i="56"/>
  <c r="AG12" i="56"/>
  <c r="C13" i="56"/>
  <c r="AN13" i="56"/>
  <c r="AM13" i="56"/>
  <c r="AL13" i="56"/>
  <c r="AI13" i="56"/>
  <c r="AK13" i="56"/>
  <c r="AH13" i="56"/>
  <c r="AG13" i="56"/>
  <c r="AJ13" i="56"/>
  <c r="AN10" i="56"/>
  <c r="AJ10" i="56"/>
  <c r="AM10" i="56"/>
  <c r="AI10" i="56"/>
  <c r="AL10" i="56"/>
  <c r="AK10" i="56"/>
  <c r="AG10" i="56"/>
  <c r="AH10" i="56"/>
  <c r="BX977" i="82"/>
  <c r="BW977" i="82"/>
  <c r="BV977" i="82"/>
  <c r="BU977" i="82"/>
  <c r="BX893" i="82"/>
  <c r="BW893" i="82"/>
  <c r="BV893" i="82"/>
  <c r="BU893" i="82"/>
  <c r="BX891" i="82"/>
  <c r="BW891" i="82"/>
  <c r="BV891" i="82"/>
  <c r="BU891" i="82"/>
  <c r="BV755" i="82"/>
  <c r="BU755" i="82"/>
  <c r="BX755" i="82"/>
  <c r="BW755" i="82"/>
  <c r="BX650" i="82"/>
  <c r="BV650" i="82"/>
  <c r="BU650" i="82"/>
  <c r="BW650" i="82"/>
  <c r="BX487" i="82"/>
  <c r="BW487" i="82"/>
  <c r="BV487" i="82"/>
  <c r="BU487" i="82"/>
  <c r="BU301" i="82"/>
  <c r="BX301" i="82"/>
  <c r="BW301" i="82"/>
  <c r="BV301" i="82"/>
  <c r="BU281" i="82"/>
  <c r="BX281" i="82"/>
  <c r="BW281" i="82"/>
  <c r="BV281" i="82"/>
  <c r="BU283" i="82"/>
  <c r="BX283" i="82"/>
  <c r="BW283" i="82"/>
  <c r="BV283" i="82"/>
  <c r="BW378" i="82"/>
  <c r="BV378" i="82"/>
  <c r="BU378" i="82"/>
  <c r="BX378" i="82"/>
  <c r="BU84" i="82"/>
  <c r="BX84" i="82"/>
  <c r="BW84" i="82"/>
  <c r="BV84" i="82"/>
  <c r="BU92" i="82"/>
  <c r="BX92" i="82"/>
  <c r="BW92" i="82"/>
  <c r="BV92" i="82"/>
  <c r="BX113" i="82"/>
  <c r="BW113" i="82"/>
  <c r="BV113" i="82"/>
  <c r="BU113" i="82"/>
  <c r="BU72" i="82"/>
  <c r="BX72" i="82"/>
  <c r="BW72" i="82"/>
  <c r="BV72" i="82"/>
  <c r="BX314" i="82"/>
  <c r="BW314" i="82"/>
  <c r="BV314" i="82"/>
  <c r="BU314" i="82"/>
  <c r="BX837" i="82"/>
  <c r="BW837" i="82"/>
  <c r="BV837" i="82"/>
  <c r="BU837" i="82"/>
  <c r="BX458" i="82"/>
  <c r="BW458" i="82"/>
  <c r="BV458" i="82"/>
  <c r="BU458" i="82"/>
  <c r="BW328" i="82"/>
  <c r="BU328" i="82"/>
  <c r="BX328" i="82"/>
  <c r="BV328" i="82"/>
  <c r="BW348" i="82"/>
  <c r="BV348" i="82"/>
  <c r="BU348" i="82"/>
  <c r="BX348" i="82"/>
  <c r="BX973" i="82"/>
  <c r="BW973" i="82"/>
  <c r="BV973" i="82"/>
  <c r="BU973" i="82"/>
  <c r="BX936" i="82"/>
  <c r="BV936" i="82"/>
  <c r="BU936" i="82"/>
  <c r="BW936" i="82"/>
  <c r="BX958" i="82"/>
  <c r="BV958" i="82"/>
  <c r="BU958" i="82"/>
  <c r="BW958" i="82"/>
  <c r="BX906" i="82"/>
  <c r="BV906" i="82"/>
  <c r="BU906" i="82"/>
  <c r="BW906" i="82"/>
  <c r="BX915" i="82"/>
  <c r="BW915" i="82"/>
  <c r="BV915" i="82"/>
  <c r="BU915" i="82"/>
  <c r="BX870" i="82"/>
  <c r="BW870" i="82"/>
  <c r="BV870" i="82"/>
  <c r="BU870" i="82"/>
  <c r="BU852" i="82"/>
  <c r="BV852" i="82"/>
  <c r="BX852" i="82"/>
  <c r="BW852" i="82"/>
  <c r="BX850" i="82"/>
  <c r="BW850" i="82"/>
  <c r="BV850" i="82"/>
  <c r="BU850" i="82"/>
  <c r="BV821" i="82"/>
  <c r="BU821" i="82"/>
  <c r="BW821" i="82"/>
  <c r="BX821" i="82"/>
  <c r="BW784" i="82"/>
  <c r="BV784" i="82"/>
  <c r="BU784" i="82"/>
  <c r="BX784" i="82"/>
  <c r="BW752" i="82"/>
  <c r="BV752" i="82"/>
  <c r="BU752" i="82"/>
  <c r="BX752" i="82"/>
  <c r="BW764" i="82"/>
  <c r="BV764" i="82"/>
  <c r="BU764" i="82"/>
  <c r="BX764" i="82"/>
  <c r="BV785" i="82"/>
  <c r="BU785" i="82"/>
  <c r="BX785" i="82"/>
  <c r="BW785" i="82"/>
  <c r="BX722" i="82"/>
  <c r="BW722" i="82"/>
  <c r="BV722" i="82"/>
  <c r="BU722" i="82"/>
  <c r="BU673" i="82"/>
  <c r="BX673" i="82"/>
  <c r="BV673" i="82"/>
  <c r="BW673" i="82"/>
  <c r="BU657" i="82"/>
  <c r="BX657" i="82"/>
  <c r="BV657" i="82"/>
  <c r="BW657" i="82"/>
  <c r="BX641" i="82"/>
  <c r="BV641" i="82"/>
  <c r="BW641" i="82"/>
  <c r="BU641" i="82"/>
  <c r="BU508" i="82"/>
  <c r="BX508" i="82"/>
  <c r="BW508" i="82"/>
  <c r="BV508" i="82"/>
  <c r="BU475" i="82"/>
  <c r="BX475" i="82"/>
  <c r="BW475" i="82"/>
  <c r="BV475" i="82"/>
  <c r="BU421" i="82"/>
  <c r="BX421" i="82"/>
  <c r="BW421" i="82"/>
  <c r="BV421" i="82"/>
  <c r="BW368" i="82"/>
  <c r="BV368" i="82"/>
  <c r="BU368" i="82"/>
  <c r="BX368" i="82"/>
  <c r="BU305" i="82"/>
  <c r="BX305" i="82"/>
  <c r="BW305" i="82"/>
  <c r="BV305" i="82"/>
  <c r="BX312" i="82"/>
  <c r="BW312" i="82"/>
  <c r="BV312" i="82"/>
  <c r="BU312" i="82"/>
  <c r="BU291" i="82"/>
  <c r="BX291" i="82"/>
  <c r="BW291" i="82"/>
  <c r="BV291" i="82"/>
  <c r="BU279" i="82"/>
  <c r="BX279" i="82"/>
  <c r="BW279" i="82"/>
  <c r="BV279" i="82"/>
  <c r="BX157" i="82"/>
  <c r="BW157" i="82"/>
  <c r="BV157" i="82"/>
  <c r="BU157" i="82"/>
  <c r="BU243" i="82"/>
  <c r="BW243" i="82"/>
  <c r="BV243" i="82"/>
  <c r="BX243" i="82"/>
  <c r="BU229" i="82"/>
  <c r="BW229" i="82"/>
  <c r="BX229" i="82"/>
  <c r="BV229" i="82"/>
  <c r="BU158" i="82"/>
  <c r="BX158" i="82"/>
  <c r="BW158" i="82"/>
  <c r="BV158" i="82"/>
  <c r="BU295" i="82"/>
  <c r="BX295" i="82"/>
  <c r="BW295" i="82"/>
  <c r="BV295" i="82"/>
  <c r="BX47" i="82"/>
  <c r="BW47" i="82"/>
  <c r="BV47" i="82"/>
  <c r="BU47" i="82"/>
  <c r="BX898" i="82"/>
  <c r="BV898" i="82"/>
  <c r="BU898" i="82"/>
  <c r="BW898" i="82"/>
  <c r="BU76" i="82"/>
  <c r="BX76" i="82"/>
  <c r="BW76" i="82"/>
  <c r="BV76" i="82"/>
  <c r="BX541" i="82"/>
  <c r="BW541" i="82"/>
  <c r="BV541" i="82"/>
  <c r="BU541" i="82"/>
  <c r="BW392" i="82"/>
  <c r="BV392" i="82"/>
  <c r="BU392" i="82"/>
  <c r="BX392" i="82"/>
  <c r="BU612" i="82"/>
  <c r="BX612" i="82"/>
  <c r="BW612" i="82"/>
  <c r="BV612" i="82"/>
  <c r="BU399" i="82"/>
  <c r="BX399" i="82"/>
  <c r="BW399" i="82"/>
  <c r="BV399" i="82"/>
  <c r="BX605" i="82"/>
  <c r="BW605" i="82"/>
  <c r="BV605" i="82"/>
  <c r="BU605" i="82"/>
  <c r="BW384" i="82"/>
  <c r="BV384" i="82"/>
  <c r="BU384" i="82"/>
  <c r="BX384" i="82"/>
  <c r="BX561" i="82"/>
  <c r="BW561" i="82"/>
  <c r="BV561" i="82"/>
  <c r="BU561" i="82"/>
  <c r="BW376" i="82"/>
  <c r="BV376" i="82"/>
  <c r="BU376" i="82"/>
  <c r="BX376" i="82"/>
  <c r="BW406" i="82"/>
  <c r="BV406" i="82"/>
  <c r="BU406" i="82"/>
  <c r="BX406" i="82"/>
  <c r="BU522" i="82"/>
  <c r="BX522" i="82"/>
  <c r="BW522" i="82"/>
  <c r="BV522" i="82"/>
  <c r="BW58" i="82"/>
  <c r="BV58" i="82"/>
  <c r="BU58" i="82"/>
  <c r="BX58" i="82"/>
  <c r="BX77" i="82"/>
  <c r="BW77" i="82"/>
  <c r="BV77" i="82"/>
  <c r="BU77" i="82"/>
  <c r="BX61" i="82"/>
  <c r="BW61" i="82"/>
  <c r="BV61" i="82"/>
  <c r="BU61" i="82"/>
  <c r="BX57" i="82"/>
  <c r="BW57" i="82"/>
  <c r="BV57" i="82"/>
  <c r="BU57" i="82"/>
  <c r="BW422" i="82"/>
  <c r="BV422" i="82"/>
  <c r="BU422" i="82"/>
  <c r="BX422" i="82"/>
  <c r="BU558" i="82"/>
  <c r="BX558" i="82"/>
  <c r="BW558" i="82"/>
  <c r="BV558" i="82"/>
  <c r="BX139" i="82"/>
  <c r="BW139" i="82"/>
  <c r="BV139" i="82"/>
  <c r="BU139" i="82"/>
  <c r="BX957" i="82"/>
  <c r="BW957" i="82"/>
  <c r="BV957" i="82"/>
  <c r="BU957" i="82"/>
  <c r="BX460" i="82"/>
  <c r="BW460" i="82"/>
  <c r="BV460" i="82"/>
  <c r="BU460" i="82"/>
  <c r="BX933" i="82"/>
  <c r="BW933" i="82"/>
  <c r="BV933" i="82"/>
  <c r="BU933" i="82"/>
  <c r="BX533" i="82"/>
  <c r="BW533" i="82"/>
  <c r="BV533" i="82"/>
  <c r="BU533" i="82"/>
  <c r="BX591" i="82"/>
  <c r="BW591" i="82"/>
  <c r="BV591" i="82"/>
  <c r="BU591" i="82"/>
  <c r="BX284" i="82"/>
  <c r="BW284" i="82"/>
  <c r="BV284" i="82"/>
  <c r="BU284" i="82"/>
  <c r="BW820" i="82"/>
  <c r="BV820" i="82"/>
  <c r="BU820" i="82"/>
  <c r="BX820" i="82"/>
  <c r="BW386" i="82"/>
  <c r="BV386" i="82"/>
  <c r="BU386" i="82"/>
  <c r="BX386" i="82"/>
  <c r="BU114" i="82"/>
  <c r="BX114" i="82"/>
  <c r="BW114" i="82"/>
  <c r="BV114" i="82"/>
  <c r="BX623" i="82"/>
  <c r="BW623" i="82"/>
  <c r="BV623" i="82"/>
  <c r="BU623" i="82"/>
  <c r="BX925" i="82"/>
  <c r="BW925" i="82"/>
  <c r="BV925" i="82"/>
  <c r="BU925" i="82"/>
  <c r="BU530" i="82"/>
  <c r="BX530" i="82"/>
  <c r="BW530" i="82"/>
  <c r="BV530" i="82"/>
  <c r="BU608" i="82"/>
  <c r="BX608" i="82"/>
  <c r="BW608" i="82"/>
  <c r="BV608" i="82"/>
  <c r="BU311" i="82"/>
  <c r="BX311" i="82"/>
  <c r="BW311" i="82"/>
  <c r="BV311" i="82"/>
  <c r="BX694" i="82"/>
  <c r="BW694" i="82"/>
  <c r="BV694" i="82"/>
  <c r="BU694" i="82"/>
  <c r="BW342" i="82"/>
  <c r="BU342" i="82"/>
  <c r="BX342" i="82"/>
  <c r="BV342" i="82"/>
  <c r="BW410" i="82"/>
  <c r="BV410" i="82"/>
  <c r="BU410" i="82"/>
  <c r="BX410" i="82"/>
  <c r="BX841" i="82"/>
  <c r="BW841" i="82"/>
  <c r="BV841" i="82"/>
  <c r="BU841" i="82"/>
  <c r="BU447" i="82"/>
  <c r="BX447" i="82"/>
  <c r="BW447" i="82"/>
  <c r="BV447" i="82"/>
  <c r="BX577" i="82"/>
  <c r="BW577" i="82"/>
  <c r="BV577" i="82"/>
  <c r="BU577" i="82"/>
  <c r="BU90" i="82"/>
  <c r="BX90" i="82"/>
  <c r="BW90" i="82"/>
  <c r="BV90" i="82"/>
  <c r="BX432" i="82"/>
  <c r="BW432" i="82"/>
  <c r="BV432" i="82"/>
  <c r="BU432" i="82"/>
  <c r="BU395" i="82"/>
  <c r="BX395" i="82"/>
  <c r="BW395" i="82"/>
  <c r="BV395" i="82"/>
  <c r="BX573" i="82"/>
  <c r="BW573" i="82"/>
  <c r="BV573" i="82"/>
  <c r="BU573" i="82"/>
  <c r="BU570" i="82"/>
  <c r="BX570" i="82"/>
  <c r="BW570" i="82"/>
  <c r="BV570" i="82"/>
  <c r="BX65" i="82"/>
  <c r="BW65" i="82"/>
  <c r="BV65" i="82"/>
  <c r="BU65" i="82"/>
  <c r="BU108" i="82"/>
  <c r="BX108" i="82"/>
  <c r="BW108" i="82"/>
  <c r="BV108" i="82"/>
  <c r="BX949" i="82"/>
  <c r="BW949" i="82"/>
  <c r="BV949" i="82"/>
  <c r="BU949" i="82"/>
  <c r="BX630" i="82"/>
  <c r="BV630" i="82"/>
  <c r="BU630" i="82"/>
  <c r="BW630" i="82"/>
  <c r="BX183" i="82"/>
  <c r="BW183" i="82"/>
  <c r="BV183" i="82"/>
  <c r="BU183" i="82"/>
  <c r="BU445" i="82"/>
  <c r="BX445" i="82"/>
  <c r="BW445" i="82"/>
  <c r="BV445" i="82"/>
  <c r="BU687" i="82"/>
  <c r="BX687" i="82"/>
  <c r="BV687" i="82"/>
  <c r="BW687" i="82"/>
  <c r="AB32" i="85"/>
  <c r="AB35" i="85" s="1"/>
  <c r="BX962" i="82"/>
  <c r="BV962" i="82"/>
  <c r="BU962" i="82"/>
  <c r="BW962" i="82"/>
  <c r="BW880" i="82"/>
  <c r="BV880" i="82"/>
  <c r="BU880" i="82"/>
  <c r="BX880" i="82"/>
  <c r="BV769" i="82"/>
  <c r="BU769" i="82"/>
  <c r="BX769" i="82"/>
  <c r="BW769" i="82"/>
  <c r="BU727" i="82"/>
  <c r="BX727" i="82"/>
  <c r="BV727" i="82"/>
  <c r="BW727" i="82"/>
  <c r="BX501" i="82"/>
  <c r="BW501" i="82"/>
  <c r="BV501" i="82"/>
  <c r="BU501" i="82"/>
  <c r="BU313" i="82"/>
  <c r="BX313" i="82"/>
  <c r="BW313" i="82"/>
  <c r="BV313" i="82"/>
  <c r="BX222" i="82"/>
  <c r="BW222" i="82"/>
  <c r="BV222" i="82"/>
  <c r="BU222" i="82"/>
  <c r="BU235" i="82"/>
  <c r="BW235" i="82"/>
  <c r="BX235" i="82"/>
  <c r="BV235" i="82"/>
  <c r="BU477" i="82"/>
  <c r="BX477" i="82"/>
  <c r="BW477" i="82"/>
  <c r="BV477" i="82"/>
  <c r="BU88" i="82"/>
  <c r="BX88" i="82"/>
  <c r="BW88" i="82"/>
  <c r="BV88" i="82"/>
  <c r="BX700" i="82"/>
  <c r="BW700" i="82"/>
  <c r="BV700" i="82"/>
  <c r="BU700" i="82"/>
  <c r="BX434" i="82"/>
  <c r="BW434" i="82"/>
  <c r="BV434" i="82"/>
  <c r="BU434" i="82"/>
  <c r="BX117" i="82"/>
  <c r="BW117" i="82"/>
  <c r="BV117" i="82"/>
  <c r="BU117" i="82"/>
  <c r="BW22" i="82"/>
  <c r="BV22" i="82"/>
  <c r="BU22" i="82"/>
  <c r="BX22" i="82"/>
  <c r="BX39" i="82"/>
  <c r="BW39" i="82"/>
  <c r="BV39" i="82"/>
  <c r="BU39" i="82"/>
  <c r="BX953" i="82"/>
  <c r="BW953" i="82"/>
  <c r="BV953" i="82"/>
  <c r="BU953" i="82"/>
  <c r="BX27" i="82"/>
  <c r="BW27" i="82"/>
  <c r="BV27" i="82"/>
  <c r="BU27" i="82"/>
  <c r="BX63" i="82"/>
  <c r="BW63" i="82"/>
  <c r="BV63" i="82"/>
  <c r="BU63" i="82"/>
  <c r="BU118" i="82"/>
  <c r="BX118" i="82"/>
  <c r="BW118" i="82"/>
  <c r="BV118" i="82"/>
  <c r="Z32" i="85"/>
  <c r="Z35" i="85" s="1"/>
  <c r="BX967" i="82"/>
  <c r="BW967" i="82"/>
  <c r="BV967" i="82"/>
  <c r="BU967" i="82"/>
  <c r="BX972" i="82"/>
  <c r="BV972" i="82"/>
  <c r="BU972" i="82"/>
  <c r="BW972" i="82"/>
  <c r="BX947" i="82"/>
  <c r="BW947" i="82"/>
  <c r="BV947" i="82"/>
  <c r="BU947" i="82"/>
  <c r="BX969" i="82"/>
  <c r="BW969" i="82"/>
  <c r="BV969" i="82"/>
  <c r="BU969" i="82"/>
  <c r="BX912" i="82"/>
  <c r="BV912" i="82"/>
  <c r="BU912" i="82"/>
  <c r="BW912" i="82"/>
  <c r="BX917" i="82"/>
  <c r="BW917" i="82"/>
  <c r="BV917" i="82"/>
  <c r="BU917" i="82"/>
  <c r="BX885" i="82"/>
  <c r="BW885" i="82"/>
  <c r="BV885" i="82"/>
  <c r="BU885" i="82"/>
  <c r="BX876" i="82"/>
  <c r="BW876" i="82"/>
  <c r="BV876" i="82"/>
  <c r="BU876" i="82"/>
  <c r="BX875" i="82"/>
  <c r="BW875" i="82"/>
  <c r="BV875" i="82"/>
  <c r="BU875" i="82"/>
  <c r="BX867" i="82"/>
  <c r="BW867" i="82"/>
  <c r="BV867" i="82"/>
  <c r="BU867" i="82"/>
  <c r="BW802" i="82"/>
  <c r="BV802" i="82"/>
  <c r="BX802" i="82"/>
  <c r="BU802" i="82"/>
  <c r="BV761" i="82"/>
  <c r="BU761" i="82"/>
  <c r="BX761" i="82"/>
  <c r="BW761" i="82"/>
  <c r="BV765" i="82"/>
  <c r="BU765" i="82"/>
  <c r="BX765" i="82"/>
  <c r="BW765" i="82"/>
  <c r="BV747" i="82"/>
  <c r="BU747" i="82"/>
  <c r="BX747" i="82"/>
  <c r="BW747" i="82"/>
  <c r="BX692" i="82"/>
  <c r="BW692" i="82"/>
  <c r="BV692" i="82"/>
  <c r="BU692" i="82"/>
  <c r="BX726" i="82"/>
  <c r="BW726" i="82"/>
  <c r="BV726" i="82"/>
  <c r="BU726" i="82"/>
  <c r="BU665" i="82"/>
  <c r="BX665" i="82"/>
  <c r="BV665" i="82"/>
  <c r="BW665" i="82"/>
  <c r="BX649" i="82"/>
  <c r="BV649" i="82"/>
  <c r="BW649" i="82"/>
  <c r="BU649" i="82"/>
  <c r="BU717" i="82"/>
  <c r="BX717" i="82"/>
  <c r="BV717" i="82"/>
  <c r="BW717" i="82"/>
  <c r="BU500" i="82"/>
  <c r="BX500" i="82"/>
  <c r="BW500" i="82"/>
  <c r="BV500" i="82"/>
  <c r="BX491" i="82"/>
  <c r="BW491" i="82"/>
  <c r="BV491" i="82"/>
  <c r="BU491" i="82"/>
  <c r="BU486" i="82"/>
  <c r="BX486" i="82"/>
  <c r="BW486" i="82"/>
  <c r="BV486" i="82"/>
  <c r="BX523" i="82"/>
  <c r="BW523" i="82"/>
  <c r="BV523" i="82"/>
  <c r="BU523" i="82"/>
  <c r="BU293" i="82"/>
  <c r="BX293" i="82"/>
  <c r="BW293" i="82"/>
  <c r="BV293" i="82"/>
  <c r="BU299" i="82"/>
  <c r="BX299" i="82"/>
  <c r="BW299" i="82"/>
  <c r="BV299" i="82"/>
  <c r="BX290" i="82"/>
  <c r="BW290" i="82"/>
  <c r="BV290" i="82"/>
  <c r="BU290" i="82"/>
  <c r="BU263" i="82"/>
  <c r="BW263" i="82"/>
  <c r="BX263" i="82"/>
  <c r="BV263" i="82"/>
  <c r="BX252" i="82"/>
  <c r="BW252" i="82"/>
  <c r="BV252" i="82"/>
  <c r="BU252" i="82"/>
  <c r="BU162" i="82"/>
  <c r="BX162" i="82"/>
  <c r="BW162" i="82"/>
  <c r="BV162" i="82"/>
  <c r="BX194" i="82"/>
  <c r="BW194" i="82"/>
  <c r="BV194" i="82"/>
  <c r="BU194" i="82"/>
  <c r="BX147" i="82"/>
  <c r="BW147" i="82"/>
  <c r="BV147" i="82"/>
  <c r="BU147" i="82"/>
  <c r="BU180" i="82"/>
  <c r="BX180" i="82"/>
  <c r="BW180" i="82"/>
  <c r="BV180" i="82"/>
  <c r="BX187" i="82"/>
  <c r="BW187" i="82"/>
  <c r="BV187" i="82"/>
  <c r="BU187" i="82"/>
  <c r="BX935" i="82"/>
  <c r="BW935" i="82"/>
  <c r="BV935" i="82"/>
  <c r="BU935" i="82"/>
  <c r="BU540" i="82"/>
  <c r="BX540" i="82"/>
  <c r="BW540" i="82"/>
  <c r="BV540" i="82"/>
  <c r="BW370" i="82"/>
  <c r="BV370" i="82"/>
  <c r="BU370" i="82"/>
  <c r="BX370" i="82"/>
  <c r="BU598" i="82"/>
  <c r="BX598" i="82"/>
  <c r="BW598" i="82"/>
  <c r="BV598" i="82"/>
  <c r="BU349" i="82"/>
  <c r="BX349" i="82"/>
  <c r="BW349" i="82"/>
  <c r="BV349" i="82"/>
  <c r="BU564" i="82"/>
  <c r="BX564" i="82"/>
  <c r="BW564" i="82"/>
  <c r="BV564" i="82"/>
  <c r="BW382" i="82"/>
  <c r="BV382" i="82"/>
  <c r="BU382" i="82"/>
  <c r="BX382" i="82"/>
  <c r="BU554" i="82"/>
  <c r="BX554" i="82"/>
  <c r="BW554" i="82"/>
  <c r="BV554" i="82"/>
  <c r="BU355" i="82"/>
  <c r="BX355" i="82"/>
  <c r="BW355" i="82"/>
  <c r="BV355" i="82"/>
  <c r="BX133" i="82"/>
  <c r="BW133" i="82"/>
  <c r="BV133" i="82"/>
  <c r="BU133" i="82"/>
  <c r="BX73" i="82"/>
  <c r="BW73" i="82"/>
  <c r="BV73" i="82"/>
  <c r="BU73" i="82"/>
  <c r="BW42" i="82"/>
  <c r="BV42" i="82"/>
  <c r="BU42" i="82"/>
  <c r="BX42" i="82"/>
  <c r="BW62" i="82"/>
  <c r="BX62" i="82"/>
  <c r="BV62" i="82"/>
  <c r="BU62" i="82"/>
  <c r="BU112" i="82"/>
  <c r="BX112" i="82"/>
  <c r="BW112" i="82"/>
  <c r="BV112" i="82"/>
  <c r="BX991" i="82"/>
  <c r="BW991" i="82"/>
  <c r="BV991" i="82"/>
  <c r="BU991" i="82"/>
  <c r="BU411" i="82"/>
  <c r="BX411" i="82"/>
  <c r="BW411" i="82"/>
  <c r="BV411" i="82"/>
  <c r="BU514" i="82"/>
  <c r="BX514" i="82"/>
  <c r="BW514" i="82"/>
  <c r="BV514" i="82"/>
  <c r="BX127" i="82"/>
  <c r="BW127" i="82"/>
  <c r="BV127" i="82"/>
  <c r="BU127" i="82"/>
  <c r="BX931" i="82"/>
  <c r="BW931" i="82"/>
  <c r="BV931" i="82"/>
  <c r="BU931" i="82"/>
  <c r="BX450" i="82"/>
  <c r="BW450" i="82"/>
  <c r="BV450" i="82"/>
  <c r="BU450" i="82"/>
  <c r="BX859" i="82"/>
  <c r="BW859" i="82"/>
  <c r="BV859" i="82"/>
  <c r="BU859" i="82"/>
  <c r="BX462" i="82"/>
  <c r="BW462" i="82"/>
  <c r="BV462" i="82"/>
  <c r="BU462" i="82"/>
  <c r="BX579" i="82"/>
  <c r="BW579" i="82"/>
  <c r="BV579" i="82"/>
  <c r="BU579" i="82"/>
  <c r="BU182" i="82"/>
  <c r="BX182" i="82"/>
  <c r="BW182" i="82"/>
  <c r="BV182" i="82"/>
  <c r="BV801" i="82"/>
  <c r="BU801" i="82"/>
  <c r="BW801" i="82"/>
  <c r="BX801" i="82"/>
  <c r="BW340" i="82"/>
  <c r="BU340" i="82"/>
  <c r="BX340" i="82"/>
  <c r="BV340" i="82"/>
  <c r="BX851" i="82"/>
  <c r="BW851" i="82"/>
  <c r="BV851" i="82"/>
  <c r="BU851" i="82"/>
  <c r="BU584" i="82"/>
  <c r="BX584" i="82"/>
  <c r="BW584" i="82"/>
  <c r="BV584" i="82"/>
  <c r="BX853" i="82"/>
  <c r="BW853" i="82"/>
  <c r="BV853" i="82"/>
  <c r="BU853" i="82"/>
  <c r="BU407" i="82"/>
  <c r="BX407" i="82"/>
  <c r="BW407" i="82"/>
  <c r="BV407" i="82"/>
  <c r="BU566" i="82"/>
  <c r="BX566" i="82"/>
  <c r="BW566" i="82"/>
  <c r="BV566" i="82"/>
  <c r="BX278" i="82"/>
  <c r="BW278" i="82"/>
  <c r="BV278" i="82"/>
  <c r="BU278" i="82"/>
  <c r="BX545" i="82"/>
  <c r="BW545" i="82"/>
  <c r="BV545" i="82"/>
  <c r="BU545" i="82"/>
  <c r="BU333" i="82"/>
  <c r="BX333" i="82"/>
  <c r="BW333" i="82"/>
  <c r="BV333" i="82"/>
  <c r="BW388" i="82"/>
  <c r="BV388" i="82"/>
  <c r="BU388" i="82"/>
  <c r="BX388" i="82"/>
  <c r="BV789" i="82"/>
  <c r="BU789" i="82"/>
  <c r="BX789" i="82"/>
  <c r="BW789" i="82"/>
  <c r="BU401" i="82"/>
  <c r="BX401" i="82"/>
  <c r="BW401" i="82"/>
  <c r="BV401" i="82"/>
  <c r="BU443" i="82"/>
  <c r="BX443" i="82"/>
  <c r="BW443" i="82"/>
  <c r="BV443" i="82"/>
  <c r="BU427" i="82"/>
  <c r="BX427" i="82"/>
  <c r="BW427" i="82"/>
  <c r="BV427" i="82"/>
  <c r="BU389" i="82"/>
  <c r="BX389" i="82"/>
  <c r="BW389" i="82"/>
  <c r="BV389" i="82"/>
  <c r="BX843" i="82"/>
  <c r="BW843" i="82"/>
  <c r="BV843" i="82"/>
  <c r="BU843" i="82"/>
  <c r="BX79" i="82"/>
  <c r="BW79" i="82"/>
  <c r="BV79" i="82"/>
  <c r="BU79" i="82"/>
  <c r="BX587" i="82"/>
  <c r="BW587" i="82"/>
  <c r="BV587" i="82"/>
  <c r="BU587" i="82"/>
  <c r="BV829" i="82"/>
  <c r="BU829" i="82"/>
  <c r="BW829" i="82"/>
  <c r="BX829" i="82"/>
  <c r="BU209" i="82"/>
  <c r="BW209" i="82"/>
  <c r="BX209" i="82"/>
  <c r="BV209" i="82"/>
  <c r="BW746" i="82"/>
  <c r="BV746" i="82"/>
  <c r="BX746" i="82"/>
  <c r="BU746" i="82"/>
  <c r="BU695" i="82"/>
  <c r="BX695" i="82"/>
  <c r="BV695" i="82"/>
  <c r="BW695" i="82"/>
  <c r="BX684" i="82"/>
  <c r="BW684" i="82"/>
  <c r="BV684" i="82"/>
  <c r="BU684" i="82"/>
  <c r="BX974" i="82"/>
  <c r="BV974" i="82"/>
  <c r="BU974" i="82"/>
  <c r="BW974" i="82"/>
  <c r="BX889" i="82"/>
  <c r="BW889" i="82"/>
  <c r="BV889" i="82"/>
  <c r="BU889" i="82"/>
  <c r="BX824" i="82"/>
  <c r="BW824" i="82"/>
  <c r="BV824" i="82"/>
  <c r="BU824" i="82"/>
  <c r="BV773" i="82"/>
  <c r="BU773" i="82"/>
  <c r="BX773" i="82"/>
  <c r="BW773" i="82"/>
  <c r="BW732" i="82"/>
  <c r="BV732" i="82"/>
  <c r="BU732" i="82"/>
  <c r="BX732" i="82"/>
  <c r="BV775" i="82"/>
  <c r="BU775" i="82"/>
  <c r="BX775" i="82"/>
  <c r="BW775" i="82"/>
  <c r="BX509" i="82"/>
  <c r="BW509" i="82"/>
  <c r="BV509" i="82"/>
  <c r="BU509" i="82"/>
  <c r="BU524" i="82"/>
  <c r="BX524" i="82"/>
  <c r="BW524" i="82"/>
  <c r="BV524" i="82"/>
  <c r="BX244" i="82"/>
  <c r="BW244" i="82"/>
  <c r="BV244" i="82"/>
  <c r="BU244" i="82"/>
  <c r="BW193" i="82"/>
  <c r="BX193" i="82"/>
  <c r="BV193" i="82"/>
  <c r="BU193" i="82"/>
  <c r="BU572" i="82"/>
  <c r="BX572" i="82"/>
  <c r="BW572" i="82"/>
  <c r="BV572" i="82"/>
  <c r="BU82" i="82"/>
  <c r="BX82" i="82"/>
  <c r="BW82" i="82"/>
  <c r="BV82" i="82"/>
  <c r="BX595" i="82"/>
  <c r="BW595" i="82"/>
  <c r="BV595" i="82"/>
  <c r="BU595" i="82"/>
  <c r="BU606" i="82"/>
  <c r="BX606" i="82"/>
  <c r="BW606" i="82"/>
  <c r="BV606" i="82"/>
  <c r="BU86" i="82"/>
  <c r="BX86" i="82"/>
  <c r="BW86" i="82"/>
  <c r="BV86" i="82"/>
  <c r="BX214" i="82"/>
  <c r="BW214" i="82"/>
  <c r="BV214" i="82"/>
  <c r="BU214" i="82"/>
  <c r="BU409" i="82"/>
  <c r="BX409" i="82"/>
  <c r="BW409" i="82"/>
  <c r="BV409" i="82"/>
  <c r="BX557" i="82"/>
  <c r="BW557" i="82"/>
  <c r="BV557" i="82"/>
  <c r="BU557" i="82"/>
  <c r="BX119" i="82"/>
  <c r="BW119" i="82"/>
  <c r="BV119" i="82"/>
  <c r="BU119" i="82"/>
  <c r="BX517" i="82"/>
  <c r="BW517" i="82"/>
  <c r="BV517" i="82"/>
  <c r="BU517" i="82"/>
  <c r="BX322" i="82"/>
  <c r="BW322" i="82"/>
  <c r="BV322" i="82"/>
  <c r="BU322" i="82"/>
  <c r="BU160" i="82"/>
  <c r="BX160" i="82"/>
  <c r="BW160" i="82"/>
  <c r="BV160" i="82"/>
  <c r="BX1001" i="82"/>
  <c r="BW1001" i="82"/>
  <c r="BV1001" i="82"/>
  <c r="BU1001" i="82"/>
  <c r="BX1000" i="82"/>
  <c r="BV1000" i="82"/>
  <c r="BU1000" i="82"/>
  <c r="BW1000" i="82"/>
  <c r="BX968" i="82"/>
  <c r="BV968" i="82"/>
  <c r="BU968" i="82"/>
  <c r="BW968" i="82"/>
  <c r="BX932" i="82"/>
  <c r="BV932" i="82"/>
  <c r="BU932" i="82"/>
  <c r="BW932" i="82"/>
  <c r="BX978" i="82"/>
  <c r="BV978" i="82"/>
  <c r="BU978" i="82"/>
  <c r="BW978" i="82"/>
  <c r="BX954" i="82"/>
  <c r="BV954" i="82"/>
  <c r="BU954" i="82"/>
  <c r="BW954" i="82"/>
  <c r="BX970" i="82"/>
  <c r="BV970" i="82"/>
  <c r="BU970" i="82"/>
  <c r="BW970" i="82"/>
  <c r="BX902" i="82"/>
  <c r="BV902" i="82"/>
  <c r="BU902" i="82"/>
  <c r="BW902" i="82"/>
  <c r="BX908" i="82"/>
  <c r="BV908" i="82"/>
  <c r="BU908" i="82"/>
  <c r="BW908" i="82"/>
  <c r="BX911" i="82"/>
  <c r="BW911" i="82"/>
  <c r="BV911" i="82"/>
  <c r="BU911" i="82"/>
  <c r="BX896" i="82"/>
  <c r="BV896" i="82"/>
  <c r="BU896" i="82"/>
  <c r="BW896" i="82"/>
  <c r="BX866" i="82"/>
  <c r="BW866" i="82"/>
  <c r="BV866" i="82"/>
  <c r="BU866" i="82"/>
  <c r="BX881" i="82"/>
  <c r="BW881" i="82"/>
  <c r="BV881" i="82"/>
  <c r="BU881" i="82"/>
  <c r="BX872" i="82"/>
  <c r="BW872" i="82"/>
  <c r="BV872" i="82"/>
  <c r="BU872" i="82"/>
  <c r="BW848" i="82"/>
  <c r="BV848" i="82"/>
  <c r="BU848" i="82"/>
  <c r="BX848" i="82"/>
  <c r="BX871" i="82"/>
  <c r="BW871" i="82"/>
  <c r="BV871" i="82"/>
  <c r="BU871" i="82"/>
  <c r="BX846" i="82"/>
  <c r="BU846" i="82"/>
  <c r="BW846" i="82"/>
  <c r="BV846" i="82"/>
  <c r="BX869" i="82"/>
  <c r="BW869" i="82"/>
  <c r="BV869" i="82"/>
  <c r="BU869" i="82"/>
  <c r="BW794" i="82"/>
  <c r="BV794" i="82"/>
  <c r="BX794" i="82"/>
  <c r="BU794" i="82"/>
  <c r="BV813" i="82"/>
  <c r="BU813" i="82"/>
  <c r="BW813" i="82"/>
  <c r="BX813" i="82"/>
  <c r="BV753" i="82"/>
  <c r="BU753" i="82"/>
  <c r="BX753" i="82"/>
  <c r="BW753" i="82"/>
  <c r="BW744" i="82"/>
  <c r="BV744" i="82"/>
  <c r="BU744" i="82"/>
  <c r="BX744" i="82"/>
  <c r="BV757" i="82"/>
  <c r="BU757" i="82"/>
  <c r="BX757" i="82"/>
  <c r="BW757" i="82"/>
  <c r="BW756" i="82"/>
  <c r="BV756" i="82"/>
  <c r="BU756" i="82"/>
  <c r="BX756" i="82"/>
  <c r="BW758" i="82"/>
  <c r="BV758" i="82"/>
  <c r="BX758" i="82"/>
  <c r="BU758" i="82"/>
  <c r="BW750" i="82"/>
  <c r="BV750" i="82"/>
  <c r="BX750" i="82"/>
  <c r="BU750" i="82"/>
  <c r="BW738" i="82"/>
  <c r="BV738" i="82"/>
  <c r="BX738" i="82"/>
  <c r="BU738" i="82"/>
  <c r="BX714" i="82"/>
  <c r="BW714" i="82"/>
  <c r="BV714" i="82"/>
  <c r="BU714" i="82"/>
  <c r="BX720" i="82"/>
  <c r="BW720" i="82"/>
  <c r="BV720" i="82"/>
  <c r="BU720" i="82"/>
  <c r="BX672" i="82"/>
  <c r="BW672" i="82"/>
  <c r="BV672" i="82"/>
  <c r="BU672" i="82"/>
  <c r="BX664" i="82"/>
  <c r="BW664" i="82"/>
  <c r="BV664" i="82"/>
  <c r="BU664" i="82"/>
  <c r="BX656" i="82"/>
  <c r="BV656" i="82"/>
  <c r="BU656" i="82"/>
  <c r="BW656" i="82"/>
  <c r="BX648" i="82"/>
  <c r="BV648" i="82"/>
  <c r="BU648" i="82"/>
  <c r="BW648" i="82"/>
  <c r="BX640" i="82"/>
  <c r="BV640" i="82"/>
  <c r="BU640" i="82"/>
  <c r="BW640" i="82"/>
  <c r="BX718" i="82"/>
  <c r="BW718" i="82"/>
  <c r="BV718" i="82"/>
  <c r="BU718" i="82"/>
  <c r="BU691" i="82"/>
  <c r="BX691" i="82"/>
  <c r="BV691" i="82"/>
  <c r="BW691" i="82"/>
  <c r="BX507" i="82"/>
  <c r="BW507" i="82"/>
  <c r="BV507" i="82"/>
  <c r="BU507" i="82"/>
  <c r="BX499" i="82"/>
  <c r="BW499" i="82"/>
  <c r="BV499" i="82"/>
  <c r="BU499" i="82"/>
  <c r="BU484" i="82"/>
  <c r="BX484" i="82"/>
  <c r="BW484" i="82"/>
  <c r="BV484" i="82"/>
  <c r="BU367" i="82"/>
  <c r="BX367" i="82"/>
  <c r="BW367" i="82"/>
  <c r="BV367" i="82"/>
  <c r="BX304" i="82"/>
  <c r="BW304" i="82"/>
  <c r="BV304" i="82"/>
  <c r="BU304" i="82"/>
  <c r="BX288" i="82"/>
  <c r="BW288" i="82"/>
  <c r="BV288" i="82"/>
  <c r="BU288" i="82"/>
  <c r="BU289" i="82"/>
  <c r="BX289" i="82"/>
  <c r="BW289" i="82"/>
  <c r="BV289" i="82"/>
  <c r="BX316" i="82"/>
  <c r="BW316" i="82"/>
  <c r="BV316" i="82"/>
  <c r="BU316" i="82"/>
  <c r="BU257" i="82"/>
  <c r="BW257" i="82"/>
  <c r="BX257" i="82"/>
  <c r="BV257" i="82"/>
  <c r="BU277" i="82"/>
  <c r="BX277" i="82"/>
  <c r="BW277" i="82"/>
  <c r="BV277" i="82"/>
  <c r="BU251" i="82"/>
  <c r="BW251" i="82"/>
  <c r="BX251" i="82"/>
  <c r="BV251" i="82"/>
  <c r="BX200" i="82"/>
  <c r="BW200" i="82"/>
  <c r="BV200" i="82"/>
  <c r="BU200" i="82"/>
  <c r="BU190" i="82"/>
  <c r="BX190" i="82"/>
  <c r="BW190" i="82"/>
  <c r="BV190" i="82"/>
  <c r="BU154" i="82"/>
  <c r="BX154" i="82"/>
  <c r="BW154" i="82"/>
  <c r="BV154" i="82"/>
  <c r="BU146" i="82"/>
  <c r="BX146" i="82"/>
  <c r="BW146" i="82"/>
  <c r="BV146" i="82"/>
  <c r="BX242" i="82"/>
  <c r="BW242" i="82"/>
  <c r="BV242" i="82"/>
  <c r="BU242" i="82"/>
  <c r="BX228" i="82"/>
  <c r="BW228" i="82"/>
  <c r="BV228" i="82"/>
  <c r="BU228" i="82"/>
  <c r="BX264" i="82"/>
  <c r="BW264" i="82"/>
  <c r="BV264" i="82"/>
  <c r="BU264" i="82"/>
  <c r="BX234" i="82"/>
  <c r="BW234" i="82"/>
  <c r="BV234" i="82"/>
  <c r="BU234" i="82"/>
  <c r="BU225" i="82"/>
  <c r="BW225" i="82"/>
  <c r="BX225" i="82"/>
  <c r="BV225" i="82"/>
  <c r="BU178" i="82"/>
  <c r="BX178" i="82"/>
  <c r="BW178" i="82"/>
  <c r="BV178" i="82"/>
  <c r="BX21" i="82"/>
  <c r="BW21" i="82"/>
  <c r="BV21" i="82"/>
  <c r="BU21" i="82"/>
  <c r="BX218" i="82"/>
  <c r="BW218" i="82"/>
  <c r="BV218" i="82"/>
  <c r="BU218" i="82"/>
  <c r="BW4" i="82"/>
  <c r="BV4" i="82"/>
  <c r="BU4" i="82"/>
  <c r="BX4" i="82"/>
  <c r="BX35" i="82"/>
  <c r="BW35" i="82"/>
  <c r="BV35" i="82"/>
  <c r="BU35" i="82"/>
  <c r="BX260" i="82"/>
  <c r="BW260" i="82"/>
  <c r="BV260" i="82"/>
  <c r="BU260" i="82"/>
  <c r="BX31" i="82"/>
  <c r="BW31" i="82"/>
  <c r="BV31" i="82"/>
  <c r="BU31" i="82"/>
  <c r="BX597" i="82"/>
  <c r="BW597" i="82"/>
  <c r="BV597" i="82"/>
  <c r="BU597" i="82"/>
  <c r="BU534" i="82"/>
  <c r="BX534" i="82"/>
  <c r="BW534" i="82"/>
  <c r="BV534" i="82"/>
  <c r="BX71" i="82"/>
  <c r="BW71" i="82"/>
  <c r="BV71" i="82"/>
  <c r="BU71" i="82"/>
  <c r="BW380" i="82"/>
  <c r="BV380" i="82"/>
  <c r="BU380" i="82"/>
  <c r="BX380" i="82"/>
  <c r="BU309" i="82"/>
  <c r="BX309" i="82"/>
  <c r="BW309" i="82"/>
  <c r="BV309" i="82"/>
  <c r="BX121" i="82"/>
  <c r="BW121" i="82"/>
  <c r="BV121" i="82"/>
  <c r="BU121" i="82"/>
  <c r="BW356" i="82"/>
  <c r="BV356" i="82"/>
  <c r="BU356" i="82"/>
  <c r="BX356" i="82"/>
  <c r="BX997" i="82"/>
  <c r="BW997" i="82"/>
  <c r="BV997" i="82"/>
  <c r="BU997" i="82"/>
  <c r="BX996" i="82"/>
  <c r="BV996" i="82"/>
  <c r="BU996" i="82"/>
  <c r="BW996" i="82"/>
  <c r="BX960" i="82"/>
  <c r="BV960" i="82"/>
  <c r="BU960" i="82"/>
  <c r="BW960" i="82"/>
  <c r="BX928" i="82"/>
  <c r="BV928" i="82"/>
  <c r="BU928" i="82"/>
  <c r="BW928" i="82"/>
  <c r="BX964" i="82"/>
  <c r="BV964" i="82"/>
  <c r="BU964" i="82"/>
  <c r="BW964" i="82"/>
  <c r="BX950" i="82"/>
  <c r="BV950" i="82"/>
  <c r="BU950" i="82"/>
  <c r="BW950" i="82"/>
  <c r="BX986" i="82"/>
  <c r="BV986" i="82"/>
  <c r="BU986" i="82"/>
  <c r="BW986" i="82"/>
  <c r="BX927" i="82"/>
  <c r="BW927" i="82"/>
  <c r="BV927" i="82"/>
  <c r="BU927" i="82"/>
  <c r="BX904" i="82"/>
  <c r="BV904" i="82"/>
  <c r="BU904" i="82"/>
  <c r="BW904" i="82"/>
  <c r="BX907" i="82"/>
  <c r="BW907" i="82"/>
  <c r="BV907" i="82"/>
  <c r="BU907" i="82"/>
  <c r="BX913" i="82"/>
  <c r="BW913" i="82"/>
  <c r="BV913" i="82"/>
  <c r="BU913" i="82"/>
  <c r="BX862" i="82"/>
  <c r="BW862" i="82"/>
  <c r="BU862" i="82"/>
  <c r="BV862" i="82"/>
  <c r="BX877" i="82"/>
  <c r="BW877" i="82"/>
  <c r="BV877" i="82"/>
  <c r="BU877" i="82"/>
  <c r="BU868" i="82"/>
  <c r="BX868" i="82"/>
  <c r="BV868" i="82"/>
  <c r="BW868" i="82"/>
  <c r="BX844" i="82"/>
  <c r="BW844" i="82"/>
  <c r="BV844" i="82"/>
  <c r="BU844" i="82"/>
  <c r="BX861" i="82"/>
  <c r="BW861" i="82"/>
  <c r="BV861" i="82"/>
  <c r="BU861" i="82"/>
  <c r="BV842" i="82"/>
  <c r="BU842" i="82"/>
  <c r="BW842" i="82"/>
  <c r="BX842" i="82"/>
  <c r="BV815" i="82"/>
  <c r="BU815" i="82"/>
  <c r="BW815" i="82"/>
  <c r="BX815" i="82"/>
  <c r="BX887" i="82"/>
  <c r="BW887" i="82"/>
  <c r="BV887" i="82"/>
  <c r="BU887" i="82"/>
  <c r="BV823" i="82"/>
  <c r="BU823" i="82"/>
  <c r="BW823" i="82"/>
  <c r="BX823" i="82"/>
  <c r="BW814" i="82"/>
  <c r="BV814" i="82"/>
  <c r="BU814" i="82"/>
  <c r="BX814" i="82"/>
  <c r="BV745" i="82"/>
  <c r="BU745" i="82"/>
  <c r="BX745" i="82"/>
  <c r="BW745" i="82"/>
  <c r="BW736" i="82"/>
  <c r="BV736" i="82"/>
  <c r="BU736" i="82"/>
  <c r="BX736" i="82"/>
  <c r="BV749" i="82"/>
  <c r="BU749" i="82"/>
  <c r="BX749" i="82"/>
  <c r="BW749" i="82"/>
  <c r="BW748" i="82"/>
  <c r="BV748" i="82"/>
  <c r="BU748" i="82"/>
  <c r="BX748" i="82"/>
  <c r="BV759" i="82"/>
  <c r="BU759" i="82"/>
  <c r="BX759" i="82"/>
  <c r="BW759" i="82"/>
  <c r="BV751" i="82"/>
  <c r="BU751" i="82"/>
  <c r="BX751" i="82"/>
  <c r="BW751" i="82"/>
  <c r="BV731" i="82"/>
  <c r="BU731" i="82"/>
  <c r="BX731" i="82"/>
  <c r="BW731" i="82"/>
  <c r="BX706" i="82"/>
  <c r="BW706" i="82"/>
  <c r="BV706" i="82"/>
  <c r="BU706" i="82"/>
  <c r="BX712" i="82"/>
  <c r="BW712" i="82"/>
  <c r="BV712" i="82"/>
  <c r="BU712" i="82"/>
  <c r="BU671" i="82"/>
  <c r="BX671" i="82"/>
  <c r="BV671" i="82"/>
  <c r="BW671" i="82"/>
  <c r="BU663" i="82"/>
  <c r="BX663" i="82"/>
  <c r="BV663" i="82"/>
  <c r="BW663" i="82"/>
  <c r="BU655" i="82"/>
  <c r="BX655" i="82"/>
  <c r="BV655" i="82"/>
  <c r="BW655" i="82"/>
  <c r="BX647" i="82"/>
  <c r="BV647" i="82"/>
  <c r="BW647" i="82"/>
  <c r="BU647" i="82"/>
  <c r="BW782" i="82"/>
  <c r="BV782" i="82"/>
  <c r="BX782" i="82"/>
  <c r="BU782" i="82"/>
  <c r="BX686" i="82"/>
  <c r="BW686" i="82"/>
  <c r="BV686" i="82"/>
  <c r="BU686" i="82"/>
  <c r="BU506" i="82"/>
  <c r="BX506" i="82"/>
  <c r="BW506" i="82"/>
  <c r="BV506" i="82"/>
  <c r="BU498" i="82"/>
  <c r="BX498" i="82"/>
  <c r="BW498" i="82"/>
  <c r="BV498" i="82"/>
  <c r="BU512" i="82"/>
  <c r="BX512" i="82"/>
  <c r="BW512" i="82"/>
  <c r="BV512" i="82"/>
  <c r="BU469" i="82"/>
  <c r="BX469" i="82"/>
  <c r="BW469" i="82"/>
  <c r="BV469" i="82"/>
  <c r="BU490" i="82"/>
  <c r="BX490" i="82"/>
  <c r="BW490" i="82"/>
  <c r="BV490" i="82"/>
  <c r="BW414" i="82"/>
  <c r="BV414" i="82"/>
  <c r="BU414" i="82"/>
  <c r="BX414" i="82"/>
  <c r="BU371" i="82"/>
  <c r="BX371" i="82"/>
  <c r="BW371" i="82"/>
  <c r="BV371" i="82"/>
  <c r="BW366" i="82"/>
  <c r="BV366" i="82"/>
  <c r="BU366" i="82"/>
  <c r="BX366" i="82"/>
  <c r="BW416" i="82"/>
  <c r="BV416" i="82"/>
  <c r="BU416" i="82"/>
  <c r="BX416" i="82"/>
  <c r="BX306" i="82"/>
  <c r="BW306" i="82"/>
  <c r="BV306" i="82"/>
  <c r="BU306" i="82"/>
  <c r="BX280" i="82"/>
  <c r="BW280" i="82"/>
  <c r="BV280" i="82"/>
  <c r="BU280" i="82"/>
  <c r="BU297" i="82"/>
  <c r="BX297" i="82"/>
  <c r="BW297" i="82"/>
  <c r="BV297" i="82"/>
  <c r="BX270" i="82"/>
  <c r="BW270" i="82"/>
  <c r="BV270" i="82"/>
  <c r="BU270" i="82"/>
  <c r="BX232" i="82"/>
  <c r="BW232" i="82"/>
  <c r="BV232" i="82"/>
  <c r="BU232" i="82"/>
  <c r="BX208" i="82"/>
  <c r="BW208" i="82"/>
  <c r="BV208" i="82"/>
  <c r="BU208" i="82"/>
  <c r="BX153" i="82"/>
  <c r="BW153" i="82"/>
  <c r="BV153" i="82"/>
  <c r="BU153" i="82"/>
  <c r="BX145" i="82"/>
  <c r="BW145" i="82"/>
  <c r="BV145" i="82"/>
  <c r="BU145" i="82"/>
  <c r="BU237" i="82"/>
  <c r="BW237" i="82"/>
  <c r="BX237" i="82"/>
  <c r="BV237" i="82"/>
  <c r="BX210" i="82"/>
  <c r="BW210" i="82"/>
  <c r="BV210" i="82"/>
  <c r="BU210" i="82"/>
  <c r="BX220" i="82"/>
  <c r="BW220" i="82"/>
  <c r="BV220" i="82"/>
  <c r="BU220" i="82"/>
  <c r="BU186" i="82"/>
  <c r="BX186" i="82"/>
  <c r="BW186" i="82"/>
  <c r="BV186" i="82"/>
  <c r="BU265" i="82"/>
  <c r="BW265" i="82"/>
  <c r="BX265" i="82"/>
  <c r="BV265" i="82"/>
  <c r="BU227" i="82"/>
  <c r="BW227" i="82"/>
  <c r="BV227" i="82"/>
  <c r="BX227" i="82"/>
  <c r="BU219" i="82"/>
  <c r="BW219" i="82"/>
  <c r="BX219" i="82"/>
  <c r="BV219" i="82"/>
  <c r="BU176" i="82"/>
  <c r="BX176" i="82"/>
  <c r="BW176" i="82"/>
  <c r="BV176" i="82"/>
  <c r="BX159" i="82"/>
  <c r="BW159" i="82"/>
  <c r="BV159" i="82"/>
  <c r="BU159" i="82"/>
  <c r="BW26" i="82"/>
  <c r="BV26" i="82"/>
  <c r="BU26" i="82"/>
  <c r="BX26" i="82"/>
  <c r="BU233" i="82"/>
  <c r="BW233" i="82"/>
  <c r="BX233" i="82"/>
  <c r="BV233" i="82"/>
  <c r="BW46" i="82"/>
  <c r="BV46" i="82"/>
  <c r="BU46" i="82"/>
  <c r="BX46" i="82"/>
  <c r="BX17" i="82"/>
  <c r="BW17" i="82"/>
  <c r="BV17" i="82"/>
  <c r="BU17" i="82"/>
  <c r="BU261" i="82"/>
  <c r="BW261" i="82"/>
  <c r="BX261" i="82"/>
  <c r="BV261" i="82"/>
  <c r="BX611" i="82"/>
  <c r="BW611" i="82"/>
  <c r="BV611" i="82"/>
  <c r="BU611" i="82"/>
  <c r="BU596" i="82"/>
  <c r="BX596" i="82"/>
  <c r="BW596" i="82"/>
  <c r="BV596" i="82"/>
  <c r="BX529" i="82"/>
  <c r="BW529" i="82"/>
  <c r="BV529" i="82"/>
  <c r="BU529" i="82"/>
  <c r="BX513" i="82"/>
  <c r="BW513" i="82"/>
  <c r="BV513" i="82"/>
  <c r="BU513" i="82"/>
  <c r="BX137" i="82"/>
  <c r="BW137" i="82"/>
  <c r="BV137" i="82"/>
  <c r="BU137" i="82"/>
  <c r="BX115" i="82"/>
  <c r="BW115" i="82"/>
  <c r="BV115" i="82"/>
  <c r="BU115" i="82"/>
  <c r="BX83" i="82"/>
  <c r="BW83" i="82"/>
  <c r="BV83" i="82"/>
  <c r="BU83" i="82"/>
  <c r="BX326" i="82"/>
  <c r="BW326" i="82"/>
  <c r="BV326" i="82"/>
  <c r="BU326" i="82"/>
  <c r="BX999" i="82"/>
  <c r="BW999" i="82"/>
  <c r="BV999" i="82"/>
  <c r="BU999" i="82"/>
  <c r="BX993" i="82"/>
  <c r="BW993" i="82"/>
  <c r="BV993" i="82"/>
  <c r="BU993" i="82"/>
  <c r="BX992" i="82"/>
  <c r="BV992" i="82"/>
  <c r="BU992" i="82"/>
  <c r="BW992" i="82"/>
  <c r="BX956" i="82"/>
  <c r="BV956" i="82"/>
  <c r="BU956" i="82"/>
  <c r="BW956" i="82"/>
  <c r="BX994" i="82"/>
  <c r="BV994" i="82"/>
  <c r="BU994" i="82"/>
  <c r="BW994" i="82"/>
  <c r="BX963" i="82"/>
  <c r="BW963" i="82"/>
  <c r="BV963" i="82"/>
  <c r="BU963" i="82"/>
  <c r="BX946" i="82"/>
  <c r="BV946" i="82"/>
  <c r="BU946" i="82"/>
  <c r="BW946" i="82"/>
  <c r="BX929" i="82"/>
  <c r="BW929" i="82"/>
  <c r="BV929" i="82"/>
  <c r="BU929" i="82"/>
  <c r="BX926" i="82"/>
  <c r="BV926" i="82"/>
  <c r="BU926" i="82"/>
  <c r="BW926" i="82"/>
  <c r="BX900" i="82"/>
  <c r="BV900" i="82"/>
  <c r="BU900" i="82"/>
  <c r="BW900" i="82"/>
  <c r="BX903" i="82"/>
  <c r="BW903" i="82"/>
  <c r="BV903" i="82"/>
  <c r="BU903" i="82"/>
  <c r="BV890" i="82"/>
  <c r="BU890" i="82"/>
  <c r="BW890" i="82"/>
  <c r="BX890" i="82"/>
  <c r="BV858" i="82"/>
  <c r="BU858" i="82"/>
  <c r="BW858" i="82"/>
  <c r="BX858" i="82"/>
  <c r="BX873" i="82"/>
  <c r="BW873" i="82"/>
  <c r="BV873" i="82"/>
  <c r="BU873" i="82"/>
  <c r="BW864" i="82"/>
  <c r="BV864" i="82"/>
  <c r="BU864" i="82"/>
  <c r="BX864" i="82"/>
  <c r="BX840" i="82"/>
  <c r="BW840" i="82"/>
  <c r="BV840" i="82"/>
  <c r="BU840" i="82"/>
  <c r="BX857" i="82"/>
  <c r="BW857" i="82"/>
  <c r="BV857" i="82"/>
  <c r="BU857" i="82"/>
  <c r="BX838" i="82"/>
  <c r="BW838" i="82"/>
  <c r="BV838" i="82"/>
  <c r="BU838" i="82"/>
  <c r="BV807" i="82"/>
  <c r="BU807" i="82"/>
  <c r="BW807" i="82"/>
  <c r="BX807" i="82"/>
  <c r="BV819" i="82"/>
  <c r="BU819" i="82"/>
  <c r="BW819" i="82"/>
  <c r="BX819" i="82"/>
  <c r="BX822" i="82"/>
  <c r="BW822" i="82"/>
  <c r="BV822" i="82"/>
  <c r="BU822" i="82"/>
  <c r="BV797" i="82"/>
  <c r="BU797" i="82"/>
  <c r="BW797" i="82"/>
  <c r="BX797" i="82"/>
  <c r="BV737" i="82"/>
  <c r="BU737" i="82"/>
  <c r="BX737" i="82"/>
  <c r="BW737" i="82"/>
  <c r="BV795" i="82"/>
  <c r="BU795" i="82"/>
  <c r="BW795" i="82"/>
  <c r="BX795" i="82"/>
  <c r="BV741" i="82"/>
  <c r="BU741" i="82"/>
  <c r="BX741" i="82"/>
  <c r="BW741" i="82"/>
  <c r="BW740" i="82"/>
  <c r="BV740" i="82"/>
  <c r="BU740" i="82"/>
  <c r="BX740" i="82"/>
  <c r="BV735" i="82"/>
  <c r="BU735" i="82"/>
  <c r="BX735" i="82"/>
  <c r="BW735" i="82"/>
  <c r="BU725" i="82"/>
  <c r="BX725" i="82"/>
  <c r="BV725" i="82"/>
  <c r="BW725" i="82"/>
  <c r="BU723" i="82"/>
  <c r="BX723" i="82"/>
  <c r="BV723" i="82"/>
  <c r="BW723" i="82"/>
  <c r="BX698" i="82"/>
  <c r="BW698" i="82"/>
  <c r="BV698" i="82"/>
  <c r="BU698" i="82"/>
  <c r="BX704" i="82"/>
  <c r="BW704" i="82"/>
  <c r="BV704" i="82"/>
  <c r="BU704" i="82"/>
  <c r="BX670" i="82"/>
  <c r="BW670" i="82"/>
  <c r="BV670" i="82"/>
  <c r="BU670" i="82"/>
  <c r="BX662" i="82"/>
  <c r="BW662" i="82"/>
  <c r="BV662" i="82"/>
  <c r="BU662" i="82"/>
  <c r="BX654" i="82"/>
  <c r="BV654" i="82"/>
  <c r="BU654" i="82"/>
  <c r="BW654" i="82"/>
  <c r="BX646" i="82"/>
  <c r="BV646" i="82"/>
  <c r="BU646" i="82"/>
  <c r="BW646" i="82"/>
  <c r="BU701" i="82"/>
  <c r="BX701" i="82"/>
  <c r="BV701" i="82"/>
  <c r="BW701" i="82"/>
  <c r="BX678" i="82"/>
  <c r="BW678" i="82"/>
  <c r="BV678" i="82"/>
  <c r="BU678" i="82"/>
  <c r="BX626" i="82"/>
  <c r="BV626" i="82"/>
  <c r="BU626" i="82"/>
  <c r="BW626" i="82"/>
  <c r="BU681" i="82"/>
  <c r="BX681" i="82"/>
  <c r="BV681" i="82"/>
  <c r="BW681" i="82"/>
  <c r="BX505" i="82"/>
  <c r="BW505" i="82"/>
  <c r="BV505" i="82"/>
  <c r="BU505" i="82"/>
  <c r="BX497" i="82"/>
  <c r="BW497" i="82"/>
  <c r="BV497" i="82"/>
  <c r="BU497" i="82"/>
  <c r="BX624" i="82"/>
  <c r="BV624" i="82"/>
  <c r="BU624" i="82"/>
  <c r="BW624" i="82"/>
  <c r="BU492" i="82"/>
  <c r="BX492" i="82"/>
  <c r="BW492" i="82"/>
  <c r="BV492" i="82"/>
  <c r="BX468" i="82"/>
  <c r="BW468" i="82"/>
  <c r="BV468" i="82"/>
  <c r="BU468" i="82"/>
  <c r="BU488" i="82"/>
  <c r="BX488" i="82"/>
  <c r="BW488" i="82"/>
  <c r="BV488" i="82"/>
  <c r="BX493" i="82"/>
  <c r="BW493" i="82"/>
  <c r="BV493" i="82"/>
  <c r="BU493" i="82"/>
  <c r="BU365" i="82"/>
  <c r="BX365" i="82"/>
  <c r="BW365" i="82"/>
  <c r="BV365" i="82"/>
  <c r="BX320" i="82"/>
  <c r="BW320" i="82"/>
  <c r="BV320" i="82"/>
  <c r="BU320" i="82"/>
  <c r="BX266" i="82"/>
  <c r="BW266" i="82"/>
  <c r="BV266" i="82"/>
  <c r="BU266" i="82"/>
  <c r="BX296" i="82"/>
  <c r="BW296" i="82"/>
  <c r="BV296" i="82"/>
  <c r="BU296" i="82"/>
  <c r="BX268" i="82"/>
  <c r="BW268" i="82"/>
  <c r="BV268" i="82"/>
  <c r="BU268" i="82"/>
  <c r="BX250" i="82"/>
  <c r="BW250" i="82"/>
  <c r="BV250" i="82"/>
  <c r="BU250" i="82"/>
  <c r="BU152" i="82"/>
  <c r="BX152" i="82"/>
  <c r="BW152" i="82"/>
  <c r="BV152" i="82"/>
  <c r="BU144" i="82"/>
  <c r="BX144" i="82"/>
  <c r="BW144" i="82"/>
  <c r="BV144" i="82"/>
  <c r="BX236" i="82"/>
  <c r="BW236" i="82"/>
  <c r="BV236" i="82"/>
  <c r="BU236" i="82"/>
  <c r="BX206" i="82"/>
  <c r="BW206" i="82"/>
  <c r="BV206" i="82"/>
  <c r="BU206" i="82"/>
  <c r="BX181" i="82"/>
  <c r="BW181" i="82"/>
  <c r="BV181" i="82"/>
  <c r="BU181" i="82"/>
  <c r="BX226" i="82"/>
  <c r="BW226" i="82"/>
  <c r="BV226" i="82"/>
  <c r="BU226" i="82"/>
  <c r="BX13" i="82"/>
  <c r="BW13" i="82"/>
  <c r="BV13" i="82"/>
  <c r="BU13" i="82"/>
  <c r="BW52" i="82"/>
  <c r="BV52" i="82"/>
  <c r="BU52" i="82"/>
  <c r="BX52" i="82"/>
  <c r="BW36" i="82"/>
  <c r="BV36" i="82"/>
  <c r="BU36" i="82"/>
  <c r="BX36" i="82"/>
  <c r="BU253" i="82"/>
  <c r="BW253" i="82"/>
  <c r="BX253" i="82"/>
  <c r="BV253" i="82"/>
  <c r="BX15" i="82"/>
  <c r="BW15" i="82"/>
  <c r="BV15" i="82"/>
  <c r="BU15" i="82"/>
  <c r="BX892" i="82"/>
  <c r="BW892" i="82"/>
  <c r="BV892" i="82"/>
  <c r="BU892" i="82"/>
  <c r="BX593" i="82"/>
  <c r="BW593" i="82"/>
  <c r="BV593" i="82"/>
  <c r="BU593" i="82"/>
  <c r="BU576" i="82"/>
  <c r="BX576" i="82"/>
  <c r="BW576" i="82"/>
  <c r="BV576" i="82"/>
  <c r="BX454" i="82"/>
  <c r="BW454" i="82"/>
  <c r="BV454" i="82"/>
  <c r="BU454" i="82"/>
  <c r="BX635" i="82"/>
  <c r="BV635" i="82"/>
  <c r="BW635" i="82"/>
  <c r="BU635" i="82"/>
  <c r="BX276" i="82"/>
  <c r="BW276" i="82"/>
  <c r="BV276" i="82"/>
  <c r="BU276" i="82"/>
  <c r="BW730" i="82"/>
  <c r="BV730" i="82"/>
  <c r="BX730" i="82"/>
  <c r="BU730" i="82"/>
  <c r="BX537" i="82"/>
  <c r="BW537" i="82"/>
  <c r="BV537" i="82"/>
  <c r="BU537" i="82"/>
  <c r="BU532" i="82"/>
  <c r="BX532" i="82"/>
  <c r="BW532" i="82"/>
  <c r="BV532" i="82"/>
  <c r="BU285" i="82"/>
  <c r="BX285" i="82"/>
  <c r="BW285" i="82"/>
  <c r="BV285" i="82"/>
  <c r="BU588" i="82"/>
  <c r="BX588" i="82"/>
  <c r="BW588" i="82"/>
  <c r="BV588" i="82"/>
  <c r="BW338" i="82"/>
  <c r="BU338" i="82"/>
  <c r="BX338" i="82"/>
  <c r="BV338" i="82"/>
  <c r="BX559" i="82"/>
  <c r="BW559" i="82"/>
  <c r="BV559" i="82"/>
  <c r="BU559" i="82"/>
  <c r="BW350" i="82"/>
  <c r="BV350" i="82"/>
  <c r="BU350" i="82"/>
  <c r="BX350" i="82"/>
  <c r="BU528" i="82"/>
  <c r="BX528" i="82"/>
  <c r="BW528" i="82"/>
  <c r="BV528" i="82"/>
  <c r="BU303" i="82"/>
  <c r="BX303" i="82"/>
  <c r="BW303" i="82"/>
  <c r="BV303" i="82"/>
  <c r="BW358" i="82"/>
  <c r="BV358" i="82"/>
  <c r="BU358" i="82"/>
  <c r="BX358" i="82"/>
  <c r="BU122" i="82"/>
  <c r="BX122" i="82"/>
  <c r="BW122" i="82"/>
  <c r="BV122" i="82"/>
  <c r="BX191" i="82"/>
  <c r="BW191" i="82"/>
  <c r="BV191" i="82"/>
  <c r="BU191" i="82"/>
  <c r="BW8" i="82"/>
  <c r="BV8" i="82"/>
  <c r="BU8" i="82"/>
  <c r="BX8" i="82"/>
  <c r="BX583" i="82"/>
  <c r="BW583" i="82"/>
  <c r="BV583" i="82"/>
  <c r="BU583" i="82"/>
  <c r="BW396" i="82"/>
  <c r="BV396" i="82"/>
  <c r="BU396" i="82"/>
  <c r="BX396" i="82"/>
  <c r="BX442" i="82"/>
  <c r="BW442" i="82"/>
  <c r="BV442" i="82"/>
  <c r="BU442" i="82"/>
  <c r="BX835" i="82"/>
  <c r="BW835" i="82"/>
  <c r="BV835" i="82"/>
  <c r="BU835" i="82"/>
  <c r="BU275" i="82"/>
  <c r="BX275" i="82"/>
  <c r="BW275" i="82"/>
  <c r="BV275" i="82"/>
  <c r="BX847" i="82"/>
  <c r="BW847" i="82"/>
  <c r="BV847" i="82"/>
  <c r="BU847" i="82"/>
  <c r="BX444" i="82"/>
  <c r="BW444" i="82"/>
  <c r="BV444" i="82"/>
  <c r="BU444" i="82"/>
  <c r="BU536" i="82"/>
  <c r="BX536" i="82"/>
  <c r="BW536" i="82"/>
  <c r="BV536" i="82"/>
  <c r="BU134" i="82"/>
  <c r="BX134" i="82"/>
  <c r="BW134" i="82"/>
  <c r="BV134" i="82"/>
  <c r="BU677" i="82"/>
  <c r="BX677" i="82"/>
  <c r="BV677" i="82"/>
  <c r="BW677" i="82"/>
  <c r="BX849" i="82"/>
  <c r="BW849" i="82"/>
  <c r="BV849" i="82"/>
  <c r="BU849" i="82"/>
  <c r="BX436" i="82"/>
  <c r="BW436" i="82"/>
  <c r="BV436" i="82"/>
  <c r="BU436" i="82"/>
  <c r="BU550" i="82"/>
  <c r="BX550" i="82"/>
  <c r="BW550" i="82"/>
  <c r="BV550" i="82"/>
  <c r="BV817" i="82"/>
  <c r="BU817" i="82"/>
  <c r="BW817" i="82"/>
  <c r="BX817" i="82"/>
  <c r="BU403" i="82"/>
  <c r="BX403" i="82"/>
  <c r="BW403" i="82"/>
  <c r="BV403" i="82"/>
  <c r="BU461" i="82"/>
  <c r="BX461" i="82"/>
  <c r="BW461" i="82"/>
  <c r="BV461" i="82"/>
  <c r="BX103" i="82"/>
  <c r="BW103" i="82"/>
  <c r="BV103" i="82"/>
  <c r="BU103" i="82"/>
  <c r="BX531" i="82"/>
  <c r="BW531" i="82"/>
  <c r="BV531" i="82"/>
  <c r="BU531" i="82"/>
  <c r="BU327" i="82"/>
  <c r="BX327" i="82"/>
  <c r="BW327" i="82"/>
  <c r="BV327" i="82"/>
  <c r="BU337" i="82"/>
  <c r="BX337" i="82"/>
  <c r="BW337" i="82"/>
  <c r="BV337" i="82"/>
  <c r="BU429" i="82"/>
  <c r="BX429" i="82"/>
  <c r="BW429" i="82"/>
  <c r="BV429" i="82"/>
  <c r="BW346" i="82"/>
  <c r="BV346" i="82"/>
  <c r="BU346" i="82"/>
  <c r="BX346" i="82"/>
  <c r="BX430" i="82"/>
  <c r="BW430" i="82"/>
  <c r="BV430" i="82"/>
  <c r="BU430" i="82"/>
  <c r="BX45" i="82"/>
  <c r="BW45" i="82"/>
  <c r="BV45" i="82"/>
  <c r="BU45" i="82"/>
  <c r="BU381" i="82"/>
  <c r="BX381" i="82"/>
  <c r="BW381" i="82"/>
  <c r="BV381" i="82"/>
  <c r="BW336" i="82"/>
  <c r="BU336" i="82"/>
  <c r="BX336" i="82"/>
  <c r="BV336" i="82"/>
  <c r="BV825" i="82"/>
  <c r="BU825" i="82"/>
  <c r="BW825" i="82"/>
  <c r="BX825" i="82"/>
  <c r="BX937" i="82"/>
  <c r="BW937" i="82"/>
  <c r="BV937" i="82"/>
  <c r="BU937" i="82"/>
  <c r="BX547" i="82"/>
  <c r="BW547" i="82"/>
  <c r="BV547" i="82"/>
  <c r="BU547" i="82"/>
  <c r="BU120" i="82"/>
  <c r="BX120" i="82"/>
  <c r="BW120" i="82"/>
  <c r="BV120" i="82"/>
  <c r="BX941" i="82"/>
  <c r="BW941" i="82"/>
  <c r="BV941" i="82"/>
  <c r="BU941" i="82"/>
  <c r="BU518" i="82"/>
  <c r="BX518" i="82"/>
  <c r="BW518" i="82"/>
  <c r="BV518" i="82"/>
  <c r="BX599" i="82"/>
  <c r="BW599" i="82"/>
  <c r="BV599" i="82"/>
  <c r="BU599" i="82"/>
  <c r="BW418" i="82"/>
  <c r="BV418" i="82"/>
  <c r="BU418" i="82"/>
  <c r="BX418" i="82"/>
  <c r="BU437" i="82"/>
  <c r="BX437" i="82"/>
  <c r="BW437" i="82"/>
  <c r="BV437" i="82"/>
  <c r="BX481" i="82"/>
  <c r="BW481" i="82"/>
  <c r="BV481" i="82"/>
  <c r="BU481" i="82"/>
  <c r="BU345" i="82"/>
  <c r="BX345" i="82"/>
  <c r="BW345" i="82"/>
  <c r="BV345" i="82"/>
  <c r="Y32" i="85"/>
  <c r="Y35" i="85" s="1"/>
  <c r="BX971" i="82"/>
  <c r="BW971" i="82"/>
  <c r="BV971" i="82"/>
  <c r="BU971" i="82"/>
  <c r="BX910" i="82"/>
  <c r="BV910" i="82"/>
  <c r="BU910" i="82"/>
  <c r="BW910" i="82"/>
  <c r="BX854" i="82"/>
  <c r="BW854" i="82"/>
  <c r="BV854" i="82"/>
  <c r="BU854" i="82"/>
  <c r="BW772" i="82"/>
  <c r="BV772" i="82"/>
  <c r="BU772" i="82"/>
  <c r="BX772" i="82"/>
  <c r="BX666" i="82"/>
  <c r="BW666" i="82"/>
  <c r="BV666" i="82"/>
  <c r="BU666" i="82"/>
  <c r="BX621" i="82"/>
  <c r="BW621" i="82"/>
  <c r="BV621" i="82"/>
  <c r="BU621" i="82"/>
  <c r="BU478" i="82"/>
  <c r="BX478" i="82"/>
  <c r="BW478" i="82"/>
  <c r="BV478" i="82"/>
  <c r="BX292" i="82"/>
  <c r="BW292" i="82"/>
  <c r="BV292" i="82"/>
  <c r="BU292" i="82"/>
  <c r="BX165" i="82"/>
  <c r="BW165" i="82"/>
  <c r="BV165" i="82"/>
  <c r="BU165" i="82"/>
  <c r="BU239" i="82"/>
  <c r="BW239" i="82"/>
  <c r="BX239" i="82"/>
  <c r="BV239" i="82"/>
  <c r="BU172" i="82"/>
  <c r="BX172" i="82"/>
  <c r="BW172" i="82"/>
  <c r="BV172" i="82"/>
  <c r="BW54" i="82"/>
  <c r="BV54" i="82"/>
  <c r="BU54" i="82"/>
  <c r="BX54" i="82"/>
  <c r="BX634" i="82"/>
  <c r="BV634" i="82"/>
  <c r="BU634" i="82"/>
  <c r="BW634" i="82"/>
  <c r="BU136" i="82"/>
  <c r="BX136" i="82"/>
  <c r="BW136" i="82"/>
  <c r="BV136" i="82"/>
  <c r="BU441" i="82"/>
  <c r="BX441" i="82"/>
  <c r="BW441" i="82"/>
  <c r="BV441" i="82"/>
  <c r="BU590" i="82"/>
  <c r="BX590" i="82"/>
  <c r="BW590" i="82"/>
  <c r="BV590" i="82"/>
  <c r="BW790" i="82"/>
  <c r="BV790" i="82"/>
  <c r="BX790" i="82"/>
  <c r="BU790" i="82"/>
  <c r="BX489" i="82"/>
  <c r="BW489" i="82"/>
  <c r="BV489" i="82"/>
  <c r="BU489" i="82"/>
  <c r="BX109" i="82"/>
  <c r="BW109" i="82"/>
  <c r="BV109" i="82"/>
  <c r="BU109" i="82"/>
  <c r="BV833" i="82"/>
  <c r="BU833" i="82"/>
  <c r="BW833" i="82"/>
  <c r="BX833" i="82"/>
  <c r="BX637" i="82"/>
  <c r="BV637" i="82"/>
  <c r="BW637" i="82"/>
  <c r="BU637" i="82"/>
  <c r="BX983" i="82"/>
  <c r="BW983" i="82"/>
  <c r="BV983" i="82"/>
  <c r="BU983" i="82"/>
  <c r="BX989" i="82"/>
  <c r="BW989" i="82"/>
  <c r="BV989" i="82"/>
  <c r="BU989" i="82"/>
  <c r="BX988" i="82"/>
  <c r="BV988" i="82"/>
  <c r="BU988" i="82"/>
  <c r="BW988" i="82"/>
  <c r="BX952" i="82"/>
  <c r="BV952" i="82"/>
  <c r="BU952" i="82"/>
  <c r="BW952" i="82"/>
  <c r="BX982" i="82"/>
  <c r="BV982" i="82"/>
  <c r="BU982" i="82"/>
  <c r="BW982" i="82"/>
  <c r="BX1002" i="82"/>
  <c r="BV1002" i="82"/>
  <c r="BU1002" i="82"/>
  <c r="BW1002" i="82"/>
  <c r="BX942" i="82"/>
  <c r="BV942" i="82"/>
  <c r="BU942" i="82"/>
  <c r="BW942" i="82"/>
  <c r="BX922" i="82"/>
  <c r="BV922" i="82"/>
  <c r="BU922" i="82"/>
  <c r="BW922" i="82"/>
  <c r="BX924" i="82"/>
  <c r="BV924" i="82"/>
  <c r="BU924" i="82"/>
  <c r="BW924" i="82"/>
  <c r="BX965" i="82"/>
  <c r="BW965" i="82"/>
  <c r="BV965" i="82"/>
  <c r="BU965" i="82"/>
  <c r="BX920" i="82"/>
  <c r="BV920" i="82"/>
  <c r="BU920" i="82"/>
  <c r="BW920" i="82"/>
  <c r="BX886" i="82"/>
  <c r="BW886" i="82"/>
  <c r="BV886" i="82"/>
  <c r="BU886" i="82"/>
  <c r="BX909" i="82"/>
  <c r="BW909" i="82"/>
  <c r="BV909" i="82"/>
  <c r="BU909" i="82"/>
  <c r="BX901" i="82"/>
  <c r="BW901" i="82"/>
  <c r="BV901" i="82"/>
  <c r="BU901" i="82"/>
  <c r="BX860" i="82"/>
  <c r="BW860" i="82"/>
  <c r="BV860" i="82"/>
  <c r="BU860" i="82"/>
  <c r="BU836" i="82"/>
  <c r="BV836" i="82"/>
  <c r="BW836" i="82"/>
  <c r="BX836" i="82"/>
  <c r="BX894" i="82"/>
  <c r="BW894" i="82"/>
  <c r="BU894" i="82"/>
  <c r="BV894" i="82"/>
  <c r="BX834" i="82"/>
  <c r="BW834" i="82"/>
  <c r="BV834" i="82"/>
  <c r="BU834" i="82"/>
  <c r="BV799" i="82"/>
  <c r="BU799" i="82"/>
  <c r="BW799" i="82"/>
  <c r="BX799" i="82"/>
  <c r="BV811" i="82"/>
  <c r="BU811" i="82"/>
  <c r="BW811" i="82"/>
  <c r="BX811" i="82"/>
  <c r="BW816" i="82"/>
  <c r="BV816" i="82"/>
  <c r="BX816" i="82"/>
  <c r="BU816" i="82"/>
  <c r="BW798" i="82"/>
  <c r="BV798" i="82"/>
  <c r="BU798" i="82"/>
  <c r="BX798" i="82"/>
  <c r="BU729" i="82"/>
  <c r="BX729" i="82"/>
  <c r="BV729" i="82"/>
  <c r="BW729" i="82"/>
  <c r="BV805" i="82"/>
  <c r="BU805" i="82"/>
  <c r="BW805" i="82"/>
  <c r="BX805" i="82"/>
  <c r="BV733" i="82"/>
  <c r="BU733" i="82"/>
  <c r="BX733" i="82"/>
  <c r="BW733" i="82"/>
  <c r="BV779" i="82"/>
  <c r="BU779" i="82"/>
  <c r="BX779" i="82"/>
  <c r="BW779" i="82"/>
  <c r="BX728" i="82"/>
  <c r="BW728" i="82"/>
  <c r="BV728" i="82"/>
  <c r="BU728" i="82"/>
  <c r="BW742" i="82"/>
  <c r="BV742" i="82"/>
  <c r="BX742" i="82"/>
  <c r="BU742" i="82"/>
  <c r="BU715" i="82"/>
  <c r="BX715" i="82"/>
  <c r="BV715" i="82"/>
  <c r="BW715" i="82"/>
  <c r="BV793" i="82"/>
  <c r="BU793" i="82"/>
  <c r="BW793" i="82"/>
  <c r="BX793" i="82"/>
  <c r="BX696" i="82"/>
  <c r="BW696" i="82"/>
  <c r="BV696" i="82"/>
  <c r="BU696" i="82"/>
  <c r="BU669" i="82"/>
  <c r="BX669" i="82"/>
  <c r="BV669" i="82"/>
  <c r="BW669" i="82"/>
  <c r="BU661" i="82"/>
  <c r="BX661" i="82"/>
  <c r="BV661" i="82"/>
  <c r="BW661" i="82"/>
  <c r="BU653" i="82"/>
  <c r="BX653" i="82"/>
  <c r="BV653" i="82"/>
  <c r="BW653" i="82"/>
  <c r="BX645" i="82"/>
  <c r="BV645" i="82"/>
  <c r="BW645" i="82"/>
  <c r="BU645" i="82"/>
  <c r="BX702" i="82"/>
  <c r="BW702" i="82"/>
  <c r="BV702" i="82"/>
  <c r="BU702" i="82"/>
  <c r="BU709" i="82"/>
  <c r="BX709" i="82"/>
  <c r="BV709" i="82"/>
  <c r="BW709" i="82"/>
  <c r="BX622" i="82"/>
  <c r="BV622" i="82"/>
  <c r="BU622" i="82"/>
  <c r="BW622" i="82"/>
  <c r="BU504" i="82"/>
  <c r="BX504" i="82"/>
  <c r="BW504" i="82"/>
  <c r="BV504" i="82"/>
  <c r="BU496" i="82"/>
  <c r="BX496" i="82"/>
  <c r="BW496" i="82"/>
  <c r="BV496" i="82"/>
  <c r="BX625" i="82"/>
  <c r="BW625" i="82"/>
  <c r="BV625" i="82"/>
  <c r="BU625" i="82"/>
  <c r="BU494" i="82"/>
  <c r="BX494" i="82"/>
  <c r="BW494" i="82"/>
  <c r="BV494" i="82"/>
  <c r="BU516" i="82"/>
  <c r="BX516" i="82"/>
  <c r="BW516" i="82"/>
  <c r="BV516" i="82"/>
  <c r="BU467" i="82"/>
  <c r="BX467" i="82"/>
  <c r="BW467" i="82"/>
  <c r="BV467" i="82"/>
  <c r="BX470" i="82"/>
  <c r="BW470" i="82"/>
  <c r="BV470" i="82"/>
  <c r="BU470" i="82"/>
  <c r="BX474" i="82"/>
  <c r="BW474" i="82"/>
  <c r="BV474" i="82"/>
  <c r="BU474" i="82"/>
  <c r="BW364" i="82"/>
  <c r="BV364" i="82"/>
  <c r="BU364" i="82"/>
  <c r="BX364" i="82"/>
  <c r="BX258" i="82"/>
  <c r="BW258" i="82"/>
  <c r="BV258" i="82"/>
  <c r="BU258" i="82"/>
  <c r="BX274" i="82"/>
  <c r="BW274" i="82"/>
  <c r="BV274" i="82"/>
  <c r="BU274" i="82"/>
  <c r="BX298" i="82"/>
  <c r="BW298" i="82"/>
  <c r="BV298" i="82"/>
  <c r="BU298" i="82"/>
  <c r="BX302" i="82"/>
  <c r="BW302" i="82"/>
  <c r="BV302" i="82"/>
  <c r="BU302" i="82"/>
  <c r="BU267" i="82"/>
  <c r="BW267" i="82"/>
  <c r="BX267" i="82"/>
  <c r="BV267" i="82"/>
  <c r="BU184" i="82"/>
  <c r="BX184" i="82"/>
  <c r="BW184" i="82"/>
  <c r="BV184" i="82"/>
  <c r="BU245" i="82"/>
  <c r="BW245" i="82"/>
  <c r="BX245" i="82"/>
  <c r="BV245" i="82"/>
  <c r="BX175" i="82"/>
  <c r="BW175" i="82"/>
  <c r="BV175" i="82"/>
  <c r="BU175" i="82"/>
  <c r="BX151" i="82"/>
  <c r="BW151" i="82"/>
  <c r="BV151" i="82"/>
  <c r="BU151" i="82"/>
  <c r="BX143" i="82"/>
  <c r="BW143" i="82"/>
  <c r="BV143" i="82"/>
  <c r="BU143" i="82"/>
  <c r="BX230" i="82"/>
  <c r="BW230" i="82"/>
  <c r="BV230" i="82"/>
  <c r="BU230" i="82"/>
  <c r="BX196" i="82"/>
  <c r="BW196" i="82"/>
  <c r="BV196" i="82"/>
  <c r="BU196" i="82"/>
  <c r="BU249" i="82"/>
  <c r="BW249" i="82"/>
  <c r="BX249" i="82"/>
  <c r="BV249" i="82"/>
  <c r="BX177" i="82"/>
  <c r="BW177" i="82"/>
  <c r="BV177" i="82"/>
  <c r="BU177" i="82"/>
  <c r="BX240" i="82"/>
  <c r="BW240" i="82"/>
  <c r="BV240" i="82"/>
  <c r="BU240" i="82"/>
  <c r="BX318" i="82"/>
  <c r="BW318" i="82"/>
  <c r="BV318" i="82"/>
  <c r="BU318" i="82"/>
  <c r="BU168" i="82"/>
  <c r="BX168" i="82"/>
  <c r="BW168" i="82"/>
  <c r="BV168" i="82"/>
  <c r="BX37" i="82"/>
  <c r="BW37" i="82"/>
  <c r="BV37" i="82"/>
  <c r="BU37" i="82"/>
  <c r="BW20" i="82"/>
  <c r="BV20" i="82"/>
  <c r="BU20" i="82"/>
  <c r="BX20" i="82"/>
  <c r="BX19" i="82"/>
  <c r="BW19" i="82"/>
  <c r="BV19" i="82"/>
  <c r="BU19" i="82"/>
  <c r="BX9" i="82"/>
  <c r="BW9" i="82"/>
  <c r="BV9" i="82"/>
  <c r="BU9" i="82"/>
  <c r="BU211" i="82"/>
  <c r="BW211" i="82"/>
  <c r="BV211" i="82"/>
  <c r="BX211" i="82"/>
  <c r="BW56" i="82"/>
  <c r="BV56" i="82"/>
  <c r="BU56" i="82"/>
  <c r="BX56" i="82"/>
  <c r="BX571" i="82"/>
  <c r="BW571" i="82"/>
  <c r="BV571" i="82"/>
  <c r="BU571" i="82"/>
  <c r="BX567" i="82"/>
  <c r="BW567" i="82"/>
  <c r="BV567" i="82"/>
  <c r="BU567" i="82"/>
  <c r="BX627" i="82"/>
  <c r="BV627" i="82"/>
  <c r="BW627" i="82"/>
  <c r="BU627" i="82"/>
  <c r="BX603" i="82"/>
  <c r="BW603" i="82"/>
  <c r="BV603" i="82"/>
  <c r="BU603" i="82"/>
  <c r="BX428" i="82"/>
  <c r="BW428" i="82"/>
  <c r="BV428" i="82"/>
  <c r="BU428" i="82"/>
  <c r="BU455" i="82"/>
  <c r="BX455" i="82"/>
  <c r="BW455" i="82"/>
  <c r="BV455" i="82"/>
  <c r="BU357" i="82"/>
  <c r="BX357" i="82"/>
  <c r="BW357" i="82"/>
  <c r="BV357" i="82"/>
  <c r="BU713" i="82"/>
  <c r="BX713" i="82"/>
  <c r="BV713" i="82"/>
  <c r="BW713" i="82"/>
  <c r="BU391" i="82"/>
  <c r="BX391" i="82"/>
  <c r="BW391" i="82"/>
  <c r="BV391" i="82"/>
  <c r="BV809" i="82"/>
  <c r="BU809" i="82"/>
  <c r="BW809" i="82"/>
  <c r="BX809" i="82"/>
  <c r="BX549" i="82"/>
  <c r="BW549" i="82"/>
  <c r="BV549" i="82"/>
  <c r="BU549" i="82"/>
  <c r="BW332" i="82"/>
  <c r="BU332" i="82"/>
  <c r="BX332" i="82"/>
  <c r="BV332" i="82"/>
  <c r="BX551" i="82"/>
  <c r="BW551" i="82"/>
  <c r="BV551" i="82"/>
  <c r="BU551" i="82"/>
  <c r="BW344" i="82"/>
  <c r="BV344" i="82"/>
  <c r="BU344" i="82"/>
  <c r="BX344" i="82"/>
  <c r="BX527" i="82"/>
  <c r="BW527" i="82"/>
  <c r="BV527" i="82"/>
  <c r="BU527" i="82"/>
  <c r="BX173" i="82"/>
  <c r="BW173" i="82"/>
  <c r="BV173" i="82"/>
  <c r="BU173" i="82"/>
  <c r="BU269" i="82"/>
  <c r="BW269" i="82"/>
  <c r="BX269" i="82"/>
  <c r="BV269" i="82"/>
  <c r="BU106" i="82"/>
  <c r="BX106" i="82"/>
  <c r="BW106" i="82"/>
  <c r="BV106" i="82"/>
  <c r="BX101" i="82"/>
  <c r="BW101" i="82"/>
  <c r="BV101" i="82"/>
  <c r="BU101" i="82"/>
  <c r="BX23" i="82"/>
  <c r="BW23" i="82"/>
  <c r="BV23" i="82"/>
  <c r="BU23" i="82"/>
  <c r="BX41" i="82"/>
  <c r="BW41" i="82"/>
  <c r="BV41" i="82"/>
  <c r="BU41" i="82"/>
  <c r="BX85" i="82"/>
  <c r="BW85" i="82"/>
  <c r="BV85" i="82"/>
  <c r="BU85" i="82"/>
  <c r="BU433" i="82"/>
  <c r="BX433" i="82"/>
  <c r="BW433" i="82"/>
  <c r="BV433" i="82"/>
  <c r="BU102" i="82"/>
  <c r="BX102" i="82"/>
  <c r="BW102" i="82"/>
  <c r="BV102" i="82"/>
  <c r="BW754" i="82"/>
  <c r="BV754" i="82"/>
  <c r="BX754" i="82"/>
  <c r="BU754" i="82"/>
  <c r="BX254" i="82"/>
  <c r="BW254" i="82"/>
  <c r="BV254" i="82"/>
  <c r="BU254" i="82"/>
  <c r="BX636" i="82"/>
  <c r="BV636" i="82"/>
  <c r="BU636" i="82"/>
  <c r="BW636" i="82"/>
  <c r="BU435" i="82"/>
  <c r="BX435" i="82"/>
  <c r="BW435" i="82"/>
  <c r="BV435" i="82"/>
  <c r="BU124" i="82"/>
  <c r="BX124" i="82"/>
  <c r="BW124" i="82"/>
  <c r="BV124" i="82"/>
  <c r="BU604" i="82"/>
  <c r="BX604" i="82"/>
  <c r="BW604" i="82"/>
  <c r="BV604" i="82"/>
  <c r="BX426" i="82"/>
  <c r="BW426" i="82"/>
  <c r="BV426" i="82"/>
  <c r="BU426" i="82"/>
  <c r="BX613" i="82"/>
  <c r="BW613" i="82"/>
  <c r="BV613" i="82"/>
  <c r="BU613" i="82"/>
  <c r="BX169" i="82"/>
  <c r="BW169" i="82"/>
  <c r="BV169" i="82"/>
  <c r="BU169" i="82"/>
  <c r="BU413" i="82"/>
  <c r="BX413" i="82"/>
  <c r="BW413" i="82"/>
  <c r="BV413" i="82"/>
  <c r="BX99" i="82"/>
  <c r="BW99" i="82"/>
  <c r="BV99" i="82"/>
  <c r="BU99" i="82"/>
  <c r="BX33" i="82"/>
  <c r="BW33" i="82"/>
  <c r="BV33" i="82"/>
  <c r="BU33" i="82"/>
  <c r="BW16" i="82"/>
  <c r="BV16" i="82"/>
  <c r="BU16" i="82"/>
  <c r="BX16" i="82"/>
  <c r="BU594" i="82"/>
  <c r="BX594" i="82"/>
  <c r="BW594" i="82"/>
  <c r="BV594" i="82"/>
  <c r="BW420" i="82"/>
  <c r="BV420" i="82"/>
  <c r="BU420" i="82"/>
  <c r="BX420" i="82"/>
  <c r="BU335" i="82"/>
  <c r="BX335" i="82"/>
  <c r="BW335" i="82"/>
  <c r="BV335" i="82"/>
  <c r="BU287" i="82"/>
  <c r="BX287" i="82"/>
  <c r="BW287" i="82"/>
  <c r="BV287" i="82"/>
  <c r="BV827" i="82"/>
  <c r="BU827" i="82"/>
  <c r="BW827" i="82"/>
  <c r="BX827" i="82"/>
  <c r="BU582" i="82"/>
  <c r="BX582" i="82"/>
  <c r="BW582" i="82"/>
  <c r="BV582" i="82"/>
  <c r="BX161" i="82"/>
  <c r="BW161" i="82"/>
  <c r="BV161" i="82"/>
  <c r="BU161" i="82"/>
  <c r="BU721" i="82"/>
  <c r="BX721" i="82"/>
  <c r="BV721" i="82"/>
  <c r="BW721" i="82"/>
  <c r="BW374" i="82"/>
  <c r="BV374" i="82"/>
  <c r="BU374" i="82"/>
  <c r="BX374" i="82"/>
  <c r="BX629" i="82"/>
  <c r="BV629" i="82"/>
  <c r="BW629" i="82"/>
  <c r="BU629" i="82"/>
  <c r="BV831" i="82"/>
  <c r="BU831" i="82"/>
  <c r="BW831" i="82"/>
  <c r="BX831" i="82"/>
  <c r="BU697" i="82"/>
  <c r="BX697" i="82"/>
  <c r="BV697" i="82"/>
  <c r="BW697" i="82"/>
  <c r="BW334" i="82"/>
  <c r="BU334" i="82"/>
  <c r="BX334" i="82"/>
  <c r="BV334" i="82"/>
  <c r="BU132" i="82"/>
  <c r="BX132" i="82"/>
  <c r="BW132" i="82"/>
  <c r="BV132" i="82"/>
  <c r="BX632" i="82"/>
  <c r="BV632" i="82"/>
  <c r="BU632" i="82"/>
  <c r="BW632" i="82"/>
  <c r="BX976" i="82"/>
  <c r="BV976" i="82"/>
  <c r="BU976" i="82"/>
  <c r="BW976" i="82"/>
  <c r="BX916" i="82"/>
  <c r="BV916" i="82"/>
  <c r="BU916" i="82"/>
  <c r="BW916" i="82"/>
  <c r="BX899" i="82"/>
  <c r="BW899" i="82"/>
  <c r="BV899" i="82"/>
  <c r="BU899" i="82"/>
  <c r="BW760" i="82"/>
  <c r="BV760" i="82"/>
  <c r="BU760" i="82"/>
  <c r="BX760" i="82"/>
  <c r="BX674" i="82"/>
  <c r="BW674" i="82"/>
  <c r="BV674" i="82"/>
  <c r="BU674" i="82"/>
  <c r="BX464" i="82"/>
  <c r="BW464" i="82"/>
  <c r="BV464" i="82"/>
  <c r="BU464" i="82"/>
  <c r="BU361" i="82"/>
  <c r="BX361" i="82"/>
  <c r="BW361" i="82"/>
  <c r="BV361" i="82"/>
  <c r="BU148" i="82"/>
  <c r="BX148" i="82"/>
  <c r="BW148" i="82"/>
  <c r="BV148" i="82"/>
  <c r="BW38" i="82"/>
  <c r="BV38" i="82"/>
  <c r="BU38" i="82"/>
  <c r="BX38" i="82"/>
  <c r="BX51" i="82"/>
  <c r="BW51" i="82"/>
  <c r="BV51" i="82"/>
  <c r="BU51" i="82"/>
  <c r="BX212" i="82"/>
  <c r="BW212" i="82"/>
  <c r="BV212" i="82"/>
  <c r="BU212" i="82"/>
  <c r="BU552" i="82"/>
  <c r="BX552" i="82"/>
  <c r="BW552" i="82"/>
  <c r="BV552" i="82"/>
  <c r="BX581" i="82"/>
  <c r="BW581" i="82"/>
  <c r="BV581" i="82"/>
  <c r="BU581" i="82"/>
  <c r="BX111" i="82"/>
  <c r="BW111" i="82"/>
  <c r="BV111" i="82"/>
  <c r="BU111" i="82"/>
  <c r="BW390" i="82"/>
  <c r="BV390" i="82"/>
  <c r="BU390" i="82"/>
  <c r="BX390" i="82"/>
  <c r="BX440" i="82"/>
  <c r="BW440" i="82"/>
  <c r="BV440" i="82"/>
  <c r="BU440" i="82"/>
  <c r="BU329" i="82"/>
  <c r="BW329" i="82"/>
  <c r="BX329" i="82"/>
  <c r="BV329" i="82"/>
  <c r="BU610" i="82"/>
  <c r="BX610" i="82"/>
  <c r="BW610" i="82"/>
  <c r="BV610" i="82"/>
  <c r="BW734" i="82"/>
  <c r="BV734" i="82"/>
  <c r="BX734" i="82"/>
  <c r="BU734" i="82"/>
  <c r="BX476" i="82"/>
  <c r="BW476" i="82"/>
  <c r="BV476" i="82"/>
  <c r="BU476" i="82"/>
  <c r="BW778" i="82"/>
  <c r="BV778" i="82"/>
  <c r="BX778" i="82"/>
  <c r="BU778" i="82"/>
  <c r="BU323" i="82"/>
  <c r="BX323" i="82"/>
  <c r="BW323" i="82"/>
  <c r="BV323" i="82"/>
  <c r="BU526" i="82"/>
  <c r="BX526" i="82"/>
  <c r="BW526" i="82"/>
  <c r="BV526" i="82"/>
  <c r="BX256" i="82"/>
  <c r="BW256" i="82"/>
  <c r="BV256" i="82"/>
  <c r="BU256" i="82"/>
  <c r="BU387" i="82"/>
  <c r="BX387" i="82"/>
  <c r="BW387" i="82"/>
  <c r="BV387" i="82"/>
  <c r="BX855" i="82"/>
  <c r="BW855" i="82"/>
  <c r="BV855" i="82"/>
  <c r="BU855" i="82"/>
  <c r="BU259" i="82"/>
  <c r="BW259" i="82"/>
  <c r="BV259" i="82"/>
  <c r="BX259" i="82"/>
  <c r="BU140" i="82"/>
  <c r="BX140" i="82"/>
  <c r="BW140" i="82"/>
  <c r="BV140" i="82"/>
  <c r="BU100" i="82"/>
  <c r="BX100" i="82"/>
  <c r="BW100" i="82"/>
  <c r="BV100" i="82"/>
  <c r="BU130" i="82"/>
  <c r="BX130" i="82"/>
  <c r="BW130" i="82"/>
  <c r="BV130" i="82"/>
  <c r="BU205" i="82"/>
  <c r="BW205" i="82"/>
  <c r="BX205" i="82"/>
  <c r="BV205" i="82"/>
  <c r="BU393" i="82"/>
  <c r="BX393" i="82"/>
  <c r="BW393" i="82"/>
  <c r="BV393" i="82"/>
  <c r="BU556" i="82"/>
  <c r="BX556" i="82"/>
  <c r="BW556" i="82"/>
  <c r="BV556" i="82"/>
  <c r="BX75" i="82"/>
  <c r="BW75" i="82"/>
  <c r="BV75" i="82"/>
  <c r="BU75" i="82"/>
  <c r="BU375" i="82"/>
  <c r="BX375" i="82"/>
  <c r="BW375" i="82"/>
  <c r="BV375" i="82"/>
  <c r="BX59" i="82"/>
  <c r="BW59" i="82"/>
  <c r="BV59" i="82"/>
  <c r="BU59" i="82"/>
  <c r="BX708" i="82"/>
  <c r="BW708" i="82"/>
  <c r="BV708" i="82"/>
  <c r="BU708" i="82"/>
  <c r="BU195" i="82"/>
  <c r="BW195" i="82"/>
  <c r="BV195" i="82"/>
  <c r="BX195" i="82"/>
  <c r="BX628" i="82"/>
  <c r="BV628" i="82"/>
  <c r="BU628" i="82"/>
  <c r="BW628" i="82"/>
  <c r="BX262" i="82"/>
  <c r="BW262" i="82"/>
  <c r="BV262" i="82"/>
  <c r="BU262" i="82"/>
  <c r="BX452" i="82"/>
  <c r="BW452" i="82"/>
  <c r="BV452" i="82"/>
  <c r="BU452" i="82"/>
  <c r="BU104" i="82"/>
  <c r="BX104" i="82"/>
  <c r="BW104" i="82"/>
  <c r="BV104" i="82"/>
  <c r="BX601" i="82"/>
  <c r="BW601" i="82"/>
  <c r="BV601" i="82"/>
  <c r="BU601" i="82"/>
  <c r="BU359" i="82"/>
  <c r="BX359" i="82"/>
  <c r="BW359" i="82"/>
  <c r="BV359" i="82"/>
  <c r="BU600" i="82"/>
  <c r="BX600" i="82"/>
  <c r="BW600" i="82"/>
  <c r="BV600" i="82"/>
  <c r="BU397" i="82"/>
  <c r="BX397" i="82"/>
  <c r="BW397" i="82"/>
  <c r="BV397" i="82"/>
  <c r="BW60" i="82"/>
  <c r="BV60" i="82"/>
  <c r="BU60" i="82"/>
  <c r="BX60" i="82"/>
  <c r="BW804" i="82"/>
  <c r="BV804" i="82"/>
  <c r="BU804" i="82"/>
  <c r="BX804" i="82"/>
  <c r="BW770" i="82"/>
  <c r="BV770" i="82"/>
  <c r="BX770" i="82"/>
  <c r="BU770" i="82"/>
  <c r="BX163" i="82"/>
  <c r="BW163" i="82"/>
  <c r="BV163" i="82"/>
  <c r="BU163" i="82"/>
  <c r="BW354" i="82"/>
  <c r="BV354" i="82"/>
  <c r="BU354" i="82"/>
  <c r="BX354" i="82"/>
  <c r="BW330" i="82"/>
  <c r="BU330" i="82"/>
  <c r="BV330" i="82"/>
  <c r="BX330" i="82"/>
  <c r="BU126" i="82"/>
  <c r="BX126" i="82"/>
  <c r="BW126" i="82"/>
  <c r="BV126" i="82"/>
  <c r="BW398" i="82"/>
  <c r="BV398" i="82"/>
  <c r="BU398" i="82"/>
  <c r="BX398" i="82"/>
  <c r="BU580" i="82"/>
  <c r="BX580" i="82"/>
  <c r="BW580" i="82"/>
  <c r="BV580" i="82"/>
  <c r="BU66" i="82"/>
  <c r="BX66" i="82"/>
  <c r="BW66" i="82"/>
  <c r="BV66" i="82"/>
  <c r="BW402" i="82"/>
  <c r="BV402" i="82"/>
  <c r="BU402" i="82"/>
  <c r="BX402" i="82"/>
  <c r="BU451" i="82"/>
  <c r="BX451" i="82"/>
  <c r="BW451" i="82"/>
  <c r="BV451" i="82"/>
  <c r="BX438" i="82"/>
  <c r="BW438" i="82"/>
  <c r="BV438" i="82"/>
  <c r="BU438" i="82"/>
  <c r="BU325" i="82"/>
  <c r="BX325" i="82"/>
  <c r="BW325" i="82"/>
  <c r="BV325" i="82"/>
  <c r="BU693" i="82"/>
  <c r="BX693" i="82"/>
  <c r="BV693" i="82"/>
  <c r="BW693" i="82"/>
  <c r="BW360" i="82"/>
  <c r="BV360" i="82"/>
  <c r="BU360" i="82"/>
  <c r="BX360" i="82"/>
  <c r="BU96" i="82"/>
  <c r="BX96" i="82"/>
  <c r="BW96" i="82"/>
  <c r="BV96" i="82"/>
  <c r="BX617" i="82"/>
  <c r="BW617" i="82"/>
  <c r="BV617" i="82"/>
  <c r="BU617" i="82"/>
  <c r="BX940" i="82"/>
  <c r="BV940" i="82"/>
  <c r="BU940" i="82"/>
  <c r="BW940" i="82"/>
  <c r="BX919" i="82"/>
  <c r="BW919" i="82"/>
  <c r="BV919" i="82"/>
  <c r="BU919" i="82"/>
  <c r="BX856" i="82"/>
  <c r="BW856" i="82"/>
  <c r="BV856" i="82"/>
  <c r="BU856" i="82"/>
  <c r="BW810" i="82"/>
  <c r="BV810" i="82"/>
  <c r="BX810" i="82"/>
  <c r="BU810" i="82"/>
  <c r="BU703" i="82"/>
  <c r="BX703" i="82"/>
  <c r="BV703" i="82"/>
  <c r="BW703" i="82"/>
  <c r="BX658" i="82"/>
  <c r="BW658" i="82"/>
  <c r="BV658" i="82"/>
  <c r="BU658" i="82"/>
  <c r="BU675" i="82"/>
  <c r="BX675" i="82"/>
  <c r="BV675" i="82"/>
  <c r="BW675" i="82"/>
  <c r="BU369" i="82"/>
  <c r="BX369" i="82"/>
  <c r="BW369" i="82"/>
  <c r="BV369" i="82"/>
  <c r="BU317" i="82"/>
  <c r="BX317" i="82"/>
  <c r="BW317" i="82"/>
  <c r="BV317" i="82"/>
  <c r="BX272" i="82"/>
  <c r="BW272" i="82"/>
  <c r="BV272" i="82"/>
  <c r="BU272" i="82"/>
  <c r="BU170" i="82"/>
  <c r="BX170" i="82"/>
  <c r="BW170" i="82"/>
  <c r="BV170" i="82"/>
  <c r="BU221" i="82"/>
  <c r="BW221" i="82"/>
  <c r="BX221" i="82"/>
  <c r="BV221" i="82"/>
  <c r="BX43" i="82"/>
  <c r="BW43" i="82"/>
  <c r="BV43" i="82"/>
  <c r="BU43" i="82"/>
  <c r="BW10" i="82"/>
  <c r="BV10" i="82"/>
  <c r="BU10" i="82"/>
  <c r="BX10" i="82"/>
  <c r="BX7" i="82"/>
  <c r="BW7" i="82"/>
  <c r="BV7" i="82"/>
  <c r="BU7" i="82"/>
  <c r="BU215" i="82"/>
  <c r="BW215" i="82"/>
  <c r="BX215" i="82"/>
  <c r="BV215" i="82"/>
  <c r="BW394" i="82"/>
  <c r="BV394" i="82"/>
  <c r="BU394" i="82"/>
  <c r="BX394" i="82"/>
  <c r="BU568" i="82"/>
  <c r="BX568" i="82"/>
  <c r="BW568" i="82"/>
  <c r="BV568" i="82"/>
  <c r="BW412" i="82"/>
  <c r="BV412" i="82"/>
  <c r="BU412" i="82"/>
  <c r="BX412" i="82"/>
  <c r="BX943" i="82"/>
  <c r="BW943" i="82"/>
  <c r="BV943" i="82"/>
  <c r="BU943" i="82"/>
  <c r="BW14" i="82"/>
  <c r="BV14" i="82"/>
  <c r="BU14" i="82"/>
  <c r="BX14" i="82"/>
  <c r="BW40" i="82"/>
  <c r="BV40" i="82"/>
  <c r="BU40" i="82"/>
  <c r="BX40" i="82"/>
  <c r="BU574" i="82"/>
  <c r="BX574" i="82"/>
  <c r="BW574" i="82"/>
  <c r="BV574" i="82"/>
  <c r="BX89" i="82"/>
  <c r="BW89" i="82"/>
  <c r="BV89" i="82"/>
  <c r="BU89" i="82"/>
  <c r="BX639" i="82"/>
  <c r="BV639" i="82"/>
  <c r="BU639" i="82"/>
  <c r="BW639" i="82"/>
  <c r="BX979" i="82"/>
  <c r="BW979" i="82"/>
  <c r="BV979" i="82"/>
  <c r="BU979" i="82"/>
  <c r="BX985" i="82"/>
  <c r="BW985" i="82"/>
  <c r="BV985" i="82"/>
  <c r="BU985" i="82"/>
  <c r="BX984" i="82"/>
  <c r="BV984" i="82"/>
  <c r="BU984" i="82"/>
  <c r="BW984" i="82"/>
  <c r="BX948" i="82"/>
  <c r="BV948" i="82"/>
  <c r="BU948" i="82"/>
  <c r="BW948" i="82"/>
  <c r="BX959" i="82"/>
  <c r="BW959" i="82"/>
  <c r="BV959" i="82"/>
  <c r="BU959" i="82"/>
  <c r="BX990" i="82"/>
  <c r="BV990" i="82"/>
  <c r="BU990" i="82"/>
  <c r="BW990" i="82"/>
  <c r="BX938" i="82"/>
  <c r="BV938" i="82"/>
  <c r="BU938" i="82"/>
  <c r="BW938" i="82"/>
  <c r="BX918" i="82"/>
  <c r="BV918" i="82"/>
  <c r="BU918" i="82"/>
  <c r="BW918" i="82"/>
  <c r="BX930" i="82"/>
  <c r="BV930" i="82"/>
  <c r="BU930" i="82"/>
  <c r="BW930" i="82"/>
  <c r="BX966" i="82"/>
  <c r="BV966" i="82"/>
  <c r="BU966" i="82"/>
  <c r="BW966" i="82"/>
  <c r="BX921" i="82"/>
  <c r="BW921" i="82"/>
  <c r="BV921" i="82"/>
  <c r="BU921" i="82"/>
  <c r="BX882" i="82"/>
  <c r="BW882" i="82"/>
  <c r="BV882" i="82"/>
  <c r="BU882" i="82"/>
  <c r="BX895" i="82"/>
  <c r="BW895" i="82"/>
  <c r="BV895" i="82"/>
  <c r="BU895" i="82"/>
  <c r="BX888" i="82"/>
  <c r="BW888" i="82"/>
  <c r="BV888" i="82"/>
  <c r="BU888" i="82"/>
  <c r="BX883" i="82"/>
  <c r="BW883" i="82"/>
  <c r="BV883" i="82"/>
  <c r="BU883" i="82"/>
  <c r="BX832" i="82"/>
  <c r="BW832" i="82"/>
  <c r="BV832" i="82"/>
  <c r="BU832" i="82"/>
  <c r="BX865" i="82"/>
  <c r="BW865" i="82"/>
  <c r="BV865" i="82"/>
  <c r="BU865" i="82"/>
  <c r="BX830" i="82"/>
  <c r="BW830" i="82"/>
  <c r="BV830" i="82"/>
  <c r="BU830" i="82"/>
  <c r="BV791" i="82"/>
  <c r="BU791" i="82"/>
  <c r="BW791" i="82"/>
  <c r="BX791" i="82"/>
  <c r="BV803" i="82"/>
  <c r="BU803" i="82"/>
  <c r="BW803" i="82"/>
  <c r="BX803" i="82"/>
  <c r="BW808" i="82"/>
  <c r="BV808" i="82"/>
  <c r="BX808" i="82"/>
  <c r="BU808" i="82"/>
  <c r="BV781" i="82"/>
  <c r="BU781" i="82"/>
  <c r="BX781" i="82"/>
  <c r="BW781" i="82"/>
  <c r="BW776" i="82"/>
  <c r="BV776" i="82"/>
  <c r="BU776" i="82"/>
  <c r="BX776" i="82"/>
  <c r="BW806" i="82"/>
  <c r="BV806" i="82"/>
  <c r="BX806" i="82"/>
  <c r="BU806" i="82"/>
  <c r="BW786" i="82"/>
  <c r="BV786" i="82"/>
  <c r="BX786" i="82"/>
  <c r="BU786" i="82"/>
  <c r="BV771" i="82"/>
  <c r="BU771" i="82"/>
  <c r="BX771" i="82"/>
  <c r="BW771" i="82"/>
  <c r="BU719" i="82"/>
  <c r="BX719" i="82"/>
  <c r="BV719" i="82"/>
  <c r="BW719" i="82"/>
  <c r="BV743" i="82"/>
  <c r="BU743" i="82"/>
  <c r="BX743" i="82"/>
  <c r="BW743" i="82"/>
  <c r="BU707" i="82"/>
  <c r="BX707" i="82"/>
  <c r="BV707" i="82"/>
  <c r="BW707" i="82"/>
  <c r="BW766" i="82"/>
  <c r="BV766" i="82"/>
  <c r="BX766" i="82"/>
  <c r="BU766" i="82"/>
  <c r="BX688" i="82"/>
  <c r="BW688" i="82"/>
  <c r="BV688" i="82"/>
  <c r="BU688" i="82"/>
  <c r="BX668" i="82"/>
  <c r="BW668" i="82"/>
  <c r="BV668" i="82"/>
  <c r="BU668" i="82"/>
  <c r="BX660" i="82"/>
  <c r="BW660" i="82"/>
  <c r="BV660" i="82"/>
  <c r="BU660" i="82"/>
  <c r="BX652" i="82"/>
  <c r="BV652" i="82"/>
  <c r="BU652" i="82"/>
  <c r="BW652" i="82"/>
  <c r="BX644" i="82"/>
  <c r="BV644" i="82"/>
  <c r="BU644" i="82"/>
  <c r="BW644" i="82"/>
  <c r="BX680" i="82"/>
  <c r="BW680" i="82"/>
  <c r="BV680" i="82"/>
  <c r="BU680" i="82"/>
  <c r="BX710" i="82"/>
  <c r="BW710" i="82"/>
  <c r="BV710" i="82"/>
  <c r="BU710" i="82"/>
  <c r="BU689" i="82"/>
  <c r="BX689" i="82"/>
  <c r="BV689" i="82"/>
  <c r="BW689" i="82"/>
  <c r="BX511" i="82"/>
  <c r="BW511" i="82"/>
  <c r="BV511" i="82"/>
  <c r="BU511" i="82"/>
  <c r="BX503" i="82"/>
  <c r="BW503" i="82"/>
  <c r="BV503" i="82"/>
  <c r="BU503" i="82"/>
  <c r="BX483" i="82"/>
  <c r="BW483" i="82"/>
  <c r="BV483" i="82"/>
  <c r="BU483" i="82"/>
  <c r="BX515" i="82"/>
  <c r="BW515" i="82"/>
  <c r="BV515" i="82"/>
  <c r="BU515" i="82"/>
  <c r="BX466" i="82"/>
  <c r="BW466" i="82"/>
  <c r="BV466" i="82"/>
  <c r="BU466" i="82"/>
  <c r="BU473" i="82"/>
  <c r="BX473" i="82"/>
  <c r="BW473" i="82"/>
  <c r="BV473" i="82"/>
  <c r="BU520" i="82"/>
  <c r="BX520" i="82"/>
  <c r="BW520" i="82"/>
  <c r="BV520" i="82"/>
  <c r="BU363" i="82"/>
  <c r="BX363" i="82"/>
  <c r="BW363" i="82"/>
  <c r="BV363" i="82"/>
  <c r="BX310" i="82"/>
  <c r="BW310" i="82"/>
  <c r="BV310" i="82"/>
  <c r="BU310" i="82"/>
  <c r="BX308" i="82"/>
  <c r="BW308" i="82"/>
  <c r="BV308" i="82"/>
  <c r="BU308" i="82"/>
  <c r="BU315" i="82"/>
  <c r="BX315" i="82"/>
  <c r="BW315" i="82"/>
  <c r="BV315" i="82"/>
  <c r="BU271" i="82"/>
  <c r="BW271" i="82"/>
  <c r="BX271" i="82"/>
  <c r="BV271" i="82"/>
  <c r="BX294" i="82"/>
  <c r="BW294" i="82"/>
  <c r="BV294" i="82"/>
  <c r="BU294" i="82"/>
  <c r="BU255" i="82"/>
  <c r="BW255" i="82"/>
  <c r="BX255" i="82"/>
  <c r="BV255" i="82"/>
  <c r="BU223" i="82"/>
  <c r="BW223" i="82"/>
  <c r="BX223" i="82"/>
  <c r="BV223" i="82"/>
  <c r="BX179" i="82"/>
  <c r="BW179" i="82"/>
  <c r="BV179" i="82"/>
  <c r="BU179" i="82"/>
  <c r="BX238" i="82"/>
  <c r="BW238" i="82"/>
  <c r="BV238" i="82"/>
  <c r="BU238" i="82"/>
  <c r="BX198" i="82"/>
  <c r="BW198" i="82"/>
  <c r="BV198" i="82"/>
  <c r="BU198" i="82"/>
  <c r="BU150" i="82"/>
  <c r="BX150" i="82"/>
  <c r="BW150" i="82"/>
  <c r="BV150" i="82"/>
  <c r="BU142" i="82"/>
  <c r="BX142" i="82"/>
  <c r="BW142" i="82"/>
  <c r="BV142" i="82"/>
  <c r="BU188" i="82"/>
  <c r="BX188" i="82"/>
  <c r="BW188" i="82"/>
  <c r="BV188" i="82"/>
  <c r="BX248" i="82"/>
  <c r="BW248" i="82"/>
  <c r="BV248" i="82"/>
  <c r="BU248" i="82"/>
  <c r="BU174" i="82"/>
  <c r="BX174" i="82"/>
  <c r="BW174" i="82"/>
  <c r="BV174" i="82"/>
  <c r="BU247" i="82"/>
  <c r="BW247" i="82"/>
  <c r="BX247" i="82"/>
  <c r="BV247" i="82"/>
  <c r="BU319" i="82"/>
  <c r="BX319" i="82"/>
  <c r="BW319" i="82"/>
  <c r="BV319" i="82"/>
  <c r="BX189" i="82"/>
  <c r="BW189" i="82"/>
  <c r="BV189" i="82"/>
  <c r="BU189" i="82"/>
  <c r="BU164" i="82"/>
  <c r="BX164" i="82"/>
  <c r="BW164" i="82"/>
  <c r="BV164" i="82"/>
  <c r="BW50" i="82"/>
  <c r="BV50" i="82"/>
  <c r="BU50" i="82"/>
  <c r="BX50" i="82"/>
  <c r="BW34" i="82"/>
  <c r="BV34" i="82"/>
  <c r="BU34" i="82"/>
  <c r="BX34" i="82"/>
  <c r="BX5" i="82"/>
  <c r="BW5" i="82"/>
  <c r="BV5" i="82"/>
  <c r="BU5" i="82"/>
  <c r="BW44" i="82"/>
  <c r="BV44" i="82"/>
  <c r="BU44" i="82"/>
  <c r="BX44" i="82"/>
  <c r="BX975" i="82"/>
  <c r="BW975" i="82"/>
  <c r="BV975" i="82"/>
  <c r="BU975" i="82"/>
  <c r="BX981" i="82"/>
  <c r="BW981" i="82"/>
  <c r="BV981" i="82"/>
  <c r="BU981" i="82"/>
  <c r="BX980" i="82"/>
  <c r="BV980" i="82"/>
  <c r="BU980" i="82"/>
  <c r="BW980" i="82"/>
  <c r="BX944" i="82"/>
  <c r="BV944" i="82"/>
  <c r="BU944" i="82"/>
  <c r="BW944" i="82"/>
  <c r="BX955" i="82"/>
  <c r="BW955" i="82"/>
  <c r="BV955" i="82"/>
  <c r="BU955" i="82"/>
  <c r="BX961" i="82"/>
  <c r="BW961" i="82"/>
  <c r="BV961" i="82"/>
  <c r="BU961" i="82"/>
  <c r="BX998" i="82"/>
  <c r="BV998" i="82"/>
  <c r="BU998" i="82"/>
  <c r="BW998" i="82"/>
  <c r="BX914" i="82"/>
  <c r="BV914" i="82"/>
  <c r="BU914" i="82"/>
  <c r="BW914" i="82"/>
  <c r="BX934" i="82"/>
  <c r="BV934" i="82"/>
  <c r="BU934" i="82"/>
  <c r="BW934" i="82"/>
  <c r="BX923" i="82"/>
  <c r="BW923" i="82"/>
  <c r="BV923" i="82"/>
  <c r="BU923" i="82"/>
  <c r="BX897" i="82"/>
  <c r="BW897" i="82"/>
  <c r="BV897" i="82"/>
  <c r="BU897" i="82"/>
  <c r="BX878" i="82"/>
  <c r="BW878" i="82"/>
  <c r="BU878" i="82"/>
  <c r="BV878" i="82"/>
  <c r="BX905" i="82"/>
  <c r="BW905" i="82"/>
  <c r="BV905" i="82"/>
  <c r="BU905" i="82"/>
  <c r="BU884" i="82"/>
  <c r="BX884" i="82"/>
  <c r="BV884" i="82"/>
  <c r="BW884" i="82"/>
  <c r="BX879" i="82"/>
  <c r="BW879" i="82"/>
  <c r="BV879" i="82"/>
  <c r="BU879" i="82"/>
  <c r="BX828" i="82"/>
  <c r="BW828" i="82"/>
  <c r="BV828" i="82"/>
  <c r="BU828" i="82"/>
  <c r="BX863" i="82"/>
  <c r="BW863" i="82"/>
  <c r="BV863" i="82"/>
  <c r="BU863" i="82"/>
  <c r="BX826" i="82"/>
  <c r="BW826" i="82"/>
  <c r="BV826" i="82"/>
  <c r="BU826" i="82"/>
  <c r="BV783" i="82"/>
  <c r="BU783" i="82"/>
  <c r="BX783" i="82"/>
  <c r="BW783" i="82"/>
  <c r="BW818" i="82"/>
  <c r="BV818" i="82"/>
  <c r="BX818" i="82"/>
  <c r="BU818" i="82"/>
  <c r="BW800" i="82"/>
  <c r="BV800" i="82"/>
  <c r="BX800" i="82"/>
  <c r="BU800" i="82"/>
  <c r="BV777" i="82"/>
  <c r="BU777" i="82"/>
  <c r="BX777" i="82"/>
  <c r="BW777" i="82"/>
  <c r="BW768" i="82"/>
  <c r="BV768" i="82"/>
  <c r="BU768" i="82"/>
  <c r="BX768" i="82"/>
  <c r="BV787" i="82"/>
  <c r="BU787" i="82"/>
  <c r="BX787" i="82"/>
  <c r="BW787" i="82"/>
  <c r="BW780" i="82"/>
  <c r="BV780" i="82"/>
  <c r="BU780" i="82"/>
  <c r="BX780" i="82"/>
  <c r="BV763" i="82"/>
  <c r="BU763" i="82"/>
  <c r="BX763" i="82"/>
  <c r="BW763" i="82"/>
  <c r="BU711" i="82"/>
  <c r="BX711" i="82"/>
  <c r="BV711" i="82"/>
  <c r="BW711" i="82"/>
  <c r="BV739" i="82"/>
  <c r="BU739" i="82"/>
  <c r="BX739" i="82"/>
  <c r="BW739" i="82"/>
  <c r="BU699" i="82"/>
  <c r="BX699" i="82"/>
  <c r="BV699" i="82"/>
  <c r="BW699" i="82"/>
  <c r="BV767" i="82"/>
  <c r="BU767" i="82"/>
  <c r="BX767" i="82"/>
  <c r="BW767" i="82"/>
  <c r="BX682" i="82"/>
  <c r="BW682" i="82"/>
  <c r="BV682" i="82"/>
  <c r="BU682" i="82"/>
  <c r="BU667" i="82"/>
  <c r="BX667" i="82"/>
  <c r="BV667" i="82"/>
  <c r="BW667" i="82"/>
  <c r="BU659" i="82"/>
  <c r="BX659" i="82"/>
  <c r="BV659" i="82"/>
  <c r="BW659" i="82"/>
  <c r="BX651" i="82"/>
  <c r="BV651" i="82"/>
  <c r="BW651" i="82"/>
  <c r="BU651" i="82"/>
  <c r="BX643" i="82"/>
  <c r="BV643" i="82"/>
  <c r="BW643" i="82"/>
  <c r="BU643" i="82"/>
  <c r="BW774" i="82"/>
  <c r="BV774" i="82"/>
  <c r="BX774" i="82"/>
  <c r="BU774" i="82"/>
  <c r="BU683" i="82"/>
  <c r="BX683" i="82"/>
  <c r="BV683" i="82"/>
  <c r="BW683" i="82"/>
  <c r="BX690" i="82"/>
  <c r="BW690" i="82"/>
  <c r="BV690" i="82"/>
  <c r="BU690" i="82"/>
  <c r="BU510" i="82"/>
  <c r="BX510" i="82"/>
  <c r="BW510" i="82"/>
  <c r="BV510" i="82"/>
  <c r="BU502" i="82"/>
  <c r="BX502" i="82"/>
  <c r="BW502" i="82"/>
  <c r="BV502" i="82"/>
  <c r="BU480" i="82"/>
  <c r="BX480" i="82"/>
  <c r="BW480" i="82"/>
  <c r="BV480" i="82"/>
  <c r="BX495" i="82"/>
  <c r="BW495" i="82"/>
  <c r="BV495" i="82"/>
  <c r="BU495" i="82"/>
  <c r="BU465" i="82"/>
  <c r="BX465" i="82"/>
  <c r="BW465" i="82"/>
  <c r="BV465" i="82"/>
  <c r="BX519" i="82"/>
  <c r="BW519" i="82"/>
  <c r="BV519" i="82"/>
  <c r="BU519" i="82"/>
  <c r="BU415" i="82"/>
  <c r="BX415" i="82"/>
  <c r="BW415" i="82"/>
  <c r="BV415" i="82"/>
  <c r="BW372" i="82"/>
  <c r="BV372" i="82"/>
  <c r="BU372" i="82"/>
  <c r="BX372" i="82"/>
  <c r="BW362" i="82"/>
  <c r="BV362" i="82"/>
  <c r="BU362" i="82"/>
  <c r="BX362" i="82"/>
  <c r="BU373" i="82"/>
  <c r="BX373" i="82"/>
  <c r="BW373" i="82"/>
  <c r="BV373" i="82"/>
  <c r="BU307" i="82"/>
  <c r="BX307" i="82"/>
  <c r="BW307" i="82"/>
  <c r="BV307" i="82"/>
  <c r="BX300" i="82"/>
  <c r="BW300" i="82"/>
  <c r="BV300" i="82"/>
  <c r="BU300" i="82"/>
  <c r="BX286" i="82"/>
  <c r="BW286" i="82"/>
  <c r="BV286" i="82"/>
  <c r="BU286" i="82"/>
  <c r="BX202" i="82"/>
  <c r="BW202" i="82"/>
  <c r="BV202" i="82"/>
  <c r="BU202" i="82"/>
  <c r="BU231" i="82"/>
  <c r="BW231" i="82"/>
  <c r="BX231" i="82"/>
  <c r="BV231" i="82"/>
  <c r="BX167" i="82"/>
  <c r="BW167" i="82"/>
  <c r="BV167" i="82"/>
  <c r="BU167" i="82"/>
  <c r="BX149" i="82"/>
  <c r="BW149" i="82"/>
  <c r="BV149" i="82"/>
  <c r="BU149" i="82"/>
  <c r="BX141" i="82"/>
  <c r="BW141" i="82"/>
  <c r="BV141" i="82"/>
  <c r="BU141" i="82"/>
  <c r="BU241" i="82"/>
  <c r="BW241" i="82"/>
  <c r="BX241" i="82"/>
  <c r="BV241" i="82"/>
  <c r="BX282" i="82"/>
  <c r="BW282" i="82"/>
  <c r="BV282" i="82"/>
  <c r="BU282" i="82"/>
  <c r="BU166" i="82"/>
  <c r="BX166" i="82"/>
  <c r="BW166" i="82"/>
  <c r="BV166" i="82"/>
  <c r="BU156" i="82"/>
  <c r="BX156" i="82"/>
  <c r="BW156" i="82"/>
  <c r="BV156" i="82"/>
  <c r="BW18" i="82"/>
  <c r="BV18" i="82"/>
  <c r="BU18" i="82"/>
  <c r="BX18" i="82"/>
  <c r="BX55" i="82"/>
  <c r="BW55" i="82"/>
  <c r="BV55" i="82"/>
  <c r="BU55" i="82"/>
  <c r="BW12" i="82"/>
  <c r="BV12" i="82"/>
  <c r="BU12" i="82"/>
  <c r="BX12" i="82"/>
  <c r="BX171" i="82"/>
  <c r="BW171" i="82"/>
  <c r="BV171" i="82"/>
  <c r="BU171" i="82"/>
  <c r="BX224" i="82"/>
  <c r="BW224" i="82"/>
  <c r="BV224" i="82"/>
  <c r="BU224" i="82"/>
  <c r="BW30" i="82"/>
  <c r="BV30" i="82"/>
  <c r="BU30" i="82"/>
  <c r="BX30" i="82"/>
  <c r="BW48" i="82"/>
  <c r="BV48" i="82"/>
  <c r="BU48" i="82"/>
  <c r="BX48" i="82"/>
  <c r="BX246" i="82"/>
  <c r="BW246" i="82"/>
  <c r="BV246" i="82"/>
  <c r="BU246" i="82"/>
  <c r="BU482" i="82"/>
  <c r="BX482" i="82"/>
  <c r="BW482" i="82"/>
  <c r="BV482" i="82"/>
  <c r="BU542" i="82"/>
  <c r="BX542" i="82"/>
  <c r="BW542" i="82"/>
  <c r="BV542" i="82"/>
  <c r="BX93" i="82"/>
  <c r="BW93" i="82"/>
  <c r="BV93" i="82"/>
  <c r="BU93" i="82"/>
  <c r="BU343" i="82"/>
  <c r="BX343" i="82"/>
  <c r="BW343" i="82"/>
  <c r="BV343" i="82"/>
  <c r="BU379" i="82"/>
  <c r="BX379" i="82"/>
  <c r="BW379" i="82"/>
  <c r="BV379" i="82"/>
  <c r="BU439" i="82"/>
  <c r="BX439" i="82"/>
  <c r="BW439" i="82"/>
  <c r="BV439" i="82"/>
  <c r="BX456" i="82"/>
  <c r="BW456" i="82"/>
  <c r="BV456" i="82"/>
  <c r="BU456" i="82"/>
  <c r="BU199" i="82"/>
  <c r="BW199" i="82"/>
  <c r="BX199" i="82"/>
  <c r="BV199" i="82"/>
  <c r="BW400" i="82"/>
  <c r="BV400" i="82"/>
  <c r="BU400" i="82"/>
  <c r="BX400" i="82"/>
  <c r="BU78" i="82"/>
  <c r="BX78" i="82"/>
  <c r="BW78" i="82"/>
  <c r="BV78" i="82"/>
  <c r="BX87" i="82"/>
  <c r="BW87" i="82"/>
  <c r="BV87" i="82"/>
  <c r="BU87" i="82"/>
  <c r="BU586" i="82"/>
  <c r="BX586" i="82"/>
  <c r="BW586" i="82"/>
  <c r="BV586" i="82"/>
  <c r="BU705" i="82"/>
  <c r="BX705" i="82"/>
  <c r="BV705" i="82"/>
  <c r="BW705" i="82"/>
  <c r="BU471" i="82"/>
  <c r="BX471" i="82"/>
  <c r="BW471" i="82"/>
  <c r="BV471" i="82"/>
  <c r="BW762" i="82"/>
  <c r="BV762" i="82"/>
  <c r="BX762" i="82"/>
  <c r="BU762" i="82"/>
  <c r="BX472" i="82"/>
  <c r="BW472" i="82"/>
  <c r="BV472" i="82"/>
  <c r="BU472" i="82"/>
  <c r="BU679" i="82"/>
  <c r="BX679" i="82"/>
  <c r="BV679" i="82"/>
  <c r="BW679" i="82"/>
  <c r="BX619" i="82"/>
  <c r="BW619" i="82"/>
  <c r="BV619" i="82"/>
  <c r="BU619" i="82"/>
  <c r="BU385" i="82"/>
  <c r="BX385" i="82"/>
  <c r="BW385" i="82"/>
  <c r="BV385" i="82"/>
  <c r="BW788" i="82"/>
  <c r="BV788" i="82"/>
  <c r="BU788" i="82"/>
  <c r="BX788" i="82"/>
  <c r="BX105" i="82"/>
  <c r="BW105" i="82"/>
  <c r="BV105" i="82"/>
  <c r="BU105" i="82"/>
  <c r="BU213" i="82"/>
  <c r="BW213" i="82"/>
  <c r="BX213" i="82"/>
  <c r="BV213" i="82"/>
  <c r="BU128" i="82"/>
  <c r="BX128" i="82"/>
  <c r="BW128" i="82"/>
  <c r="BV128" i="82"/>
  <c r="BX95" i="82"/>
  <c r="BW95" i="82"/>
  <c r="BV95" i="82"/>
  <c r="BU95" i="82"/>
  <c r="BX204" i="82"/>
  <c r="BW204" i="82"/>
  <c r="BV204" i="82"/>
  <c r="BU204" i="82"/>
  <c r="BU197" i="82"/>
  <c r="BW197" i="82"/>
  <c r="BX197" i="82"/>
  <c r="BV197" i="82"/>
  <c r="BU459" i="82"/>
  <c r="BX459" i="82"/>
  <c r="BW459" i="82"/>
  <c r="BV459" i="82"/>
  <c r="BU347" i="82"/>
  <c r="BX347" i="82"/>
  <c r="BW347" i="82"/>
  <c r="BV347" i="82"/>
  <c r="BX29" i="82"/>
  <c r="BW29" i="82"/>
  <c r="BV29" i="82"/>
  <c r="BU29" i="82"/>
  <c r="BU602" i="82"/>
  <c r="BX602" i="82"/>
  <c r="BW602" i="82"/>
  <c r="BV602" i="82"/>
  <c r="BX107" i="82"/>
  <c r="BW107" i="82"/>
  <c r="BV107" i="82"/>
  <c r="BU107" i="82"/>
  <c r="BX620" i="82"/>
  <c r="BV620" i="82"/>
  <c r="BU620" i="82"/>
  <c r="BW620" i="82"/>
  <c r="BU192" i="82"/>
  <c r="BX192" i="82"/>
  <c r="BW192" i="82"/>
  <c r="BV192" i="82"/>
  <c r="BU449" i="82"/>
  <c r="BX449" i="82"/>
  <c r="BW449" i="82"/>
  <c r="BV449" i="82"/>
  <c r="BX49" i="82"/>
  <c r="BW49" i="82"/>
  <c r="BV49" i="82"/>
  <c r="BU49" i="82"/>
  <c r="BX543" i="82"/>
  <c r="BW543" i="82"/>
  <c r="BV543" i="82"/>
  <c r="BU543" i="82"/>
  <c r="BU463" i="82"/>
  <c r="BX463" i="82"/>
  <c r="BW463" i="82"/>
  <c r="BV463" i="82"/>
  <c r="BX324" i="82"/>
  <c r="BW324" i="82"/>
  <c r="BV324" i="82"/>
  <c r="BU324" i="82"/>
  <c r="BU64" i="82"/>
  <c r="BX64" i="82"/>
  <c r="BW64" i="82"/>
  <c r="BV64" i="82"/>
  <c r="BU578" i="82"/>
  <c r="BX578" i="82"/>
  <c r="BW578" i="82"/>
  <c r="BV578" i="82"/>
  <c r="BU74" i="82"/>
  <c r="BX74" i="82"/>
  <c r="BW74" i="82"/>
  <c r="BV74" i="82"/>
  <c r="BU351" i="82"/>
  <c r="BX351" i="82"/>
  <c r="BW351" i="82"/>
  <c r="BV351" i="82"/>
  <c r="BX945" i="82"/>
  <c r="BW945" i="82"/>
  <c r="BV945" i="82"/>
  <c r="BU945" i="82"/>
  <c r="BW796" i="82"/>
  <c r="BV796" i="82"/>
  <c r="BX796" i="82"/>
  <c r="BU796" i="82"/>
  <c r="BX585" i="82"/>
  <c r="BW585" i="82"/>
  <c r="BV585" i="82"/>
  <c r="BU585" i="82"/>
  <c r="BX135" i="82"/>
  <c r="BW135" i="82"/>
  <c r="BV135" i="82"/>
  <c r="BU135" i="82"/>
  <c r="BU70" i="82"/>
  <c r="BX70" i="82"/>
  <c r="BW70" i="82"/>
  <c r="BV70" i="82"/>
  <c r="BU273" i="82"/>
  <c r="BX273" i="82"/>
  <c r="BW273" i="82"/>
  <c r="BV273" i="82"/>
  <c r="BX555" i="82"/>
  <c r="BW555" i="82"/>
  <c r="BV555" i="82"/>
  <c r="BU555" i="82"/>
  <c r="BX129" i="82"/>
  <c r="BW129" i="82"/>
  <c r="BV129" i="82"/>
  <c r="BU129" i="82"/>
  <c r="BX553" i="82"/>
  <c r="BW553" i="82"/>
  <c r="BV553" i="82"/>
  <c r="BU553" i="82"/>
  <c r="BU548" i="82"/>
  <c r="BX548" i="82"/>
  <c r="BW548" i="82"/>
  <c r="BV548" i="82"/>
  <c r="BX91" i="82"/>
  <c r="BW91" i="82"/>
  <c r="BV91" i="82"/>
  <c r="BU91" i="82"/>
  <c r="BX446" i="82"/>
  <c r="BW446" i="82"/>
  <c r="BV446" i="82"/>
  <c r="BU446" i="82"/>
  <c r="BW352" i="82"/>
  <c r="BV352" i="82"/>
  <c r="BU352" i="82"/>
  <c r="BX352" i="82"/>
  <c r="BU203" i="82"/>
  <c r="BW203" i="82"/>
  <c r="BX203" i="82"/>
  <c r="BV203" i="82"/>
  <c r="BU685" i="82"/>
  <c r="BX685" i="82"/>
  <c r="BV685" i="82"/>
  <c r="BW685" i="82"/>
  <c r="BU353" i="82"/>
  <c r="BX353" i="82"/>
  <c r="BW353" i="82"/>
  <c r="BV353" i="82"/>
  <c r="BX631" i="82"/>
  <c r="BV631" i="82"/>
  <c r="BW631" i="82"/>
  <c r="BU631" i="82"/>
  <c r="BV618" i="82"/>
  <c r="BU618" i="82"/>
  <c r="BX618" i="82"/>
  <c r="BW618" i="82"/>
  <c r="BV616" i="82"/>
  <c r="BU616" i="82"/>
  <c r="BX616" i="82"/>
  <c r="BW616" i="82"/>
  <c r="BX951" i="82"/>
  <c r="BW951" i="82"/>
  <c r="BV951" i="82"/>
  <c r="BU951" i="82"/>
  <c r="BV874" i="82"/>
  <c r="BU874" i="82"/>
  <c r="BW874" i="82"/>
  <c r="BX874" i="82"/>
  <c r="BW792" i="82"/>
  <c r="BV792" i="82"/>
  <c r="BX792" i="82"/>
  <c r="BU792" i="82"/>
  <c r="BX724" i="82"/>
  <c r="BW724" i="82"/>
  <c r="BV724" i="82"/>
  <c r="BU724" i="82"/>
  <c r="BX642" i="82"/>
  <c r="BV642" i="82"/>
  <c r="BU642" i="82"/>
  <c r="BW642" i="82"/>
  <c r="BW24" i="82"/>
  <c r="BV24" i="82"/>
  <c r="BU24" i="82"/>
  <c r="BX24" i="82"/>
  <c r="BX11" i="82"/>
  <c r="BW11" i="82"/>
  <c r="BV11" i="82"/>
  <c r="BU11" i="82"/>
  <c r="BW28" i="82"/>
  <c r="BV28" i="82"/>
  <c r="BU28" i="82"/>
  <c r="BX28" i="82"/>
  <c r="BU538" i="82"/>
  <c r="BX538" i="82"/>
  <c r="BW538" i="82"/>
  <c r="BV538" i="82"/>
  <c r="BU201" i="82"/>
  <c r="BW201" i="82"/>
  <c r="BX201" i="82"/>
  <c r="BV201" i="82"/>
  <c r="BU138" i="82"/>
  <c r="BX138" i="82"/>
  <c r="BW138" i="82"/>
  <c r="BV138" i="82"/>
  <c r="BX569" i="82"/>
  <c r="BW569" i="82"/>
  <c r="BV569" i="82"/>
  <c r="BU569" i="82"/>
  <c r="BU457" i="82"/>
  <c r="BX457" i="82"/>
  <c r="BW457" i="82"/>
  <c r="BV457" i="82"/>
  <c r="BU331" i="82"/>
  <c r="BX331" i="82"/>
  <c r="BW331" i="82"/>
  <c r="BV331" i="82"/>
  <c r="BX81" i="82"/>
  <c r="BW81" i="82"/>
  <c r="BV81" i="82"/>
  <c r="BU81" i="82"/>
  <c r="BU110" i="82"/>
  <c r="BX110" i="82"/>
  <c r="BW110" i="82"/>
  <c r="BV110" i="82"/>
  <c r="BU341" i="82"/>
  <c r="BX341" i="82"/>
  <c r="BW341" i="82"/>
  <c r="BV341" i="82"/>
  <c r="BX185" i="82"/>
  <c r="BW185" i="82"/>
  <c r="BV185" i="82"/>
  <c r="BU185" i="82"/>
  <c r="BW32" i="82"/>
  <c r="BV32" i="82"/>
  <c r="BU32" i="82"/>
  <c r="BX32" i="82"/>
  <c r="BU614" i="82"/>
  <c r="BX614" i="82"/>
  <c r="BW614" i="82"/>
  <c r="BV614" i="82"/>
  <c r="BU560" i="82"/>
  <c r="BX560" i="82"/>
  <c r="BW560" i="82"/>
  <c r="BV560" i="82"/>
  <c r="BX535" i="82"/>
  <c r="BW535" i="82"/>
  <c r="BV535" i="82"/>
  <c r="BU535" i="82"/>
  <c r="BX521" i="82"/>
  <c r="BW521" i="82"/>
  <c r="BV521" i="82"/>
  <c r="BU521" i="82"/>
  <c r="BU98" i="82"/>
  <c r="BX98" i="82"/>
  <c r="BW98" i="82"/>
  <c r="BV98" i="82"/>
  <c r="BU377" i="82"/>
  <c r="BX377" i="82"/>
  <c r="BW377" i="82"/>
  <c r="BV377" i="82"/>
  <c r="BX123" i="82"/>
  <c r="BW123" i="82"/>
  <c r="BV123" i="82"/>
  <c r="BU123" i="82"/>
  <c r="BU383" i="82"/>
  <c r="BX383" i="82"/>
  <c r="BW383" i="82"/>
  <c r="BV383" i="82"/>
  <c r="BX69" i="82"/>
  <c r="BW69" i="82"/>
  <c r="BV69" i="82"/>
  <c r="BU69" i="82"/>
  <c r="BU68" i="82"/>
  <c r="BX68" i="82"/>
  <c r="BW68" i="82"/>
  <c r="BV68" i="82"/>
  <c r="BX565" i="82"/>
  <c r="BW565" i="82"/>
  <c r="BV565" i="82"/>
  <c r="BU565" i="82"/>
  <c r="BU405" i="82"/>
  <c r="BX405" i="82"/>
  <c r="BW405" i="82"/>
  <c r="BV405" i="82"/>
  <c r="BX676" i="82"/>
  <c r="BW676" i="82"/>
  <c r="BV676" i="82"/>
  <c r="BU676" i="82"/>
  <c r="BU453" i="82"/>
  <c r="BX453" i="82"/>
  <c r="BW453" i="82"/>
  <c r="BV453" i="82"/>
  <c r="BX615" i="82"/>
  <c r="BW615" i="82"/>
  <c r="BV615" i="82"/>
  <c r="BU615" i="82"/>
  <c r="BW404" i="82"/>
  <c r="BV404" i="82"/>
  <c r="BU404" i="82"/>
  <c r="BX404" i="82"/>
  <c r="BX589" i="82"/>
  <c r="BW589" i="82"/>
  <c r="BV589" i="82"/>
  <c r="BU589" i="82"/>
  <c r="BU425" i="82"/>
  <c r="BX425" i="82"/>
  <c r="BW425" i="82"/>
  <c r="BV425" i="82"/>
  <c r="BU423" i="82"/>
  <c r="BX423" i="82"/>
  <c r="BW423" i="82"/>
  <c r="BV423" i="82"/>
  <c r="BX563" i="82"/>
  <c r="BW563" i="82"/>
  <c r="BV563" i="82"/>
  <c r="BU563" i="82"/>
  <c r="BX125" i="82"/>
  <c r="BW125" i="82"/>
  <c r="BV125" i="82"/>
  <c r="BU125" i="82"/>
  <c r="BU80" i="82"/>
  <c r="BX80" i="82"/>
  <c r="BW80" i="82"/>
  <c r="BV80" i="82"/>
  <c r="BX131" i="82"/>
  <c r="BW131" i="82"/>
  <c r="BV131" i="82"/>
  <c r="BU131" i="82"/>
  <c r="BX67" i="82"/>
  <c r="BW67" i="82"/>
  <c r="BV67" i="82"/>
  <c r="BU67" i="82"/>
  <c r="BW424" i="82"/>
  <c r="BV424" i="82"/>
  <c r="BU424" i="82"/>
  <c r="BX424" i="82"/>
  <c r="BX607" i="82"/>
  <c r="BW607" i="82"/>
  <c r="BV607" i="82"/>
  <c r="BU607" i="82"/>
  <c r="BX155" i="82"/>
  <c r="BW155" i="82"/>
  <c r="BV155" i="82"/>
  <c r="BU155" i="82"/>
  <c r="BX995" i="82"/>
  <c r="BW995" i="82"/>
  <c r="BV995" i="82"/>
  <c r="BU995" i="82"/>
  <c r="BX539" i="82"/>
  <c r="BW539" i="82"/>
  <c r="BV539" i="82"/>
  <c r="BU539" i="82"/>
  <c r="BX53" i="82"/>
  <c r="BW53" i="82"/>
  <c r="BV53" i="82"/>
  <c r="BU53" i="82"/>
  <c r="BU546" i="82"/>
  <c r="BX546" i="82"/>
  <c r="BW546" i="82"/>
  <c r="BV546" i="82"/>
  <c r="BW812" i="82"/>
  <c r="BV812" i="82"/>
  <c r="BX812" i="82"/>
  <c r="BU812" i="82"/>
  <c r="BU339" i="82"/>
  <c r="BX339" i="82"/>
  <c r="BW339" i="82"/>
  <c r="BV339" i="82"/>
  <c r="BX839" i="82"/>
  <c r="BW839" i="82"/>
  <c r="BV839" i="82"/>
  <c r="BU839" i="82"/>
  <c r="BU417" i="82"/>
  <c r="BX417" i="82"/>
  <c r="BW417" i="82"/>
  <c r="BV417" i="82"/>
  <c r="BX216" i="82"/>
  <c r="BW216" i="82"/>
  <c r="BV216" i="82"/>
  <c r="BU216" i="82"/>
  <c r="BX633" i="82"/>
  <c r="BV633" i="82"/>
  <c r="BW633" i="82"/>
  <c r="BU633" i="82"/>
  <c r="BX987" i="82"/>
  <c r="BW987" i="82"/>
  <c r="BV987" i="82"/>
  <c r="BU987" i="82"/>
  <c r="BU544" i="82"/>
  <c r="BX544" i="82"/>
  <c r="BW544" i="82"/>
  <c r="BV544" i="82"/>
  <c r="BX845" i="82"/>
  <c r="BW845" i="82"/>
  <c r="BV845" i="82"/>
  <c r="BU845" i="82"/>
  <c r="BU321" i="82"/>
  <c r="BX321" i="82"/>
  <c r="BW321" i="82"/>
  <c r="BV321" i="82"/>
  <c r="BX716" i="82"/>
  <c r="BW716" i="82"/>
  <c r="BV716" i="82"/>
  <c r="BU716" i="82"/>
  <c r="BU419" i="82"/>
  <c r="BX419" i="82"/>
  <c r="BW419" i="82"/>
  <c r="BV419" i="82"/>
  <c r="BU562" i="82"/>
  <c r="BX562" i="82"/>
  <c r="BW562" i="82"/>
  <c r="BV562" i="82"/>
  <c r="BX939" i="82"/>
  <c r="BW939" i="82"/>
  <c r="BV939" i="82"/>
  <c r="BU939" i="82"/>
  <c r="BX479" i="82"/>
  <c r="BW479" i="82"/>
  <c r="BV479" i="82"/>
  <c r="BU479" i="82"/>
  <c r="BU592" i="82"/>
  <c r="BX592" i="82"/>
  <c r="BW592" i="82"/>
  <c r="BV592" i="82"/>
  <c r="BU431" i="82"/>
  <c r="BX431" i="82"/>
  <c r="BW431" i="82"/>
  <c r="BV431" i="82"/>
  <c r="BX448" i="82"/>
  <c r="BW448" i="82"/>
  <c r="BV448" i="82"/>
  <c r="BU448" i="82"/>
  <c r="BX525" i="82"/>
  <c r="BW525" i="82"/>
  <c r="BV525" i="82"/>
  <c r="BU525" i="82"/>
  <c r="BX485" i="82"/>
  <c r="BW485" i="82"/>
  <c r="BV485" i="82"/>
  <c r="BU485" i="82"/>
  <c r="BX575" i="82"/>
  <c r="BW575" i="82"/>
  <c r="BV575" i="82"/>
  <c r="BU575" i="82"/>
  <c r="BU94" i="82"/>
  <c r="BX94" i="82"/>
  <c r="BW94" i="82"/>
  <c r="BV94" i="82"/>
  <c r="BU116" i="82"/>
  <c r="BX116" i="82"/>
  <c r="BW116" i="82"/>
  <c r="BV116" i="82"/>
  <c r="BX638" i="82"/>
  <c r="BV638" i="82"/>
  <c r="BU638" i="82"/>
  <c r="BW638" i="82"/>
  <c r="BU217" i="82"/>
  <c r="BW217" i="82"/>
  <c r="BX217" i="82"/>
  <c r="BV217" i="82"/>
  <c r="BX609" i="82"/>
  <c r="BW609" i="82"/>
  <c r="BV609" i="82"/>
  <c r="BU609" i="82"/>
  <c r="BW6" i="82"/>
  <c r="BV6" i="82"/>
  <c r="BU6" i="82"/>
  <c r="BX6" i="82"/>
  <c r="BX97" i="82"/>
  <c r="BW97" i="82"/>
  <c r="BV97" i="82"/>
  <c r="BU97" i="82"/>
  <c r="BW408" i="82"/>
  <c r="BV408" i="82"/>
  <c r="BU408" i="82"/>
  <c r="BX408" i="82"/>
  <c r="BU207" i="82"/>
  <c r="BW207" i="82"/>
  <c r="BX207" i="82"/>
  <c r="BV207" i="82"/>
  <c r="AA32" i="85"/>
  <c r="BX25" i="82"/>
  <c r="BW25" i="82"/>
  <c r="BV25" i="82"/>
  <c r="BU25" i="82"/>
  <c r="B15" i="58"/>
  <c r="B16" i="58" s="1"/>
  <c r="D14" i="58"/>
  <c r="E14" i="58"/>
  <c r="M4" i="87"/>
  <c r="M9" i="60"/>
  <c r="L3" i="87"/>
  <c r="E18" i="66" s="1"/>
  <c r="M11" i="60"/>
  <c r="N11" i="60"/>
  <c r="H11" i="60"/>
  <c r="R11" i="60"/>
  <c r="T11" i="60"/>
  <c r="I11" i="60"/>
  <c r="S11" i="60"/>
  <c r="U11" i="60"/>
  <c r="P11" i="60"/>
  <c r="G11" i="60"/>
  <c r="O11" i="60"/>
  <c r="V11" i="60"/>
  <c r="Z11" i="60"/>
  <c r="E10" i="60"/>
  <c r="AG31" i="85"/>
  <c r="CE5" i="85" s="1"/>
  <c r="AC31" i="85"/>
  <c r="CA5" i="85" s="1"/>
  <c r="AH31" i="85"/>
  <c r="CF5" i="85" s="1"/>
  <c r="AI31" i="85"/>
  <c r="CG5" i="85" s="1"/>
  <c r="AE31" i="85"/>
  <c r="CC5" i="85" s="1"/>
  <c r="AF31" i="85"/>
  <c r="CD5" i="85" s="1"/>
  <c r="BE5" i="85"/>
  <c r="AJ31" i="85"/>
  <c r="CH5" i="85" s="1"/>
  <c r="BI5" i="85"/>
  <c r="AD31" i="85"/>
  <c r="CB5" i="85" s="1"/>
  <c r="I13" i="56"/>
  <c r="T13" i="56" s="1"/>
  <c r="H13" i="56"/>
  <c r="S13" i="56" s="1"/>
  <c r="K13" i="56"/>
  <c r="G13" i="56"/>
  <c r="L13" i="56"/>
  <c r="N13" i="56"/>
  <c r="F13" i="56"/>
  <c r="M13" i="56"/>
  <c r="W13" i="56" s="1"/>
  <c r="E13" i="56"/>
  <c r="J13" i="56"/>
  <c r="O13" i="56"/>
  <c r="D13" i="56"/>
  <c r="W12" i="56"/>
  <c r="R12" i="56"/>
  <c r="AE12" i="56"/>
  <c r="X12" i="56"/>
  <c r="U12" i="56"/>
  <c r="Q12" i="56"/>
  <c r="Y11" i="56"/>
  <c r="AB11" i="56"/>
  <c r="AT11" i="56" s="1"/>
  <c r="AF12" i="56"/>
  <c r="P12" i="56"/>
  <c r="AC12" i="56"/>
  <c r="AD12" i="56"/>
  <c r="B14" i="56"/>
  <c r="AE8" i="57"/>
  <c r="AF8" i="57" s="1"/>
  <c r="AE7" i="57"/>
  <c r="AS34" i="113" l="1"/>
  <c r="AS35" i="113" s="1"/>
  <c r="Z35" i="113"/>
  <c r="BK5" i="113" s="1"/>
  <c r="BX5" i="113"/>
  <c r="AY5" i="113"/>
  <c r="AY5" i="111"/>
  <c r="BX5" i="111"/>
  <c r="AR35" i="111"/>
  <c r="AA35" i="113"/>
  <c r="BL5" i="113" s="1"/>
  <c r="BW5" i="111"/>
  <c r="AX5" i="111"/>
  <c r="Y35" i="111"/>
  <c r="AQ34" i="111"/>
  <c r="BZ5" i="111"/>
  <c r="BY5" i="111"/>
  <c r="Y33" i="111"/>
  <c r="AQ35" i="111"/>
  <c r="AB35" i="111"/>
  <c r="BA5" i="111"/>
  <c r="Y35" i="112"/>
  <c r="AQ34" i="112"/>
  <c r="BW5" i="112"/>
  <c r="BZ5" i="112"/>
  <c r="BY5" i="112"/>
  <c r="Y33" i="112"/>
  <c r="AQ35" i="112"/>
  <c r="AX5" i="112"/>
  <c r="AA35" i="111"/>
  <c r="BL5" i="111" s="1"/>
  <c r="BA5" i="112"/>
  <c r="AB35" i="112"/>
  <c r="AS34" i="112"/>
  <c r="AS35" i="112" s="1"/>
  <c r="AA35" i="112"/>
  <c r="BL5" i="112" s="1"/>
  <c r="AZ5" i="112"/>
  <c r="AB35" i="113"/>
  <c r="BA5" i="113"/>
  <c r="AS34" i="111"/>
  <c r="AS35" i="111" s="1"/>
  <c r="AX5" i="113"/>
  <c r="BW5" i="113"/>
  <c r="AQ34" i="113"/>
  <c r="BZ5" i="113"/>
  <c r="BY5" i="113"/>
  <c r="Y35" i="113"/>
  <c r="Y33" i="113"/>
  <c r="AQ35" i="113"/>
  <c r="Z35" i="112"/>
  <c r="BK5" i="112" s="1"/>
  <c r="AY5" i="112"/>
  <c r="AR35" i="112"/>
  <c r="BX5" i="112"/>
  <c r="C14" i="56"/>
  <c r="AN14" i="56"/>
  <c r="AJ14" i="56"/>
  <c r="AM14" i="56"/>
  <c r="AL14" i="56"/>
  <c r="AK14" i="56"/>
  <c r="AH14" i="56"/>
  <c r="AG14" i="56"/>
  <c r="AI14" i="56"/>
  <c r="CH4" i="82"/>
  <c r="Q15" i="47" s="1"/>
  <c r="CJ4" i="82"/>
  <c r="CK4" i="82"/>
  <c r="CI4" i="82"/>
  <c r="O15" i="47" s="1"/>
  <c r="AA35" i="85"/>
  <c r="Y36" i="85" s="1"/>
  <c r="B7" i="82"/>
  <c r="E15" i="58"/>
  <c r="D15" i="58"/>
  <c r="I5" i="87"/>
  <c r="E34" i="66" s="1"/>
  <c r="C5" i="87"/>
  <c r="D25" i="66" s="1"/>
  <c r="D5" i="87"/>
  <c r="D27" i="66" s="1"/>
  <c r="O5" i="87"/>
  <c r="E39" i="66" s="1"/>
  <c r="N5" i="87"/>
  <c r="E38" i="66" s="1"/>
  <c r="AA12" i="56"/>
  <c r="F5" i="87"/>
  <c r="D31" i="66" s="1"/>
  <c r="M12" i="60"/>
  <c r="Z12" i="60"/>
  <c r="V12" i="60"/>
  <c r="P12" i="60"/>
  <c r="G12" i="60"/>
  <c r="S12" i="60"/>
  <c r="R12" i="60"/>
  <c r="I12" i="60"/>
  <c r="H12" i="60"/>
  <c r="N12" i="60"/>
  <c r="T12" i="60"/>
  <c r="O12" i="60"/>
  <c r="U12" i="60"/>
  <c r="E11" i="60"/>
  <c r="AH35" i="85"/>
  <c r="BQ5" i="85" s="1"/>
  <c r="BG5" i="85"/>
  <c r="BX5" i="85"/>
  <c r="BK5" i="85"/>
  <c r="AY5" i="85"/>
  <c r="BC5" i="85"/>
  <c r="AD35" i="85"/>
  <c r="BN5" i="85" s="1"/>
  <c r="BD5" i="85"/>
  <c r="AE35" i="85"/>
  <c r="BO5" i="85" s="1"/>
  <c r="AI35" i="85"/>
  <c r="BR5" i="85" s="1"/>
  <c r="BH5" i="85"/>
  <c r="BB5" i="85"/>
  <c r="AC35" i="85"/>
  <c r="AC33" i="85"/>
  <c r="BF5" i="85"/>
  <c r="AG35" i="85"/>
  <c r="AG33" i="85"/>
  <c r="AS34" i="85"/>
  <c r="AZ5" i="85"/>
  <c r="AQ34" i="85"/>
  <c r="BZ5" i="85"/>
  <c r="BY5" i="85"/>
  <c r="BW5" i="85"/>
  <c r="Y33" i="85"/>
  <c r="AX5" i="85"/>
  <c r="BA5" i="85"/>
  <c r="U13" i="56"/>
  <c r="Z13" i="56" s="1"/>
  <c r="V13" i="56"/>
  <c r="M14" i="56"/>
  <c r="E14" i="56"/>
  <c r="L14" i="56"/>
  <c r="V14" i="56" s="1"/>
  <c r="D14" i="56"/>
  <c r="K14" i="56"/>
  <c r="J14" i="56"/>
  <c r="G14" i="56"/>
  <c r="I14" i="56"/>
  <c r="T14" i="56" s="1"/>
  <c r="H14" i="56"/>
  <c r="S14" i="56" s="1"/>
  <c r="N14" i="56"/>
  <c r="F14" i="56"/>
  <c r="O14" i="56"/>
  <c r="Z12" i="56"/>
  <c r="AF13" i="56"/>
  <c r="AC13" i="56"/>
  <c r="AE13" i="56"/>
  <c r="B15" i="56"/>
  <c r="X13" i="56"/>
  <c r="AD13" i="56"/>
  <c r="R13" i="56"/>
  <c r="Q13" i="56"/>
  <c r="P13" i="56"/>
  <c r="AB12" i="56"/>
  <c r="Y12" i="56"/>
  <c r="AF7" i="57"/>
  <c r="AG8" i="57"/>
  <c r="AH8" i="57" s="1"/>
  <c r="AI8" i="57" s="1"/>
  <c r="V8" i="58"/>
  <c r="O7" i="58"/>
  <c r="S7" i="58"/>
  <c r="U7" i="58"/>
  <c r="Y7" i="58"/>
  <c r="AB8" i="58"/>
  <c r="AA8" i="58"/>
  <c r="Z8" i="58"/>
  <c r="Y8" i="58"/>
  <c r="X8" i="58"/>
  <c r="R7" i="58"/>
  <c r="W8" i="58"/>
  <c r="U8" i="58"/>
  <c r="T8" i="58"/>
  <c r="S8" i="58"/>
  <c r="R8" i="58"/>
  <c r="Q8" i="58"/>
  <c r="P8" i="58"/>
  <c r="O8" i="58"/>
  <c r="AA13" i="56" l="1"/>
  <c r="AQ36" i="113"/>
  <c r="P6" i="87"/>
  <c r="O40" i="66" s="1"/>
  <c r="M6" i="87"/>
  <c r="P37" i="66" s="1"/>
  <c r="AQ36" i="111"/>
  <c r="Y36" i="113"/>
  <c r="BJ5" i="113"/>
  <c r="BJ5" i="112"/>
  <c r="Y36" i="112"/>
  <c r="Y36" i="111"/>
  <c r="BJ5" i="111"/>
  <c r="AQ36" i="112"/>
  <c r="CL4" i="82"/>
  <c r="M15" i="47" s="1"/>
  <c r="T7" i="47" s="1"/>
  <c r="C15" i="56"/>
  <c r="AN15" i="56"/>
  <c r="AM15" i="56"/>
  <c r="AJ15" i="56"/>
  <c r="AL15" i="56"/>
  <c r="AK15" i="56"/>
  <c r="AH15" i="56"/>
  <c r="AG15" i="56"/>
  <c r="AI15" i="56"/>
  <c r="BL5" i="85"/>
  <c r="B8" i="82"/>
  <c r="G5" i="87"/>
  <c r="D32" i="66" s="1"/>
  <c r="B5" i="87"/>
  <c r="D23" i="66" s="1"/>
  <c r="E5" i="87"/>
  <c r="D29" i="66" s="1"/>
  <c r="J5" i="87"/>
  <c r="E37" i="66"/>
  <c r="H5" i="87"/>
  <c r="E33" i="66" s="1"/>
  <c r="D40" i="66"/>
  <c r="K5" i="87"/>
  <c r="D35" i="66" s="1"/>
  <c r="L5" i="87"/>
  <c r="E36" i="66" s="1"/>
  <c r="B17" i="58"/>
  <c r="D16" i="58"/>
  <c r="E16" i="58"/>
  <c r="E12" i="60"/>
  <c r="V13" i="60"/>
  <c r="M13" i="60"/>
  <c r="I13" i="60"/>
  <c r="Z13" i="60"/>
  <c r="H13" i="60"/>
  <c r="R13" i="60"/>
  <c r="O13" i="60"/>
  <c r="U13" i="60"/>
  <c r="N13" i="60"/>
  <c r="T13" i="60"/>
  <c r="P13" i="60"/>
  <c r="G13" i="60"/>
  <c r="S13" i="60"/>
  <c r="J6" i="87"/>
  <c r="G6" i="87"/>
  <c r="O32" i="66" s="1"/>
  <c r="H6" i="87"/>
  <c r="P33" i="66" s="1"/>
  <c r="I6" i="87"/>
  <c r="P34" i="66" s="1"/>
  <c r="N6" i="87"/>
  <c r="P38" i="66" s="1"/>
  <c r="L6" i="87"/>
  <c r="P36" i="66" s="1"/>
  <c r="E6" i="87"/>
  <c r="O29" i="66" s="1"/>
  <c r="D6" i="87"/>
  <c r="O27" i="66" s="1"/>
  <c r="K6" i="87"/>
  <c r="O35" i="66" s="1"/>
  <c r="O6" i="87"/>
  <c r="P39" i="66" s="1"/>
  <c r="B6" i="87"/>
  <c r="O23" i="66" s="1"/>
  <c r="C6" i="87"/>
  <c r="O25" i="66" s="1"/>
  <c r="F6" i="87"/>
  <c r="O31" i="66" s="1"/>
  <c r="AS35" i="85"/>
  <c r="AG36" i="85"/>
  <c r="BU5" i="85" s="1"/>
  <c r="BP5" i="85"/>
  <c r="BM5" i="85"/>
  <c r="AC36" i="85"/>
  <c r="BT5" i="85" s="1"/>
  <c r="AQ35" i="85"/>
  <c r="BJ5" i="85"/>
  <c r="AR35" i="85"/>
  <c r="U14" i="56"/>
  <c r="Z14" i="56" s="1"/>
  <c r="I15" i="56"/>
  <c r="T15" i="56" s="1"/>
  <c r="H15" i="56"/>
  <c r="S15" i="56" s="1"/>
  <c r="D15" i="56"/>
  <c r="AC15" i="56" s="1"/>
  <c r="G15" i="56"/>
  <c r="K15" i="56"/>
  <c r="N15" i="56"/>
  <c r="F15" i="56"/>
  <c r="M15" i="56"/>
  <c r="W15" i="56" s="1"/>
  <c r="E15" i="56"/>
  <c r="J15" i="56"/>
  <c r="O15" i="56"/>
  <c r="L15" i="56"/>
  <c r="V15" i="56" s="1"/>
  <c r="W14" i="56"/>
  <c r="AD14" i="56"/>
  <c r="Q14" i="56"/>
  <c r="AC14" i="56"/>
  <c r="P14" i="56"/>
  <c r="R14" i="56"/>
  <c r="AE14" i="56"/>
  <c r="Y13" i="56"/>
  <c r="AB13" i="56"/>
  <c r="AF14" i="56"/>
  <c r="X14" i="56"/>
  <c r="B16" i="56"/>
  <c r="AG7" i="57"/>
  <c r="AH7" i="57" s="1"/>
  <c r="P7" i="87" l="1"/>
  <c r="D63" i="66" s="1"/>
  <c r="K7" i="87"/>
  <c r="D58" i="66" s="1"/>
  <c r="M7" i="87"/>
  <c r="E60" i="66" s="1"/>
  <c r="B9" i="82"/>
  <c r="Y37" i="113"/>
  <c r="BV5" i="113" s="1"/>
  <c r="BS5" i="113"/>
  <c r="Y37" i="111"/>
  <c r="BV5" i="111" s="1"/>
  <c r="BS5" i="111"/>
  <c r="Y37" i="112"/>
  <c r="BV5" i="112" s="1"/>
  <c r="BS5" i="112"/>
  <c r="C16" i="56"/>
  <c r="AN16" i="56"/>
  <c r="AM16" i="56"/>
  <c r="AL16" i="56"/>
  <c r="AI16" i="56"/>
  <c r="AK16" i="56"/>
  <c r="AH16" i="56"/>
  <c r="AJ16" i="56"/>
  <c r="AG16" i="56"/>
  <c r="CW3" i="82"/>
  <c r="AJ4" i="56" s="1"/>
  <c r="B10" i="82"/>
  <c r="E17" i="58"/>
  <c r="E7" i="87"/>
  <c r="D52" i="66" s="1"/>
  <c r="J7" i="87"/>
  <c r="O7" i="87"/>
  <c r="E62" i="66" s="1"/>
  <c r="N7" i="87"/>
  <c r="E61" i="66" s="1"/>
  <c r="G7" i="87"/>
  <c r="D55" i="66" s="1"/>
  <c r="B7" i="87"/>
  <c r="D46" i="66" s="1"/>
  <c r="L7" i="87"/>
  <c r="E59" i="66" s="1"/>
  <c r="I7" i="87"/>
  <c r="E57" i="66" s="1"/>
  <c r="F7" i="87"/>
  <c r="D54" i="66" s="1"/>
  <c r="C7" i="87"/>
  <c r="D48" i="66" s="1"/>
  <c r="H7" i="87"/>
  <c r="E56" i="66" s="1"/>
  <c r="D7" i="87"/>
  <c r="D50" i="66" s="1"/>
  <c r="B18" i="58"/>
  <c r="D17" i="58"/>
  <c r="AQ36" i="85"/>
  <c r="E13" i="60"/>
  <c r="Y37" i="85"/>
  <c r="BV5" i="85" s="1"/>
  <c r="BS5" i="85"/>
  <c r="M16" i="56"/>
  <c r="W16" i="56" s="1"/>
  <c r="E16" i="56"/>
  <c r="L16" i="56"/>
  <c r="V16" i="56" s="1"/>
  <c r="D16" i="56"/>
  <c r="K16" i="56"/>
  <c r="H16" i="56"/>
  <c r="S16" i="56" s="1"/>
  <c r="J16" i="56"/>
  <c r="G16" i="56"/>
  <c r="I16" i="56"/>
  <c r="N16" i="56"/>
  <c r="F16" i="56"/>
  <c r="O16" i="56"/>
  <c r="AA14" i="56"/>
  <c r="P15" i="56"/>
  <c r="X15" i="56"/>
  <c r="AA15" i="56" s="1"/>
  <c r="Y14" i="56"/>
  <c r="U15" i="56"/>
  <c r="Z15" i="56" s="1"/>
  <c r="AD15" i="56"/>
  <c r="AF15" i="56"/>
  <c r="R15" i="56"/>
  <c r="Q15" i="56"/>
  <c r="AB14" i="56"/>
  <c r="AE15" i="56"/>
  <c r="B17" i="56"/>
  <c r="AI7" i="57"/>
  <c r="W2" i="57" s="1"/>
  <c r="V2" i="47" s="1"/>
  <c r="M9" i="87" l="1"/>
  <c r="P9" i="87"/>
  <c r="M8" i="87"/>
  <c r="P8" i="87"/>
  <c r="C17" i="56"/>
  <c r="AN17" i="56"/>
  <c r="AI17" i="56"/>
  <c r="AM17" i="56"/>
  <c r="AL17" i="56"/>
  <c r="AK17" i="56"/>
  <c r="AH17" i="56"/>
  <c r="AG17" i="56"/>
  <c r="AJ17" i="56"/>
  <c r="S15" i="60"/>
  <c r="B11" i="82"/>
  <c r="M10" i="87" s="1"/>
  <c r="H15" i="60"/>
  <c r="C15" i="60"/>
  <c r="E15" i="60" s="1"/>
  <c r="O15" i="60"/>
  <c r="U15" i="60"/>
  <c r="V15" i="60"/>
  <c r="G15" i="60"/>
  <c r="N15" i="60"/>
  <c r="T15" i="60"/>
  <c r="I15" i="60"/>
  <c r="M15" i="60"/>
  <c r="R15" i="60"/>
  <c r="Z15" i="60"/>
  <c r="P15" i="60"/>
  <c r="B19" i="58"/>
  <c r="D18" i="58"/>
  <c r="E18" i="58"/>
  <c r="M16" i="60"/>
  <c r="T16" i="56"/>
  <c r="O17" i="56"/>
  <c r="G17" i="56"/>
  <c r="J17" i="56"/>
  <c r="I17" i="56"/>
  <c r="T17" i="56" s="1"/>
  <c r="H17" i="56"/>
  <c r="S17" i="56" s="1"/>
  <c r="L17" i="56"/>
  <c r="V17" i="56" s="1"/>
  <c r="D17" i="56"/>
  <c r="F17" i="56"/>
  <c r="N17" i="56"/>
  <c r="E17" i="56"/>
  <c r="K17" i="56"/>
  <c r="M17" i="56"/>
  <c r="W17" i="56" s="1"/>
  <c r="AD16" i="56"/>
  <c r="Y15" i="56"/>
  <c r="X16" i="56"/>
  <c r="AA16" i="56" s="1"/>
  <c r="AC16" i="56"/>
  <c r="AE16" i="56"/>
  <c r="B18" i="56"/>
  <c r="P16" i="56"/>
  <c r="AF16" i="56"/>
  <c r="Q16" i="56"/>
  <c r="R16" i="56"/>
  <c r="U16" i="56"/>
  <c r="AB15" i="56"/>
  <c r="P10" i="87" l="1"/>
  <c r="Z16" i="56"/>
  <c r="C18" i="56"/>
  <c r="AN18" i="56"/>
  <c r="AM18" i="56"/>
  <c r="AI18" i="56"/>
  <c r="AL18" i="56"/>
  <c r="AJ18" i="56"/>
  <c r="AK18" i="56"/>
  <c r="AH18" i="56"/>
  <c r="AG18" i="56"/>
  <c r="B12" i="82"/>
  <c r="E19" i="58"/>
  <c r="B20" i="58"/>
  <c r="D19" i="58"/>
  <c r="I18" i="56"/>
  <c r="T18" i="56" s="1"/>
  <c r="H18" i="56"/>
  <c r="S18" i="56" s="1"/>
  <c r="K18" i="56"/>
  <c r="G18" i="56"/>
  <c r="F18" i="56"/>
  <c r="M18" i="56"/>
  <c r="W18" i="56" s="1"/>
  <c r="E18" i="56"/>
  <c r="O18" i="56"/>
  <c r="D18" i="56"/>
  <c r="N18" i="56"/>
  <c r="J18" i="56"/>
  <c r="L18" i="56"/>
  <c r="V18" i="56" s="1"/>
  <c r="X17" i="56"/>
  <c r="AA17" i="56" s="1"/>
  <c r="AD17" i="56"/>
  <c r="U17" i="56"/>
  <c r="Z17" i="56" s="1"/>
  <c r="B19" i="56"/>
  <c r="AB16" i="56"/>
  <c r="Y16" i="56"/>
  <c r="AE17" i="56"/>
  <c r="AF17" i="56"/>
  <c r="R17" i="56"/>
  <c r="AC17" i="56"/>
  <c r="Q17" i="56"/>
  <c r="P17" i="56"/>
  <c r="B13" i="82" l="1"/>
  <c r="C19" i="56"/>
  <c r="AN19" i="56"/>
  <c r="AM19" i="56"/>
  <c r="AL19" i="56"/>
  <c r="AI19" i="56"/>
  <c r="AK19" i="56"/>
  <c r="AJ19" i="56"/>
  <c r="AH19" i="56"/>
  <c r="AG19" i="56"/>
  <c r="B21" i="58"/>
  <c r="D20" i="58"/>
  <c r="E20" i="58"/>
  <c r="X18" i="56"/>
  <c r="M19" i="56"/>
  <c r="W19" i="56" s="1"/>
  <c r="E19" i="56"/>
  <c r="L19" i="56"/>
  <c r="V19" i="56" s="1"/>
  <c r="D19" i="56"/>
  <c r="AC19" i="56" s="1"/>
  <c r="O19" i="56"/>
  <c r="G19" i="56"/>
  <c r="N19" i="56"/>
  <c r="I19" i="56"/>
  <c r="T19" i="56" s="1"/>
  <c r="H19" i="56"/>
  <c r="S19" i="56" s="1"/>
  <c r="F19" i="56"/>
  <c r="K19" i="56"/>
  <c r="J19" i="56"/>
  <c r="U18" i="56"/>
  <c r="Z18" i="56" s="1"/>
  <c r="Q18" i="56"/>
  <c r="AC18" i="56"/>
  <c r="AE18" i="56"/>
  <c r="AA18" i="56"/>
  <c r="AD18" i="56"/>
  <c r="B20" i="56"/>
  <c r="P18" i="56"/>
  <c r="AF18" i="56"/>
  <c r="R18" i="56"/>
  <c r="AB17" i="56"/>
  <c r="Y17" i="56"/>
  <c r="C20" i="56" l="1"/>
  <c r="AN20" i="56"/>
  <c r="AJ20" i="56"/>
  <c r="AM20" i="56"/>
  <c r="AL20" i="56"/>
  <c r="AK20" i="56"/>
  <c r="AH20" i="56"/>
  <c r="AG20" i="56"/>
  <c r="AI20" i="56"/>
  <c r="B14" i="82"/>
  <c r="E21" i="58"/>
  <c r="B22" i="58"/>
  <c r="D21" i="58"/>
  <c r="X19" i="56"/>
  <c r="I20" i="56"/>
  <c r="T20" i="56" s="1"/>
  <c r="H20" i="56"/>
  <c r="S20" i="56" s="1"/>
  <c r="K20" i="56"/>
  <c r="J20" i="56"/>
  <c r="M20" i="56"/>
  <c r="W20" i="56" s="1"/>
  <c r="L20" i="56"/>
  <c r="V20" i="56" s="1"/>
  <c r="G20" i="56"/>
  <c r="F20" i="56"/>
  <c r="E20" i="56"/>
  <c r="D20" i="56"/>
  <c r="O20" i="56"/>
  <c r="N20" i="56"/>
  <c r="P19" i="56"/>
  <c r="AD19" i="56"/>
  <c r="AE19" i="56"/>
  <c r="AA19" i="56"/>
  <c r="Q19" i="56"/>
  <c r="U19" i="56"/>
  <c r="Z19" i="56" s="1"/>
  <c r="Y18" i="56"/>
  <c r="AB18" i="56"/>
  <c r="AT18" i="56" s="1"/>
  <c r="R19" i="56"/>
  <c r="B21" i="56"/>
  <c r="AF19" i="56"/>
  <c r="AT17" i="56"/>
  <c r="AT16" i="56"/>
  <c r="AT15" i="56"/>
  <c r="AT14" i="56"/>
  <c r="AT13" i="56"/>
  <c r="AT12" i="56"/>
  <c r="C21" i="56" l="1"/>
  <c r="AN21" i="56"/>
  <c r="AM21" i="56"/>
  <c r="AJ21" i="56"/>
  <c r="AL21" i="56"/>
  <c r="AK21" i="56"/>
  <c r="AH21" i="56"/>
  <c r="AI21" i="56"/>
  <c r="AG21" i="56"/>
  <c r="B15" i="82"/>
  <c r="B23" i="58"/>
  <c r="D22" i="58"/>
  <c r="E22" i="58"/>
  <c r="X20" i="56"/>
  <c r="AA20" i="56" s="1"/>
  <c r="M21" i="56"/>
  <c r="W21" i="56" s="1"/>
  <c r="E21" i="56"/>
  <c r="L21" i="56"/>
  <c r="V21" i="56" s="1"/>
  <c r="D21" i="56"/>
  <c r="O21" i="56"/>
  <c r="G21" i="56"/>
  <c r="N21" i="56"/>
  <c r="F21" i="56"/>
  <c r="K21" i="56"/>
  <c r="H21" i="56"/>
  <c r="S21" i="56" s="1"/>
  <c r="J21" i="56"/>
  <c r="I21" i="56"/>
  <c r="T21" i="56" s="1"/>
  <c r="Y19" i="56"/>
  <c r="AB19" i="56"/>
  <c r="AT19" i="56" s="1"/>
  <c r="Q20" i="56"/>
  <c r="P20" i="56"/>
  <c r="B22" i="56"/>
  <c r="AF20" i="56"/>
  <c r="AC20" i="56"/>
  <c r="R20" i="56"/>
  <c r="AD20" i="56"/>
  <c r="U20" i="56"/>
  <c r="Z20" i="56" s="1"/>
  <c r="AE20" i="56"/>
  <c r="U21" i="56" l="1"/>
  <c r="C22" i="56"/>
  <c r="AN22" i="56"/>
  <c r="AI22" i="56"/>
  <c r="AM22" i="56"/>
  <c r="AL22" i="56"/>
  <c r="AJ22" i="56"/>
  <c r="AK22" i="56"/>
  <c r="AH22" i="56"/>
  <c r="AG22" i="56"/>
  <c r="B16" i="82"/>
  <c r="E23" i="58"/>
  <c r="B24" i="58"/>
  <c r="D23" i="58"/>
  <c r="I22" i="56"/>
  <c r="T22" i="56" s="1"/>
  <c r="H22" i="56"/>
  <c r="S22" i="56" s="1"/>
  <c r="K22" i="56"/>
  <c r="J22" i="56"/>
  <c r="E22" i="56"/>
  <c r="D22" i="56"/>
  <c r="AC22" i="56" s="1"/>
  <c r="O22" i="56"/>
  <c r="N22" i="56"/>
  <c r="M22" i="56"/>
  <c r="W22" i="56" s="1"/>
  <c r="F22" i="56"/>
  <c r="L22" i="56"/>
  <c r="V22" i="56" s="1"/>
  <c r="G22" i="56"/>
  <c r="AE21" i="56"/>
  <c r="P21" i="56"/>
  <c r="R21" i="56"/>
  <c r="AF21" i="56"/>
  <c r="B23" i="56"/>
  <c r="AC21" i="56"/>
  <c r="Q21" i="56"/>
  <c r="AD21" i="56"/>
  <c r="Y20" i="56"/>
  <c r="AB20" i="56"/>
  <c r="AT20" i="56" s="1"/>
  <c r="X21" i="56"/>
  <c r="AA21" i="56" s="1"/>
  <c r="Z21" i="56"/>
  <c r="AF4" i="59"/>
  <c r="W4" i="59"/>
  <c r="M4" i="59"/>
  <c r="E4" i="59"/>
  <c r="M5" i="58"/>
  <c r="E5" i="58"/>
  <c r="AI4" i="58"/>
  <c r="Y4" i="58"/>
  <c r="M4" i="58"/>
  <c r="E4" i="58"/>
  <c r="C23" i="56" l="1"/>
  <c r="AN23" i="56"/>
  <c r="AM23" i="56"/>
  <c r="AI23" i="56"/>
  <c r="AL23" i="56"/>
  <c r="AK23" i="56"/>
  <c r="AH23" i="56"/>
  <c r="AG23" i="56"/>
  <c r="AJ23" i="56"/>
  <c r="B17" i="82"/>
  <c r="B25" i="58"/>
  <c r="D24" i="58"/>
  <c r="E24" i="58"/>
  <c r="U22" i="56"/>
  <c r="Z22" i="56" s="1"/>
  <c r="M23" i="56"/>
  <c r="W23" i="56" s="1"/>
  <c r="E23" i="56"/>
  <c r="L23" i="56"/>
  <c r="V23" i="56" s="1"/>
  <c r="D23" i="56"/>
  <c r="O23" i="56"/>
  <c r="G23" i="56"/>
  <c r="N23" i="56"/>
  <c r="F23" i="56"/>
  <c r="I23" i="56"/>
  <c r="T23" i="56" s="1"/>
  <c r="H23" i="56"/>
  <c r="S23" i="56" s="1"/>
  <c r="K23" i="56"/>
  <c r="J23" i="56"/>
  <c r="AF22" i="56"/>
  <c r="AD22" i="56"/>
  <c r="AE22" i="56"/>
  <c r="Q22" i="56"/>
  <c r="R22" i="56"/>
  <c r="P22" i="56"/>
  <c r="X22" i="56"/>
  <c r="AA22" i="56" s="1"/>
  <c r="B24" i="56"/>
  <c r="Y21" i="56"/>
  <c r="AB21" i="56"/>
  <c r="AT21" i="56" s="1"/>
  <c r="C24" i="56" l="1"/>
  <c r="AL24" i="56"/>
  <c r="AJ24" i="56"/>
  <c r="AN24" i="56"/>
  <c r="AM24" i="56"/>
  <c r="AI24" i="56"/>
  <c r="AK24" i="56"/>
  <c r="AH24" i="56"/>
  <c r="AG24" i="56"/>
  <c r="B18" i="82"/>
  <c r="E25" i="58"/>
  <c r="B26" i="58"/>
  <c r="D25" i="58"/>
  <c r="U23" i="56"/>
  <c r="Z23" i="56" s="1"/>
  <c r="I24" i="56"/>
  <c r="T24" i="56" s="1"/>
  <c r="H24" i="56"/>
  <c r="S24" i="56" s="1"/>
  <c r="K24" i="56"/>
  <c r="J24" i="56"/>
  <c r="M24" i="56"/>
  <c r="W24" i="56" s="1"/>
  <c r="L24" i="56"/>
  <c r="V24" i="56" s="1"/>
  <c r="D24" i="56"/>
  <c r="O24" i="56"/>
  <c r="G24" i="56"/>
  <c r="F24" i="56"/>
  <c r="E24" i="56"/>
  <c r="N24" i="56"/>
  <c r="AD23" i="56"/>
  <c r="Q23" i="56"/>
  <c r="P23" i="56"/>
  <c r="AF23" i="56"/>
  <c r="R23" i="56"/>
  <c r="Y22" i="56"/>
  <c r="AB22" i="56"/>
  <c r="AT22" i="56" s="1"/>
  <c r="AC23" i="56"/>
  <c r="AE23" i="56"/>
  <c r="X23" i="56"/>
  <c r="B25" i="56"/>
  <c r="AT10" i="56"/>
  <c r="C25" i="56" l="1"/>
  <c r="AG25" i="56"/>
  <c r="AN25" i="56"/>
  <c r="AM25" i="56"/>
  <c r="AK25" i="56"/>
  <c r="AL25" i="56"/>
  <c r="AI25" i="56"/>
  <c r="AH25" i="56"/>
  <c r="AJ25" i="56"/>
  <c r="B19" i="82"/>
  <c r="B27" i="58"/>
  <c r="D26" i="58"/>
  <c r="E26" i="58"/>
  <c r="M25" i="56"/>
  <c r="W25" i="56" s="1"/>
  <c r="E25" i="56"/>
  <c r="L25" i="56"/>
  <c r="V25" i="56" s="1"/>
  <c r="D25" i="56"/>
  <c r="P25" i="56" s="1"/>
  <c r="O25" i="56"/>
  <c r="G25" i="56"/>
  <c r="N25" i="56"/>
  <c r="F25" i="56"/>
  <c r="K25" i="56"/>
  <c r="H25" i="56"/>
  <c r="S25" i="56" s="1"/>
  <c r="J25" i="56"/>
  <c r="I25" i="56"/>
  <c r="T25" i="56" s="1"/>
  <c r="AD24" i="56"/>
  <c r="U24" i="56"/>
  <c r="Z24" i="56" s="1"/>
  <c r="Y23" i="56"/>
  <c r="AB23" i="56"/>
  <c r="AT23" i="56" s="1"/>
  <c r="AE24" i="56"/>
  <c r="P24" i="56"/>
  <c r="AF24" i="56"/>
  <c r="R24" i="56"/>
  <c r="Q24" i="56"/>
  <c r="X24" i="56"/>
  <c r="AA24" i="56" s="1"/>
  <c r="AA23" i="56"/>
  <c r="AC24" i="56"/>
  <c r="B26" i="56"/>
  <c r="C26" i="56" l="1"/>
  <c r="AG26" i="56"/>
  <c r="AN26" i="56"/>
  <c r="AJ26" i="56"/>
  <c r="AM26" i="56"/>
  <c r="AL26" i="56"/>
  <c r="AI26" i="56"/>
  <c r="AH26" i="56"/>
  <c r="AK26" i="56"/>
  <c r="B20" i="82"/>
  <c r="E27" i="58"/>
  <c r="B28" i="58"/>
  <c r="D27" i="58"/>
  <c r="I26" i="56"/>
  <c r="T26" i="56" s="1"/>
  <c r="H26" i="56"/>
  <c r="S26" i="56" s="1"/>
  <c r="K26" i="56"/>
  <c r="J26" i="56"/>
  <c r="E26" i="56"/>
  <c r="D26" i="56"/>
  <c r="O26" i="56"/>
  <c r="N26" i="56"/>
  <c r="G26" i="56"/>
  <c r="M26" i="56"/>
  <c r="W26" i="56" s="1"/>
  <c r="F26" i="56"/>
  <c r="L26" i="56"/>
  <c r="V26" i="56" s="1"/>
  <c r="X25" i="56"/>
  <c r="AA25" i="56" s="1"/>
  <c r="U25" i="56"/>
  <c r="Z25" i="56" s="1"/>
  <c r="AD25" i="56"/>
  <c r="AF25" i="56"/>
  <c r="Q25" i="56"/>
  <c r="R25" i="56"/>
  <c r="AC25" i="56"/>
  <c r="AE25" i="56"/>
  <c r="Y24" i="56"/>
  <c r="AB24" i="56"/>
  <c r="AT24" i="56" s="1"/>
  <c r="B27" i="56"/>
  <c r="C27" i="56" l="1"/>
  <c r="AG27" i="56"/>
  <c r="AJ27" i="56"/>
  <c r="AN27" i="56"/>
  <c r="AK27" i="56"/>
  <c r="AM27" i="56"/>
  <c r="AL27" i="56"/>
  <c r="AI27" i="56"/>
  <c r="AH27" i="56"/>
  <c r="B21" i="82"/>
  <c r="B29" i="58"/>
  <c r="D28" i="58"/>
  <c r="E28" i="58"/>
  <c r="M27" i="56"/>
  <c r="W27" i="56" s="1"/>
  <c r="E27" i="56"/>
  <c r="L27" i="56"/>
  <c r="V27" i="56" s="1"/>
  <c r="D27" i="56"/>
  <c r="AC27" i="56" s="1"/>
  <c r="O27" i="56"/>
  <c r="G27" i="56"/>
  <c r="N27" i="56"/>
  <c r="F27" i="56"/>
  <c r="I27" i="56"/>
  <c r="T27" i="56" s="1"/>
  <c r="H27" i="56"/>
  <c r="S27" i="56" s="1"/>
  <c r="J27" i="56"/>
  <c r="K27" i="56"/>
  <c r="X26" i="56"/>
  <c r="AA26" i="56" s="1"/>
  <c r="AB25" i="56"/>
  <c r="AT25" i="56" s="1"/>
  <c r="AF26" i="56"/>
  <c r="U26" i="56"/>
  <c r="Z26" i="56" s="1"/>
  <c r="AE26" i="56"/>
  <c r="AC26" i="56"/>
  <c r="B28" i="56"/>
  <c r="Y25" i="56"/>
  <c r="P26" i="56"/>
  <c r="R26" i="56"/>
  <c r="Q26" i="56"/>
  <c r="AD26" i="56"/>
  <c r="C28" i="56" l="1"/>
  <c r="AG28" i="56"/>
  <c r="AN28" i="56"/>
  <c r="AM28" i="56"/>
  <c r="AL28" i="56"/>
  <c r="AI28" i="56"/>
  <c r="AK28" i="56"/>
  <c r="AJ28" i="56"/>
  <c r="AH28" i="56"/>
  <c r="B22" i="82"/>
  <c r="E29" i="58"/>
  <c r="B30" i="58"/>
  <c r="D29" i="58"/>
  <c r="I28" i="56"/>
  <c r="T28" i="56" s="1"/>
  <c r="H28" i="56"/>
  <c r="S28" i="56" s="1"/>
  <c r="K28" i="56"/>
  <c r="J28" i="56"/>
  <c r="M28" i="56"/>
  <c r="W28" i="56" s="1"/>
  <c r="L28" i="56"/>
  <c r="V28" i="56" s="1"/>
  <c r="G28" i="56"/>
  <c r="F28" i="56"/>
  <c r="O28" i="56"/>
  <c r="E28" i="56"/>
  <c r="D28" i="56"/>
  <c r="N28" i="56"/>
  <c r="AE27" i="56"/>
  <c r="AD27" i="56"/>
  <c r="Q27" i="56"/>
  <c r="P27" i="56"/>
  <c r="R27" i="56"/>
  <c r="Y26" i="56"/>
  <c r="AB26" i="56"/>
  <c r="AT26" i="56" s="1"/>
  <c r="B29" i="56"/>
  <c r="AF27" i="56"/>
  <c r="U27" i="56"/>
  <c r="Z27" i="56" s="1"/>
  <c r="X27" i="56"/>
  <c r="AA27" i="56" s="1"/>
  <c r="C29" i="56" l="1"/>
  <c r="AG29" i="56"/>
  <c r="AN29" i="56"/>
  <c r="AM29" i="56"/>
  <c r="AL29" i="56"/>
  <c r="AK29" i="56"/>
  <c r="AI29" i="56"/>
  <c r="AH29" i="56"/>
  <c r="AJ29" i="56"/>
  <c r="B23" i="82"/>
  <c r="B31" i="58"/>
  <c r="D30" i="58"/>
  <c r="E30" i="58"/>
  <c r="M29" i="56"/>
  <c r="W29" i="56" s="1"/>
  <c r="E29" i="56"/>
  <c r="L29" i="56"/>
  <c r="V29" i="56" s="1"/>
  <c r="D29" i="56"/>
  <c r="O29" i="56"/>
  <c r="G29" i="56"/>
  <c r="N29" i="56"/>
  <c r="F29" i="56"/>
  <c r="K29" i="56"/>
  <c r="H29" i="56"/>
  <c r="S29" i="56" s="1"/>
  <c r="J29" i="56"/>
  <c r="I29" i="56"/>
  <c r="T29" i="56" s="1"/>
  <c r="Y27" i="56"/>
  <c r="X28" i="56"/>
  <c r="AA28" i="56" s="1"/>
  <c r="R28" i="56"/>
  <c r="AB27" i="56"/>
  <c r="AT27" i="56" s="1"/>
  <c r="Q28" i="56"/>
  <c r="AE28" i="56"/>
  <c r="B30" i="56"/>
  <c r="AC28" i="56"/>
  <c r="P28" i="56"/>
  <c r="AD28" i="56"/>
  <c r="AF28" i="56"/>
  <c r="U28" i="56"/>
  <c r="Z28" i="56" s="1"/>
  <c r="B24" i="82"/>
  <c r="C30" i="56" l="1"/>
  <c r="AG30" i="56"/>
  <c r="AN30" i="56"/>
  <c r="AM30" i="56"/>
  <c r="AJ30" i="56"/>
  <c r="AL30" i="56"/>
  <c r="AI30" i="56"/>
  <c r="AH30" i="56"/>
  <c r="AK30" i="56"/>
  <c r="E31" i="58"/>
  <c r="B32" i="58"/>
  <c r="D31" i="58"/>
  <c r="I30" i="56"/>
  <c r="T30" i="56" s="1"/>
  <c r="H30" i="56"/>
  <c r="S30" i="56" s="1"/>
  <c r="K30" i="56"/>
  <c r="J30" i="56"/>
  <c r="E30" i="56"/>
  <c r="D30" i="56"/>
  <c r="L30" i="56"/>
  <c r="V30" i="56" s="1"/>
  <c r="O30" i="56"/>
  <c r="N30" i="56"/>
  <c r="M30" i="56"/>
  <c r="W30" i="56" s="1"/>
  <c r="F30" i="56"/>
  <c r="G30" i="56"/>
  <c r="U29" i="56"/>
  <c r="Z29" i="56" s="1"/>
  <c r="AE29" i="56"/>
  <c r="AD29" i="56"/>
  <c r="R29" i="56"/>
  <c r="AF29" i="56"/>
  <c r="Q29" i="56"/>
  <c r="P29" i="56"/>
  <c r="AB28" i="56"/>
  <c r="AT28" i="56" s="1"/>
  <c r="Y28" i="56"/>
  <c r="AC29" i="56"/>
  <c r="B31" i="56"/>
  <c r="X29" i="56"/>
  <c r="AA29" i="56" s="1"/>
  <c r="C31" i="56" l="1"/>
  <c r="AG31" i="56"/>
  <c r="AJ31" i="56"/>
  <c r="AN31" i="56"/>
  <c r="AM31" i="56"/>
  <c r="AK31" i="56"/>
  <c r="AL31" i="56"/>
  <c r="AI31" i="56"/>
  <c r="AH31" i="56"/>
  <c r="B25" i="82"/>
  <c r="B33" i="58"/>
  <c r="D32" i="58"/>
  <c r="E32" i="58"/>
  <c r="U30" i="56"/>
  <c r="Z30" i="56" s="1"/>
  <c r="M31" i="56"/>
  <c r="W31" i="56" s="1"/>
  <c r="E31" i="56"/>
  <c r="L31" i="56"/>
  <c r="V31" i="56" s="1"/>
  <c r="D31" i="56"/>
  <c r="O31" i="56"/>
  <c r="G31" i="56"/>
  <c r="N31" i="56"/>
  <c r="F31" i="56"/>
  <c r="I31" i="56"/>
  <c r="T31" i="56" s="1"/>
  <c r="H31" i="56"/>
  <c r="S31" i="56" s="1"/>
  <c r="K31" i="56"/>
  <c r="J31" i="56"/>
  <c r="AD30" i="56"/>
  <c r="R30" i="56"/>
  <c r="AC30" i="56"/>
  <c r="Q30" i="56"/>
  <c r="AE30" i="56"/>
  <c r="AF30" i="56"/>
  <c r="P30" i="56"/>
  <c r="Y29" i="56"/>
  <c r="AB29" i="56"/>
  <c r="AT29" i="56" s="1"/>
  <c r="X30" i="56"/>
  <c r="AA30" i="56" s="1"/>
  <c r="B32" i="56"/>
  <c r="B26" i="82"/>
  <c r="E33" i="58" l="1"/>
  <c r="C32" i="56"/>
  <c r="AG32" i="56"/>
  <c r="AK32" i="56"/>
  <c r="AN32" i="56"/>
  <c r="AJ32" i="56"/>
  <c r="AM32" i="56"/>
  <c r="AL32" i="56"/>
  <c r="AI32" i="56"/>
  <c r="AH32" i="56"/>
  <c r="B34" i="58"/>
  <c r="D33" i="58"/>
  <c r="I32" i="56"/>
  <c r="T32" i="56" s="1"/>
  <c r="H32" i="56"/>
  <c r="S32" i="56" s="1"/>
  <c r="K32" i="56"/>
  <c r="J32" i="56"/>
  <c r="M32" i="56"/>
  <c r="W32" i="56" s="1"/>
  <c r="L32" i="56"/>
  <c r="V32" i="56" s="1"/>
  <c r="O32" i="56"/>
  <c r="G32" i="56"/>
  <c r="F32" i="56"/>
  <c r="E32" i="56"/>
  <c r="N32" i="56"/>
  <c r="D32" i="56"/>
  <c r="AC32" i="56" s="1"/>
  <c r="AF31" i="56"/>
  <c r="U31" i="56"/>
  <c r="Z31" i="56" s="1"/>
  <c r="AD31" i="56"/>
  <c r="Q31" i="56"/>
  <c r="P31" i="56"/>
  <c r="AC31" i="56"/>
  <c r="Y30" i="56"/>
  <c r="AB30" i="56"/>
  <c r="AT30" i="56" s="1"/>
  <c r="X31" i="56"/>
  <c r="AA31" i="56" s="1"/>
  <c r="AE31" i="56"/>
  <c r="R31" i="56"/>
  <c r="B33" i="56"/>
  <c r="C33" i="56" l="1"/>
  <c r="AG33" i="56"/>
  <c r="AN33" i="56"/>
  <c r="AK33" i="56"/>
  <c r="AM33" i="56"/>
  <c r="AL33" i="56"/>
  <c r="AI33" i="56"/>
  <c r="AH33" i="56"/>
  <c r="AJ33" i="56"/>
  <c r="B27" i="82"/>
  <c r="B35" i="58"/>
  <c r="D34" i="58"/>
  <c r="E34" i="58"/>
  <c r="M33" i="56"/>
  <c r="W33" i="56" s="1"/>
  <c r="E33" i="56"/>
  <c r="L33" i="56"/>
  <c r="V33" i="56" s="1"/>
  <c r="D33" i="56"/>
  <c r="O33" i="56"/>
  <c r="G33" i="56"/>
  <c r="N33" i="56"/>
  <c r="F33" i="56"/>
  <c r="K33" i="56"/>
  <c r="H33" i="56"/>
  <c r="S33" i="56" s="1"/>
  <c r="J33" i="56"/>
  <c r="I33" i="56"/>
  <c r="T33" i="56" s="1"/>
  <c r="AD32" i="56"/>
  <c r="P32" i="56"/>
  <c r="R32" i="56"/>
  <c r="AE32" i="56"/>
  <c r="AB31" i="56"/>
  <c r="AT31" i="56" s="1"/>
  <c r="Q32" i="56"/>
  <c r="AF32" i="56"/>
  <c r="U32" i="56"/>
  <c r="Z32" i="56" s="1"/>
  <c r="X32" i="56"/>
  <c r="AA32" i="56" s="1"/>
  <c r="B34" i="56"/>
  <c r="Y31" i="56"/>
  <c r="E35" i="58" l="1"/>
  <c r="C34" i="56"/>
  <c r="AG34" i="56"/>
  <c r="AN34" i="56"/>
  <c r="AM34" i="56"/>
  <c r="AK34" i="56"/>
  <c r="AL34" i="56"/>
  <c r="AI34" i="56"/>
  <c r="AJ34" i="56"/>
  <c r="AH34" i="56"/>
  <c r="B28" i="82"/>
  <c r="B36" i="58"/>
  <c r="D35" i="58"/>
  <c r="X33" i="56"/>
  <c r="Y32" i="56"/>
  <c r="AD33" i="56"/>
  <c r="I34" i="56"/>
  <c r="T34" i="56" s="1"/>
  <c r="H34" i="56"/>
  <c r="S34" i="56" s="1"/>
  <c r="K34" i="56"/>
  <c r="J34" i="56"/>
  <c r="E34" i="56"/>
  <c r="D34" i="56"/>
  <c r="P34" i="56" s="1"/>
  <c r="O34" i="56"/>
  <c r="N34" i="56"/>
  <c r="G34" i="56"/>
  <c r="M34" i="56"/>
  <c r="W34" i="56" s="1"/>
  <c r="L34" i="56"/>
  <c r="V34" i="56" s="1"/>
  <c r="F34" i="56"/>
  <c r="AF33" i="56"/>
  <c r="AA33" i="56"/>
  <c r="AB32" i="56"/>
  <c r="AT32" i="56" s="1"/>
  <c r="AC33" i="56"/>
  <c r="AE33" i="56"/>
  <c r="P33" i="56"/>
  <c r="U33" i="56"/>
  <c r="Z33" i="56" s="1"/>
  <c r="B35" i="56"/>
  <c r="R33" i="56"/>
  <c r="Q33" i="56"/>
  <c r="C35" i="56" l="1"/>
  <c r="AG35" i="56"/>
  <c r="AN35" i="56"/>
  <c r="AM35" i="56"/>
  <c r="AJ35" i="56"/>
  <c r="AL35" i="56"/>
  <c r="AI35" i="56"/>
  <c r="AH35" i="56"/>
  <c r="AK35" i="56"/>
  <c r="B29" i="82"/>
  <c r="B37" i="58"/>
  <c r="D36" i="58"/>
  <c r="E36" i="58"/>
  <c r="X34" i="56"/>
  <c r="AA34" i="56" s="1"/>
  <c r="M35" i="56"/>
  <c r="W35" i="56" s="1"/>
  <c r="E35" i="56"/>
  <c r="L35" i="56"/>
  <c r="V35" i="56" s="1"/>
  <c r="D35" i="56"/>
  <c r="AC35" i="56" s="1"/>
  <c r="O35" i="56"/>
  <c r="G35" i="56"/>
  <c r="N35" i="56"/>
  <c r="F35" i="56"/>
  <c r="I35" i="56"/>
  <c r="T35" i="56" s="1"/>
  <c r="H35" i="56"/>
  <c r="S35" i="56" s="1"/>
  <c r="J35" i="56"/>
  <c r="K35" i="56"/>
  <c r="B36" i="56"/>
  <c r="AB33" i="56"/>
  <c r="AT33" i="56" s="1"/>
  <c r="Y33" i="56"/>
  <c r="Q34" i="56"/>
  <c r="AC34" i="56"/>
  <c r="R34" i="56"/>
  <c r="AD34" i="56"/>
  <c r="AE34" i="56"/>
  <c r="AF34" i="56"/>
  <c r="U34" i="56"/>
  <c r="Z34" i="56" s="1"/>
  <c r="B30" i="82"/>
  <c r="C36" i="56" l="1"/>
  <c r="AG36" i="56"/>
  <c r="AJ36" i="56"/>
  <c r="AN36" i="56"/>
  <c r="AM36" i="56"/>
  <c r="AK36" i="56"/>
  <c r="AL36" i="56"/>
  <c r="AI36" i="56"/>
  <c r="AH36" i="56"/>
  <c r="E37" i="58"/>
  <c r="B38" i="58"/>
  <c r="D37" i="58"/>
  <c r="X35" i="56"/>
  <c r="I36" i="56"/>
  <c r="T36" i="56" s="1"/>
  <c r="H36" i="56"/>
  <c r="S36" i="56" s="1"/>
  <c r="K36" i="56"/>
  <c r="J36" i="56"/>
  <c r="M36" i="56"/>
  <c r="W36" i="56" s="1"/>
  <c r="L36" i="56"/>
  <c r="V36" i="56" s="1"/>
  <c r="D36" i="56"/>
  <c r="P36" i="56" s="1"/>
  <c r="G36" i="56"/>
  <c r="F36" i="56"/>
  <c r="E36" i="56"/>
  <c r="O36" i="56"/>
  <c r="N36" i="56"/>
  <c r="AD35" i="56"/>
  <c r="AF35" i="56"/>
  <c r="AB34" i="56"/>
  <c r="AT34" i="56" s="1"/>
  <c r="U35" i="56"/>
  <c r="Z35" i="56" s="1"/>
  <c r="B37" i="56"/>
  <c r="AA35" i="56"/>
  <c r="Y34" i="56"/>
  <c r="P35" i="56"/>
  <c r="R35" i="56"/>
  <c r="Q35" i="56"/>
  <c r="AE35" i="56"/>
  <c r="C37" i="56" l="1"/>
  <c r="AG37" i="56"/>
  <c r="AN37" i="56"/>
  <c r="AJ37" i="56"/>
  <c r="AM37" i="56"/>
  <c r="AK37" i="56"/>
  <c r="AL37" i="56"/>
  <c r="AI37" i="56"/>
  <c r="AH37" i="56"/>
  <c r="B31" i="82"/>
  <c r="B39" i="58"/>
  <c r="D38" i="58"/>
  <c r="E38" i="58"/>
  <c r="M37" i="56"/>
  <c r="W37" i="56" s="1"/>
  <c r="E37" i="56"/>
  <c r="L37" i="56"/>
  <c r="V37" i="56" s="1"/>
  <c r="D37" i="56"/>
  <c r="O37" i="56"/>
  <c r="G37" i="56"/>
  <c r="N37" i="56"/>
  <c r="F37" i="56"/>
  <c r="K37" i="56"/>
  <c r="H37" i="56"/>
  <c r="S37" i="56" s="1"/>
  <c r="J37" i="56"/>
  <c r="I37" i="56"/>
  <c r="T37" i="56" s="1"/>
  <c r="X36" i="56"/>
  <c r="AA36" i="56" s="1"/>
  <c r="U36" i="56"/>
  <c r="Z36" i="56" s="1"/>
  <c r="AC36" i="56"/>
  <c r="AD36" i="56"/>
  <c r="Q36" i="56"/>
  <c r="AE36" i="56"/>
  <c r="B38" i="56"/>
  <c r="AB35" i="56"/>
  <c r="AT35" i="56" s="1"/>
  <c r="Y35" i="56"/>
  <c r="R36" i="56"/>
  <c r="AF36" i="56"/>
  <c r="C38" i="56" l="1"/>
  <c r="AG38" i="56"/>
  <c r="AN38" i="56"/>
  <c r="AM38" i="56"/>
  <c r="AK38" i="56"/>
  <c r="AL38" i="56"/>
  <c r="AI38" i="56"/>
  <c r="AH38" i="56"/>
  <c r="AJ38" i="56"/>
  <c r="B32" i="82"/>
  <c r="E39" i="58"/>
  <c r="B40" i="58"/>
  <c r="D39" i="58"/>
  <c r="I38" i="56"/>
  <c r="T38" i="56" s="1"/>
  <c r="H38" i="56"/>
  <c r="S38" i="56" s="1"/>
  <c r="M38" i="56"/>
  <c r="W38" i="56" s="1"/>
  <c r="E38" i="56"/>
  <c r="K38" i="56"/>
  <c r="J38" i="56"/>
  <c r="F38" i="56"/>
  <c r="D38" i="56"/>
  <c r="N38" i="56"/>
  <c r="L38" i="56"/>
  <c r="V38" i="56" s="1"/>
  <c r="O38" i="56"/>
  <c r="G38" i="56"/>
  <c r="R37" i="56"/>
  <c r="AB36" i="56"/>
  <c r="AT36" i="56" s="1"/>
  <c r="U37" i="56"/>
  <c r="Z37" i="56" s="1"/>
  <c r="AC37" i="56"/>
  <c r="P37" i="56"/>
  <c r="AD37" i="56"/>
  <c r="B39" i="56"/>
  <c r="AF37" i="56"/>
  <c r="Q37" i="56"/>
  <c r="AE37" i="56"/>
  <c r="X37" i="56"/>
  <c r="AA37" i="56" s="1"/>
  <c r="Y36" i="56"/>
  <c r="C39" i="56" l="1"/>
  <c r="AG39" i="56"/>
  <c r="AJ39" i="56"/>
  <c r="AN39" i="56"/>
  <c r="AM39" i="56"/>
  <c r="AK39" i="56"/>
  <c r="AL39" i="56"/>
  <c r="AI39" i="56"/>
  <c r="AH39" i="56"/>
  <c r="B33" i="82"/>
  <c r="B41" i="58"/>
  <c r="D40" i="58"/>
  <c r="E40" i="58"/>
  <c r="U38" i="56"/>
  <c r="Z38" i="56" s="1"/>
  <c r="M39" i="56"/>
  <c r="W39" i="56" s="1"/>
  <c r="E39" i="56"/>
  <c r="L39" i="56"/>
  <c r="V39" i="56" s="1"/>
  <c r="D39" i="56"/>
  <c r="I39" i="56"/>
  <c r="T39" i="56" s="1"/>
  <c r="O39" i="56"/>
  <c r="G39" i="56"/>
  <c r="N39" i="56"/>
  <c r="F39" i="56"/>
  <c r="K39" i="56"/>
  <c r="J39" i="56"/>
  <c r="H39" i="56"/>
  <c r="S39" i="56" s="1"/>
  <c r="AD38" i="56"/>
  <c r="X38" i="56"/>
  <c r="AA38" i="56" s="1"/>
  <c r="AE38" i="56"/>
  <c r="Q38" i="56"/>
  <c r="AC38" i="56"/>
  <c r="AF38" i="56"/>
  <c r="P38" i="56"/>
  <c r="B40" i="56"/>
  <c r="AB37" i="56"/>
  <c r="AT37" i="56" s="1"/>
  <c r="Y37" i="56"/>
  <c r="R38" i="56"/>
  <c r="B34" i="82"/>
  <c r="C40" i="56" l="1"/>
  <c r="AG40" i="56"/>
  <c r="AN40" i="56"/>
  <c r="AJ40" i="56"/>
  <c r="AM40" i="56"/>
  <c r="AK40" i="56"/>
  <c r="AL40" i="56"/>
  <c r="AI40" i="56"/>
  <c r="AH40" i="56"/>
  <c r="E41" i="58"/>
  <c r="B42" i="58"/>
  <c r="D41" i="58"/>
  <c r="I40" i="56"/>
  <c r="T40" i="56" s="1"/>
  <c r="H40" i="56"/>
  <c r="S40" i="56" s="1"/>
  <c r="M40" i="56"/>
  <c r="W40" i="56" s="1"/>
  <c r="E40" i="56"/>
  <c r="K40" i="56"/>
  <c r="J40" i="56"/>
  <c r="D40" i="56"/>
  <c r="O40" i="56"/>
  <c r="N40" i="56"/>
  <c r="F40" i="56"/>
  <c r="L40" i="56"/>
  <c r="V40" i="56" s="1"/>
  <c r="G40" i="56"/>
  <c r="U39" i="56"/>
  <c r="Z39" i="56" s="1"/>
  <c r="R39" i="56"/>
  <c r="Q39" i="56"/>
  <c r="B41" i="56"/>
  <c r="P39" i="56"/>
  <c r="Y38" i="56"/>
  <c r="AB38" i="56"/>
  <c r="AT38" i="56" s="1"/>
  <c r="AC39" i="56"/>
  <c r="AE39" i="56"/>
  <c r="AF39" i="56"/>
  <c r="AD39" i="56"/>
  <c r="X39" i="56"/>
  <c r="AA39" i="56" s="1"/>
  <c r="C41" i="56" l="1"/>
  <c r="AG41" i="56"/>
  <c r="AN41" i="56"/>
  <c r="AM41" i="56"/>
  <c r="AJ41" i="56"/>
  <c r="AL41" i="56"/>
  <c r="AI41" i="56"/>
  <c r="AH41" i="56"/>
  <c r="AK41" i="56"/>
  <c r="B35" i="82"/>
  <c r="B43" i="58"/>
  <c r="D42" i="58"/>
  <c r="E42" i="58"/>
  <c r="U40" i="56"/>
  <c r="M41" i="56"/>
  <c r="W41" i="56" s="1"/>
  <c r="E41" i="56"/>
  <c r="L41" i="56"/>
  <c r="V41" i="56" s="1"/>
  <c r="D41" i="56"/>
  <c r="I41" i="56"/>
  <c r="T41" i="56" s="1"/>
  <c r="O41" i="56"/>
  <c r="G41" i="56"/>
  <c r="N41" i="56"/>
  <c r="F41" i="56"/>
  <c r="K41" i="56"/>
  <c r="J41" i="56"/>
  <c r="H41" i="56"/>
  <c r="S41" i="56" s="1"/>
  <c r="AE40" i="56"/>
  <c r="Z40" i="56"/>
  <c r="R40" i="56"/>
  <c r="P40" i="56"/>
  <c r="AB39" i="56"/>
  <c r="AT39" i="56" s="1"/>
  <c r="Y39" i="56"/>
  <c r="Q40" i="56"/>
  <c r="AF40" i="56"/>
  <c r="AC40" i="56"/>
  <c r="AD40" i="56"/>
  <c r="X40" i="56"/>
  <c r="AA40" i="56" s="1"/>
  <c r="B42" i="56"/>
  <c r="C42" i="56" l="1"/>
  <c r="AG42" i="56"/>
  <c r="AN42" i="56"/>
  <c r="AM42" i="56"/>
  <c r="AK42" i="56"/>
  <c r="AL42" i="56"/>
  <c r="AJ42" i="56"/>
  <c r="AI42" i="56"/>
  <c r="AH42" i="56"/>
  <c r="B36" i="82"/>
  <c r="E43" i="58"/>
  <c r="B44" i="58"/>
  <c r="D43" i="58"/>
  <c r="I42" i="56"/>
  <c r="T42" i="56" s="1"/>
  <c r="H42" i="56"/>
  <c r="S42" i="56" s="1"/>
  <c r="M42" i="56"/>
  <c r="W42" i="56" s="1"/>
  <c r="E42" i="56"/>
  <c r="K42" i="56"/>
  <c r="J42" i="56"/>
  <c r="F42" i="56"/>
  <c r="O42" i="56"/>
  <c r="N42" i="56"/>
  <c r="L42" i="56"/>
  <c r="V42" i="56" s="1"/>
  <c r="G42" i="56"/>
  <c r="D42" i="56"/>
  <c r="X41" i="56"/>
  <c r="AA41" i="56" s="1"/>
  <c r="AF41" i="56"/>
  <c r="R41" i="56"/>
  <c r="U41" i="56"/>
  <c r="Z41" i="56" s="1"/>
  <c r="Q41" i="56"/>
  <c r="AC41" i="56"/>
  <c r="P41" i="56"/>
  <c r="B43" i="56"/>
  <c r="Y40" i="56"/>
  <c r="AB40" i="56"/>
  <c r="AT40" i="56" s="1"/>
  <c r="AD41" i="56"/>
  <c r="AE41" i="56"/>
  <c r="C43" i="56" l="1"/>
  <c r="AG43" i="56"/>
  <c r="AN43" i="56"/>
  <c r="AM43" i="56"/>
  <c r="AL43" i="56"/>
  <c r="AI43" i="56"/>
  <c r="AK43" i="56"/>
  <c r="AJ43" i="56"/>
  <c r="AH43" i="56"/>
  <c r="B37" i="82"/>
  <c r="D44" i="58"/>
  <c r="E44" i="58"/>
  <c r="M43" i="56"/>
  <c r="W43" i="56" s="1"/>
  <c r="E43" i="56"/>
  <c r="L43" i="56"/>
  <c r="V43" i="56" s="1"/>
  <c r="D43" i="56"/>
  <c r="I43" i="56"/>
  <c r="T43" i="56" s="1"/>
  <c r="O43" i="56"/>
  <c r="G43" i="56"/>
  <c r="N43" i="56"/>
  <c r="F43" i="56"/>
  <c r="J43" i="56"/>
  <c r="H43" i="56"/>
  <c r="S43" i="56" s="1"/>
  <c r="K43" i="56"/>
  <c r="AE42" i="56"/>
  <c r="R42" i="56"/>
  <c r="X42" i="56"/>
  <c r="B44" i="56"/>
  <c r="Y41" i="56"/>
  <c r="AB41" i="56"/>
  <c r="AT41" i="56" s="1"/>
  <c r="AF42" i="56"/>
  <c r="AA42" i="56"/>
  <c r="AD42" i="56"/>
  <c r="AC42" i="56"/>
  <c r="Q42" i="56"/>
  <c r="U42" i="56"/>
  <c r="Z42" i="56" s="1"/>
  <c r="P42" i="56"/>
  <c r="C44" i="56" l="1"/>
  <c r="AG44" i="56"/>
  <c r="AJ44" i="56"/>
  <c r="AN44" i="56"/>
  <c r="AK44" i="56"/>
  <c r="AM44" i="56"/>
  <c r="AL44" i="56"/>
  <c r="AI44" i="56"/>
  <c r="AH44" i="56"/>
  <c r="B38" i="82"/>
  <c r="I44" i="56"/>
  <c r="T44" i="56" s="1"/>
  <c r="H44" i="56"/>
  <c r="S44" i="56" s="1"/>
  <c r="M44" i="56"/>
  <c r="W44" i="56" s="1"/>
  <c r="E44" i="56"/>
  <c r="K44" i="56"/>
  <c r="J44" i="56"/>
  <c r="O44" i="56"/>
  <c r="N44" i="56"/>
  <c r="F44" i="56"/>
  <c r="L44" i="56"/>
  <c r="V44" i="56" s="1"/>
  <c r="D44" i="56"/>
  <c r="Q44" i="56" s="1"/>
  <c r="G44" i="56"/>
  <c r="AF43" i="56"/>
  <c r="U43" i="56"/>
  <c r="Z43" i="56" s="1"/>
  <c r="AC43" i="56"/>
  <c r="AD43" i="56"/>
  <c r="X43" i="56"/>
  <c r="AA43" i="56" s="1"/>
  <c r="P43" i="56"/>
  <c r="R43" i="56"/>
  <c r="AB42" i="56"/>
  <c r="AT42" i="56" s="1"/>
  <c r="Y42" i="56"/>
  <c r="AE43" i="56"/>
  <c r="B45" i="56"/>
  <c r="Q43" i="56"/>
  <c r="C45" i="56" l="1"/>
  <c r="AG45" i="56"/>
  <c r="AK45" i="56"/>
  <c r="AN45" i="56"/>
  <c r="AJ45" i="56"/>
  <c r="AM45" i="56"/>
  <c r="AL45" i="56"/>
  <c r="AI45" i="56"/>
  <c r="AH45" i="56"/>
  <c r="B39" i="82"/>
  <c r="B40" i="82" s="1"/>
  <c r="M45" i="56"/>
  <c r="W45" i="56" s="1"/>
  <c r="E45" i="56"/>
  <c r="L45" i="56"/>
  <c r="V45" i="56" s="1"/>
  <c r="D45" i="56"/>
  <c r="AC45" i="56" s="1"/>
  <c r="I45" i="56"/>
  <c r="T45" i="56" s="1"/>
  <c r="O45" i="56"/>
  <c r="G45" i="56"/>
  <c r="N45" i="56"/>
  <c r="F45" i="56"/>
  <c r="H45" i="56"/>
  <c r="S45" i="56" s="1"/>
  <c r="J45" i="56"/>
  <c r="K45" i="56"/>
  <c r="X44" i="56"/>
  <c r="AA44" i="56" s="1"/>
  <c r="P44" i="56"/>
  <c r="U44" i="56"/>
  <c r="Z44" i="56" s="1"/>
  <c r="AF44" i="56"/>
  <c r="AB43" i="56"/>
  <c r="AT43" i="56" s="1"/>
  <c r="Y43" i="56"/>
  <c r="R44" i="56"/>
  <c r="AC44" i="56"/>
  <c r="AE44" i="56"/>
  <c r="B46" i="56"/>
  <c r="AD44" i="56"/>
  <c r="C46" i="56" l="1"/>
  <c r="AG46" i="56"/>
  <c r="AN46" i="56"/>
  <c r="AM46" i="56"/>
  <c r="AK46" i="56"/>
  <c r="AJ46" i="56"/>
  <c r="AL46" i="56"/>
  <c r="AI46" i="56"/>
  <c r="AH46" i="56"/>
  <c r="I46" i="56"/>
  <c r="H46" i="56"/>
  <c r="M46" i="56"/>
  <c r="E46" i="56"/>
  <c r="K46" i="56"/>
  <c r="J46" i="56"/>
  <c r="O46" i="56"/>
  <c r="N46" i="56"/>
  <c r="D46" i="56"/>
  <c r="L46" i="56"/>
  <c r="G46" i="56"/>
  <c r="B47" i="56"/>
  <c r="F46" i="56"/>
  <c r="AF45" i="56"/>
  <c r="Y44" i="56"/>
  <c r="AE45" i="56"/>
  <c r="X45" i="56"/>
  <c r="AA45" i="56" s="1"/>
  <c r="U45" i="56"/>
  <c r="Z45" i="56" s="1"/>
  <c r="R45" i="56"/>
  <c r="AD45" i="56"/>
  <c r="Q45" i="56"/>
  <c r="P45" i="56"/>
  <c r="AB44" i="56"/>
  <c r="AT44" i="56" s="1"/>
  <c r="B41" i="82"/>
  <c r="AG47" i="56" l="1"/>
  <c r="AG48" i="56" s="1"/>
  <c r="AN47" i="56"/>
  <c r="AN48" i="56" s="1"/>
  <c r="AM47" i="56"/>
  <c r="AM48" i="56" s="1"/>
  <c r="AL47" i="56"/>
  <c r="AL48" i="56" s="1"/>
  <c r="AK47" i="56"/>
  <c r="AK48" i="56" s="1"/>
  <c r="AI47" i="56"/>
  <c r="AI48" i="56" s="1"/>
  <c r="AH47" i="56"/>
  <c r="AH48" i="56" s="1"/>
  <c r="AJ47" i="56"/>
  <c r="AJ48" i="56" s="1"/>
  <c r="C47" i="56"/>
  <c r="M47" i="56"/>
  <c r="M48" i="56" s="1"/>
  <c r="E47" i="56"/>
  <c r="E48" i="56" s="1"/>
  <c r="L47" i="56"/>
  <c r="L48" i="56" s="1"/>
  <c r="D47" i="56"/>
  <c r="D48" i="56" s="1"/>
  <c r="I47" i="56"/>
  <c r="I48" i="56" s="1"/>
  <c r="O47" i="56"/>
  <c r="O48" i="56" s="1"/>
  <c r="G47" i="56"/>
  <c r="G48" i="56" s="1"/>
  <c r="N47" i="56"/>
  <c r="N48" i="56" s="1"/>
  <c r="F47" i="56"/>
  <c r="F48" i="56" s="1"/>
  <c r="J47" i="56"/>
  <c r="J48" i="56" s="1"/>
  <c r="H47" i="56"/>
  <c r="H48" i="56" s="1"/>
  <c r="K47" i="56"/>
  <c r="K48" i="56" s="1"/>
  <c r="U46" i="56"/>
  <c r="Y45" i="56"/>
  <c r="AB45" i="56"/>
  <c r="AT45" i="56" s="1"/>
  <c r="R46" i="56"/>
  <c r="AD46" i="56"/>
  <c r="Q46" i="56"/>
  <c r="S46" i="56"/>
  <c r="P46" i="56"/>
  <c r="T46" i="56"/>
  <c r="W46" i="56"/>
  <c r="V46" i="56"/>
  <c r="AE46" i="56"/>
  <c r="AF46" i="56"/>
  <c r="X46" i="56"/>
  <c r="AC46" i="56"/>
  <c r="T47" i="56" l="1"/>
  <c r="T48" i="56" s="1"/>
  <c r="S47" i="56"/>
  <c r="S48" i="56" s="1"/>
  <c r="V47" i="56"/>
  <c r="V48" i="56" s="1"/>
  <c r="W47" i="56"/>
  <c r="W48" i="56" s="1"/>
  <c r="AD47" i="56"/>
  <c r="AD48" i="56" s="1"/>
  <c r="Q47" i="56"/>
  <c r="Q48" i="56" s="1"/>
  <c r="R47" i="56"/>
  <c r="R48" i="56" s="1"/>
  <c r="X47" i="56"/>
  <c r="AF47" i="56"/>
  <c r="AF48" i="56" s="1"/>
  <c r="U47" i="56"/>
  <c r="Z47" i="56" s="1"/>
  <c r="AE47" i="56"/>
  <c r="AE48" i="56" s="1"/>
  <c r="AC47" i="56"/>
  <c r="AC48" i="56" s="1"/>
  <c r="P47" i="56"/>
  <c r="P48" i="56" s="1"/>
  <c r="B42" i="82"/>
  <c r="Z46" i="56"/>
  <c r="AA46" i="56"/>
  <c r="AB46" i="56"/>
  <c r="AT46" i="56" s="1"/>
  <c r="Y46" i="56"/>
  <c r="AA47" i="56" l="1"/>
  <c r="X48" i="56"/>
  <c r="U48" i="56"/>
  <c r="Y47" i="56"/>
  <c r="AB47" i="56"/>
  <c r="AT47" i="56" s="1"/>
  <c r="AT48" i="56" s="1"/>
  <c r="B43" i="82"/>
  <c r="B44" i="82" l="1"/>
  <c r="B45" i="82"/>
  <c r="B46" i="82" l="1"/>
  <c r="B47" i="82" l="1"/>
  <c r="B48" i="82" l="1"/>
  <c r="B49" i="82" l="1"/>
  <c r="B50" i="82" l="1"/>
  <c r="B51" i="82" s="1"/>
  <c r="B52" i="82" l="1"/>
  <c r="B53" i="82"/>
  <c r="B54" i="82" l="1"/>
  <c r="B55" i="82" l="1"/>
  <c r="B56" i="82" s="1"/>
  <c r="B57" i="82" l="1"/>
  <c r="B58" i="82" s="1"/>
  <c r="B59" i="82" l="1"/>
  <c r="B60" i="82" l="1"/>
  <c r="B61" i="82" l="1"/>
  <c r="B62" i="82" l="1"/>
  <c r="B63" i="82" l="1"/>
  <c r="B64" i="82" l="1"/>
  <c r="B65" i="82" l="1"/>
  <c r="B66" i="82" l="1"/>
  <c r="B67" i="82" s="1"/>
  <c r="B68" i="82" l="1"/>
  <c r="B69" i="82" l="1"/>
  <c r="B70" i="82" s="1"/>
  <c r="B71" i="82" l="1"/>
  <c r="B72" i="82" l="1"/>
  <c r="B73" i="82" l="1"/>
  <c r="B74" i="82" s="1"/>
  <c r="B75" i="82" l="1"/>
  <c r="B76" i="82" l="1"/>
  <c r="B77" i="82"/>
  <c r="B78" i="82" l="1"/>
  <c r="B79" i="82" l="1"/>
  <c r="B80" i="82" l="1"/>
  <c r="B81" i="82" l="1"/>
  <c r="B82" i="82" l="1"/>
  <c r="B83" i="82" l="1"/>
  <c r="B84" i="82" s="1"/>
  <c r="B85" i="82" l="1"/>
  <c r="B86" i="82" l="1"/>
  <c r="B87" i="82" l="1"/>
  <c r="B88" i="82" l="1"/>
  <c r="B89" i="82" l="1"/>
  <c r="B90" i="82"/>
  <c r="B91" i="82" l="1"/>
  <c r="B92" i="82" l="1"/>
  <c r="B93" i="82" l="1"/>
  <c r="B94" i="82" l="1"/>
  <c r="B95" i="82" l="1"/>
  <c r="B96" i="82"/>
  <c r="B97" i="82" l="1"/>
  <c r="B98" i="82" l="1"/>
  <c r="B99" i="82" l="1"/>
  <c r="B100" i="82" l="1"/>
  <c r="B101" i="82" l="1"/>
  <c r="B102" i="82" l="1"/>
  <c r="R7" i="113" l="1"/>
  <c r="AW5" i="113" s="1"/>
  <c r="E4" i="86"/>
  <c r="F9" i="61" s="1"/>
  <c r="R7" i="112"/>
  <c r="AW5" i="112" s="1"/>
  <c r="R7" i="111"/>
  <c r="AW5" i="111" s="1"/>
  <c r="B103" i="82"/>
  <c r="B104" i="82" l="1"/>
  <c r="R7" i="85"/>
  <c r="AW5" i="85" s="1"/>
  <c r="E3" i="86"/>
  <c r="F8" i="61" s="1"/>
  <c r="C10" i="56"/>
  <c r="B105" i="82" l="1"/>
  <c r="B106" i="82" l="1"/>
  <c r="B107" i="82" l="1"/>
  <c r="B108" i="82" l="1"/>
  <c r="B109" i="82" l="1"/>
  <c r="B110" i="82" l="1"/>
  <c r="B111" i="82" l="1"/>
  <c r="B112" i="82" l="1"/>
  <c r="B113" i="82" l="1"/>
  <c r="B114" i="82" l="1"/>
  <c r="F22" i="82" l="1"/>
  <c r="F18" i="82"/>
  <c r="F19" i="82"/>
  <c r="F26" i="82"/>
  <c r="F29" i="82"/>
  <c r="F25" i="82"/>
  <c r="F21" i="82"/>
  <c r="F24" i="82"/>
  <c r="F17" i="82"/>
  <c r="F28" i="82"/>
  <c r="F23" i="82"/>
  <c r="F15" i="82"/>
  <c r="F16" i="82"/>
  <c r="F27" i="82"/>
  <c r="F5" i="82"/>
  <c r="F20" i="82"/>
  <c r="F11" i="82"/>
  <c r="F4" i="82"/>
  <c r="F9" i="60" s="1"/>
  <c r="F8" i="82"/>
  <c r="F7" i="82"/>
  <c r="F13" i="82"/>
  <c r="F10" i="82"/>
  <c r="F9" i="82"/>
  <c r="F6" i="82"/>
  <c r="F14" i="82"/>
  <c r="F12" i="82"/>
  <c r="B115" i="82"/>
  <c r="B116" i="82" l="1"/>
  <c r="B117" i="82" s="1"/>
  <c r="B118" i="82" l="1"/>
  <c r="B119" i="82" l="1"/>
  <c r="B120" i="82" l="1"/>
  <c r="B121" i="82" l="1"/>
  <c r="B122" i="82" l="1"/>
  <c r="B123" i="82" l="1"/>
  <c r="B124" i="82" l="1"/>
  <c r="B125" i="82" l="1"/>
  <c r="B126" i="82" l="1"/>
  <c r="B127" i="82" l="1"/>
  <c r="B128" i="82" l="1"/>
  <c r="B129" i="82" l="1"/>
  <c r="B130" i="82" l="1"/>
  <c r="B131" i="82" l="1"/>
  <c r="B132" i="82" s="1"/>
  <c r="B133" i="82" l="1"/>
  <c r="B134" i="82" l="1"/>
  <c r="B135" i="82" l="1"/>
  <c r="B136" i="82" l="1"/>
  <c r="B137" i="82" l="1"/>
  <c r="B138" i="82" l="1"/>
  <c r="B139" i="82" l="1"/>
  <c r="B140" i="82" l="1"/>
  <c r="B141" i="82" l="1"/>
  <c r="B142" i="82" l="1"/>
  <c r="B143" i="82" l="1"/>
  <c r="B144" i="82" l="1"/>
  <c r="B145" i="82" l="1"/>
  <c r="B146" i="82" l="1"/>
  <c r="B147" i="82" l="1"/>
  <c r="B148" i="82" l="1"/>
  <c r="B149" i="82" l="1"/>
  <c r="B150" i="82" l="1"/>
  <c r="B151" i="82" l="1"/>
  <c r="B152" i="82" l="1"/>
  <c r="B153" i="82" l="1"/>
  <c r="B154" i="82" l="1"/>
  <c r="B155" i="82" l="1"/>
  <c r="B156" i="82" l="1"/>
  <c r="B157" i="82" l="1"/>
  <c r="B158" i="82"/>
  <c r="B159" i="82" l="1"/>
  <c r="B160" i="82" l="1"/>
  <c r="B161" i="82" l="1"/>
  <c r="B162" i="82" l="1"/>
  <c r="B163" i="82" l="1"/>
  <c r="B164" i="82" l="1"/>
  <c r="B165" i="82" l="1"/>
  <c r="B166" i="82" l="1"/>
  <c r="B167" i="82" s="1"/>
  <c r="B168" i="82" l="1"/>
  <c r="B169" i="82" l="1"/>
  <c r="B170" i="82" l="1"/>
  <c r="B171" i="82" l="1"/>
  <c r="B172" i="82" s="1"/>
  <c r="B173" i="82" l="1"/>
  <c r="B174" i="82" l="1"/>
  <c r="B175" i="82" l="1"/>
  <c r="B176" i="82" l="1"/>
  <c r="B177" i="82" l="1"/>
  <c r="B178" i="82" l="1"/>
  <c r="B179" i="82" l="1"/>
  <c r="B180" i="82" l="1"/>
  <c r="B181" i="82" l="1"/>
  <c r="B182" i="82" l="1"/>
  <c r="B183" i="82" l="1"/>
  <c r="B184" i="82"/>
  <c r="B185" i="82" l="1"/>
  <c r="B186" i="82" l="1"/>
  <c r="B187" i="82" l="1"/>
  <c r="B188" i="82" l="1"/>
  <c r="B189" i="82" l="1"/>
  <c r="B190" i="82" l="1"/>
  <c r="B191" i="82" l="1"/>
  <c r="B192" i="82" l="1"/>
  <c r="B193" i="82" l="1"/>
  <c r="B194" i="82" l="1"/>
  <c r="B195" i="82" l="1"/>
  <c r="B196" i="82" l="1"/>
  <c r="B197" i="82" l="1"/>
  <c r="B198" i="82" s="1"/>
  <c r="B199" i="82" l="1"/>
  <c r="B200" i="82" s="1"/>
  <c r="B201" i="82" l="1"/>
  <c r="B202" i="82" l="1"/>
  <c r="B203" i="82" l="1"/>
  <c r="B204" i="82"/>
  <c r="B205" i="82" l="1"/>
  <c r="B206" i="82" l="1"/>
  <c r="B207" i="82" l="1"/>
  <c r="B208" i="82" l="1"/>
  <c r="B209" i="82" l="1"/>
  <c r="B210" i="82" l="1"/>
  <c r="B211" i="82" l="1"/>
  <c r="B212" i="82" l="1"/>
  <c r="B213" i="82" l="1"/>
  <c r="B214" i="82" l="1"/>
  <c r="B215" i="82" l="1"/>
  <c r="B216" i="82" l="1"/>
  <c r="B217" i="82" l="1"/>
  <c r="B218" i="82" l="1"/>
  <c r="B219" i="82" l="1"/>
  <c r="B220" i="82" l="1"/>
  <c r="B221" i="82" l="1"/>
  <c r="B222" i="82" l="1"/>
  <c r="B223" i="82" l="1"/>
  <c r="B224" i="82" l="1"/>
  <c r="B225" i="82" l="1"/>
  <c r="B226" i="82" l="1"/>
  <c r="B227" i="82" l="1"/>
  <c r="B228" i="82" l="1"/>
  <c r="B229" i="82" l="1"/>
  <c r="B230" i="82" l="1"/>
  <c r="B231" i="82" l="1"/>
  <c r="B232" i="82" l="1"/>
  <c r="B233" i="82" s="1"/>
  <c r="B234" i="82" l="1"/>
  <c r="B235" i="82" l="1"/>
  <c r="B236" i="82" l="1"/>
  <c r="B237" i="82" s="1"/>
  <c r="B238" i="82" l="1"/>
  <c r="B239" i="82" l="1"/>
  <c r="B240" i="82" l="1"/>
  <c r="B241" i="82" l="1"/>
  <c r="B242" i="82" l="1"/>
  <c r="B243" i="82" s="1"/>
  <c r="B244" i="82" l="1"/>
  <c r="B245" i="82" l="1"/>
  <c r="B246" i="82" l="1"/>
  <c r="B247" i="82" l="1"/>
  <c r="B248" i="82"/>
  <c r="B249" i="82" l="1"/>
  <c r="B250" i="82" s="1"/>
  <c r="B251" i="82" l="1"/>
  <c r="B252" i="82" l="1"/>
  <c r="B253" i="82" l="1"/>
  <c r="B254" i="82" l="1"/>
  <c r="B255" i="82" l="1"/>
  <c r="B256" i="82" l="1"/>
  <c r="B257" i="82" l="1"/>
  <c r="B258" i="82" l="1"/>
  <c r="B259" i="82" s="1"/>
  <c r="B260" i="82" l="1"/>
  <c r="B261" i="82" l="1"/>
  <c r="B262" i="82" l="1"/>
  <c r="B263" i="82" l="1"/>
  <c r="B264" i="82" s="1"/>
  <c r="B265" i="82" l="1"/>
  <c r="B266" i="82" l="1"/>
  <c r="B267" i="82" l="1"/>
  <c r="B268" i="82" l="1"/>
  <c r="B269" i="82" l="1"/>
  <c r="B270" i="82" l="1"/>
  <c r="B271" i="82" l="1"/>
  <c r="B272" i="82" l="1"/>
  <c r="B273" i="82" l="1"/>
  <c r="B274" i="82" l="1"/>
  <c r="B275" i="82" l="1"/>
  <c r="B276" i="82" l="1"/>
  <c r="B277" i="82" l="1"/>
  <c r="B278" i="82" l="1"/>
  <c r="B279" i="82" l="1"/>
  <c r="B280" i="82" s="1"/>
  <c r="B281" i="82" l="1"/>
  <c r="B282" i="82" l="1"/>
  <c r="B283" i="82" s="1"/>
  <c r="B284" i="82" l="1"/>
  <c r="B285" i="82" l="1"/>
  <c r="B286" i="82" l="1"/>
  <c r="B287" i="82" s="1"/>
  <c r="B288" i="82" l="1"/>
  <c r="B289" i="82" l="1"/>
  <c r="B290" i="82" l="1"/>
  <c r="B291" i="82" l="1"/>
  <c r="B292" i="82" l="1"/>
  <c r="B293" i="82" s="1"/>
  <c r="B294" i="82" l="1"/>
  <c r="B295" i="82" l="1"/>
  <c r="B296" i="82" l="1"/>
  <c r="B297" i="82" l="1"/>
  <c r="B298" i="82" l="1"/>
  <c r="B299" i="82" l="1"/>
  <c r="B300" i="82" l="1"/>
  <c r="B301" i="82" l="1"/>
  <c r="B302" i="82" l="1"/>
  <c r="B303" i="82" l="1"/>
  <c r="B304" i="82" l="1"/>
  <c r="B305" i="82" l="1"/>
  <c r="B306" i="82" l="1"/>
  <c r="B307" i="82" l="1"/>
  <c r="B308" i="82" l="1"/>
  <c r="B309" i="82" s="1"/>
  <c r="B310" i="82" l="1"/>
  <c r="B311" i="82" l="1"/>
  <c r="B312" i="82" l="1"/>
  <c r="B313" i="82" l="1"/>
  <c r="B314" i="82" l="1"/>
  <c r="B315" i="82" l="1"/>
  <c r="B316" i="82" l="1"/>
  <c r="B317" i="82" l="1"/>
  <c r="B318" i="82" l="1"/>
  <c r="B319" i="82" s="1"/>
  <c r="B320" i="82" l="1"/>
  <c r="B321" i="82" l="1"/>
  <c r="B322" i="82" s="1"/>
  <c r="B323" i="82" l="1"/>
  <c r="B324" i="82" l="1"/>
  <c r="B325" i="82"/>
  <c r="B326" i="82" l="1"/>
  <c r="B327" i="82" l="1"/>
  <c r="B328" i="82" l="1"/>
  <c r="B329" i="82" l="1"/>
  <c r="B330" i="82" l="1"/>
  <c r="B331" i="82" l="1"/>
  <c r="B332" i="82" l="1"/>
  <c r="B333" i="82" l="1"/>
  <c r="B334" i="82"/>
  <c r="B335" i="82" l="1"/>
  <c r="B336" i="82" l="1"/>
  <c r="B337" i="82" l="1"/>
  <c r="B338" i="82" l="1"/>
  <c r="B339" i="82" l="1"/>
  <c r="B340" i="82" l="1"/>
  <c r="B341" i="82" l="1"/>
  <c r="B342" i="82" s="1"/>
  <c r="B343" i="82" l="1"/>
  <c r="B344" i="82" l="1"/>
  <c r="B345" i="82" l="1"/>
  <c r="B346" i="82" s="1"/>
  <c r="B347" i="82" l="1"/>
  <c r="B348" i="82" l="1"/>
  <c r="B349" i="82" l="1"/>
  <c r="B350" i="82" l="1"/>
  <c r="B351" i="82" l="1"/>
  <c r="B352" i="82" l="1"/>
  <c r="B353" i="82" l="1"/>
  <c r="B354" i="82" l="1"/>
  <c r="B355" i="82" l="1"/>
  <c r="B356" i="82" l="1"/>
  <c r="B357" i="82" l="1"/>
  <c r="B358" i="82" l="1"/>
  <c r="B359" i="82" l="1"/>
  <c r="B360" i="82" l="1"/>
  <c r="B361" i="82" s="1"/>
  <c r="B362" i="82" l="1"/>
  <c r="B363" i="82" l="1"/>
  <c r="B364" i="82" l="1"/>
  <c r="B365" i="82" l="1"/>
  <c r="B366" i="82" l="1"/>
  <c r="B367" i="82" l="1"/>
  <c r="B368" i="82" l="1"/>
  <c r="B369" i="82" l="1"/>
  <c r="B370" i="82" l="1"/>
  <c r="B371" i="82" l="1"/>
  <c r="B372" i="82" l="1"/>
  <c r="B373" i="82" s="1"/>
  <c r="B374" i="82" l="1"/>
  <c r="B375" i="82" l="1"/>
  <c r="B376" i="82" l="1"/>
  <c r="B377" i="82" l="1"/>
  <c r="B378" i="82" l="1"/>
  <c r="B379" i="82" l="1"/>
  <c r="B380" i="82" l="1"/>
  <c r="B381" i="82" l="1"/>
  <c r="B382" i="82" l="1"/>
  <c r="B383" i="82" l="1"/>
  <c r="B384" i="82" l="1"/>
  <c r="B385" i="82" l="1"/>
  <c r="B386" i="82" l="1"/>
  <c r="B387" i="82" s="1"/>
  <c r="B388" i="82" l="1"/>
  <c r="B389" i="82" l="1"/>
  <c r="B390" i="82" l="1"/>
  <c r="B391" i="82" l="1"/>
  <c r="B392" i="82" l="1"/>
  <c r="B393" i="82" l="1"/>
  <c r="B394" i="82" l="1"/>
  <c r="B395" i="82" l="1"/>
  <c r="B396" i="82" s="1"/>
  <c r="B397" i="82" l="1"/>
  <c r="B398" i="82" l="1"/>
  <c r="B399" i="82" l="1"/>
  <c r="B400" i="82" l="1"/>
  <c r="B401" i="82" l="1"/>
  <c r="B402" i="82" l="1"/>
  <c r="B403" i="82" l="1"/>
  <c r="B404" i="82" l="1"/>
  <c r="B405" i="82" l="1"/>
  <c r="B406" i="82" l="1"/>
  <c r="B407" i="82" l="1"/>
  <c r="B408" i="82" l="1"/>
  <c r="B409" i="82" l="1"/>
  <c r="B410" i="82" l="1"/>
  <c r="B411" i="82" l="1"/>
  <c r="B412" i="82" l="1"/>
  <c r="B413" i="82" l="1"/>
  <c r="B414" i="82" l="1"/>
  <c r="B415" i="82" l="1"/>
  <c r="B416" i="82" l="1"/>
  <c r="B417" i="82" l="1"/>
  <c r="B418" i="82" l="1"/>
  <c r="B419" i="82" l="1"/>
  <c r="B420" i="82" l="1"/>
  <c r="B421" i="82" l="1"/>
  <c r="B422" i="82" l="1"/>
  <c r="B423" i="82" l="1"/>
  <c r="B424" i="82" l="1"/>
  <c r="B425" i="82" l="1"/>
  <c r="B426" i="82"/>
  <c r="B427" i="82" l="1"/>
  <c r="B428" i="82" l="1"/>
  <c r="B429" i="82" l="1"/>
  <c r="B430" i="82" l="1"/>
  <c r="B431" i="82" l="1"/>
  <c r="B432" i="82" l="1"/>
  <c r="B433" i="82" l="1"/>
  <c r="B434" i="82" l="1"/>
  <c r="B435" i="82" l="1"/>
  <c r="B436" i="82" l="1"/>
  <c r="B437" i="82" l="1"/>
  <c r="B438" i="82" l="1"/>
  <c r="B439" i="82" l="1"/>
  <c r="B440" i="82" l="1"/>
  <c r="B441" i="82"/>
  <c r="B442" i="82" l="1"/>
  <c r="B443" i="82" l="1"/>
  <c r="B444" i="82" l="1"/>
  <c r="B445" i="82" l="1"/>
  <c r="B446" i="82" l="1"/>
  <c r="B447" i="82" l="1"/>
  <c r="B448" i="82" l="1"/>
  <c r="B449" i="82" l="1"/>
  <c r="B450" i="82" l="1"/>
  <c r="B451" i="82" l="1"/>
  <c r="B452" i="82" l="1"/>
  <c r="B453" i="82" l="1"/>
  <c r="B454" i="82" l="1"/>
  <c r="B455" i="82" l="1"/>
  <c r="B456" i="82" l="1"/>
  <c r="B457" i="82" l="1"/>
  <c r="B458" i="82" l="1"/>
  <c r="B459" i="82" l="1"/>
  <c r="B460" i="82" l="1"/>
  <c r="B461" i="82" l="1"/>
  <c r="B462" i="82" l="1"/>
  <c r="B463" i="82" l="1"/>
  <c r="B464" i="82" s="1"/>
  <c r="B465" i="82" l="1"/>
  <c r="B466" i="82" l="1"/>
  <c r="B467" i="82" l="1"/>
  <c r="B468" i="82" l="1"/>
  <c r="B469" i="82" l="1"/>
  <c r="B470" i="82" l="1"/>
  <c r="B471" i="82" l="1"/>
  <c r="B472" i="82" l="1"/>
  <c r="B473" i="82" l="1"/>
  <c r="B474" i="82" l="1"/>
  <c r="B475" i="82" l="1"/>
  <c r="B476" i="82" l="1"/>
  <c r="B477" i="82" l="1"/>
  <c r="B478" i="82" l="1"/>
  <c r="B479" i="82" l="1"/>
  <c r="B480" i="82" l="1"/>
  <c r="B481" i="82" l="1"/>
  <c r="B482" i="82" l="1"/>
  <c r="B483" i="82" l="1"/>
  <c r="B484" i="82" l="1"/>
  <c r="B485" i="82" l="1"/>
  <c r="B486" i="82" l="1"/>
  <c r="B487" i="82" s="1"/>
  <c r="B488" i="82" l="1"/>
  <c r="B489" i="82"/>
  <c r="B490" i="82" l="1"/>
  <c r="B491" i="82" l="1"/>
  <c r="B492" i="82" l="1"/>
  <c r="B493" i="82" l="1"/>
  <c r="B494" i="82" s="1"/>
  <c r="B495" i="82" l="1"/>
  <c r="B496" i="82" l="1"/>
  <c r="B497" i="82" l="1"/>
  <c r="B498" i="82" l="1"/>
  <c r="B499" i="82" s="1"/>
  <c r="B500" i="82" l="1"/>
  <c r="B501" i="82" l="1"/>
  <c r="B502" i="82" l="1"/>
  <c r="B503" i="82" l="1"/>
  <c r="B504" i="82" l="1"/>
  <c r="B505" i="82" l="1"/>
  <c r="B506" i="82" l="1"/>
  <c r="B507" i="82" l="1"/>
  <c r="B508" i="82" l="1"/>
  <c r="B509" i="82" l="1"/>
  <c r="B510" i="82" l="1"/>
  <c r="B511" i="82" l="1"/>
  <c r="B512" i="82" l="1"/>
  <c r="B513" i="82" l="1"/>
  <c r="B514" i="82" l="1"/>
  <c r="B515" i="82" l="1"/>
  <c r="B516" i="82" l="1"/>
  <c r="B517" i="82" l="1"/>
  <c r="B518" i="82" l="1"/>
  <c r="B519" i="82" l="1"/>
  <c r="B520" i="82" l="1"/>
  <c r="B521" i="82" l="1"/>
  <c r="B522" i="82" l="1"/>
  <c r="B523" i="82" l="1"/>
  <c r="B524" i="82" l="1"/>
  <c r="B525" i="82" l="1"/>
  <c r="B526" i="82" l="1"/>
  <c r="B527" i="82" l="1"/>
  <c r="B528" i="82" l="1"/>
  <c r="B529" i="82" l="1"/>
  <c r="B530" i="82" l="1"/>
  <c r="B531" i="82" l="1"/>
  <c r="B532" i="82" l="1"/>
  <c r="B533" i="82" l="1"/>
  <c r="B534" i="82" l="1"/>
  <c r="B535" i="82" l="1"/>
  <c r="B536" i="82" l="1"/>
  <c r="B537" i="82" l="1"/>
  <c r="B538" i="82" l="1"/>
  <c r="B539" i="82" l="1"/>
  <c r="B540" i="82" l="1"/>
  <c r="B541" i="82" l="1"/>
  <c r="B542" i="82" l="1"/>
  <c r="B543" i="82" l="1"/>
  <c r="B544" i="82" l="1"/>
  <c r="B545" i="82" l="1"/>
  <c r="B546" i="82" l="1"/>
  <c r="B547" i="82" l="1"/>
  <c r="B548" i="82" l="1"/>
  <c r="B549" i="82" l="1"/>
  <c r="B550" i="82" l="1"/>
  <c r="B551" i="82" l="1"/>
  <c r="B552" i="82" l="1"/>
  <c r="Q9" i="60"/>
  <c r="J9" i="60"/>
  <c r="J11" i="60"/>
  <c r="J10" i="60"/>
  <c r="Q10" i="60"/>
  <c r="Q11" i="60"/>
  <c r="Q12" i="60"/>
  <c r="J12" i="60"/>
  <c r="J13" i="60"/>
  <c r="Q13" i="60"/>
  <c r="Q14" i="60"/>
  <c r="J14" i="60"/>
  <c r="Q15" i="60"/>
  <c r="J15" i="60"/>
  <c r="Q16" i="60"/>
  <c r="J16" i="60"/>
  <c r="Q17" i="60"/>
  <c r="J17" i="60"/>
  <c r="Q18" i="60"/>
  <c r="J18" i="60"/>
  <c r="Q19" i="60"/>
  <c r="J19" i="60"/>
  <c r="Q20" i="60"/>
  <c r="J20" i="60"/>
  <c r="J21" i="60"/>
  <c r="Q21" i="60"/>
  <c r="Q22" i="60"/>
  <c r="J22" i="60"/>
  <c r="J23" i="60"/>
  <c r="Q23" i="60"/>
  <c r="J24" i="60"/>
  <c r="Q24" i="60"/>
  <c r="J25" i="60"/>
  <c r="Q25" i="60"/>
  <c r="Q26" i="60"/>
  <c r="J26" i="60"/>
  <c r="J27" i="60"/>
  <c r="Q27" i="60"/>
  <c r="Q28" i="60"/>
  <c r="J28" i="60"/>
  <c r="J29" i="60"/>
  <c r="Q29" i="60"/>
  <c r="Q30" i="60"/>
  <c r="J30" i="60"/>
  <c r="J31" i="60"/>
  <c r="Q31" i="60"/>
  <c r="Q32" i="60"/>
  <c r="J32" i="60"/>
  <c r="Q33" i="60"/>
  <c r="J33" i="60"/>
  <c r="J34" i="60"/>
  <c r="Q34" i="60"/>
  <c r="Q35" i="60"/>
  <c r="J35" i="60"/>
  <c r="Q36" i="60"/>
  <c r="J36" i="60"/>
  <c r="J37" i="60"/>
  <c r="Q37" i="60"/>
  <c r="Q38" i="60"/>
  <c r="J38" i="60"/>
  <c r="Q39" i="60"/>
  <c r="J39" i="60"/>
  <c r="F10" i="60"/>
  <c r="F11" i="60"/>
  <c r="F12" i="60"/>
  <c r="F13" i="60"/>
  <c r="F15" i="60"/>
  <c r="B553" i="82" l="1"/>
  <c r="B554" i="82" l="1"/>
  <c r="B555" i="82" l="1"/>
  <c r="B556" i="82" l="1"/>
  <c r="B557" i="82" l="1"/>
  <c r="B558" i="82" l="1"/>
  <c r="B559" i="82" l="1"/>
  <c r="B560" i="82" l="1"/>
  <c r="B561" i="82" l="1"/>
  <c r="B562" i="82" l="1"/>
  <c r="B563" i="82" l="1"/>
  <c r="B564" i="82" l="1"/>
  <c r="B565" i="82" l="1"/>
  <c r="B566" i="82" l="1"/>
  <c r="B567" i="82" l="1"/>
  <c r="B568" i="82" l="1"/>
  <c r="B569" i="82" l="1"/>
  <c r="B570" i="82" l="1"/>
  <c r="B571" i="82" l="1"/>
  <c r="B572" i="82" l="1"/>
  <c r="B573" i="82" l="1"/>
  <c r="B574" i="82" l="1"/>
  <c r="B575" i="82" l="1"/>
  <c r="B576" i="82" l="1"/>
  <c r="B577" i="82" l="1"/>
  <c r="B578" i="82" l="1"/>
  <c r="B579" i="82" l="1"/>
  <c r="B580" i="82" l="1"/>
  <c r="B581" i="82" l="1"/>
  <c r="B582" i="82" l="1"/>
  <c r="B583" i="82" l="1"/>
  <c r="B584" i="82" l="1"/>
  <c r="B585" i="82" l="1"/>
  <c r="B586" i="82" l="1"/>
  <c r="B587" i="82" l="1"/>
  <c r="B588" i="82" l="1"/>
  <c r="B589" i="82" l="1"/>
  <c r="B590" i="82" l="1"/>
  <c r="B591" i="82" l="1"/>
  <c r="B592" i="82" l="1"/>
  <c r="B593" i="82" l="1"/>
  <c r="B594" i="82" l="1"/>
  <c r="B595" i="82" l="1"/>
  <c r="B596" i="82" l="1"/>
  <c r="B597" i="82" l="1"/>
  <c r="B598" i="82" l="1"/>
  <c r="B599" i="82" l="1"/>
  <c r="B600" i="82" l="1"/>
  <c r="B601" i="82" l="1"/>
  <c r="B602" i="82" l="1"/>
  <c r="B603" i="82" l="1"/>
  <c r="B604" i="82" l="1"/>
  <c r="B605" i="82" l="1"/>
  <c r="B606" i="82" l="1"/>
  <c r="B607" i="82" l="1"/>
  <c r="B608" i="82" l="1"/>
  <c r="B609" i="82" l="1"/>
  <c r="B610" i="82" l="1"/>
  <c r="B611" i="82" l="1"/>
  <c r="B612" i="82" l="1"/>
  <c r="B613" i="82" l="1"/>
  <c r="B614" i="82" l="1"/>
  <c r="B615" i="82" l="1"/>
  <c r="B616" i="82" l="1"/>
  <c r="B617" i="82" l="1"/>
  <c r="B618" i="82" l="1"/>
  <c r="B619" i="82" l="1"/>
  <c r="B620" i="82" l="1"/>
  <c r="B621" i="82" l="1"/>
  <c r="B622" i="82" l="1"/>
  <c r="B623" i="82" l="1"/>
  <c r="B624" i="82" l="1"/>
  <c r="B625" i="82" l="1"/>
  <c r="B626" i="82" l="1"/>
  <c r="B627" i="82" l="1"/>
  <c r="B628" i="82" l="1"/>
  <c r="B629" i="82" l="1"/>
  <c r="B630" i="82" l="1"/>
  <c r="B631" i="82" l="1"/>
  <c r="B632" i="82" l="1"/>
  <c r="B633" i="82" l="1"/>
  <c r="B634" i="82" l="1"/>
  <c r="B635" i="82" l="1"/>
  <c r="B636" i="82" l="1"/>
  <c r="B637" i="82" l="1"/>
  <c r="B638" i="82" l="1"/>
  <c r="B639" i="82" l="1"/>
  <c r="B640" i="82" l="1"/>
  <c r="B641" i="82" l="1"/>
  <c r="B642" i="82" l="1"/>
  <c r="B643" i="82" l="1"/>
  <c r="B644" i="82" l="1"/>
  <c r="B645" i="82" l="1"/>
  <c r="B646" i="82" l="1"/>
  <c r="B647" i="82" l="1"/>
  <c r="B648" i="82" l="1"/>
  <c r="B649" i="82" l="1"/>
  <c r="B650" i="82" l="1"/>
  <c r="B651" i="82" l="1"/>
  <c r="B652" i="82" l="1"/>
  <c r="B653" i="82" l="1"/>
  <c r="B654" i="82" l="1"/>
  <c r="B655" i="82" l="1"/>
  <c r="B656" i="82" l="1"/>
  <c r="B657" i="82" l="1"/>
  <c r="B658" i="82" l="1"/>
  <c r="B659" i="82" l="1"/>
  <c r="B660" i="82" l="1"/>
  <c r="B661" i="82" l="1"/>
  <c r="B662" i="82" l="1"/>
  <c r="B663" i="82" l="1"/>
  <c r="B664" i="82" l="1"/>
  <c r="B665" i="82" l="1"/>
  <c r="B666" i="82" l="1"/>
  <c r="B667" i="82" l="1"/>
  <c r="B668" i="82" l="1"/>
  <c r="B669" i="82" l="1"/>
  <c r="B670" i="82" l="1"/>
  <c r="B671" i="82" l="1"/>
  <c r="B672" i="82" l="1"/>
  <c r="B673" i="82" l="1"/>
  <c r="B674" i="82" l="1"/>
  <c r="B675" i="82" l="1"/>
  <c r="B676" i="82" l="1"/>
  <c r="B677" i="82" l="1"/>
  <c r="B678" i="82" l="1"/>
  <c r="B679" i="82" l="1"/>
  <c r="B680" i="82" l="1"/>
  <c r="B681" i="82" l="1"/>
  <c r="B682" i="82" l="1"/>
  <c r="B683" i="82" l="1"/>
  <c r="B684" i="82" l="1"/>
  <c r="B685" i="82" l="1"/>
  <c r="B686" i="82" l="1"/>
  <c r="B687" i="82" l="1"/>
  <c r="B688" i="82" l="1"/>
  <c r="B689" i="82" l="1"/>
  <c r="B690" i="82" l="1"/>
  <c r="B691" i="82" l="1"/>
  <c r="B692" i="82" l="1"/>
  <c r="B693" i="82" l="1"/>
  <c r="B694" i="82" l="1"/>
  <c r="B695" i="82" l="1"/>
  <c r="B696" i="82" l="1"/>
  <c r="B697" i="82" l="1"/>
  <c r="B698" i="82" l="1"/>
  <c r="B699" i="82" l="1"/>
  <c r="B700" i="82" l="1"/>
  <c r="B701" i="82" l="1"/>
  <c r="B702" i="82" l="1"/>
  <c r="B703" i="82" l="1"/>
  <c r="B704" i="82" l="1"/>
  <c r="B705" i="82" l="1"/>
  <c r="B706" i="82" l="1"/>
  <c r="B707" i="82" l="1"/>
  <c r="B708" i="82" l="1"/>
  <c r="B709" i="82" l="1"/>
  <c r="B710" i="82" l="1"/>
  <c r="B711" i="82" l="1"/>
  <c r="B712" i="82" s="1"/>
  <c r="B713" i="82" l="1"/>
  <c r="B714" i="82" l="1"/>
  <c r="B715" i="82" l="1"/>
  <c r="B716" i="82" l="1"/>
  <c r="B717" i="82" l="1"/>
  <c r="B718" i="82" l="1"/>
  <c r="B719" i="82" l="1"/>
  <c r="B720" i="82" l="1"/>
  <c r="B721" i="82" l="1"/>
  <c r="B722" i="82" l="1"/>
  <c r="B723" i="82" l="1"/>
  <c r="B724" i="82" l="1"/>
  <c r="B725" i="82" l="1"/>
  <c r="B726" i="82" l="1"/>
  <c r="B727" i="82" l="1"/>
  <c r="B728" i="82" l="1"/>
  <c r="B729" i="82" l="1"/>
  <c r="B730" i="82" l="1"/>
  <c r="B731" i="82" l="1"/>
  <c r="B732" i="82" l="1"/>
  <c r="B733" i="82" l="1"/>
  <c r="B734" i="82" l="1"/>
  <c r="B735" i="82" l="1"/>
  <c r="B736" i="82" l="1"/>
  <c r="B737" i="82" l="1"/>
  <c r="B738" i="82" l="1"/>
  <c r="B739" i="82" l="1"/>
  <c r="B740" i="82" l="1"/>
  <c r="B741" i="82" l="1"/>
  <c r="B742" i="82" l="1"/>
  <c r="B743" i="82" l="1"/>
  <c r="B744" i="82" l="1"/>
  <c r="B745" i="82" l="1"/>
  <c r="B746" i="82" l="1"/>
  <c r="B747" i="82" l="1"/>
  <c r="B748" i="82" l="1"/>
  <c r="B749" i="82" l="1"/>
  <c r="B750" i="82" l="1"/>
  <c r="B751" i="82" l="1"/>
  <c r="B752" i="82" l="1"/>
  <c r="B753" i="82" l="1"/>
  <c r="B754" i="82" l="1"/>
  <c r="B755" i="82" l="1"/>
  <c r="B756" i="82" l="1"/>
  <c r="B757" i="82" l="1"/>
  <c r="B758" i="82" l="1"/>
  <c r="B759" i="82" l="1"/>
  <c r="B760" i="82" l="1"/>
  <c r="B761" i="82" l="1"/>
  <c r="B762" i="82" l="1"/>
  <c r="B763" i="82" l="1"/>
  <c r="B764" i="82" l="1"/>
  <c r="B765" i="82" l="1"/>
  <c r="B766" i="82" l="1"/>
  <c r="B767" i="82" l="1"/>
  <c r="B768" i="82" l="1"/>
  <c r="B769" i="82" l="1"/>
  <c r="B770" i="82" l="1"/>
  <c r="B771" i="82" l="1"/>
  <c r="B772" i="82" l="1"/>
  <c r="B773" i="82" l="1"/>
  <c r="B774" i="82" l="1"/>
  <c r="B775" i="82" l="1"/>
  <c r="B776" i="82" l="1"/>
  <c r="B777" i="82" l="1"/>
  <c r="B778" i="82" l="1"/>
  <c r="B779" i="82" l="1"/>
  <c r="B780" i="82" l="1"/>
  <c r="B781" i="82" l="1"/>
  <c r="B782" i="82" l="1"/>
  <c r="B783" i="82" l="1"/>
  <c r="B784" i="82" l="1"/>
  <c r="B785" i="82" l="1"/>
  <c r="B786" i="82" l="1"/>
  <c r="B787" i="82" l="1"/>
  <c r="B788" i="82" l="1"/>
  <c r="B789" i="82" l="1"/>
  <c r="B790" i="82" l="1"/>
  <c r="B791" i="82" l="1"/>
  <c r="B792" i="82" l="1"/>
  <c r="B793" i="82" l="1"/>
  <c r="B794" i="82" l="1"/>
  <c r="B795" i="82" l="1"/>
  <c r="B796" i="82" l="1"/>
  <c r="B797" i="82" l="1"/>
  <c r="B798" i="82" l="1"/>
  <c r="B799" i="82" l="1"/>
  <c r="B800" i="82" l="1"/>
  <c r="B801" i="82" l="1"/>
  <c r="B802" i="82" l="1"/>
  <c r="B803" i="82" l="1"/>
  <c r="B804" i="82" l="1"/>
  <c r="B805" i="82" l="1"/>
  <c r="B806" i="82" l="1"/>
  <c r="B807" i="82" l="1"/>
  <c r="B808" i="82" l="1"/>
  <c r="B809" i="82" l="1"/>
  <c r="B810" i="82" l="1"/>
  <c r="B811" i="82" l="1"/>
  <c r="B812" i="82" l="1"/>
  <c r="B813" i="82" l="1"/>
  <c r="B814" i="82" l="1"/>
  <c r="B815" i="82" l="1"/>
  <c r="B816" i="82" l="1"/>
  <c r="B817" i="82" l="1"/>
  <c r="B818" i="82" l="1"/>
  <c r="B819" i="82" l="1"/>
  <c r="B820" i="82" l="1"/>
  <c r="B821" i="82" l="1"/>
  <c r="B822" i="82" l="1"/>
  <c r="B823" i="82" l="1"/>
  <c r="B824" i="82" l="1"/>
  <c r="B825" i="82" l="1"/>
  <c r="B826" i="82" l="1"/>
  <c r="B827" i="82" l="1"/>
  <c r="B828" i="82" l="1"/>
  <c r="B829" i="82" l="1"/>
  <c r="B830" i="82" l="1"/>
  <c r="B831" i="82" l="1"/>
  <c r="B832" i="82" l="1"/>
  <c r="B833" i="82" l="1"/>
  <c r="B834" i="82" l="1"/>
  <c r="B835" i="82" l="1"/>
  <c r="B836" i="82" l="1"/>
  <c r="B837" i="82" l="1"/>
  <c r="B838" i="82" l="1"/>
  <c r="B839" i="82" l="1"/>
  <c r="B840" i="82" l="1"/>
  <c r="B841" i="82" l="1"/>
  <c r="B842" i="82" l="1"/>
  <c r="B843" i="82" l="1"/>
  <c r="B844" i="82" l="1"/>
  <c r="B845" i="82" l="1"/>
  <c r="B846" i="82" l="1"/>
  <c r="B847" i="82" l="1"/>
  <c r="B848" i="82" l="1"/>
  <c r="B849" i="82" l="1"/>
  <c r="B850" i="82" l="1"/>
  <c r="B851" i="82" l="1"/>
  <c r="B852" i="82" l="1"/>
  <c r="B853" i="82" l="1"/>
  <c r="B854" i="82" l="1"/>
  <c r="B855" i="82" l="1"/>
  <c r="B856" i="82" l="1"/>
  <c r="B857" i="82" l="1"/>
  <c r="B858" i="82" l="1"/>
  <c r="B859" i="82" l="1"/>
  <c r="B860" i="82" l="1"/>
  <c r="B861" i="82" l="1"/>
  <c r="B862" i="82" l="1"/>
  <c r="B863" i="82" l="1"/>
  <c r="B864" i="82" l="1"/>
  <c r="B865" i="82" l="1"/>
  <c r="B866" i="82" l="1"/>
  <c r="B867" i="82" l="1"/>
  <c r="B868" i="82" l="1"/>
  <c r="B869" i="82" l="1"/>
  <c r="B870" i="82" l="1"/>
  <c r="B871" i="82" l="1"/>
  <c r="B872" i="82" l="1"/>
  <c r="B873" i="82" l="1"/>
  <c r="B874" i="82" l="1"/>
  <c r="B875" i="82" l="1"/>
  <c r="B876" i="82" l="1"/>
  <c r="B877" i="82" l="1"/>
  <c r="B878" i="82" l="1"/>
  <c r="B879" i="82" l="1"/>
  <c r="B880" i="82" l="1"/>
  <c r="B881" i="82" l="1"/>
  <c r="B882" i="82" l="1"/>
  <c r="B883" i="82" l="1"/>
  <c r="B884" i="82" l="1"/>
  <c r="B885" i="82" l="1"/>
  <c r="B886" i="82" l="1"/>
  <c r="B887" i="82" l="1"/>
  <c r="B888" i="82" l="1"/>
  <c r="B889" i="82" l="1"/>
  <c r="B890" i="82" l="1"/>
  <c r="B891" i="82" l="1"/>
  <c r="B892" i="82" l="1"/>
  <c r="B893" i="82" l="1"/>
  <c r="B894" i="82" l="1"/>
  <c r="B895" i="82" l="1"/>
  <c r="B896" i="82" l="1"/>
  <c r="B897" i="82" l="1"/>
  <c r="B898" i="82" l="1"/>
  <c r="B899" i="82" l="1"/>
  <c r="B900" i="82" l="1"/>
  <c r="B901" i="82" l="1"/>
  <c r="B902" i="82" l="1"/>
  <c r="B903" i="82" l="1"/>
  <c r="B904" i="82" l="1"/>
  <c r="B905" i="82" l="1"/>
  <c r="B906" i="82" l="1"/>
  <c r="B907" i="82" l="1"/>
  <c r="B908" i="82" l="1"/>
  <c r="B909" i="82" l="1"/>
  <c r="B910" i="82" l="1"/>
  <c r="B911" i="82" l="1"/>
  <c r="B912" i="82" l="1"/>
  <c r="B913" i="82" l="1"/>
  <c r="B914" i="82" l="1"/>
  <c r="B915" i="82" l="1"/>
  <c r="B916" i="82" l="1"/>
  <c r="B917" i="82" l="1"/>
  <c r="B918" i="82" l="1"/>
  <c r="B919" i="82" l="1"/>
  <c r="B920" i="82"/>
  <c r="B921" i="82" l="1"/>
  <c r="B922" i="82" l="1"/>
  <c r="B923" i="82" l="1"/>
  <c r="B924" i="82" l="1"/>
  <c r="B925" i="82" l="1"/>
  <c r="B926" i="82" l="1"/>
  <c r="B927" i="82" l="1"/>
  <c r="B928" i="82" l="1"/>
  <c r="B929" i="82" l="1"/>
  <c r="B930" i="82" l="1"/>
  <c r="B931" i="82" l="1"/>
  <c r="B932" i="82" l="1"/>
  <c r="B933" i="82" l="1"/>
  <c r="B934" i="82" l="1"/>
  <c r="B935" i="82" l="1"/>
  <c r="B936" i="82" l="1"/>
  <c r="B937" i="82" l="1"/>
  <c r="B938" i="82" l="1"/>
  <c r="B939" i="82"/>
  <c r="B940" i="82" l="1"/>
  <c r="B941" i="82" l="1"/>
  <c r="B942" i="82" l="1"/>
  <c r="B943" i="82" l="1"/>
  <c r="B944" i="82" l="1"/>
  <c r="B945" i="82" l="1"/>
  <c r="B946" i="82" l="1"/>
  <c r="B947" i="82" l="1"/>
  <c r="B948" i="82" l="1"/>
  <c r="B949" i="82" l="1"/>
  <c r="B950" i="82" l="1"/>
  <c r="B951" i="82" l="1"/>
  <c r="B952" i="82" l="1"/>
  <c r="B953" i="82" l="1"/>
  <c r="B954" i="82" l="1"/>
  <c r="B955" i="82" l="1"/>
  <c r="B956" i="82" l="1"/>
  <c r="B957" i="82" l="1"/>
  <c r="B958" i="82" l="1"/>
  <c r="B959" i="82" l="1"/>
  <c r="B960" i="82" l="1"/>
  <c r="B961" i="82" l="1"/>
  <c r="B962" i="82" l="1"/>
  <c r="B963" i="82" l="1"/>
  <c r="B964" i="82"/>
  <c r="B965" i="82" l="1"/>
  <c r="B966" i="82" l="1"/>
  <c r="B967" i="82" l="1"/>
  <c r="B968" i="82" l="1"/>
  <c r="B969" i="82" l="1"/>
  <c r="B970" i="82" l="1"/>
  <c r="B971" i="82" l="1"/>
  <c r="B972" i="82" l="1"/>
  <c r="B973" i="82" l="1"/>
  <c r="B974" i="82" l="1"/>
  <c r="B975" i="82" l="1"/>
  <c r="B976" i="82" l="1"/>
  <c r="B977" i="82" l="1"/>
  <c r="B978" i="82" l="1"/>
  <c r="B979" i="82" l="1"/>
  <c r="B980" i="82" l="1"/>
  <c r="B981" i="82" l="1"/>
  <c r="B982" i="82" l="1"/>
  <c r="B983" i="82" l="1"/>
  <c r="B984" i="82" l="1"/>
  <c r="B985" i="82" l="1"/>
  <c r="B986" i="82" l="1"/>
  <c r="B987" i="82" l="1"/>
  <c r="B988" i="82" l="1"/>
  <c r="B989" i="82" l="1"/>
  <c r="B990" i="82" l="1"/>
  <c r="B991" i="82" l="1"/>
  <c r="B992" i="82" l="1"/>
  <c r="B993" i="82" l="1"/>
  <c r="B994" i="82" l="1"/>
  <c r="B995" i="82" l="1"/>
  <c r="B996" i="82" l="1"/>
  <c r="B997" i="82" l="1"/>
  <c r="B998" i="82" l="1"/>
  <c r="B999" i="82" l="1"/>
  <c r="B1000" i="82" l="1"/>
  <c r="B1001" i="82" l="1"/>
  <c r="B1002" i="82" l="1"/>
  <c r="B1003" i="82" l="1"/>
  <c r="P42" i="87" l="1"/>
  <c r="P589" i="87"/>
  <c r="P746" i="87"/>
  <c r="P84" i="87"/>
  <c r="P212" i="87"/>
  <c r="P181" i="87"/>
  <c r="P669" i="87"/>
  <c r="P222" i="87"/>
  <c r="P239" i="87"/>
  <c r="P233" i="87"/>
  <c r="P797" i="87"/>
  <c r="P126" i="87"/>
  <c r="P297" i="87"/>
  <c r="P510" i="87"/>
  <c r="P44" i="87"/>
  <c r="P153" i="87"/>
  <c r="P654" i="87"/>
  <c r="P718" i="87"/>
  <c r="P846" i="87"/>
  <c r="P458" i="87"/>
  <c r="P522" i="87"/>
  <c r="P650" i="87"/>
  <c r="P318" i="87"/>
  <c r="P605" i="87"/>
  <c r="P135" i="87"/>
  <c r="M130" i="87"/>
  <c r="P273" i="87"/>
  <c r="P982" i="87"/>
  <c r="P762" i="87"/>
  <c r="P122" i="87"/>
  <c r="P804" i="87"/>
  <c r="P464" i="87"/>
  <c r="P243" i="87"/>
  <c r="P167" i="87"/>
  <c r="P409" i="87"/>
  <c r="P764" i="87"/>
  <c r="P163" i="87"/>
  <c r="P175" i="87"/>
  <c r="P214" i="87"/>
  <c r="P431" i="87"/>
  <c r="P974" i="87"/>
  <c r="P876" i="87"/>
  <c r="P463" i="87"/>
  <c r="P936" i="87"/>
  <c r="P386" i="87"/>
  <c r="P460" i="87"/>
  <c r="P682" i="87"/>
  <c r="P36" i="87"/>
  <c r="P785" i="87"/>
  <c r="P701" i="87"/>
  <c r="P668" i="87"/>
  <c r="P543" i="87"/>
  <c r="P726" i="87"/>
  <c r="P841" i="87"/>
  <c r="P747" i="87"/>
  <c r="P176" i="87"/>
  <c r="P183" i="87"/>
  <c r="P411" i="87"/>
  <c r="P420" i="87"/>
  <c r="P713" i="87"/>
  <c r="P769" i="87"/>
  <c r="P285" i="87"/>
  <c r="P761" i="87"/>
  <c r="P184" i="87"/>
  <c r="P245" i="87"/>
  <c r="P97" i="87"/>
  <c r="P201" i="87"/>
  <c r="P445" i="87"/>
  <c r="P238" i="87"/>
  <c r="P256" i="87"/>
  <c r="P362" i="87"/>
  <c r="P759" i="87"/>
  <c r="P660" i="87"/>
  <c r="P234" i="87"/>
  <c r="P158" i="87"/>
  <c r="P646" i="87"/>
  <c r="P616" i="87"/>
  <c r="P729" i="87"/>
  <c r="P998" i="87"/>
  <c r="P963" i="87"/>
  <c r="P208" i="87"/>
  <c r="P767" i="87"/>
  <c r="P808" i="87"/>
  <c r="P198" i="87"/>
  <c r="P180" i="87"/>
  <c r="P473" i="87"/>
  <c r="P152" i="87"/>
  <c r="P526" i="87"/>
  <c r="P513" i="87"/>
  <c r="P306" i="87"/>
  <c r="P406" i="87"/>
  <c r="P207" i="87"/>
  <c r="P416" i="87"/>
  <c r="P673" i="87"/>
  <c r="P171" i="87"/>
  <c r="P560" i="87"/>
  <c r="P653" i="87"/>
  <c r="P269" i="87"/>
  <c r="P932" i="87"/>
  <c r="P394" i="87"/>
  <c r="P356" i="87"/>
  <c r="P921" i="87"/>
  <c r="P934" i="87"/>
  <c r="P130" i="87"/>
  <c r="P335" i="87"/>
  <c r="P758" i="87"/>
  <c r="P344" i="87"/>
  <c r="P644" i="87"/>
  <c r="P985" i="87"/>
  <c r="P186" i="87"/>
  <c r="P594" i="87"/>
  <c r="P884" i="87"/>
  <c r="P478" i="87"/>
  <c r="P197" i="87"/>
  <c r="P494" i="87"/>
  <c r="P942" i="87"/>
  <c r="P989" i="87"/>
  <c r="P488" i="87"/>
  <c r="P461" i="87"/>
  <c r="P949" i="87"/>
  <c r="P215" i="87"/>
  <c r="P491" i="87"/>
  <c r="P730" i="87"/>
  <c r="P834" i="87"/>
  <c r="P912" i="87"/>
  <c r="P142" i="87"/>
  <c r="P289" i="87"/>
  <c r="P160" i="87"/>
  <c r="P577" i="87"/>
  <c r="P127" i="87"/>
  <c r="P581" i="87"/>
  <c r="P381" i="87"/>
  <c r="P113" i="87"/>
  <c r="P323" i="87"/>
  <c r="P779" i="87"/>
  <c r="P579" i="87"/>
  <c r="P586" i="87"/>
  <c r="P392" i="87"/>
  <c r="P77" i="87"/>
  <c r="P519" i="87"/>
  <c r="P836" i="87"/>
  <c r="P563" i="87"/>
  <c r="P353" i="87"/>
  <c r="P352" i="87"/>
  <c r="P862" i="87"/>
  <c r="P854" i="87"/>
  <c r="P918" i="87"/>
  <c r="P612" i="87"/>
  <c r="P553" i="87"/>
  <c r="P455" i="87"/>
  <c r="P174" i="87"/>
  <c r="P408" i="87"/>
  <c r="P702" i="87"/>
  <c r="P295" i="87"/>
  <c r="P978" i="87"/>
  <c r="P550" i="87"/>
  <c r="P512" i="87"/>
  <c r="P818" i="87"/>
  <c r="P413" i="87"/>
  <c r="P41" i="87"/>
  <c r="P523" i="87"/>
  <c r="P469" i="87"/>
  <c r="P69" i="87"/>
  <c r="P250" i="87"/>
  <c r="P366" i="87"/>
  <c r="P798" i="87"/>
  <c r="P71" i="87"/>
  <c r="P109" i="87"/>
  <c r="P886" i="87"/>
  <c r="P312" i="87"/>
  <c r="P462" i="87"/>
  <c r="P658" i="87"/>
  <c r="P331" i="87"/>
  <c r="P367" i="87"/>
  <c r="P299" i="87"/>
  <c r="P151" i="87"/>
  <c r="P754" i="87"/>
  <c r="P440" i="87"/>
  <c r="P230" i="87"/>
  <c r="P150" i="87"/>
  <c r="P405" i="87"/>
  <c r="P843" i="87"/>
  <c r="P837" i="87"/>
  <c r="P268" i="87"/>
  <c r="P315" i="87"/>
  <c r="P986" i="87"/>
  <c r="P652" i="87"/>
  <c r="P632" i="87"/>
  <c r="P937" i="87"/>
  <c r="P253" i="87"/>
  <c r="P370" i="87"/>
  <c r="P664" i="87"/>
  <c r="P968" i="87"/>
  <c r="P162" i="87"/>
  <c r="P143" i="87"/>
  <c r="P544" i="87"/>
  <c r="P993" i="87"/>
  <c r="P481" i="87"/>
  <c r="P895" i="87"/>
  <c r="P662" i="87"/>
  <c r="P828" i="87"/>
  <c r="P78" i="87"/>
  <c r="P437" i="87"/>
  <c r="P417" i="87"/>
  <c r="P870" i="87"/>
  <c r="P661" i="87"/>
  <c r="P567" i="87"/>
  <c r="P327" i="87"/>
  <c r="P904" i="87"/>
  <c r="P472" i="87"/>
  <c r="P450" i="87"/>
  <c r="P63" i="87"/>
  <c r="P380" i="87"/>
  <c r="P613" i="87"/>
  <c r="P361" i="87"/>
  <c r="P102" i="87"/>
  <c r="P59" i="87"/>
  <c r="P637" i="87"/>
  <c r="P832" i="87"/>
  <c r="P950" i="87"/>
  <c r="P477" i="87"/>
  <c r="P686" i="87"/>
  <c r="P320" i="87"/>
  <c r="P156" i="87"/>
  <c r="P459" i="87"/>
  <c r="P291" i="87"/>
  <c r="P404" i="87"/>
  <c r="P192" i="87"/>
  <c r="P407" i="87"/>
  <c r="P442" i="87"/>
  <c r="P205" i="87"/>
  <c r="P346" i="87"/>
  <c r="P360" i="87"/>
  <c r="P447" i="87"/>
  <c r="P903" i="87"/>
  <c r="P326" i="87"/>
  <c r="P696" i="87"/>
  <c r="P809" i="87"/>
  <c r="P939" i="87"/>
  <c r="P434" i="87"/>
  <c r="P709" i="87"/>
  <c r="P82" i="87"/>
  <c r="P890" i="87"/>
  <c r="P95" i="87"/>
  <c r="P85" i="87"/>
  <c r="P532" i="87"/>
  <c r="P874" i="87"/>
  <c r="P224" i="87"/>
  <c r="P368" i="87"/>
  <c r="P601" i="87"/>
  <c r="P270" i="87"/>
  <c r="P172" i="87"/>
  <c r="P971" i="87"/>
  <c r="P500" i="87"/>
  <c r="P449" i="87"/>
  <c r="P231" i="87"/>
  <c r="P929" i="87"/>
  <c r="P429" i="87"/>
  <c r="P423" i="87"/>
  <c r="P957" i="87"/>
  <c r="P304" i="87"/>
  <c r="P708" i="87"/>
  <c r="P587" i="87"/>
  <c r="P965" i="87"/>
  <c r="P976" i="87"/>
  <c r="P348" i="87"/>
  <c r="P515" i="87"/>
  <c r="P972" i="87"/>
  <c r="P226" i="87"/>
  <c r="P371" i="87"/>
  <c r="P908" i="87"/>
  <c r="P229" i="87"/>
  <c r="P821" i="87"/>
  <c r="P705" i="87"/>
  <c r="P278" i="87"/>
  <c r="P68" i="87"/>
  <c r="P89" i="87"/>
  <c r="P851" i="87"/>
  <c r="P901" i="87"/>
  <c r="P930" i="87"/>
  <c r="P893" i="87"/>
  <c r="P402" i="87"/>
  <c r="P103" i="87"/>
  <c r="P144" i="87"/>
  <c r="P688" i="87"/>
  <c r="P375" i="87"/>
  <c r="P54" i="87"/>
  <c r="P119" i="87"/>
  <c r="P396" i="87"/>
  <c r="P812" i="87"/>
  <c r="P453" i="87"/>
  <c r="P116" i="87"/>
  <c r="P301" i="87"/>
  <c r="P220" i="87"/>
  <c r="P778" i="87"/>
  <c r="P51" i="87"/>
  <c r="P53" i="87"/>
  <c r="P200" i="87"/>
  <c r="P813" i="87"/>
  <c r="P642" i="87"/>
  <c r="P964" i="87"/>
  <c r="P330" i="87"/>
  <c r="P878" i="87"/>
  <c r="P223" i="87"/>
  <c r="P872" i="87"/>
  <c r="P159" i="87"/>
  <c r="P554" i="87"/>
  <c r="P752" i="87"/>
  <c r="P925" i="87"/>
  <c r="P677" i="87"/>
  <c r="P94" i="87"/>
  <c r="P951" i="87"/>
  <c r="P397" i="87"/>
  <c r="P999" i="87"/>
  <c r="P877" i="87"/>
  <c r="P134" i="87"/>
  <c r="P313" i="87"/>
  <c r="P749" i="87"/>
  <c r="P178" i="87"/>
  <c r="P263" i="87"/>
  <c r="P852" i="87"/>
  <c r="P820" i="87"/>
  <c r="P496" i="87"/>
  <c r="P961" i="87"/>
  <c r="P217" i="87"/>
  <c r="P857" i="87"/>
  <c r="P622" i="87"/>
  <c r="P307" i="87"/>
  <c r="P123" i="87"/>
  <c r="P444" i="87"/>
  <c r="P147" i="87"/>
  <c r="P946" i="87"/>
  <c r="P492" i="87"/>
  <c r="P906" i="87"/>
  <c r="P629" i="87"/>
  <c r="P474" i="87"/>
  <c r="P945" i="87"/>
  <c r="P195" i="87"/>
  <c r="P743" i="87"/>
  <c r="P451" i="87"/>
  <c r="P757" i="87"/>
  <c r="P714" i="87"/>
  <c r="P710" i="87"/>
  <c r="P140" i="87"/>
  <c r="P887" i="87"/>
  <c r="P665" i="87"/>
  <c r="P292" i="87"/>
  <c r="P101" i="87"/>
  <c r="P242" i="87"/>
  <c r="P787" i="87"/>
  <c r="P684" i="87"/>
  <c r="P623" i="87"/>
  <c r="P773" i="87"/>
  <c r="P659" i="87"/>
  <c r="P606" i="87"/>
  <c r="P690" i="87"/>
  <c r="P771" i="87"/>
  <c r="P343" i="87"/>
  <c r="P493" i="87"/>
  <c r="P62" i="87"/>
  <c r="P236" i="87"/>
  <c r="P511" i="87"/>
  <c r="P264" i="87"/>
  <c r="P189" i="87"/>
  <c r="P395" i="87"/>
  <c r="P98" i="87"/>
  <c r="P997" i="87"/>
  <c r="P611" i="87"/>
  <c r="P825" i="87"/>
  <c r="P604" i="87"/>
  <c r="P751" i="87"/>
  <c r="P628" i="87"/>
  <c r="P498" i="87"/>
  <c r="P219" i="87"/>
  <c r="P619" i="87"/>
  <c r="P777" i="87"/>
  <c r="P507" i="87"/>
  <c r="P57" i="87"/>
  <c r="P575" i="87"/>
  <c r="P584" i="87"/>
  <c r="P666" i="87"/>
  <c r="P247" i="87"/>
  <c r="P384" i="87"/>
  <c r="P868" i="87"/>
  <c r="P399" i="87"/>
  <c r="P967" i="87"/>
  <c r="P643" i="87"/>
  <c r="P894" i="87"/>
  <c r="P96" i="87"/>
  <c r="P602" i="87"/>
  <c r="P733" i="87"/>
  <c r="P187" i="87"/>
  <c r="P810" i="87"/>
  <c r="P517" i="87"/>
  <c r="P562" i="87"/>
  <c r="P470" i="87"/>
  <c r="P177" i="87"/>
  <c r="P185" i="87"/>
  <c r="P58" i="87"/>
  <c r="P191" i="87"/>
  <c r="P829" i="87"/>
  <c r="P502" i="87"/>
  <c r="P800" i="87"/>
  <c r="P559" i="87"/>
  <c r="P308" i="87"/>
  <c r="P883" i="87"/>
  <c r="P896" i="87"/>
  <c r="P170" i="87"/>
  <c r="P244" i="87"/>
  <c r="P770" i="87"/>
  <c r="P465" i="87"/>
  <c r="P39" i="87"/>
  <c r="P155" i="87"/>
  <c r="P514" i="87"/>
  <c r="P194" i="87"/>
  <c r="P427" i="87"/>
  <c r="P545" i="87"/>
  <c r="P329" i="87"/>
  <c r="P43" i="87"/>
  <c r="P552" i="87"/>
  <c r="P60" i="87"/>
  <c r="P592" i="87"/>
  <c r="P885" i="87"/>
  <c r="P617" i="87"/>
  <c r="P723" i="87"/>
  <c r="P674" i="87"/>
  <c r="P521" i="87"/>
  <c r="P600" i="87"/>
  <c r="P952" i="87"/>
  <c r="P357" i="87"/>
  <c r="P667" i="87"/>
  <c r="P193" i="87"/>
  <c r="P598" i="87"/>
  <c r="P490" i="87"/>
  <c r="P271" i="87"/>
  <c r="P179" i="87"/>
  <c r="P377" i="87"/>
  <c r="P861" i="87"/>
  <c r="P781" i="87"/>
  <c r="P607" i="87"/>
  <c r="P806" i="87"/>
  <c r="P540" i="87"/>
  <c r="P633" i="87"/>
  <c r="P72" i="87"/>
  <c r="P468" i="87"/>
  <c r="P70" i="87"/>
  <c r="P782" i="87"/>
  <c r="P401" i="87"/>
  <c r="P738" i="87"/>
  <c r="P842" i="87"/>
  <c r="P565" i="87"/>
  <c r="P991" i="87"/>
  <c r="P924" i="87"/>
  <c r="P213" i="87"/>
  <c r="P849" i="87"/>
  <c r="P1000" i="87"/>
  <c r="P570" i="87"/>
  <c r="P814" i="87"/>
  <c r="P913" i="87"/>
  <c r="P403" i="87"/>
  <c r="P603" i="87"/>
  <c r="P555" i="87"/>
  <c r="P899" i="87"/>
  <c r="P524" i="87"/>
  <c r="P100" i="87"/>
  <c r="P475" i="87"/>
  <c r="P680" i="87"/>
  <c r="P580" i="87"/>
  <c r="P435" i="87"/>
  <c r="P410" i="87"/>
  <c r="P928" i="87"/>
  <c r="P316" i="87"/>
  <c r="P816" i="87"/>
  <c r="P827" i="87"/>
  <c r="P426" i="87"/>
  <c r="P979" i="87"/>
  <c r="P647" i="87"/>
  <c r="P501" i="87"/>
  <c r="P566" i="87"/>
  <c r="P535" i="87"/>
  <c r="P378" i="87"/>
  <c r="P52" i="87"/>
  <c r="P1002" i="87"/>
  <c r="M552" i="87"/>
  <c r="P547" i="87"/>
  <c r="P251" i="87"/>
  <c r="P585" i="87"/>
  <c r="P933" i="87"/>
  <c r="P232" i="87"/>
  <c r="P300" i="87"/>
  <c r="P83" i="87"/>
  <c r="P428" i="87"/>
  <c r="P132" i="87"/>
  <c r="P204" i="87"/>
  <c r="P260" i="87"/>
  <c r="P981" i="87"/>
  <c r="P240" i="87"/>
  <c r="P286" i="87"/>
  <c r="P56" i="87"/>
  <c r="P129" i="87"/>
  <c r="P648" i="87"/>
  <c r="P717" i="87"/>
  <c r="P227" i="87"/>
  <c r="P520" i="87"/>
  <c r="P715" i="87"/>
  <c r="P572" i="87"/>
  <c r="P35" i="87"/>
  <c r="P721" i="87"/>
  <c r="P235" i="87"/>
  <c r="P910" i="87"/>
  <c r="P267" i="87"/>
  <c r="P750" i="87"/>
  <c r="P480" i="87"/>
  <c r="P372" i="87"/>
  <c r="P282" i="87"/>
  <c r="P283" i="87"/>
  <c r="P90" i="87"/>
  <c r="P199" i="87"/>
  <c r="P614" i="87"/>
  <c r="P76" i="87"/>
  <c r="P452" i="87"/>
  <c r="P339" i="87"/>
  <c r="P742" i="87"/>
  <c r="P87" i="87"/>
  <c r="P454" i="87"/>
  <c r="P107" i="87"/>
  <c r="P645" i="87"/>
  <c r="P525" i="87"/>
  <c r="P382" i="87"/>
  <c r="P670" i="87"/>
  <c r="P337" i="87"/>
  <c r="P959" i="87"/>
  <c r="P131" i="87"/>
  <c r="P962" i="87"/>
  <c r="P334" i="87"/>
  <c r="P811" i="87"/>
  <c r="P916" i="87"/>
  <c r="P166" i="87"/>
  <c r="P839" i="87"/>
  <c r="P457" i="87"/>
  <c r="P436" i="87"/>
  <c r="P133" i="87"/>
  <c r="P169" i="87"/>
  <c r="P516" i="87"/>
  <c r="P699" i="87"/>
  <c r="P595" i="87"/>
  <c r="P954" i="87"/>
  <c r="P783" i="87"/>
  <c r="P259" i="87"/>
  <c r="P940" i="87"/>
  <c r="P347" i="87"/>
  <c r="P105" i="87"/>
  <c r="P258" i="87"/>
  <c r="P732" i="87"/>
  <c r="P387" i="87"/>
  <c r="P911" i="87"/>
  <c r="P296" i="87"/>
  <c r="P620" i="87"/>
  <c r="P694" i="87"/>
  <c r="P875" i="87"/>
  <c r="P845" i="87"/>
  <c r="P692" i="87"/>
  <c r="P624" i="87"/>
  <c r="P499" i="87"/>
  <c r="P671" i="87"/>
  <c r="P926" i="87"/>
  <c r="P99" i="87"/>
  <c r="P992" i="87"/>
  <c r="P138" i="87"/>
  <c r="P290" i="87"/>
  <c r="P741" i="87"/>
  <c r="P81" i="87"/>
  <c r="P568" i="87"/>
  <c r="P74" i="87"/>
  <c r="P530" i="87"/>
  <c r="P621" i="87"/>
  <c r="P161" i="87"/>
  <c r="P630" i="87"/>
  <c r="P252" i="87"/>
  <c r="P111" i="87"/>
  <c r="P902" i="87"/>
  <c r="P124" i="87"/>
  <c r="P374" i="87"/>
  <c r="P802" i="87"/>
  <c r="P456" i="87"/>
  <c r="P364" i="87"/>
  <c r="P120" i="87"/>
  <c r="P341" i="87"/>
  <c r="P576" i="87"/>
  <c r="P393" i="87"/>
  <c r="P794" i="87"/>
  <c r="P157" i="87"/>
  <c r="P973" i="87"/>
  <c r="P115" i="87"/>
  <c r="P249" i="87"/>
  <c r="P739" i="87"/>
  <c r="P248" i="87"/>
  <c r="P47" i="87"/>
  <c r="P33" i="87"/>
  <c r="P482" i="87"/>
  <c r="P419" i="87"/>
  <c r="P118" i="87"/>
  <c r="P369" i="87"/>
  <c r="P203" i="87"/>
  <c r="P86" i="87"/>
  <c r="P528" i="87"/>
  <c r="P228" i="87"/>
  <c r="P695" i="87"/>
  <c r="P731" i="87"/>
  <c r="P657" i="87"/>
  <c r="P125" i="87"/>
  <c r="P765" i="87"/>
  <c r="P389" i="87"/>
  <c r="P551" i="87"/>
  <c r="P822" i="87"/>
  <c r="P786" i="87"/>
  <c r="P583" i="87"/>
  <c r="P92" i="87"/>
  <c r="P383" i="87"/>
  <c r="P350" i="87"/>
  <c r="P960" i="87"/>
  <c r="P557" i="87"/>
  <c r="P801" i="87"/>
  <c r="P485" i="87"/>
  <c r="P608" i="87"/>
  <c r="P281" i="87"/>
  <c r="P725" i="87"/>
  <c r="P505" i="87"/>
  <c r="P927" i="87"/>
  <c r="P483" i="87"/>
  <c r="P34" i="87"/>
  <c r="P840" i="87"/>
  <c r="P744" i="87"/>
  <c r="P724" i="87"/>
  <c r="P988" i="87"/>
  <c r="P202" i="87"/>
  <c r="P848" i="87"/>
  <c r="P336" i="87"/>
  <c r="P793" i="87"/>
  <c r="P45" i="87"/>
  <c r="P990" i="87"/>
  <c r="P303" i="87"/>
  <c r="P206" i="87"/>
  <c r="P775" i="87"/>
  <c r="P856" i="87"/>
  <c r="P735" i="87"/>
  <c r="P838" i="87"/>
  <c r="P865" i="87"/>
  <c r="P819" i="87"/>
  <c r="P869" i="87"/>
  <c r="P984" i="87"/>
  <c r="P549" i="87"/>
  <c r="P255" i="87"/>
  <c r="P753" i="87"/>
  <c r="P421" i="87"/>
  <c r="P970" i="87"/>
  <c r="P542" i="87"/>
  <c r="P529" i="87"/>
  <c r="P776" i="87"/>
  <c r="P342" i="87"/>
  <c r="P88" i="87"/>
  <c r="P484" i="87"/>
  <c r="P888" i="87"/>
  <c r="P766" i="87"/>
  <c r="P173" i="87"/>
  <c r="P497" i="87"/>
  <c r="P541" i="87"/>
  <c r="P518" i="87"/>
  <c r="P850" i="87"/>
  <c r="P879" i="87"/>
  <c r="P748" i="87"/>
  <c r="P104" i="87"/>
  <c r="P698" i="87"/>
  <c r="P277" i="87"/>
  <c r="P425" i="87"/>
  <c r="P634" i="87"/>
  <c r="P755" i="87"/>
  <c r="P571" i="87"/>
  <c r="P863" i="87"/>
  <c r="P780" i="87"/>
  <c r="P279" i="87"/>
  <c r="P139" i="87"/>
  <c r="P165" i="87"/>
  <c r="P55" i="87"/>
  <c r="P740" i="87"/>
  <c r="P582" i="87"/>
  <c r="P466" i="87"/>
  <c r="P675" i="87"/>
  <c r="P284" i="87"/>
  <c r="P448" i="87"/>
  <c r="P136" i="87"/>
  <c r="P276" i="87"/>
  <c r="P591" i="87"/>
  <c r="P287" i="87"/>
  <c r="P430" i="87"/>
  <c r="P728" i="87"/>
  <c r="P148" i="87"/>
  <c r="P182" i="87"/>
  <c r="P900" i="87"/>
  <c r="P317" i="87"/>
  <c r="P328" i="87"/>
  <c r="P272" i="87"/>
  <c r="P117" i="87"/>
  <c r="P338" i="87"/>
  <c r="P91" i="87"/>
  <c r="P38" i="87"/>
  <c r="P636" i="87"/>
  <c r="P573" i="87"/>
  <c r="P476" i="87"/>
  <c r="P640" i="87"/>
  <c r="P720" i="87"/>
  <c r="P987" i="87"/>
  <c r="P479" i="87"/>
  <c r="P574" i="87"/>
  <c r="P737" i="87"/>
  <c r="P627" i="87"/>
  <c r="P534" i="87"/>
  <c r="P333" i="87"/>
  <c r="P618" i="87"/>
  <c r="P609" i="87"/>
  <c r="P319" i="87"/>
  <c r="P597" i="87"/>
  <c r="P349" i="87"/>
  <c r="P941" i="87"/>
  <c r="P790" i="87"/>
  <c r="P432" i="87"/>
  <c r="P938" i="87"/>
  <c r="P73" i="87"/>
  <c r="P503" i="87"/>
  <c r="P898" i="87"/>
  <c r="P966" i="87"/>
  <c r="P61" i="87"/>
  <c r="P679" i="87"/>
  <c r="P75" i="87"/>
  <c r="P704" i="87"/>
  <c r="P663" i="87"/>
  <c r="P817" i="87"/>
  <c r="P114" i="87"/>
  <c r="P858" i="87"/>
  <c r="P853" i="87"/>
  <c r="P237" i="87"/>
  <c r="P678" i="87"/>
  <c r="P556" i="87"/>
  <c r="P154" i="87"/>
  <c r="P241" i="87"/>
  <c r="P796" i="87"/>
  <c r="P558" i="87"/>
  <c r="P418" i="87"/>
  <c r="P218" i="87"/>
  <c r="P835" i="87"/>
  <c r="P422" i="87"/>
  <c r="P914" i="87"/>
  <c r="P774" i="87"/>
  <c r="P471" i="87"/>
  <c r="P917" i="87"/>
  <c r="P639" i="87"/>
  <c r="P141" i="87"/>
  <c r="P564" i="87"/>
  <c r="P651" i="87"/>
  <c r="P354" i="87"/>
  <c r="P390" i="87"/>
  <c r="P388" i="87"/>
  <c r="P700" i="87"/>
  <c r="P561" i="87"/>
  <c r="P983" i="87"/>
  <c r="P756" i="87"/>
  <c r="P691" i="87"/>
  <c r="P569" i="87"/>
  <c r="P305" i="87"/>
  <c r="P994" i="87"/>
  <c r="P441" i="87"/>
  <c r="P257" i="87"/>
  <c r="P615" i="87"/>
  <c r="P358" i="87"/>
  <c r="P294" i="87"/>
  <c r="P67" i="87"/>
  <c r="P538" i="87"/>
  <c r="P596" i="87"/>
  <c r="P79" i="87"/>
  <c r="P48" i="87"/>
  <c r="P310" i="87"/>
  <c r="P506" i="87"/>
  <c r="P784" i="87"/>
  <c r="P881" i="87"/>
  <c r="P46" i="87"/>
  <c r="P309" i="87"/>
  <c r="P168" i="87"/>
  <c r="P280" i="87"/>
  <c r="P265" i="87"/>
  <c r="P763" i="87"/>
  <c r="P65" i="87"/>
  <c r="P365" i="87"/>
  <c r="P37" i="87"/>
  <c r="P190" i="87"/>
  <c r="P216" i="87"/>
  <c r="P578" i="87"/>
  <c r="P958" i="87"/>
  <c r="P487" i="87"/>
  <c r="P824" i="87"/>
  <c r="P672" i="87"/>
  <c r="P712" i="87"/>
  <c r="P610" i="87"/>
  <c r="P631" i="87"/>
  <c r="P40" i="87"/>
  <c r="P803" i="87"/>
  <c r="P588" i="87"/>
  <c r="P379" i="87"/>
  <c r="P266" i="87"/>
  <c r="P641" i="87"/>
  <c r="P359" i="87"/>
  <c r="P867" i="87"/>
  <c r="P805" i="87"/>
  <c r="P146" i="87"/>
  <c r="P789" i="87"/>
  <c r="P880" i="87"/>
  <c r="P953" i="87"/>
  <c r="P325" i="87"/>
  <c r="P711" i="87"/>
  <c r="P274" i="87"/>
  <c r="P414" i="87"/>
  <c r="P706" i="87"/>
  <c r="P882" i="87"/>
  <c r="P439" i="87"/>
  <c r="P49" i="87"/>
  <c r="P110" i="87"/>
  <c r="P656" i="87"/>
  <c r="P400" i="87"/>
  <c r="P66" i="87"/>
  <c r="P736" i="87"/>
  <c r="P866" i="87"/>
  <c r="P489" i="87"/>
  <c r="P919" i="87"/>
  <c r="P164" i="87"/>
  <c r="P683" i="87"/>
  <c r="P772" i="87"/>
  <c r="P340" i="87"/>
  <c r="P799" i="87"/>
  <c r="P302" i="87"/>
  <c r="P795" i="87"/>
  <c r="P254" i="87"/>
  <c r="P722" i="87"/>
  <c r="P106" i="87"/>
  <c r="P363" i="87"/>
  <c r="P288" i="87"/>
  <c r="P345" i="87"/>
  <c r="P509" i="87"/>
  <c r="P826" i="87"/>
  <c r="P909" i="87"/>
  <c r="P246" i="87"/>
  <c r="P293" i="87"/>
  <c r="P322" i="87"/>
  <c r="P64" i="87"/>
  <c r="P385" i="87"/>
  <c r="P210" i="87"/>
  <c r="P539" i="87"/>
  <c r="P121" i="87"/>
  <c r="P599" i="87"/>
  <c r="P681" i="87"/>
  <c r="P324" i="87"/>
  <c r="P855" i="87"/>
  <c r="P275" i="87"/>
  <c r="P446" i="87"/>
  <c r="P655" i="87"/>
  <c r="P536" i="87"/>
  <c r="P311" i="87"/>
  <c r="P943" i="87"/>
  <c r="P860" i="87"/>
  <c r="P768" i="87"/>
  <c r="P508" i="87"/>
  <c r="P261" i="87"/>
  <c r="P760" i="87"/>
  <c r="P687" i="87"/>
  <c r="P649" i="87"/>
  <c r="P467" i="87"/>
  <c r="P847" i="87"/>
  <c r="P727" i="87"/>
  <c r="P209" i="87"/>
  <c r="P593" i="87"/>
  <c r="P745" i="87"/>
  <c r="P188" i="87"/>
  <c r="P351" i="87"/>
  <c r="P831" i="87"/>
  <c r="P891" i="87"/>
  <c r="P262" i="87"/>
  <c r="P495" i="87"/>
  <c r="P391" i="87"/>
  <c r="P935" i="87"/>
  <c r="P996" i="87"/>
  <c r="P977" i="87"/>
  <c r="P931" i="87"/>
  <c r="P590" i="87"/>
  <c r="P859" i="87"/>
  <c r="P424" i="87"/>
  <c r="P844" i="87"/>
  <c r="P298" i="87"/>
  <c r="P944" i="87"/>
  <c r="P548" i="87"/>
  <c r="P398" i="87"/>
  <c r="P108" i="87"/>
  <c r="P376" i="87"/>
  <c r="P697" i="87"/>
  <c r="P823" i="87"/>
  <c r="P719" i="87"/>
  <c r="P112" i="87"/>
  <c r="P93" i="87"/>
  <c r="P995" i="87"/>
  <c r="P833" i="87"/>
  <c r="P128" i="87"/>
  <c r="P897" i="87"/>
  <c r="P415" i="87"/>
  <c r="P892" i="87"/>
  <c r="P864" i="87"/>
  <c r="P889" i="87"/>
  <c r="P707" i="87"/>
  <c r="P527" i="87"/>
  <c r="P211" i="87"/>
  <c r="P546" i="87"/>
  <c r="P915" i="87"/>
  <c r="P873" i="87"/>
  <c r="P638" i="87"/>
  <c r="P871" i="87"/>
  <c r="P531" i="87"/>
  <c r="P537" i="87"/>
  <c r="P1001" i="87"/>
  <c r="P947" i="87"/>
  <c r="P438" i="87"/>
  <c r="P905" i="87"/>
  <c r="P830" i="87"/>
  <c r="P955" i="87"/>
  <c r="P703" i="87"/>
  <c r="P907" i="87"/>
  <c r="P685" i="87"/>
  <c r="P373" i="87"/>
  <c r="P923" i="87"/>
  <c r="P626" i="87"/>
  <c r="P956" i="87"/>
  <c r="P969" i="87"/>
  <c r="P433" i="87"/>
  <c r="P412" i="87"/>
  <c r="P625" i="87"/>
  <c r="P221" i="87"/>
  <c r="P533" i="87"/>
  <c r="P145" i="87"/>
  <c r="P443" i="87"/>
  <c r="P196" i="87"/>
  <c r="P50" i="87"/>
  <c r="P355" i="87"/>
  <c r="P676" i="87"/>
  <c r="P975" i="87"/>
  <c r="P922" i="87"/>
  <c r="P689" i="87"/>
  <c r="P149" i="87"/>
  <c r="P734" i="87"/>
  <c r="P693" i="87"/>
  <c r="P980" i="87"/>
  <c r="P792" i="87"/>
  <c r="P80" i="87"/>
  <c r="P314" i="87"/>
  <c r="P948" i="87"/>
  <c r="P788" i="87"/>
  <c r="P815" i="87"/>
  <c r="P920" i="87"/>
  <c r="P486" i="87"/>
  <c r="P321" i="87"/>
  <c r="P635" i="87"/>
  <c r="P137" i="87"/>
  <c r="P225" i="87"/>
  <c r="P791" i="87"/>
  <c r="P332" i="87"/>
  <c r="P716" i="87"/>
  <c r="P807" i="87"/>
  <c r="P504" i="87"/>
  <c r="M762" i="87"/>
  <c r="M376" i="87"/>
  <c r="M800" i="87"/>
  <c r="M542" i="87"/>
  <c r="M481" i="87"/>
  <c r="M499" i="87"/>
  <c r="M161" i="87"/>
  <c r="M544" i="87"/>
  <c r="M321" i="87"/>
  <c r="M540" i="87"/>
  <c r="M439" i="87"/>
  <c r="M626" i="87"/>
  <c r="M558" i="87"/>
  <c r="M847" i="87"/>
  <c r="M889" i="87"/>
  <c r="M971" i="87"/>
  <c r="P26" i="87"/>
  <c r="O245" i="66" s="1"/>
  <c r="M629" i="87"/>
  <c r="M331" i="87"/>
  <c r="M113" i="87"/>
  <c r="M627" i="87"/>
  <c r="M982" i="87"/>
  <c r="M503" i="87"/>
  <c r="M604" i="87"/>
  <c r="M713" i="87"/>
  <c r="M320" i="87"/>
  <c r="M921" i="87"/>
  <c r="M240" i="87"/>
  <c r="M271" i="87"/>
  <c r="M335" i="87"/>
  <c r="M718" i="87"/>
  <c r="M189" i="87"/>
  <c r="M881" i="87"/>
  <c r="M92" i="87"/>
  <c r="M456" i="87"/>
  <c r="M548" i="87"/>
  <c r="M828" i="87"/>
  <c r="M855" i="87"/>
  <c r="M11" i="87"/>
  <c r="E101" i="66" s="1"/>
  <c r="M245" i="87"/>
  <c r="P31" i="87"/>
  <c r="M150" i="87"/>
  <c r="M159" i="87"/>
  <c r="M344" i="87"/>
  <c r="M779" i="87"/>
  <c r="M154" i="87"/>
  <c r="M94" i="87"/>
  <c r="M729" i="87"/>
  <c r="M67" i="87"/>
  <c r="M464" i="87"/>
  <c r="M535" i="87"/>
  <c r="M492" i="87"/>
  <c r="M352" i="87"/>
  <c r="M596" i="87"/>
  <c r="M567" i="87"/>
  <c r="M91" i="87"/>
  <c r="M487" i="87"/>
  <c r="M126" i="87"/>
  <c r="M546" i="87"/>
  <c r="M723" i="87"/>
  <c r="M514" i="87"/>
  <c r="M213" i="87"/>
  <c r="P32" i="87"/>
  <c r="M75" i="87"/>
  <c r="M99" i="87"/>
  <c r="M276" i="87"/>
  <c r="M65" i="87"/>
  <c r="M359" i="87"/>
  <c r="M418" i="87"/>
  <c r="M928" i="87"/>
  <c r="M615" i="87"/>
  <c r="M639" i="87"/>
  <c r="M256" i="87"/>
  <c r="M160" i="87"/>
  <c r="M364" i="87"/>
  <c r="M543" i="87"/>
  <c r="M384" i="87"/>
  <c r="M868" i="87"/>
  <c r="M961" i="87"/>
  <c r="M342" i="87"/>
  <c r="M684" i="87"/>
  <c r="P22" i="87"/>
  <c r="O204" i="66" s="1"/>
  <c r="M976" i="87"/>
  <c r="M125" i="87"/>
  <c r="M513" i="87"/>
  <c r="M799" i="87"/>
  <c r="M208" i="87"/>
  <c r="M392" i="87"/>
  <c r="M531" i="87"/>
  <c r="M850" i="87"/>
  <c r="M969" i="87"/>
  <c r="M186" i="87"/>
  <c r="M922" i="87"/>
  <c r="M530" i="87"/>
  <c r="P14" i="87"/>
  <c r="O122" i="66" s="1"/>
  <c r="M586" i="87"/>
  <c r="M214" i="87"/>
  <c r="M106" i="87"/>
  <c r="M53" i="87"/>
  <c r="M449" i="87"/>
  <c r="M265" i="87"/>
  <c r="M607" i="87"/>
  <c r="M80" i="87"/>
  <c r="M195" i="87"/>
  <c r="M281" i="87"/>
  <c r="M303" i="87"/>
  <c r="M226" i="87"/>
  <c r="M785" i="87"/>
  <c r="M363" i="87"/>
  <c r="M254" i="87"/>
  <c r="M953" i="87"/>
  <c r="M172" i="87"/>
  <c r="M571" i="87"/>
  <c r="M216" i="87"/>
  <c r="M588" i="87"/>
  <c r="M759" i="87"/>
  <c r="M652" i="87"/>
  <c r="M202" i="87"/>
  <c r="M74" i="87"/>
  <c r="M118" i="87"/>
  <c r="M879" i="87"/>
  <c r="M883" i="87"/>
  <c r="M825" i="87"/>
  <c r="M636" i="87"/>
  <c r="M145" i="87"/>
  <c r="M76" i="87"/>
  <c r="M600" i="87"/>
  <c r="M741" i="87"/>
  <c r="M820" i="87"/>
  <c r="M755" i="87"/>
  <c r="M698" i="87"/>
  <c r="M34" i="87"/>
  <c r="M801" i="87"/>
  <c r="M316" i="87"/>
  <c r="M564" i="87"/>
  <c r="M489" i="87"/>
  <c r="M100" i="87"/>
  <c r="M998" i="87"/>
  <c r="M674" i="87"/>
  <c r="M324" i="87"/>
  <c r="M751" i="87"/>
  <c r="M49" i="87"/>
  <c r="M602" i="87"/>
  <c r="M980" i="87"/>
  <c r="M724" i="87"/>
  <c r="M58" i="87"/>
  <c r="M212" i="87"/>
  <c r="M465" i="87"/>
  <c r="M424" i="87"/>
  <c r="M168" i="87"/>
  <c r="M371" i="87"/>
  <c r="M856" i="87"/>
  <c r="M151" i="87"/>
  <c r="M325" i="87"/>
  <c r="M355" i="87"/>
  <c r="M458" i="87"/>
  <c r="M597" i="87"/>
  <c r="M806" i="87"/>
  <c r="M115" i="87"/>
  <c r="M502" i="87"/>
  <c r="M789" i="87"/>
  <c r="M517" i="87"/>
  <c r="M83" i="87"/>
  <c r="M20" i="87"/>
  <c r="P183" i="66" s="1"/>
  <c r="M810" i="87"/>
  <c r="M13" i="87"/>
  <c r="E119" i="66" s="1"/>
  <c r="M393" i="87"/>
  <c r="M391" i="87"/>
  <c r="M396" i="87"/>
  <c r="M933" i="87"/>
  <c r="M694" i="87"/>
  <c r="M777" i="87"/>
  <c r="M690" i="87"/>
  <c r="M821" i="87"/>
  <c r="M319" i="87"/>
  <c r="M292" i="87"/>
  <c r="M675" i="87"/>
  <c r="M873" i="87"/>
  <c r="M771" i="87"/>
  <c r="M730" i="87"/>
  <c r="M425" i="87"/>
  <c r="P18" i="87"/>
  <c r="O163" i="66" s="1"/>
  <c r="M82" i="87"/>
  <c r="M988" i="87"/>
  <c r="M706" i="87"/>
  <c r="M257" i="87"/>
  <c r="M645" i="87"/>
  <c r="M243" i="87"/>
  <c r="M356" i="87"/>
  <c r="M468" i="87"/>
  <c r="M235" i="87"/>
  <c r="M566" i="87"/>
  <c r="M656" i="87"/>
  <c r="M337" i="87"/>
  <c r="M347" i="87"/>
  <c r="M431" i="87"/>
  <c r="M958" i="87"/>
  <c r="M162" i="87"/>
  <c r="M412" i="87"/>
  <c r="M497" i="87"/>
  <c r="M616" i="87"/>
  <c r="M395" i="87"/>
  <c r="M822" i="87"/>
  <c r="M679" i="87"/>
  <c r="M504" i="87"/>
  <c r="M808" i="87"/>
  <c r="M901" i="87"/>
  <c r="M595" i="87"/>
  <c r="M60" i="87"/>
  <c r="M291" i="87"/>
  <c r="M111" i="87"/>
  <c r="M44" i="87"/>
  <c r="M301" i="87"/>
  <c r="M328" i="87"/>
  <c r="M871" i="87"/>
  <c r="M404" i="87"/>
  <c r="M877" i="87"/>
  <c r="M932" i="87"/>
  <c r="M725" i="87"/>
  <c r="M970" i="87"/>
  <c r="M429" i="87"/>
  <c r="M117" i="87"/>
  <c r="M280" i="87"/>
  <c r="M422" i="87"/>
  <c r="M549" i="87"/>
  <c r="M834" i="87"/>
  <c r="M752" i="87"/>
  <c r="M682" i="87"/>
  <c r="M283" i="87"/>
  <c r="M466" i="87"/>
  <c r="M15" i="87"/>
  <c r="E142" i="66" s="1"/>
  <c r="M361" i="87"/>
  <c r="M300" i="87"/>
  <c r="M199" i="87"/>
  <c r="M294" i="87"/>
  <c r="M880" i="87"/>
  <c r="M875" i="87"/>
  <c r="M677" i="87"/>
  <c r="M712" i="87"/>
  <c r="M190" i="87"/>
  <c r="P17" i="87"/>
  <c r="D163" i="66" s="1"/>
  <c r="M484" i="87"/>
  <c r="M419" i="87"/>
  <c r="M287" i="87"/>
  <c r="M397" i="87"/>
  <c r="M72" i="87"/>
  <c r="M270" i="87"/>
  <c r="M862" i="87"/>
  <c r="M913" i="87"/>
  <c r="M581" i="87"/>
  <c r="M984" i="87"/>
  <c r="M865" i="87"/>
  <c r="M899" i="87"/>
  <c r="M782" i="87"/>
  <c r="M314" i="87"/>
  <c r="M849" i="87"/>
  <c r="M841" i="87"/>
  <c r="M642" i="87"/>
  <c r="M643" i="87"/>
  <c r="M52" i="87"/>
  <c r="M973" i="87"/>
  <c r="M261" i="87"/>
  <c r="M98" i="87"/>
  <c r="M781" i="87"/>
  <c r="M381" i="87"/>
  <c r="M181" i="87"/>
  <c r="M511" i="87"/>
  <c r="M230" i="87"/>
  <c r="M990" i="87"/>
  <c r="M886" i="87"/>
  <c r="M485" i="87"/>
  <c r="M483" i="87"/>
  <c r="M351" i="87"/>
  <c r="M541" i="87"/>
  <c r="M686" i="87"/>
  <c r="M51" i="87"/>
  <c r="M870" i="87"/>
  <c r="M46" i="87"/>
  <c r="M390" i="87"/>
  <c r="M414" i="87"/>
  <c r="M323" i="87"/>
  <c r="M334" i="87"/>
  <c r="M539" i="87"/>
  <c r="M266" i="87"/>
  <c r="M163" i="87"/>
  <c r="M634" i="87"/>
  <c r="M523" i="87"/>
  <c r="M433" i="87"/>
  <c r="M225" i="87"/>
  <c r="M946" i="87"/>
  <c r="M253" i="87"/>
  <c r="M748" i="87"/>
  <c r="M778" i="87"/>
  <c r="M508" i="87"/>
  <c r="M426" i="87"/>
  <c r="M394" i="87"/>
  <c r="M950" i="87"/>
  <c r="M882" i="87"/>
  <c r="M70" i="87"/>
  <c r="M66" i="87"/>
  <c r="M618" i="87"/>
  <c r="M798" i="87"/>
  <c r="M934" i="87"/>
  <c r="M925" i="87"/>
  <c r="M591" i="87"/>
  <c r="M382" i="87"/>
  <c r="M237" i="87"/>
  <c r="M95" i="87"/>
  <c r="M579" i="87"/>
  <c r="M555" i="87"/>
  <c r="M185" i="87"/>
  <c r="M460" i="87"/>
  <c r="M348" i="87"/>
  <c r="M775" i="87"/>
  <c r="M794" i="87"/>
  <c r="M447" i="87"/>
  <c r="M349" i="87"/>
  <c r="M23" i="87"/>
  <c r="E224" i="66" s="1"/>
  <c r="M24" i="87"/>
  <c r="P224" i="66" s="1"/>
  <c r="M476" i="87"/>
  <c r="M322" i="87"/>
  <c r="M863" i="87"/>
  <c r="M577" i="87"/>
  <c r="M79" i="87"/>
  <c r="M399" i="87"/>
  <c r="M592" i="87"/>
  <c r="M657" i="87"/>
  <c r="M747" i="87"/>
  <c r="M510" i="87"/>
  <c r="M263" i="87"/>
  <c r="M560" i="87"/>
  <c r="M733" i="87"/>
  <c r="M565" i="87"/>
  <c r="M804" i="87"/>
  <c r="M437" i="87"/>
  <c r="M742" i="87"/>
  <c r="M793" i="87"/>
  <c r="M895" i="87"/>
  <c r="M585" i="87"/>
  <c r="M373" i="87"/>
  <c r="M32" i="87"/>
  <c r="M19" i="87"/>
  <c r="E183" i="66" s="1"/>
  <c r="M69" i="87"/>
  <c r="M526" i="87"/>
  <c r="M179" i="87"/>
  <c r="M776" i="87"/>
  <c r="M891" i="87"/>
  <c r="M907" i="87"/>
  <c r="M909" i="87"/>
  <c r="M39" i="87"/>
  <c r="M551" i="87"/>
  <c r="M529" i="87"/>
  <c r="M12" i="87"/>
  <c r="P101" i="66" s="1"/>
  <c r="M73" i="87"/>
  <c r="M472" i="87"/>
  <c r="M416" i="87"/>
  <c r="M21" i="87"/>
  <c r="E201" i="66" s="1"/>
  <c r="M196" i="87"/>
  <c r="M474" i="87"/>
  <c r="M84" i="87"/>
  <c r="M959" i="87"/>
  <c r="M587" i="87"/>
  <c r="M688" i="87"/>
  <c r="M736" i="87"/>
  <c r="M598" i="87"/>
  <c r="M1001" i="87"/>
  <c r="M387" i="87"/>
  <c r="M609" i="87"/>
  <c r="M402" i="87"/>
  <c r="M746" i="87"/>
  <c r="M795" i="87"/>
  <c r="M948" i="87"/>
  <c r="M672" i="87"/>
  <c r="M704" i="87"/>
  <c r="M770" i="87"/>
  <c r="M906" i="87"/>
  <c r="M496" i="87"/>
  <c r="M413" i="87"/>
  <c r="M735" i="87"/>
  <c r="M708" i="87"/>
  <c r="M236" i="87"/>
  <c r="M296" i="87"/>
  <c r="M710" i="87"/>
  <c r="M846" i="87"/>
  <c r="M467" i="87"/>
  <c r="P28" i="87"/>
  <c r="O268" i="66" s="1"/>
  <c r="M582" i="87"/>
  <c r="M632" i="87"/>
  <c r="M898" i="87"/>
  <c r="M813" i="87"/>
  <c r="M711" i="87"/>
  <c r="M670" i="87"/>
  <c r="M942" i="87"/>
  <c r="M248" i="87"/>
  <c r="M509" i="87"/>
  <c r="M916" i="87"/>
  <c r="M858" i="87"/>
  <c r="M994" i="87"/>
  <c r="M702" i="87"/>
  <c r="M985" i="87"/>
  <c r="M37" i="87"/>
  <c r="M991" i="87"/>
  <c r="P29" i="87"/>
  <c r="D286" i="66" s="1"/>
  <c r="M796" i="87"/>
  <c r="M207" i="87"/>
  <c r="M90" i="87"/>
  <c r="M140" i="87"/>
  <c r="M386" i="87"/>
  <c r="M142" i="87"/>
  <c r="M182" i="87"/>
  <c r="M482" i="87"/>
  <c r="M738" i="87"/>
  <c r="M874" i="87"/>
  <c r="M957" i="87"/>
  <c r="M193" i="87"/>
  <c r="M119" i="87"/>
  <c r="M606" i="87"/>
  <c r="M428" i="87"/>
  <c r="M333" i="87"/>
  <c r="M896" i="87"/>
  <c r="M528" i="87"/>
  <c r="M133" i="87"/>
  <c r="M654" i="87"/>
  <c r="M931" i="87"/>
  <c r="M653" i="87"/>
  <c r="M819" i="87"/>
  <c r="M563" i="87"/>
  <c r="M731" i="87"/>
  <c r="M758" i="87"/>
  <c r="M809" i="87"/>
  <c r="M175" i="87"/>
  <c r="M251" i="87"/>
  <c r="P13" i="87"/>
  <c r="D122" i="66" s="1"/>
  <c r="M17" i="87"/>
  <c r="E160" i="66" s="1"/>
  <c r="M774" i="87"/>
  <c r="M692" i="87"/>
  <c r="M176" i="87"/>
  <c r="M914" i="87"/>
  <c r="M983" i="87"/>
  <c r="M939" i="87"/>
  <c r="M740" i="87"/>
  <c r="M854" i="87"/>
  <c r="M997" i="87"/>
  <c r="P12" i="87"/>
  <c r="O104" i="66" s="1"/>
  <c r="M318" i="87"/>
  <c r="M878" i="87"/>
  <c r="M929" i="87"/>
  <c r="M220" i="87"/>
  <c r="M107" i="87"/>
  <c r="M156" i="87"/>
  <c r="M519" i="87"/>
  <c r="M717" i="87"/>
  <c r="M264" i="87"/>
  <c r="M87" i="87"/>
  <c r="M380" i="87"/>
  <c r="M864" i="87"/>
  <c r="M720" i="87"/>
  <c r="M945" i="87"/>
  <c r="M920" i="87"/>
  <c r="M329" i="87"/>
  <c r="M554" i="87"/>
  <c r="M375" i="87"/>
  <c r="M619" i="87"/>
  <c r="M153" i="87"/>
  <c r="M427" i="87"/>
  <c r="M486" i="87"/>
  <c r="M174" i="87"/>
  <c r="M641" i="87"/>
  <c r="M811" i="87"/>
  <c r="M146" i="87"/>
  <c r="M699" i="87"/>
  <c r="M605" i="87"/>
  <c r="M101" i="87"/>
  <c r="M289" i="87"/>
  <c r="M783" i="87"/>
  <c r="M127" i="87"/>
  <c r="M678" i="87"/>
  <c r="M814" i="87"/>
  <c r="M805" i="87"/>
  <c r="M839" i="87"/>
  <c r="M55" i="87"/>
  <c r="M547" i="87"/>
  <c r="M500" i="87"/>
  <c r="M993" i="87"/>
  <c r="M754" i="87"/>
  <c r="M837" i="87"/>
  <c r="M59" i="87"/>
  <c r="M231" i="87"/>
  <c r="M165" i="87"/>
  <c r="M116" i="87"/>
  <c r="M61" i="87"/>
  <c r="M164" i="87"/>
  <c r="M110" i="87"/>
  <c r="M995" i="87"/>
  <c r="M662" i="87"/>
  <c r="M81" i="87"/>
  <c r="M35" i="87"/>
  <c r="M900" i="87"/>
  <c r="M227" i="87"/>
  <c r="M599" i="87"/>
  <c r="M524" i="87"/>
  <c r="M290" i="87"/>
  <c r="M701" i="87"/>
  <c r="M572" i="87"/>
  <c r="M630" i="87"/>
  <c r="M603" i="87"/>
  <c r="M550" i="87"/>
  <c r="M628" i="87"/>
  <c r="M317" i="87"/>
  <c r="M284" i="87"/>
  <c r="M353" i="87"/>
  <c r="M972" i="87"/>
  <c r="M623" i="87"/>
  <c r="M411" i="87"/>
  <c r="M568" i="87"/>
  <c r="M173" i="87"/>
  <c r="M370" i="87"/>
  <c r="M840" i="87"/>
  <c r="M575" i="87"/>
  <c r="M912" i="87"/>
  <c r="M944" i="87"/>
  <c r="M905" i="87"/>
  <c r="M803" i="87"/>
  <c r="M646" i="87"/>
  <c r="M590" i="87"/>
  <c r="M1002" i="87"/>
  <c r="M903" i="87"/>
  <c r="M676" i="87"/>
  <c r="M137" i="87"/>
  <c r="M611" i="87"/>
  <c r="M797" i="87"/>
  <c r="M832" i="87"/>
  <c r="M655" i="87"/>
  <c r="M644" i="87"/>
  <c r="M30" i="87"/>
  <c r="P283" i="66" s="1"/>
  <c r="M315" i="87"/>
  <c r="M367" i="87"/>
  <c r="M410" i="87"/>
  <c r="M178" i="87"/>
  <c r="M29" i="87"/>
  <c r="E283" i="66" s="1"/>
  <c r="M438" i="87"/>
  <c r="M378" i="87"/>
  <c r="M64" i="87"/>
  <c r="M138" i="87"/>
  <c r="M415" i="87"/>
  <c r="M767" i="87"/>
  <c r="M383" i="87"/>
  <c r="M533" i="87"/>
  <c r="M648" i="87"/>
  <c r="M667" i="87"/>
  <c r="P24" i="87"/>
  <c r="O227" i="66" s="1"/>
  <c r="P23" i="87"/>
  <c r="M637" i="87"/>
  <c r="M38" i="87"/>
  <c r="M480" i="87"/>
  <c r="M242" i="87"/>
  <c r="M224" i="87"/>
  <c r="M537" i="87"/>
  <c r="M714" i="87"/>
  <c r="M131" i="87"/>
  <c r="M923" i="87"/>
  <c r="M557" i="87"/>
  <c r="M769" i="87"/>
  <c r="M851" i="87"/>
  <c r="M345" i="87"/>
  <c r="M219" i="87"/>
  <c r="M57" i="87"/>
  <c r="M974" i="87"/>
  <c r="M215" i="87"/>
  <c r="M999" i="87"/>
  <c r="M989" i="87"/>
  <c r="M360" i="87"/>
  <c r="M691" i="87"/>
  <c r="M218" i="87"/>
  <c r="M589" i="87"/>
  <c r="M897" i="87"/>
  <c r="M372" i="87"/>
  <c r="M525" i="87"/>
  <c r="M664" i="87"/>
  <c r="M583" i="87"/>
  <c r="M326" i="87"/>
  <c r="M861" i="87"/>
  <c r="M940" i="87"/>
  <c r="M935" i="87"/>
  <c r="M715" i="87"/>
  <c r="M734" i="87"/>
  <c r="M22" i="87"/>
  <c r="P201" i="66" s="1"/>
  <c r="M206" i="87"/>
  <c r="M522" i="87"/>
  <c r="P19" i="87"/>
  <c r="D186" i="66" s="1"/>
  <c r="M707" i="87"/>
  <c r="M275" i="87"/>
  <c r="M108" i="87"/>
  <c r="M722" i="87"/>
  <c r="M129" i="87"/>
  <c r="M470" i="87"/>
  <c r="M622" i="87"/>
  <c r="M420" i="87"/>
  <c r="M28" i="87"/>
  <c r="P265" i="66" s="1"/>
  <c r="M408" i="87"/>
  <c r="M732" i="87"/>
  <c r="M68" i="87"/>
  <c r="M221" i="87"/>
  <c r="M305" i="87"/>
  <c r="M128" i="87"/>
  <c r="M647" i="87"/>
  <c r="P20" i="87"/>
  <c r="O186" i="66" s="1"/>
  <c r="P15" i="87"/>
  <c r="M534" i="87"/>
  <c r="M516" i="87"/>
  <c r="M491" i="87"/>
  <c r="M908" i="87"/>
  <c r="M488" i="87"/>
  <c r="M843" i="87"/>
  <c r="M450" i="87"/>
  <c r="P16" i="87"/>
  <c r="M432" i="87"/>
  <c r="M210" i="87"/>
  <c r="M234" i="87"/>
  <c r="M848" i="87"/>
  <c r="M452" i="87"/>
  <c r="M158" i="87"/>
  <c r="M660" i="87"/>
  <c r="M580" i="87"/>
  <c r="M902" i="87"/>
  <c r="M608" i="87"/>
  <c r="M786" i="87"/>
  <c r="M453" i="87"/>
  <c r="M960" i="87"/>
  <c r="M601" i="87"/>
  <c r="M512" i="87"/>
  <c r="M490" i="87"/>
  <c r="M965" i="87"/>
  <c r="M726" i="87"/>
  <c r="M379" i="87"/>
  <c r="M187" i="87"/>
  <c r="M232" i="87"/>
  <c r="M188" i="87"/>
  <c r="M249" i="87"/>
  <c r="M612" i="87"/>
  <c r="M26" i="87"/>
  <c r="P242" i="66" s="1"/>
  <c r="M102" i="87"/>
  <c r="M926" i="87"/>
  <c r="M975" i="87"/>
  <c r="M561" i="87"/>
  <c r="M962" i="87"/>
  <c r="M884" i="87"/>
  <c r="M845" i="87"/>
  <c r="M743" i="87"/>
  <c r="M41" i="87"/>
  <c r="M121" i="87"/>
  <c r="M200" i="87"/>
  <c r="M27" i="87"/>
  <c r="E265" i="66" s="1"/>
  <c r="M631" i="87"/>
  <c r="M493" i="87"/>
  <c r="M981" i="87"/>
  <c r="M659" i="87"/>
  <c r="M576" i="87"/>
  <c r="M50" i="87"/>
  <c r="M956" i="87"/>
  <c r="M299" i="87"/>
  <c r="M918" i="87"/>
  <c r="M917" i="87"/>
  <c r="M952" i="87"/>
  <c r="M696" i="87"/>
  <c r="M258" i="87"/>
  <c r="M233" i="87"/>
  <c r="M114" i="87"/>
  <c r="M400" i="87"/>
  <c r="M978" i="87"/>
  <c r="M818" i="87"/>
  <c r="M869" i="87"/>
  <c r="M148" i="87"/>
  <c r="M697" i="87"/>
  <c r="M727" i="87"/>
  <c r="M135" i="87"/>
  <c r="M277" i="87"/>
  <c r="M471" i="87"/>
  <c r="M43" i="87"/>
  <c r="M139" i="87"/>
  <c r="M693" i="87"/>
  <c r="M816" i="87"/>
  <c r="M887" i="87"/>
  <c r="M42" i="87"/>
  <c r="M262" i="87"/>
  <c r="P21" i="87"/>
  <c r="D204" i="66" s="1"/>
  <c r="M556" i="87"/>
  <c r="M451" i="87"/>
  <c r="M346" i="87"/>
  <c r="M203" i="87"/>
  <c r="M520" i="87"/>
  <c r="M285" i="87"/>
  <c r="M987" i="87"/>
  <c r="M867" i="87"/>
  <c r="M273" i="87"/>
  <c r="M473" i="87"/>
  <c r="M123" i="87"/>
  <c r="M445" i="87"/>
  <c r="M388" i="87"/>
  <c r="M177" i="87"/>
  <c r="M241" i="87"/>
  <c r="M405" i="87"/>
  <c r="M614" i="87"/>
  <c r="M302" i="87"/>
  <c r="M836" i="87"/>
  <c r="M951" i="87"/>
  <c r="M967" i="87"/>
  <c r="M689" i="87"/>
  <c r="M915" i="87"/>
  <c r="M620" i="87"/>
  <c r="M792" i="87"/>
  <c r="M824" i="87"/>
  <c r="M890" i="87"/>
  <c r="M683" i="87"/>
  <c r="M272" i="87"/>
  <c r="M457" i="87"/>
  <c r="M54" i="87"/>
  <c r="M365" i="87"/>
  <c r="M764" i="87"/>
  <c r="M830" i="87"/>
  <c r="M966" i="87"/>
  <c r="M745" i="87"/>
  <c r="M963" i="87"/>
  <c r="M48" i="87"/>
  <c r="M716" i="87"/>
  <c r="M389" i="87"/>
  <c r="M505" i="87"/>
  <c r="M578" i="87"/>
  <c r="M191" i="87"/>
  <c r="M685" i="87"/>
  <c r="M842" i="87"/>
  <c r="M343" i="87"/>
  <c r="M350" i="87"/>
  <c r="M297" i="87"/>
  <c r="M310" i="87"/>
  <c r="M47" i="87"/>
  <c r="M633" i="87"/>
  <c r="M306" i="87"/>
  <c r="M498" i="87"/>
  <c r="M750" i="87"/>
  <c r="M506" i="87"/>
  <c r="M663" i="87"/>
  <c r="M36" i="87"/>
  <c r="M624" i="87"/>
  <c r="M518" i="87"/>
  <c r="M93" i="87"/>
  <c r="M455" i="87"/>
  <c r="M211" i="87"/>
  <c r="M309" i="87"/>
  <c r="M507" i="87"/>
  <c r="M613" i="87"/>
  <c r="M155" i="87"/>
  <c r="M986" i="87"/>
  <c r="M494" i="87"/>
  <c r="M368" i="87"/>
  <c r="M336" i="87"/>
  <c r="M859" i="87"/>
  <c r="M304" i="87"/>
  <c r="M668" i="87"/>
  <c r="M278" i="87"/>
  <c r="P11" i="87"/>
  <c r="P25" i="87"/>
  <c r="M852" i="87"/>
  <c r="M463" i="87"/>
  <c r="M88" i="87"/>
  <c r="M477" i="87"/>
  <c r="M640" i="87"/>
  <c r="M964" i="87"/>
  <c r="M661" i="87"/>
  <c r="M784" i="87"/>
  <c r="M773" i="87"/>
  <c r="M621" i="87"/>
  <c r="M434" i="87"/>
  <c r="M85" i="87"/>
  <c r="M536" i="87"/>
  <c r="M545" i="87"/>
  <c r="M228" i="87"/>
  <c r="M194" i="87"/>
  <c r="M610" i="87"/>
  <c r="M143" i="87"/>
  <c r="M501" i="87"/>
  <c r="M268" i="87"/>
  <c r="M369" i="87"/>
  <c r="M401" i="87"/>
  <c r="M1000" i="87"/>
  <c r="M700" i="87"/>
  <c r="M33" i="87"/>
  <c r="M357" i="87"/>
  <c r="M827" i="87"/>
  <c r="M454" i="87"/>
  <c r="M442" i="87"/>
  <c r="M398" i="87"/>
  <c r="M937" i="87"/>
  <c r="M744" i="87"/>
  <c r="M527" i="87"/>
  <c r="M673" i="87"/>
  <c r="M936" i="87"/>
  <c r="M62" i="87"/>
  <c r="M105" i="87"/>
  <c r="M446" i="87"/>
  <c r="M147" i="87"/>
  <c r="M757" i="87"/>
  <c r="M267" i="87"/>
  <c r="M787" i="87"/>
  <c r="M947" i="87"/>
  <c r="M441" i="87"/>
  <c r="M817" i="87"/>
  <c r="M831" i="87"/>
  <c r="M260" i="87"/>
  <c r="M435" i="87"/>
  <c r="M209" i="87"/>
  <c r="M954" i="87"/>
  <c r="M198" i="87"/>
  <c r="M802" i="87"/>
  <c r="M853" i="87"/>
  <c r="M955" i="87"/>
  <c r="M924" i="87"/>
  <c r="M780" i="87"/>
  <c r="M239" i="87"/>
  <c r="M298" i="87"/>
  <c r="M430" i="87"/>
  <c r="M330" i="87"/>
  <c r="M141" i="87"/>
  <c r="M307" i="87"/>
  <c r="M866" i="87"/>
  <c r="M594" i="87"/>
  <c r="M192" i="87"/>
  <c r="M255" i="87"/>
  <c r="M406" i="87"/>
  <c r="M313" i="87"/>
  <c r="M469" i="87"/>
  <c r="M930" i="87"/>
  <c r="M638" i="87"/>
  <c r="M170" i="87"/>
  <c r="M761" i="87"/>
  <c r="M222" i="87"/>
  <c r="M374" i="87"/>
  <c r="M250" i="87"/>
  <c r="M144" i="87"/>
  <c r="M739" i="87"/>
  <c r="M229" i="87"/>
  <c r="M63" i="87"/>
  <c r="M888" i="87"/>
  <c r="M826" i="87"/>
  <c r="M573" i="87"/>
  <c r="M658" i="87"/>
  <c r="M122" i="87"/>
  <c r="M719" i="87"/>
  <c r="M25" i="87"/>
  <c r="E242" i="66" s="1"/>
  <c r="M462" i="87"/>
  <c r="M669" i="87"/>
  <c r="M766" i="87"/>
  <c r="M279" i="87"/>
  <c r="M152" i="87"/>
  <c r="M649" i="87"/>
  <c r="M14" i="87"/>
  <c r="M197" i="87"/>
  <c r="M201" i="87"/>
  <c r="M979" i="87"/>
  <c r="M308" i="87"/>
  <c r="M788" i="87"/>
  <c r="M941" i="87"/>
  <c r="M768" i="87"/>
  <c r="M293" i="87"/>
  <c r="M16" i="87"/>
  <c r="P142" i="66" s="1"/>
  <c r="M919" i="87"/>
  <c r="M40" i="87"/>
  <c r="M728" i="87"/>
  <c r="M815" i="87"/>
  <c r="M120" i="87"/>
  <c r="M167" i="87"/>
  <c r="M109" i="87"/>
  <c r="M569" i="87"/>
  <c r="M532" i="87"/>
  <c r="M338" i="87"/>
  <c r="M112" i="87"/>
  <c r="P27" i="87"/>
  <c r="D268" i="66" s="1"/>
  <c r="M838" i="87"/>
  <c r="M584" i="87"/>
  <c r="M311" i="87"/>
  <c r="M403" i="87"/>
  <c r="M244" i="87"/>
  <c r="M31" i="87"/>
  <c r="M354" i="87"/>
  <c r="M238" i="87"/>
  <c r="M295" i="87"/>
  <c r="M282" i="87"/>
  <c r="M417" i="87"/>
  <c r="M872" i="87"/>
  <c r="M340" i="87"/>
  <c r="M665" i="87"/>
  <c r="M833" i="87"/>
  <c r="M423" i="87"/>
  <c r="M666" i="87"/>
  <c r="M246" i="87"/>
  <c r="M495" i="87"/>
  <c r="M705" i="87"/>
  <c r="M680" i="87"/>
  <c r="M625" i="87"/>
  <c r="M893" i="87"/>
  <c r="M650" i="87"/>
  <c r="M461" i="87"/>
  <c r="M223" i="87"/>
  <c r="M559" i="87"/>
  <c r="M756" i="87"/>
  <c r="M71" i="87"/>
  <c r="M269" i="87"/>
  <c r="M681" i="87"/>
  <c r="M760" i="87"/>
  <c r="M695" i="87"/>
  <c r="M992" i="87"/>
  <c r="M593" i="87"/>
  <c r="M252" i="87"/>
  <c r="M444" i="87"/>
  <c r="M521" i="87"/>
  <c r="M823" i="87"/>
  <c r="M97" i="87"/>
  <c r="M478" i="87"/>
  <c r="M274" i="87"/>
  <c r="M436" i="87"/>
  <c r="M448" i="87"/>
  <c r="M327" i="87"/>
  <c r="M332" i="87"/>
  <c r="M157" i="87"/>
  <c r="M876" i="87"/>
  <c r="M553" i="87"/>
  <c r="M362" i="87"/>
  <c r="M205" i="87"/>
  <c r="M204" i="87"/>
  <c r="M763" i="87"/>
  <c r="M857" i="87"/>
  <c r="M835" i="87"/>
  <c r="M286" i="87"/>
  <c r="M772" i="87"/>
  <c r="M737" i="87"/>
  <c r="M515" i="87"/>
  <c r="M885" i="87"/>
  <c r="M339" i="87"/>
  <c r="M377" i="87"/>
  <c r="M45" i="87"/>
  <c r="M791" i="87"/>
  <c r="M721" i="87"/>
  <c r="M844" i="87"/>
  <c r="M968" i="87"/>
  <c r="M892" i="87"/>
  <c r="M911" i="87"/>
  <c r="M169" i="87"/>
  <c r="M949" i="87"/>
  <c r="M538" i="87"/>
  <c r="M943" i="87"/>
  <c r="M180" i="87"/>
  <c r="M687" i="87"/>
  <c r="M149" i="87"/>
  <c r="M184" i="87"/>
  <c r="M183" i="87"/>
  <c r="M134" i="87"/>
  <c r="M910" i="87"/>
  <c r="M259" i="87"/>
  <c r="M166" i="87"/>
  <c r="M96" i="87"/>
  <c r="M341" i="87"/>
  <c r="M136" i="87"/>
  <c r="M938" i="87"/>
  <c r="M385" i="87"/>
  <c r="M312" i="87"/>
  <c r="M671" i="87"/>
  <c r="M475" i="87"/>
  <c r="M217" i="87"/>
  <c r="M104" i="87"/>
  <c r="M829" i="87"/>
  <c r="M574" i="87"/>
  <c r="M807" i="87"/>
  <c r="M860" i="87"/>
  <c r="M812" i="87"/>
  <c r="M894" i="87"/>
  <c r="M443" i="87"/>
  <c r="M765" i="87"/>
  <c r="M562" i="87"/>
  <c r="M78" i="87"/>
  <c r="M288" i="87"/>
  <c r="M103" i="87"/>
  <c r="M927" i="87"/>
  <c r="M790" i="87"/>
  <c r="M996" i="87"/>
  <c r="M358" i="87"/>
  <c r="M171" i="87"/>
  <c r="M86" i="87"/>
  <c r="M709" i="87"/>
  <c r="M977" i="87"/>
  <c r="M459" i="87"/>
  <c r="M617" i="87"/>
  <c r="M749" i="87"/>
  <c r="M421" i="87"/>
  <c r="M18" i="87"/>
  <c r="M366" i="87"/>
  <c r="M124" i="87"/>
  <c r="M753" i="87"/>
  <c r="P30" i="87"/>
  <c r="O286" i="66" s="1"/>
  <c r="M89" i="87"/>
  <c r="M570" i="87"/>
  <c r="M56" i="87"/>
  <c r="M132" i="87"/>
  <c r="M479" i="87"/>
  <c r="M651" i="87"/>
  <c r="M247" i="87"/>
  <c r="M703" i="87"/>
  <c r="M904" i="87"/>
  <c r="M77" i="87"/>
  <c r="M635" i="87"/>
  <c r="M440" i="87"/>
  <c r="M409" i="87"/>
  <c r="M407" i="87"/>
  <c r="G14" i="60"/>
  <c r="H14" i="60"/>
  <c r="N8" i="87"/>
  <c r="P61" i="66" s="1"/>
  <c r="F8" i="87"/>
  <c r="O54" i="66" s="1"/>
  <c r="V14" i="60"/>
  <c r="R14" i="60"/>
  <c r="N14" i="60"/>
  <c r="D8" i="87"/>
  <c r="O50" i="66" s="1"/>
  <c r="C14" i="60"/>
  <c r="Z14" i="60"/>
  <c r="I14" i="60"/>
  <c r="P14" i="60"/>
  <c r="T14" i="60"/>
  <c r="S14" i="60"/>
  <c r="O14" i="60"/>
  <c r="U14" i="60"/>
  <c r="M14" i="60"/>
  <c r="G8" i="87"/>
  <c r="O55" i="66" s="1"/>
  <c r="H8" i="87"/>
  <c r="P56" i="66" s="1"/>
  <c r="E8" i="87"/>
  <c r="O52" i="66" s="1"/>
  <c r="P60" i="66"/>
  <c r="J8" i="87"/>
  <c r="O8" i="87"/>
  <c r="P62" i="66" s="1"/>
  <c r="O63" i="66"/>
  <c r="L8" i="87"/>
  <c r="P59" i="66" s="1"/>
  <c r="I8" i="87"/>
  <c r="P57" i="66" s="1"/>
  <c r="K8" i="87"/>
  <c r="O58" i="66" s="1"/>
  <c r="B8" i="87"/>
  <c r="O46" i="66" s="1"/>
  <c r="C8" i="87"/>
  <c r="O48" i="66" s="1"/>
  <c r="C4" i="87"/>
  <c r="O7" i="66" s="1"/>
  <c r="B4" i="87"/>
  <c r="O5" i="66" s="1"/>
  <c r="G4" i="87"/>
  <c r="O14" i="66" s="1"/>
  <c r="D4" i="87"/>
  <c r="O9" i="66" s="1"/>
  <c r="P19" i="66"/>
  <c r="I4" i="87"/>
  <c r="P16" i="66" s="1"/>
  <c r="H4" i="87"/>
  <c r="P15" i="66" s="1"/>
  <c r="O22" i="66"/>
  <c r="O4" i="87"/>
  <c r="P21" i="66" s="1"/>
  <c r="F4" i="87"/>
  <c r="O13" i="66" s="1"/>
  <c r="L4" i="87"/>
  <c r="P18" i="66" s="1"/>
  <c r="J4" i="87"/>
  <c r="N4" i="87"/>
  <c r="P20" i="66" s="1"/>
  <c r="K4" i="87"/>
  <c r="O17" i="66" s="1"/>
  <c r="E4" i="87"/>
  <c r="O11" i="66" s="1"/>
  <c r="D81" i="66"/>
  <c r="O9" i="87"/>
  <c r="E80" i="66" s="1"/>
  <c r="D9" i="87"/>
  <c r="D68" i="66" s="1"/>
  <c r="E9" i="87"/>
  <c r="D70" i="66" s="1"/>
  <c r="L9" i="87"/>
  <c r="E77" i="66" s="1"/>
  <c r="G9" i="87"/>
  <c r="D73" i="66" s="1"/>
  <c r="N9" i="87"/>
  <c r="E79" i="66" s="1"/>
  <c r="J9" i="87"/>
  <c r="C9" i="87"/>
  <c r="D66" i="66" s="1"/>
  <c r="H9" i="87"/>
  <c r="E74" i="66" s="1"/>
  <c r="B9" i="87"/>
  <c r="D64" i="66" s="1"/>
  <c r="F9" i="87"/>
  <c r="D72" i="66" s="1"/>
  <c r="E78" i="66"/>
  <c r="I9" i="87"/>
  <c r="E75" i="66" s="1"/>
  <c r="K9" i="87"/>
  <c r="D76" i="66" s="1"/>
  <c r="O81" i="66"/>
  <c r="J10" i="87"/>
  <c r="N10" i="87"/>
  <c r="P79" i="66" s="1"/>
  <c r="E10" i="87"/>
  <c r="O70" i="66" s="1"/>
  <c r="I10" i="87"/>
  <c r="P75" i="66" s="1"/>
  <c r="P78" i="66"/>
  <c r="H10" i="87"/>
  <c r="P74" i="66" s="1"/>
  <c r="D10" i="87"/>
  <c r="O68" i="66" s="1"/>
  <c r="C10" i="87"/>
  <c r="O66" i="66" s="1"/>
  <c r="O10" i="87"/>
  <c r="P80" i="66" s="1"/>
  <c r="F10" i="87"/>
  <c r="O72" i="66" s="1"/>
  <c r="G10" i="87"/>
  <c r="O73" i="66" s="1"/>
  <c r="B10" i="87"/>
  <c r="O64" i="66" s="1"/>
  <c r="K10" i="87"/>
  <c r="O76" i="66" s="1"/>
  <c r="L10" i="87"/>
  <c r="P77" i="66" s="1"/>
  <c r="V28" i="60"/>
  <c r="U38" i="60"/>
  <c r="T17" i="60"/>
  <c r="Z34" i="60"/>
  <c r="V24" i="60"/>
  <c r="V21" i="60"/>
  <c r="N25" i="60"/>
  <c r="V29" i="60"/>
  <c r="I32" i="60"/>
  <c r="H23" i="60"/>
  <c r="P24" i="60"/>
  <c r="V34" i="60"/>
  <c r="I17" i="60"/>
  <c r="M26" i="60"/>
  <c r="G30" i="60"/>
  <c r="V20" i="60"/>
  <c r="P25" i="60"/>
  <c r="O29" i="60"/>
  <c r="V38" i="60"/>
  <c r="V17" i="60"/>
  <c r="R27" i="60"/>
  <c r="G36" i="60"/>
  <c r="H22" i="60"/>
  <c r="Z37" i="60"/>
  <c r="Z16" i="60"/>
  <c r="Z18" i="60"/>
  <c r="S38" i="60"/>
  <c r="P39" i="60"/>
  <c r="U19" i="60"/>
  <c r="S35" i="60"/>
  <c r="I24" i="60"/>
  <c r="G20" i="60"/>
  <c r="P37" i="60"/>
  <c r="V35" i="60"/>
  <c r="C19" i="60"/>
  <c r="Z30" i="60"/>
  <c r="Z19" i="60"/>
  <c r="O17" i="60"/>
  <c r="Z31" i="60"/>
  <c r="V37" i="60"/>
  <c r="M21" i="60"/>
  <c r="T24" i="60"/>
  <c r="U18" i="60"/>
  <c r="O33" i="60"/>
  <c r="H28" i="60"/>
  <c r="S24" i="60"/>
  <c r="S29" i="60"/>
  <c r="C32" i="60"/>
  <c r="V23" i="60"/>
  <c r="G24" i="60"/>
  <c r="P20" i="60"/>
  <c r="G18" i="60"/>
  <c r="M22" i="60"/>
  <c r="Z17" i="60"/>
  <c r="I22" i="60"/>
  <c r="I31" i="60"/>
  <c r="C38" i="60"/>
  <c r="S20" i="60"/>
  <c r="H16" i="60"/>
  <c r="H20" i="60"/>
  <c r="I18" i="60"/>
  <c r="H36" i="60"/>
  <c r="V33" i="60"/>
  <c r="T22" i="60"/>
  <c r="N37" i="60"/>
  <c r="U22" i="60"/>
  <c r="R35" i="60"/>
  <c r="N32" i="60"/>
  <c r="O22" i="60"/>
  <c r="Z33" i="60"/>
  <c r="G16" i="60"/>
  <c r="V26" i="60"/>
  <c r="Z20" i="60"/>
  <c r="Z32" i="60"/>
  <c r="C16" i="60"/>
  <c r="V39" i="60"/>
  <c r="V19" i="60"/>
  <c r="T16" i="60"/>
  <c r="V25" i="60"/>
  <c r="V16" i="60"/>
  <c r="P38" i="60"/>
  <c r="R21" i="60"/>
  <c r="G32" i="60"/>
  <c r="I35" i="60"/>
  <c r="C18" i="60"/>
  <c r="S18" i="60"/>
  <c r="S32" i="60"/>
  <c r="S33" i="60"/>
  <c r="O26" i="60"/>
  <c r="H33" i="60"/>
  <c r="H38" i="60"/>
  <c r="U26" i="60"/>
  <c r="R18" i="60"/>
  <c r="S23" i="60"/>
  <c r="U32" i="60"/>
  <c r="R20" i="60"/>
  <c r="S27" i="60"/>
  <c r="T33" i="60"/>
  <c r="H39" i="60"/>
  <c r="N21" i="60"/>
  <c r="N27" i="60"/>
  <c r="S26" i="60"/>
  <c r="I26" i="60"/>
  <c r="U25" i="60"/>
  <c r="R26" i="60"/>
  <c r="S21" i="60"/>
  <c r="O39" i="60"/>
  <c r="P26" i="60"/>
  <c r="V32" i="60"/>
  <c r="T27" i="60"/>
  <c r="N35" i="60"/>
  <c r="P32" i="60"/>
  <c r="R29" i="60"/>
  <c r="P35" i="60"/>
  <c r="G28" i="60"/>
  <c r="H24" i="60"/>
  <c r="P18" i="60"/>
  <c r="U28" i="60"/>
  <c r="N36" i="60"/>
  <c r="N34" i="60"/>
  <c r="R30" i="60"/>
  <c r="O36" i="60"/>
  <c r="O37" i="60"/>
  <c r="H30" i="60"/>
  <c r="C28" i="60"/>
  <c r="O18" i="60"/>
  <c r="U27" i="60"/>
  <c r="O23" i="60"/>
  <c r="R17" i="60"/>
  <c r="P23" i="60"/>
  <c r="P36" i="60"/>
  <c r="R32" i="60"/>
  <c r="U23" i="60"/>
  <c r="C26" i="60"/>
  <c r="S31" i="60"/>
  <c r="G21" i="60"/>
  <c r="T30" i="60"/>
  <c r="V36" i="60"/>
  <c r="I36" i="60"/>
  <c r="I30" i="60"/>
  <c r="I29" i="60"/>
  <c r="R24" i="60"/>
  <c r="S22" i="60"/>
  <c r="I37" i="60"/>
  <c r="V30" i="60"/>
  <c r="S17" i="60"/>
  <c r="H25" i="60"/>
  <c r="C22" i="60"/>
  <c r="R16" i="60"/>
  <c r="U31" i="60"/>
  <c r="O16" i="60"/>
  <c r="G34" i="60"/>
  <c r="C33" i="60"/>
  <c r="R38" i="60"/>
  <c r="N24" i="60"/>
  <c r="N30" i="60"/>
  <c r="C23" i="60"/>
  <c r="U36" i="60"/>
  <c r="I39" i="60"/>
  <c r="C34" i="60"/>
  <c r="S34" i="60"/>
  <c r="S19" i="60"/>
  <c r="S30" i="60"/>
  <c r="G22" i="60"/>
  <c r="U20" i="60"/>
  <c r="O32" i="60"/>
  <c r="H26" i="60"/>
  <c r="C36" i="60"/>
  <c r="N23" i="60"/>
  <c r="S36" i="60"/>
  <c r="P28" i="60"/>
  <c r="P30" i="60"/>
  <c r="C17" i="60"/>
  <c r="T38" i="60"/>
  <c r="H29" i="60"/>
  <c r="P29" i="60"/>
  <c r="P33" i="60"/>
  <c r="R28" i="60"/>
  <c r="N20" i="60"/>
  <c r="O21" i="60"/>
  <c r="T21" i="60"/>
  <c r="G29" i="60"/>
  <c r="O28" i="60"/>
  <c r="I33" i="60"/>
  <c r="H32" i="60"/>
  <c r="O31" i="60"/>
  <c r="T26" i="60"/>
  <c r="T29" i="60"/>
  <c r="U17" i="60"/>
  <c r="T39" i="60"/>
  <c r="N16" i="60"/>
  <c r="R37" i="60"/>
  <c r="R23" i="60"/>
  <c r="U30" i="60"/>
  <c r="C24" i="60"/>
  <c r="T18" i="60"/>
  <c r="N28" i="60"/>
  <c r="C27" i="60"/>
  <c r="U39" i="60"/>
  <c r="C21" i="60"/>
  <c r="P17" i="60"/>
  <c r="T31" i="60"/>
  <c r="N17" i="60"/>
  <c r="C39" i="60"/>
  <c r="U37" i="60"/>
  <c r="U35" i="60"/>
  <c r="O27" i="60"/>
  <c r="C31" i="60"/>
  <c r="R19" i="60"/>
  <c r="P19" i="60"/>
  <c r="R33" i="60"/>
  <c r="T28" i="60"/>
  <c r="I27" i="60"/>
  <c r="U33" i="60"/>
  <c r="O19" i="60"/>
  <c r="R25" i="60"/>
  <c r="U16" i="60"/>
  <c r="N29" i="60"/>
  <c r="H19" i="60"/>
  <c r="S39" i="60"/>
  <c r="C25" i="60"/>
  <c r="N18" i="60"/>
  <c r="I23" i="60"/>
  <c r="M35" i="60"/>
  <c r="O38" i="60"/>
  <c r="O24" i="60"/>
  <c r="P31" i="60"/>
  <c r="G39" i="60"/>
  <c r="H34" i="60"/>
  <c r="C30" i="60"/>
  <c r="G27" i="60"/>
  <c r="H21" i="60"/>
  <c r="M28" i="60"/>
  <c r="H27" i="60"/>
  <c r="H18" i="60"/>
  <c r="T19" i="60"/>
  <c r="S28" i="60"/>
  <c r="C20" i="60"/>
  <c r="Z36" i="60"/>
  <c r="N19" i="60"/>
  <c r="S25" i="60"/>
  <c r="T23" i="60"/>
  <c r="G17" i="60"/>
  <c r="T37" i="60"/>
  <c r="R36" i="60"/>
  <c r="G37" i="60"/>
  <c r="H35" i="60"/>
  <c r="P16" i="60"/>
  <c r="T34" i="60"/>
  <c r="U21" i="60"/>
  <c r="V31" i="60"/>
  <c r="O34" i="60"/>
  <c r="T20" i="60"/>
  <c r="R34" i="60"/>
  <c r="I21" i="60"/>
  <c r="O20" i="60"/>
  <c r="N33" i="60"/>
  <c r="M38" i="60"/>
  <c r="T36" i="60"/>
  <c r="N39" i="60"/>
  <c r="O25" i="60"/>
  <c r="U34" i="60"/>
  <c r="H31" i="60"/>
  <c r="V22" i="60"/>
  <c r="R39" i="60"/>
  <c r="N38" i="60"/>
  <c r="T32" i="60"/>
  <c r="U24" i="60"/>
  <c r="G26" i="60"/>
  <c r="T25" i="60"/>
  <c r="S37" i="60"/>
  <c r="V18" i="60"/>
  <c r="P22" i="60"/>
  <c r="M25" i="60"/>
  <c r="U29" i="60"/>
  <c r="P21" i="60"/>
  <c r="I38" i="60"/>
  <c r="P34" i="60"/>
  <c r="G35" i="60"/>
  <c r="R22" i="60"/>
  <c r="G19" i="60"/>
  <c r="I16" i="60"/>
  <c r="G23" i="60"/>
  <c r="T35" i="60"/>
  <c r="I19" i="60"/>
  <c r="S16" i="60"/>
  <c r="I25" i="60"/>
  <c r="I20" i="60"/>
  <c r="H37" i="60"/>
  <c r="R31" i="60"/>
  <c r="I28" i="60"/>
  <c r="G31" i="60"/>
  <c r="G25" i="60"/>
  <c r="O30" i="60"/>
  <c r="C29" i="60"/>
  <c r="O35" i="60"/>
  <c r="V27" i="60"/>
  <c r="G33" i="60"/>
  <c r="N31" i="60"/>
  <c r="H17" i="60"/>
  <c r="C37" i="60"/>
  <c r="I34" i="60"/>
  <c r="G38" i="60"/>
  <c r="N26" i="60"/>
  <c r="P27" i="60"/>
  <c r="C35" i="60"/>
  <c r="N22" i="60"/>
  <c r="F944" i="87"/>
  <c r="Z39" i="60"/>
  <c r="Z23" i="60"/>
  <c r="Z26" i="60"/>
  <c r="Z24" i="60"/>
  <c r="M24" i="60"/>
  <c r="M18" i="60"/>
  <c r="M37" i="60"/>
  <c r="Z29" i="60"/>
  <c r="Z28" i="60"/>
  <c r="M17" i="60"/>
  <c r="Z21" i="60"/>
  <c r="O624" i="87"/>
  <c r="M39" i="60"/>
  <c r="M19" i="60"/>
  <c r="J196" i="87"/>
  <c r="M32" i="60"/>
  <c r="Z27" i="60"/>
  <c r="Z22" i="60"/>
  <c r="M27" i="60"/>
  <c r="M34" i="60"/>
  <c r="M31" i="60"/>
  <c r="M30" i="60"/>
  <c r="M20" i="60"/>
  <c r="Z35" i="60"/>
  <c r="M36" i="60"/>
  <c r="M23" i="60"/>
  <c r="Z38" i="60"/>
  <c r="M29" i="60"/>
  <c r="M33" i="60"/>
  <c r="Z25" i="60"/>
  <c r="H728" i="87"/>
  <c r="K869" i="87"/>
  <c r="K754" i="87"/>
  <c r="D934" i="87"/>
  <c r="K466" i="87"/>
  <c r="E305" i="87"/>
  <c r="K701" i="87"/>
  <c r="N222" i="87"/>
  <c r="H485" i="87"/>
  <c r="N144" i="87"/>
  <c r="C370" i="87"/>
  <c r="D220" i="87"/>
  <c r="O417" i="87"/>
  <c r="G132" i="87"/>
  <c r="G572" i="87"/>
  <c r="I889" i="87"/>
  <c r="D835" i="87"/>
  <c r="N728" i="87"/>
  <c r="I763" i="87"/>
  <c r="L373" i="87"/>
  <c r="C392" i="87"/>
  <c r="O130" i="87"/>
  <c r="L591" i="87"/>
  <c r="B100" i="87"/>
  <c r="B333" i="87"/>
  <c r="F142" i="87"/>
  <c r="C411" i="87"/>
  <c r="E679" i="87"/>
  <c r="F820" i="87"/>
  <c r="H768" i="87"/>
  <c r="E954" i="87"/>
  <c r="E488" i="87"/>
  <c r="D938" i="87"/>
  <c r="K502" i="87"/>
  <c r="B303" i="87"/>
  <c r="N180" i="87"/>
  <c r="C390" i="87"/>
  <c r="O293" i="87"/>
  <c r="D307" i="87"/>
  <c r="N644" i="87"/>
  <c r="J840" i="87"/>
  <c r="C744" i="87"/>
  <c r="F525" i="87"/>
  <c r="O430" i="87"/>
  <c r="E258" i="87"/>
  <c r="G262" i="87"/>
  <c r="E688" i="87"/>
  <c r="C650" i="87"/>
  <c r="G695" i="87"/>
  <c r="G918" i="87"/>
  <c r="E984" i="87"/>
  <c r="F785" i="87"/>
  <c r="N804" i="87"/>
  <c r="H108" i="87"/>
  <c r="H820" i="87"/>
  <c r="H493" i="87"/>
  <c r="L336" i="87"/>
  <c r="N67" i="87"/>
  <c r="L630" i="87"/>
  <c r="I25" i="87"/>
  <c r="E239" i="66" s="1"/>
  <c r="N484" i="87"/>
  <c r="G56" i="87"/>
  <c r="L339" i="87"/>
  <c r="N457" i="87"/>
  <c r="O796" i="87"/>
  <c r="G663" i="87"/>
  <c r="N751" i="87"/>
  <c r="L988" i="87"/>
  <c r="H545" i="87"/>
  <c r="G20" i="87"/>
  <c r="O178" i="66" s="1"/>
  <c r="L432" i="87"/>
  <c r="I243" i="87"/>
  <c r="G274" i="87"/>
  <c r="I665" i="87"/>
  <c r="D295" i="87"/>
  <c r="O700" i="87"/>
  <c r="G277" i="87"/>
  <c r="C673" i="87"/>
  <c r="G518" i="87"/>
  <c r="L902" i="87"/>
  <c r="N767" i="87"/>
  <c r="D824" i="87"/>
  <c r="L364" i="87"/>
  <c r="I74" i="87"/>
  <c r="N36" i="87"/>
  <c r="N512" i="87"/>
  <c r="G113" i="87"/>
  <c r="D460" i="87"/>
  <c r="F877" i="87"/>
  <c r="C402" i="87"/>
  <c r="H850" i="87"/>
  <c r="D326" i="87"/>
  <c r="O709" i="87"/>
  <c r="G570" i="87"/>
  <c r="J47" i="87"/>
  <c r="K759" i="87"/>
  <c r="K24" i="87"/>
  <c r="O222" i="66" s="1"/>
  <c r="N499" i="87"/>
  <c r="B28" i="87"/>
  <c r="O251" i="66" s="1"/>
  <c r="E390" i="87"/>
  <c r="O58" i="87"/>
  <c r="K678" i="87"/>
  <c r="D531" i="87"/>
  <c r="B940" i="87"/>
  <c r="E361" i="87"/>
  <c r="B762" i="87"/>
  <c r="N939" i="87"/>
  <c r="N182" i="87"/>
  <c r="N437" i="87"/>
  <c r="E186" i="87"/>
  <c r="K249" i="87"/>
  <c r="F119" i="87"/>
  <c r="E532" i="87"/>
  <c r="N51" i="87"/>
  <c r="D330" i="87"/>
  <c r="O681" i="87"/>
  <c r="J167" i="87"/>
  <c r="C399" i="87"/>
  <c r="G875" i="87"/>
  <c r="K853" i="87"/>
  <c r="E137" i="87"/>
  <c r="F209" i="87"/>
  <c r="G555" i="87"/>
  <c r="L47" i="87"/>
  <c r="N18" i="87"/>
  <c r="P161" i="66" s="1"/>
  <c r="D210" i="87"/>
  <c r="D581" i="87"/>
  <c r="L121" i="87"/>
  <c r="F542" i="87"/>
  <c r="I69" i="87"/>
  <c r="K289" i="87"/>
  <c r="O403" i="87"/>
  <c r="L21" i="87"/>
  <c r="E200" i="66" s="1"/>
  <c r="N150" i="87"/>
  <c r="D15" i="87"/>
  <c r="D132" i="66" s="1"/>
  <c r="F523" i="87"/>
  <c r="I384" i="87"/>
  <c r="I31" i="87"/>
  <c r="D466" i="87"/>
  <c r="C142" i="87"/>
  <c r="G505" i="87"/>
  <c r="H531" i="87"/>
  <c r="O266" i="87"/>
  <c r="O314" i="87"/>
  <c r="F21" i="87"/>
  <c r="D195" i="66" s="1"/>
  <c r="B539" i="87"/>
  <c r="B190" i="87"/>
  <c r="B574" i="87"/>
  <c r="L305" i="87"/>
  <c r="G268" i="87"/>
  <c r="B279" i="87"/>
  <c r="D573" i="87"/>
  <c r="O56" i="87"/>
  <c r="G411" i="87"/>
  <c r="D340" i="87"/>
  <c r="O904" i="87"/>
  <c r="E517" i="87"/>
  <c r="D661" i="87"/>
  <c r="J690" i="87"/>
  <c r="O605" i="87"/>
  <c r="F82" i="87"/>
  <c r="D924" i="87"/>
  <c r="H498" i="87"/>
  <c r="G683" i="87"/>
  <c r="B286" i="87"/>
  <c r="E890" i="87"/>
  <c r="J472" i="87"/>
  <c r="O236" i="87"/>
  <c r="J497" i="87"/>
  <c r="F810" i="87"/>
  <c r="E989" i="87"/>
  <c r="D978" i="87"/>
  <c r="O758" i="87"/>
  <c r="G395" i="87"/>
  <c r="G804" i="87"/>
  <c r="I379" i="87"/>
  <c r="I897" i="87"/>
  <c r="K567" i="87"/>
  <c r="N689" i="87"/>
  <c r="B39" i="87"/>
  <c r="B375" i="87"/>
  <c r="D696" i="87"/>
  <c r="H312" i="87"/>
  <c r="F873" i="87"/>
  <c r="E573" i="87"/>
  <c r="J151" i="87"/>
  <c r="I121" i="87"/>
  <c r="F824" i="87"/>
  <c r="F397" i="87"/>
  <c r="E621" i="87"/>
  <c r="H711" i="87"/>
  <c r="E576" i="87"/>
  <c r="H134" i="87"/>
  <c r="D446" i="87"/>
  <c r="D124" i="87"/>
  <c r="K282" i="87"/>
  <c r="G629" i="87"/>
  <c r="N37" i="87"/>
  <c r="E658" i="87"/>
  <c r="I744" i="87"/>
  <c r="F650" i="87"/>
  <c r="F722" i="87"/>
  <c r="C911" i="87"/>
  <c r="G965" i="87"/>
  <c r="D765" i="87"/>
  <c r="J861" i="87"/>
  <c r="C353" i="87"/>
  <c r="L92" i="87"/>
  <c r="N633" i="87"/>
  <c r="E74" i="87"/>
  <c r="E486" i="87"/>
  <c r="K339" i="87"/>
  <c r="K488" i="87"/>
  <c r="F946" i="87"/>
  <c r="K876" i="87"/>
  <c r="F936" i="87"/>
  <c r="N717" i="87"/>
  <c r="O826" i="87"/>
  <c r="D985" i="87"/>
  <c r="J682" i="87"/>
  <c r="B601" i="87"/>
  <c r="F51" i="87"/>
  <c r="N498" i="87"/>
  <c r="E213" i="87"/>
  <c r="H44" i="87"/>
  <c r="E393" i="87"/>
  <c r="D754" i="87"/>
  <c r="E667" i="87"/>
  <c r="C810" i="87"/>
  <c r="E939" i="87"/>
  <c r="I617" i="87"/>
  <c r="D851" i="87"/>
  <c r="D852" i="87"/>
  <c r="F380" i="87"/>
  <c r="B274" i="87"/>
  <c r="H553" i="87"/>
  <c r="I242" i="87"/>
  <c r="C465" i="87"/>
  <c r="D219" i="87"/>
  <c r="K381" i="87"/>
  <c r="D497" i="87"/>
  <c r="H906" i="87"/>
  <c r="D482" i="87"/>
  <c r="O906" i="87"/>
  <c r="D758" i="87"/>
  <c r="H803" i="87"/>
  <c r="N956" i="87"/>
  <c r="H800" i="87"/>
  <c r="L536" i="87"/>
  <c r="B102" i="87"/>
  <c r="D253" i="87"/>
  <c r="N562" i="87"/>
  <c r="I319" i="87"/>
  <c r="O692" i="87"/>
  <c r="D291" i="87"/>
  <c r="D667" i="87"/>
  <c r="L556" i="87"/>
  <c r="C974" i="87"/>
  <c r="K747" i="87"/>
  <c r="E836" i="87"/>
  <c r="G303" i="87"/>
  <c r="O16" i="87"/>
  <c r="P144" i="66" s="1"/>
  <c r="E704" i="87"/>
  <c r="I16" i="87"/>
  <c r="P139" i="66" s="1"/>
  <c r="O319" i="87"/>
  <c r="D35" i="87"/>
  <c r="D472" i="87"/>
  <c r="H106" i="87"/>
  <c r="H265" i="87"/>
  <c r="H98" i="87"/>
  <c r="G373" i="87"/>
  <c r="C19" i="87"/>
  <c r="D171" i="66" s="1"/>
  <c r="L525" i="87"/>
  <c r="O173" i="87"/>
  <c r="O167" i="87"/>
  <c r="F395" i="87"/>
  <c r="I56" i="87"/>
  <c r="H466" i="87"/>
  <c r="C77" i="87"/>
  <c r="F223" i="87"/>
  <c r="N346" i="87"/>
  <c r="N11" i="87"/>
  <c r="E102" i="66" s="1"/>
  <c r="K501" i="87"/>
  <c r="I277" i="87"/>
  <c r="O551" i="87"/>
  <c r="F315" i="87"/>
  <c r="L269" i="87"/>
  <c r="I534" i="87"/>
  <c r="G15" i="87"/>
  <c r="D137" i="66" s="1"/>
  <c r="L542" i="87"/>
  <c r="H125" i="87"/>
  <c r="B348" i="87"/>
  <c r="E567" i="87"/>
  <c r="E700" i="87"/>
  <c r="F237" i="87"/>
  <c r="H396" i="87"/>
  <c r="D24" i="87"/>
  <c r="O214" i="66" s="1"/>
  <c r="N427" i="87"/>
  <c r="G644" i="87"/>
  <c r="N794" i="87"/>
  <c r="D372" i="87"/>
  <c r="E912" i="87"/>
  <c r="J961" i="87"/>
  <c r="H914" i="87"/>
  <c r="G171" i="87"/>
  <c r="I650" i="87"/>
  <c r="C887" i="87"/>
  <c r="K481" i="87"/>
  <c r="H717" i="87"/>
  <c r="D579" i="87"/>
  <c r="H840" i="87"/>
  <c r="J834" i="87"/>
  <c r="B809" i="87"/>
  <c r="L237" i="87"/>
  <c r="J851" i="87"/>
  <c r="E889" i="87"/>
  <c r="K972" i="87"/>
  <c r="B717" i="87"/>
  <c r="L629" i="87"/>
  <c r="B676" i="87"/>
  <c r="C184" i="87"/>
  <c r="H338" i="87"/>
  <c r="B349" i="87"/>
  <c r="G462" i="87"/>
  <c r="J291" i="87"/>
  <c r="N636" i="87"/>
  <c r="N136" i="87"/>
  <c r="D429" i="87"/>
  <c r="H720" i="87"/>
  <c r="E313" i="87"/>
  <c r="F796" i="87"/>
  <c r="F401" i="87"/>
  <c r="J588" i="87"/>
  <c r="J610" i="87"/>
  <c r="G955" i="87"/>
  <c r="C25" i="87"/>
  <c r="D230" i="66" s="1"/>
  <c r="O356" i="87"/>
  <c r="L589" i="87"/>
  <c r="N16" i="87"/>
  <c r="P143" i="66" s="1"/>
  <c r="N15" i="87"/>
  <c r="E143" i="66" s="1"/>
  <c r="F32" i="87"/>
  <c r="C576" i="87"/>
  <c r="B22" i="87"/>
  <c r="O187" i="66" s="1"/>
  <c r="D636" i="87"/>
  <c r="E607" i="87"/>
  <c r="C398" i="87"/>
  <c r="H878" i="87"/>
  <c r="I696" i="87"/>
  <c r="L806" i="87"/>
  <c r="G476" i="87"/>
  <c r="F217" i="87"/>
  <c r="K234" i="87"/>
  <c r="G73" i="87"/>
  <c r="E413" i="87"/>
  <c r="L139" i="87"/>
  <c r="N429" i="87"/>
  <c r="G821" i="87"/>
  <c r="O283" i="87"/>
  <c r="K697" i="87"/>
  <c r="E926" i="87"/>
  <c r="I195" i="87"/>
  <c r="L446" i="87"/>
  <c r="D48" i="87"/>
  <c r="N260" i="87"/>
  <c r="F126" i="87"/>
  <c r="B710" i="87"/>
  <c r="N643" i="87"/>
  <c r="D662" i="87"/>
  <c r="G490" i="87"/>
  <c r="N402" i="87"/>
  <c r="F799" i="87"/>
  <c r="O954" i="87"/>
  <c r="K262" i="87"/>
  <c r="B153" i="87"/>
  <c r="E560" i="87"/>
  <c r="H188" i="87"/>
  <c r="E441" i="87"/>
  <c r="L33" i="87"/>
  <c r="H794" i="87"/>
  <c r="J164" i="87"/>
  <c r="L841" i="87"/>
  <c r="H292" i="87"/>
  <c r="D674" i="87"/>
  <c r="F516" i="87"/>
  <c r="O951" i="87"/>
  <c r="N941" i="87"/>
  <c r="L655" i="87"/>
  <c r="O108" i="87"/>
  <c r="K56" i="87"/>
  <c r="E474" i="87"/>
  <c r="K193" i="87"/>
  <c r="O256" i="87"/>
  <c r="C126" i="87"/>
  <c r="K958" i="87"/>
  <c r="J1002" i="87"/>
  <c r="N1002" i="87"/>
  <c r="D439" i="87"/>
  <c r="I916" i="87"/>
  <c r="G591" i="87"/>
  <c r="N281" i="87"/>
  <c r="L494" i="87"/>
  <c r="N525" i="87"/>
  <c r="O69" i="87"/>
  <c r="O228" i="87"/>
  <c r="O61" i="87"/>
  <c r="N336" i="87"/>
  <c r="F177" i="87"/>
  <c r="O486" i="87"/>
  <c r="F137" i="87"/>
  <c r="F131" i="87"/>
  <c r="N355" i="87"/>
  <c r="I427" i="87"/>
  <c r="D138" i="87"/>
  <c r="G533" i="87"/>
  <c r="I40" i="87"/>
  <c r="G284" i="87"/>
  <c r="E310" i="87"/>
  <c r="N264" i="87"/>
  <c r="B465" i="87"/>
  <c r="N256" i="87"/>
  <c r="H646" i="87"/>
  <c r="N375" i="87"/>
  <c r="E259" i="87"/>
  <c r="D396" i="87"/>
  <c r="D629" i="87"/>
  <c r="H138" i="87"/>
  <c r="O529" i="87"/>
  <c r="G201" i="87"/>
  <c r="D302" i="87"/>
  <c r="D297" i="87"/>
  <c r="K423" i="87"/>
  <c r="C555" i="87"/>
  <c r="I94" i="87"/>
  <c r="K253" i="87"/>
  <c r="I86" i="87"/>
  <c r="C447" i="87"/>
  <c r="H547" i="87"/>
  <c r="D268" i="87"/>
  <c r="F37" i="87"/>
  <c r="E478" i="87"/>
  <c r="I761" i="87"/>
  <c r="I684" i="87"/>
  <c r="B889" i="87"/>
  <c r="E851" i="87"/>
  <c r="G987" i="87"/>
  <c r="F637" i="87"/>
  <c r="H969" i="87"/>
  <c r="D631" i="87"/>
  <c r="H903" i="87"/>
  <c r="K807" i="87"/>
  <c r="F724" i="87"/>
  <c r="J290" i="87"/>
  <c r="E815" i="87"/>
  <c r="F667" i="87"/>
  <c r="H682" i="87"/>
  <c r="N386" i="87"/>
  <c r="N755" i="87"/>
  <c r="N385" i="87"/>
  <c r="I882" i="87"/>
  <c r="B477" i="87"/>
  <c r="J860" i="87"/>
  <c r="B549" i="87"/>
  <c r="J154" i="87"/>
  <c r="B323" i="87"/>
  <c r="J647" i="87"/>
  <c r="N668" i="87"/>
  <c r="C875" i="87"/>
  <c r="N837" i="87"/>
  <c r="E631" i="87"/>
  <c r="H999" i="87"/>
  <c r="J537" i="87"/>
  <c r="B583" i="87"/>
  <c r="H825" i="87"/>
  <c r="D790" i="87"/>
  <c r="F943" i="87"/>
  <c r="H341" i="87"/>
  <c r="J681" i="87"/>
  <c r="L758" i="87"/>
  <c r="D962" i="87"/>
  <c r="L138" i="87"/>
  <c r="H385" i="87"/>
  <c r="B325" i="87"/>
  <c r="E149" i="87"/>
  <c r="N600" i="87"/>
  <c r="C148" i="87"/>
  <c r="L659" i="87"/>
  <c r="F639" i="87"/>
  <c r="J959" i="87"/>
  <c r="F914" i="87"/>
  <c r="J615" i="87"/>
  <c r="I750" i="87"/>
  <c r="I508" i="87"/>
  <c r="H383" i="87"/>
  <c r="H41" i="87"/>
  <c r="K633" i="87"/>
  <c r="N604" i="87"/>
  <c r="H112" i="87"/>
  <c r="H452" i="87"/>
  <c r="O115" i="87"/>
  <c r="C888" i="87"/>
  <c r="G912" i="87"/>
  <c r="O780" i="87"/>
  <c r="I939" i="87"/>
  <c r="N738" i="87"/>
  <c r="J148" i="87"/>
  <c r="O998" i="87"/>
  <c r="O276" i="87"/>
  <c r="C159" i="87"/>
  <c r="G422" i="87"/>
  <c r="N148" i="87"/>
  <c r="I315" i="87"/>
  <c r="D583" i="87"/>
  <c r="I15" i="87"/>
  <c r="E139" i="66" s="1"/>
  <c r="E666" i="87"/>
  <c r="K719" i="87"/>
  <c r="E654" i="87"/>
  <c r="J322" i="87"/>
  <c r="K992" i="87"/>
  <c r="G807" i="87"/>
  <c r="J535" i="87"/>
  <c r="D374" i="87"/>
  <c r="F551" i="87"/>
  <c r="O98" i="87"/>
  <c r="I421" i="87"/>
  <c r="K559" i="87"/>
  <c r="I263" i="87"/>
  <c r="F869" i="87"/>
  <c r="G837" i="87"/>
  <c r="N904" i="87"/>
  <c r="D718" i="87"/>
  <c r="O803" i="87"/>
  <c r="N946" i="87"/>
  <c r="J957" i="87"/>
  <c r="H126" i="87"/>
  <c r="N469" i="87"/>
  <c r="F93" i="87"/>
  <c r="O382" i="87"/>
  <c r="C69" i="87"/>
  <c r="G61" i="87"/>
  <c r="N272" i="87"/>
  <c r="N666" i="87"/>
  <c r="C645" i="87"/>
  <c r="N735" i="87"/>
  <c r="B871" i="87"/>
  <c r="B953" i="87"/>
  <c r="H698" i="87"/>
  <c r="E809" i="87"/>
  <c r="K72" i="87"/>
  <c r="L357" i="87"/>
  <c r="I584" i="87"/>
  <c r="E319" i="87"/>
  <c r="D178" i="87"/>
  <c r="G499" i="87"/>
  <c r="K101" i="87"/>
  <c r="N247" i="87"/>
  <c r="O367" i="87"/>
  <c r="C215" i="87"/>
  <c r="I449" i="87"/>
  <c r="G314" i="87"/>
  <c r="N577" i="87"/>
  <c r="D104" i="66"/>
  <c r="E339" i="87"/>
  <c r="N252" i="87"/>
  <c r="I447" i="87"/>
  <c r="O101" i="87"/>
  <c r="L283" i="87"/>
  <c r="H34" i="87"/>
  <c r="N381" i="87"/>
  <c r="B63" i="87"/>
  <c r="F482" i="87"/>
  <c r="D96" i="87"/>
  <c r="F67" i="87"/>
  <c r="H305" i="87"/>
  <c r="O63" i="87"/>
  <c r="D73" i="87"/>
  <c r="L609" i="87"/>
  <c r="I135" i="87"/>
  <c r="O347" i="87"/>
  <c r="L431" i="87"/>
  <c r="C161" i="87"/>
  <c r="I579" i="87"/>
  <c r="L93" i="87"/>
  <c r="F352" i="87"/>
  <c r="K160" i="87"/>
  <c r="G429" i="87"/>
  <c r="E691" i="87"/>
  <c r="K290" i="87"/>
  <c r="I853" i="87"/>
  <c r="J683" i="87"/>
  <c r="N953" i="87"/>
  <c r="J191" i="87"/>
  <c r="N895" i="87"/>
  <c r="B239" i="87"/>
  <c r="H325" i="87"/>
  <c r="G455" i="87"/>
  <c r="O923" i="87"/>
  <c r="B502" i="87"/>
  <c r="H663" i="87"/>
  <c r="J455" i="87"/>
  <c r="J520" i="87"/>
  <c r="L710" i="87"/>
  <c r="O898" i="87"/>
  <c r="B803" i="87"/>
  <c r="N614" i="87"/>
  <c r="H940" i="87"/>
  <c r="J111" i="87"/>
  <c r="I303" i="87"/>
  <c r="E424" i="87"/>
  <c r="B670" i="87"/>
  <c r="H245" i="87"/>
  <c r="N793" i="87"/>
  <c r="L509" i="87"/>
  <c r="L947" i="87"/>
  <c r="J373" i="87"/>
  <c r="F88" i="87"/>
  <c r="D610" i="87"/>
  <c r="E618" i="87"/>
  <c r="D575" i="87"/>
  <c r="L810" i="87"/>
  <c r="D381" i="87"/>
  <c r="K896" i="87"/>
  <c r="J910" i="87"/>
  <c r="C863" i="87"/>
  <c r="K75" i="87"/>
  <c r="G816" i="87"/>
  <c r="F903" i="87"/>
  <c r="N267" i="87"/>
  <c r="B62" i="87"/>
  <c r="C529" i="87"/>
  <c r="H97" i="87"/>
  <c r="C372" i="87"/>
  <c r="H137" i="87"/>
  <c r="D872" i="87"/>
  <c r="J812" i="87"/>
  <c r="I854" i="87"/>
  <c r="G387" i="87"/>
  <c r="I805" i="87"/>
  <c r="F531" i="87"/>
  <c r="J412" i="87"/>
  <c r="J115" i="87"/>
  <c r="C632" i="87"/>
  <c r="G385" i="87"/>
  <c r="L179" i="87"/>
  <c r="E279" i="87"/>
  <c r="G626" i="87"/>
  <c r="F691" i="87"/>
  <c r="J929" i="87"/>
  <c r="K737" i="87"/>
  <c r="O538" i="87"/>
  <c r="L989" i="87"/>
  <c r="G402" i="87"/>
  <c r="L737" i="87"/>
  <c r="F328" i="87"/>
  <c r="D90" i="87"/>
  <c r="H82" i="87"/>
  <c r="K468" i="87"/>
  <c r="H122" i="87"/>
  <c r="K379" i="87"/>
  <c r="K200" i="87"/>
  <c r="O913" i="87"/>
  <c r="F969" i="87"/>
  <c r="J936" i="87"/>
  <c r="G771" i="87"/>
  <c r="C626" i="87"/>
  <c r="D653" i="87"/>
  <c r="L403" i="87"/>
  <c r="D527" i="87"/>
  <c r="F493" i="87"/>
  <c r="N91" i="87"/>
  <c r="N131" i="87"/>
  <c r="H293" i="87"/>
  <c r="L162" i="87"/>
  <c r="C971" i="87"/>
  <c r="J490" i="87"/>
  <c r="K402" i="87"/>
  <c r="B860" i="87"/>
  <c r="E363" i="87"/>
  <c r="G599" i="87"/>
  <c r="O487" i="87"/>
  <c r="F292" i="87"/>
  <c r="L392" i="87"/>
  <c r="E603" i="87"/>
  <c r="N159" i="87"/>
  <c r="H484" i="87"/>
  <c r="F56" i="87"/>
  <c r="O761" i="87"/>
  <c r="E850" i="87"/>
  <c r="J979" i="87"/>
  <c r="O601" i="87"/>
  <c r="O482" i="87"/>
  <c r="C920" i="87"/>
  <c r="K634" i="87"/>
  <c r="L254" i="87"/>
  <c r="B550" i="87"/>
  <c r="B289" i="87"/>
  <c r="I130" i="87"/>
  <c r="L440" i="87"/>
  <c r="C127" i="87"/>
  <c r="I522" i="87"/>
  <c r="B232" i="87"/>
  <c r="C568" i="87"/>
  <c r="L168" i="87"/>
  <c r="H70" i="87"/>
  <c r="E548" i="87"/>
  <c r="I175" i="87"/>
  <c r="H605" i="87"/>
  <c r="B91" i="87"/>
  <c r="K404" i="87"/>
  <c r="F31" i="87"/>
  <c r="N554" i="87"/>
  <c r="F23" i="87"/>
  <c r="D218" i="66" s="1"/>
  <c r="O299" i="87"/>
  <c r="L568" i="87"/>
  <c r="N624" i="87"/>
  <c r="L255" i="87"/>
  <c r="O327" i="87"/>
  <c r="B275" i="87"/>
  <c r="L419" i="87"/>
  <c r="O579" i="87"/>
  <c r="O215" i="87"/>
  <c r="G57" i="87"/>
  <c r="K360" i="87"/>
  <c r="N103" i="87"/>
  <c r="G634" i="87"/>
  <c r="C178" i="87"/>
  <c r="O336" i="87"/>
  <c r="F241" i="87"/>
  <c r="C454" i="87"/>
  <c r="K662" i="87"/>
  <c r="J200" i="87"/>
  <c r="C836" i="87"/>
  <c r="D916" i="87"/>
  <c r="O474" i="87"/>
  <c r="O900" i="87"/>
  <c r="G23" i="87"/>
  <c r="D219" i="66" s="1"/>
  <c r="K345" i="87"/>
  <c r="K772" i="87"/>
  <c r="H963" i="87"/>
  <c r="D780" i="87"/>
  <c r="N696" i="87"/>
  <c r="L63" i="87"/>
  <c r="I516" i="87"/>
  <c r="B741" i="87"/>
  <c r="B282" i="87"/>
  <c r="G830" i="87"/>
  <c r="N450" i="87"/>
  <c r="J885" i="87"/>
  <c r="N408" i="87"/>
  <c r="J328" i="87"/>
  <c r="J79" i="87"/>
  <c r="D712" i="87"/>
  <c r="L942" i="87"/>
  <c r="C868" i="87"/>
  <c r="I551" i="87"/>
  <c r="J701" i="87"/>
  <c r="I928" i="87"/>
  <c r="O699" i="87"/>
  <c r="H898" i="87"/>
  <c r="I782" i="87"/>
  <c r="I512" i="87"/>
  <c r="L405" i="87"/>
  <c r="J973" i="87"/>
  <c r="D766" i="87"/>
  <c r="O865" i="87"/>
  <c r="K913" i="87"/>
  <c r="J35" i="87"/>
  <c r="H27" i="87"/>
  <c r="E261" i="66" s="1"/>
  <c r="C419" i="87"/>
  <c r="C189" i="87"/>
  <c r="L333" i="87"/>
  <c r="K20" i="87"/>
  <c r="O181" i="66" s="1"/>
  <c r="L207" i="87"/>
  <c r="N591" i="87"/>
  <c r="I738" i="87"/>
  <c r="H947" i="87"/>
  <c r="N944" i="87"/>
  <c r="K429" i="87"/>
  <c r="K129" i="87"/>
  <c r="G580" i="87"/>
  <c r="D179" i="87"/>
  <c r="L540" i="87"/>
  <c r="B210" i="87"/>
  <c r="C303" i="87"/>
  <c r="C369" i="87"/>
  <c r="K672" i="87"/>
  <c r="E814" i="87"/>
  <c r="F965" i="87"/>
  <c r="F659" i="87"/>
  <c r="B838" i="87"/>
  <c r="N900" i="87"/>
  <c r="F227" i="87"/>
  <c r="B296" i="87"/>
  <c r="G512" i="87"/>
  <c r="O262" i="87"/>
  <c r="G507" i="87"/>
  <c r="D289" i="87"/>
  <c r="H309" i="87"/>
  <c r="E609" i="87"/>
  <c r="N988" i="87"/>
  <c r="G975" i="87"/>
  <c r="D777" i="87"/>
  <c r="C844" i="87"/>
  <c r="L686" i="87"/>
  <c r="I707" i="87"/>
  <c r="K438" i="87"/>
  <c r="N93" i="87"/>
  <c r="I348" i="87"/>
  <c r="N648" i="87"/>
  <c r="G82" i="87"/>
  <c r="K505" i="87"/>
  <c r="L377" i="87"/>
  <c r="D776" i="87"/>
  <c r="D358" i="87"/>
  <c r="F742" i="87"/>
  <c r="N1001" i="87"/>
  <c r="I931" i="87"/>
  <c r="F362" i="87"/>
  <c r="D196" i="87"/>
  <c r="N618" i="87"/>
  <c r="H158" i="87"/>
  <c r="I184" i="87"/>
  <c r="F387" i="87"/>
  <c r="E174" i="87"/>
  <c r="K923" i="87"/>
  <c r="B471" i="87"/>
  <c r="E911" i="87"/>
  <c r="F345" i="87"/>
  <c r="L598" i="87"/>
  <c r="G708" i="87"/>
  <c r="D58" i="87"/>
  <c r="H369" i="87"/>
  <c r="K44" i="87"/>
  <c r="N479" i="87"/>
  <c r="N162" i="87"/>
  <c r="O627" i="87"/>
  <c r="D65" i="87"/>
  <c r="D303" i="87"/>
  <c r="N361" i="87"/>
  <c r="B50" i="87"/>
  <c r="L496" i="87"/>
  <c r="B42" i="87"/>
  <c r="I589" i="87"/>
  <c r="H157" i="87"/>
  <c r="O306" i="87"/>
  <c r="H117" i="87"/>
  <c r="G461" i="87"/>
  <c r="C163" i="87"/>
  <c r="B249" i="87"/>
  <c r="L95" i="87"/>
  <c r="C501" i="87"/>
  <c r="E124" i="87"/>
  <c r="G477" i="87"/>
  <c r="G157" i="87"/>
  <c r="I128" i="87"/>
  <c r="K377" i="87"/>
  <c r="C125" i="87"/>
  <c r="D419" i="87"/>
  <c r="K36" i="87"/>
  <c r="G159" i="87"/>
  <c r="O309" i="87"/>
  <c r="L461" i="87"/>
  <c r="H513" i="87"/>
  <c r="C57" i="87"/>
  <c r="H183" i="87"/>
  <c r="D548" i="87"/>
  <c r="G58" i="87"/>
  <c r="C42" i="87"/>
  <c r="L286" i="87"/>
  <c r="L198" i="87"/>
  <c r="F410" i="87"/>
  <c r="H678" i="87"/>
  <c r="C715" i="87"/>
  <c r="C831" i="87"/>
  <c r="I407" i="87"/>
  <c r="H975" i="87"/>
  <c r="B544" i="87"/>
  <c r="J884" i="87"/>
  <c r="B111" i="87"/>
  <c r="C246" i="87"/>
  <c r="K883" i="87"/>
  <c r="N777" i="87"/>
  <c r="N995" i="87"/>
  <c r="H659" i="87"/>
  <c r="H756" i="87"/>
  <c r="F304" i="87"/>
  <c r="H744" i="87"/>
  <c r="B130" i="87"/>
  <c r="C319" i="87"/>
  <c r="B321" i="87"/>
  <c r="I851" i="87"/>
  <c r="H457" i="87"/>
  <c r="E976" i="87"/>
  <c r="J571" i="87"/>
  <c r="B147" i="87"/>
  <c r="O418" i="87"/>
  <c r="F665" i="87"/>
  <c r="E692" i="87"/>
  <c r="E932" i="87"/>
  <c r="B832" i="87"/>
  <c r="C1001" i="87"/>
  <c r="I552" i="87"/>
  <c r="B280" i="87"/>
  <c r="O404" i="87"/>
  <c r="K757" i="87"/>
  <c r="L618" i="87"/>
  <c r="G813" i="87"/>
  <c r="G916" i="87"/>
  <c r="I540" i="87"/>
  <c r="E948" i="87"/>
  <c r="L169" i="87"/>
  <c r="O411" i="87"/>
  <c r="D813" i="87"/>
  <c r="C704" i="87"/>
  <c r="C964" i="87"/>
  <c r="G938" i="87"/>
  <c r="N184" i="87"/>
  <c r="K515" i="87"/>
  <c r="E188" i="87"/>
  <c r="N238" i="87"/>
  <c r="K248" i="87"/>
  <c r="K981" i="87"/>
  <c r="J688" i="87"/>
  <c r="L575" i="87"/>
  <c r="G789" i="87"/>
  <c r="F215" i="87"/>
  <c r="C726" i="87"/>
  <c r="B432" i="87"/>
  <c r="K330" i="87"/>
  <c r="D129" i="87"/>
  <c r="E543" i="87"/>
  <c r="K164" i="87"/>
  <c r="C450" i="87"/>
  <c r="K204" i="87"/>
  <c r="F770" i="87"/>
  <c r="J246" i="87"/>
  <c r="O760" i="87"/>
  <c r="E619" i="87"/>
  <c r="F646" i="87"/>
  <c r="O510" i="87"/>
  <c r="D920" i="87"/>
  <c r="E863" i="87"/>
  <c r="B576" i="87"/>
  <c r="C582" i="87"/>
  <c r="H443" i="87"/>
  <c r="O324" i="87"/>
  <c r="E199" i="87"/>
  <c r="F984" i="87"/>
  <c r="J657" i="87"/>
  <c r="B971" i="87"/>
  <c r="E448" i="87"/>
  <c r="N878" i="87"/>
  <c r="L326" i="87"/>
  <c r="O738" i="87"/>
  <c r="H567" i="87"/>
  <c r="K400" i="87"/>
  <c r="O201" i="87"/>
  <c r="L226" i="87"/>
  <c r="F594" i="87"/>
  <c r="B94" i="87"/>
  <c r="N521" i="87"/>
  <c r="O92" i="87"/>
  <c r="B801" i="87"/>
  <c r="G809" i="87"/>
  <c r="F767" i="87"/>
  <c r="J467" i="87"/>
  <c r="D699" i="87"/>
  <c r="B567" i="87"/>
  <c r="C927" i="87"/>
  <c r="F574" i="87"/>
  <c r="I462" i="87"/>
  <c r="F165" i="87"/>
  <c r="D287" i="87"/>
  <c r="D529" i="87"/>
  <c r="F253" i="87"/>
  <c r="E458" i="87"/>
  <c r="G926" i="87"/>
  <c r="C854" i="87"/>
  <c r="J902" i="87"/>
  <c r="K692" i="87"/>
  <c r="B738" i="87"/>
  <c r="J56" i="87"/>
  <c r="E314" i="87"/>
  <c r="K125" i="87"/>
  <c r="C405" i="87"/>
  <c r="I23" i="87"/>
  <c r="E221" i="66" s="1"/>
  <c r="G585" i="87"/>
  <c r="F12" i="87"/>
  <c r="O95" i="66" s="1"/>
  <c r="O120" i="87"/>
  <c r="G367" i="87"/>
  <c r="O80" i="87"/>
  <c r="N387" i="87"/>
  <c r="D467" i="87"/>
  <c r="I126" i="87"/>
  <c r="H212" i="87"/>
  <c r="C59" i="87"/>
  <c r="D438" i="87"/>
  <c r="L87" i="87"/>
  <c r="L527" i="87"/>
  <c r="N120" i="87"/>
  <c r="B341" i="87"/>
  <c r="I88" i="87"/>
  <c r="K467" i="87"/>
  <c r="N194" i="87"/>
  <c r="N122" i="87"/>
  <c r="B269" i="87"/>
  <c r="E357" i="87"/>
  <c r="B82" i="87"/>
  <c r="O565" i="87"/>
  <c r="C28" i="87"/>
  <c r="O253" i="66" s="1"/>
  <c r="O614" i="87"/>
  <c r="D43" i="87"/>
  <c r="L178" i="87"/>
  <c r="D479" i="87"/>
  <c r="C393" i="87"/>
  <c r="G108" i="87"/>
  <c r="G502" i="87"/>
  <c r="G36" i="87"/>
  <c r="K610" i="87"/>
  <c r="G364" i="87"/>
  <c r="J463" i="87"/>
  <c r="H662" i="87"/>
  <c r="B946" i="87"/>
  <c r="E894" i="87"/>
  <c r="O876" i="87"/>
  <c r="J71" i="87"/>
  <c r="B626" i="87"/>
  <c r="E20" i="87"/>
  <c r="O175" i="66" s="1"/>
  <c r="J332" i="87"/>
  <c r="K867" i="87"/>
  <c r="J422" i="87"/>
  <c r="J123" i="87"/>
  <c r="G745" i="87"/>
  <c r="E804" i="87"/>
  <c r="K147" i="87"/>
  <c r="K374" i="87"/>
  <c r="B874" i="87"/>
  <c r="K766" i="87"/>
  <c r="F940" i="87"/>
  <c r="C735" i="87"/>
  <c r="E736" i="87"/>
  <c r="O272" i="87"/>
  <c r="E664" i="87"/>
  <c r="E56" i="87"/>
  <c r="G346" i="87"/>
  <c r="N763" i="87"/>
  <c r="J301" i="87"/>
  <c r="J197" i="87"/>
  <c r="F999" i="87"/>
  <c r="H725" i="87"/>
  <c r="I295" i="87"/>
  <c r="E450" i="87"/>
  <c r="L693" i="87"/>
  <c r="J869" i="87"/>
  <c r="G797" i="87"/>
  <c r="J573" i="87"/>
  <c r="J134" i="87"/>
  <c r="D966" i="87"/>
  <c r="O78" i="87"/>
  <c r="E286" i="87"/>
  <c r="N829" i="87"/>
  <c r="J342" i="87"/>
  <c r="I190" i="87"/>
  <c r="K494" i="87"/>
  <c r="G494" i="87"/>
  <c r="L50" i="87"/>
  <c r="I359" i="87"/>
  <c r="C54" i="87"/>
  <c r="G931" i="87"/>
  <c r="N877" i="87"/>
  <c r="N947" i="87"/>
  <c r="H755" i="87"/>
  <c r="J361" i="87"/>
  <c r="J257" i="87"/>
  <c r="L277" i="87"/>
  <c r="O97" i="87"/>
  <c r="O350" i="87"/>
  <c r="O134" i="87"/>
  <c r="L268" i="87"/>
  <c r="G561" i="87"/>
  <c r="C272" i="87"/>
  <c r="K717" i="87"/>
  <c r="O819" i="87"/>
  <c r="I737" i="87"/>
  <c r="K751" i="87"/>
  <c r="F955" i="87"/>
  <c r="J381" i="87"/>
  <c r="D808" i="87"/>
  <c r="J548" i="87"/>
  <c r="L320" i="87"/>
  <c r="I116" i="87"/>
  <c r="F651" i="87"/>
  <c r="L37" i="87"/>
  <c r="H434" i="87"/>
  <c r="F388" i="87"/>
  <c r="E181" i="87"/>
  <c r="G641" i="87"/>
  <c r="B925" i="87"/>
  <c r="O934" i="87"/>
  <c r="D988" i="87"/>
  <c r="I758" i="87"/>
  <c r="D807" i="87"/>
  <c r="C696" i="87"/>
  <c r="J960" i="87"/>
  <c r="D498" i="87"/>
  <c r="K106" i="87"/>
  <c r="O378" i="87"/>
  <c r="H73" i="87"/>
  <c r="H47" i="87"/>
  <c r="L724" i="87"/>
  <c r="G984" i="87"/>
  <c r="E682" i="87"/>
  <c r="L892" i="87"/>
  <c r="G908" i="87"/>
  <c r="B692" i="87"/>
  <c r="J109" i="87"/>
  <c r="N572" i="87"/>
  <c r="L288" i="87"/>
  <c r="L466" i="87"/>
  <c r="L75" i="87"/>
  <c r="D234" i="87"/>
  <c r="E589" i="87"/>
  <c r="E716" i="87"/>
  <c r="O799" i="87"/>
  <c r="E661" i="87"/>
  <c r="B711" i="87"/>
  <c r="F945" i="87"/>
  <c r="J233" i="87"/>
  <c r="B792" i="87"/>
  <c r="J920" i="87"/>
  <c r="B38" i="87"/>
  <c r="D477" i="87"/>
  <c r="H20" i="87"/>
  <c r="P179" i="66" s="1"/>
  <c r="K571" i="87"/>
  <c r="H373" i="87"/>
  <c r="N466" i="87"/>
  <c r="O237" i="87"/>
  <c r="H587" i="87"/>
  <c r="N257" i="87"/>
  <c r="L253" i="87"/>
  <c r="H258" i="87"/>
  <c r="K448" i="87"/>
  <c r="O491" i="87"/>
  <c r="F190" i="87"/>
  <c r="F182" i="87"/>
  <c r="F370" i="87"/>
  <c r="I139" i="87"/>
  <c r="E387" i="87"/>
  <c r="I99" i="87"/>
  <c r="C106" i="87"/>
  <c r="C229" i="87"/>
  <c r="I189" i="87"/>
  <c r="F451" i="87"/>
  <c r="D492" i="87"/>
  <c r="C210" i="87"/>
  <c r="O368" i="87"/>
  <c r="I223" i="87"/>
  <c r="N325" i="87"/>
  <c r="B18" i="87"/>
  <c r="O146" i="66" s="1"/>
  <c r="O351" i="87"/>
  <c r="I73" i="87"/>
  <c r="G583" i="87"/>
  <c r="N14" i="87"/>
  <c r="P120" i="66" s="1"/>
  <c r="N306" i="87"/>
  <c r="G269" i="87"/>
  <c r="K410" i="87"/>
  <c r="O84" i="87"/>
  <c r="L579" i="87"/>
  <c r="N921" i="87"/>
  <c r="E485" i="87"/>
  <c r="L688" i="87"/>
  <c r="J53" i="87"/>
  <c r="I754" i="87"/>
  <c r="O867" i="87"/>
  <c r="H769" i="87"/>
  <c r="D197" i="87"/>
  <c r="G469" i="87"/>
  <c r="L644" i="87"/>
  <c r="B254" i="87"/>
  <c r="O810" i="87"/>
  <c r="J858" i="87"/>
  <c r="D895" i="87"/>
  <c r="J190" i="87"/>
  <c r="F908" i="87"/>
  <c r="F481" i="87"/>
  <c r="J764" i="87"/>
  <c r="K931" i="87"/>
  <c r="O733" i="87"/>
  <c r="O907" i="87"/>
  <c r="H827" i="87"/>
  <c r="K810" i="87"/>
  <c r="H155" i="87"/>
  <c r="H571" i="87"/>
  <c r="K914" i="87"/>
  <c r="E513" i="87"/>
  <c r="E672" i="87"/>
  <c r="I327" i="87"/>
  <c r="C785" i="87"/>
  <c r="J766" i="87"/>
  <c r="K603" i="87"/>
  <c r="F922" i="87"/>
  <c r="J532" i="87"/>
  <c r="O657" i="87"/>
  <c r="K731" i="87"/>
  <c r="J656" i="87"/>
  <c r="F685" i="87"/>
  <c r="B33" i="87"/>
  <c r="D524" i="87"/>
  <c r="K818" i="87"/>
  <c r="C895" i="87"/>
  <c r="F502" i="87"/>
  <c r="K653" i="87"/>
  <c r="K307" i="87"/>
  <c r="I808" i="87"/>
  <c r="D386" i="87"/>
  <c r="G835" i="87"/>
  <c r="G225" i="87"/>
  <c r="C422" i="87"/>
  <c r="G237" i="87"/>
  <c r="F600" i="87"/>
  <c r="K70" i="87"/>
  <c r="C317" i="87"/>
  <c r="C73" i="87"/>
  <c r="J924" i="87"/>
  <c r="F977" i="87"/>
  <c r="I618" i="87"/>
  <c r="D721" i="87"/>
  <c r="G879" i="87"/>
  <c r="C435" i="87"/>
  <c r="O850" i="87"/>
  <c r="K151" i="87"/>
  <c r="I496" i="87"/>
  <c r="O161" i="87"/>
  <c r="C553" i="87"/>
  <c r="F85" i="87"/>
  <c r="C694" i="87"/>
  <c r="B123" i="87"/>
  <c r="K386" i="87"/>
  <c r="H902" i="87"/>
  <c r="D461" i="87"/>
  <c r="F589" i="87"/>
  <c r="I597" i="87"/>
  <c r="K657" i="87"/>
  <c r="G623" i="87"/>
  <c r="E593" i="87"/>
  <c r="C231" i="87"/>
  <c r="L376" i="87"/>
  <c r="H65" i="87"/>
  <c r="K493" i="87"/>
  <c r="D103" i="87"/>
  <c r="B609" i="87"/>
  <c r="E963" i="87"/>
  <c r="O968" i="87"/>
  <c r="F412" i="87"/>
  <c r="H883" i="87"/>
  <c r="C387" i="87"/>
  <c r="D745" i="87"/>
  <c r="O981" i="87"/>
  <c r="C1002" i="87"/>
  <c r="N997" i="87"/>
  <c r="H823" i="87"/>
  <c r="N885" i="87"/>
  <c r="E674" i="87"/>
  <c r="J461" i="87"/>
  <c r="C335" i="87"/>
  <c r="L976" i="87"/>
  <c r="J401" i="87"/>
  <c r="F719" i="87"/>
  <c r="H433" i="87"/>
  <c r="C388" i="87"/>
  <c r="F260" i="87"/>
  <c r="G564" i="87"/>
  <c r="G59" i="87"/>
  <c r="I332" i="87"/>
  <c r="F758" i="87"/>
  <c r="L777" i="87"/>
  <c r="C976" i="87"/>
  <c r="H636" i="87"/>
  <c r="G801" i="87"/>
  <c r="O263" i="87"/>
  <c r="C244" i="87"/>
  <c r="K491" i="87"/>
  <c r="B203" i="87"/>
  <c r="H391" i="87"/>
  <c r="I34" i="87"/>
  <c r="C254" i="87"/>
  <c r="B992" i="87"/>
  <c r="I546" i="87"/>
  <c r="C829" i="87"/>
  <c r="O870" i="87"/>
  <c r="O672" i="87"/>
  <c r="H731" i="87"/>
  <c r="N502" i="87"/>
  <c r="G130" i="87"/>
  <c r="C385" i="87"/>
  <c r="C88" i="87"/>
  <c r="G584" i="87"/>
  <c r="L560" i="87"/>
  <c r="F381" i="87"/>
  <c r="C352" i="87"/>
  <c r="O752" i="87"/>
  <c r="C665" i="87"/>
  <c r="F660" i="87"/>
  <c r="H945" i="87"/>
  <c r="H84" i="87"/>
  <c r="L499" i="87"/>
  <c r="H419" i="87"/>
  <c r="F123" i="87"/>
  <c r="K314" i="87"/>
  <c r="B113" i="87"/>
  <c r="B960" i="87"/>
  <c r="L563" i="87"/>
  <c r="E930" i="87"/>
  <c r="N460" i="87"/>
  <c r="K627" i="87"/>
  <c r="B708" i="87"/>
  <c r="G253" i="87"/>
  <c r="O47" i="87"/>
  <c r="G204" i="87"/>
  <c r="E523" i="87"/>
  <c r="B19" i="87"/>
  <c r="D169" i="66" s="1"/>
  <c r="H634" i="87"/>
  <c r="N680" i="87"/>
  <c r="C654" i="87"/>
  <c r="G525" i="87"/>
  <c r="I907" i="87"/>
  <c r="O787" i="87"/>
  <c r="B808" i="87"/>
  <c r="H206" i="87"/>
  <c r="G527" i="87"/>
  <c r="N297" i="87"/>
  <c r="B613" i="87"/>
  <c r="E221" i="87"/>
  <c r="C217" i="87"/>
  <c r="O221" i="87"/>
  <c r="B412" i="87"/>
  <c r="C509" i="87"/>
  <c r="D595" i="87"/>
  <c r="L490" i="87"/>
  <c r="B205" i="87"/>
  <c r="E572" i="87"/>
  <c r="L125" i="87"/>
  <c r="D311" i="87"/>
  <c r="B184" i="87"/>
  <c r="E335" i="87"/>
  <c r="D450" i="87"/>
  <c r="N147" i="87"/>
  <c r="K555" i="87"/>
  <c r="G80" i="87"/>
  <c r="G305" i="87"/>
  <c r="G383" i="87"/>
  <c r="I39" i="87"/>
  <c r="L552" i="87"/>
  <c r="D275" i="87"/>
  <c r="I113" i="87"/>
  <c r="G382" i="87"/>
  <c r="O171" i="87"/>
  <c r="F627" i="87"/>
  <c r="G660" i="87"/>
  <c r="O196" i="87"/>
  <c r="B347" i="87"/>
  <c r="F120" i="87"/>
  <c r="F486" i="87"/>
  <c r="E187" i="87"/>
  <c r="K651" i="87"/>
  <c r="B901" i="87"/>
  <c r="I401" i="87"/>
  <c r="J280" i="87"/>
  <c r="J335" i="87"/>
  <c r="E758" i="87"/>
  <c r="N813" i="87"/>
  <c r="H666" i="87"/>
  <c r="O149" i="87"/>
  <c r="N693" i="87"/>
  <c r="G631" i="87"/>
  <c r="H920" i="87"/>
  <c r="J198" i="87"/>
  <c r="H858" i="87"/>
  <c r="I936" i="87"/>
  <c r="K871" i="87"/>
  <c r="L553" i="87"/>
  <c r="H908" i="87"/>
  <c r="N839" i="87"/>
  <c r="K644" i="87"/>
  <c r="C849" i="87"/>
  <c r="I771" i="87"/>
  <c r="D108" i="87"/>
  <c r="N639" i="87"/>
  <c r="O877" i="87"/>
  <c r="I429" i="87"/>
  <c r="E992" i="87"/>
  <c r="K553" i="87"/>
  <c r="L754" i="87"/>
  <c r="J489" i="87"/>
  <c r="D241" i="87"/>
  <c r="K245" i="87"/>
  <c r="B857" i="87"/>
  <c r="E457" i="87"/>
  <c r="E973" i="87"/>
  <c r="H608" i="87"/>
  <c r="J331" i="87"/>
  <c r="K709" i="87"/>
  <c r="N130" i="87"/>
  <c r="C946" i="87"/>
  <c r="H461" i="87"/>
  <c r="G716" i="87"/>
  <c r="K237" i="87"/>
  <c r="L820" i="87"/>
  <c r="F606" i="87"/>
  <c r="B140" i="87"/>
  <c r="I389" i="87"/>
  <c r="N422" i="87"/>
  <c r="C268" i="87"/>
  <c r="E226" i="87"/>
  <c r="L941" i="87"/>
  <c r="L739" i="87"/>
  <c r="L974" i="87"/>
  <c r="D995" i="87"/>
  <c r="K803" i="87"/>
  <c r="J293" i="87"/>
  <c r="K673" i="87"/>
  <c r="K403" i="87"/>
  <c r="G47" i="87"/>
  <c r="O243" i="87"/>
  <c r="I133" i="87"/>
  <c r="N149" i="87"/>
  <c r="I437" i="87"/>
  <c r="E153" i="87"/>
  <c r="O740" i="87"/>
  <c r="D854" i="87"/>
  <c r="H767" i="87"/>
  <c r="K861" i="87"/>
  <c r="C675" i="87"/>
  <c r="J896" i="87"/>
  <c r="O918" i="87"/>
  <c r="J897" i="87"/>
  <c r="O572" i="87"/>
  <c r="K110" i="87"/>
  <c r="I343" i="87"/>
  <c r="E254" i="87"/>
  <c r="O143" i="87"/>
  <c r="N589" i="87"/>
  <c r="J118" i="87"/>
  <c r="D719" i="87"/>
  <c r="B822" i="87"/>
  <c r="O920" i="87"/>
  <c r="G744" i="87"/>
  <c r="J213" i="87"/>
  <c r="C490" i="87"/>
  <c r="O226" i="87"/>
  <c r="O271" i="87"/>
  <c r="G149" i="87"/>
  <c r="K530" i="87"/>
  <c r="N489" i="87"/>
  <c r="C46" i="87"/>
  <c r="N384" i="87"/>
  <c r="H856" i="87"/>
  <c r="C870" i="87"/>
  <c r="C827" i="87"/>
  <c r="F703" i="87"/>
  <c r="L839" i="87"/>
  <c r="I238" i="87"/>
  <c r="L616" i="87"/>
  <c r="F297" i="87"/>
  <c r="B403" i="87"/>
  <c r="K119" i="87"/>
  <c r="H241" i="87"/>
  <c r="G685" i="87"/>
  <c r="L963" i="87"/>
  <c r="B861" i="87"/>
  <c r="L778" i="87"/>
  <c r="K683" i="87"/>
  <c r="B389" i="87"/>
  <c r="E554" i="87"/>
  <c r="H651" i="87"/>
  <c r="F364" i="87"/>
  <c r="I255" i="87"/>
  <c r="N404" i="87"/>
  <c r="K244" i="87"/>
  <c r="B528" i="87"/>
  <c r="B264" i="87"/>
  <c r="I244" i="87"/>
  <c r="N249" i="87"/>
  <c r="C471" i="87"/>
  <c r="N407" i="87"/>
  <c r="B108" i="87"/>
  <c r="K622" i="87"/>
  <c r="E65" i="87"/>
  <c r="L325" i="87"/>
  <c r="H119" i="87"/>
  <c r="C462" i="87"/>
  <c r="G90" i="87"/>
  <c r="L110" i="87"/>
  <c r="H201" i="87"/>
  <c r="C327" i="87"/>
  <c r="L30" i="87"/>
  <c r="P282" i="66" s="1"/>
  <c r="B483" i="87"/>
  <c r="B645" i="87"/>
  <c r="L550" i="87"/>
  <c r="G236" i="87"/>
  <c r="I354" i="87"/>
  <c r="N71" i="87"/>
  <c r="C624" i="87"/>
  <c r="D98" i="87"/>
  <c r="F244" i="87"/>
  <c r="O345" i="87"/>
  <c r="D155" i="87"/>
  <c r="D623" i="87"/>
  <c r="E159" i="87"/>
  <c r="K343" i="87"/>
  <c r="K748" i="87"/>
  <c r="N398" i="87"/>
  <c r="D868" i="87"/>
  <c r="I433" i="87"/>
  <c r="J287" i="87"/>
  <c r="J29" i="87"/>
  <c r="B35" i="87"/>
  <c r="C491" i="87"/>
  <c r="E582" i="87"/>
  <c r="O751" i="87"/>
  <c r="J479" i="87"/>
  <c r="H781" i="87"/>
  <c r="O946" i="87"/>
  <c r="K794" i="87"/>
  <c r="K722" i="87"/>
  <c r="I951" i="87"/>
  <c r="K891" i="87"/>
  <c r="I671" i="87"/>
  <c r="O1002" i="87"/>
  <c r="D817" i="87"/>
  <c r="I703" i="87"/>
  <c r="C747" i="87"/>
  <c r="O800" i="87"/>
  <c r="O405" i="87"/>
  <c r="H962" i="87"/>
  <c r="O582" i="87"/>
  <c r="C721" i="87"/>
  <c r="J843" i="87"/>
  <c r="I270" i="87"/>
  <c r="G348" i="87"/>
  <c r="K820" i="87"/>
  <c r="B390" i="87"/>
  <c r="E952" i="87"/>
  <c r="L491" i="87"/>
  <c r="I668" i="87"/>
  <c r="J556" i="87"/>
  <c r="L703" i="87"/>
  <c r="G70" i="87"/>
  <c r="O547" i="87"/>
  <c r="H300" i="87"/>
  <c r="L280" i="87"/>
  <c r="F546" i="87"/>
  <c r="I247" i="87"/>
  <c r="L459" i="87"/>
  <c r="N273" i="87"/>
  <c r="K382" i="87"/>
  <c r="B503" i="87"/>
  <c r="E477" i="87"/>
  <c r="K910" i="87"/>
  <c r="C762" i="87"/>
  <c r="K819" i="87"/>
  <c r="G498" i="87"/>
  <c r="C83" i="87"/>
  <c r="K324" i="87"/>
  <c r="L124" i="87"/>
  <c r="E638" i="87"/>
  <c r="I155" i="87"/>
  <c r="B480" i="87"/>
  <c r="G758" i="87"/>
  <c r="C382" i="87"/>
  <c r="H565" i="87"/>
  <c r="K1001" i="87"/>
  <c r="H834" i="87"/>
  <c r="N991" i="87"/>
  <c r="G231" i="87"/>
  <c r="B24" i="87"/>
  <c r="O210" i="66" s="1"/>
  <c r="L595" i="87"/>
  <c r="C181" i="87"/>
  <c r="H405" i="87"/>
  <c r="O62" i="87"/>
  <c r="L365" i="87"/>
  <c r="K149" i="87"/>
  <c r="J820" i="87"/>
  <c r="D507" i="87"/>
  <c r="I835" i="87"/>
  <c r="B591" i="87"/>
  <c r="N910" i="87"/>
  <c r="O533" i="87"/>
  <c r="E23" i="87"/>
  <c r="D216" i="66" s="1"/>
  <c r="F366" i="87"/>
  <c r="L26" i="87"/>
  <c r="P241" i="66" s="1"/>
  <c r="H648" i="87"/>
  <c r="I57" i="87"/>
  <c r="E480" i="87"/>
  <c r="G88" i="87"/>
  <c r="D672" i="87"/>
  <c r="I392" i="87"/>
  <c r="N576" i="87"/>
  <c r="J94" i="87"/>
  <c r="D452" i="87"/>
  <c r="G887" i="87"/>
  <c r="F772" i="87"/>
  <c r="D322" i="87"/>
  <c r="B226" i="87"/>
  <c r="H116" i="87"/>
  <c r="C484" i="87"/>
  <c r="I53" i="87"/>
  <c r="N397" i="87"/>
  <c r="C20" i="87"/>
  <c r="O171" i="66" s="1"/>
  <c r="E901" i="87"/>
  <c r="J999" i="87"/>
  <c r="O905" i="87"/>
  <c r="E365" i="87"/>
  <c r="K833" i="87"/>
  <c r="B630" i="87"/>
  <c r="L647" i="87"/>
  <c r="K623" i="87"/>
  <c r="N235" i="87"/>
  <c r="B211" i="87"/>
  <c r="O457" i="87"/>
  <c r="G209" i="87"/>
  <c r="L537" i="87"/>
  <c r="H227" i="87"/>
  <c r="G308" i="87"/>
  <c r="D430" i="87"/>
  <c r="G475" i="87"/>
  <c r="H71" i="87"/>
  <c r="B586" i="87"/>
  <c r="O186" i="87"/>
  <c r="F383" i="87"/>
  <c r="O82" i="87"/>
  <c r="N424" i="87"/>
  <c r="E212" i="87"/>
  <c r="C74" i="87"/>
  <c r="N749" i="87"/>
  <c r="O164" i="87"/>
  <c r="E389" i="87"/>
  <c r="F184" i="87"/>
  <c r="C545" i="87"/>
  <c r="G68" i="87"/>
  <c r="B606" i="87"/>
  <c r="C233" i="87"/>
  <c r="I194" i="87"/>
  <c r="E400" i="87"/>
  <c r="K276" i="87"/>
  <c r="K442" i="87"/>
  <c r="E272" i="87"/>
  <c r="C639" i="87"/>
  <c r="I260" i="87"/>
  <c r="F234" i="87"/>
  <c r="H242" i="87"/>
  <c r="I773" i="87"/>
  <c r="O338" i="87"/>
  <c r="O112" i="87"/>
  <c r="E447" i="87"/>
  <c r="I502" i="87"/>
  <c r="E172" i="87"/>
  <c r="C316" i="87"/>
  <c r="B845" i="87"/>
  <c r="G844" i="87"/>
  <c r="N983" i="87"/>
  <c r="L576" i="87"/>
  <c r="D655" i="87"/>
  <c r="H991" i="87"/>
  <c r="D949" i="87"/>
  <c r="O673" i="87"/>
  <c r="G700" i="87"/>
  <c r="D863" i="87"/>
  <c r="D413" i="87"/>
  <c r="C835" i="87"/>
  <c r="K71" i="87"/>
  <c r="C270" i="87"/>
  <c r="H837" i="87"/>
  <c r="H442" i="87"/>
  <c r="J215" i="87"/>
  <c r="L675" i="87"/>
  <c r="G832" i="87"/>
  <c r="J277" i="87"/>
  <c r="B310" i="87"/>
  <c r="B830" i="87"/>
  <c r="H808" i="87"/>
  <c r="J89" i="87"/>
  <c r="H889" i="87"/>
  <c r="D717" i="87"/>
  <c r="D637" i="87"/>
  <c r="C133" i="87"/>
  <c r="C361" i="87"/>
  <c r="L740" i="87"/>
  <c r="E947" i="87"/>
  <c r="L872" i="87"/>
  <c r="H637" i="87"/>
  <c r="K630" i="87"/>
  <c r="B641" i="87"/>
  <c r="N619" i="87"/>
  <c r="H532" i="87"/>
  <c r="C919" i="87"/>
  <c r="O880" i="87"/>
  <c r="O684" i="87"/>
  <c r="E49" i="87"/>
  <c r="C105" i="87"/>
  <c r="E433" i="87"/>
  <c r="C145" i="87"/>
  <c r="C413" i="87"/>
  <c r="G937" i="87"/>
  <c r="G998" i="87"/>
  <c r="D965" i="87"/>
  <c r="J270" i="87"/>
  <c r="G248" i="87"/>
  <c r="E707" i="87"/>
  <c r="E541" i="87"/>
  <c r="D423" i="87"/>
  <c r="E80" i="87"/>
  <c r="N299" i="87"/>
  <c r="D562" i="87"/>
  <c r="D167" i="87"/>
  <c r="H495" i="87"/>
  <c r="B166" i="87"/>
  <c r="O833" i="87"/>
  <c r="K769" i="87"/>
  <c r="J809" i="87"/>
  <c r="J131" i="87"/>
  <c r="O471" i="87"/>
  <c r="L863" i="87"/>
  <c r="N610" i="87"/>
  <c r="D654" i="87"/>
  <c r="E201" i="87"/>
  <c r="D489" i="87"/>
  <c r="O461" i="87"/>
  <c r="D18" i="87"/>
  <c r="O150" i="66" s="1"/>
  <c r="F282" i="87"/>
  <c r="J266" i="87"/>
  <c r="H590" i="87"/>
  <c r="L937" i="87"/>
  <c r="J829" i="87"/>
  <c r="C779" i="87"/>
  <c r="J613" i="87"/>
  <c r="F750" i="87"/>
  <c r="C375" i="87"/>
  <c r="G418" i="87"/>
  <c r="B169" i="87"/>
  <c r="F360" i="87"/>
  <c r="K187" i="87"/>
  <c r="I550" i="87"/>
  <c r="B191" i="87"/>
  <c r="H810" i="87"/>
  <c r="F689" i="87"/>
  <c r="C800" i="87"/>
  <c r="J272" i="87"/>
  <c r="E914" i="87"/>
  <c r="J69" i="87"/>
  <c r="K337" i="87"/>
  <c r="D141" i="87"/>
  <c r="D644" i="87"/>
  <c r="F62" i="87"/>
  <c r="E449" i="87"/>
  <c r="C108" i="87"/>
  <c r="G537" i="87"/>
  <c r="C949" i="87"/>
  <c r="D903" i="87"/>
  <c r="H961" i="87"/>
  <c r="E795" i="87"/>
  <c r="F889" i="87"/>
  <c r="J626" i="87"/>
  <c r="H94" i="87"/>
  <c r="I266" i="87"/>
  <c r="D265" i="87"/>
  <c r="I374" i="87"/>
  <c r="O34" i="87"/>
  <c r="F150" i="87"/>
  <c r="F46" i="87"/>
  <c r="O521" i="87"/>
  <c r="H175" i="87"/>
  <c r="I37" i="87"/>
  <c r="N599" i="87"/>
  <c r="F128" i="87"/>
  <c r="K351" i="87"/>
  <c r="N497" i="87"/>
  <c r="N31" i="87"/>
  <c r="H569" i="87"/>
  <c r="K293" i="87"/>
  <c r="F453" i="87"/>
  <c r="B240" i="87"/>
  <c r="C559" i="87"/>
  <c r="N164" i="87"/>
  <c r="I265" i="87"/>
  <c r="K260" i="87"/>
  <c r="K425" i="87"/>
  <c r="D427" i="87"/>
  <c r="E202" i="87"/>
  <c r="E606" i="87"/>
  <c r="E194" i="87"/>
  <c r="K67" i="87"/>
  <c r="O475" i="87"/>
  <c r="G125" i="87"/>
  <c r="G119" i="87"/>
  <c r="H388" i="87"/>
  <c r="G142" i="87"/>
  <c r="D528" i="87"/>
  <c r="N65" i="87"/>
  <c r="F543" i="87"/>
  <c r="F141" i="87"/>
  <c r="H307" i="87"/>
  <c r="J526" i="87"/>
  <c r="E872" i="87"/>
  <c r="J358" i="87"/>
  <c r="J59" i="87"/>
  <c r="H712" i="87"/>
  <c r="K643" i="87"/>
  <c r="H121" i="87"/>
  <c r="F653" i="87"/>
  <c r="F966" i="87"/>
  <c r="L551" i="87"/>
  <c r="N677" i="87"/>
  <c r="J156" i="87"/>
  <c r="G768" i="87"/>
  <c r="F816" i="87"/>
  <c r="B54" i="87"/>
  <c r="G279" i="87"/>
  <c r="G764" i="87"/>
  <c r="I984" i="87"/>
  <c r="B932" i="87"/>
  <c r="O775" i="87"/>
  <c r="O659" i="87"/>
  <c r="D670" i="87"/>
  <c r="K166" i="87"/>
  <c r="B316" i="87"/>
  <c r="E971" i="87"/>
  <c r="K496" i="87"/>
  <c r="K702" i="87"/>
  <c r="J512" i="87"/>
  <c r="F111" i="87"/>
  <c r="F823" i="87"/>
  <c r="I470" i="87"/>
  <c r="J274" i="87"/>
  <c r="J913" i="87"/>
  <c r="O965" i="87"/>
  <c r="D282" i="87"/>
  <c r="E812" i="87"/>
  <c r="L420" i="87"/>
  <c r="H407" i="87"/>
  <c r="O253" i="87"/>
  <c r="D216" i="87"/>
  <c r="L608" i="87"/>
  <c r="I385" i="87"/>
  <c r="H282" i="87"/>
  <c r="H783" i="87"/>
  <c r="N324" i="87"/>
  <c r="I848" i="87"/>
  <c r="G245" i="87"/>
  <c r="K714" i="87"/>
  <c r="E953" i="87"/>
  <c r="I912" i="87"/>
  <c r="E148" i="87"/>
  <c r="D462" i="87"/>
  <c r="O53" i="87"/>
  <c r="F403" i="87"/>
  <c r="G297" i="87"/>
  <c r="K115" i="87"/>
  <c r="F995" i="87"/>
  <c r="I553" i="87"/>
  <c r="J201" i="87"/>
  <c r="E472" i="87"/>
  <c r="L354" i="87"/>
  <c r="G738" i="87"/>
  <c r="O793" i="87"/>
  <c r="F341" i="87"/>
  <c r="K92" i="87"/>
  <c r="E628" i="87"/>
  <c r="B128" i="87"/>
  <c r="I413" i="87"/>
  <c r="E70" i="87"/>
  <c r="E829" i="87"/>
  <c r="J731" i="87"/>
  <c r="D804" i="87"/>
  <c r="O255" i="87"/>
  <c r="L734" i="87"/>
  <c r="I981" i="87"/>
  <c r="E909" i="87"/>
  <c r="G643" i="87"/>
  <c r="O540" i="87"/>
  <c r="N49" i="87"/>
  <c r="L15" i="87"/>
  <c r="E141" i="66" s="1"/>
  <c r="D333" i="87"/>
  <c r="D905" i="87"/>
  <c r="J487" i="87"/>
  <c r="G419" i="87"/>
  <c r="C751" i="87"/>
  <c r="H593" i="87"/>
  <c r="D650" i="87"/>
  <c r="C508" i="87"/>
  <c r="E55" i="87"/>
  <c r="D370" i="87"/>
  <c r="E16" i="87"/>
  <c r="O134" i="66" s="1"/>
  <c r="G609" i="87"/>
  <c r="K251" i="87"/>
  <c r="O664" i="87"/>
  <c r="J366" i="87"/>
  <c r="O644" i="87"/>
  <c r="B572" i="87"/>
  <c r="C994" i="87"/>
  <c r="E464" i="87"/>
  <c r="C780" i="87"/>
  <c r="F676" i="87"/>
  <c r="K511" i="87"/>
  <c r="G571" i="87"/>
  <c r="O273" i="87"/>
  <c r="H332" i="87"/>
  <c r="O265" i="87"/>
  <c r="B438" i="87"/>
  <c r="B186" i="87"/>
  <c r="F476" i="87"/>
  <c r="C257" i="87"/>
  <c r="B236" i="87"/>
  <c r="C573" i="87"/>
  <c r="G133" i="87"/>
  <c r="C544" i="87"/>
  <c r="D261" i="87"/>
  <c r="H75" i="87"/>
  <c r="N170" i="87"/>
  <c r="C498" i="87"/>
  <c r="E190" i="87"/>
  <c r="L588" i="87"/>
  <c r="C277" i="87"/>
  <c r="G366" i="87"/>
  <c r="H77" i="87"/>
  <c r="F509" i="87"/>
  <c r="O192" i="87"/>
  <c r="D671" i="87"/>
  <c r="O88" i="87"/>
  <c r="H311" i="87"/>
  <c r="D126" i="87"/>
  <c r="C620" i="87"/>
  <c r="B585" i="87"/>
  <c r="I153" i="87"/>
  <c r="N223" i="87"/>
  <c r="L85" i="87"/>
  <c r="N118" i="87"/>
  <c r="C12" i="87"/>
  <c r="O89" i="66" s="1"/>
  <c r="O527" i="87"/>
  <c r="F96" i="87"/>
  <c r="D356" i="87"/>
  <c r="K801" i="87"/>
  <c r="B713" i="87"/>
  <c r="C880" i="87"/>
  <c r="F440" i="87"/>
  <c r="C992" i="87"/>
  <c r="E563" i="87"/>
  <c r="J227" i="87"/>
  <c r="F158" i="87"/>
  <c r="E575" i="87"/>
  <c r="F920" i="87"/>
  <c r="O816" i="87"/>
  <c r="G681" i="87"/>
  <c r="H536" i="87"/>
  <c r="O815" i="87"/>
  <c r="N318" i="87"/>
  <c r="F847" i="87"/>
  <c r="K275" i="87"/>
  <c r="I376" i="87"/>
  <c r="L782" i="87"/>
  <c r="I351" i="87"/>
  <c r="I542" i="87"/>
  <c r="B579" i="87"/>
  <c r="J345" i="87"/>
  <c r="F194" i="87"/>
  <c r="K767" i="87"/>
  <c r="H704" i="87"/>
  <c r="E937" i="87"/>
  <c r="L917" i="87"/>
  <c r="J452" i="87"/>
  <c r="I701" i="87"/>
  <c r="K183" i="87"/>
  <c r="H455" i="87"/>
  <c r="N725" i="87"/>
  <c r="I742" i="87"/>
  <c r="G862" i="87"/>
  <c r="H795" i="87"/>
  <c r="C957" i="87"/>
  <c r="N612" i="87"/>
  <c r="E969" i="87"/>
  <c r="O71" i="87"/>
  <c r="D383" i="87"/>
  <c r="K842" i="87"/>
  <c r="F757" i="87"/>
  <c r="F973" i="87"/>
  <c r="F913" i="87"/>
  <c r="E283" i="87"/>
  <c r="O91" i="87"/>
  <c r="N548" i="87"/>
  <c r="E207" i="87"/>
  <c r="F386" i="87"/>
  <c r="L483" i="87"/>
  <c r="H949" i="87"/>
  <c r="I895" i="87"/>
  <c r="J239" i="87"/>
  <c r="K837" i="87"/>
  <c r="I818" i="87"/>
  <c r="J575" i="87"/>
  <c r="K472" i="87"/>
  <c r="N236" i="87"/>
  <c r="N527" i="87"/>
  <c r="N22" i="87"/>
  <c r="P202" i="66" s="1"/>
  <c r="G615" i="87"/>
  <c r="F707" i="87"/>
  <c r="I990" i="87"/>
  <c r="L722" i="87"/>
  <c r="H862" i="87"/>
  <c r="O939" i="87"/>
  <c r="F777" i="87"/>
  <c r="J425" i="87"/>
  <c r="B167" i="87"/>
  <c r="G312" i="87"/>
  <c r="D88" i="87"/>
  <c r="E529" i="87"/>
  <c r="C300" i="87"/>
  <c r="H449" i="87"/>
  <c r="N800" i="87"/>
  <c r="K681" i="87"/>
  <c r="F872" i="87"/>
  <c r="H964" i="87"/>
  <c r="J445" i="87"/>
  <c r="D533" i="87"/>
  <c r="I112" i="87"/>
  <c r="B399" i="87"/>
  <c r="G79" i="87"/>
  <c r="D318" i="87"/>
  <c r="L105" i="87"/>
  <c r="E236" i="87"/>
  <c r="N587" i="87"/>
  <c r="D723" i="87"/>
  <c r="G894" i="87"/>
  <c r="O986" i="87"/>
  <c r="F868" i="87"/>
  <c r="L772" i="87"/>
  <c r="B402" i="87"/>
  <c r="E57" i="87"/>
  <c r="D173" i="87"/>
  <c r="H557" i="87"/>
  <c r="L202" i="87"/>
  <c r="N442" i="87"/>
  <c r="E425" i="87"/>
  <c r="N816" i="87"/>
  <c r="O394" i="87"/>
  <c r="G694" i="87"/>
  <c r="C716" i="87"/>
  <c r="I927" i="87"/>
  <c r="C983" i="87"/>
  <c r="C193" i="87"/>
  <c r="H560" i="87"/>
  <c r="H66" i="87"/>
  <c r="L340" i="87"/>
  <c r="C144" i="87"/>
  <c r="N467" i="87"/>
  <c r="K91" i="87"/>
  <c r="F99" i="87"/>
  <c r="E270" i="87"/>
  <c r="C194" i="87"/>
  <c r="E471" i="87"/>
  <c r="F19" i="87"/>
  <c r="D177" i="66" s="1"/>
  <c r="K482" i="87"/>
  <c r="K93" i="87"/>
  <c r="C299" i="87"/>
  <c r="N359" i="87"/>
  <c r="K227" i="87"/>
  <c r="G440" i="87"/>
  <c r="E216" i="87"/>
  <c r="E652" i="87"/>
  <c r="H234" i="87"/>
  <c r="O320" i="87"/>
  <c r="L239" i="87"/>
  <c r="G438" i="87"/>
  <c r="F466" i="87"/>
  <c r="E105" i="87"/>
  <c r="E615" i="87"/>
  <c r="E97" i="87"/>
  <c r="L372" i="87"/>
  <c r="I215" i="87"/>
  <c r="L460" i="87"/>
  <c r="L172" i="87"/>
  <c r="E179" i="87"/>
  <c r="N310" i="87"/>
  <c r="E166" i="87"/>
  <c r="E396" i="87"/>
  <c r="H187" i="87"/>
  <c r="B625" i="87"/>
  <c r="I42" i="87"/>
  <c r="E369" i="87"/>
  <c r="C473" i="87"/>
  <c r="K177" i="87"/>
  <c r="I608" i="87"/>
  <c r="N134" i="87"/>
  <c r="N379" i="87"/>
  <c r="C307" i="87"/>
  <c r="K960" i="87"/>
  <c r="C483" i="87"/>
  <c r="C676" i="87"/>
  <c r="H281" i="87"/>
  <c r="C757" i="87"/>
  <c r="C631" i="87"/>
  <c r="O944" i="87"/>
  <c r="C479" i="87"/>
  <c r="I253" i="87"/>
  <c r="N825" i="87"/>
  <c r="E446" i="87"/>
  <c r="F867" i="87"/>
  <c r="K273" i="87"/>
  <c r="I770" i="87"/>
  <c r="J560" i="87"/>
  <c r="H956" i="87"/>
  <c r="J392" i="87"/>
  <c r="F732" i="87"/>
  <c r="K280" i="87"/>
  <c r="G324" i="87"/>
  <c r="B817" i="87"/>
  <c r="E944" i="87"/>
  <c r="C523" i="87"/>
  <c r="F236" i="87"/>
  <c r="N17" i="87"/>
  <c r="E161" i="66" s="1"/>
  <c r="D365" i="87"/>
  <c r="O842" i="87"/>
  <c r="B700" i="87"/>
  <c r="D893" i="87"/>
  <c r="H468" i="87"/>
  <c r="G705" i="87"/>
  <c r="I663" i="87"/>
  <c r="L706" i="87"/>
  <c r="G146" i="87"/>
  <c r="N292" i="87"/>
  <c r="L912" i="87"/>
  <c r="J240" i="87"/>
  <c r="C313" i="87"/>
  <c r="O49" i="87"/>
  <c r="D587" i="87"/>
  <c r="N193" i="87"/>
  <c r="I619" i="87"/>
  <c r="G381" i="87"/>
  <c r="H78" i="87"/>
  <c r="L860" i="87"/>
  <c r="B426" i="87"/>
  <c r="N918" i="87"/>
  <c r="C350" i="87"/>
  <c r="N733" i="87"/>
  <c r="B584" i="87"/>
  <c r="J314" i="87"/>
  <c r="L730" i="87"/>
  <c r="D198" i="87"/>
  <c r="E262" i="87"/>
  <c r="E34" i="87"/>
  <c r="K625" i="87"/>
  <c r="C65" i="87"/>
  <c r="G720" i="87"/>
  <c r="C703" i="87"/>
  <c r="D475" i="87"/>
  <c r="F415" i="87"/>
  <c r="N646" i="87"/>
  <c r="I292" i="87"/>
  <c r="O628" i="87"/>
  <c r="E91" i="87"/>
  <c r="E648" i="87"/>
  <c r="L126" i="87"/>
  <c r="H428" i="87"/>
  <c r="F64" i="87"/>
  <c r="G881" i="87"/>
  <c r="J654" i="87"/>
  <c r="O914" i="87"/>
  <c r="O362" i="87"/>
  <c r="K763" i="87"/>
  <c r="K628" i="87"/>
  <c r="E663" i="87"/>
  <c r="C702" i="87"/>
  <c r="E466" i="87"/>
  <c r="I305" i="87"/>
  <c r="D248" i="87"/>
  <c r="G601" i="87"/>
  <c r="D288" i="87"/>
  <c r="I681" i="87"/>
  <c r="J525" i="87"/>
  <c r="C679" i="87"/>
  <c r="B930" i="87"/>
  <c r="D426" i="87"/>
  <c r="E839" i="87"/>
  <c r="N695" i="87"/>
  <c r="G472" i="87"/>
  <c r="G427" i="87"/>
  <c r="L272" i="87"/>
  <c r="K266" i="87"/>
  <c r="G105" i="87"/>
  <c r="D513" i="87"/>
  <c r="K47" i="87"/>
  <c r="E763" i="87"/>
  <c r="J745" i="87"/>
  <c r="B775" i="87"/>
  <c r="G573" i="87"/>
  <c r="N447" i="87"/>
  <c r="N914" i="87"/>
  <c r="O822" i="87"/>
  <c r="F102" i="87"/>
  <c r="K154" i="87"/>
  <c r="L233" i="87"/>
  <c r="I157" i="87"/>
  <c r="E430" i="87"/>
  <c r="B57" i="87"/>
  <c r="I262" i="87"/>
  <c r="E323" i="87"/>
  <c r="I287" i="87"/>
  <c r="N403" i="87"/>
  <c r="H274" i="87"/>
  <c r="H579" i="87"/>
  <c r="G294" i="87"/>
  <c r="E290" i="87"/>
  <c r="B295" i="87"/>
  <c r="N401" i="87"/>
  <c r="L533" i="87"/>
  <c r="L68" i="87"/>
  <c r="L570" i="87"/>
  <c r="L60" i="87"/>
  <c r="C336" i="87"/>
  <c r="C176" i="87"/>
  <c r="N423" i="87"/>
  <c r="C136" i="87"/>
  <c r="L142" i="87"/>
  <c r="L265" i="87"/>
  <c r="O31" i="87"/>
  <c r="L425" i="87"/>
  <c r="I149" i="87"/>
  <c r="B534" i="87"/>
  <c r="H52" i="87"/>
  <c r="H296" i="87"/>
  <c r="O322" i="87"/>
  <c r="L42" i="87"/>
  <c r="L507" i="87"/>
  <c r="L34" i="87"/>
  <c r="K306" i="87"/>
  <c r="L53" i="87"/>
  <c r="K388" i="87"/>
  <c r="H208" i="87"/>
  <c r="K606" i="87"/>
  <c r="K594" i="87"/>
  <c r="I899" i="87"/>
  <c r="F581" i="87"/>
  <c r="G995" i="87"/>
  <c r="D774" i="87"/>
  <c r="O703" i="87"/>
  <c r="B719" i="87"/>
  <c r="H404" i="87"/>
  <c r="J887" i="87"/>
  <c r="G787" i="87"/>
  <c r="E738" i="87"/>
  <c r="D911" i="87"/>
  <c r="E860" i="87"/>
  <c r="N233" i="87"/>
  <c r="K565" i="87"/>
  <c r="O979" i="87"/>
  <c r="K509" i="87"/>
  <c r="K575" i="87"/>
  <c r="L582" i="87"/>
  <c r="B765" i="87"/>
  <c r="G342" i="87"/>
  <c r="E859" i="87"/>
  <c r="C296" i="87"/>
  <c r="J933" i="87"/>
  <c r="J990" i="87"/>
  <c r="E982" i="87"/>
  <c r="G757" i="87"/>
  <c r="F695" i="87"/>
  <c r="G791" i="87"/>
  <c r="J791" i="87"/>
  <c r="L825" i="87"/>
  <c r="B989" i="87"/>
  <c r="L716" i="87"/>
  <c r="I706" i="87"/>
  <c r="O737" i="87"/>
  <c r="D683" i="87"/>
  <c r="J935" i="87"/>
  <c r="L896" i="87"/>
  <c r="J473" i="87"/>
  <c r="I358" i="87"/>
  <c r="L200" i="87"/>
  <c r="K214" i="87"/>
  <c r="K588" i="87"/>
  <c r="K17" i="87"/>
  <c r="D158" i="66" s="1"/>
  <c r="F456" i="87"/>
  <c r="E53" i="87"/>
  <c r="N774" i="87"/>
  <c r="G867" i="87"/>
  <c r="L866" i="87"/>
  <c r="J574" i="87"/>
  <c r="I694" i="87"/>
  <c r="I556" i="87"/>
  <c r="I254" i="87"/>
  <c r="O555" i="87"/>
  <c r="H103" i="87"/>
  <c r="E417" i="87"/>
  <c r="F391" i="87"/>
  <c r="N28" i="87"/>
  <c r="P266" i="66" s="1"/>
  <c r="N284" i="87"/>
  <c r="L27" i="87"/>
  <c r="E264" i="66" s="1"/>
  <c r="J264" i="87"/>
  <c r="L668" i="87"/>
  <c r="D963" i="87"/>
  <c r="J379" i="87"/>
  <c r="O854" i="87"/>
  <c r="J850" i="87"/>
  <c r="O685" i="87"/>
  <c r="I443" i="87"/>
  <c r="B387" i="87"/>
  <c r="E107" i="87"/>
  <c r="D308" i="87"/>
  <c r="E113" i="87"/>
  <c r="C177" i="87"/>
  <c r="B878" i="87"/>
  <c r="O919" i="87"/>
  <c r="G778" i="87"/>
  <c r="J235" i="87"/>
  <c r="H603" i="87"/>
  <c r="K813" i="87"/>
  <c r="E350" i="87"/>
  <c r="O881" i="87"/>
  <c r="H989" i="87"/>
  <c r="B174" i="87"/>
  <c r="D324" i="87"/>
  <c r="B134" i="87"/>
  <c r="C495" i="87"/>
  <c r="I641" i="87"/>
  <c r="G353" i="87"/>
  <c r="F714" i="87"/>
  <c r="B646" i="87"/>
  <c r="N239" i="87"/>
  <c r="O813" i="87"/>
  <c r="B408" i="87"/>
  <c r="K937" i="87"/>
  <c r="J982" i="87"/>
  <c r="G940" i="87"/>
  <c r="E233" i="87"/>
  <c r="B306" i="87"/>
  <c r="O290" i="87"/>
  <c r="L501" i="87"/>
  <c r="B260" i="87"/>
  <c r="N504" i="87"/>
  <c r="K256" i="87"/>
  <c r="C909" i="87"/>
  <c r="K856" i="87"/>
  <c r="L435" i="87"/>
  <c r="J388" i="87"/>
  <c r="I549" i="87"/>
  <c r="H718" i="87"/>
  <c r="H747" i="87"/>
  <c r="H205" i="87"/>
  <c r="B491" i="87"/>
  <c r="K174" i="87"/>
  <c r="B213" i="87"/>
  <c r="O51" i="87"/>
  <c r="N332" i="87"/>
  <c r="H48" i="87"/>
  <c r="O626" i="87"/>
  <c r="D869" i="87"/>
  <c r="I568" i="87"/>
  <c r="N897" i="87"/>
  <c r="B336" i="87"/>
  <c r="D771" i="87"/>
  <c r="I582" i="87"/>
  <c r="G650" i="87"/>
  <c r="K497" i="87"/>
  <c r="H163" i="87"/>
  <c r="C894" i="87"/>
  <c r="I810" i="87"/>
  <c r="O922" i="87"/>
  <c r="I720" i="87"/>
  <c r="J971" i="87"/>
  <c r="F974" i="87"/>
  <c r="J802" i="87"/>
  <c r="N54" i="87"/>
  <c r="F893" i="87"/>
  <c r="J398" i="87"/>
  <c r="F670" i="87"/>
  <c r="K983" i="87"/>
  <c r="O230" i="87"/>
  <c r="K407" i="87"/>
  <c r="K220" i="87"/>
  <c r="G283" i="87"/>
  <c r="L118" i="87"/>
  <c r="F585" i="87"/>
  <c r="J352" i="87"/>
  <c r="G687" i="87"/>
  <c r="G882" i="87"/>
  <c r="G952" i="87"/>
  <c r="F717" i="87"/>
  <c r="J592" i="87"/>
  <c r="C397" i="87"/>
  <c r="K203" i="87"/>
  <c r="O576" i="87"/>
  <c r="B172" i="87"/>
  <c r="K473" i="87"/>
  <c r="D240" i="87"/>
  <c r="O412" i="87"/>
  <c r="L852" i="87"/>
  <c r="E764" i="87"/>
  <c r="K922" i="87"/>
  <c r="L742" i="87"/>
  <c r="D756" i="87"/>
  <c r="J21" i="87"/>
  <c r="C149" i="87"/>
  <c r="K435" i="87"/>
  <c r="E142" i="87"/>
  <c r="I134" i="87"/>
  <c r="E299" i="87"/>
  <c r="G712" i="87"/>
  <c r="H618" i="87"/>
  <c r="O698" i="87"/>
  <c r="D953" i="87"/>
  <c r="B787" i="87"/>
  <c r="I908" i="87"/>
  <c r="H400" i="87"/>
  <c r="F148" i="87"/>
  <c r="O604" i="87"/>
  <c r="B106" i="87"/>
  <c r="N573" i="87"/>
  <c r="O136" i="87"/>
  <c r="K327" i="87"/>
  <c r="H421" i="87"/>
  <c r="I900" i="87"/>
  <c r="O545" i="87"/>
  <c r="E866" i="87"/>
  <c r="C714" i="87"/>
  <c r="N943" i="87"/>
  <c r="C622" i="87"/>
  <c r="E358" i="87"/>
  <c r="I705" i="87"/>
  <c r="H69" i="87"/>
  <c r="L426" i="87"/>
  <c r="B216" i="87"/>
  <c r="E242" i="87"/>
  <c r="B466" i="87"/>
  <c r="L950" i="87"/>
  <c r="I547" i="87"/>
  <c r="I801" i="87"/>
  <c r="I620" i="87"/>
  <c r="O707" i="87"/>
  <c r="I251" i="87"/>
  <c r="N383" i="87"/>
  <c r="K42" i="87"/>
  <c r="E455" i="87"/>
  <c r="D16" i="87"/>
  <c r="O132" i="66" s="1"/>
  <c r="I611" i="87"/>
  <c r="G272" i="87"/>
  <c r="N52" i="87"/>
  <c r="I485" i="87"/>
  <c r="D148" i="87"/>
  <c r="O509" i="87"/>
  <c r="K167" i="87"/>
  <c r="C47" i="87"/>
  <c r="E337" i="87"/>
  <c r="N520" i="87"/>
  <c r="N97" i="87"/>
  <c r="O615" i="87"/>
  <c r="H210" i="87"/>
  <c r="H204" i="87"/>
  <c r="O331" i="87"/>
  <c r="C93" i="87"/>
  <c r="F211" i="87"/>
  <c r="I587" i="87"/>
  <c r="L113" i="87"/>
  <c r="O259" i="87"/>
  <c r="B221" i="87"/>
  <c r="N47" i="87"/>
  <c r="L363" i="87"/>
  <c r="E67" i="87"/>
  <c r="C45" i="87"/>
  <c r="G252" i="87"/>
  <c r="B355" i="87"/>
  <c r="K150" i="87"/>
  <c r="N620" i="87"/>
  <c r="D174" i="87"/>
  <c r="O267" i="87"/>
  <c r="D70" i="87"/>
  <c r="F443" i="87"/>
  <c r="J457" i="87"/>
  <c r="G947" i="87"/>
  <c r="J634" i="87"/>
  <c r="F950" i="87"/>
  <c r="B835" i="87"/>
  <c r="I918" i="87"/>
  <c r="F274" i="87"/>
  <c r="L383" i="87"/>
  <c r="H715" i="87"/>
  <c r="J416" i="87"/>
  <c r="K822" i="87"/>
  <c r="J759" i="87"/>
  <c r="O982" i="87"/>
  <c r="C653" i="87"/>
  <c r="E208" i="87"/>
  <c r="D506" i="87"/>
  <c r="E637" i="87"/>
  <c r="K962" i="87"/>
  <c r="G890" i="87"/>
  <c r="E746" i="87"/>
  <c r="H500" i="87"/>
  <c r="K928" i="87"/>
  <c r="O464" i="87"/>
  <c r="N977" i="87"/>
  <c r="E616" i="87"/>
  <c r="F674" i="87"/>
  <c r="J805" i="87"/>
  <c r="N792" i="87"/>
  <c r="G905" i="87"/>
  <c r="O637" i="87"/>
  <c r="B957" i="87"/>
  <c r="I563" i="87"/>
  <c r="J663" i="87"/>
  <c r="I816" i="87"/>
  <c r="C840" i="87"/>
  <c r="L829" i="87"/>
  <c r="E185" i="87"/>
  <c r="O629" i="87"/>
  <c r="C818" i="87"/>
  <c r="J807" i="87"/>
  <c r="O938" i="87"/>
  <c r="L314" i="87"/>
  <c r="F163" i="87"/>
  <c r="K155" i="87"/>
  <c r="L559" i="87"/>
  <c r="K195" i="87"/>
  <c r="C355" i="87"/>
  <c r="L31" i="87"/>
  <c r="E882" i="87"/>
  <c r="K961" i="87"/>
  <c r="C869" i="87"/>
  <c r="J953" i="87"/>
  <c r="F681" i="87"/>
  <c r="N597" i="87"/>
  <c r="J64" i="87"/>
  <c r="O317" i="87"/>
  <c r="F537" i="87"/>
  <c r="C102" i="87"/>
  <c r="D309" i="87"/>
  <c r="C173" i="87"/>
  <c r="C581" i="87"/>
  <c r="N692" i="87"/>
  <c r="O766" i="87"/>
  <c r="J430" i="87"/>
  <c r="C986" i="87"/>
  <c r="J757" i="87"/>
  <c r="I811" i="87"/>
  <c r="L342" i="87"/>
  <c r="K223" i="87"/>
  <c r="O571" i="87"/>
  <c r="O75" i="87"/>
  <c r="H408" i="87"/>
  <c r="D171" i="87"/>
  <c r="O894" i="87"/>
  <c r="C993" i="87"/>
  <c r="N922" i="87"/>
  <c r="O773" i="87"/>
  <c r="J706" i="87"/>
  <c r="J195" i="87"/>
  <c r="O344" i="87"/>
  <c r="C531" i="87"/>
  <c r="G206" i="87"/>
  <c r="G317" i="87"/>
  <c r="C196" i="87"/>
  <c r="N268" i="87"/>
  <c r="E581" i="87"/>
  <c r="B13" i="87"/>
  <c r="D105" i="66" s="1"/>
  <c r="H729" i="87"/>
  <c r="F807" i="87"/>
  <c r="G717" i="87"/>
  <c r="H674" i="87"/>
  <c r="H925" i="87"/>
  <c r="J63" i="87"/>
  <c r="E846" i="87"/>
  <c r="J408" i="87"/>
  <c r="G435" i="87"/>
  <c r="L191" i="87"/>
  <c r="F235" i="87"/>
  <c r="N112" i="87"/>
  <c r="N664" i="87"/>
  <c r="O443" i="87"/>
  <c r="I425" i="87"/>
  <c r="H789" i="87"/>
  <c r="O892" i="87"/>
  <c r="H786" i="87"/>
  <c r="D763" i="87"/>
  <c r="I968" i="87"/>
  <c r="J798" i="87"/>
  <c r="E71" i="87"/>
  <c r="E251" i="87"/>
  <c r="E90" i="87"/>
  <c r="D425" i="87"/>
  <c r="E50" i="87"/>
  <c r="E18" i="87"/>
  <c r="O152" i="66" s="1"/>
  <c r="F555" i="87"/>
  <c r="L36" i="87"/>
  <c r="D145" i="66"/>
  <c r="L386" i="87"/>
  <c r="K27" i="87"/>
  <c r="D263" i="66" s="1"/>
  <c r="I525" i="87"/>
  <c r="F264" i="87"/>
  <c r="O105" i="87"/>
  <c r="B467" i="87"/>
  <c r="H102" i="87"/>
  <c r="E656" i="87"/>
  <c r="H339" i="87"/>
  <c r="K411" i="87"/>
  <c r="G51" i="87"/>
  <c r="D601" i="87"/>
  <c r="I248" i="87"/>
  <c r="F207" i="87"/>
  <c r="D457" i="87"/>
  <c r="L45" i="87"/>
  <c r="F196" i="87"/>
  <c r="E625" i="87"/>
  <c r="F188" i="87"/>
  <c r="C212" i="87"/>
  <c r="L449" i="87"/>
  <c r="O74" i="87"/>
  <c r="H113" i="87"/>
  <c r="O332" i="87"/>
  <c r="B105" i="87"/>
  <c r="D401" i="87"/>
  <c r="H28" i="87"/>
  <c r="P261" i="66" s="1"/>
  <c r="N90" i="87"/>
  <c r="C298" i="87"/>
  <c r="J905" i="87"/>
  <c r="I964" i="87"/>
  <c r="J737" i="87"/>
  <c r="K677" i="87"/>
  <c r="F841" i="87"/>
  <c r="F246" i="87"/>
  <c r="C452" i="87"/>
  <c r="G676" i="87"/>
  <c r="J778" i="87"/>
  <c r="I783" i="87"/>
  <c r="L984" i="87"/>
  <c r="O963" i="87"/>
  <c r="L626" i="87"/>
  <c r="E220" i="87"/>
  <c r="O524" i="87"/>
  <c r="K949" i="87"/>
  <c r="I833" i="87"/>
  <c r="O671" i="87"/>
  <c r="I884" i="87"/>
  <c r="E408" i="87"/>
  <c r="I847" i="87"/>
  <c r="O666" i="87"/>
  <c r="H959" i="87"/>
  <c r="E496" i="87"/>
  <c r="L741" i="87"/>
  <c r="J536" i="87"/>
  <c r="H868" i="87"/>
  <c r="L876" i="87"/>
  <c r="K578" i="87"/>
  <c r="J386" i="87"/>
  <c r="F827" i="87"/>
  <c r="C791" i="87"/>
  <c r="K760" i="87"/>
  <c r="G101" i="87"/>
  <c r="L516" i="87"/>
  <c r="E332" i="87"/>
  <c r="G45" i="87"/>
  <c r="F161" i="87"/>
  <c r="G531" i="87"/>
  <c r="B430" i="87"/>
  <c r="H53" i="87"/>
  <c r="O426" i="87"/>
  <c r="C767" i="87"/>
  <c r="C885" i="87"/>
  <c r="O658" i="87"/>
  <c r="O726" i="87"/>
  <c r="D937" i="87"/>
  <c r="B983" i="87"/>
  <c r="K529" i="87"/>
  <c r="E125" i="87"/>
  <c r="N490" i="87"/>
  <c r="I152" i="87"/>
  <c r="H393" i="87"/>
  <c r="N178" i="87"/>
  <c r="C171" i="87"/>
  <c r="L654" i="87"/>
  <c r="F621" i="87"/>
  <c r="F612" i="87"/>
  <c r="I698" i="87"/>
  <c r="D881" i="87"/>
  <c r="O940" i="87"/>
  <c r="K749" i="87"/>
  <c r="O794" i="87"/>
  <c r="B93" i="87"/>
  <c r="L278" i="87"/>
  <c r="K609" i="87"/>
  <c r="K81" i="87"/>
  <c r="F418" i="87"/>
  <c r="B856" i="87"/>
  <c r="B443" i="87"/>
  <c r="D878" i="87"/>
  <c r="L673" i="87"/>
  <c r="G828" i="87"/>
  <c r="E957" i="87"/>
  <c r="G989" i="87"/>
  <c r="F611" i="87"/>
  <c r="D28" i="87"/>
  <c r="O255" i="66" s="1"/>
  <c r="G500" i="87"/>
  <c r="H269" i="87"/>
  <c r="C325" i="87"/>
  <c r="F15" i="87"/>
  <c r="D136" i="66" s="1"/>
  <c r="N559" i="87"/>
  <c r="O597" i="87"/>
  <c r="O620" i="87"/>
  <c r="L723" i="87"/>
  <c r="H911" i="87"/>
  <c r="F718" i="87"/>
  <c r="C913" i="87"/>
  <c r="G618" i="87"/>
  <c r="O176" i="87"/>
  <c r="F180" i="87"/>
  <c r="I418" i="87"/>
  <c r="L232" i="87"/>
  <c r="G834" i="87"/>
  <c r="I807" i="87"/>
  <c r="I673" i="87"/>
  <c r="D508" i="87"/>
  <c r="I988" i="87"/>
  <c r="K579" i="87"/>
  <c r="C611" i="87"/>
  <c r="C256" i="87"/>
  <c r="G343" i="87"/>
  <c r="I17" i="87"/>
  <c r="E157" i="66" s="1"/>
  <c r="D447" i="87"/>
  <c r="C40" i="87"/>
  <c r="B597" i="87"/>
  <c r="F69" i="87"/>
  <c r="O427" i="87"/>
  <c r="O65" i="87"/>
  <c r="D172" i="87"/>
  <c r="G624" i="87"/>
  <c r="D100" i="87"/>
  <c r="O302" i="87"/>
  <c r="L464" i="87"/>
  <c r="K209" i="87"/>
  <c r="D142" i="87"/>
  <c r="K420" i="87"/>
  <c r="O203" i="87"/>
  <c r="F588" i="87"/>
  <c r="B649" i="87"/>
  <c r="E248" i="87"/>
  <c r="G375" i="87"/>
  <c r="N345" i="87"/>
  <c r="I471" i="87"/>
  <c r="I541" i="87"/>
  <c r="H364" i="87"/>
  <c r="N580" i="87"/>
  <c r="B89" i="87"/>
  <c r="D235" i="87"/>
  <c r="E355" i="87"/>
  <c r="L296" i="87"/>
  <c r="O436" i="87"/>
  <c r="O599" i="87"/>
  <c r="B484" i="87"/>
  <c r="F654" i="87"/>
  <c r="G820" i="87"/>
  <c r="B331" i="87"/>
  <c r="I780" i="87"/>
  <c r="N138" i="87"/>
  <c r="B530" i="87"/>
  <c r="D666" i="87"/>
  <c r="N647" i="87"/>
  <c r="D875" i="87"/>
  <c r="I302" i="87"/>
  <c r="L944" i="87"/>
  <c r="F489" i="87"/>
  <c r="O941" i="87"/>
  <c r="O282" i="87"/>
  <c r="O952" i="87"/>
  <c r="O541" i="87"/>
  <c r="I669" i="87"/>
  <c r="J369" i="87"/>
  <c r="D801" i="87"/>
  <c r="L133" i="87"/>
  <c r="K613" i="87"/>
  <c r="N951" i="87"/>
  <c r="E877" i="87"/>
  <c r="C722" i="87"/>
  <c r="G620" i="87"/>
  <c r="K775" i="87"/>
  <c r="G370" i="87"/>
  <c r="N109" i="87"/>
  <c r="E256" i="87"/>
  <c r="K907" i="87"/>
  <c r="L791" i="87"/>
  <c r="J964" i="87"/>
  <c r="L522" i="87"/>
  <c r="B687" i="87"/>
  <c r="F303" i="87"/>
  <c r="E755" i="87"/>
  <c r="O200" i="87"/>
  <c r="J163" i="87"/>
  <c r="H937" i="87"/>
  <c r="B770" i="87"/>
  <c r="L610" i="87"/>
  <c r="G164" i="87"/>
  <c r="E561" i="87"/>
  <c r="N199" i="87"/>
  <c r="G439" i="87"/>
  <c r="K45" i="87"/>
  <c r="D795" i="87"/>
  <c r="J671" i="87"/>
  <c r="L842" i="87"/>
  <c r="F372" i="87"/>
  <c r="N635" i="87"/>
  <c r="J396" i="87"/>
  <c r="O935" i="87"/>
  <c r="N488" i="87"/>
  <c r="H439" i="87"/>
  <c r="O285" i="87"/>
  <c r="D371" i="87"/>
  <c r="E228" i="87"/>
  <c r="O587" i="87"/>
  <c r="F228" i="87"/>
  <c r="K670" i="87"/>
  <c r="J205" i="87"/>
  <c r="L648" i="87"/>
  <c r="F521" i="87"/>
  <c r="O872" i="87"/>
  <c r="H721" i="87"/>
  <c r="N342" i="87"/>
  <c r="E180" i="87"/>
  <c r="E500" i="87"/>
  <c r="O218" i="87"/>
  <c r="F153" i="87"/>
  <c r="I947" i="87"/>
  <c r="C956" i="87"/>
  <c r="O886" i="87"/>
  <c r="J611" i="87"/>
  <c r="F783" i="87"/>
  <c r="L562" i="87"/>
  <c r="J344" i="87"/>
  <c r="F373" i="87"/>
  <c r="L417" i="87"/>
  <c r="N578" i="87"/>
  <c r="K196" i="87"/>
  <c r="B644" i="87"/>
  <c r="J498" i="87"/>
  <c r="G893" i="87"/>
  <c r="J833" i="87"/>
  <c r="H504" i="87"/>
  <c r="D468" i="87"/>
  <c r="H132" i="87"/>
  <c r="N23" i="87"/>
  <c r="E225" i="66" s="1"/>
  <c r="F198" i="87"/>
  <c r="E917" i="87"/>
  <c r="G864" i="87"/>
  <c r="D890" i="87"/>
  <c r="G724" i="87"/>
  <c r="J712" i="87"/>
  <c r="F954" i="87"/>
  <c r="J546" i="87"/>
  <c r="D269" i="87"/>
  <c r="B527" i="87"/>
  <c r="C287" i="87"/>
  <c r="E372" i="87"/>
  <c r="B604" i="87"/>
  <c r="K135" i="87"/>
  <c r="G576" i="87"/>
  <c r="K63" i="87"/>
  <c r="G363" i="87"/>
  <c r="G426" i="87"/>
  <c r="B173" i="87"/>
  <c r="K568" i="87"/>
  <c r="K105" i="87"/>
  <c r="H272" i="87"/>
  <c r="D134" i="87"/>
  <c r="H599" i="87"/>
  <c r="F167" i="87"/>
  <c r="F595" i="87"/>
  <c r="F301" i="87"/>
  <c r="N338" i="87"/>
  <c r="G11" i="87"/>
  <c r="D96" i="66" s="1"/>
  <c r="B406" i="87"/>
  <c r="I218" i="87"/>
  <c r="D223" i="87"/>
  <c r="F101" i="87"/>
  <c r="L367" i="87"/>
  <c r="I183" i="87"/>
  <c r="G557" i="87"/>
  <c r="G193" i="87"/>
  <c r="C417" i="87"/>
  <c r="G542" i="87"/>
  <c r="C96" i="87"/>
  <c r="H244" i="87"/>
  <c r="L127" i="87"/>
  <c r="K433" i="87"/>
  <c r="L23" i="87"/>
  <c r="E223" i="66" s="1"/>
  <c r="C512" i="87"/>
  <c r="O274" i="87"/>
  <c r="J480" i="87"/>
  <c r="D827" i="87"/>
  <c r="J529" i="87"/>
  <c r="B975" i="87"/>
  <c r="N782" i="87"/>
  <c r="L733" i="87"/>
  <c r="K812" i="87"/>
  <c r="F686" i="87"/>
  <c r="K552" i="87"/>
  <c r="O972" i="87"/>
  <c r="J399" i="87"/>
  <c r="F789" i="87"/>
  <c r="D944" i="87"/>
  <c r="I868" i="87"/>
  <c r="C938" i="87"/>
  <c r="I193" i="87"/>
  <c r="G560" i="87"/>
  <c r="F939" i="87"/>
  <c r="F857" i="87"/>
  <c r="O855" i="87"/>
  <c r="I730" i="87"/>
  <c r="C777" i="87"/>
  <c r="H322" i="87"/>
  <c r="F846" i="87"/>
  <c r="L486" i="87"/>
  <c r="N980" i="87"/>
  <c r="J238" i="87"/>
  <c r="D701" i="87"/>
  <c r="H799" i="87"/>
  <c r="F42" i="87"/>
  <c r="L249" i="87"/>
  <c r="B795" i="87"/>
  <c r="J854" i="87"/>
  <c r="E931" i="87"/>
  <c r="J686" i="87"/>
  <c r="F704" i="87"/>
  <c r="G812" i="87"/>
  <c r="E791" i="87"/>
  <c r="E25" i="87"/>
  <c r="D234" i="66" s="1"/>
  <c r="B968" i="87"/>
  <c r="B507" i="87"/>
  <c r="E546" i="87"/>
  <c r="L119" i="87"/>
  <c r="O419" i="87"/>
  <c r="G77" i="87"/>
  <c r="E108" i="87"/>
  <c r="G579" i="87"/>
  <c r="G259" i="87"/>
  <c r="D738" i="87"/>
  <c r="L774" i="87"/>
  <c r="D503" i="87"/>
  <c r="L921" i="87"/>
  <c r="K854" i="87"/>
  <c r="L857" i="87"/>
  <c r="L587" i="87"/>
  <c r="O22" i="87"/>
  <c r="P203" i="66" s="1"/>
  <c r="B442" i="87"/>
  <c r="H99" i="87"/>
  <c r="D305" i="87"/>
  <c r="D89" i="87"/>
  <c r="L931" i="87"/>
  <c r="N552" i="87"/>
  <c r="C899" i="87"/>
  <c r="N392" i="87"/>
  <c r="D784" i="87"/>
  <c r="O584" i="87"/>
  <c r="B744" i="87"/>
  <c r="D158" i="87"/>
  <c r="H462" i="87"/>
  <c r="K161" i="87"/>
  <c r="L225" i="87"/>
  <c r="H192" i="87"/>
  <c r="G566" i="87"/>
  <c r="L732" i="87"/>
  <c r="C354" i="87"/>
  <c r="N705" i="87"/>
  <c r="H537" i="87"/>
  <c r="F960" i="87"/>
  <c r="K415" i="87"/>
  <c r="D844" i="87"/>
  <c r="D846" i="87"/>
  <c r="D255" i="87"/>
  <c r="F259" i="87"/>
  <c r="H291" i="87"/>
  <c r="L583" i="87"/>
  <c r="I279" i="87"/>
  <c r="C455" i="87"/>
  <c r="E269" i="87"/>
  <c r="N797" i="87"/>
  <c r="K453" i="87"/>
  <c r="D259" i="87"/>
  <c r="G692" i="87"/>
  <c r="K471" i="87"/>
  <c r="F929" i="87"/>
  <c r="J319" i="87"/>
  <c r="K218" i="87"/>
  <c r="F14" i="87"/>
  <c r="O113" i="66" s="1"/>
  <c r="G467" i="87"/>
  <c r="I275" i="87"/>
  <c r="E287" i="87"/>
  <c r="L103" i="87"/>
  <c r="E977" i="87"/>
  <c r="J691" i="87"/>
  <c r="D976" i="87"/>
  <c r="D456" i="87"/>
  <c r="F863" i="87"/>
  <c r="I264" i="87"/>
  <c r="K743" i="87"/>
  <c r="E342" i="87"/>
  <c r="E19" i="87"/>
  <c r="D175" i="66" s="1"/>
  <c r="F477" i="87"/>
  <c r="F124" i="87"/>
  <c r="D691" i="87"/>
  <c r="O152" i="87"/>
  <c r="E341" i="87"/>
  <c r="F331" i="87"/>
  <c r="F273" i="87"/>
  <c r="O269" i="87"/>
  <c r="C538" i="87"/>
  <c r="C250" i="87"/>
  <c r="C306" i="87"/>
  <c r="G482" i="87"/>
  <c r="F65" i="87"/>
  <c r="C247" i="87"/>
  <c r="I179" i="87"/>
  <c r="E345" i="87"/>
  <c r="C208" i="87"/>
  <c r="G565" i="87"/>
  <c r="K59" i="87"/>
  <c r="N274" i="87"/>
  <c r="F27" i="87"/>
  <c r="D259" i="66" s="1"/>
  <c r="C481" i="87"/>
  <c r="K133" i="87"/>
  <c r="F590" i="87"/>
  <c r="K61" i="87"/>
  <c r="D398" i="87"/>
  <c r="K118" i="87"/>
  <c r="C492" i="87"/>
  <c r="L89" i="87"/>
  <c r="G126" i="87"/>
  <c r="K417" i="87"/>
  <c r="E79" i="87"/>
  <c r="N564" i="87"/>
  <c r="B37" i="87"/>
  <c r="B277" i="87"/>
  <c r="C799" i="87"/>
  <c r="O458" i="87"/>
  <c r="G978" i="87"/>
  <c r="L689" i="87"/>
  <c r="E282" i="87"/>
  <c r="I716" i="87"/>
  <c r="F189" i="87"/>
  <c r="L503" i="87"/>
  <c r="B959" i="87"/>
  <c r="E588" i="87"/>
  <c r="O702" i="87"/>
  <c r="H345" i="87"/>
  <c r="B873" i="87"/>
  <c r="L481" i="87"/>
  <c r="E945" i="87"/>
  <c r="D66" i="87"/>
  <c r="L271" i="87"/>
  <c r="O882" i="87"/>
  <c r="H425" i="87"/>
  <c r="F968" i="87"/>
  <c r="J661" i="87"/>
  <c r="B836" i="87"/>
  <c r="D184" i="87"/>
  <c r="K221" i="87"/>
  <c r="B800" i="87"/>
  <c r="E965" i="87"/>
  <c r="B540" i="87"/>
  <c r="K752" i="87"/>
  <c r="C237" i="87"/>
  <c r="L228" i="87"/>
  <c r="G781" i="87"/>
  <c r="L814" i="87"/>
  <c r="B943" i="87"/>
  <c r="F485" i="87"/>
  <c r="E708" i="87"/>
  <c r="L295" i="87"/>
  <c r="K738" i="87"/>
  <c r="N206" i="87"/>
  <c r="C577" i="87"/>
  <c r="J97" i="87"/>
  <c r="H867" i="87"/>
  <c r="B642" i="87"/>
  <c r="D635" i="87"/>
  <c r="L751" i="87"/>
  <c r="E349" i="87"/>
  <c r="B78" i="87"/>
  <c r="B52" i="87"/>
  <c r="H450" i="87"/>
  <c r="H55" i="87"/>
  <c r="G782" i="87"/>
  <c r="K800" i="87"/>
  <c r="C698" i="87"/>
  <c r="J653" i="87"/>
  <c r="D932" i="87"/>
  <c r="J495" i="87"/>
  <c r="B558" i="87"/>
  <c r="O301" i="87"/>
  <c r="G185" i="87"/>
  <c r="N246" i="87"/>
  <c r="C82" i="87"/>
  <c r="F924" i="87"/>
  <c r="J119" i="87"/>
  <c r="K894" i="87"/>
  <c r="J121" i="87"/>
  <c r="N802" i="87"/>
  <c r="J471" i="87"/>
  <c r="G359" i="87"/>
  <c r="L390" i="87"/>
  <c r="K108" i="87"/>
  <c r="F314" i="87"/>
  <c r="F98" i="87"/>
  <c r="C232" i="87"/>
  <c r="B506" i="87"/>
  <c r="N32" i="87"/>
  <c r="O729" i="87"/>
  <c r="L756" i="87"/>
  <c r="F895" i="87"/>
  <c r="K985" i="87"/>
  <c r="J955" i="87"/>
  <c r="H859" i="87"/>
  <c r="J108" i="87"/>
  <c r="K270" i="87"/>
  <c r="G176" i="87"/>
  <c r="L529" i="87"/>
  <c r="I97" i="87"/>
  <c r="H436" i="87"/>
  <c r="H320" i="87"/>
  <c r="L144" i="87"/>
  <c r="B494" i="87"/>
  <c r="L970" i="87"/>
  <c r="C915" i="87"/>
  <c r="H741" i="87"/>
  <c r="B846" i="87"/>
  <c r="F601" i="87"/>
  <c r="J793" i="87"/>
  <c r="G450" i="87"/>
  <c r="N42" i="87"/>
  <c r="O275" i="87"/>
  <c r="D63" i="87"/>
  <c r="L205" i="87"/>
  <c r="I377" i="87"/>
  <c r="D664" i="87"/>
  <c r="C749" i="87"/>
  <c r="B977" i="87"/>
  <c r="H638" i="87"/>
  <c r="C824" i="87"/>
  <c r="G861" i="87"/>
  <c r="G174" i="87"/>
  <c r="I515" i="87"/>
  <c r="N196" i="87"/>
  <c r="G224" i="87"/>
  <c r="N124" i="87"/>
  <c r="B367" i="87"/>
  <c r="K422" i="87"/>
  <c r="H39" i="87"/>
  <c r="E551" i="87"/>
  <c r="N166" i="87"/>
  <c r="L338" i="87"/>
  <c r="G195" i="87"/>
  <c r="C477" i="87"/>
  <c r="H49" i="87"/>
  <c r="B590" i="87"/>
  <c r="B46" i="87"/>
  <c r="H342" i="87"/>
  <c r="F152" i="87"/>
  <c r="C564" i="87"/>
  <c r="F80" i="87"/>
  <c r="F635" i="87"/>
  <c r="H284" i="87"/>
  <c r="I162" i="87"/>
  <c r="I399" i="87"/>
  <c r="C63" i="87"/>
  <c r="K547" i="87"/>
  <c r="I82" i="87"/>
  <c r="G256" i="87"/>
  <c r="N156" i="87"/>
  <c r="H362" i="87"/>
  <c r="E404" i="87"/>
  <c r="E614" i="87"/>
  <c r="F338" i="87"/>
  <c r="O181" i="87"/>
  <c r="I475" i="87"/>
  <c r="H222" i="87"/>
  <c r="I63" i="87"/>
  <c r="G330" i="87"/>
  <c r="F122" i="87"/>
  <c r="C180" i="87"/>
  <c r="B610" i="87"/>
  <c r="O910" i="87"/>
  <c r="D518" i="87"/>
  <c r="K843" i="87"/>
  <c r="J659" i="87"/>
  <c r="G14" i="87"/>
  <c r="O114" i="66" s="1"/>
  <c r="D580" i="87"/>
  <c r="E587" i="87"/>
  <c r="O838" i="87"/>
  <c r="K335" i="87"/>
  <c r="H927" i="87"/>
  <c r="J449" i="87"/>
  <c r="I919" i="87"/>
  <c r="L140" i="87"/>
  <c r="J474" i="87"/>
  <c r="E916" i="87"/>
  <c r="J643" i="87"/>
  <c r="F680" i="87"/>
  <c r="I885" i="87"/>
  <c r="D755" i="87"/>
  <c r="B880" i="87"/>
  <c r="N13" i="87"/>
  <c r="E120" i="66" s="1"/>
  <c r="B624" i="87"/>
  <c r="B473" i="87"/>
  <c r="G684" i="87"/>
  <c r="I646" i="87"/>
  <c r="G792" i="87"/>
  <c r="K376" i="87"/>
  <c r="G228" i="87"/>
  <c r="B936" i="87"/>
  <c r="O433" i="87"/>
  <c r="K978" i="87"/>
  <c r="B753" i="87"/>
  <c r="N335" i="87"/>
  <c r="G714" i="87"/>
  <c r="N140" i="87"/>
  <c r="I594" i="87"/>
  <c r="I944" i="87"/>
  <c r="N529" i="87"/>
  <c r="O715" i="87"/>
  <c r="K427" i="87"/>
  <c r="D69" i="87"/>
  <c r="O26" i="87"/>
  <c r="P244" i="66" s="1"/>
  <c r="O631" i="87"/>
  <c r="O440" i="87"/>
  <c r="O395" i="87"/>
  <c r="H761" i="87"/>
  <c r="F580" i="87"/>
  <c r="L818" i="87"/>
  <c r="D948" i="87"/>
  <c r="D267" i="87"/>
  <c r="K157" i="87"/>
  <c r="I558" i="87"/>
  <c r="N340" i="87"/>
  <c r="C98" i="87"/>
  <c r="N295" i="87"/>
  <c r="N87" i="87"/>
  <c r="J17" i="87"/>
  <c r="C583" i="87"/>
  <c r="E968" i="87"/>
  <c r="B411" i="87"/>
  <c r="C838" i="87"/>
  <c r="H669" i="87"/>
  <c r="G756" i="87"/>
  <c r="K455" i="87"/>
  <c r="H30" i="87"/>
  <c r="P279" i="66" s="1"/>
  <c r="O415" i="87"/>
  <c r="F18" i="87"/>
  <c r="O154" i="66" s="1"/>
  <c r="D538" i="87"/>
  <c r="I21" i="87"/>
  <c r="E198" i="66" s="1"/>
  <c r="D485" i="87"/>
  <c r="H310" i="87"/>
  <c r="C882" i="87"/>
  <c r="B413" i="87"/>
  <c r="K222" i="87"/>
  <c r="E645" i="87"/>
  <c r="N524" i="87"/>
  <c r="E907" i="87"/>
  <c r="N938" i="87"/>
  <c r="C75" i="87"/>
  <c r="N493" i="87"/>
  <c r="I78" i="87"/>
  <c r="O451" i="87"/>
  <c r="G109" i="87"/>
  <c r="D226" i="87"/>
  <c r="E140" i="87"/>
  <c r="O978" i="87"/>
  <c r="J866" i="87"/>
  <c r="B988" i="87"/>
  <c r="K419" i="87"/>
  <c r="K814" i="87"/>
  <c r="E761" i="87"/>
  <c r="I38" i="87"/>
  <c r="C571" i="87"/>
  <c r="K356" i="87"/>
  <c r="L156" i="87"/>
  <c r="D53" i="87"/>
  <c r="C644" i="87"/>
  <c r="K226" i="87"/>
  <c r="L695" i="87"/>
  <c r="K475" i="87"/>
  <c r="N915" i="87"/>
  <c r="H412" i="87"/>
  <c r="F927" i="87"/>
  <c r="K436" i="87"/>
  <c r="O99" i="87"/>
  <c r="K652" i="87"/>
  <c r="E130" i="87"/>
  <c r="D390" i="87"/>
  <c r="N158" i="87"/>
  <c r="D432" i="87"/>
  <c r="N21" i="87"/>
  <c r="E202" i="66" s="1"/>
  <c r="F16" i="87"/>
  <c r="O136" i="66" s="1"/>
  <c r="D392" i="87"/>
  <c r="F507" i="87"/>
  <c r="H572" i="87"/>
  <c r="O247" i="87"/>
  <c r="F446" i="87"/>
  <c r="I26" i="87"/>
  <c r="P239" i="66" s="1"/>
  <c r="C499" i="87"/>
  <c r="N219" i="87"/>
  <c r="E120" i="87"/>
  <c r="O325" i="87"/>
  <c r="F457" i="87"/>
  <c r="G83" i="87"/>
  <c r="L546" i="87"/>
  <c r="N198" i="87"/>
  <c r="F384" i="87"/>
  <c r="N94" i="87"/>
  <c r="I419" i="87"/>
  <c r="I163" i="87"/>
  <c r="N183" i="87"/>
  <c r="K257" i="87"/>
  <c r="D105" i="87"/>
  <c r="B608" i="87"/>
  <c r="H179" i="87"/>
  <c r="O380" i="87"/>
  <c r="O393" i="87"/>
  <c r="G120" i="87"/>
  <c r="E507" i="87"/>
  <c r="J55" i="87"/>
  <c r="C918" i="87"/>
  <c r="H710" i="87"/>
  <c r="C656" i="87"/>
  <c r="D787" i="87"/>
  <c r="O73" i="87"/>
  <c r="G443" i="87"/>
  <c r="H738" i="87"/>
  <c r="N708" i="87"/>
  <c r="L851" i="87"/>
  <c r="N809" i="87"/>
  <c r="J113" i="87"/>
  <c r="L573" i="87"/>
  <c r="G30" i="87"/>
  <c r="O278" i="66" s="1"/>
  <c r="B1001" i="87"/>
  <c r="G613" i="87"/>
  <c r="B353" i="87"/>
  <c r="J978" i="87"/>
  <c r="N882" i="87"/>
  <c r="O517" i="87"/>
  <c r="K993" i="87"/>
  <c r="I909" i="87"/>
  <c r="F697" i="87"/>
  <c r="I647" i="87"/>
  <c r="N857" i="87"/>
  <c r="O790" i="87"/>
  <c r="I892" i="87"/>
  <c r="I574" i="87"/>
  <c r="F885" i="87"/>
  <c r="B685" i="87"/>
  <c r="C658" i="87"/>
  <c r="E772" i="87"/>
  <c r="C782" i="87"/>
  <c r="B393" i="87"/>
  <c r="F614" i="87"/>
  <c r="J938" i="87"/>
  <c r="B954" i="87"/>
  <c r="O848" i="87"/>
  <c r="B418" i="87"/>
  <c r="E324" i="87"/>
  <c r="O214" i="87"/>
  <c r="D218" i="87"/>
  <c r="F250" i="87"/>
  <c r="F290" i="87"/>
  <c r="O763" i="87"/>
  <c r="J417" i="87"/>
  <c r="B701" i="87"/>
  <c r="G559" i="87"/>
  <c r="K991" i="87"/>
  <c r="D449" i="87"/>
  <c r="N875" i="87"/>
  <c r="C701" i="87"/>
  <c r="O364" i="87"/>
  <c r="G28" i="87"/>
  <c r="O260" i="66" s="1"/>
  <c r="F166" i="87"/>
  <c r="H429" i="87"/>
  <c r="F206" i="87"/>
  <c r="C980" i="87"/>
  <c r="N905" i="87"/>
  <c r="J424" i="87"/>
  <c r="O765" i="87"/>
  <c r="I577" i="87"/>
  <c r="K611" i="87"/>
  <c r="G488" i="87"/>
  <c r="F462" i="87"/>
  <c r="L24" i="87"/>
  <c r="P223" i="66" s="1"/>
  <c r="L369" i="87"/>
  <c r="D246" i="87"/>
  <c r="I136" i="87"/>
  <c r="I606" i="87"/>
  <c r="K37" i="87"/>
  <c r="B696" i="87"/>
  <c r="C833" i="87"/>
  <c r="O682" i="87"/>
  <c r="H1001" i="87"/>
  <c r="K975" i="87"/>
  <c r="E416" i="87"/>
  <c r="G911" i="87"/>
  <c r="B580" i="87"/>
  <c r="N80" i="87"/>
  <c r="E484" i="87"/>
  <c r="D131" i="87"/>
  <c r="K320" i="87"/>
  <c r="K134" i="87"/>
  <c r="K952" i="87"/>
  <c r="G858" i="87"/>
  <c r="O782" i="87"/>
  <c r="J792" i="87"/>
  <c r="G686" i="87"/>
  <c r="I938" i="87"/>
  <c r="F399" i="87"/>
  <c r="F213" i="87"/>
  <c r="B511" i="87"/>
  <c r="C147" i="87"/>
  <c r="O392" i="87"/>
  <c r="D80" i="87"/>
  <c r="F853" i="87"/>
  <c r="B917" i="87"/>
  <c r="B994" i="87"/>
  <c r="L786" i="87"/>
  <c r="O539" i="87"/>
  <c r="J268" i="87"/>
  <c r="D422" i="87"/>
  <c r="K28" i="87"/>
  <c r="O263" i="66" s="1"/>
  <c r="I272" i="87"/>
  <c r="N115" i="87"/>
  <c r="H481" i="87"/>
  <c r="N107" i="87"/>
  <c r="N287" i="87"/>
  <c r="B29" i="87"/>
  <c r="D269" i="66" s="1"/>
  <c r="E183" i="87"/>
  <c r="O492" i="87"/>
  <c r="I714" i="87"/>
  <c r="E315" i="87"/>
  <c r="N261" i="87"/>
  <c r="K399" i="87"/>
  <c r="G290" i="87"/>
  <c r="O542" i="87"/>
  <c r="B227" i="87"/>
  <c r="I371" i="87"/>
  <c r="F186" i="87"/>
  <c r="G134" i="87"/>
  <c r="G62" i="87"/>
  <c r="N371" i="87"/>
  <c r="I424" i="87"/>
  <c r="G184" i="87"/>
  <c r="O476" i="87"/>
  <c r="F284" i="87"/>
  <c r="I145" i="87"/>
  <c r="G410" i="87"/>
  <c r="E82" i="87"/>
  <c r="N630" i="87"/>
  <c r="F192" i="87"/>
  <c r="I459" i="87"/>
  <c r="B526" i="87"/>
  <c r="O280" i="87"/>
  <c r="K368" i="87"/>
  <c r="J865" i="87"/>
  <c r="L952" i="87"/>
  <c r="I778" i="87"/>
  <c r="I689" i="87"/>
  <c r="C982" i="87"/>
  <c r="J114" i="87"/>
  <c r="J607" i="87"/>
  <c r="K790" i="87"/>
  <c r="J696" i="87"/>
  <c r="I986" i="87"/>
  <c r="L790" i="87"/>
  <c r="C697" i="87"/>
  <c r="B776" i="87"/>
  <c r="B244" i="87"/>
  <c r="C717" i="87"/>
  <c r="H809" i="87"/>
  <c r="J418" i="87"/>
  <c r="E978" i="87"/>
  <c r="J439" i="87"/>
  <c r="I996" i="87"/>
  <c r="B245" i="87"/>
  <c r="O83" i="87"/>
  <c r="I481" i="87"/>
  <c r="L141" i="87"/>
  <c r="I101" i="87"/>
  <c r="E351" i="87"/>
  <c r="O643" i="87"/>
  <c r="O785" i="87"/>
  <c r="O321" i="87"/>
  <c r="F997" i="87"/>
  <c r="B657" i="87"/>
  <c r="J434" i="87"/>
  <c r="D624" i="87"/>
  <c r="G18" i="87"/>
  <c r="O155" i="66" s="1"/>
  <c r="C607" i="87"/>
  <c r="G34" i="87"/>
  <c r="E469" i="87"/>
  <c r="N477" i="87"/>
  <c r="H926" i="87"/>
  <c r="C961" i="87"/>
  <c r="G551" i="87"/>
  <c r="H751" i="87"/>
  <c r="I268" i="87"/>
  <c r="E816" i="87"/>
  <c r="J485" i="87"/>
  <c r="F155" i="87"/>
  <c r="H451" i="87"/>
  <c r="H580" i="87"/>
  <c r="L177" i="87"/>
  <c r="F287" i="87"/>
  <c r="I387" i="87"/>
  <c r="B372" i="87"/>
  <c r="E760" i="87"/>
  <c r="I334" i="87"/>
  <c r="F798" i="87"/>
  <c r="I658" i="87"/>
  <c r="F890" i="87"/>
  <c r="I985" i="87"/>
  <c r="F548" i="87"/>
  <c r="D182" i="87"/>
  <c r="K815" i="87"/>
  <c r="H726" i="87"/>
  <c r="J720" i="87"/>
  <c r="J283" i="87"/>
  <c r="G845" i="87"/>
  <c r="E660" i="87"/>
  <c r="C114" i="87"/>
  <c r="C343" i="87"/>
  <c r="H578" i="87"/>
  <c r="D215" i="87"/>
  <c r="E473" i="87"/>
  <c r="H446" i="87"/>
  <c r="B329" i="87"/>
  <c r="E45" i="87"/>
  <c r="K1000" i="87"/>
  <c r="I906" i="87"/>
  <c r="N960" i="87"/>
  <c r="E766" i="87"/>
  <c r="J638" i="87"/>
  <c r="N650" i="87"/>
  <c r="N322" i="87"/>
  <c r="E427" i="87"/>
  <c r="D145" i="87"/>
  <c r="L346" i="87"/>
  <c r="C37" i="87"/>
  <c r="B522" i="87"/>
  <c r="G69" i="87"/>
  <c r="F693" i="87"/>
  <c r="L808" i="87"/>
  <c r="E713" i="87"/>
  <c r="F822" i="87"/>
  <c r="J443" i="87"/>
  <c r="E878" i="87"/>
  <c r="J914" i="87"/>
  <c r="N217" i="87"/>
  <c r="D463" i="87"/>
  <c r="C134" i="87"/>
  <c r="E494" i="87"/>
  <c r="B357" i="87"/>
  <c r="O46" i="87"/>
  <c r="H632" i="87"/>
  <c r="E988" i="87"/>
  <c r="L934" i="87"/>
  <c r="D884" i="87"/>
  <c r="H685" i="87"/>
  <c r="J558" i="87"/>
  <c r="C243" i="87"/>
  <c r="L374" i="87"/>
  <c r="K255" i="87"/>
  <c r="F552" i="87"/>
  <c r="D605" i="87"/>
  <c r="H144" i="87"/>
  <c r="D345" i="87"/>
  <c r="L794" i="87"/>
  <c r="H748" i="87"/>
  <c r="O798" i="87"/>
  <c r="G991" i="87"/>
  <c r="K826" i="87"/>
  <c r="G930" i="87"/>
  <c r="B459" i="87"/>
  <c r="O297" i="87"/>
  <c r="C338" i="87"/>
  <c r="B219" i="87"/>
  <c r="B490" i="87"/>
  <c r="F405" i="87"/>
  <c r="O401" i="87"/>
  <c r="O828" i="87"/>
  <c r="B850" i="87"/>
  <c r="D856" i="87"/>
  <c r="K715" i="87"/>
  <c r="N937" i="87"/>
  <c r="J127" i="87"/>
  <c r="H14" i="87"/>
  <c r="P115" i="66" s="1"/>
  <c r="B614" i="87"/>
  <c r="L186" i="87"/>
  <c r="B371" i="87"/>
  <c r="L146" i="87"/>
  <c r="C519" i="87"/>
  <c r="L585" i="87"/>
  <c r="L292" i="87"/>
  <c r="H365" i="87"/>
  <c r="E225" i="87"/>
  <c r="N253" i="87"/>
  <c r="E568" i="87"/>
  <c r="D153" i="87"/>
  <c r="C302" i="87"/>
  <c r="B135" i="87"/>
  <c r="B429" i="87"/>
  <c r="L55" i="87"/>
  <c r="G444" i="87"/>
  <c r="K144" i="87"/>
  <c r="C688" i="87"/>
  <c r="N101" i="87"/>
  <c r="E362" i="87"/>
  <c r="B156" i="87"/>
  <c r="E147" i="87"/>
  <c r="D593" i="87"/>
  <c r="I20" i="87"/>
  <c r="P180" i="66" s="1"/>
  <c r="C285" i="87"/>
  <c r="C49" i="87"/>
  <c r="D443" i="87"/>
  <c r="B180" i="87"/>
  <c r="B342" i="87"/>
  <c r="H100" i="87"/>
  <c r="E395" i="87"/>
  <c r="H549" i="87"/>
  <c r="L281" i="87"/>
  <c r="F427" i="87"/>
  <c r="J140" i="87"/>
  <c r="I664" i="87"/>
  <c r="B876" i="87"/>
  <c r="D839" i="87"/>
  <c r="K997" i="87"/>
  <c r="F1002" i="87"/>
  <c r="I583" i="87"/>
  <c r="E296" i="87"/>
  <c r="J330" i="87"/>
  <c r="F852" i="87"/>
  <c r="J324" i="87"/>
  <c r="E983" i="87"/>
  <c r="F729" i="87"/>
  <c r="I759" i="87"/>
  <c r="I278" i="87"/>
  <c r="L331" i="87"/>
  <c r="K755" i="87"/>
  <c r="F870" i="87"/>
  <c r="G449" i="87"/>
  <c r="O991" i="87"/>
  <c r="N598" i="87"/>
  <c r="J224" i="87"/>
  <c r="I11" i="87"/>
  <c r="E98" i="66" s="1"/>
  <c r="F437" i="87"/>
  <c r="L665" i="87"/>
  <c r="J433" i="87"/>
  <c r="H984" i="87"/>
  <c r="G900" i="87"/>
  <c r="J724" i="87"/>
  <c r="C78" i="87"/>
  <c r="L991" i="87"/>
  <c r="J962" i="87"/>
  <c r="I837" i="87"/>
  <c r="L953" i="87"/>
  <c r="D876" i="87"/>
  <c r="K976" i="87"/>
  <c r="N852" i="87"/>
  <c r="G129" i="87"/>
  <c r="B335" i="87"/>
  <c r="D704" i="87"/>
  <c r="J419" i="87"/>
  <c r="D873" i="87"/>
  <c r="J810" i="87"/>
  <c r="L1001" i="87"/>
  <c r="N316" i="87"/>
  <c r="D367" i="87"/>
  <c r="D586" i="87"/>
  <c r="D201" i="87"/>
  <c r="K465" i="87"/>
  <c r="C806" i="87"/>
  <c r="J484" i="87"/>
  <c r="B607" i="87"/>
  <c r="F474" i="87"/>
  <c r="N929" i="87"/>
  <c r="G839" i="87"/>
  <c r="D642" i="87"/>
  <c r="F630" i="87"/>
  <c r="E328" i="87"/>
  <c r="I269" i="87"/>
  <c r="K41" i="87"/>
  <c r="J14" i="87"/>
  <c r="J824" i="87"/>
  <c r="N981" i="87"/>
  <c r="J755" i="87"/>
  <c r="O893" i="87"/>
  <c r="O376" i="87"/>
  <c r="F702" i="87"/>
  <c r="O530" i="87"/>
  <c r="D437" i="87"/>
  <c r="L43" i="87"/>
  <c r="E263" i="87"/>
  <c r="K525" i="87"/>
  <c r="K130" i="87"/>
  <c r="B659" i="87"/>
  <c r="G301" i="87"/>
  <c r="D885" i="87"/>
  <c r="N834" i="87"/>
  <c r="J919" i="87"/>
  <c r="G713" i="87"/>
  <c r="L528" i="87"/>
  <c r="F937" i="87"/>
  <c r="C308" i="87"/>
  <c r="E584" i="87"/>
  <c r="F30" i="87"/>
  <c r="O277" i="66" s="1"/>
  <c r="C459" i="87"/>
  <c r="E356" i="87"/>
  <c r="O246" i="87"/>
  <c r="K213" i="87"/>
  <c r="B627" i="87"/>
  <c r="G959" i="87"/>
  <c r="J670" i="87"/>
  <c r="L815" i="87"/>
  <c r="J454" i="87"/>
  <c r="I472" i="87"/>
  <c r="F490" i="87"/>
  <c r="N169" i="87"/>
  <c r="H378" i="87"/>
  <c r="D25" i="87"/>
  <c r="D232" i="66" s="1"/>
  <c r="H247" i="87"/>
  <c r="K500" i="87"/>
  <c r="H154" i="87"/>
  <c r="C842" i="87"/>
  <c r="H852" i="87"/>
  <c r="O725" i="87"/>
  <c r="L836" i="87"/>
  <c r="N985" i="87"/>
  <c r="J325" i="87"/>
  <c r="E869" i="87"/>
  <c r="J493" i="87"/>
  <c r="N57" i="87"/>
  <c r="L330" i="87"/>
  <c r="I330" i="87"/>
  <c r="I33" i="87"/>
  <c r="F472" i="87"/>
  <c r="D243" i="87"/>
  <c r="K387" i="87"/>
  <c r="C174" i="87"/>
  <c r="K474" i="87"/>
  <c r="O526" i="87"/>
  <c r="H239" i="87"/>
  <c r="E303" i="87"/>
  <c r="H231" i="87"/>
  <c r="E528" i="87"/>
  <c r="G258" i="87"/>
  <c r="F492" i="87"/>
  <c r="N313" i="87"/>
  <c r="H107" i="87"/>
  <c r="G362" i="87"/>
  <c r="O190" i="87"/>
  <c r="G436" i="87"/>
  <c r="F114" i="87"/>
  <c r="I529" i="87"/>
  <c r="H211" i="87"/>
  <c r="L362" i="87"/>
  <c r="D146" i="87"/>
  <c r="C432" i="87"/>
  <c r="K165" i="87"/>
  <c r="O142" i="87"/>
  <c r="F344" i="87"/>
  <c r="D409" i="87"/>
  <c r="O523" i="87"/>
  <c r="D77" i="87"/>
  <c r="L370" i="87"/>
  <c r="I67" i="87"/>
  <c r="J811" i="87"/>
  <c r="N891" i="87"/>
  <c r="O1000" i="87"/>
  <c r="B893" i="87"/>
  <c r="L797" i="87"/>
  <c r="C892" i="87"/>
  <c r="F838" i="87"/>
  <c r="D298" i="87"/>
  <c r="J285" i="87"/>
  <c r="H788" i="87"/>
  <c r="N909" i="87"/>
  <c r="K712" i="87"/>
  <c r="H169" i="87"/>
  <c r="C400" i="87"/>
  <c r="G702" i="87"/>
  <c r="E671" i="87"/>
  <c r="C878" i="87"/>
  <c r="I948" i="87"/>
  <c r="C510" i="87"/>
  <c r="I960" i="87"/>
  <c r="I41" i="87"/>
  <c r="C476" i="87"/>
  <c r="B652" i="87"/>
  <c r="J787" i="87"/>
  <c r="I840" i="87"/>
  <c r="C941" i="87"/>
  <c r="N848" i="87"/>
  <c r="H176" i="87"/>
  <c r="D526" i="87"/>
  <c r="O961" i="87"/>
  <c r="J302" i="87"/>
  <c r="B898" i="87"/>
  <c r="D799" i="87"/>
  <c r="G840" i="87"/>
  <c r="K235" i="87"/>
  <c r="D389" i="87"/>
  <c r="E388" i="87"/>
  <c r="H171" i="87"/>
  <c r="L531" i="87"/>
  <c r="G326" i="87"/>
  <c r="B681" i="87"/>
  <c r="L747" i="87"/>
  <c r="B730" i="87"/>
  <c r="O771" i="87"/>
  <c r="K999" i="87"/>
  <c r="K844" i="87"/>
  <c r="J923" i="87"/>
  <c r="K338" i="87"/>
  <c r="C153" i="87"/>
  <c r="L170" i="87"/>
  <c r="G447" i="87"/>
  <c r="L397" i="87"/>
  <c r="D36" i="87"/>
  <c r="I520" i="87"/>
  <c r="I937" i="87"/>
  <c r="N955" i="87"/>
  <c r="J145" i="87"/>
  <c r="E775" i="87"/>
  <c r="F876" i="87"/>
  <c r="O651" i="87"/>
  <c r="J448" i="87"/>
  <c r="N545" i="87"/>
  <c r="D143" i="87"/>
  <c r="L344" i="87"/>
  <c r="B110" i="87"/>
  <c r="F136" i="87"/>
  <c r="B84" i="87"/>
  <c r="K308" i="87"/>
  <c r="F741" i="87"/>
  <c r="D709" i="87"/>
  <c r="K862" i="87"/>
  <c r="J692" i="87"/>
  <c r="H737" i="87"/>
  <c r="B790" i="87"/>
  <c r="O888" i="87"/>
  <c r="G288" i="87"/>
  <c r="H259" i="87"/>
  <c r="I532" i="87"/>
  <c r="F226" i="87"/>
  <c r="K439" i="87"/>
  <c r="K252" i="87"/>
  <c r="N278" i="87"/>
  <c r="E534" i="87"/>
  <c r="D974" i="87"/>
  <c r="B499" i="87"/>
  <c r="F959" i="87"/>
  <c r="B743" i="87"/>
  <c r="L831" i="87"/>
  <c r="I637" i="87"/>
  <c r="F671" i="87"/>
  <c r="H647" i="87"/>
  <c r="C218" i="87"/>
  <c r="O485" i="87"/>
  <c r="D725" i="87"/>
  <c r="G731" i="87"/>
  <c r="F558" i="87"/>
  <c r="I983" i="87"/>
  <c r="F818" i="87"/>
  <c r="E885" i="87"/>
  <c r="E14" i="87"/>
  <c r="O111" i="66" s="1"/>
  <c r="H503" i="87"/>
  <c r="G112" i="87"/>
  <c r="K198" i="87"/>
  <c r="G350" i="87"/>
  <c r="I137" i="87"/>
  <c r="N500" i="87"/>
  <c r="G535" i="87"/>
  <c r="E204" i="87"/>
  <c r="E266" i="87"/>
  <c r="E196" i="87"/>
  <c r="N441" i="87"/>
  <c r="N221" i="87"/>
  <c r="F270" i="87"/>
  <c r="O70" i="87"/>
  <c r="G407" i="87"/>
  <c r="F154" i="87"/>
  <c r="N399" i="87"/>
  <c r="G603" i="87"/>
  <c r="O174" i="87"/>
  <c r="C326" i="87"/>
  <c r="L387" i="87"/>
  <c r="H518" i="87"/>
  <c r="K238" i="87"/>
  <c r="F203" i="87"/>
  <c r="N215" i="87"/>
  <c r="H372" i="87"/>
  <c r="L247" i="87"/>
  <c r="G569" i="87"/>
  <c r="E39" i="87"/>
  <c r="E595" i="87"/>
  <c r="K33" i="87"/>
  <c r="I388" i="87"/>
  <c r="B118" i="87"/>
  <c r="H585" i="87"/>
  <c r="K18" i="87"/>
  <c r="O158" i="66" s="1"/>
  <c r="L409" i="87"/>
  <c r="G44" i="87"/>
  <c r="I511" i="87"/>
  <c r="E1001" i="87"/>
  <c r="E574" i="87"/>
  <c r="H764" i="87"/>
  <c r="I883" i="87"/>
  <c r="J172" i="87"/>
  <c r="E959" i="87"/>
  <c r="N349" i="87"/>
  <c r="F906" i="87"/>
  <c r="K513" i="87"/>
  <c r="E622" i="87"/>
  <c r="G595" i="87"/>
  <c r="J260" i="87"/>
  <c r="D195" i="87"/>
  <c r="B492" i="87"/>
  <c r="D588" i="87"/>
  <c r="J221" i="87"/>
  <c r="G776" i="87"/>
  <c r="N962" i="87"/>
  <c r="G885" i="87"/>
  <c r="D964" i="87"/>
  <c r="I151" i="87"/>
  <c r="G567" i="87"/>
  <c r="C988" i="87"/>
  <c r="E527" i="87"/>
  <c r="E751" i="87"/>
  <c r="B381" i="87"/>
  <c r="G420" i="87"/>
  <c r="E104" i="87"/>
  <c r="B514" i="87"/>
  <c r="E966" i="87"/>
  <c r="L510" i="87"/>
  <c r="D767" i="87"/>
  <c r="L241" i="87"/>
  <c r="F840" i="87"/>
  <c r="C448" i="87"/>
  <c r="B782" i="87"/>
  <c r="F187" i="87"/>
  <c r="O421" i="87"/>
  <c r="E741" i="87"/>
  <c r="B463" i="87"/>
  <c r="K30" i="87"/>
  <c r="O281" i="66" s="1"/>
  <c r="B34" i="87"/>
  <c r="O64" i="87"/>
  <c r="F708" i="87"/>
  <c r="F768" i="87"/>
  <c r="E382" i="87"/>
  <c r="D788" i="87"/>
  <c r="F563" i="87"/>
  <c r="N611" i="87"/>
  <c r="H846" i="87"/>
  <c r="L997" i="87"/>
  <c r="H254" i="87"/>
  <c r="B479" i="87"/>
  <c r="L151" i="87"/>
  <c r="G464" i="87"/>
  <c r="I182" i="87"/>
  <c r="F299" i="87"/>
  <c r="B212" i="87"/>
  <c r="J521" i="87"/>
  <c r="G983" i="87"/>
  <c r="G434" i="87"/>
  <c r="O251" i="87"/>
  <c r="K665" i="87"/>
  <c r="K739" i="87"/>
  <c r="H395" i="87"/>
  <c r="I308" i="87"/>
  <c r="F45" i="87"/>
  <c r="H673" i="87"/>
  <c r="E497" i="87"/>
  <c r="B168" i="87"/>
  <c r="D751" i="87"/>
  <c r="J669" i="87"/>
  <c r="N766" i="87"/>
  <c r="F692" i="87"/>
  <c r="E668" i="87"/>
  <c r="O575" i="87"/>
  <c r="E908" i="87"/>
  <c r="D803" i="87"/>
  <c r="B588" i="87"/>
  <c r="D190" i="87"/>
  <c r="O406" i="87"/>
  <c r="G35" i="87"/>
  <c r="E294" i="87"/>
  <c r="E66" i="87"/>
  <c r="C962" i="87"/>
  <c r="K990" i="87"/>
  <c r="J367" i="87"/>
  <c r="B849" i="87"/>
  <c r="H260" i="87"/>
  <c r="E739" i="87"/>
  <c r="K182" i="87"/>
  <c r="L270" i="87"/>
  <c r="G63" i="87"/>
  <c r="F501" i="87"/>
  <c r="L158" i="87"/>
  <c r="L708" i="87"/>
  <c r="B805" i="87"/>
  <c r="J917" i="87"/>
  <c r="J218" i="87"/>
  <c r="D407" i="87"/>
  <c r="K864" i="87"/>
  <c r="C613" i="87"/>
  <c r="O29" i="87"/>
  <c r="E285" i="66" s="1"/>
  <c r="L411" i="87"/>
  <c r="I566" i="87"/>
  <c r="L167" i="87"/>
  <c r="L229" i="87"/>
  <c r="L159" i="87"/>
  <c r="E405" i="87"/>
  <c r="I518" i="87"/>
  <c r="F34" i="87"/>
  <c r="B360" i="87"/>
  <c r="I460" i="87"/>
  <c r="D41" i="87"/>
  <c r="B554" i="87"/>
  <c r="F138" i="87"/>
  <c r="F376" i="87"/>
  <c r="H350" i="87"/>
  <c r="D123" i="87"/>
  <c r="O481" i="87"/>
  <c r="D115" i="87"/>
  <c r="L635" i="87"/>
  <c r="G40" i="87"/>
  <c r="B380" i="87"/>
  <c r="K190" i="87"/>
  <c r="H487" i="87"/>
  <c r="C528" i="87"/>
  <c r="O234" i="87"/>
  <c r="C225" i="87"/>
  <c r="N168" i="87"/>
  <c r="B388" i="87"/>
  <c r="G197" i="87"/>
  <c r="O619" i="87"/>
  <c r="I246" i="87"/>
  <c r="E141" i="87"/>
  <c r="O450" i="87"/>
  <c r="H266" i="87"/>
  <c r="L285" i="87"/>
  <c r="K632" i="87"/>
  <c r="C496" i="87"/>
  <c r="J788" i="87"/>
  <c r="O928" i="87"/>
  <c r="N883" i="87"/>
  <c r="C847" i="87"/>
  <c r="E805" i="87"/>
  <c r="L897" i="87"/>
  <c r="D420" i="87"/>
  <c r="G334" i="87"/>
  <c r="J353" i="87"/>
  <c r="G751" i="87"/>
  <c r="J65" i="87"/>
  <c r="D840" i="87"/>
  <c r="K659" i="87"/>
  <c r="J281" i="87"/>
  <c r="G175" i="87"/>
  <c r="K508" i="87"/>
  <c r="J307" i="87"/>
  <c r="N563" i="87"/>
  <c r="D834" i="87"/>
  <c r="G323" i="87"/>
  <c r="G841" i="87"/>
  <c r="E868" i="87"/>
  <c r="O42" i="87"/>
  <c r="J918" i="87"/>
  <c r="N935" i="87"/>
  <c r="J456" i="87"/>
  <c r="N758" i="87"/>
  <c r="G922" i="87"/>
  <c r="L796" i="87"/>
  <c r="D32" i="87"/>
  <c r="J808" i="87"/>
  <c r="B965" i="87"/>
  <c r="J985" i="87"/>
  <c r="B615" i="87"/>
  <c r="F784" i="87"/>
  <c r="C822" i="87"/>
  <c r="E862" i="87"/>
  <c r="L114" i="87"/>
  <c r="E545" i="87"/>
  <c r="J468" i="87"/>
  <c r="J450" i="87"/>
  <c r="D566" i="87"/>
  <c r="N161" i="87"/>
  <c r="F511" i="87"/>
  <c r="L128" i="87"/>
  <c r="O373" i="87"/>
  <c r="L219" i="87"/>
  <c r="G540" i="87"/>
  <c r="J209" i="87"/>
  <c r="I631" i="87"/>
  <c r="D979" i="87"/>
  <c r="O829" i="87"/>
  <c r="B948" i="87"/>
  <c r="B668" i="87"/>
  <c r="C794" i="87"/>
  <c r="K535" i="87"/>
  <c r="K32" i="87"/>
  <c r="K217" i="87"/>
  <c r="F87" i="87"/>
  <c r="F550" i="87"/>
  <c r="D118" i="87"/>
  <c r="O454" i="87"/>
  <c r="O398" i="87"/>
  <c r="B445" i="87"/>
  <c r="G794" i="87"/>
  <c r="H586" i="87"/>
  <c r="N787" i="87"/>
  <c r="L904" i="87"/>
  <c r="G970" i="87"/>
  <c r="H635" i="87"/>
  <c r="E217" i="87"/>
  <c r="K504" i="87"/>
  <c r="D175" i="87"/>
  <c r="E304" i="87"/>
  <c r="I61" i="87"/>
  <c r="B640" i="87"/>
  <c r="B27" i="87"/>
  <c r="D251" i="66" s="1"/>
  <c r="N679" i="87"/>
  <c r="F584" i="87"/>
  <c r="G627" i="87"/>
  <c r="E487" i="87"/>
  <c r="G823" i="87"/>
  <c r="K457" i="87"/>
  <c r="L240" i="87"/>
  <c r="H162" i="87"/>
  <c r="L218" i="87"/>
  <c r="F193" i="87"/>
  <c r="C524" i="87"/>
  <c r="D363" i="87"/>
  <c r="K688" i="87"/>
  <c r="G255" i="87"/>
  <c r="N694" i="87"/>
  <c r="L985" i="87"/>
  <c r="L848" i="87"/>
  <c r="B421" i="87"/>
  <c r="K292" i="87"/>
  <c r="O254" i="87"/>
  <c r="O525" i="87"/>
  <c r="C124" i="87"/>
  <c r="N113" i="87"/>
  <c r="I886" i="87"/>
  <c r="E503" i="87"/>
  <c r="L859" i="87"/>
  <c r="E418" i="87"/>
  <c r="G772" i="87"/>
  <c r="I545" i="87"/>
  <c r="J50" i="87"/>
  <c r="B150" i="87"/>
  <c r="H713" i="87"/>
  <c r="K141" i="87"/>
  <c r="B65" i="87"/>
  <c r="D621" i="87"/>
  <c r="D162" i="87"/>
  <c r="I323" i="87"/>
  <c r="L685" i="87"/>
  <c r="D111" i="87"/>
  <c r="L592" i="87"/>
  <c r="H185" i="87"/>
  <c r="C587" i="87"/>
  <c r="B257" i="87"/>
  <c r="G121" i="87"/>
  <c r="N204" i="87"/>
  <c r="O504" i="87"/>
  <c r="E128" i="87"/>
  <c r="B224" i="87"/>
  <c r="I493" i="87"/>
  <c r="L165" i="87"/>
  <c r="N555" i="87"/>
  <c r="L157" i="87"/>
  <c r="D342" i="87"/>
  <c r="F78" i="87"/>
  <c r="F38" i="87"/>
  <c r="O76" i="87"/>
  <c r="F302" i="87"/>
  <c r="H68" i="87"/>
  <c r="I463" i="87"/>
  <c r="N391" i="87"/>
  <c r="E116" i="87"/>
  <c r="B409" i="87"/>
  <c r="I24" i="87"/>
  <c r="P221" i="66" s="1"/>
  <c r="F417" i="87"/>
  <c r="K558" i="87"/>
  <c r="G968" i="87"/>
  <c r="G546" i="87"/>
  <c r="G666" i="87"/>
  <c r="I225" i="87"/>
  <c r="F806" i="87"/>
  <c r="J984" i="87"/>
  <c r="G856" i="87"/>
  <c r="N229" i="87"/>
  <c r="L727" i="87"/>
  <c r="I221" i="87"/>
  <c r="K795" i="87"/>
  <c r="N931" i="87"/>
  <c r="J726" i="87"/>
  <c r="B934" i="87"/>
  <c r="C201" i="87"/>
  <c r="J751" i="87"/>
  <c r="F923" i="87"/>
  <c r="J968" i="87"/>
  <c r="G743" i="87"/>
  <c r="I870" i="87"/>
  <c r="E833" i="87"/>
  <c r="J166" i="87"/>
  <c r="G270" i="87"/>
  <c r="D594" i="87"/>
  <c r="K947" i="87"/>
  <c r="O489" i="87"/>
  <c r="H277" i="87"/>
  <c r="D855" i="87"/>
  <c r="F435" i="87"/>
  <c r="D591" i="87"/>
  <c r="I457" i="87"/>
  <c r="F657" i="87"/>
  <c r="D607" i="87"/>
  <c r="B340" i="87"/>
  <c r="F769" i="87"/>
  <c r="B43" i="87"/>
  <c r="O987" i="87"/>
  <c r="K691" i="87"/>
  <c r="O307" i="87"/>
  <c r="C852" i="87"/>
  <c r="N459" i="87"/>
  <c r="B223" i="87"/>
  <c r="I341" i="87"/>
  <c r="H221" i="87"/>
  <c r="O111" i="87"/>
  <c r="F464" i="87"/>
  <c r="N710" i="87"/>
  <c r="I849" i="87"/>
  <c r="L697" i="87"/>
  <c r="J651" i="87"/>
  <c r="J994" i="87"/>
  <c r="B814" i="87"/>
  <c r="I560" i="87"/>
  <c r="H276" i="87"/>
  <c r="F529" i="87"/>
  <c r="O409" i="87"/>
  <c r="B391" i="87"/>
  <c r="F286" i="87"/>
  <c r="C904" i="87"/>
  <c r="K835" i="87"/>
  <c r="J125" i="87"/>
  <c r="E570" i="87"/>
  <c r="L322" i="87"/>
  <c r="B612" i="87"/>
  <c r="O163" i="87"/>
  <c r="G466" i="87"/>
  <c r="D353" i="87"/>
  <c r="B187" i="87"/>
  <c r="F605" i="87"/>
  <c r="D681" i="87"/>
  <c r="D592" i="87"/>
  <c r="J665" i="87"/>
  <c r="F905" i="87"/>
  <c r="J1000" i="87"/>
  <c r="F773" i="87"/>
  <c r="O467" i="87"/>
  <c r="F310" i="87"/>
  <c r="O13" i="87"/>
  <c r="E121" i="66" s="1"/>
  <c r="C52" i="87"/>
  <c r="C137" i="87"/>
  <c r="L428" i="87"/>
  <c r="I140" i="87"/>
  <c r="G921" i="87"/>
  <c r="E852" i="87"/>
  <c r="K690" i="87"/>
  <c r="J839" i="87"/>
  <c r="I989" i="87"/>
  <c r="J713" i="87"/>
  <c r="B234" i="87"/>
  <c r="N139" i="87"/>
  <c r="G489" i="87"/>
  <c r="D341" i="87"/>
  <c r="E276" i="87"/>
  <c r="G689" i="87"/>
  <c r="G646" i="87"/>
  <c r="N854" i="87"/>
  <c r="H930" i="87"/>
  <c r="K728" i="87"/>
  <c r="J533" i="87"/>
  <c r="C123" i="87"/>
  <c r="B452" i="87"/>
  <c r="E260" i="87"/>
  <c r="N592" i="87"/>
  <c r="E309" i="87"/>
  <c r="C132" i="87"/>
  <c r="C363" i="87"/>
  <c r="O33" i="87"/>
  <c r="H499" i="87"/>
  <c r="O728" i="87"/>
  <c r="H54" i="87"/>
  <c r="E354" i="87"/>
  <c r="N621" i="87"/>
  <c r="F263" i="87"/>
  <c r="D102" i="87"/>
  <c r="C383" i="87"/>
  <c r="D62" i="87"/>
  <c r="B548" i="87"/>
  <c r="B566" i="87"/>
  <c r="D312" i="87"/>
  <c r="H389" i="87"/>
  <c r="H238" i="87"/>
  <c r="C493" i="87"/>
  <c r="B267" i="87"/>
  <c r="K710" i="87"/>
  <c r="D300" i="87"/>
  <c r="L104" i="87"/>
  <c r="D360" i="87"/>
  <c r="E101" i="87"/>
  <c r="L123" i="87"/>
  <c r="F248" i="87"/>
  <c r="G254" i="87"/>
  <c r="L445" i="87"/>
  <c r="N557" i="87"/>
  <c r="K211" i="87"/>
  <c r="H297" i="87"/>
  <c r="D144" i="87"/>
  <c r="G309" i="87"/>
  <c r="C211" i="87"/>
  <c r="E553" i="87"/>
  <c r="N994" i="87"/>
  <c r="O668" i="87"/>
  <c r="I723" i="87"/>
  <c r="J991" i="87"/>
  <c r="B818" i="87"/>
  <c r="I917" i="87"/>
  <c r="D831" i="87"/>
  <c r="N195" i="87"/>
  <c r="D380" i="87"/>
  <c r="F709" i="87"/>
  <c r="K357" i="87"/>
  <c r="L888" i="87"/>
  <c r="J132" i="87"/>
  <c r="O976" i="87"/>
  <c r="J222" i="87"/>
  <c r="J249" i="87"/>
  <c r="E906" i="87"/>
  <c r="F754" i="87"/>
  <c r="D930" i="87"/>
  <c r="D848" i="87"/>
  <c r="L927" i="87"/>
  <c r="C154" i="87"/>
  <c r="D983" i="87"/>
  <c r="F560" i="87"/>
  <c r="D668" i="87"/>
  <c r="H316" i="87"/>
  <c r="H900" i="87"/>
  <c r="J466" i="87"/>
  <c r="E94" i="87"/>
  <c r="F599" i="87"/>
  <c r="K933" i="87"/>
  <c r="B498" i="87"/>
  <c r="L770" i="87"/>
  <c r="D274" i="87"/>
  <c r="O884" i="87"/>
  <c r="J987" i="87"/>
  <c r="K279" i="87"/>
  <c r="D415" i="87"/>
  <c r="C661" i="87"/>
  <c r="E268" i="87"/>
  <c r="B816" i="87"/>
  <c r="O557" i="87"/>
  <c r="H124" i="87"/>
  <c r="H387" i="87"/>
  <c r="F91" i="87"/>
  <c r="D319" i="87"/>
  <c r="K117" i="87"/>
  <c r="O109" i="87"/>
  <c r="C226" i="87"/>
  <c r="L748" i="87"/>
  <c r="D731" i="87"/>
  <c r="L713" i="87"/>
  <c r="C900" i="87"/>
  <c r="N965" i="87"/>
  <c r="B870" i="87"/>
  <c r="I786" i="87"/>
  <c r="O370" i="87"/>
  <c r="E31" i="87"/>
  <c r="L52" i="87"/>
  <c r="F515" i="87"/>
  <c r="H11" i="87"/>
  <c r="E97" i="66" s="1"/>
  <c r="I360" i="87"/>
  <c r="I524" i="87"/>
  <c r="H915" i="87"/>
  <c r="C430" i="87"/>
  <c r="I846" i="87"/>
  <c r="D677" i="87"/>
  <c r="N818" i="87"/>
  <c r="L980" i="87"/>
  <c r="I642" i="87"/>
  <c r="D483" i="87"/>
  <c r="E249" i="87"/>
  <c r="K543" i="87"/>
  <c r="H295" i="87"/>
  <c r="D347" i="87"/>
  <c r="N237" i="87"/>
  <c r="N581" i="87"/>
  <c r="K326" i="87"/>
  <c r="N218" i="87"/>
  <c r="K729" i="87"/>
  <c r="C527" i="87"/>
  <c r="L833" i="87"/>
  <c r="H875" i="87"/>
  <c r="N121" i="87"/>
  <c r="B525" i="87"/>
  <c r="C84" i="87"/>
  <c r="L160" i="87"/>
  <c r="F369" i="87"/>
  <c r="G150" i="87"/>
  <c r="L438" i="87"/>
  <c r="B887" i="87"/>
  <c r="N632" i="87"/>
  <c r="J217" i="87"/>
  <c r="C358" i="87"/>
  <c r="E85" i="87"/>
  <c r="G593" i="87"/>
  <c r="I414" i="87"/>
  <c r="H76" i="87"/>
  <c r="N978" i="87"/>
  <c r="H533" i="87"/>
  <c r="D996" i="87"/>
  <c r="H399" i="87"/>
  <c r="F837" i="87"/>
  <c r="D746" i="87"/>
  <c r="O462" i="87"/>
  <c r="G102" i="87"/>
  <c r="E586" i="87"/>
  <c r="I199" i="87"/>
  <c r="L317" i="87"/>
  <c r="C429" i="87"/>
  <c r="G152" i="87"/>
  <c r="B518" i="87"/>
  <c r="G144" i="87"/>
  <c r="K65" i="87"/>
  <c r="I346" i="87"/>
  <c r="K25" i="87"/>
  <c r="D240" i="66" s="1"/>
  <c r="C514" i="87"/>
  <c r="L645" i="87"/>
  <c r="F269" i="87"/>
  <c r="N351" i="87"/>
  <c r="G298" i="87"/>
  <c r="D436" i="87"/>
  <c r="H230" i="87"/>
  <c r="K585" i="87"/>
  <c r="K263" i="87"/>
  <c r="C68" i="87"/>
  <c r="K323" i="87"/>
  <c r="L64" i="87"/>
  <c r="O494" i="87"/>
  <c r="O578" i="87"/>
  <c r="F311" i="87"/>
  <c r="C395" i="87"/>
  <c r="I124" i="87"/>
  <c r="D539" i="87"/>
  <c r="O154" i="87"/>
  <c r="E330" i="87"/>
  <c r="D136" i="87"/>
  <c r="L628" i="87"/>
  <c r="F169" i="87"/>
  <c r="H140" i="87"/>
  <c r="K378" i="87"/>
  <c r="E102" i="87"/>
  <c r="B722" i="87"/>
  <c r="O802" i="87"/>
  <c r="C339" i="87"/>
  <c r="K951" i="87"/>
  <c r="H529" i="87"/>
  <c r="C943" i="87"/>
  <c r="N208" i="87"/>
  <c r="B338" i="87"/>
  <c r="K806" i="87"/>
  <c r="G753" i="87"/>
  <c r="G928" i="87"/>
  <c r="C511" i="87"/>
  <c r="G697" i="87"/>
  <c r="G212" i="87"/>
  <c r="F791" i="87"/>
  <c r="D38" i="87"/>
  <c r="L485" i="87"/>
  <c r="B697" i="87"/>
  <c r="E218" i="87"/>
  <c r="I802" i="87"/>
  <c r="J623" i="87"/>
  <c r="J509" i="87"/>
  <c r="H243" i="87"/>
  <c r="I450" i="87"/>
  <c r="K689" i="87"/>
  <c r="H671" i="87"/>
  <c r="F860" i="87"/>
  <c r="F761" i="87"/>
  <c r="H938" i="87"/>
  <c r="K480" i="87"/>
  <c r="E693" i="87"/>
  <c r="C990" i="87"/>
  <c r="D785" i="87"/>
  <c r="B732" i="87"/>
  <c r="N864" i="87"/>
  <c r="G448" i="87"/>
  <c r="O970" i="87"/>
  <c r="E109" i="87"/>
  <c r="E340" i="87"/>
  <c r="H742" i="87"/>
  <c r="G728" i="87"/>
  <c r="B903" i="87"/>
  <c r="B87" i="87"/>
  <c r="H90" i="87"/>
  <c r="K347" i="87"/>
  <c r="F121" i="87"/>
  <c r="B238" i="87"/>
  <c r="D152" i="87"/>
  <c r="H977" i="87"/>
  <c r="J31" i="87"/>
  <c r="K430" i="87"/>
  <c r="G838" i="87"/>
  <c r="C318" i="87"/>
  <c r="N701" i="87"/>
  <c r="F814" i="87"/>
  <c r="O377" i="87"/>
  <c r="L238" i="87"/>
  <c r="G31" i="87"/>
  <c r="B524" i="87"/>
  <c r="N66" i="87"/>
  <c r="H426" i="87"/>
  <c r="N106" i="87"/>
  <c r="L792" i="87"/>
  <c r="J906" i="87"/>
  <c r="F839" i="87"/>
  <c r="F219" i="87"/>
  <c r="K718" i="87"/>
  <c r="F561" i="87"/>
  <c r="N927" i="87"/>
  <c r="D913" i="87"/>
  <c r="F554" i="87"/>
  <c r="I482" i="87"/>
  <c r="G128" i="87"/>
  <c r="G168" i="87"/>
  <c r="O96" i="87"/>
  <c r="L625" i="87"/>
  <c r="J383" i="87"/>
  <c r="D646" i="87"/>
  <c r="E557" i="87"/>
  <c r="H919" i="87"/>
  <c r="O330" i="87"/>
  <c r="D826" i="87"/>
  <c r="H589" i="87"/>
  <c r="H346" i="87"/>
  <c r="O249" i="87"/>
  <c r="O289" i="87"/>
  <c r="N428" i="87"/>
  <c r="L227" i="87"/>
  <c r="B796" i="87"/>
  <c r="J587" i="87"/>
  <c r="G739" i="87"/>
  <c r="G504" i="87"/>
  <c r="K782" i="87"/>
  <c r="I735" i="87"/>
  <c r="K443" i="87"/>
  <c r="C360" i="87"/>
  <c r="K582" i="87"/>
  <c r="E189" i="87"/>
  <c r="H437" i="87"/>
  <c r="O94" i="87"/>
  <c r="L793" i="87"/>
  <c r="J343" i="87"/>
  <c r="K840" i="87"/>
  <c r="D231" i="87"/>
  <c r="K706" i="87"/>
  <c r="G539" i="87"/>
  <c r="G962" i="87"/>
  <c r="I872" i="87"/>
  <c r="B55" i="87"/>
  <c r="H336" i="87"/>
  <c r="C61" i="87"/>
  <c r="O453" i="87"/>
  <c r="I80" i="87"/>
  <c r="F610" i="87"/>
  <c r="N154" i="87"/>
  <c r="H264" i="87"/>
  <c r="H327" i="87"/>
  <c r="F13" i="87"/>
  <c r="D113" i="66" s="1"/>
  <c r="I487" i="87"/>
  <c r="D83" i="87"/>
  <c r="F607" i="87"/>
  <c r="G50" i="87"/>
  <c r="I396" i="87"/>
  <c r="F108" i="87"/>
  <c r="L442" i="87"/>
  <c r="L567" i="87"/>
  <c r="K179" i="87"/>
  <c r="I241" i="87"/>
  <c r="K171" i="87"/>
  <c r="N468" i="87"/>
  <c r="E92" i="87"/>
  <c r="I507" i="87"/>
  <c r="E52" i="87"/>
  <c r="E46" i="87"/>
  <c r="H368" i="87"/>
  <c r="L129" i="87"/>
  <c r="F449" i="87"/>
  <c r="C53" i="87"/>
  <c r="O546" i="87"/>
  <c r="E150" i="87"/>
  <c r="D418" i="87"/>
  <c r="I362" i="87"/>
  <c r="B141" i="87"/>
  <c r="B133" i="87"/>
  <c r="C321" i="87"/>
  <c r="H151" i="87"/>
  <c r="E420" i="87"/>
  <c r="H111" i="87"/>
  <c r="E83" i="87"/>
  <c r="D304" i="87"/>
  <c r="F938" i="87"/>
  <c r="N806" i="87"/>
  <c r="J160" i="87"/>
  <c r="K935" i="87"/>
  <c r="F669" i="87"/>
  <c r="C691" i="87"/>
  <c r="E744" i="87"/>
  <c r="B293" i="87"/>
  <c r="L541" i="87"/>
  <c r="N993" i="87"/>
  <c r="J70" i="87"/>
  <c r="E677" i="87"/>
  <c r="H874" i="87"/>
  <c r="L768" i="87"/>
  <c r="O852" i="87"/>
  <c r="L48" i="87"/>
  <c r="F252" i="87"/>
  <c r="B905" i="87"/>
  <c r="G417" i="87"/>
  <c r="J80" i="87"/>
  <c r="L603" i="87"/>
  <c r="B990" i="87"/>
  <c r="K927" i="87"/>
  <c r="J165" i="87"/>
  <c r="I643" i="87"/>
  <c r="H706" i="87"/>
  <c r="L656" i="87"/>
  <c r="F50" i="87"/>
  <c r="G636" i="87"/>
  <c r="H51" i="87"/>
  <c r="K361" i="87"/>
  <c r="B441" i="87"/>
  <c r="N78" i="87"/>
  <c r="H581" i="87"/>
  <c r="H591" i="87"/>
  <c r="G874" i="87"/>
  <c r="F557" i="87"/>
  <c r="J23" i="87"/>
  <c r="J591" i="87"/>
  <c r="K671" i="87"/>
  <c r="I795" i="87"/>
  <c r="I85" i="87"/>
  <c r="C516" i="87"/>
  <c r="L86" i="87"/>
  <c r="F624" i="87"/>
  <c r="N214" i="87"/>
  <c r="D412" i="87"/>
  <c r="L473" i="87"/>
  <c r="E724" i="87"/>
  <c r="K792" i="87"/>
  <c r="J427" i="87"/>
  <c r="H913" i="87"/>
  <c r="F980" i="87"/>
  <c r="G933" i="87"/>
  <c r="O90" i="87"/>
  <c r="O323" i="87"/>
  <c r="G194" i="87"/>
  <c r="G154" i="87"/>
  <c r="L174" i="87"/>
  <c r="I224" i="87"/>
  <c r="I651" i="87"/>
  <c r="O705" i="87"/>
  <c r="N936" i="87"/>
  <c r="G1002" i="87"/>
  <c r="H845" i="87"/>
  <c r="K880" i="87"/>
  <c r="L46" i="87"/>
  <c r="C999" i="87"/>
  <c r="H502" i="87"/>
  <c r="G942" i="87"/>
  <c r="L315" i="87"/>
  <c r="H324" i="87"/>
  <c r="E21" i="87"/>
  <c r="D193" i="66" s="1"/>
  <c r="O811" i="87"/>
  <c r="B261" i="87"/>
  <c r="B766" i="87"/>
  <c r="D736" i="87"/>
  <c r="O318" i="87"/>
  <c r="F66" i="87"/>
  <c r="B252" i="87"/>
  <c r="B474" i="87"/>
  <c r="B292" i="87"/>
  <c r="I423" i="87"/>
  <c r="G234" i="87"/>
  <c r="D812" i="87"/>
  <c r="B908" i="87"/>
  <c r="B799" i="87"/>
  <c r="J229" i="87"/>
  <c r="K705" i="87"/>
  <c r="I509" i="87"/>
  <c r="E934" i="87"/>
  <c r="O372" i="87"/>
  <c r="I586" i="87"/>
  <c r="H200" i="87"/>
  <c r="N348" i="87"/>
  <c r="L385" i="87"/>
  <c r="L112" i="87"/>
  <c r="H552" i="87"/>
  <c r="I111" i="87"/>
  <c r="N732" i="87"/>
  <c r="I732" i="87"/>
  <c r="N659" i="87"/>
  <c r="J832" i="87"/>
  <c r="G910" i="87"/>
  <c r="J488" i="87"/>
  <c r="F831" i="87"/>
  <c r="G452" i="87"/>
  <c r="O346" i="87"/>
  <c r="D546" i="87"/>
  <c r="L32" i="87"/>
  <c r="L173" i="87"/>
  <c r="E468" i="87"/>
  <c r="F79" i="87"/>
  <c r="E854" i="87"/>
  <c r="H934" i="87"/>
  <c r="H817" i="87"/>
  <c r="F916" i="87"/>
  <c r="H687" i="87"/>
  <c r="J45" i="87"/>
  <c r="K995" i="87"/>
  <c r="G216" i="87"/>
  <c r="F751" i="87"/>
  <c r="I122" i="87"/>
  <c r="N478" i="87"/>
  <c r="E112" i="87"/>
  <c r="C609" i="87"/>
  <c r="D199" i="87"/>
  <c r="L692" i="87"/>
  <c r="C709" i="87"/>
  <c r="E728" i="87"/>
  <c r="L871" i="87"/>
  <c r="N979" i="87"/>
  <c r="B785" i="87"/>
  <c r="J770" i="87"/>
  <c r="D523" i="87"/>
  <c r="K432" i="87"/>
  <c r="I159" i="87"/>
  <c r="E292" i="87"/>
  <c r="O250" i="87"/>
  <c r="L809" i="87"/>
  <c r="L757" i="87"/>
  <c r="K758" i="87"/>
  <c r="J298" i="87"/>
  <c r="J567" i="87"/>
  <c r="E820" i="87"/>
  <c r="J351" i="87"/>
  <c r="G140" i="87"/>
  <c r="N508" i="87"/>
  <c r="E118" i="87"/>
  <c r="O227" i="87"/>
  <c r="O388" i="87"/>
  <c r="N53" i="87"/>
  <c r="E556" i="87"/>
  <c r="K46" i="87"/>
  <c r="H556" i="87"/>
  <c r="H356" i="87"/>
  <c r="L470" i="87"/>
  <c r="B143" i="87"/>
  <c r="K564" i="87"/>
  <c r="K300" i="87"/>
  <c r="C281" i="87"/>
  <c r="G286" i="87"/>
  <c r="C441" i="87"/>
  <c r="N438" i="87"/>
  <c r="B139" i="87"/>
  <c r="I50" i="87"/>
  <c r="C271" i="87"/>
  <c r="F173" i="87"/>
  <c r="B376" i="87"/>
  <c r="D448" i="87"/>
  <c r="C494" i="87"/>
  <c r="O150" i="87"/>
  <c r="C566" i="87"/>
  <c r="N89" i="87"/>
  <c r="L332" i="87"/>
  <c r="B44" i="87"/>
  <c r="B533" i="87"/>
  <c r="B36" i="87"/>
  <c r="F361" i="87"/>
  <c r="D104" i="87"/>
  <c r="H512" i="87"/>
  <c r="D64" i="87"/>
  <c r="K181" i="87"/>
  <c r="B309" i="87"/>
  <c r="F829" i="87"/>
  <c r="B789" i="87"/>
  <c r="I980" i="87"/>
  <c r="B928" i="87"/>
  <c r="K693" i="87"/>
  <c r="G669" i="87"/>
  <c r="G654" i="87"/>
  <c r="C291" i="87"/>
  <c r="E617" i="87"/>
  <c r="D977" i="87"/>
  <c r="F918" i="87"/>
  <c r="G723" i="87"/>
  <c r="I672" i="87"/>
  <c r="H797" i="87"/>
  <c r="H881" i="87"/>
  <c r="C808" i="87"/>
  <c r="B202" i="87"/>
  <c r="C253" i="87"/>
  <c r="K823" i="87"/>
  <c r="N974" i="87"/>
  <c r="I598" i="87"/>
  <c r="O687" i="87"/>
  <c r="I311" i="87"/>
  <c r="E274" i="87"/>
  <c r="J339" i="87"/>
  <c r="D879" i="87"/>
  <c r="G967" i="87"/>
  <c r="H892" i="87"/>
  <c r="H680" i="87"/>
  <c r="G727" i="87"/>
  <c r="G319" i="87"/>
  <c r="F992" i="87"/>
  <c r="C890" i="87"/>
  <c r="C841" i="87"/>
  <c r="I677" i="87"/>
  <c r="B979" i="87"/>
  <c r="F527" i="87"/>
  <c r="K1002" i="87"/>
  <c r="H826" i="87"/>
  <c r="J637" i="87"/>
  <c r="B833" i="87"/>
  <c r="G604" i="87"/>
  <c r="I36" i="87"/>
  <c r="G492" i="87"/>
  <c r="N298" i="87"/>
  <c r="N70" i="87"/>
  <c r="I615" i="87"/>
  <c r="L101" i="87"/>
  <c r="N275" i="87"/>
  <c r="B650" i="87"/>
  <c r="D552" i="87"/>
  <c r="E923" i="87"/>
  <c r="D323" i="87"/>
  <c r="L669" i="87"/>
  <c r="H25" i="87"/>
  <c r="E238" i="66" s="1"/>
  <c r="B489" i="87"/>
  <c r="O60" i="87"/>
  <c r="I335" i="87"/>
  <c r="O100" i="87"/>
  <c r="N844" i="87"/>
  <c r="J813" i="87"/>
  <c r="N894" i="87"/>
  <c r="F326" i="87"/>
  <c r="O807" i="87"/>
  <c r="O567" i="87"/>
  <c r="G616" i="87"/>
  <c r="F519" i="87"/>
  <c r="O402" i="87"/>
  <c r="F249" i="87"/>
  <c r="K334" i="87"/>
  <c r="F544" i="87"/>
  <c r="D217" i="87"/>
  <c r="O727" i="87"/>
  <c r="J762" i="87"/>
  <c r="N702" i="87"/>
  <c r="C579" i="87"/>
  <c r="B1000" i="87"/>
  <c r="I830" i="87"/>
  <c r="F911" i="87"/>
  <c r="L297" i="87"/>
  <c r="K53" i="87"/>
  <c r="O45" i="87"/>
  <c r="N537" i="87"/>
  <c r="O85" i="87"/>
  <c r="B343" i="87"/>
  <c r="E873" i="87"/>
  <c r="E943" i="87"/>
  <c r="C860" i="87"/>
  <c r="G1001" i="87"/>
  <c r="B793" i="87"/>
  <c r="D618" i="87"/>
  <c r="J162" i="87"/>
  <c r="I366" i="87"/>
  <c r="C542" i="87"/>
  <c r="I188" i="87"/>
  <c r="I422" i="87"/>
  <c r="C377" i="87"/>
  <c r="O113" i="87"/>
  <c r="L538" i="87"/>
  <c r="B160" i="87"/>
  <c r="O781" i="87"/>
  <c r="F743" i="87"/>
  <c r="J323" i="87"/>
  <c r="G946" i="87"/>
  <c r="J666" i="87"/>
  <c r="I812" i="87"/>
  <c r="G558" i="87"/>
  <c r="N61" i="87"/>
  <c r="E419" i="87"/>
  <c r="O205" i="87"/>
  <c r="B177" i="87"/>
  <c r="G328" i="87"/>
  <c r="K173" i="87"/>
  <c r="C85" i="87"/>
  <c r="N566" i="87"/>
  <c r="O207" i="87"/>
  <c r="F318" i="87"/>
  <c r="O17" i="87"/>
  <c r="E162" i="66" s="1"/>
  <c r="I543" i="87"/>
  <c r="G22" i="87"/>
  <c r="O196" i="66" s="1"/>
  <c r="I592" i="87"/>
  <c r="G12" i="87"/>
  <c r="O96" i="66" s="1"/>
  <c r="O383" i="87"/>
  <c r="D12" i="87"/>
  <c r="O91" i="66" s="1"/>
  <c r="I467" i="87"/>
  <c r="C533" i="87"/>
  <c r="F97" i="87"/>
  <c r="G232" i="87"/>
  <c r="C216" i="87"/>
  <c r="N304" i="87"/>
  <c r="H491" i="87"/>
  <c r="C43" i="87"/>
  <c r="N50" i="87"/>
  <c r="N323" i="87"/>
  <c r="F118" i="87"/>
  <c r="N388" i="87"/>
  <c r="O146" i="87"/>
  <c r="O518" i="87"/>
  <c r="O103" i="87"/>
  <c r="I356" i="87"/>
  <c r="E198" i="87"/>
  <c r="H62" i="87"/>
  <c r="O600" i="87"/>
  <c r="C172" i="87"/>
  <c r="H384" i="87"/>
  <c r="G511" i="87"/>
  <c r="J486" i="87"/>
  <c r="J187" i="87"/>
  <c r="K977" i="87"/>
  <c r="H954" i="87"/>
  <c r="G857" i="87"/>
  <c r="O933" i="87"/>
  <c r="D532" i="87"/>
  <c r="F953" i="87"/>
  <c r="L877" i="87"/>
  <c r="O747" i="87"/>
  <c r="J135" i="87"/>
  <c r="L870" i="87"/>
  <c r="C740" i="87"/>
  <c r="K817" i="87"/>
  <c r="D110" i="87"/>
  <c r="O355" i="87"/>
  <c r="E786" i="87"/>
  <c r="K331" i="87"/>
  <c r="N975" i="87"/>
  <c r="O493" i="87"/>
  <c r="B666" i="87"/>
  <c r="G306" i="87"/>
  <c r="B377" i="87"/>
  <c r="J620" i="87"/>
  <c r="F710" i="87"/>
  <c r="B885" i="87"/>
  <c r="L657" i="87"/>
  <c r="K359" i="87"/>
  <c r="J814" i="87"/>
  <c r="C739" i="87"/>
  <c r="I838" i="87"/>
  <c r="E801" i="87"/>
  <c r="L594" i="87"/>
  <c r="F983" i="87"/>
  <c r="F956" i="87"/>
  <c r="L627" i="87"/>
  <c r="I249" i="87"/>
  <c r="J958" i="87"/>
  <c r="I745" i="87"/>
  <c r="E42" i="87"/>
  <c r="N453" i="87"/>
  <c r="I355" i="87"/>
  <c r="G65" i="87"/>
  <c r="H225" i="87"/>
  <c r="E64" i="87"/>
  <c r="B985" i="87"/>
  <c r="C686" i="87"/>
  <c r="L975" i="87"/>
  <c r="J554" i="87"/>
  <c r="L873" i="87"/>
  <c r="J338" i="87"/>
  <c r="L749" i="87"/>
  <c r="D442" i="87"/>
  <c r="N143" i="87"/>
  <c r="N590" i="87"/>
  <c r="D31" i="87"/>
  <c r="E210" i="87"/>
  <c r="O413" i="87"/>
  <c r="O18" i="87"/>
  <c r="P162" i="66" s="1"/>
  <c r="N860" i="87"/>
  <c r="D837" i="87"/>
  <c r="K940" i="87"/>
  <c r="C678" i="87"/>
  <c r="J494" i="87"/>
  <c r="J199" i="87"/>
  <c r="J368" i="87"/>
  <c r="N625" i="87"/>
  <c r="F265" i="87"/>
  <c r="D455" i="87"/>
  <c r="B255" i="87"/>
  <c r="B313" i="87"/>
  <c r="H253" i="87"/>
  <c r="I45" i="87"/>
  <c r="B745" i="87"/>
  <c r="N627" i="87"/>
  <c r="B886" i="87"/>
  <c r="K932" i="87"/>
  <c r="G927" i="87"/>
  <c r="J937" i="87"/>
  <c r="D320" i="87"/>
  <c r="H130" i="87"/>
  <c r="K51" i="87"/>
  <c r="E505" i="87"/>
  <c r="O441" i="87"/>
  <c r="C16" i="87"/>
  <c r="O130" i="66" s="1"/>
  <c r="E453" i="87"/>
  <c r="F792" i="87"/>
  <c r="D809" i="87"/>
  <c r="C876" i="87"/>
  <c r="L735" i="87"/>
  <c r="B679" i="87"/>
  <c r="E891" i="87"/>
  <c r="N251" i="87"/>
  <c r="O222" i="87"/>
  <c r="D491" i="87"/>
  <c r="C191" i="87"/>
  <c r="K441" i="87"/>
  <c r="O166" i="87"/>
  <c r="C264" i="87"/>
  <c r="I603" i="87"/>
  <c r="I640" i="87"/>
  <c r="C575" i="87"/>
  <c r="J27" i="87"/>
  <c r="B794" i="87"/>
  <c r="H897" i="87"/>
  <c r="D822" i="87"/>
  <c r="L38" i="87"/>
  <c r="I48" i="87"/>
  <c r="G508" i="87"/>
  <c r="F171" i="87"/>
  <c r="G220" i="87"/>
  <c r="N378" i="87"/>
  <c r="G38" i="87"/>
  <c r="B497" i="87"/>
  <c r="L279" i="87"/>
  <c r="E547" i="87"/>
  <c r="I213" i="87"/>
  <c r="F347" i="87"/>
  <c r="C18" i="87"/>
  <c r="O148" i="66" s="1"/>
  <c r="D428" i="87"/>
  <c r="I491" i="87"/>
  <c r="O292" i="87"/>
  <c r="D176" i="87"/>
  <c r="O365" i="87"/>
  <c r="D72" i="87"/>
  <c r="N613" i="87"/>
  <c r="F201" i="87"/>
  <c r="B209" i="87"/>
  <c r="B374" i="87"/>
  <c r="K109" i="87"/>
  <c r="K534" i="87"/>
  <c r="B129" i="87"/>
  <c r="C557" i="87"/>
  <c r="H143" i="87"/>
  <c r="D159" i="87"/>
  <c r="L606" i="87"/>
  <c r="D170" i="87"/>
  <c r="D487" i="87"/>
  <c r="C245" i="87"/>
  <c r="B400" i="87"/>
  <c r="F63" i="87"/>
  <c r="O590" i="87"/>
  <c r="C190" i="87"/>
  <c r="G260" i="87"/>
  <c r="N62" i="87"/>
  <c r="N698" i="87"/>
  <c r="G291" i="87"/>
  <c r="D791" i="87"/>
  <c r="J329" i="87"/>
  <c r="E938" i="87"/>
  <c r="J862" i="87"/>
  <c r="G951" i="87"/>
  <c r="N132" i="87"/>
  <c r="I233" i="87"/>
  <c r="D882" i="87"/>
  <c r="L986" i="87"/>
  <c r="K639" i="87"/>
  <c r="F706" i="87"/>
  <c r="J173" i="87"/>
  <c r="L752" i="87"/>
  <c r="H340" i="87"/>
  <c r="J789" i="87"/>
  <c r="C873" i="87"/>
  <c r="C731" i="87"/>
  <c r="J972" i="87"/>
  <c r="E753" i="87"/>
  <c r="E100" i="87"/>
  <c r="K392" i="87"/>
  <c r="B821" i="87"/>
  <c r="E246" i="87"/>
  <c r="O832" i="87"/>
  <c r="O437" i="87"/>
  <c r="L968" i="87"/>
  <c r="J435" i="87"/>
  <c r="B243" i="87"/>
  <c r="E461" i="87"/>
  <c r="G746" i="87"/>
  <c r="N307" i="87"/>
  <c r="E867" i="87"/>
  <c r="O439" i="87"/>
  <c r="H946" i="87"/>
  <c r="D999" i="87"/>
  <c r="L914" i="87"/>
  <c r="O122" i="87"/>
  <c r="G371" i="87"/>
  <c r="N760" i="87"/>
  <c r="D377" i="87"/>
  <c r="K635" i="87"/>
  <c r="O225" i="87"/>
  <c r="E479" i="87"/>
  <c r="C280" i="87"/>
  <c r="I333" i="87"/>
  <c r="H214" i="87"/>
  <c r="F615" i="87"/>
  <c r="K258" i="87"/>
  <c r="E649" i="87"/>
  <c r="N240" i="87"/>
  <c r="F700" i="87"/>
  <c r="N481" i="87"/>
  <c r="D915" i="87"/>
  <c r="K744" i="87"/>
  <c r="C897" i="87"/>
  <c r="C111" i="87"/>
  <c r="B616" i="87"/>
  <c r="E157" i="87"/>
  <c r="D52" i="87"/>
  <c r="N344" i="87"/>
  <c r="O41" i="87"/>
  <c r="F919" i="87"/>
  <c r="C464" i="87"/>
  <c r="G870" i="87"/>
  <c r="D387" i="87"/>
  <c r="F673" i="87"/>
  <c r="N687" i="87"/>
  <c r="F990" i="87"/>
  <c r="G706" i="87"/>
  <c r="D61" i="87"/>
  <c r="B423" i="87"/>
  <c r="K64" i="87"/>
  <c r="H328" i="87"/>
  <c r="H95" i="87"/>
  <c r="D542" i="87"/>
  <c r="I28" i="87"/>
  <c r="P262" i="66" s="1"/>
  <c r="F251" i="87"/>
  <c r="C730" i="87"/>
  <c r="F947" i="87"/>
  <c r="D454" i="87"/>
  <c r="I803" i="87"/>
  <c r="N660" i="87"/>
  <c r="F592" i="87"/>
  <c r="L54" i="87"/>
  <c r="E521" i="87"/>
  <c r="C90" i="87"/>
  <c r="N372" i="87"/>
  <c r="C130" i="87"/>
  <c r="I864" i="87"/>
  <c r="J889" i="87"/>
  <c r="H855" i="87"/>
  <c r="D402" i="87"/>
  <c r="N750" i="87"/>
  <c r="B542" i="87"/>
  <c r="O964" i="87"/>
  <c r="L615" i="87"/>
  <c r="L530" i="87"/>
  <c r="K153" i="87"/>
  <c r="D316" i="87"/>
  <c r="E95" i="87"/>
  <c r="C651" i="87"/>
  <c r="J768" i="87"/>
  <c r="F597" i="87"/>
  <c r="O514" i="87"/>
  <c r="H910" i="87"/>
  <c r="E333" i="87"/>
  <c r="L755" i="87"/>
  <c r="L316" i="87"/>
  <c r="C592" i="87"/>
  <c r="G221" i="87"/>
  <c r="I636" i="87"/>
  <c r="L243" i="87"/>
  <c r="C13" i="87"/>
  <c r="D107" i="66" s="1"/>
  <c r="E564" i="87"/>
  <c r="N205" i="87"/>
  <c r="F256" i="87"/>
  <c r="K139" i="87"/>
  <c r="F329" i="87"/>
  <c r="K35" i="87"/>
  <c r="B517" i="87"/>
  <c r="H172" i="87"/>
  <c r="H337" i="87"/>
  <c r="B73" i="87"/>
  <c r="F442" i="87"/>
  <c r="H92" i="87"/>
  <c r="F276" i="87"/>
  <c r="O335" i="87"/>
  <c r="H492" i="87"/>
  <c r="E15" i="87"/>
  <c r="D134" i="66" s="1"/>
  <c r="C627" i="87"/>
  <c r="G322" i="87"/>
  <c r="K398" i="87"/>
  <c r="N27" i="87"/>
  <c r="E266" i="66" s="1"/>
  <c r="N560" i="87"/>
  <c r="E297" i="87"/>
  <c r="G356" i="87"/>
  <c r="E289" i="87"/>
  <c r="L566" i="87"/>
  <c r="C135" i="87"/>
  <c r="H430" i="87"/>
  <c r="F883" i="87"/>
  <c r="H770" i="87"/>
  <c r="N923" i="87"/>
  <c r="I506" i="87"/>
  <c r="N119" i="87"/>
  <c r="N242" i="87"/>
  <c r="N862" i="87"/>
  <c r="E770" i="87"/>
  <c r="D1002" i="87"/>
  <c r="I913" i="87"/>
  <c r="N729" i="87"/>
  <c r="I147" i="87"/>
  <c r="L453" i="87"/>
  <c r="E722" i="87"/>
  <c r="N282" i="87"/>
  <c r="K877" i="87"/>
  <c r="O957" i="87"/>
  <c r="J947" i="87"/>
  <c r="J110" i="87"/>
  <c r="I501" i="87"/>
  <c r="J370" i="87"/>
  <c r="K619" i="87"/>
  <c r="D870" i="87"/>
  <c r="L955" i="87"/>
  <c r="N896" i="87"/>
  <c r="N930" i="87"/>
  <c r="G445" i="87"/>
  <c r="J763" i="87"/>
  <c r="O994" i="87"/>
  <c r="G786" i="87"/>
  <c r="K675" i="87"/>
  <c r="B955" i="87"/>
  <c r="L909" i="87"/>
  <c r="L899" i="87"/>
  <c r="F470" i="87"/>
  <c r="L999" i="87"/>
  <c r="C725" i="87"/>
  <c r="K902" i="87"/>
  <c r="D375" i="87"/>
  <c r="L189" i="87"/>
  <c r="B562" i="87"/>
  <c r="N110" i="87"/>
  <c r="D376" i="87"/>
  <c r="I170" i="87"/>
  <c r="H595" i="87"/>
  <c r="O911" i="87"/>
  <c r="E940" i="87"/>
  <c r="D742" i="87"/>
  <c r="F790" i="87"/>
  <c r="J150" i="87"/>
  <c r="J849" i="87"/>
  <c r="E504" i="87"/>
  <c r="O87" i="87"/>
  <c r="E381" i="87"/>
  <c r="K146" i="87"/>
  <c r="E579" i="87"/>
  <c r="O172" i="87"/>
  <c r="K120" i="87"/>
  <c r="K354" i="87"/>
  <c r="B712" i="87"/>
  <c r="I734" i="87"/>
  <c r="D818" i="87"/>
  <c r="D951" i="87"/>
  <c r="J540" i="87"/>
  <c r="C872" i="87"/>
  <c r="C330" i="87"/>
  <c r="G602" i="87"/>
  <c r="H301" i="87"/>
  <c r="L20" i="87"/>
  <c r="P182" i="66" s="1"/>
  <c r="E492" i="87"/>
  <c r="O993" i="87"/>
  <c r="C593" i="87"/>
  <c r="G985" i="87"/>
  <c r="L760" i="87"/>
  <c r="C795" i="87"/>
  <c r="G600" i="87"/>
  <c r="N731" i="87"/>
  <c r="F514" i="87"/>
  <c r="L422" i="87"/>
  <c r="D177" i="87"/>
  <c r="L348" i="87"/>
  <c r="H203" i="87"/>
  <c r="L300" i="87"/>
  <c r="D554" i="87"/>
  <c r="L602" i="87"/>
  <c r="G536" i="87"/>
  <c r="E997" i="87"/>
  <c r="F843" i="87"/>
  <c r="G909" i="87"/>
  <c r="D686" i="87"/>
  <c r="E748" i="87"/>
  <c r="D168" i="87"/>
  <c r="D352" i="87"/>
  <c r="O125" i="87"/>
  <c r="O608" i="87"/>
  <c r="E106" i="87"/>
  <c r="H470" i="87"/>
  <c r="N356" i="87"/>
  <c r="K788" i="87"/>
  <c r="G795" i="87"/>
  <c r="E659" i="87"/>
  <c r="G740" i="87"/>
  <c r="H912" i="87"/>
  <c r="B921" i="87"/>
  <c r="F95" i="87"/>
  <c r="N593" i="87"/>
  <c r="D310" i="87"/>
  <c r="I204" i="87"/>
  <c r="F441" i="87"/>
  <c r="O138" i="87"/>
  <c r="D191" i="87"/>
  <c r="B532" i="87"/>
  <c r="B69" i="87"/>
  <c r="O235" i="87"/>
  <c r="K97" i="87"/>
  <c r="C445" i="87"/>
  <c r="O536" i="87"/>
  <c r="K538" i="87"/>
  <c r="N406" i="87"/>
  <c r="C282" i="87"/>
  <c r="L451" i="87"/>
  <c r="D276" i="87"/>
  <c r="C600" i="87"/>
  <c r="I282" i="87"/>
  <c r="C331" i="87"/>
  <c r="B504" i="87"/>
  <c r="G166" i="87"/>
  <c r="N571" i="87"/>
  <c r="B59" i="87"/>
  <c r="E322" i="87"/>
  <c r="E483" i="87"/>
  <c r="D22" i="87"/>
  <c r="O191" i="66" s="1"/>
  <c r="I591" i="87"/>
  <c r="K40" i="87"/>
  <c r="C334" i="87"/>
  <c r="L51" i="87"/>
  <c r="G378" i="87"/>
  <c r="G526" i="87"/>
  <c r="L100" i="87"/>
  <c r="D627" i="87"/>
  <c r="H191" i="87"/>
  <c r="N366" i="87"/>
  <c r="F113" i="87"/>
  <c r="K522" i="87"/>
  <c r="N640" i="87"/>
  <c r="C790" i="87"/>
  <c r="J621" i="87"/>
  <c r="E910" i="87"/>
  <c r="E958" i="87"/>
  <c r="E844" i="87"/>
  <c r="H93" i="87"/>
  <c r="O756" i="87"/>
  <c r="C389" i="87"/>
  <c r="N916" i="87"/>
  <c r="L480" i="87"/>
  <c r="K615" i="87"/>
  <c r="J857" i="87"/>
  <c r="G742" i="87"/>
  <c r="E438" i="87"/>
  <c r="J882" i="87"/>
  <c r="E675" i="87"/>
  <c r="E858" i="87"/>
  <c r="L765" i="87"/>
  <c r="E998" i="87"/>
  <c r="L966" i="87"/>
  <c r="H516" i="87"/>
  <c r="D772" i="87"/>
  <c r="J743" i="87"/>
  <c r="L190" i="87"/>
  <c r="J40" i="87"/>
  <c r="G630" i="87"/>
  <c r="L728" i="87"/>
  <c r="J633" i="87"/>
  <c r="G860" i="87"/>
  <c r="G173" i="87"/>
  <c r="C469" i="87"/>
  <c r="O683" i="87"/>
  <c r="D270" i="87"/>
  <c r="N846" i="87"/>
  <c r="L452" i="87"/>
  <c r="C965" i="87"/>
  <c r="G424" i="87"/>
  <c r="D99" i="87"/>
  <c r="D325" i="87"/>
  <c r="D139" i="87"/>
  <c r="E571" i="87"/>
  <c r="B170" i="87"/>
  <c r="J146" i="87"/>
  <c r="J709" i="87"/>
  <c r="C1000" i="87"/>
  <c r="F467" i="87"/>
  <c r="C859" i="87"/>
  <c r="N354" i="87"/>
  <c r="O831" i="87"/>
  <c r="O563" i="87"/>
  <c r="H215" i="87"/>
  <c r="O549" i="87"/>
  <c r="H255" i="87"/>
  <c r="G483" i="87"/>
  <c r="F157" i="87"/>
  <c r="B667" i="87"/>
  <c r="J527" i="87"/>
  <c r="F713" i="87"/>
  <c r="C558" i="87"/>
  <c r="J265" i="87"/>
  <c r="D435" i="87"/>
  <c r="D759" i="87"/>
  <c r="O645" i="87"/>
  <c r="B182" i="87"/>
  <c r="L502" i="87"/>
  <c r="G339" i="87"/>
  <c r="N102" i="87"/>
  <c r="I921" i="87"/>
  <c r="I959" i="87"/>
  <c r="J534" i="87"/>
  <c r="O223" i="87"/>
  <c r="O736" i="87"/>
  <c r="C563" i="87"/>
  <c r="E432" i="87"/>
  <c r="F298" i="87"/>
  <c r="K318" i="87"/>
  <c r="L621" i="87"/>
  <c r="G196" i="87"/>
  <c r="C552" i="87"/>
  <c r="E195" i="87"/>
  <c r="K732" i="87"/>
  <c r="D781" i="87"/>
  <c r="H719" i="87"/>
  <c r="J405" i="87"/>
  <c r="I962" i="87"/>
  <c r="N452" i="87"/>
  <c r="G883" i="87"/>
  <c r="O654" i="87"/>
  <c r="N370" i="87"/>
  <c r="K16" i="87"/>
  <c r="O140" i="66" s="1"/>
  <c r="B569" i="87"/>
  <c r="C381" i="87"/>
  <c r="B98" i="87"/>
  <c r="L936" i="87"/>
  <c r="D1000" i="87"/>
  <c r="O890" i="87"/>
  <c r="C981" i="87"/>
  <c r="F753" i="87"/>
  <c r="E1000" i="87"/>
  <c r="B761" i="87"/>
  <c r="E331" i="87"/>
  <c r="H298" i="87"/>
  <c r="E371" i="87"/>
  <c r="H149" i="87"/>
  <c r="F499" i="87"/>
  <c r="H554" i="87"/>
  <c r="G85" i="87"/>
  <c r="I220" i="87"/>
  <c r="N200" i="87"/>
  <c r="I444" i="87"/>
  <c r="N96" i="87"/>
  <c r="F497" i="87"/>
  <c r="K224" i="87"/>
  <c r="O38" i="87"/>
  <c r="G315" i="87"/>
  <c r="E134" i="87"/>
  <c r="G437" i="87"/>
  <c r="L153" i="87"/>
  <c r="O544" i="87"/>
  <c r="D33" i="87"/>
  <c r="I240" i="87"/>
  <c r="N329" i="87"/>
  <c r="O40" i="87"/>
  <c r="F156" i="87"/>
  <c r="K618" i="87"/>
  <c r="F52" i="87"/>
  <c r="H181" i="87"/>
  <c r="D469" i="87"/>
  <c r="F545" i="87"/>
  <c r="B217" i="87"/>
  <c r="I410" i="87"/>
  <c r="K271" i="87"/>
  <c r="F591" i="87"/>
  <c r="I309" i="87"/>
  <c r="O169" i="87"/>
  <c r="N495" i="87"/>
  <c r="E261" i="87"/>
  <c r="B560" i="87"/>
  <c r="D273" i="87"/>
  <c r="K277" i="87"/>
  <c r="G261" i="87"/>
  <c r="I415" i="87"/>
  <c r="N715" i="87"/>
  <c r="J603" i="87"/>
  <c r="C820" i="87"/>
  <c r="J259" i="87"/>
  <c r="O966" i="87"/>
  <c r="E967" i="87"/>
  <c r="G127" i="87"/>
  <c r="B237" i="87"/>
  <c r="C807" i="87"/>
  <c r="J393" i="87"/>
  <c r="N942" i="87"/>
  <c r="J904" i="87"/>
  <c r="C738" i="87"/>
  <c r="N752" i="87"/>
  <c r="D328" i="87"/>
  <c r="H749" i="87"/>
  <c r="D741" i="87"/>
  <c r="F812" i="87"/>
  <c r="J178" i="87"/>
  <c r="L554" i="87"/>
  <c r="I172" i="87"/>
  <c r="C424" i="87"/>
  <c r="C830" i="87"/>
  <c r="J790" i="87"/>
  <c r="L926" i="87"/>
  <c r="J85" i="87"/>
  <c r="L148" i="87"/>
  <c r="G396" i="87"/>
  <c r="B653" i="87"/>
  <c r="K694" i="87"/>
  <c r="L789" i="87"/>
  <c r="J680" i="87"/>
  <c r="D927" i="87"/>
  <c r="K895" i="87"/>
  <c r="I49" i="87"/>
  <c r="I390" i="87"/>
  <c r="D769" i="87"/>
  <c r="K312" i="87"/>
  <c r="D901" i="87"/>
  <c r="K649" i="87"/>
  <c r="O104" i="87"/>
  <c r="D332" i="87"/>
  <c r="H321" i="87"/>
  <c r="B120" i="87"/>
  <c r="I595" i="87"/>
  <c r="K963" i="87"/>
  <c r="I950" i="87"/>
  <c r="J186" i="87"/>
  <c r="D805" i="87"/>
  <c r="I867" i="87"/>
  <c r="L652" i="87"/>
  <c r="J294" i="87"/>
  <c r="O537" i="87"/>
  <c r="D221" i="87"/>
  <c r="K577" i="87"/>
  <c r="E119" i="87"/>
  <c r="L311" i="87"/>
  <c r="H775" i="87"/>
  <c r="D902" i="87"/>
  <c r="H864" i="87"/>
  <c r="C995" i="87"/>
  <c r="E727" i="87"/>
  <c r="N959" i="87"/>
  <c r="L637" i="87"/>
  <c r="K199" i="87"/>
  <c r="E562" i="87"/>
  <c r="H166" i="87"/>
  <c r="I452" i="87"/>
  <c r="I217" i="87"/>
  <c r="N662" i="87"/>
  <c r="J147" i="87"/>
  <c r="I614" i="87"/>
  <c r="J88" i="87"/>
  <c r="G805" i="87"/>
  <c r="E750" i="87"/>
  <c r="N405" i="87"/>
  <c r="E154" i="87"/>
  <c r="B334" i="87"/>
  <c r="N608" i="87"/>
  <c r="N142" i="87"/>
  <c r="G413" i="87"/>
  <c r="E320" i="87"/>
  <c r="H841" i="87"/>
  <c r="O389" i="87"/>
  <c r="B842" i="87"/>
  <c r="G592" i="87"/>
  <c r="I933" i="87"/>
  <c r="K452" i="87"/>
  <c r="L117" i="87"/>
  <c r="G304" i="87"/>
  <c r="G75" i="87"/>
  <c r="L539" i="87"/>
  <c r="F100" i="87"/>
  <c r="I375" i="87"/>
  <c r="B458" i="87"/>
  <c r="N865" i="87"/>
  <c r="I426" i="87"/>
  <c r="H847" i="87"/>
  <c r="F759" i="87"/>
  <c r="B772" i="87"/>
  <c r="F931" i="87"/>
  <c r="B686" i="87"/>
  <c r="L132" i="87"/>
  <c r="C279" i="87"/>
  <c r="E164" i="87"/>
  <c r="N482" i="87"/>
  <c r="E60" i="87"/>
  <c r="D582" i="87"/>
  <c r="G189" i="87"/>
  <c r="C197" i="87"/>
  <c r="B373" i="87"/>
  <c r="L97" i="87"/>
  <c r="N400" i="87"/>
  <c r="C117" i="87"/>
  <c r="F602" i="87"/>
  <c r="G191" i="87"/>
  <c r="B301" i="87"/>
  <c r="B364" i="87"/>
  <c r="D11" i="87"/>
  <c r="D91" i="66" s="1"/>
  <c r="K526" i="87"/>
  <c r="B582" i="87"/>
  <c r="E33" i="87"/>
  <c r="G335" i="87"/>
  <c r="O144" i="87"/>
  <c r="G21" i="87"/>
  <c r="D196" i="66" s="1"/>
  <c r="C278" i="87"/>
  <c r="D208" i="87"/>
  <c r="N128" i="87"/>
  <c r="I564" i="87"/>
  <c r="N88" i="87"/>
  <c r="N82" i="87"/>
  <c r="B351" i="87"/>
  <c r="N105" i="87"/>
  <c r="H488" i="87"/>
  <c r="D140" i="87"/>
  <c r="O712" i="87"/>
  <c r="E245" i="87"/>
  <c r="I436" i="87"/>
  <c r="E403" i="87"/>
  <c r="K80" i="87"/>
  <c r="N569" i="87"/>
  <c r="G74" i="87"/>
  <c r="B384" i="87"/>
  <c r="E847" i="87"/>
  <c r="I364" i="87"/>
  <c r="G902" i="87"/>
  <c r="O591" i="87"/>
  <c r="K686" i="87"/>
  <c r="K574" i="87"/>
  <c r="L679" i="87"/>
  <c r="F11" i="87"/>
  <c r="D95" i="66" s="1"/>
  <c r="B529" i="87"/>
  <c r="C948" i="87"/>
  <c r="F570" i="87"/>
  <c r="D612" i="87"/>
  <c r="C634" i="87"/>
  <c r="G784" i="87"/>
  <c r="I103" i="87"/>
  <c r="G376" i="87"/>
  <c r="N830" i="87"/>
  <c r="J922" i="87"/>
  <c r="J754" i="87"/>
  <c r="E651" i="87"/>
  <c r="C712" i="87"/>
  <c r="C44" i="87"/>
  <c r="K328" i="87"/>
  <c r="K736" i="87"/>
  <c r="B505" i="87"/>
  <c r="C649" i="87"/>
  <c r="K602" i="87"/>
  <c r="G52" i="87"/>
  <c r="O423" i="87"/>
  <c r="B779" i="87"/>
  <c r="O656" i="87"/>
  <c r="C978" i="87"/>
  <c r="F469" i="87"/>
  <c r="H987" i="87"/>
  <c r="H612" i="87"/>
  <c r="F964" i="87"/>
  <c r="I62" i="87"/>
  <c r="D857" i="87"/>
  <c r="G815" i="87"/>
  <c r="B307" i="87"/>
  <c r="D97" i="87"/>
  <c r="H59" i="87"/>
  <c r="B531" i="87"/>
  <c r="B136" i="87"/>
  <c r="G889" i="87"/>
  <c r="B911" i="87"/>
  <c r="F354" i="87"/>
  <c r="E831" i="87"/>
  <c r="O611" i="87"/>
  <c r="N670" i="87"/>
  <c r="F618" i="87"/>
  <c r="L368" i="87"/>
  <c r="N99" i="87"/>
  <c r="H261" i="87"/>
  <c r="L130" i="87"/>
  <c r="E612" i="87"/>
  <c r="I161" i="87"/>
  <c r="D814" i="87"/>
  <c r="I317" i="87"/>
  <c r="G590" i="87"/>
  <c r="N972" i="87"/>
  <c r="L471" i="87"/>
  <c r="B806" i="87"/>
  <c r="O721" i="87"/>
  <c r="F582" i="87"/>
  <c r="E12" i="87"/>
  <c r="O93" i="66" s="1"/>
  <c r="G496" i="87"/>
  <c r="F24" i="87"/>
  <c r="O218" i="66" s="1"/>
  <c r="B283" i="87"/>
  <c r="L962" i="87"/>
  <c r="J309" i="87"/>
  <c r="K421" i="87"/>
  <c r="F834" i="87"/>
  <c r="I286" i="87"/>
  <c r="L714" i="87"/>
  <c r="B555" i="87"/>
  <c r="O407" i="87"/>
  <c r="I106" i="87"/>
  <c r="B482" i="87"/>
  <c r="C693" i="87"/>
  <c r="J139" i="87"/>
  <c r="E443" i="87"/>
  <c r="I896" i="87"/>
  <c r="H714" i="87"/>
  <c r="B844" i="87"/>
  <c r="G122" i="87"/>
  <c r="I484" i="87"/>
  <c r="N125" i="87"/>
  <c r="G352" i="87"/>
  <c r="F22" i="87"/>
  <c r="O195" i="66" s="1"/>
  <c r="D150" i="87"/>
  <c r="B733" i="87"/>
  <c r="G227" i="87"/>
  <c r="D706" i="87"/>
  <c r="E542" i="87"/>
  <c r="I956" i="87"/>
  <c r="C468" i="87"/>
  <c r="F805" i="87"/>
  <c r="E657" i="87"/>
  <c r="E475" i="87"/>
  <c r="L197" i="87"/>
  <c r="G721" i="87"/>
  <c r="N69" i="87"/>
  <c r="F306" i="87"/>
  <c r="G98" i="87"/>
  <c r="N455" i="87"/>
  <c r="I131" i="87"/>
  <c r="E115" i="87"/>
  <c r="D262" i="87"/>
  <c r="N111" i="87"/>
  <c r="L457" i="87"/>
  <c r="O23" i="87"/>
  <c r="E226" i="66" s="1"/>
  <c r="N526" i="87"/>
  <c r="C146" i="87"/>
  <c r="F641" i="87"/>
  <c r="L350" i="87"/>
  <c r="D232" i="87"/>
  <c r="N522" i="87"/>
  <c r="E229" i="87"/>
  <c r="L248" i="87"/>
  <c r="H226" i="87"/>
  <c r="G519" i="87"/>
  <c r="D181" i="87"/>
  <c r="G138" i="87"/>
  <c r="H416" i="87"/>
  <c r="K192" i="87"/>
  <c r="F452" i="87"/>
  <c r="L79" i="87"/>
  <c r="G87" i="87"/>
  <c r="G360" i="87"/>
  <c r="G404" i="87"/>
  <c r="O57" i="87"/>
  <c r="D132" i="87"/>
  <c r="D227" i="66"/>
  <c r="E594" i="87"/>
  <c r="I977" i="87"/>
  <c r="I866" i="87"/>
  <c r="F645" i="87"/>
  <c r="G403" i="87"/>
  <c r="I845" i="87"/>
  <c r="L171" i="87"/>
  <c r="N471" i="87"/>
  <c r="G691" i="87"/>
  <c r="B651" i="87"/>
  <c r="N838" i="87"/>
  <c r="H824" i="87"/>
  <c r="C616" i="87"/>
  <c r="J258" i="87"/>
  <c r="I117" i="87"/>
  <c r="D961" i="87"/>
  <c r="E519" i="87"/>
  <c r="B729" i="87"/>
  <c r="E250" i="87"/>
  <c r="K897" i="87"/>
  <c r="J318" i="87"/>
  <c r="B536" i="87"/>
  <c r="E950" i="87"/>
  <c r="K721" i="87"/>
  <c r="E634" i="87"/>
  <c r="N808" i="87"/>
  <c r="N783" i="87"/>
  <c r="F830" i="87"/>
  <c r="E605" i="87"/>
  <c r="D907" i="87"/>
  <c r="F808" i="87"/>
  <c r="E662" i="87"/>
  <c r="I970" i="87"/>
  <c r="I832" i="87"/>
  <c r="O690" i="87"/>
  <c r="O791" i="87"/>
  <c r="N350" i="87"/>
  <c r="H475" i="87"/>
  <c r="J679" i="87"/>
  <c r="I858" i="87"/>
  <c r="J511" i="87"/>
  <c r="N634" i="87"/>
  <c r="G777" i="87"/>
  <c r="G899" i="87"/>
  <c r="C774" i="87"/>
  <c r="K489" i="87"/>
  <c r="C139" i="87"/>
  <c r="E110" i="87"/>
  <c r="C60" i="87"/>
  <c r="D496" i="87"/>
  <c r="J883" i="87"/>
  <c r="C929" i="87"/>
  <c r="J378" i="87"/>
  <c r="H700" i="87"/>
  <c r="L908" i="87"/>
  <c r="B869" i="87"/>
  <c r="E900" i="87"/>
  <c r="N832" i="87"/>
  <c r="N30" i="87"/>
  <c r="P284" i="66" s="1"/>
  <c r="F402" i="87"/>
  <c r="G27" i="87"/>
  <c r="D260" i="66" s="1"/>
  <c r="N700" i="87"/>
  <c r="O296" i="87"/>
  <c r="G394" i="87"/>
  <c r="N448" i="87"/>
  <c r="E803" i="87"/>
  <c r="J429" i="87"/>
  <c r="F881" i="87"/>
  <c r="J773" i="87"/>
  <c r="J211" i="87"/>
  <c r="D786" i="87"/>
  <c r="E623" i="87"/>
  <c r="D76" i="87"/>
  <c r="C659" i="87"/>
  <c r="C175" i="87"/>
  <c r="I504" i="87"/>
  <c r="G543" i="87"/>
  <c r="B999" i="87"/>
  <c r="C987" i="87"/>
  <c r="C815" i="87"/>
  <c r="D933" i="87"/>
  <c r="F723" i="87"/>
  <c r="J698" i="87"/>
  <c r="B332" i="87"/>
  <c r="D946" i="87"/>
  <c r="J944" i="87"/>
  <c r="G943" i="87"/>
  <c r="C416" i="87"/>
  <c r="L807" i="87"/>
  <c r="K233" i="87"/>
  <c r="L745" i="87"/>
  <c r="I987" i="87"/>
  <c r="K542" i="87"/>
  <c r="K740" i="87"/>
  <c r="B929" i="87"/>
  <c r="I476" i="87"/>
  <c r="L381" i="87"/>
  <c r="H118" i="87"/>
  <c r="E676" i="87"/>
  <c r="O153" i="87"/>
  <c r="H482" i="87"/>
  <c r="O193" i="87"/>
  <c r="I727" i="87"/>
  <c r="J694" i="87"/>
  <c r="I521" i="87"/>
  <c r="J95" i="87"/>
  <c r="L565" i="87"/>
  <c r="D838" i="87"/>
  <c r="H626" i="87"/>
  <c r="L13" i="87"/>
  <c r="E118" i="66" s="1"/>
  <c r="I68" i="87"/>
  <c r="I108" i="87"/>
  <c r="H361" i="87"/>
  <c r="G139" i="87"/>
  <c r="H933" i="87"/>
  <c r="J43" i="87"/>
  <c r="H968" i="87"/>
  <c r="J693" i="87"/>
  <c r="K845" i="87"/>
  <c r="D659" i="87"/>
  <c r="O506" i="87"/>
  <c r="I477" i="87"/>
  <c r="G246" i="87"/>
  <c r="D355" i="87"/>
  <c r="E244" i="87"/>
  <c r="I490" i="87"/>
  <c r="H129" i="87"/>
  <c r="L798" i="87"/>
  <c r="N772" i="87"/>
  <c r="F766" i="87"/>
  <c r="J642" i="87"/>
  <c r="N652" i="87"/>
  <c r="H508" i="87"/>
  <c r="B952" i="87"/>
  <c r="O535" i="87"/>
  <c r="G665" i="87"/>
  <c r="L164" i="87"/>
  <c r="C599" i="87"/>
  <c r="L424" i="87"/>
  <c r="N288" i="87"/>
  <c r="G316" i="87"/>
  <c r="E284" i="87"/>
  <c r="J122" i="87"/>
  <c r="L918" i="87"/>
  <c r="H787" i="87"/>
  <c r="J856" i="87"/>
  <c r="L731" i="87"/>
  <c r="H335" i="87"/>
  <c r="C594" i="87"/>
  <c r="C128" i="87"/>
  <c r="L319" i="87"/>
  <c r="L211" i="87"/>
  <c r="C590" i="87"/>
  <c r="J668" i="87"/>
  <c r="C718" i="87"/>
  <c r="J708" i="87"/>
  <c r="J492" i="87"/>
  <c r="K998" i="87"/>
  <c r="F811" i="87"/>
  <c r="E412" i="87"/>
  <c r="E122" i="87"/>
  <c r="K395" i="87"/>
  <c r="L78" i="87"/>
  <c r="K225" i="87"/>
  <c r="E75" i="87"/>
  <c r="C421" i="87"/>
  <c r="I181" i="87"/>
  <c r="K487" i="87"/>
  <c r="I109" i="87"/>
  <c r="C586" i="87"/>
  <c r="C314" i="87"/>
  <c r="C292" i="87"/>
  <c r="G441" i="87"/>
  <c r="D281" i="87"/>
  <c r="E423" i="87"/>
  <c r="K34" i="87"/>
  <c r="C562" i="87"/>
  <c r="O300" i="87"/>
  <c r="H142" i="87"/>
  <c r="H333" i="87"/>
  <c r="B268" i="87"/>
  <c r="B427" i="87"/>
  <c r="G534" i="87"/>
  <c r="B144" i="87"/>
  <c r="B417" i="87"/>
  <c r="E69" i="87"/>
  <c r="G341" i="87"/>
  <c r="F145" i="87"/>
  <c r="O532" i="87"/>
  <c r="G282" i="87"/>
  <c r="D185" i="87"/>
  <c r="K364" i="87"/>
  <c r="H38" i="87"/>
  <c r="C488" i="87"/>
  <c r="L155" i="87"/>
  <c r="O231" i="87"/>
  <c r="K228" i="87"/>
  <c r="C517" i="87"/>
  <c r="K636" i="87"/>
  <c r="N907" i="87"/>
  <c r="I869" i="87"/>
  <c r="N645" i="87"/>
  <c r="F575" i="87"/>
  <c r="N807" i="87"/>
  <c r="G355" i="87"/>
  <c r="F779" i="87"/>
  <c r="O277" i="87"/>
  <c r="K469" i="87"/>
  <c r="N678" i="87"/>
  <c r="J223" i="87"/>
  <c r="I799" i="87"/>
  <c r="D684" i="87"/>
  <c r="H921" i="87"/>
  <c r="G550" i="87"/>
  <c r="N912" i="87"/>
  <c r="C21" i="87"/>
  <c r="D189" i="66" s="1"/>
  <c r="C534" i="87"/>
  <c r="C902" i="87"/>
  <c r="G589" i="87"/>
  <c r="C640" i="87"/>
  <c r="H249" i="87"/>
  <c r="L821" i="87"/>
  <c r="J599" i="87"/>
  <c r="G775" i="87"/>
  <c r="E555" i="87"/>
  <c r="L894" i="87"/>
  <c r="F848" i="87"/>
  <c r="I755" i="87"/>
  <c r="B958" i="87"/>
  <c r="K780" i="87"/>
  <c r="H727" i="87"/>
  <c r="D127" i="87"/>
  <c r="B655" i="87"/>
  <c r="H870" i="87"/>
  <c r="E769" i="87"/>
  <c r="H763" i="87"/>
  <c r="F730" i="87"/>
  <c r="F336" i="87"/>
  <c r="C507" i="87"/>
  <c r="E990" i="87"/>
  <c r="I973" i="87"/>
  <c r="E721" i="87"/>
  <c r="B848" i="87"/>
  <c r="H633" i="87"/>
  <c r="N95" i="87"/>
  <c r="L488" i="87"/>
  <c r="C58" i="87"/>
  <c r="G377" i="87"/>
  <c r="L134" i="87"/>
  <c r="G124" i="87"/>
  <c r="I958" i="87"/>
  <c r="C591" i="87"/>
  <c r="F981" i="87"/>
  <c r="L463" i="87"/>
  <c r="H801" i="87"/>
  <c r="C687" i="87"/>
  <c r="F733" i="87"/>
  <c r="C407" i="87"/>
  <c r="G17" i="87"/>
  <c r="D155" i="66" s="1"/>
  <c r="G235" i="87"/>
  <c r="C276" i="87"/>
  <c r="K617" i="87"/>
  <c r="D256" i="87"/>
  <c r="B446" i="87"/>
  <c r="O245" i="87"/>
  <c r="B820" i="87"/>
  <c r="G361" i="87"/>
  <c r="D793" i="87"/>
  <c r="G680" i="87"/>
  <c r="G486" i="87"/>
  <c r="N957" i="87"/>
  <c r="L111" i="87"/>
  <c r="C537" i="87"/>
  <c r="C115" i="87"/>
  <c r="E426" i="87"/>
  <c r="B79" i="87"/>
  <c r="J956" i="87"/>
  <c r="I602" i="87"/>
  <c r="J34" i="87"/>
  <c r="L406" i="87"/>
  <c r="B855" i="87"/>
  <c r="F393" i="87"/>
  <c r="O677" i="87"/>
  <c r="K390" i="87"/>
  <c r="G263" i="87"/>
  <c r="B56" i="87"/>
  <c r="H91" i="87"/>
  <c r="E498" i="87"/>
  <c r="H131" i="87"/>
  <c r="C834" i="87"/>
  <c r="J510" i="87"/>
  <c r="G803" i="87"/>
  <c r="I290" i="87"/>
  <c r="G651" i="87"/>
  <c r="F896" i="87"/>
  <c r="H884" i="87"/>
  <c r="C261" i="87"/>
  <c r="E211" i="87"/>
  <c r="K96" i="87"/>
  <c r="L257" i="87"/>
  <c r="L29" i="87"/>
  <c r="E282" i="66" s="1"/>
  <c r="K945" i="87"/>
  <c r="J428" i="87"/>
  <c r="H932" i="87"/>
  <c r="J879" i="87"/>
  <c r="E784" i="87"/>
  <c r="B297" i="87"/>
  <c r="C79" i="87"/>
  <c r="F321" i="87"/>
  <c r="N439" i="87"/>
  <c r="D117" i="87"/>
  <c r="B632" i="87"/>
  <c r="D109" i="87"/>
  <c r="G66" i="87"/>
  <c r="D411" i="87"/>
  <c r="K184" i="87"/>
  <c r="B253" i="87"/>
  <c r="G116" i="87"/>
  <c r="C359" i="87"/>
  <c r="N39" i="87"/>
  <c r="L301" i="87"/>
  <c r="O238" i="87"/>
  <c r="N463" i="87"/>
  <c r="H235" i="87"/>
  <c r="L605" i="87"/>
  <c r="E253" i="87"/>
  <c r="B273" i="87"/>
  <c r="I489" i="87"/>
  <c r="O622" i="87"/>
  <c r="K103" i="87"/>
  <c r="N631" i="87"/>
  <c r="G463" i="87"/>
  <c r="O465" i="87"/>
  <c r="G178" i="87"/>
  <c r="L251" i="87"/>
  <c r="G170" i="87"/>
  <c r="H415" i="87"/>
  <c r="B535" i="87"/>
  <c r="K84" i="87"/>
  <c r="I339" i="87"/>
  <c r="I743" i="87"/>
  <c r="F925" i="87"/>
  <c r="I904" i="87"/>
  <c r="B674" i="87"/>
  <c r="O531" i="87"/>
  <c r="B643" i="87"/>
  <c r="I638" i="87"/>
  <c r="H486" i="87"/>
  <c r="E695" i="87"/>
  <c r="C937" i="87"/>
  <c r="K785" i="87"/>
  <c r="H708" i="87"/>
  <c r="N444" i="87"/>
  <c r="C884" i="87"/>
  <c r="O118" i="87"/>
  <c r="I585" i="87"/>
  <c r="I850" i="87"/>
  <c r="L469" i="87"/>
  <c r="N626" i="87"/>
  <c r="L854" i="87"/>
  <c r="J1001" i="87"/>
  <c r="K90" i="87"/>
  <c r="L614" i="87"/>
  <c r="C843" i="87"/>
  <c r="N805" i="87"/>
  <c r="G619" i="87"/>
  <c r="B945" i="87"/>
  <c r="C764" i="87"/>
  <c r="H697" i="87"/>
  <c r="F35" i="87"/>
  <c r="K346" i="87"/>
  <c r="H793" i="87"/>
  <c r="L893" i="87"/>
  <c r="E960" i="87"/>
  <c r="G901" i="87"/>
  <c r="K680" i="87"/>
  <c r="D600" i="87"/>
  <c r="G704" i="87"/>
  <c r="G244" i="87"/>
  <c r="N638" i="87"/>
  <c r="D926" i="87"/>
  <c r="O211" i="87"/>
  <c r="O202" i="87"/>
  <c r="I469" i="87"/>
  <c r="L84" i="87"/>
  <c r="H315" i="87"/>
  <c r="I115" i="87"/>
  <c r="N924" i="87"/>
  <c r="J551" i="87"/>
  <c r="B813" i="87"/>
  <c r="L639" i="87"/>
  <c r="B575" i="87"/>
  <c r="O498" i="87"/>
  <c r="D394" i="87"/>
  <c r="N280" i="87"/>
  <c r="F75" i="87"/>
  <c r="I531" i="87"/>
  <c r="D74" i="87"/>
  <c r="I751" i="87"/>
  <c r="I796" i="87"/>
  <c r="E734" i="87"/>
  <c r="J84" i="87"/>
  <c r="E987" i="87"/>
  <c r="J819" i="87"/>
  <c r="B862" i="87"/>
  <c r="H539" i="87"/>
  <c r="O239" i="87"/>
  <c r="G117" i="87"/>
  <c r="G521" i="87"/>
  <c r="C548" i="87"/>
  <c r="D357" i="87"/>
  <c r="H12" i="87"/>
  <c r="P97" i="66" s="1"/>
  <c r="J289" i="87"/>
  <c r="H951" i="87"/>
  <c r="F985" i="87"/>
  <c r="O839" i="87"/>
  <c r="J983" i="87"/>
  <c r="N657" i="87"/>
  <c r="B405" i="87"/>
  <c r="D451" i="87"/>
  <c r="B72" i="87"/>
  <c r="N374" i="87"/>
  <c r="B284" i="87"/>
  <c r="H469" i="87"/>
  <c r="H287" i="87"/>
  <c r="G719" i="87"/>
  <c r="C773" i="87"/>
  <c r="K713" i="87"/>
  <c r="E787" i="87"/>
  <c r="J734" i="87"/>
  <c r="L783" i="87"/>
  <c r="J518" i="87"/>
  <c r="C368" i="87"/>
  <c r="O93" i="87"/>
  <c r="B631" i="87"/>
  <c r="L196" i="87"/>
  <c r="O618" i="87"/>
  <c r="E385" i="87"/>
  <c r="E24" i="87"/>
  <c r="O216" i="66" s="1"/>
  <c r="E509" i="87"/>
  <c r="I893" i="87"/>
  <c r="H866" i="87"/>
  <c r="H948" i="87"/>
  <c r="H730" i="87"/>
  <c r="F842" i="87"/>
  <c r="J380" i="87"/>
  <c r="F1000" i="87"/>
  <c r="K169" i="87"/>
  <c r="D343" i="87"/>
  <c r="B188" i="87"/>
  <c r="N456" i="87"/>
  <c r="B148" i="87"/>
  <c r="K186" i="87"/>
  <c r="H216" i="87"/>
  <c r="N79" i="87"/>
  <c r="I322" i="87"/>
  <c r="H193" i="87"/>
  <c r="G470" i="87"/>
  <c r="G100" i="87"/>
  <c r="C265" i="87"/>
  <c r="L203" i="87"/>
  <c r="O425" i="87"/>
  <c r="E200" i="87"/>
  <c r="H555" i="87"/>
  <c r="H236" i="87"/>
  <c r="D233" i="87"/>
  <c r="C379" i="87"/>
  <c r="E435" i="87"/>
  <c r="D149" i="87"/>
  <c r="B565" i="87"/>
  <c r="F351" i="87"/>
  <c r="F110" i="87"/>
  <c r="K406" i="87"/>
  <c r="D520" i="87"/>
  <c r="H104" i="87"/>
  <c r="H575" i="87"/>
  <c r="H96" i="87"/>
  <c r="O114" i="87"/>
  <c r="G495" i="87"/>
  <c r="E209" i="87"/>
  <c r="K21" i="87"/>
  <c r="D199" i="66" s="1"/>
  <c r="G347" i="87"/>
  <c r="N202" i="87"/>
  <c r="N432" i="87"/>
  <c r="E126" i="87"/>
  <c r="I567" i="87"/>
  <c r="K188" i="87"/>
  <c r="L391" i="87"/>
  <c r="H815" i="87"/>
  <c r="J180" i="87"/>
  <c r="K926" i="87"/>
  <c r="J12" i="87"/>
  <c r="N654" i="87"/>
  <c r="D688" i="87"/>
  <c r="N669" i="87"/>
  <c r="L287" i="87"/>
  <c r="H607" i="87"/>
  <c r="B470" i="87"/>
  <c r="E711" i="87"/>
  <c r="J881" i="87"/>
  <c r="G903" i="87"/>
  <c r="L862" i="87"/>
  <c r="C570" i="87"/>
  <c r="L879" i="87"/>
  <c r="O843" i="87"/>
  <c r="G674" i="87"/>
  <c r="I932" i="87"/>
  <c r="H746" i="87"/>
  <c r="N727" i="87"/>
  <c r="N743" i="87"/>
  <c r="G217" i="87"/>
  <c r="G415" i="87"/>
  <c r="G884" i="87"/>
  <c r="H444" i="87"/>
  <c r="F948" i="87"/>
  <c r="F533" i="87"/>
  <c r="F736" i="87"/>
  <c r="J781" i="87"/>
  <c r="D203" i="87"/>
  <c r="K352" i="87"/>
  <c r="O749" i="87"/>
  <c r="D349" i="87"/>
  <c r="E897" i="87"/>
  <c r="B460" i="87"/>
  <c r="J326" i="87"/>
  <c r="J639" i="87"/>
  <c r="L995" i="87"/>
  <c r="F181" i="87"/>
  <c r="E280" i="87"/>
  <c r="E861" i="87"/>
  <c r="H453" i="87"/>
  <c r="I298" i="87"/>
  <c r="E533" i="87"/>
  <c r="N44" i="87"/>
  <c r="B428" i="87"/>
  <c r="C71" i="87"/>
  <c r="L290" i="87"/>
  <c r="D521" i="87"/>
  <c r="B984" i="87"/>
  <c r="K498" i="87"/>
  <c r="L990" i="87"/>
  <c r="I792" i="87"/>
  <c r="O891" i="87"/>
  <c r="B619" i="87"/>
  <c r="O694" i="87"/>
  <c r="L414" i="87"/>
  <c r="G320" i="87"/>
  <c r="C185" i="87"/>
  <c r="D21" i="87"/>
  <c r="D191" i="66" s="1"/>
  <c r="F404" i="87"/>
  <c r="G767" i="87"/>
  <c r="B773" i="87"/>
  <c r="O616" i="87"/>
  <c r="L711" i="87"/>
  <c r="D849" i="87"/>
  <c r="G949" i="87"/>
  <c r="K230" i="87"/>
  <c r="B121" i="87"/>
  <c r="F83" i="87"/>
  <c r="B456" i="87"/>
  <c r="O159" i="87"/>
  <c r="D351" i="87"/>
  <c r="E51" i="87"/>
  <c r="K982" i="87"/>
  <c r="B678" i="87"/>
  <c r="K447" i="87"/>
  <c r="K638" i="87"/>
  <c r="L874" i="87"/>
  <c r="B419" i="87"/>
  <c r="C362" i="87"/>
  <c r="L28" i="87"/>
  <c r="P264" i="66" s="1"/>
  <c r="C36" i="87"/>
  <c r="G575" i="87"/>
  <c r="B781" i="87"/>
  <c r="I400" i="87"/>
  <c r="I746" i="87"/>
  <c r="H625" i="87"/>
  <c r="K641" i="87"/>
  <c r="I505" i="87"/>
  <c r="F899" i="87"/>
  <c r="D678" i="87"/>
  <c r="G219" i="87"/>
  <c r="F626" i="87"/>
  <c r="F208" i="87"/>
  <c r="G400" i="87"/>
  <c r="L40" i="87"/>
  <c r="D379" i="87"/>
  <c r="C312" i="87"/>
  <c r="F958" i="87"/>
  <c r="J629" i="87"/>
  <c r="O971" i="87"/>
  <c r="I432" i="87"/>
  <c r="C812" i="87"/>
  <c r="I702" i="87"/>
  <c r="I692" i="87"/>
  <c r="I680" i="87"/>
  <c r="E43" i="87"/>
  <c r="K383" i="87"/>
  <c r="O156" i="87"/>
  <c r="N63" i="87"/>
  <c r="O638" i="87"/>
  <c r="I228" i="87"/>
  <c r="C167" i="87"/>
  <c r="L163" i="87"/>
  <c r="E686" i="87"/>
  <c r="K268" i="87"/>
  <c r="I297" i="87"/>
  <c r="I342" i="87"/>
  <c r="L398" i="87"/>
  <c r="K112" i="87"/>
  <c r="H528" i="87"/>
  <c r="D45" i="87"/>
  <c r="E452" i="87"/>
  <c r="O106" i="87"/>
  <c r="K122" i="87"/>
  <c r="D715" i="87"/>
  <c r="D119" i="87"/>
  <c r="E35" i="87"/>
  <c r="F518" i="87"/>
  <c r="H153" i="87"/>
  <c r="G594" i="87"/>
  <c r="F363" i="87"/>
  <c r="C255" i="87"/>
  <c r="G408" i="87"/>
  <c r="D51" i="87"/>
  <c r="K586" i="87"/>
  <c r="C182" i="87"/>
  <c r="I378" i="87"/>
  <c r="B21" i="87"/>
  <c r="D187" i="66" s="1"/>
  <c r="K605" i="87"/>
  <c r="N628" i="87"/>
  <c r="H278" i="87"/>
  <c r="C804" i="87"/>
  <c r="N908" i="87"/>
  <c r="B516" i="87"/>
  <c r="K607" i="87"/>
  <c r="E627" i="87"/>
  <c r="C682" i="87"/>
  <c r="I60" i="87"/>
  <c r="N523" i="87"/>
  <c r="N926" i="87"/>
  <c r="L905" i="87"/>
  <c r="D698" i="87"/>
  <c r="G688" i="87"/>
  <c r="L813" i="87"/>
  <c r="B359" i="87"/>
  <c r="O806" i="87"/>
  <c r="G169" i="87"/>
  <c r="B362" i="87"/>
  <c r="G798" i="87"/>
  <c r="N570" i="87"/>
  <c r="G936" i="87"/>
  <c r="H465" i="87"/>
  <c r="C723" i="87"/>
  <c r="J622" i="87"/>
  <c r="I96" i="87"/>
  <c r="I324" i="87"/>
  <c r="D680" i="87"/>
  <c r="D679" i="87"/>
  <c r="I569" i="87"/>
  <c r="L72" i="87"/>
  <c r="L303" i="87"/>
  <c r="E799" i="87"/>
  <c r="O667" i="87"/>
  <c r="C891" i="87"/>
  <c r="L823" i="87"/>
  <c r="J175" i="87"/>
  <c r="C585" i="87"/>
  <c r="J299" i="87"/>
  <c r="E291" i="87"/>
  <c r="E893" i="87"/>
  <c r="B828" i="87"/>
  <c r="E599" i="87"/>
  <c r="N532" i="87"/>
  <c r="G180" i="87"/>
  <c r="H280" i="87"/>
  <c r="C170" i="87"/>
  <c r="G186" i="87"/>
  <c r="L498" i="87"/>
  <c r="N189" i="87"/>
  <c r="D811" i="87"/>
  <c r="F819" i="87"/>
  <c r="G645" i="87"/>
  <c r="J384" i="87"/>
  <c r="J552" i="87"/>
  <c r="H609" i="87"/>
  <c r="D147" i="87"/>
  <c r="L394" i="87"/>
  <c r="K291" i="87"/>
  <c r="K349" i="87"/>
  <c r="B290" i="87"/>
  <c r="H180" i="87"/>
  <c r="K545" i="87"/>
  <c r="H785" i="87"/>
  <c r="I961" i="87"/>
  <c r="N706" i="87"/>
  <c r="J779" i="87"/>
  <c r="O410" i="87"/>
  <c r="H263" i="87"/>
  <c r="L324" i="87"/>
  <c r="E511" i="87"/>
  <c r="B475" i="87"/>
  <c r="L82" i="87"/>
  <c r="L416" i="87"/>
  <c r="B841" i="87"/>
  <c r="C952" i="87"/>
  <c r="I839" i="87"/>
  <c r="N658" i="87"/>
  <c r="I739" i="87"/>
  <c r="H957" i="87"/>
  <c r="G552" i="87"/>
  <c r="F210" i="87"/>
  <c r="F579" i="87"/>
  <c r="O195" i="87"/>
  <c r="O397" i="87"/>
  <c r="N60" i="87"/>
  <c r="L472" i="87"/>
  <c r="B906" i="87"/>
  <c r="G886" i="87"/>
  <c r="O693" i="87"/>
  <c r="L804" i="87"/>
  <c r="D990" i="87"/>
  <c r="J68" i="87"/>
  <c r="C386" i="87"/>
  <c r="K140" i="87"/>
  <c r="L378" i="87"/>
  <c r="I165" i="87"/>
  <c r="E145" i="87"/>
  <c r="H688" i="87"/>
  <c r="N685" i="87"/>
  <c r="I711" i="87"/>
  <c r="B966" i="87"/>
  <c r="B746" i="87"/>
  <c r="N855" i="87"/>
  <c r="B40" i="87"/>
  <c r="N431" i="87"/>
  <c r="B99" i="87"/>
  <c r="D638" i="87"/>
  <c r="L208" i="87"/>
  <c r="N326" i="87"/>
  <c r="N494" i="87"/>
  <c r="H136" i="87"/>
  <c r="G199" i="87"/>
  <c r="N617" i="87"/>
  <c r="K86" i="87"/>
  <c r="N542" i="87"/>
  <c r="K78" i="87"/>
  <c r="B194" i="87"/>
  <c r="H343" i="87"/>
  <c r="B154" i="87"/>
  <c r="B513" i="87"/>
  <c r="N556" i="87"/>
  <c r="L199" i="87"/>
  <c r="K285" i="87"/>
  <c r="E132" i="87"/>
  <c r="C449" i="87"/>
  <c r="N160" i="87"/>
  <c r="C165" i="87"/>
  <c r="L161" i="87"/>
  <c r="C539" i="87"/>
  <c r="I207" i="87"/>
  <c r="O649" i="87"/>
  <c r="K231" i="87"/>
  <c r="I58" i="87"/>
  <c r="C560" i="87"/>
  <c r="L275" i="87"/>
  <c r="C347" i="87"/>
  <c r="L764" i="87"/>
  <c r="J928" i="87"/>
  <c r="O899" i="87"/>
  <c r="J632" i="87"/>
  <c r="E981" i="87"/>
  <c r="N712" i="87"/>
  <c r="H974" i="87"/>
  <c r="K29" i="87"/>
  <c r="D281" i="66" s="1"/>
  <c r="O647" i="87"/>
  <c r="C856" i="87"/>
  <c r="C463" i="87"/>
  <c r="D986" i="87"/>
  <c r="J502" i="87"/>
  <c r="N713" i="87"/>
  <c r="E777" i="87"/>
  <c r="G156" i="87"/>
  <c r="D382" i="87"/>
  <c r="I827" i="87"/>
  <c r="E922" i="87"/>
  <c r="B891" i="87"/>
  <c r="I717" i="87"/>
  <c r="I613" i="87"/>
  <c r="C761" i="87"/>
  <c r="L355" i="87"/>
  <c r="E733" i="87"/>
  <c r="I381" i="87"/>
  <c r="F878" i="87"/>
  <c r="O420" i="87"/>
  <c r="G992" i="87"/>
  <c r="J746" i="87"/>
  <c r="C209" i="87"/>
  <c r="B461" i="87"/>
  <c r="D242" i="87"/>
  <c r="B827" i="87"/>
  <c r="J949" i="87"/>
  <c r="K938" i="87"/>
  <c r="J188" i="87"/>
  <c r="H26" i="87"/>
  <c r="P238" i="66" s="1"/>
  <c r="B784" i="87"/>
  <c r="E352" i="87"/>
  <c r="B951" i="87"/>
  <c r="G554" i="87"/>
  <c r="E740" i="87"/>
  <c r="B291" i="87"/>
  <c r="H294" i="87"/>
  <c r="G433" i="87"/>
  <c r="N232" i="87"/>
  <c r="K341" i="87"/>
  <c r="N296" i="87"/>
  <c r="O908" i="87"/>
  <c r="J363" i="87"/>
  <c r="C906" i="87"/>
  <c r="G329" i="87"/>
  <c r="F859" i="87"/>
  <c r="G213" i="87"/>
  <c r="D658" i="87"/>
  <c r="C664" i="87"/>
  <c r="N465" i="87"/>
  <c r="C345" i="87"/>
  <c r="O81" i="87"/>
  <c r="N595" i="87"/>
  <c r="F117" i="87"/>
  <c r="O162" i="87"/>
  <c r="G763" i="87"/>
  <c r="E611" i="87"/>
  <c r="E640" i="87"/>
  <c r="L903" i="87"/>
  <c r="O358" i="87"/>
  <c r="D859" i="87"/>
  <c r="E920" i="87"/>
  <c r="E402" i="87"/>
  <c r="D299" i="87"/>
  <c r="K189" i="87"/>
  <c r="N530" i="87"/>
  <c r="E30" i="87"/>
  <c r="O275" i="66" s="1"/>
  <c r="O520" i="87"/>
  <c r="L166" i="87"/>
  <c r="H876" i="87"/>
  <c r="J377" i="87"/>
  <c r="E874" i="87"/>
  <c r="L358" i="87"/>
  <c r="G710" i="87"/>
  <c r="G977" i="87"/>
  <c r="L981" i="87"/>
  <c r="K499" i="87"/>
  <c r="I402" i="87"/>
  <c r="N12" i="87"/>
  <c r="P102" i="66" s="1"/>
  <c r="I312" i="87"/>
  <c r="H29" i="87"/>
  <c r="E279" i="66" s="1"/>
  <c r="D633" i="87"/>
  <c r="F60" i="87"/>
  <c r="C706" i="87"/>
  <c r="J895" i="87"/>
  <c r="H677" i="87"/>
  <c r="F478" i="87"/>
  <c r="I915" i="87"/>
  <c r="H367" i="87"/>
  <c r="D770" i="87"/>
  <c r="C606" i="87"/>
  <c r="L395" i="87"/>
  <c r="G548" i="87"/>
  <c r="H57" i="87"/>
  <c r="G610" i="87"/>
  <c r="D284" i="87"/>
  <c r="K832" i="87"/>
  <c r="D910" i="87"/>
  <c r="H819" i="87"/>
  <c r="J625" i="87"/>
  <c r="H649" i="87"/>
  <c r="I514" i="87"/>
  <c r="K934" i="87"/>
  <c r="O219" i="87"/>
  <c r="E27" i="87"/>
  <c r="D257" i="66" s="1"/>
  <c r="H601" i="87"/>
  <c r="E394" i="87"/>
  <c r="F233" i="87"/>
  <c r="C251" i="87"/>
  <c r="O352" i="87"/>
  <c r="K267" i="87"/>
  <c r="G210" i="87"/>
  <c r="I632" i="87"/>
  <c r="H379" i="87"/>
  <c r="I171" i="87"/>
  <c r="O507" i="87"/>
  <c r="L204" i="87"/>
  <c r="G188" i="87"/>
  <c r="E238" i="87"/>
  <c r="D433" i="87"/>
  <c r="B97" i="87"/>
  <c r="G513" i="87"/>
  <c r="B25" i="87"/>
  <c r="D228" i="66" s="1"/>
  <c r="C267" i="87"/>
  <c r="L310" i="87"/>
  <c r="L477" i="87"/>
  <c r="H302" i="87"/>
  <c r="N586" i="87"/>
  <c r="F225" i="87"/>
  <c r="N418" i="87"/>
  <c r="F76" i="87"/>
  <c r="N486" i="87"/>
  <c r="B568" i="87"/>
  <c r="I304" i="87"/>
  <c r="H351" i="87"/>
  <c r="O12" i="87"/>
  <c r="P103" i="66" s="1"/>
  <c r="L418" i="87"/>
  <c r="C17" i="87"/>
  <c r="D148" i="66" s="1"/>
  <c r="D559" i="87"/>
  <c r="K261" i="87"/>
  <c r="J181" i="87"/>
  <c r="L763" i="87"/>
  <c r="D960" i="87"/>
  <c r="N718" i="87"/>
  <c r="L658" i="87"/>
  <c r="F755" i="87"/>
  <c r="K595" i="87"/>
  <c r="C104" i="87"/>
  <c r="J986" i="87"/>
  <c r="F904" i="87"/>
  <c r="J76" i="87"/>
  <c r="G659" i="87"/>
  <c r="L853" i="87"/>
  <c r="H860" i="87"/>
  <c r="E853" i="87"/>
  <c r="O194" i="87"/>
  <c r="L282" i="87"/>
  <c r="B847" i="87"/>
  <c r="K836" i="87"/>
  <c r="J652" i="87"/>
  <c r="B581" i="87"/>
  <c r="C713" i="87"/>
  <c r="L273" i="87"/>
  <c r="O706" i="87"/>
  <c r="C140" i="87"/>
  <c r="O315" i="87"/>
  <c r="E794" i="87"/>
  <c r="J410" i="87"/>
  <c r="L911" i="87"/>
  <c r="J921" i="87"/>
  <c r="H610" i="87"/>
  <c r="B736" i="87"/>
  <c r="N92" i="87"/>
  <c r="N740" i="87"/>
  <c r="J931" i="87"/>
  <c r="G846" i="87"/>
  <c r="J635" i="87"/>
  <c r="H981" i="87"/>
  <c r="F656" i="87"/>
  <c r="J176" i="87"/>
  <c r="O175" i="87"/>
  <c r="H285" i="87"/>
  <c r="B877" i="87"/>
  <c r="F957" i="87"/>
  <c r="I623" i="87"/>
  <c r="O641" i="87"/>
  <c r="B149" i="87"/>
  <c r="N426" i="87"/>
  <c r="H152" i="87"/>
  <c r="H821" i="87"/>
  <c r="N928" i="87"/>
  <c r="N828" i="87"/>
  <c r="L891" i="87"/>
  <c r="E702" i="87"/>
  <c r="J715" i="87"/>
  <c r="K988" i="87"/>
  <c r="F240" i="87"/>
  <c r="N540" i="87"/>
  <c r="L195" i="87"/>
  <c r="F392" i="87"/>
  <c r="K87" i="87"/>
  <c r="B246" i="87"/>
  <c r="F568" i="87"/>
  <c r="G733" i="87"/>
  <c r="B683" i="87"/>
  <c r="C672" i="87"/>
  <c r="D862" i="87"/>
  <c r="D899" i="87"/>
  <c r="J716" i="87"/>
  <c r="N770" i="87"/>
  <c r="J702" i="87"/>
  <c r="I316" i="87"/>
  <c r="C56" i="87"/>
  <c r="H135" i="87"/>
  <c r="C458" i="87"/>
  <c r="N454" i="87"/>
  <c r="G97" i="87"/>
  <c r="F528" i="87"/>
  <c r="N849" i="87"/>
  <c r="G924" i="87"/>
  <c r="E783" i="87"/>
  <c r="C768" i="87"/>
  <c r="F972" i="87"/>
  <c r="J507" i="87"/>
  <c r="B515" i="87"/>
  <c r="K437" i="87"/>
  <c r="N175" i="87"/>
  <c r="G215" i="87"/>
  <c r="C202" i="87"/>
  <c r="N181" i="87"/>
  <c r="D238" i="87"/>
  <c r="N754" i="87"/>
  <c r="L670" i="87"/>
  <c r="H735" i="87"/>
  <c r="L919" i="87"/>
  <c r="I978" i="87"/>
  <c r="C763" i="87"/>
  <c r="H478" i="87"/>
  <c r="G172" i="87"/>
  <c r="J337" i="87"/>
  <c r="F961" i="87"/>
  <c r="D705" i="87"/>
  <c r="B939" i="87"/>
  <c r="N858" i="87"/>
  <c r="G898" i="87"/>
  <c r="D514" i="87"/>
  <c r="C207" i="87"/>
  <c r="C315" i="87"/>
  <c r="B573" i="87"/>
  <c r="N656" i="87"/>
  <c r="E437" i="87"/>
  <c r="J963" i="87"/>
  <c r="K745" i="87"/>
  <c r="I820" i="87"/>
  <c r="J183" i="87"/>
  <c r="I935" i="87"/>
  <c r="B976" i="87"/>
  <c r="E602" i="87"/>
  <c r="D193" i="87"/>
  <c r="O399" i="87"/>
  <c r="L307" i="87"/>
  <c r="B178" i="87"/>
  <c r="D500" i="87"/>
  <c r="L66" i="87"/>
  <c r="B639" i="87"/>
  <c r="J863" i="87"/>
  <c r="D883" i="87"/>
  <c r="J440" i="87"/>
  <c r="I967" i="87"/>
  <c r="I764" i="87"/>
  <c r="G715" i="87"/>
  <c r="N850" i="87"/>
  <c r="K704" i="87"/>
  <c r="F214" i="87"/>
  <c r="L495" i="87"/>
  <c r="N224" i="87"/>
  <c r="O341" i="87"/>
  <c r="E133" i="87"/>
  <c r="G606" i="87"/>
  <c r="I814" i="87"/>
  <c r="K906" i="87"/>
  <c r="F886" i="87"/>
  <c r="H941" i="87"/>
  <c r="B731" i="87"/>
  <c r="J784" i="87"/>
  <c r="J444" i="87"/>
  <c r="H497" i="87"/>
  <c r="N187" i="87"/>
  <c r="G842" i="87"/>
  <c r="O878" i="87"/>
  <c r="G368" i="87"/>
  <c r="F765" i="87"/>
  <c r="E613" i="87"/>
  <c r="B970" i="87"/>
  <c r="O477" i="87"/>
  <c r="K79" i="87"/>
  <c r="K911" i="87"/>
  <c r="F858" i="87"/>
  <c r="J845" i="87"/>
  <c r="J357" i="87"/>
  <c r="F134" i="87"/>
  <c r="I406" i="87"/>
  <c r="G307" i="87"/>
  <c r="K168" i="87"/>
  <c r="N691" i="87"/>
  <c r="H199" i="87"/>
  <c r="F629" i="87"/>
  <c r="H602" i="87"/>
  <c r="F506" i="87"/>
  <c r="K915" i="87"/>
  <c r="F322" i="87"/>
  <c r="B755" i="87"/>
  <c r="L956" i="87"/>
  <c r="L337" i="87"/>
  <c r="N127" i="87"/>
  <c r="O505" i="87"/>
  <c r="E163" i="87"/>
  <c r="E203" i="87"/>
  <c r="J544" i="87"/>
  <c r="D886" i="87"/>
  <c r="C322" i="87"/>
  <c r="F734" i="87"/>
  <c r="L994" i="87"/>
  <c r="G923" i="87"/>
  <c r="L548" i="87"/>
  <c r="G457" i="87"/>
  <c r="B26" i="87"/>
  <c r="O228" i="66" s="1"/>
  <c r="C349" i="87"/>
  <c r="B66" i="87"/>
  <c r="E232" i="87"/>
  <c r="J101" i="87"/>
  <c r="E699" i="87"/>
  <c r="H650" i="87"/>
  <c r="J336" i="87"/>
  <c r="I370" i="87"/>
  <c r="F802" i="87"/>
  <c r="E306" i="87"/>
  <c r="G151" i="87"/>
  <c r="L143" i="87"/>
  <c r="K576" i="87"/>
  <c r="L183" i="87"/>
  <c r="D397" i="87"/>
  <c r="D213" i="87"/>
  <c r="E824" i="87"/>
  <c r="J193" i="87"/>
  <c r="C811" i="87"/>
  <c r="J390" i="87"/>
  <c r="C745" i="87"/>
  <c r="G586" i="87"/>
  <c r="J142" i="87"/>
  <c r="O371" i="87"/>
  <c r="O363" i="87"/>
  <c r="N114" i="87"/>
  <c r="C107" i="87"/>
  <c r="D494" i="87"/>
  <c r="F49" i="87"/>
  <c r="H360" i="87"/>
  <c r="H127" i="87"/>
  <c r="B890" i="87"/>
  <c r="G999" i="87"/>
  <c r="F930" i="87"/>
  <c r="J602" i="87"/>
  <c r="G847" i="87"/>
  <c r="C295" i="87"/>
  <c r="D431" i="87"/>
  <c r="F375" i="87"/>
  <c r="D416" i="87"/>
  <c r="G19" i="87"/>
  <c r="D178" i="66" s="1"/>
  <c r="I600" i="87"/>
  <c r="D206" i="87"/>
  <c r="N126" i="87"/>
  <c r="L462" i="87"/>
  <c r="N86" i="87"/>
  <c r="O25" i="87"/>
  <c r="E244" i="66" s="1"/>
  <c r="G605" i="87"/>
  <c r="N25" i="87"/>
  <c r="E243" i="66" s="1"/>
  <c r="H319" i="87"/>
  <c r="I81" i="87"/>
  <c r="B339" i="87"/>
  <c r="L210" i="87"/>
  <c r="D577" i="87"/>
  <c r="H563" i="87"/>
  <c r="B276" i="87"/>
  <c r="H524" i="87"/>
  <c r="K15" i="87"/>
  <c r="D140" i="66" s="1"/>
  <c r="E326" i="87"/>
  <c r="N420" i="87"/>
  <c r="O133" i="87"/>
  <c r="I54" i="87"/>
  <c r="I212" i="87"/>
  <c r="N311" i="87"/>
  <c r="G487" i="87"/>
  <c r="D504" i="87"/>
  <c r="B175" i="87"/>
  <c r="O260" i="87"/>
  <c r="G205" i="87"/>
  <c r="K424" i="87"/>
  <c r="E252" i="87"/>
  <c r="I610" i="87"/>
  <c r="E227" i="87"/>
  <c r="N177" i="87"/>
  <c r="L335" i="87"/>
  <c r="E597" i="87"/>
  <c r="J38" i="87"/>
  <c r="E565" i="87"/>
  <c r="H739" i="87"/>
  <c r="B382" i="87"/>
  <c r="C861" i="87"/>
  <c r="N416" i="87"/>
  <c r="H888" i="87"/>
  <c r="O132" i="87"/>
  <c r="B865" i="87"/>
  <c r="H676" i="87"/>
  <c r="I843" i="87"/>
  <c r="J572" i="87"/>
  <c r="L526" i="87"/>
  <c r="J836" i="87"/>
  <c r="I75" i="87"/>
  <c r="B496" i="87"/>
  <c r="I998" i="87"/>
  <c r="D558" i="87"/>
  <c r="C889" i="87"/>
  <c r="J237" i="87"/>
  <c r="G878" i="87"/>
  <c r="B949" i="87"/>
  <c r="L475" i="87"/>
  <c r="C642" i="87"/>
  <c r="G972" i="87"/>
  <c r="B751" i="87"/>
  <c r="G732" i="87"/>
  <c r="H72" i="87"/>
  <c r="C674" i="87"/>
  <c r="O977" i="87"/>
  <c r="O917" i="87"/>
  <c r="F643" i="87"/>
  <c r="L812" i="87"/>
  <c r="E465" i="87"/>
  <c r="B823" i="87"/>
  <c r="C228" i="87"/>
  <c r="H441" i="87"/>
  <c r="I713" i="87"/>
  <c r="J308" i="87"/>
  <c r="N776" i="87"/>
  <c r="G796" i="87"/>
  <c r="F942" i="87"/>
  <c r="D306" i="87"/>
  <c r="B11" i="87"/>
  <c r="D87" i="66" s="1"/>
  <c r="I565" i="87"/>
  <c r="K12" i="87"/>
  <c r="O99" i="66" s="1"/>
  <c r="N602" i="87"/>
  <c r="F29" i="87"/>
  <c r="D277" i="66" s="1"/>
  <c r="K409" i="87"/>
  <c r="D486" i="87"/>
  <c r="B897" i="87"/>
  <c r="I393" i="87"/>
  <c r="O873" i="87"/>
  <c r="I728" i="87"/>
  <c r="E782" i="87"/>
  <c r="F982" i="87"/>
  <c r="D604" i="87"/>
  <c r="O519" i="87"/>
  <c r="N285" i="87"/>
  <c r="E364" i="87"/>
  <c r="N40" i="87"/>
  <c r="N291" i="87"/>
  <c r="L71" i="87"/>
  <c r="L511" i="87"/>
  <c r="G703" i="87"/>
  <c r="F279" i="87"/>
  <c r="B693" i="87"/>
  <c r="L555" i="87"/>
  <c r="F962" i="87"/>
  <c r="C797" i="87"/>
  <c r="F907" i="87"/>
  <c r="D334" i="87"/>
  <c r="G158" i="87"/>
  <c r="K561" i="87"/>
  <c r="L120" i="87"/>
  <c r="D481" i="87"/>
  <c r="E197" i="87"/>
  <c r="E308" i="87"/>
  <c r="K52" i="87"/>
  <c r="B914" i="87"/>
  <c r="N485" i="87"/>
  <c r="J295" i="87"/>
  <c r="L356" i="87"/>
  <c r="H757" i="87"/>
  <c r="H621" i="87"/>
  <c r="K589" i="87"/>
  <c r="K121" i="87"/>
  <c r="B425" i="87"/>
  <c r="B125" i="87"/>
  <c r="D286" i="87"/>
  <c r="O155" i="87"/>
  <c r="D590" i="87"/>
  <c r="H696" i="87"/>
  <c r="O287" i="87"/>
  <c r="K669" i="87"/>
  <c r="N934" i="87"/>
  <c r="I428" i="87"/>
  <c r="O840" i="87"/>
  <c r="L666" i="87"/>
  <c r="L352" i="87"/>
  <c r="N226" i="87"/>
  <c r="H19" i="87"/>
  <c r="E179" i="66" s="1"/>
  <c r="H505" i="87"/>
  <c r="O151" i="87"/>
  <c r="E336" i="87"/>
  <c r="I93" i="87"/>
  <c r="J722" i="87"/>
  <c r="E898" i="87"/>
  <c r="H686" i="87"/>
  <c r="C584" i="87"/>
  <c r="J500" i="87"/>
  <c r="B259" i="87"/>
  <c r="C100" i="87"/>
  <c r="E434" i="87"/>
  <c r="K111" i="87"/>
  <c r="F473" i="87"/>
  <c r="B131" i="87"/>
  <c r="N303" i="87"/>
  <c r="F205" i="87"/>
  <c r="H371" i="87"/>
  <c r="I435" i="87"/>
  <c r="H168" i="87"/>
  <c r="F720" i="87"/>
  <c r="C89" i="87"/>
  <c r="I280" i="87"/>
  <c r="O179" i="87"/>
  <c r="D393" i="87"/>
  <c r="E114" i="87"/>
  <c r="F17" i="87"/>
  <c r="D154" i="66" s="1"/>
  <c r="C14" i="87"/>
  <c r="O107" i="66" s="1"/>
  <c r="I245" i="87"/>
  <c r="L450" i="87"/>
  <c r="K11" i="87"/>
  <c r="D99" i="66" s="1"/>
  <c r="K554" i="87"/>
  <c r="F232" i="87"/>
  <c r="D180" i="87"/>
  <c r="G639" i="87"/>
  <c r="F460" i="87"/>
  <c r="O137" i="87"/>
  <c r="F423" i="87"/>
  <c r="E136" i="87"/>
  <c r="H509" i="87"/>
  <c r="O261" i="87"/>
  <c r="L334" i="87"/>
  <c r="G406" i="87"/>
  <c r="O470" i="87"/>
  <c r="H74" i="87"/>
  <c r="L312" i="87"/>
  <c r="E856" i="87"/>
  <c r="G814" i="87"/>
  <c r="D614" i="87"/>
  <c r="F698" i="87"/>
  <c r="O340" i="87"/>
  <c r="I719" i="87"/>
  <c r="K54" i="87"/>
  <c r="O446" i="87"/>
  <c r="L653" i="87"/>
  <c r="I794" i="87"/>
  <c r="F454" i="87"/>
  <c r="E970" i="87"/>
  <c r="K572" i="87"/>
  <c r="J105" i="87"/>
  <c r="H186" i="87"/>
  <c r="F532" i="87"/>
  <c r="B967" i="87"/>
  <c r="E590" i="87"/>
  <c r="O710" i="87"/>
  <c r="J646" i="87"/>
  <c r="G829" i="87"/>
  <c r="H893" i="87"/>
  <c r="O35" i="87"/>
  <c r="N582" i="87"/>
  <c r="N964" i="87"/>
  <c r="N842" i="87"/>
  <c r="D665" i="87"/>
  <c r="D858" i="87"/>
  <c r="L437" i="87"/>
  <c r="E170" i="87"/>
  <c r="K537" i="87"/>
  <c r="L840" i="87"/>
  <c r="I686" i="87"/>
  <c r="C574" i="87"/>
  <c r="O835" i="87"/>
  <c r="N333" i="87"/>
  <c r="L785" i="87"/>
  <c r="G16" i="87"/>
  <c r="O137" i="66" s="1"/>
  <c r="D517" i="87"/>
  <c r="I687" i="87"/>
  <c r="E374" i="87"/>
  <c r="E275" i="87"/>
  <c r="K560" i="87"/>
  <c r="G103" i="87"/>
  <c r="G143" i="87"/>
  <c r="F864" i="87"/>
  <c r="J394" i="87"/>
  <c r="G802" i="87"/>
  <c r="G280" i="87"/>
  <c r="K654" i="87"/>
  <c r="F891" i="87"/>
  <c r="O603" i="87"/>
  <c r="F448" i="87"/>
  <c r="K62" i="87"/>
  <c r="O385" i="87"/>
  <c r="K102" i="87"/>
  <c r="F632" i="87"/>
  <c r="H133" i="87"/>
  <c r="J252" i="87"/>
  <c r="J550" i="87"/>
  <c r="J67" i="87"/>
  <c r="O503" i="87"/>
  <c r="B913" i="87"/>
  <c r="K393" i="87"/>
  <c r="N823" i="87"/>
  <c r="K620" i="87"/>
  <c r="B383" i="87"/>
  <c r="I127" i="87"/>
  <c r="H286" i="87"/>
  <c r="E624" i="87"/>
  <c r="I468" i="87"/>
  <c r="L787" i="87"/>
  <c r="B899" i="87"/>
  <c r="I774" i="87"/>
  <c r="J549" i="87"/>
  <c r="G707" i="87"/>
  <c r="H543" i="87"/>
  <c r="N998" i="87"/>
  <c r="E359" i="87"/>
  <c r="H559" i="87"/>
  <c r="F127" i="87"/>
  <c r="H427" i="87"/>
  <c r="K316" i="87"/>
  <c r="H150" i="87"/>
  <c r="L650" i="87"/>
  <c r="F149" i="87"/>
  <c r="J267" i="87"/>
  <c r="C680" i="87"/>
  <c r="J208" i="87"/>
  <c r="D991" i="87"/>
  <c r="L864" i="87"/>
  <c r="J44" i="87"/>
  <c r="G868" i="87"/>
  <c r="G468" i="87"/>
  <c r="K414" i="87"/>
  <c r="H35" i="87"/>
  <c r="E338" i="87"/>
  <c r="D122" i="87"/>
  <c r="B151" i="87"/>
  <c r="O424" i="87"/>
  <c r="F781" i="87"/>
  <c r="O883" i="87"/>
  <c r="H656" i="87"/>
  <c r="J387" i="87"/>
  <c r="D534" i="87"/>
  <c r="O334" i="87"/>
  <c r="O131" i="87"/>
  <c r="N585" i="87"/>
  <c r="I52" i="87"/>
  <c r="F143" i="87"/>
  <c r="E454" i="87"/>
  <c r="L77" i="87"/>
  <c r="C546" i="87"/>
  <c r="G311" i="87"/>
  <c r="I250" i="87"/>
  <c r="C414" i="87"/>
  <c r="L14" i="87"/>
  <c r="P118" i="66" s="1"/>
  <c r="L291" i="87"/>
  <c r="D60" i="87"/>
  <c r="L429" i="87"/>
  <c r="K143" i="87"/>
  <c r="F520" i="87"/>
  <c r="B67" i="87"/>
  <c r="D164" i="87"/>
  <c r="O366" i="87"/>
  <c r="B328" i="87"/>
  <c r="D49" i="87"/>
  <c r="L467" i="87"/>
  <c r="K68" i="87"/>
  <c r="K95" i="87"/>
  <c r="N358" i="87"/>
  <c r="N440" i="87"/>
  <c r="I156" i="87"/>
  <c r="O716" i="87"/>
  <c r="I211" i="87"/>
  <c r="O374" i="87"/>
  <c r="I107" i="87"/>
  <c r="G428" i="87"/>
  <c r="H178" i="87"/>
  <c r="J749" i="87"/>
  <c r="E840" i="87"/>
  <c r="J934" i="87"/>
  <c r="I616" i="87"/>
  <c r="D820" i="87"/>
  <c r="N771" i="87"/>
  <c r="K158" i="87"/>
  <c r="K517" i="87"/>
  <c r="J117" i="87"/>
  <c r="C759" i="87"/>
  <c r="J234" i="87"/>
  <c r="D909" i="87"/>
  <c r="J311" i="87"/>
  <c r="D91" i="87"/>
  <c r="D541" i="87"/>
  <c r="J460" i="87"/>
  <c r="B894" i="87"/>
  <c r="G734" i="87"/>
  <c r="B837" i="87"/>
  <c r="H814" i="87"/>
  <c r="E499" i="87"/>
  <c r="I798" i="87"/>
  <c r="K194" i="87"/>
  <c r="N901" i="87"/>
  <c r="K464" i="87"/>
  <c r="K583" i="87"/>
  <c r="J898" i="87"/>
  <c r="E819" i="87"/>
  <c r="L827" i="87"/>
  <c r="F139" i="87"/>
  <c r="O248" i="87"/>
  <c r="C865" i="87"/>
  <c r="I434" i="87"/>
  <c r="I1001" i="87"/>
  <c r="J420" i="87"/>
  <c r="O767" i="87"/>
  <c r="O863" i="87"/>
  <c r="O305" i="87"/>
  <c r="E552" i="87"/>
  <c r="E974" i="87"/>
  <c r="D525" i="87"/>
  <c r="D391" i="87"/>
  <c r="E129" i="87"/>
  <c r="H613" i="87"/>
  <c r="K208" i="87"/>
  <c r="D510" i="87"/>
  <c r="F430" i="87"/>
  <c r="I458" i="87"/>
  <c r="H879" i="87"/>
  <c r="F825" i="87"/>
  <c r="C931" i="87"/>
  <c r="K753" i="87"/>
  <c r="D782" i="87"/>
  <c r="E935" i="87"/>
  <c r="J124" i="87"/>
  <c r="E632" i="87"/>
  <c r="L185" i="87"/>
  <c r="I448" i="87"/>
  <c r="I288" i="87"/>
  <c r="B81" i="87"/>
  <c r="F73" i="87"/>
  <c r="L262" i="87"/>
  <c r="C671" i="87"/>
  <c r="O581" i="87"/>
  <c r="N757" i="87"/>
  <c r="B895" i="87"/>
  <c r="J908" i="87"/>
  <c r="E879" i="87"/>
  <c r="C823" i="87"/>
  <c r="F334" i="87"/>
  <c r="O184" i="87"/>
  <c r="H643" i="87"/>
  <c r="K142" i="87"/>
  <c r="K495" i="87"/>
  <c r="H173" i="87"/>
  <c r="D364" i="87"/>
  <c r="K460" i="87"/>
  <c r="I911" i="87"/>
  <c r="N470" i="87"/>
  <c r="C883" i="87"/>
  <c r="H877" i="87"/>
  <c r="O969" i="87"/>
  <c r="G664" i="87"/>
  <c r="K569" i="87"/>
  <c r="D301" i="87"/>
  <c r="O442" i="87"/>
  <c r="O258" i="87"/>
  <c r="K310" i="87"/>
  <c r="K540" i="87"/>
  <c r="E271" i="87"/>
  <c r="H645" i="87"/>
  <c r="K254" i="87"/>
  <c r="F684" i="87"/>
  <c r="K503" i="87"/>
  <c r="K765" i="87"/>
  <c r="L799" i="87"/>
  <c r="N483" i="87"/>
  <c r="I47" i="87"/>
  <c r="I325" i="87"/>
  <c r="H237" i="87"/>
  <c r="E40" i="87"/>
  <c r="O386" i="87"/>
  <c r="K881" i="87"/>
  <c r="K451" i="87"/>
  <c r="I296" i="87"/>
  <c r="F526" i="87"/>
  <c r="D993" i="87"/>
  <c r="D187" i="87"/>
  <c r="H546" i="87"/>
  <c r="H550" i="87"/>
  <c r="C41" i="87"/>
  <c r="I633" i="87"/>
  <c r="L215" i="87"/>
  <c r="B369" i="87"/>
  <c r="K302" i="87"/>
  <c r="I500" i="87"/>
  <c r="I12" i="87"/>
  <c r="P98" i="66" s="1"/>
  <c r="B629" i="87"/>
  <c r="N263" i="87"/>
  <c r="E205" i="87"/>
  <c r="F455" i="87"/>
  <c r="B107" i="87"/>
  <c r="I483" i="87"/>
  <c r="F212" i="87"/>
  <c r="E644" i="87"/>
  <c r="K127" i="87"/>
  <c r="F330" i="87"/>
  <c r="D441" i="87"/>
  <c r="O67" i="87"/>
  <c r="K536" i="87"/>
  <c r="O59" i="87"/>
  <c r="G239" i="87"/>
  <c r="F175" i="87"/>
  <c r="G503" i="87"/>
  <c r="F135" i="87"/>
  <c r="D555" i="87"/>
  <c r="F160" i="87"/>
  <c r="B401" i="87"/>
  <c r="C186" i="87"/>
  <c r="G481" i="87"/>
  <c r="N186" i="87"/>
  <c r="H359" i="87"/>
  <c r="C32" i="87"/>
  <c r="K512" i="87"/>
  <c r="O128" i="87"/>
  <c r="G635" i="87"/>
  <c r="C848" i="87"/>
  <c r="F408" i="87"/>
  <c r="J19" i="87"/>
  <c r="H628" i="87"/>
  <c r="B385" i="87"/>
  <c r="C750" i="87"/>
  <c r="G78" i="87"/>
  <c r="B472" i="87"/>
  <c r="J988" i="87"/>
  <c r="H620" i="87"/>
  <c r="C826" i="87"/>
  <c r="H472" i="87"/>
  <c r="B892" i="87"/>
  <c r="B158" i="87"/>
  <c r="B553" i="87"/>
  <c r="D501" i="87"/>
  <c r="D620" i="87"/>
  <c r="J723" i="87"/>
  <c r="K821" i="87"/>
  <c r="E73" i="87"/>
  <c r="F642" i="87"/>
  <c r="L895" i="87"/>
  <c r="E828" i="87"/>
  <c r="J243" i="87"/>
  <c r="E559" i="87"/>
  <c r="K723" i="87"/>
  <c r="O339" i="87"/>
  <c r="D245" i="66"/>
  <c r="D258" i="87"/>
  <c r="C905" i="87"/>
  <c r="I865" i="87"/>
  <c r="J169" i="87"/>
  <c r="L561" i="87"/>
  <c r="F711" i="87"/>
  <c r="K297" i="87"/>
  <c r="L721" i="87"/>
  <c r="B109" i="87"/>
  <c r="H616" i="87"/>
  <c r="B991" i="87"/>
  <c r="O924" i="87"/>
  <c r="D685" i="87"/>
  <c r="C547" i="87"/>
  <c r="F36" i="87"/>
  <c r="E222" i="87"/>
  <c r="L209" i="87"/>
  <c r="D660" i="87"/>
  <c r="I208" i="87"/>
  <c r="C727" i="87"/>
  <c r="O743" i="87"/>
  <c r="J589" i="87"/>
  <c r="H980" i="87"/>
  <c r="J364" i="87"/>
  <c r="I548" i="87"/>
  <c r="E379" i="87"/>
  <c r="D260" i="87"/>
  <c r="L651" i="87"/>
  <c r="F510" i="87"/>
  <c r="F204" i="87"/>
  <c r="B398" i="87"/>
  <c r="C871" i="87"/>
  <c r="J46" i="87"/>
  <c r="O857" i="87"/>
  <c r="F935" i="87"/>
  <c r="H778" i="87"/>
  <c r="J873" i="87"/>
  <c r="J90" i="87"/>
  <c r="F308" i="87"/>
  <c r="G474" i="87"/>
  <c r="F61" i="87"/>
  <c r="B51" i="87"/>
  <c r="F309" i="87"/>
  <c r="F661" i="87"/>
  <c r="I235" i="87"/>
  <c r="G780" i="87"/>
  <c r="K768" i="87"/>
  <c r="B677" i="87"/>
  <c r="N835" i="87"/>
  <c r="E942" i="87"/>
  <c r="J893" i="87"/>
  <c r="O847" i="87"/>
  <c r="J254" i="87"/>
  <c r="G271" i="87"/>
  <c r="O589" i="87"/>
  <c r="G60" i="87"/>
  <c r="L76" i="87"/>
  <c r="E462" i="87"/>
  <c r="C80" i="87"/>
  <c r="G783" i="87"/>
  <c r="I880" i="87"/>
  <c r="H848" i="87"/>
  <c r="K839" i="87"/>
  <c r="F633" i="87"/>
  <c r="J562" i="87"/>
  <c r="O909" i="87"/>
  <c r="J555" i="87"/>
  <c r="N234" i="87"/>
  <c r="G43" i="87"/>
  <c r="L604" i="87"/>
  <c r="F159" i="87"/>
  <c r="N380" i="87"/>
  <c r="D278" i="87"/>
  <c r="I168" i="87"/>
  <c r="F556" i="87"/>
  <c r="H992" i="87"/>
  <c r="F963" i="87"/>
  <c r="C633" i="87"/>
  <c r="F880" i="87"/>
  <c r="O903" i="87"/>
  <c r="N699" i="87"/>
  <c r="J903" i="87"/>
  <c r="I412" i="87"/>
  <c r="D237" i="87"/>
  <c r="I198" i="87"/>
  <c r="I192" i="87"/>
  <c r="H323" i="87"/>
  <c r="D81" i="87"/>
  <c r="E377" i="87"/>
  <c r="L180" i="87"/>
  <c r="H480" i="87"/>
  <c r="D128" i="87"/>
  <c r="O135" i="87"/>
  <c r="F313" i="87"/>
  <c r="H36" i="87"/>
  <c r="O55" i="87"/>
  <c r="D519" i="87"/>
  <c r="D130" i="87"/>
  <c r="D264" i="87"/>
  <c r="L513" i="87"/>
  <c r="L267" i="87"/>
  <c r="D567" i="87"/>
  <c r="B271" i="87"/>
  <c r="H357" i="87"/>
  <c r="D283" i="87"/>
  <c r="C502" i="87"/>
  <c r="O502" i="87"/>
  <c r="N141" i="87"/>
  <c r="H658" i="87"/>
  <c r="N133" i="87"/>
  <c r="E510" i="87"/>
  <c r="G165" i="87"/>
  <c r="B207" i="87"/>
  <c r="E347" i="87"/>
  <c r="O233" i="87"/>
  <c r="B395" i="87"/>
  <c r="G226" i="87"/>
  <c r="C543" i="87"/>
  <c r="L259" i="87"/>
  <c r="J842" i="87"/>
  <c r="C788" i="87"/>
  <c r="K968" i="87"/>
  <c r="G752" i="87"/>
  <c r="E670" i="87"/>
  <c r="O741" i="87"/>
  <c r="D643" i="87"/>
  <c r="I164" i="87"/>
  <c r="J624" i="87"/>
  <c r="C966" i="87"/>
  <c r="J801" i="87"/>
  <c r="D682" i="87"/>
  <c r="F894" i="87"/>
  <c r="H798" i="87"/>
  <c r="K948" i="87"/>
  <c r="C97" i="87"/>
  <c r="L622" i="87"/>
  <c r="F780" i="87"/>
  <c r="J476" i="87"/>
  <c r="L611" i="87"/>
  <c r="L746" i="87"/>
  <c r="H376" i="87"/>
  <c r="H843" i="87"/>
  <c r="I200" i="87"/>
  <c r="C213" i="87"/>
  <c r="K831" i="87"/>
  <c r="J687" i="87"/>
  <c r="J24" i="87"/>
  <c r="J519" i="87"/>
  <c r="B658" i="87"/>
  <c r="L176" i="87"/>
  <c r="H352" i="87"/>
  <c r="G836" i="87"/>
  <c r="J577" i="87"/>
  <c r="F926" i="87"/>
  <c r="J409" i="87"/>
  <c r="O573" i="87"/>
  <c r="H699" i="87"/>
  <c r="B587" i="87"/>
  <c r="I77" i="87"/>
  <c r="D615" i="87"/>
  <c r="D490" i="87"/>
  <c r="J796" i="87"/>
  <c r="J553" i="87"/>
  <c r="F353" i="87"/>
  <c r="L147" i="87"/>
  <c r="D271" i="87"/>
  <c r="K486" i="87"/>
  <c r="I186" i="87"/>
  <c r="N449" i="87"/>
  <c r="E176" i="87"/>
  <c r="L811" i="87"/>
  <c r="N510" i="87"/>
  <c r="N784" i="87"/>
  <c r="F247" i="87"/>
  <c r="D471" i="87"/>
  <c r="E822" i="87"/>
  <c r="H50" i="87"/>
  <c r="K459" i="87"/>
  <c r="D101" i="87"/>
  <c r="B365" i="87"/>
  <c r="B132" i="87"/>
  <c r="H584" i="87"/>
  <c r="D186" i="87"/>
  <c r="B933" i="87"/>
  <c r="K470" i="87"/>
  <c r="G956" i="87"/>
  <c r="K449" i="87"/>
  <c r="I657" i="87"/>
  <c r="N722" i="87"/>
  <c r="L512" i="87"/>
  <c r="N59" i="87"/>
  <c r="C332" i="87"/>
  <c r="E63" i="87"/>
  <c r="O224" i="87"/>
  <c r="C94" i="87"/>
  <c r="N516" i="87"/>
  <c r="K22" i="87"/>
  <c r="O199" i="66" s="1"/>
  <c r="L826" i="87"/>
  <c r="F358" i="87"/>
  <c r="B759" i="87"/>
  <c r="O588" i="87"/>
  <c r="E439" i="87"/>
  <c r="L855" i="87"/>
  <c r="G655" i="87"/>
  <c r="N277" i="87"/>
  <c r="D515" i="87"/>
  <c r="E281" i="87"/>
  <c r="F413" i="87"/>
  <c r="K215" i="87"/>
  <c r="H246" i="87"/>
  <c r="O955" i="87"/>
  <c r="J206" i="87"/>
  <c r="F989" i="87"/>
  <c r="D458" i="87"/>
  <c r="I775" i="87"/>
  <c r="D227" i="87"/>
  <c r="N649" i="87"/>
  <c r="K761" i="87"/>
  <c r="L596" i="87"/>
  <c r="B451" i="87"/>
  <c r="G54" i="87"/>
  <c r="G267" i="87"/>
  <c r="N321" i="87"/>
  <c r="H566" i="87"/>
  <c r="G145" i="87"/>
  <c r="L729" i="87"/>
  <c r="J20" i="87"/>
  <c r="B688" i="87"/>
  <c r="C612" i="87"/>
  <c r="D424" i="87"/>
  <c r="D819" i="87"/>
  <c r="K711" i="87"/>
  <c r="F199" i="87"/>
  <c r="B570" i="87"/>
  <c r="B622" i="87"/>
  <c r="D55" i="87"/>
  <c r="K74" i="87"/>
  <c r="O148" i="87"/>
  <c r="O543" i="87"/>
  <c r="H220" i="87"/>
  <c r="N84" i="87"/>
  <c r="L474" i="87"/>
  <c r="E168" i="87"/>
  <c r="F468" i="87"/>
  <c r="L91" i="87"/>
  <c r="H289" i="87"/>
  <c r="N188" i="87"/>
  <c r="G333" i="87"/>
  <c r="E436" i="87"/>
  <c r="C129" i="87"/>
  <c r="K809" i="87"/>
  <c r="C121" i="87"/>
  <c r="K305" i="87"/>
  <c r="D400" i="87"/>
  <c r="I196" i="87"/>
  <c r="F40" i="87"/>
  <c r="C667" i="87"/>
  <c r="G358" i="87"/>
  <c r="D47" i="87"/>
  <c r="O511" i="87"/>
  <c r="F144" i="87"/>
  <c r="I294" i="87"/>
  <c r="L318" i="87"/>
  <c r="C260" i="87"/>
  <c r="B476" i="87"/>
  <c r="E29" i="87"/>
  <c r="D275" i="66" s="1"/>
  <c r="L214" i="87"/>
  <c r="C150" i="87"/>
  <c r="H334" i="87"/>
  <c r="C110" i="87"/>
  <c r="C536" i="87"/>
  <c r="D543" i="87"/>
  <c r="O858" i="87"/>
  <c r="E732" i="87"/>
  <c r="J305" i="87"/>
  <c r="K679" i="87"/>
  <c r="E329" i="87"/>
  <c r="F425" i="87"/>
  <c r="J645" i="87"/>
  <c r="J82" i="87"/>
  <c r="E995" i="87"/>
  <c r="N911" i="87"/>
  <c r="C31" i="87"/>
  <c r="D602" i="87"/>
  <c r="N948" i="87"/>
  <c r="H530" i="87"/>
  <c r="G709" i="87"/>
  <c r="E789" i="87"/>
  <c r="L489" i="87"/>
  <c r="C816" i="87"/>
  <c r="G93" i="87"/>
  <c r="J995" i="87"/>
  <c r="J157" i="87"/>
  <c r="J184" i="87"/>
  <c r="N781" i="87"/>
  <c r="B671" i="87"/>
  <c r="D236" i="87"/>
  <c r="J421" i="87"/>
  <c r="G765" i="87"/>
  <c r="J478" i="87"/>
  <c r="N967" i="87"/>
  <c r="L802" i="87"/>
  <c r="F699" i="87"/>
  <c r="B116" i="87"/>
  <c r="J565" i="87"/>
  <c r="L951" i="87"/>
  <c r="J750" i="87"/>
  <c r="N720" i="87"/>
  <c r="N116" i="87"/>
  <c r="D617" i="87"/>
  <c r="E540" i="87"/>
  <c r="K202" i="87"/>
  <c r="F797" i="87"/>
  <c r="F746" i="87"/>
  <c r="J976" i="87"/>
  <c r="J26" i="87"/>
  <c r="G456" i="87"/>
  <c r="L558" i="87"/>
  <c r="I274" i="87"/>
  <c r="D56" i="87"/>
  <c r="B450" i="87"/>
  <c r="H448" i="87"/>
  <c r="I231" i="87"/>
  <c r="G230" i="87"/>
  <c r="G963" i="87"/>
  <c r="G656" i="87"/>
  <c r="D950" i="87"/>
  <c r="J940" i="87"/>
  <c r="J189" i="87"/>
  <c r="D710" i="87"/>
  <c r="I338" i="87"/>
  <c r="K205" i="87"/>
  <c r="I408" i="87"/>
  <c r="F195" i="87"/>
  <c r="G29" i="87"/>
  <c r="D278" i="66" s="1"/>
  <c r="L484" i="87"/>
  <c r="L116" i="87"/>
  <c r="K802" i="87"/>
  <c r="J729" i="87"/>
  <c r="J730" i="87"/>
  <c r="K592" i="87"/>
  <c r="B74" i="87"/>
  <c r="F494" i="87"/>
  <c r="E37" i="87"/>
  <c r="L217" i="87"/>
  <c r="C205" i="87"/>
  <c r="G622" i="87"/>
  <c r="K974" i="87"/>
  <c r="D922" i="87"/>
  <c r="N655" i="87"/>
  <c r="I819" i="87"/>
  <c r="N856" i="87"/>
  <c r="O648" i="87"/>
  <c r="J391" i="87"/>
  <c r="F547" i="87"/>
  <c r="H37" i="87"/>
  <c r="C637" i="87"/>
  <c r="G278" i="87"/>
  <c r="K557" i="87"/>
  <c r="K162" i="87"/>
  <c r="F577" i="87"/>
  <c r="C748" i="87"/>
  <c r="F735" i="87"/>
  <c r="H895" i="87"/>
  <c r="F986" i="87"/>
  <c r="J595" i="87"/>
  <c r="F229" i="87"/>
  <c r="H401" i="87"/>
  <c r="F112" i="87"/>
  <c r="D626" i="87"/>
  <c r="I281" i="87"/>
  <c r="E48" i="87"/>
  <c r="I431" i="87"/>
  <c r="L131" i="87"/>
  <c r="H538" i="87"/>
  <c r="C55" i="87"/>
  <c r="O252" i="87"/>
  <c r="E152" i="87"/>
  <c r="G399" i="87"/>
  <c r="L399" i="87"/>
  <c r="I92" i="87"/>
  <c r="O586" i="87"/>
  <c r="I84" i="87"/>
  <c r="C366" i="87"/>
  <c r="I451" i="87"/>
  <c r="H617" i="87"/>
  <c r="D87" i="87"/>
  <c r="H17" i="87"/>
  <c r="E156" i="66" s="1"/>
  <c r="F475" i="87"/>
  <c r="F539" i="87"/>
  <c r="N20" i="87"/>
  <c r="P184" i="66" s="1"/>
  <c r="F414" i="87"/>
  <c r="L212" i="87"/>
  <c r="K655" i="87"/>
  <c r="O229" i="87"/>
  <c r="C249" i="87"/>
  <c r="G479" i="87"/>
  <c r="O558" i="87"/>
  <c r="E321" i="87"/>
  <c r="E298" i="87"/>
  <c r="K240" i="87"/>
  <c r="N461" i="87"/>
  <c r="L223" i="87"/>
  <c r="K556" i="87"/>
  <c r="H928" i="87"/>
  <c r="K506" i="87"/>
  <c r="I752" i="87"/>
  <c r="J714" i="87"/>
  <c r="C792" i="87"/>
  <c r="G99" i="87"/>
  <c r="F434" i="87"/>
  <c r="K733" i="87"/>
  <c r="N254" i="87"/>
  <c r="H839" i="87"/>
  <c r="J496" i="87"/>
  <c r="J350" i="87"/>
  <c r="F979" i="87"/>
  <c r="H464" i="87"/>
  <c r="J375" i="87"/>
  <c r="N987" i="87"/>
  <c r="L701" i="87"/>
  <c r="E925" i="87"/>
  <c r="K878" i="87"/>
  <c r="O887" i="87"/>
  <c r="L57" i="87"/>
  <c r="H551" i="87"/>
  <c r="C921" i="87"/>
  <c r="G545" i="87"/>
  <c r="H692" i="87"/>
  <c r="L213" i="87"/>
  <c r="H822" i="87"/>
  <c r="O988" i="87"/>
  <c r="B192" i="87"/>
  <c r="D634" i="87"/>
  <c r="E933" i="87"/>
  <c r="L476" i="87"/>
  <c r="H655" i="87"/>
  <c r="N799" i="87"/>
  <c r="J925" i="87"/>
  <c r="B829" i="87"/>
  <c r="O124" i="87"/>
  <c r="O490" i="87"/>
  <c r="L634" i="87"/>
  <c r="E596" i="87"/>
  <c r="D509" i="87"/>
  <c r="C26" i="87"/>
  <c r="O230" i="66" s="1"/>
  <c r="F333" i="87"/>
  <c r="D183" i="87"/>
  <c r="H209" i="87"/>
  <c r="D157" i="87"/>
  <c r="B318" i="87"/>
  <c r="H675" i="87"/>
  <c r="H752" i="87"/>
  <c r="E747" i="87"/>
  <c r="B956" i="87"/>
  <c r="J251" i="87"/>
  <c r="D773" i="87"/>
  <c r="L366" i="87"/>
  <c r="I35" i="87"/>
  <c r="H299" i="87"/>
  <c r="C423" i="87"/>
  <c r="E237" i="87"/>
  <c r="B346" i="87"/>
  <c r="I555" i="87"/>
  <c r="H985" i="87"/>
  <c r="N513" i="87"/>
  <c r="C898" i="87"/>
  <c r="B760" i="87"/>
  <c r="G880" i="87"/>
  <c r="J51" i="87"/>
  <c r="L707" i="87"/>
  <c r="H596" i="87"/>
  <c r="I46" i="87"/>
  <c r="L327" i="87"/>
  <c r="B199" i="87"/>
  <c r="E255" i="87"/>
  <c r="C35" i="87"/>
  <c r="C475" i="87"/>
  <c r="C341" i="87"/>
  <c r="I781" i="87"/>
  <c r="K321" i="87"/>
  <c r="F705" i="87"/>
  <c r="L623" i="87"/>
  <c r="J152" i="87"/>
  <c r="G773" i="87"/>
  <c r="G950" i="87"/>
  <c r="O291" i="87"/>
  <c r="E182" i="87"/>
  <c r="C623" i="87"/>
  <c r="I144" i="87"/>
  <c r="C451" i="87"/>
  <c r="F26" i="87"/>
  <c r="O236" i="66" s="1"/>
  <c r="C329" i="87"/>
  <c r="N210" i="87"/>
  <c r="I901" i="87"/>
  <c r="D796" i="87"/>
  <c r="G690" i="87"/>
  <c r="B740" i="87"/>
  <c r="L887" i="87"/>
  <c r="J57" i="87"/>
  <c r="N414" i="87"/>
  <c r="O19" i="87"/>
  <c r="E185" i="66" s="1"/>
  <c r="N302" i="87"/>
  <c r="N171" i="87"/>
  <c r="G510" i="87"/>
  <c r="I230" i="87"/>
  <c r="B345" i="87"/>
  <c r="L543" i="87"/>
  <c r="I894" i="87"/>
  <c r="G726" i="87"/>
  <c r="I1000" i="87"/>
  <c r="C699" i="87"/>
  <c r="N48" i="87"/>
  <c r="B281" i="87"/>
  <c r="H270" i="87"/>
  <c r="K431" i="87"/>
  <c r="C518" i="87"/>
  <c r="K295" i="87"/>
  <c r="L136" i="87"/>
  <c r="B319" i="87"/>
  <c r="H195" i="87"/>
  <c r="B493" i="87"/>
  <c r="L56" i="87"/>
  <c r="F634" i="87"/>
  <c r="L106" i="87"/>
  <c r="D568" i="87"/>
  <c r="O27" i="87"/>
  <c r="E267" i="66" s="1"/>
  <c r="E219" i="87"/>
  <c r="C118" i="87"/>
  <c r="K375" i="87"/>
  <c r="B53" i="87"/>
  <c r="L619" i="87"/>
  <c r="C224" i="87"/>
  <c r="B370" i="87"/>
  <c r="E307" i="87"/>
  <c r="L465" i="87"/>
  <c r="B235" i="87"/>
  <c r="I513" i="87"/>
  <c r="I291" i="87"/>
  <c r="K180" i="87"/>
  <c r="D405" i="87"/>
  <c r="F505" i="87"/>
  <c r="K236" i="87"/>
  <c r="B241" i="87"/>
  <c r="L44" i="87"/>
  <c r="G460" i="87"/>
  <c r="F33" i="87"/>
  <c r="E288" i="87"/>
  <c r="F185" i="87"/>
  <c r="H707" i="87"/>
  <c r="B350" i="87"/>
  <c r="O846" i="87"/>
  <c r="G981" i="87"/>
  <c r="E629" i="87"/>
  <c r="C985" i="87"/>
  <c r="H165" i="87"/>
  <c r="O874" i="87"/>
  <c r="L996" i="87"/>
  <c r="N567" i="87"/>
  <c r="D700" i="87"/>
  <c r="H348" i="87"/>
  <c r="D802" i="87"/>
  <c r="N736" i="87"/>
  <c r="F793" i="87"/>
  <c r="C997" i="87"/>
  <c r="D645" i="87"/>
  <c r="J39" i="87"/>
  <c r="I622" i="87"/>
  <c r="C275" i="87"/>
  <c r="I191" i="87"/>
  <c r="E467" i="87"/>
  <c r="G81" i="87"/>
  <c r="N480" i="87"/>
  <c r="B811" i="87"/>
  <c r="C758" i="87"/>
  <c r="E962" i="87"/>
  <c r="E880" i="87"/>
  <c r="O711" i="87"/>
  <c r="B250" i="87"/>
  <c r="B183" i="87"/>
  <c r="D395" i="87"/>
  <c r="H164" i="87"/>
  <c r="K197" i="87"/>
  <c r="K514" i="87"/>
  <c r="J297" i="87"/>
  <c r="O949" i="87"/>
  <c r="H765" i="87"/>
  <c r="C901" i="87"/>
  <c r="K873" i="87"/>
  <c r="H438" i="87"/>
  <c r="K13" i="87"/>
  <c r="D117" i="66" s="1"/>
  <c r="L456" i="87"/>
  <c r="K608" i="87"/>
  <c r="E76" i="87"/>
  <c r="G296" i="87"/>
  <c r="C155" i="87"/>
  <c r="I461" i="87"/>
  <c r="B703" i="87"/>
  <c r="H861" i="87"/>
  <c r="B853" i="87"/>
  <c r="J477" i="87"/>
  <c r="E665" i="87"/>
  <c r="B523" i="87"/>
  <c r="H909" i="87"/>
  <c r="E539" i="87"/>
  <c r="F48" i="87"/>
  <c r="D743" i="87"/>
  <c r="H331" i="87"/>
  <c r="D764" i="87"/>
  <c r="K598" i="87"/>
  <c r="I674" i="87"/>
  <c r="E886" i="87"/>
  <c r="H644" i="87"/>
  <c r="K48" i="87"/>
  <c r="D874" i="87"/>
  <c r="D748" i="87"/>
  <c r="D557" i="87"/>
  <c r="C305" i="87"/>
  <c r="D194" i="87"/>
  <c r="B510" i="87"/>
  <c r="H156" i="87"/>
  <c r="N445" i="87"/>
  <c r="E38" i="87"/>
  <c r="I337" i="87"/>
  <c r="I945" i="87"/>
  <c r="B543" i="87"/>
  <c r="L998" i="87"/>
  <c r="G398" i="87"/>
  <c r="L886" i="87"/>
  <c r="G754" i="87"/>
  <c r="D830" i="87"/>
  <c r="O497" i="87"/>
  <c r="G96" i="87"/>
  <c r="D338" i="87"/>
  <c r="F25" i="87"/>
  <c r="D236" i="66" s="1"/>
  <c r="F28" i="87"/>
  <c r="O259" i="66" s="1"/>
  <c r="D59" i="87"/>
  <c r="F749" i="87"/>
  <c r="O789" i="87"/>
  <c r="H619" i="87"/>
  <c r="I653" i="87"/>
  <c r="L402" i="87"/>
  <c r="B883" i="87"/>
  <c r="J321" i="87"/>
  <c r="O217" i="87"/>
  <c r="N601" i="87"/>
  <c r="F221" i="87"/>
  <c r="O449" i="87"/>
  <c r="D252" i="87"/>
  <c r="I365" i="87"/>
  <c r="N176" i="87"/>
  <c r="L973" i="87"/>
  <c r="J354" i="87"/>
  <c r="O990" i="87"/>
  <c r="C486" i="87"/>
  <c r="B778" i="87"/>
  <c r="H288" i="87"/>
  <c r="D702" i="87"/>
  <c r="L762" i="87"/>
  <c r="I456" i="87"/>
  <c r="D366" i="87"/>
  <c r="G190" i="87"/>
  <c r="D619" i="87"/>
  <c r="D44" i="87"/>
  <c r="C589" i="87"/>
  <c r="D84" i="87"/>
  <c r="D740" i="87"/>
  <c r="J912" i="87"/>
  <c r="O779" i="87"/>
  <c r="F535" i="87"/>
  <c r="J204" i="87"/>
  <c r="E411" i="87"/>
  <c r="K859" i="87"/>
  <c r="L801" i="87"/>
  <c r="B628" i="87"/>
  <c r="K329" i="87"/>
  <c r="N153" i="87"/>
  <c r="O54" i="87"/>
  <c r="L404" i="87"/>
  <c r="O191" i="87"/>
  <c r="B831" i="87"/>
  <c r="J61" i="87"/>
  <c r="L779" i="87"/>
  <c r="D609" i="87"/>
  <c r="G939" i="87"/>
  <c r="O916" i="87"/>
  <c r="N152" i="87"/>
  <c r="I160" i="87"/>
  <c r="O158" i="87"/>
  <c r="E518" i="87"/>
  <c r="F178" i="87"/>
  <c r="I571" i="87"/>
  <c r="G94" i="87"/>
  <c r="E367" i="87"/>
  <c r="C367" i="87"/>
  <c r="C70" i="87"/>
  <c r="O508" i="87"/>
  <c r="I185" i="87"/>
  <c r="L49" i="87"/>
  <c r="I293" i="87"/>
  <c r="O354" i="87"/>
  <c r="H471" i="87"/>
  <c r="G76" i="87"/>
  <c r="G563" i="87"/>
  <c r="I173" i="87"/>
  <c r="C668" i="87"/>
  <c r="F332" i="87"/>
  <c r="H275" i="87"/>
  <c r="G409" i="87"/>
  <c r="B272" i="87"/>
  <c r="C580" i="87"/>
  <c r="N289" i="87"/>
  <c r="E604" i="87"/>
  <c r="O268" i="87"/>
  <c r="F133" i="87"/>
  <c r="N436" i="87"/>
  <c r="L224" i="87"/>
  <c r="H523" i="87"/>
  <c r="I258" i="87"/>
  <c r="N343" i="87"/>
  <c r="G64" i="87"/>
  <c r="G530" i="87"/>
  <c r="F508" i="87"/>
  <c r="C131" i="87"/>
  <c r="D290" i="87"/>
  <c r="D404" i="87"/>
  <c r="C258" i="87"/>
  <c r="D832" i="87"/>
  <c r="F426" i="87"/>
  <c r="J129" i="87"/>
  <c r="J559" i="87"/>
  <c r="C922" i="87"/>
  <c r="K73" i="87"/>
  <c r="I216" i="87"/>
  <c r="O915" i="87"/>
  <c r="F422" i="87"/>
  <c r="B980" i="87"/>
  <c r="K548" i="87"/>
  <c r="H724" i="87"/>
  <c r="L245" i="87"/>
  <c r="L761" i="87"/>
  <c r="G222" i="87"/>
  <c r="F439" i="87"/>
  <c r="O678" i="87"/>
  <c r="J543" i="87"/>
  <c r="B786" i="87"/>
  <c r="J926" i="87"/>
  <c r="L977" i="87"/>
  <c r="I670" i="87"/>
  <c r="D114" i="87"/>
  <c r="L436" i="87"/>
  <c r="F726" i="87"/>
  <c r="G649" i="87"/>
  <c r="B819" i="87"/>
  <c r="N533" i="87"/>
  <c r="B969" i="87"/>
  <c r="N528" i="87"/>
  <c r="K646" i="87"/>
  <c r="D641" i="87"/>
  <c r="F787" i="87"/>
  <c r="G917" i="87"/>
  <c r="L638" i="87"/>
  <c r="I14" i="87"/>
  <c r="P116" i="66" s="1"/>
  <c r="C805" i="87"/>
  <c r="D762" i="87"/>
  <c r="G869" i="87"/>
  <c r="I625" i="87"/>
  <c r="L400" i="87"/>
  <c r="C248" i="87"/>
  <c r="I284" i="87"/>
  <c r="D545" i="87"/>
  <c r="B551" i="87"/>
  <c r="N155" i="87"/>
  <c r="G827" i="87"/>
  <c r="I757" i="87"/>
  <c r="B815" i="87"/>
  <c r="J852" i="87"/>
  <c r="F696" i="87"/>
  <c r="G850" i="87"/>
  <c r="J231" i="87"/>
  <c r="G41" i="87"/>
  <c r="C92" i="87"/>
  <c r="F337" i="87"/>
  <c r="G118" i="87"/>
  <c r="F277" i="87"/>
  <c r="K581" i="87"/>
  <c r="J42" i="87"/>
  <c r="O560" i="87"/>
  <c r="B997" i="87"/>
  <c r="N768" i="87"/>
  <c r="N932" i="87"/>
  <c r="C710" i="87"/>
  <c r="H796" i="87"/>
  <c r="G442" i="87"/>
  <c r="N190" i="87"/>
  <c r="K370" i="87"/>
  <c r="I148" i="87"/>
  <c r="G179" i="87"/>
  <c r="H435" i="87"/>
  <c r="H842" i="87"/>
  <c r="O595" i="87"/>
  <c r="B623" i="87"/>
  <c r="H703" i="87"/>
  <c r="K899" i="87"/>
  <c r="K959" i="87"/>
  <c r="I572" i="87"/>
  <c r="F176" i="87"/>
  <c r="B468" i="87"/>
  <c r="K138" i="87"/>
  <c r="F365" i="87"/>
  <c r="I621" i="87"/>
  <c r="O204" i="87"/>
  <c r="H1000" i="87"/>
  <c r="L569" i="87"/>
  <c r="F998" i="87"/>
  <c r="I394" i="87"/>
  <c r="N870" i="87"/>
  <c r="N851" i="87"/>
  <c r="C601" i="87"/>
  <c r="B85" i="87"/>
  <c r="G369" i="87"/>
  <c r="H88" i="87"/>
  <c r="N623" i="87"/>
  <c r="D211" i="87"/>
  <c r="E17" i="87"/>
  <c r="D152" i="66" s="1"/>
  <c r="F756" i="87"/>
  <c r="L360" i="87"/>
  <c r="F815" i="87"/>
  <c r="N704" i="87"/>
  <c r="F664" i="87"/>
  <c r="F491" i="87"/>
  <c r="B916" i="87"/>
  <c r="H760" i="87"/>
  <c r="G493" i="87"/>
  <c r="G53" i="87"/>
  <c r="O328" i="87"/>
  <c r="D277" i="87"/>
  <c r="G414" i="87"/>
  <c r="G310" i="87"/>
  <c r="G250" i="87"/>
  <c r="K116" i="87"/>
  <c r="D369" i="87"/>
  <c r="D113" i="87"/>
  <c r="O483" i="87"/>
  <c r="E61" i="87"/>
  <c r="I561" i="87"/>
  <c r="H147" i="87"/>
  <c r="K385" i="87"/>
  <c r="E111" i="87"/>
  <c r="C503" i="87"/>
  <c r="N43" i="87"/>
  <c r="D735" i="87"/>
  <c r="G72" i="87"/>
  <c r="H366" i="87"/>
  <c r="I105" i="87"/>
  <c r="D516" i="87"/>
  <c r="I544" i="87"/>
  <c r="F230" i="87"/>
  <c r="O360" i="87"/>
  <c r="E257" i="87"/>
  <c r="N409" i="87"/>
  <c r="L17" i="87"/>
  <c r="E159" i="66" s="1"/>
  <c r="F522" i="87"/>
  <c r="H271" i="87"/>
  <c r="L261" i="87"/>
  <c r="N216" i="87"/>
  <c r="E456" i="87"/>
  <c r="O180" i="87"/>
  <c r="H252" i="87"/>
  <c r="C404" i="87"/>
  <c r="D249" i="87"/>
  <c r="E569" i="87"/>
  <c r="L515" i="87"/>
  <c r="D739" i="87"/>
  <c r="C290" i="87"/>
  <c r="B791" i="87"/>
  <c r="D385" i="87"/>
  <c r="O817" i="87"/>
  <c r="B41" i="87"/>
  <c r="F319" i="87"/>
  <c r="N822" i="87"/>
  <c r="D368" i="87"/>
  <c r="D958" i="87"/>
  <c r="E537" i="87"/>
  <c r="I635" i="87"/>
  <c r="O244" i="87"/>
  <c r="G662" i="87"/>
  <c r="B31" i="87"/>
  <c r="J945" i="87"/>
  <c r="N843" i="87"/>
  <c r="J256" i="87"/>
  <c r="H922" i="87"/>
  <c r="D212" i="87"/>
  <c r="D695" i="87"/>
  <c r="L578" i="87"/>
  <c r="L781" i="87"/>
  <c r="B327" i="87"/>
  <c r="H905" i="87"/>
  <c r="C504" i="87"/>
  <c r="C188" i="87"/>
  <c r="L492" i="87"/>
  <c r="J304" i="87"/>
  <c r="L599" i="87"/>
  <c r="D728" i="87"/>
  <c r="H344" i="87"/>
  <c r="N889" i="87"/>
  <c r="C567" i="87"/>
  <c r="B859" i="87"/>
  <c r="C487" i="87"/>
  <c r="G136" i="87"/>
  <c r="B298" i="87"/>
  <c r="E167" i="87"/>
  <c r="K490" i="87"/>
  <c r="C198" i="87"/>
  <c r="B720" i="87"/>
  <c r="D693" i="87"/>
  <c r="G598" i="87"/>
  <c r="K986" i="87"/>
  <c r="G430" i="87"/>
  <c r="G711" i="87"/>
  <c r="E231" i="87"/>
  <c r="C549" i="87"/>
  <c r="O257" i="87"/>
  <c r="N396" i="87"/>
  <c r="B305" i="87"/>
  <c r="G896" i="87"/>
  <c r="J875" i="87"/>
  <c r="D928" i="87"/>
  <c r="O732" i="87"/>
  <c r="K674" i="87"/>
  <c r="C427" i="87"/>
  <c r="C143" i="87"/>
  <c r="L242" i="87"/>
  <c r="I178" i="87"/>
  <c r="K518" i="87"/>
  <c r="K703" i="87"/>
  <c r="J400" i="87"/>
  <c r="B757" i="87"/>
  <c r="N609" i="87"/>
  <c r="J98" i="87"/>
  <c r="C489" i="87"/>
  <c r="I879" i="87"/>
  <c r="C765" i="87"/>
  <c r="G588" i="87"/>
  <c r="H145" i="87"/>
  <c r="D93" i="87"/>
  <c r="I438" i="87"/>
  <c r="D133" i="87"/>
  <c r="C409" i="87"/>
  <c r="B164" i="87"/>
  <c r="E956" i="87"/>
  <c r="N888" i="87"/>
  <c r="J769" i="87"/>
  <c r="N674" i="87"/>
  <c r="E440" i="87"/>
  <c r="O522" i="87"/>
  <c r="O390" i="87"/>
  <c r="K362" i="87"/>
  <c r="D161" i="87"/>
  <c r="H519" i="87"/>
  <c r="E62" i="87"/>
  <c r="B747" i="87"/>
  <c r="N719" i="87"/>
  <c r="J648" i="87"/>
  <c r="B937" i="87"/>
  <c r="J943" i="87"/>
  <c r="O859" i="87"/>
  <c r="I510" i="87"/>
  <c r="G302" i="87"/>
  <c r="B80" i="87"/>
  <c r="K332" i="87"/>
  <c r="K76" i="87"/>
  <c r="N475" i="87"/>
  <c r="O182" i="87"/>
  <c r="O110" i="87"/>
  <c r="O348" i="87"/>
  <c r="L74" i="87"/>
  <c r="L593" i="87"/>
  <c r="H197" i="87"/>
  <c r="C617" i="87"/>
  <c r="N35" i="87"/>
  <c r="O329" i="87"/>
  <c r="E538" i="87"/>
  <c r="F587" i="87"/>
  <c r="C195" i="87"/>
  <c r="F324" i="87"/>
  <c r="L220" i="87"/>
  <c r="K456" i="87"/>
  <c r="I206" i="87"/>
  <c r="C525" i="87"/>
  <c r="N245" i="87"/>
  <c r="K148" i="87"/>
  <c r="F224" i="87"/>
  <c r="B71" i="87"/>
  <c r="O333" i="87"/>
  <c r="K99" i="87"/>
  <c r="D229" i="87"/>
  <c r="L201" i="87"/>
  <c r="N137" i="87"/>
  <c r="F500" i="87"/>
  <c r="E160" i="87"/>
  <c r="O284" i="87"/>
  <c r="E88" i="87"/>
  <c r="H330" i="87"/>
  <c r="G412" i="87"/>
  <c r="J760" i="87"/>
  <c r="H994" i="87"/>
  <c r="O686" i="87"/>
  <c r="L898" i="87"/>
  <c r="D847" i="87"/>
  <c r="K917" i="87"/>
  <c r="N443" i="87"/>
  <c r="O303" i="87"/>
  <c r="J630" i="87"/>
  <c r="F854" i="87"/>
  <c r="H665" i="87"/>
  <c r="N671" i="87"/>
  <c r="K77" i="87"/>
  <c r="O432" i="87"/>
  <c r="L726" i="87"/>
  <c r="G628" i="87"/>
  <c r="E818" i="87"/>
  <c r="K363" i="87"/>
  <c r="L557" i="87"/>
  <c r="N919" i="87"/>
  <c r="O139" i="87"/>
  <c r="J182" i="87"/>
  <c r="J725" i="87"/>
  <c r="O742" i="87"/>
  <c r="D954" i="87"/>
  <c r="H79" i="87"/>
  <c r="J406" i="87"/>
  <c r="J583" i="87"/>
  <c r="L662" i="87"/>
  <c r="F861" i="87"/>
  <c r="I877" i="87"/>
  <c r="O902" i="87"/>
  <c r="L800" i="87"/>
  <c r="D20" i="87"/>
  <c r="O173" i="66" s="1"/>
  <c r="I639" i="87"/>
  <c r="J727" i="87"/>
  <c r="D440" i="87"/>
  <c r="E383" i="87"/>
  <c r="L73" i="87"/>
  <c r="I102" i="87"/>
  <c r="L667" i="87"/>
  <c r="B777" i="87"/>
  <c r="C772" i="87"/>
  <c r="D737" i="87"/>
  <c r="E980" i="87"/>
  <c r="J618" i="87"/>
  <c r="J402" i="87"/>
  <c r="L246" i="87"/>
  <c r="F55" i="87"/>
  <c r="G478" i="87"/>
  <c r="F68" i="87"/>
  <c r="C380" i="87"/>
  <c r="N290" i="87"/>
  <c r="H83" i="87"/>
  <c r="D570" i="87"/>
  <c r="J279" i="87"/>
  <c r="K946" i="87"/>
  <c r="J292" i="87"/>
  <c r="B843" i="87"/>
  <c r="K847" i="87"/>
  <c r="C711" i="87"/>
  <c r="J717" i="87"/>
  <c r="I442" i="87"/>
  <c r="B311" i="87"/>
  <c r="D314" i="87"/>
  <c r="D292" i="87"/>
  <c r="K600" i="87"/>
  <c r="H544" i="87"/>
  <c r="B181" i="87"/>
  <c r="E348" i="87"/>
  <c r="B812" i="87"/>
  <c r="I790" i="87"/>
  <c r="G632" i="87"/>
  <c r="B867" i="87"/>
  <c r="H944" i="87"/>
  <c r="C610" i="87"/>
  <c r="B163" i="87"/>
  <c r="G506" i="87"/>
  <c r="O129" i="87"/>
  <c r="H525" i="87"/>
  <c r="D156" i="87"/>
  <c r="B278" i="87"/>
  <c r="O583" i="87"/>
  <c r="E636" i="87"/>
  <c r="K980" i="87"/>
  <c r="L880" i="87"/>
  <c r="E745" i="87"/>
  <c r="G509" i="87"/>
  <c r="K264" i="87"/>
  <c r="F406" i="87"/>
  <c r="F222" i="87"/>
  <c r="D279" i="87"/>
  <c r="B204" i="87"/>
  <c r="B469" i="87"/>
  <c r="D317" i="87"/>
  <c r="K777" i="87"/>
  <c r="F400" i="87"/>
  <c r="E765" i="87"/>
  <c r="G582" i="87"/>
  <c r="J91" i="87"/>
  <c r="G851" i="87"/>
  <c r="B137" i="87"/>
  <c r="D408" i="87"/>
  <c r="F146" i="87"/>
  <c r="B596" i="87"/>
  <c r="F74" i="87"/>
  <c r="F312" i="87"/>
  <c r="G321" i="87"/>
  <c r="C38" i="87"/>
  <c r="O513" i="87"/>
  <c r="O160" i="87"/>
  <c r="I601" i="87"/>
  <c r="H189" i="87"/>
  <c r="N377" i="87"/>
  <c r="G32" i="87"/>
  <c r="K573" i="87"/>
  <c r="O512" i="87"/>
  <c r="I158" i="87"/>
  <c r="L293" i="87"/>
  <c r="K272" i="87"/>
  <c r="B420" i="87"/>
  <c r="I486" i="87"/>
  <c r="B112" i="87"/>
  <c r="L389" i="87"/>
  <c r="G207" i="87"/>
  <c r="F428" i="87"/>
  <c r="B32" i="87"/>
  <c r="G520" i="87"/>
  <c r="F106" i="87"/>
  <c r="H318" i="87"/>
  <c r="B114" i="87"/>
  <c r="B564" i="87"/>
  <c r="K137" i="87"/>
  <c r="F231" i="87"/>
  <c r="G131" i="87"/>
  <c r="C456" i="87"/>
  <c r="C200" i="87"/>
  <c r="D26" i="87"/>
  <c r="O232" i="66" s="1"/>
  <c r="D294" i="87"/>
  <c r="O455" i="87"/>
  <c r="O984" i="87"/>
  <c r="D553" i="87"/>
  <c r="N730" i="87"/>
  <c r="H317" i="87"/>
  <c r="I834" i="87"/>
  <c r="J582" i="87"/>
  <c r="E788" i="87"/>
  <c r="C27" i="87"/>
  <c r="D253" i="66" s="1"/>
  <c r="F541" i="87"/>
  <c r="C862" i="87"/>
  <c r="H313" i="87"/>
  <c r="L865" i="87"/>
  <c r="G421" i="87"/>
  <c r="L1002" i="87"/>
  <c r="C641" i="87"/>
  <c r="J33" i="87"/>
  <c r="F103" i="87"/>
  <c r="I575" i="87"/>
  <c r="J566" i="87"/>
  <c r="G718" i="87"/>
  <c r="D923" i="87"/>
  <c r="H880" i="87"/>
  <c r="B950" i="87"/>
  <c r="L67" i="87"/>
  <c r="H477" i="87"/>
  <c r="H971" i="87"/>
  <c r="O574" i="87"/>
  <c r="L717" i="87"/>
  <c r="E278" i="87"/>
  <c r="O313" i="87"/>
  <c r="I930" i="87"/>
  <c r="N558" i="87"/>
  <c r="O240" i="87"/>
  <c r="H811" i="87"/>
  <c r="L379" i="87"/>
  <c r="H838" i="87"/>
  <c r="F90" i="87"/>
  <c r="I445" i="87"/>
  <c r="N681" i="87"/>
  <c r="D603" i="87"/>
  <c r="G872" i="87"/>
  <c r="F578" i="87"/>
  <c r="D535" i="87"/>
  <c r="I201" i="87"/>
  <c r="N364" i="87"/>
  <c r="F47" i="87"/>
  <c r="E311" i="87"/>
  <c r="D78" i="87"/>
  <c r="J78" i="87"/>
  <c r="J951" i="87"/>
  <c r="H983" i="87"/>
  <c r="J930" i="87"/>
  <c r="K850" i="87"/>
  <c r="F340" i="87"/>
  <c r="N775" i="87"/>
  <c r="F512" i="87"/>
  <c r="C497" i="87"/>
  <c r="C164" i="87"/>
  <c r="K596" i="87"/>
  <c r="B242" i="87"/>
  <c r="O11" i="87"/>
  <c r="E103" i="66" s="1"/>
  <c r="G811" i="87"/>
  <c r="K848" i="87"/>
  <c r="E798" i="87"/>
  <c r="J407" i="87"/>
  <c r="E653" i="87"/>
  <c r="E915" i="87"/>
  <c r="F268" i="87"/>
  <c r="L690" i="87"/>
  <c r="O66" i="87"/>
  <c r="H413" i="87"/>
  <c r="C396" i="87"/>
  <c r="H283" i="87"/>
  <c r="D250" i="87"/>
  <c r="O185" i="87"/>
  <c r="E985" i="87"/>
  <c r="B638" i="87"/>
  <c r="J255" i="87"/>
  <c r="J891" i="87"/>
  <c r="J675" i="87"/>
  <c r="H722" i="87"/>
  <c r="L70" i="87"/>
  <c r="C333" i="87"/>
  <c r="B315" i="87"/>
  <c r="B556" i="87"/>
  <c r="N98" i="87"/>
  <c r="O764" i="87"/>
  <c r="N682" i="87"/>
  <c r="J775" i="87"/>
  <c r="I949" i="87"/>
  <c r="J431" i="87"/>
  <c r="F813" i="87"/>
  <c r="E673" i="87"/>
  <c r="G313" i="87"/>
  <c r="C34" i="87"/>
  <c r="H22" i="87"/>
  <c r="P197" i="66" s="1"/>
  <c r="I100" i="87"/>
  <c r="L323" i="87"/>
  <c r="G200" i="87"/>
  <c r="B872" i="87"/>
  <c r="G929" i="87"/>
  <c r="O925" i="87"/>
  <c r="C700" i="87"/>
  <c r="J981" i="87"/>
  <c r="C967" i="87"/>
  <c r="I289" i="87"/>
  <c r="E192" i="87"/>
  <c r="H268" i="87"/>
  <c r="L222" i="87"/>
  <c r="H507" i="87"/>
  <c r="E169" i="87"/>
  <c r="B103" i="87"/>
  <c r="G161" i="87"/>
  <c r="D459" i="87"/>
  <c r="B76" i="87"/>
  <c r="O598" i="87"/>
  <c r="G203" i="87"/>
  <c r="E375" i="87"/>
  <c r="D37" i="87"/>
  <c r="L415" i="87"/>
  <c r="F70" i="87"/>
  <c r="B86" i="87"/>
  <c r="K626" i="87"/>
  <c r="K82" i="87"/>
  <c r="B379" i="87"/>
  <c r="O188" i="87"/>
  <c r="O116" i="87"/>
  <c r="H548" i="87"/>
  <c r="C199" i="87"/>
  <c r="C436" i="87"/>
  <c r="L99" i="87"/>
  <c r="O472" i="87"/>
  <c r="C119" i="87"/>
  <c r="O384" i="87"/>
  <c r="K299" i="87"/>
  <c r="D453" i="87"/>
  <c r="B698" i="87"/>
  <c r="L256" i="87"/>
  <c r="H577" i="87"/>
  <c r="K389" i="87"/>
  <c r="K14" i="87"/>
  <c r="O117" i="66" s="1"/>
  <c r="G425" i="87"/>
  <c r="H517" i="87"/>
  <c r="I975" i="87"/>
  <c r="G914" i="87"/>
  <c r="B672" i="87"/>
  <c r="D596" i="87"/>
  <c r="B834" i="87"/>
  <c r="D806" i="87"/>
  <c r="N847" i="87"/>
  <c r="C466" i="87"/>
  <c r="J707" i="87"/>
  <c r="L687" i="87"/>
  <c r="K909" i="87"/>
  <c r="E802" i="87"/>
  <c r="N969" i="87"/>
  <c r="K544" i="87"/>
  <c r="K781" i="87"/>
  <c r="O308" i="87"/>
  <c r="F828" i="87"/>
  <c r="F433" i="87"/>
  <c r="G876" i="87"/>
  <c r="E177" i="87"/>
  <c r="J641" i="87"/>
  <c r="H939" i="87"/>
  <c r="J818" i="87"/>
  <c r="B660" i="87"/>
  <c r="O820" i="87"/>
  <c r="C778" i="87"/>
  <c r="O930" i="87"/>
  <c r="J483" i="87"/>
  <c r="J261" i="87"/>
  <c r="J15" i="87"/>
  <c r="I841" i="87"/>
  <c r="I731" i="87"/>
  <c r="D792" i="87"/>
  <c r="B675" i="87"/>
  <c r="G218" i="87"/>
  <c r="J627" i="87"/>
  <c r="L972" i="87"/>
  <c r="J932" i="87"/>
  <c r="E823" i="87"/>
  <c r="E451" i="87"/>
  <c r="I203" i="87"/>
  <c r="D361" i="87"/>
  <c r="E161" i="87"/>
  <c r="H594" i="87"/>
  <c r="C192" i="87"/>
  <c r="K516" i="87"/>
  <c r="D362" i="87"/>
  <c r="O713" i="87"/>
  <c r="I345" i="87"/>
  <c r="E729" i="87"/>
  <c r="L643" i="87"/>
  <c r="O797" i="87"/>
  <c r="F898" i="87"/>
  <c r="K60" i="87"/>
  <c r="H473" i="87"/>
  <c r="O119" i="87"/>
  <c r="E409" i="87"/>
  <c r="H196" i="87"/>
  <c r="L388" i="87"/>
  <c r="I430" i="87"/>
  <c r="N874" i="87"/>
  <c r="H406" i="87"/>
  <c r="H833" i="87"/>
  <c r="H836" i="87"/>
  <c r="I965" i="87"/>
  <c r="J315" i="87"/>
  <c r="F603" i="87"/>
  <c r="I19" i="87"/>
  <c r="E180" i="66" s="1"/>
  <c r="O428" i="87"/>
  <c r="G26" i="87"/>
  <c r="O237" i="66" s="1"/>
  <c r="L361" i="87"/>
  <c r="E11" i="87"/>
  <c r="D93" i="66" s="1"/>
  <c r="K612" i="87"/>
  <c r="L234" i="87"/>
  <c r="B218" i="87"/>
  <c r="L640" i="87"/>
  <c r="K624" i="87"/>
  <c r="E929" i="87"/>
  <c r="I416" i="87"/>
  <c r="K773" i="87"/>
  <c r="B195" i="87"/>
  <c r="E476" i="87"/>
  <c r="N76" i="87"/>
  <c r="H423" i="87"/>
  <c r="I66" i="87"/>
  <c r="O836" i="87"/>
  <c r="B415" i="87"/>
  <c r="B810" i="87"/>
  <c r="G699" i="87"/>
  <c r="H534" i="87"/>
  <c r="N984" i="87"/>
  <c r="N945" i="87"/>
  <c r="E241" i="87"/>
  <c r="K478" i="87"/>
  <c r="L244" i="87"/>
  <c r="D406" i="87"/>
  <c r="N72" i="87"/>
  <c r="I629" i="87"/>
  <c r="I187" i="87"/>
  <c r="J980" i="87"/>
  <c r="F567" i="87"/>
  <c r="L678" i="87"/>
  <c r="F549" i="87"/>
  <c r="E864" i="87"/>
  <c r="F367" i="87"/>
  <c r="I760" i="87"/>
  <c r="H382" i="87"/>
  <c r="L545" i="87"/>
  <c r="H32" i="87"/>
  <c r="B61" i="87"/>
  <c r="C485" i="87"/>
  <c r="D94" i="87"/>
  <c r="I634" i="87"/>
  <c r="E592" i="87"/>
  <c r="D228" i="87"/>
  <c r="O359" i="87"/>
  <c r="G257" i="87"/>
  <c r="C415" i="87"/>
  <c r="K239" i="87"/>
  <c r="B552" i="87"/>
  <c r="N209" i="87"/>
  <c r="N394" i="87"/>
  <c r="G110" i="87"/>
  <c r="H467" i="87"/>
  <c r="N129" i="87"/>
  <c r="O632" i="87"/>
  <c r="C204" i="87"/>
  <c r="O379" i="87"/>
  <c r="L433" i="87"/>
  <c r="N179" i="87"/>
  <c r="H527" i="87"/>
  <c r="B101" i="87"/>
  <c r="G292" i="87"/>
  <c r="E191" i="87"/>
  <c r="C351" i="87"/>
  <c r="D29" i="87"/>
  <c r="D273" i="66" s="1"/>
  <c r="H81" i="87"/>
  <c r="L612" i="87"/>
  <c r="G84" i="87"/>
  <c r="F419" i="87"/>
  <c r="D202" i="87"/>
  <c r="E577" i="87"/>
  <c r="L81" i="87"/>
  <c r="G351" i="87"/>
  <c r="I51" i="87"/>
  <c r="I648" i="87"/>
  <c r="N958" i="87"/>
  <c r="B758" i="87"/>
  <c r="O746" i="87"/>
  <c r="N584" i="87"/>
  <c r="D864" i="87"/>
  <c r="D121" i="87"/>
  <c r="C376" i="87"/>
  <c r="E827" i="87"/>
  <c r="E706" i="87"/>
  <c r="E903" i="87"/>
  <c r="H857" i="87"/>
  <c r="J284" i="87"/>
  <c r="H604" i="87"/>
  <c r="C681" i="87"/>
  <c r="G266" i="87"/>
  <c r="O479" i="87"/>
  <c r="E712" i="87"/>
  <c r="G653" i="87"/>
  <c r="F752" i="87"/>
  <c r="I383" i="87"/>
  <c r="I943" i="87"/>
  <c r="J616" i="87"/>
  <c r="B501" i="87"/>
  <c r="J542" i="87"/>
  <c r="K984" i="87"/>
  <c r="O744" i="87"/>
  <c r="H736" i="87"/>
  <c r="G996" i="87"/>
  <c r="C819" i="87"/>
  <c r="B851" i="87"/>
  <c r="L620" i="87"/>
  <c r="C923" i="87"/>
  <c r="L834" i="87"/>
  <c r="C684" i="87"/>
  <c r="K884" i="87"/>
  <c r="H844" i="87"/>
  <c r="D445" i="87"/>
  <c r="F450" i="87"/>
  <c r="J704" i="87"/>
  <c r="O755" i="87"/>
  <c r="O788" i="87"/>
  <c r="D841" i="87"/>
  <c r="E506" i="87"/>
  <c r="G229" i="87"/>
  <c r="L302" i="87"/>
  <c r="N519" i="87"/>
  <c r="O15" i="87"/>
  <c r="E144" i="66" s="1"/>
  <c r="L696" i="87"/>
  <c r="J771" i="87"/>
  <c r="D484" i="87"/>
  <c r="L910" i="87"/>
  <c r="C401" i="87"/>
  <c r="L817" i="87"/>
  <c r="F655" i="87"/>
  <c r="G379" i="87"/>
  <c r="B119" i="87"/>
  <c r="D505" i="87"/>
  <c r="B159" i="87"/>
  <c r="I318" i="87"/>
  <c r="O189" i="87"/>
  <c r="H863" i="87"/>
  <c r="B964" i="87"/>
  <c r="F850" i="87"/>
  <c r="J786" i="87"/>
  <c r="O717" i="87"/>
  <c r="C526" i="87"/>
  <c r="J159" i="87"/>
  <c r="H354" i="87"/>
  <c r="I65" i="87"/>
  <c r="E312" i="87"/>
  <c r="C76" i="87"/>
  <c r="I649" i="87"/>
  <c r="G135" i="87"/>
  <c r="O652" i="87"/>
  <c r="B764" i="87"/>
  <c r="J942" i="87"/>
  <c r="D970" i="87"/>
  <c r="J598" i="87"/>
  <c r="E855" i="87"/>
  <c r="E522" i="87"/>
  <c r="F396" i="87"/>
  <c r="I283" i="87"/>
  <c r="I596" i="87"/>
  <c r="E550" i="87"/>
  <c r="F39" i="87"/>
  <c r="E360" i="87"/>
  <c r="D894" i="87"/>
  <c r="L935" i="87"/>
  <c r="N871" i="87"/>
  <c r="N903" i="87"/>
  <c r="B724" i="87"/>
  <c r="J469" i="87"/>
  <c r="D980" i="87"/>
  <c r="F356" i="87"/>
  <c r="L410" i="87"/>
  <c r="K94" i="87"/>
  <c r="K366" i="87"/>
  <c r="C223" i="87"/>
  <c r="B942" i="87"/>
  <c r="J228" i="87"/>
  <c r="J168" i="87"/>
  <c r="B824" i="87"/>
  <c r="J689" i="87"/>
  <c r="C695" i="87"/>
  <c r="N337" i="87"/>
  <c r="F116" i="87"/>
  <c r="H375" i="87"/>
  <c r="K57" i="87"/>
  <c r="F534" i="87"/>
  <c r="E600" i="87"/>
  <c r="C288" i="87"/>
  <c r="F323" i="87"/>
  <c r="N317" i="87"/>
  <c r="N474" i="87"/>
  <c r="I299" i="87"/>
  <c r="F622" i="87"/>
  <c r="E240" i="87"/>
  <c r="E173" i="87"/>
  <c r="K355" i="87"/>
  <c r="N73" i="87"/>
  <c r="I535" i="87"/>
  <c r="E93" i="87"/>
  <c r="F596" i="87"/>
  <c r="I167" i="87"/>
  <c r="F343" i="87"/>
  <c r="F459" i="87"/>
  <c r="E143" i="87"/>
  <c r="I536" i="87"/>
  <c r="H64" i="87"/>
  <c r="N255" i="87"/>
  <c r="L154" i="87"/>
  <c r="I314" i="87"/>
  <c r="K89" i="87"/>
  <c r="G625" i="87"/>
  <c r="B593" i="87"/>
  <c r="L260" i="87"/>
  <c r="N319" i="87"/>
  <c r="L252" i="87"/>
  <c r="D39" i="87"/>
  <c r="C530" i="87"/>
  <c r="K311" i="87"/>
  <c r="F266" i="87"/>
  <c r="O466" i="87"/>
  <c r="N19" i="87"/>
  <c r="E184" i="66" s="1"/>
  <c r="D585" i="87"/>
  <c r="K23" i="87"/>
  <c r="D222" i="66" s="1"/>
  <c r="G380" i="87"/>
  <c r="B122" i="87"/>
  <c r="L699" i="87"/>
  <c r="J541" i="87"/>
  <c r="B742" i="87"/>
  <c r="G966" i="87"/>
  <c r="E905" i="87"/>
  <c r="C989" i="87"/>
  <c r="D904" i="87"/>
  <c r="N339" i="87"/>
  <c r="O778" i="87"/>
  <c r="J747" i="87"/>
  <c r="E887" i="87"/>
  <c r="J579" i="87"/>
  <c r="E754" i="87"/>
  <c r="K551" i="87"/>
  <c r="O701" i="87"/>
  <c r="C652" i="87"/>
  <c r="B879" i="87"/>
  <c r="E773" i="87"/>
  <c r="J207" i="87"/>
  <c r="H535" i="87"/>
  <c r="J16" i="87"/>
  <c r="C112" i="87"/>
  <c r="O456" i="87"/>
  <c r="F712" i="87"/>
  <c r="L676" i="87"/>
  <c r="E826" i="87"/>
  <c r="J513" i="87"/>
  <c r="B919" i="87"/>
  <c r="I974" i="87"/>
  <c r="N64" i="87"/>
  <c r="C480" i="87"/>
  <c r="C996" i="87"/>
  <c r="E759" i="87"/>
  <c r="J355" i="87"/>
  <c r="K868" i="87"/>
  <c r="O147" i="87"/>
  <c r="O447" i="87"/>
  <c r="K720" i="87"/>
  <c r="L401" i="87"/>
  <c r="G249" i="87"/>
  <c r="E431" i="87"/>
  <c r="L235" i="87"/>
  <c r="I386" i="87"/>
  <c r="I229" i="87"/>
  <c r="E22" i="87"/>
  <c r="O193" i="66" s="1"/>
  <c r="K629" i="87"/>
  <c r="G993" i="87"/>
  <c r="I971" i="87"/>
  <c r="K631" i="87"/>
  <c r="G833" i="87"/>
  <c r="E896" i="87"/>
  <c r="J954" i="87"/>
  <c r="H447" i="87"/>
  <c r="B300" i="87"/>
  <c r="D247" i="87"/>
  <c r="H490" i="87"/>
  <c r="C439" i="87"/>
  <c r="G42" i="87"/>
  <c r="G465" i="87"/>
  <c r="L803" i="87"/>
  <c r="I824" i="87"/>
  <c r="F866" i="87"/>
  <c r="G679" i="87"/>
  <c r="L915" i="87"/>
  <c r="L600" i="87"/>
  <c r="L88" i="87"/>
  <c r="E459" i="87"/>
  <c r="I55" i="87"/>
  <c r="F385" i="87"/>
  <c r="N81" i="87"/>
  <c r="K666" i="87"/>
  <c r="K682" i="87"/>
  <c r="I654" i="87"/>
  <c r="G854" i="87"/>
  <c r="G722" i="87"/>
  <c r="H831" i="87"/>
  <c r="G337" i="87"/>
  <c r="H56" i="87"/>
  <c r="C242" i="87"/>
  <c r="G208" i="87"/>
  <c r="G516" i="87"/>
  <c r="B45" i="87"/>
  <c r="H542" i="87"/>
  <c r="E490" i="87"/>
  <c r="E780" i="87"/>
  <c r="I709" i="87"/>
  <c r="H812" i="87"/>
  <c r="G667" i="87"/>
  <c r="I787" i="87"/>
  <c r="O889" i="87"/>
  <c r="K461" i="87"/>
  <c r="B70" i="87"/>
  <c r="F342" i="87"/>
  <c r="O36" i="87"/>
  <c r="G614" i="87"/>
  <c r="H440" i="87"/>
  <c r="N789" i="87"/>
  <c r="I785" i="87"/>
  <c r="D779" i="87"/>
  <c r="O661" i="87"/>
  <c r="O739" i="87"/>
  <c r="E876" i="87"/>
  <c r="J161" i="87"/>
  <c r="E293" i="87"/>
  <c r="K562" i="87"/>
  <c r="F84" i="87"/>
  <c r="N330" i="87"/>
  <c r="F44" i="87"/>
  <c r="D536" i="87"/>
  <c r="I273" i="87"/>
  <c r="I22" i="87"/>
  <c r="P198" i="66" s="1"/>
  <c r="I382" i="87"/>
  <c r="C51" i="87"/>
  <c r="D488" i="87"/>
  <c r="E84" i="87"/>
  <c r="G55" i="87"/>
  <c r="H304" i="87"/>
  <c r="E428" i="87"/>
  <c r="E158" i="87"/>
  <c r="K584" i="87"/>
  <c r="E86" i="87"/>
  <c r="H232" i="87"/>
  <c r="L393" i="87"/>
  <c r="H45" i="87"/>
  <c r="B508" i="87"/>
  <c r="E41" i="87"/>
  <c r="B561" i="87"/>
  <c r="H13" i="87"/>
  <c r="E115" i="66" s="1"/>
  <c r="N362" i="87"/>
  <c r="D556" i="87"/>
  <c r="F513" i="87"/>
  <c r="H170" i="87"/>
  <c r="N410" i="87"/>
  <c r="N293" i="87"/>
  <c r="G446" i="87"/>
  <c r="C628" i="87"/>
  <c r="C297" i="87"/>
  <c r="O270" i="87"/>
  <c r="F421" i="87"/>
  <c r="N172" i="87"/>
  <c r="O569" i="87"/>
  <c r="N294" i="87"/>
  <c r="D800" i="87"/>
  <c r="F394" i="87"/>
  <c r="H967" i="87"/>
  <c r="G553" i="87"/>
  <c r="O769" i="87"/>
  <c r="J967" i="87"/>
  <c r="H653" i="87"/>
  <c r="F179" i="87"/>
  <c r="I517" i="87"/>
  <c r="G979" i="87"/>
  <c r="H631" i="87"/>
  <c r="E694" i="87"/>
  <c r="N286" i="87"/>
  <c r="J741" i="87"/>
  <c r="K858" i="87"/>
  <c r="I259" i="87"/>
  <c r="J774" i="87"/>
  <c r="J823" i="87"/>
  <c r="N893" i="87"/>
  <c r="N721" i="87"/>
  <c r="K303" i="87"/>
  <c r="O342" i="87"/>
  <c r="H60" i="87"/>
  <c r="N265" i="87"/>
  <c r="N309" i="87"/>
  <c r="F564" i="87"/>
  <c r="K741" i="87"/>
  <c r="J581" i="87"/>
  <c r="N821" i="87"/>
  <c r="I580" i="87"/>
  <c r="K908" i="87"/>
  <c r="B537" i="87"/>
  <c r="N786" i="87"/>
  <c r="C103" i="87"/>
  <c r="J327" i="87"/>
  <c r="O216" i="87"/>
  <c r="C867" i="87"/>
  <c r="C662" i="87"/>
  <c r="I539" i="87"/>
  <c r="I210" i="87"/>
  <c r="J503" i="87"/>
  <c r="L441" i="87"/>
  <c r="N29" i="87"/>
  <c r="E284" i="66" s="1"/>
  <c r="D79" i="87"/>
  <c r="L328" i="87"/>
  <c r="L571" i="87"/>
  <c r="N373" i="87"/>
  <c r="E162" i="87"/>
  <c r="G187" i="87"/>
  <c r="B324" i="87"/>
  <c r="I581" i="87"/>
  <c r="N75" i="87"/>
  <c r="D30" i="87"/>
  <c r="O273" i="66" s="1"/>
  <c r="H694" i="87"/>
  <c r="C893" i="87"/>
  <c r="J685" i="87"/>
  <c r="O675" i="87"/>
  <c r="F420" i="87"/>
  <c r="H217" i="87"/>
  <c r="E531" i="87"/>
  <c r="O731" i="87"/>
  <c r="D616" i="87"/>
  <c r="N561" i="87"/>
  <c r="G891" i="87"/>
  <c r="J710" i="87"/>
  <c r="C708" i="87"/>
  <c r="L753" i="87"/>
  <c r="K648" i="87"/>
  <c r="E512" i="87"/>
  <c r="J600" i="87"/>
  <c r="H709" i="87"/>
  <c r="E680" i="87"/>
  <c r="E993" i="87"/>
  <c r="G25" i="87"/>
  <c r="D237" i="66" s="1"/>
  <c r="C959" i="87"/>
  <c r="E643" i="87"/>
  <c r="B768" i="87"/>
  <c r="G822" i="87"/>
  <c r="B707" i="87"/>
  <c r="N544" i="87"/>
  <c r="N686" i="87"/>
  <c r="B222" i="87"/>
  <c r="O606" i="87"/>
  <c r="B251" i="87"/>
  <c r="F374" i="87"/>
  <c r="B23" i="87"/>
  <c r="D210" i="66" s="1"/>
  <c r="I441" i="87"/>
  <c r="E243" i="87"/>
  <c r="C796" i="87"/>
  <c r="L959" i="87"/>
  <c r="L584" i="87"/>
  <c r="K716" i="87"/>
  <c r="D359" i="87"/>
  <c r="N737" i="87"/>
  <c r="H386" i="87"/>
  <c r="L500" i="87"/>
  <c r="K83" i="87"/>
  <c r="B302" i="87"/>
  <c r="I363" i="87"/>
  <c r="B95" i="87"/>
  <c r="F503" i="87"/>
  <c r="I655" i="87"/>
  <c r="O980" i="87"/>
  <c r="E781" i="87"/>
  <c r="O665" i="87"/>
  <c r="O897" i="87"/>
  <c r="I627" i="87"/>
  <c r="E481" i="87"/>
  <c r="H308" i="87"/>
  <c r="B287" i="87"/>
  <c r="N473" i="87"/>
  <c r="O32" i="87"/>
  <c r="E585" i="87"/>
  <c r="D75" i="87"/>
  <c r="L321" i="87"/>
  <c r="B714" i="87"/>
  <c r="J438" i="87"/>
  <c r="G621" i="87"/>
  <c r="F991" i="87"/>
  <c r="H851" i="87"/>
  <c r="H257" i="87"/>
  <c r="L59" i="87"/>
  <c r="C707" i="87"/>
  <c r="C743" i="87"/>
  <c r="O932" i="87"/>
  <c r="J99" i="87"/>
  <c r="H791" i="87"/>
  <c r="N853" i="87"/>
  <c r="D230" i="87"/>
  <c r="F200" i="87"/>
  <c r="N814" i="87"/>
  <c r="I749" i="87"/>
  <c r="K570" i="87"/>
  <c r="D749" i="87"/>
  <c r="G817" i="87"/>
  <c r="G515" i="87"/>
  <c r="J81" i="87"/>
  <c r="I626" i="87"/>
  <c r="N745" i="87"/>
  <c r="D331" i="87"/>
  <c r="H683" i="87"/>
  <c r="H40" i="87"/>
  <c r="K531" i="87"/>
  <c r="N203" i="87"/>
  <c r="H329" i="87"/>
  <c r="I76" i="87"/>
  <c r="H411" i="87"/>
  <c r="K123" i="87"/>
  <c r="I779" i="87"/>
  <c r="B907" i="87"/>
  <c r="H630" i="87"/>
  <c r="E626" i="87"/>
  <c r="F349" i="87"/>
  <c r="N798" i="87"/>
  <c r="G293" i="87"/>
  <c r="L458" i="87"/>
  <c r="O264" i="87"/>
  <c r="C595" i="87"/>
  <c r="F289" i="87"/>
  <c r="D339" i="87"/>
  <c r="I234" i="87"/>
  <c r="O561" i="87"/>
  <c r="L720" i="87"/>
  <c r="O704" i="87"/>
  <c r="E776" i="87"/>
  <c r="B436" i="87"/>
  <c r="N990" i="87"/>
  <c r="D984" i="87"/>
  <c r="O39" i="87"/>
  <c r="G247" i="87"/>
  <c r="D50" i="87"/>
  <c r="G473" i="87"/>
  <c r="E89" i="87"/>
  <c r="B434" i="87"/>
  <c r="N85" i="87"/>
  <c r="J739" i="87"/>
  <c r="D939" i="87"/>
  <c r="G587" i="87"/>
  <c r="N973" i="87"/>
  <c r="C444" i="87"/>
  <c r="D783" i="87"/>
  <c r="L660" i="87"/>
  <c r="B715" i="87"/>
  <c r="N487" i="87"/>
  <c r="C162" i="87"/>
  <c r="L932" i="87"/>
  <c r="B866" i="87"/>
  <c r="N1000" i="87"/>
  <c r="O723" i="87"/>
  <c r="L532" i="87"/>
  <c r="I952" i="87"/>
  <c r="F524" i="87"/>
  <c r="D244" i="87"/>
  <c r="F444" i="87"/>
  <c r="C776" i="87"/>
  <c r="C821" i="87"/>
  <c r="B363" i="87"/>
  <c r="C734" i="87"/>
  <c r="J859" i="87"/>
  <c r="K838" i="87"/>
  <c r="I1002" i="87"/>
  <c r="C926" i="87"/>
  <c r="I628" i="87"/>
  <c r="G954" i="87"/>
  <c r="L304" i="87"/>
  <c r="N262" i="87"/>
  <c r="I307" i="87"/>
  <c r="G393" i="87"/>
  <c r="N509" i="87"/>
  <c r="F355" i="87"/>
  <c r="D403" i="87"/>
  <c r="K805" i="87"/>
  <c r="J941" i="87"/>
  <c r="J614" i="87"/>
  <c r="J316" i="87"/>
  <c r="D694" i="87"/>
  <c r="I691" i="87"/>
  <c r="K39" i="87"/>
  <c r="K614" i="87"/>
  <c r="L413" i="87"/>
  <c r="N518" i="87"/>
  <c r="N211" i="87"/>
  <c r="H256" i="87"/>
  <c r="L922" i="87"/>
  <c r="L597" i="87"/>
  <c r="H701" i="87"/>
  <c r="J458" i="87"/>
  <c r="N879" i="87"/>
  <c r="B875" i="87"/>
  <c r="N773" i="87"/>
  <c r="K247" i="87"/>
  <c r="F445" i="87"/>
  <c r="O20" i="87"/>
  <c r="P185" i="66" s="1"/>
  <c r="O639" i="87"/>
  <c r="K250" i="87"/>
  <c r="D632" i="87"/>
  <c r="E725" i="87"/>
  <c r="D639" i="87"/>
  <c r="B839" i="87"/>
  <c r="J317" i="87"/>
  <c r="L824" i="87"/>
  <c r="J667" i="87"/>
  <c r="C263" i="87"/>
  <c r="K658" i="87"/>
  <c r="I257" i="87"/>
  <c r="L744" i="87"/>
  <c r="O634" i="87"/>
  <c r="I941" i="87"/>
  <c r="E380" i="87"/>
  <c r="K846" i="87"/>
  <c r="H397" i="87"/>
  <c r="L61" i="87"/>
  <c r="L683" i="87"/>
  <c r="E881" i="87"/>
  <c r="N917" i="87"/>
  <c r="N764" i="87"/>
  <c r="K599" i="87"/>
  <c r="F856" i="87"/>
  <c r="G760" i="87"/>
  <c r="O391" i="87"/>
  <c r="H15" i="87"/>
  <c r="E138" i="66" s="1"/>
  <c r="E655" i="87"/>
  <c r="I29" i="87"/>
  <c r="E280" i="66" s="1"/>
  <c r="O369" i="87"/>
  <c r="B161" i="87"/>
  <c r="J32" i="87"/>
  <c r="C896" i="87"/>
  <c r="C742" i="87"/>
  <c r="O577" i="87"/>
  <c r="K866" i="87"/>
  <c r="H745" i="87"/>
  <c r="K791" i="87"/>
  <c r="G451" i="87"/>
  <c r="K126" i="87"/>
  <c r="D540" i="87"/>
  <c r="E516" i="87"/>
  <c r="L39" i="87"/>
  <c r="N259" i="87"/>
  <c r="I118" i="87"/>
  <c r="H424" i="87"/>
  <c r="J776" i="87"/>
  <c r="D917" i="87"/>
  <c r="F821" i="87"/>
  <c r="C643" i="87"/>
  <c r="E946" i="87"/>
  <c r="J636" i="87"/>
  <c r="K241" i="87"/>
  <c r="E344" i="87"/>
  <c r="B201" i="87"/>
  <c r="N413" i="87"/>
  <c r="G39" i="87"/>
  <c r="E598" i="87"/>
  <c r="N880" i="87"/>
  <c r="J580" i="87"/>
  <c r="E919" i="87"/>
  <c r="J116" i="87"/>
  <c r="L788" i="87"/>
  <c r="C230" i="87"/>
  <c r="L672" i="87"/>
  <c r="K660" i="87"/>
  <c r="B124" i="87"/>
  <c r="D929" i="87"/>
  <c r="G578" i="87"/>
  <c r="F892" i="87"/>
  <c r="H804" i="87"/>
  <c r="O837" i="87"/>
  <c r="J203" i="87"/>
  <c r="N672" i="87"/>
  <c r="L523" i="87"/>
  <c r="L264" i="87"/>
  <c r="J700" i="87"/>
  <c r="L928" i="87"/>
  <c r="K344" i="87"/>
  <c r="H784" i="87"/>
  <c r="F559" i="87"/>
  <c r="H750" i="87"/>
  <c r="C916" i="87"/>
  <c r="D465" i="87"/>
  <c r="F901" i="87"/>
  <c r="F162" i="87"/>
  <c r="F378" i="87"/>
  <c r="K172" i="87"/>
  <c r="F438" i="87"/>
  <c r="H223" i="87"/>
  <c r="K604" i="87"/>
  <c r="L306" i="87"/>
  <c r="J948" i="87"/>
  <c r="D842" i="87"/>
  <c r="C939" i="87"/>
  <c r="L715" i="87"/>
  <c r="N174" i="87"/>
  <c r="K601" i="87"/>
  <c r="B366" i="87"/>
  <c r="C113" i="87"/>
  <c r="B448" i="87"/>
  <c r="L109" i="87"/>
  <c r="H958" i="87"/>
  <c r="O989" i="87"/>
  <c r="O562" i="87"/>
  <c r="K684" i="87"/>
  <c r="D327" i="87"/>
  <c r="G895" i="87"/>
  <c r="I398" i="87"/>
  <c r="L869" i="87"/>
  <c r="D188" i="87"/>
  <c r="H198" i="87"/>
  <c r="F565" i="87"/>
  <c r="F218" i="87"/>
  <c r="N283" i="87"/>
  <c r="B256" i="87"/>
  <c r="G365" i="87"/>
  <c r="K829" i="87"/>
  <c r="K367" i="87"/>
  <c r="E790" i="87"/>
  <c r="C227" i="87"/>
  <c r="C521" i="87"/>
  <c r="G913" i="87"/>
  <c r="N551" i="87"/>
  <c r="I226" i="87"/>
  <c r="G790" i="87"/>
  <c r="O718" i="87"/>
  <c r="J185" i="87"/>
  <c r="J874" i="87"/>
  <c r="J825" i="87"/>
  <c r="C203" i="87"/>
  <c r="J413" i="87"/>
  <c r="H853" i="87"/>
  <c r="G670" i="87"/>
  <c r="C781" i="87"/>
  <c r="H358" i="87"/>
  <c r="G925" i="87"/>
  <c r="G547" i="87"/>
  <c r="F728" i="87"/>
  <c r="J946" i="87"/>
  <c r="G696" i="87"/>
  <c r="N33" i="87"/>
  <c r="G556" i="87"/>
  <c r="B17" i="87"/>
  <c r="D146" i="66" s="1"/>
  <c r="H476" i="87"/>
  <c r="D598" i="87"/>
  <c r="L407" i="87"/>
  <c r="D955" i="87"/>
  <c r="B546" i="87"/>
  <c r="L700" i="87"/>
  <c r="J341" i="87"/>
  <c r="O714" i="87"/>
  <c r="E72" i="87"/>
  <c r="N629" i="87"/>
  <c r="E32" i="87"/>
  <c r="G289" i="87"/>
  <c r="K191" i="87"/>
  <c r="G458" i="87"/>
  <c r="H693" i="87"/>
  <c r="G682" i="87"/>
  <c r="H774" i="87"/>
  <c r="F317" i="87"/>
  <c r="J872" i="87"/>
  <c r="D896" i="87"/>
  <c r="K31" i="87"/>
  <c r="C357" i="87"/>
  <c r="D207" i="87"/>
  <c r="G549" i="87"/>
  <c r="O279" i="87"/>
  <c r="B265" i="87"/>
  <c r="F683" i="87"/>
  <c r="H377" i="87"/>
  <c r="O734" i="87"/>
  <c r="H965" i="87"/>
  <c r="K901" i="87"/>
  <c r="B270" i="87"/>
  <c r="O37" i="87"/>
  <c r="N747" i="87"/>
  <c r="N661" i="87"/>
  <c r="J333" i="87"/>
  <c r="C947" i="87"/>
  <c r="J501" i="87"/>
  <c r="E793" i="87"/>
  <c r="O316" i="87"/>
  <c r="H115" i="87"/>
  <c r="F738" i="87"/>
  <c r="G386" i="87"/>
  <c r="J247" i="87"/>
  <c r="H917" i="87"/>
  <c r="C597" i="87"/>
  <c r="L750" i="87"/>
  <c r="E318" i="87"/>
  <c r="H886" i="87"/>
  <c r="N451" i="87"/>
  <c r="J128" i="87"/>
  <c r="J286" i="87"/>
  <c r="J313" i="87"/>
  <c r="K206" i="87"/>
  <c r="N615" i="87"/>
  <c r="H420" i="87"/>
  <c r="O43" i="87"/>
  <c r="O594" i="87"/>
  <c r="H248" i="87"/>
  <c r="D942" i="87"/>
  <c r="L520" i="87"/>
  <c r="J711" i="87"/>
  <c r="I675" i="87"/>
  <c r="H576" i="87"/>
  <c r="F291" i="87"/>
  <c r="B288" i="87"/>
  <c r="C394" i="87"/>
  <c r="J153" i="87"/>
  <c r="J232" i="87"/>
  <c r="O688" i="87"/>
  <c r="B723" i="87"/>
  <c r="F371" i="87"/>
  <c r="E865" i="87"/>
  <c r="J547" i="87"/>
  <c r="F882" i="87"/>
  <c r="E410" i="87"/>
  <c r="F115" i="87"/>
  <c r="O468" i="87"/>
  <c r="O79" i="87"/>
  <c r="G285" i="87"/>
  <c r="L382" i="87"/>
  <c r="N367" i="87"/>
  <c r="E807" i="87"/>
  <c r="H394" i="87"/>
  <c r="D810" i="87"/>
  <c r="G640" i="87"/>
  <c r="I693" i="87"/>
  <c r="L924" i="87"/>
  <c r="O929" i="87"/>
  <c r="D85" i="87"/>
  <c r="E778" i="87"/>
  <c r="G759" i="87"/>
  <c r="J395" i="87"/>
  <c r="C968" i="87"/>
  <c r="J563" i="87"/>
  <c r="F832" i="87"/>
  <c r="N213" i="87"/>
  <c r="O823" i="87"/>
  <c r="H303" i="87"/>
  <c r="N986" i="87"/>
  <c r="H835" i="87"/>
  <c r="F316" i="87"/>
  <c r="N476" i="87"/>
  <c r="N594" i="87"/>
  <c r="C91" i="87"/>
  <c r="B75" i="87"/>
  <c r="L743" i="87"/>
  <c r="C391" i="87"/>
  <c r="J18" i="87"/>
  <c r="H996" i="87"/>
  <c r="C408" i="87"/>
  <c r="B972" i="87"/>
  <c r="G13" i="87"/>
  <c r="D114" i="66" s="1"/>
  <c r="F800" i="87"/>
  <c r="C565" i="87"/>
  <c r="C410" i="87"/>
  <c r="F666" i="87"/>
  <c r="I926" i="87"/>
  <c r="F168" i="87"/>
  <c r="C431" i="87"/>
  <c r="I95" i="87"/>
  <c r="I18" i="87"/>
  <c r="P157" i="66" s="1"/>
  <c r="I329" i="87"/>
  <c r="N45" i="87"/>
  <c r="G240" i="87"/>
  <c r="I530" i="87"/>
  <c r="N341" i="87"/>
  <c r="K107" i="87"/>
  <c r="L544" i="87"/>
  <c r="F407" i="87"/>
  <c r="N220" i="87"/>
  <c r="I662" i="87"/>
  <c r="K380" i="87"/>
  <c r="J262" i="87"/>
  <c r="J346" i="87"/>
  <c r="F517" i="87"/>
  <c r="H690" i="87"/>
  <c r="E368" i="87"/>
  <c r="J11" i="87"/>
  <c r="J320" i="87"/>
  <c r="N412" i="87"/>
  <c r="N841" i="87"/>
  <c r="E495" i="87"/>
  <c r="H979" i="87"/>
  <c r="L945" i="87"/>
  <c r="E442" i="87"/>
  <c r="E871" i="87"/>
  <c r="N690" i="87"/>
  <c r="E265" i="87"/>
  <c r="F409" i="87"/>
  <c r="L684" i="87"/>
  <c r="C304" i="87"/>
  <c r="G866" i="87"/>
  <c r="K426" i="87"/>
  <c r="J276" i="87"/>
  <c r="F795" i="87"/>
  <c r="L345" i="87"/>
  <c r="E767" i="87"/>
  <c r="F132" i="87"/>
  <c r="N505" i="87"/>
  <c r="H101" i="87"/>
  <c r="I237" i="87"/>
  <c r="F357" i="87"/>
  <c r="O170" i="87"/>
  <c r="H976" i="87"/>
  <c r="G497" i="87"/>
  <c r="I685" i="87"/>
  <c r="N271" i="87"/>
  <c r="F809" i="87"/>
  <c r="H403" i="87"/>
  <c r="D836" i="87"/>
  <c r="B248" i="87"/>
  <c r="B435" i="87"/>
  <c r="F258" i="87"/>
  <c r="N507" i="87"/>
  <c r="C183" i="87"/>
  <c r="E247" i="87"/>
  <c r="H219" i="87"/>
  <c r="N328" i="87"/>
  <c r="H782" i="87"/>
  <c r="I793" i="87"/>
  <c r="L889" i="87"/>
  <c r="I473" i="87"/>
  <c r="J273" i="87"/>
  <c r="L1000" i="87"/>
  <c r="O635" i="87"/>
  <c r="B142" i="87"/>
  <c r="N167" i="87"/>
  <c r="H510" i="87"/>
  <c r="I205" i="87"/>
  <c r="E684" i="87"/>
  <c r="L971" i="87"/>
  <c r="D611" i="87"/>
  <c r="E646" i="87"/>
  <c r="B488" i="87"/>
  <c r="F897" i="87"/>
  <c r="B304" i="87"/>
  <c r="O851" i="87"/>
  <c r="H347" i="87"/>
  <c r="B196" i="87"/>
  <c r="I667" i="87"/>
  <c r="K996" i="87"/>
  <c r="F613" i="87"/>
  <c r="O864" i="87"/>
  <c r="I914" i="87"/>
  <c r="I688" i="87"/>
  <c r="J523" i="87"/>
  <c r="I395" i="87"/>
  <c r="J916" i="87"/>
  <c r="J806" i="87"/>
  <c r="B695" i="87"/>
  <c r="H592" i="87"/>
  <c r="D880" i="87"/>
  <c r="L943" i="87"/>
  <c r="E696" i="87"/>
  <c r="N243" i="87"/>
  <c r="L954" i="87"/>
  <c r="J561" i="87"/>
  <c r="O814" i="87"/>
  <c r="K726" i="87"/>
  <c r="F202" i="87"/>
  <c r="K454" i="87"/>
  <c r="B986" i="87"/>
  <c r="J900" i="87"/>
  <c r="C554" i="87"/>
  <c r="C746" i="87"/>
  <c r="L313" i="87"/>
  <c r="F845" i="87"/>
  <c r="N996" i="87"/>
  <c r="I855" i="87"/>
  <c r="K210" i="87"/>
  <c r="K170" i="87"/>
  <c r="B500" i="87"/>
  <c r="D135" i="87"/>
  <c r="D530" i="87"/>
  <c r="F243" i="87"/>
  <c r="F978" i="87"/>
  <c r="I804" i="87"/>
  <c r="O349" i="87"/>
  <c r="O937" i="87"/>
  <c r="D512" i="87"/>
  <c r="N653" i="87"/>
  <c r="D263" i="87"/>
  <c r="C690" i="87"/>
  <c r="G211" i="87"/>
  <c r="G528" i="87"/>
  <c r="I180" i="87"/>
  <c r="B320" i="87"/>
  <c r="G33" i="87"/>
  <c r="D399" i="87"/>
  <c r="B407" i="87"/>
  <c r="O553" i="87"/>
  <c r="I875" i="87"/>
  <c r="E710" i="87"/>
  <c r="J30" i="87"/>
  <c r="O585" i="87"/>
  <c r="E501" i="87"/>
  <c r="E709" i="87"/>
  <c r="J950" i="87"/>
  <c r="C798" i="87"/>
  <c r="N539" i="87"/>
  <c r="J508" i="87"/>
  <c r="O416" i="87"/>
  <c r="I888" i="87"/>
  <c r="O220" i="87"/>
  <c r="C23" i="87"/>
  <c r="D212" i="66" s="1"/>
  <c r="C802" i="87"/>
  <c r="B368" i="87"/>
  <c r="F833" i="87"/>
  <c r="I860" i="87"/>
  <c r="J349" i="87"/>
  <c r="H978" i="87"/>
  <c r="D925" i="87"/>
  <c r="O609" i="87"/>
  <c r="I678" i="87"/>
  <c r="O52" i="87"/>
  <c r="N543" i="87"/>
  <c r="B314" i="87"/>
  <c r="D257" i="87"/>
  <c r="D444" i="87"/>
  <c r="J736" i="87"/>
  <c r="O808" i="87"/>
  <c r="J952" i="87"/>
  <c r="C801" i="87"/>
  <c r="K764" i="87"/>
  <c r="F794" i="87"/>
  <c r="G741" i="87"/>
  <c r="C179" i="87"/>
  <c r="G562" i="87"/>
  <c r="L175" i="87"/>
  <c r="N146" i="87"/>
  <c r="F359" i="87"/>
  <c r="C157" i="87"/>
  <c r="L423" i="87"/>
  <c r="F307" i="87"/>
  <c r="H606" i="87"/>
  <c r="O992" i="87"/>
  <c r="F844" i="87"/>
  <c r="D987" i="87"/>
  <c r="K936" i="87"/>
  <c r="H982" i="87"/>
  <c r="B924" i="87"/>
  <c r="H61" i="87"/>
  <c r="I344" i="87"/>
  <c r="G160" i="87"/>
  <c r="D560" i="87"/>
  <c r="N605" i="87"/>
  <c r="O298" i="87"/>
  <c r="B633" i="87"/>
  <c r="G948" i="87"/>
  <c r="O650" i="87"/>
  <c r="H970" i="87"/>
  <c r="J465" i="87"/>
  <c r="G855" i="87"/>
  <c r="J761" i="87"/>
  <c r="C728" i="87"/>
  <c r="I310" i="87"/>
  <c r="I202" i="87"/>
  <c r="I993" i="87"/>
  <c r="L564" i="87"/>
  <c r="B963" i="87"/>
  <c r="B563" i="87"/>
  <c r="N762" i="87"/>
  <c r="N434" i="87"/>
  <c r="I125" i="87"/>
  <c r="L636" i="87"/>
  <c r="F993" i="87"/>
  <c r="H993" i="87"/>
  <c r="O435" i="87"/>
  <c r="J312" i="87"/>
  <c r="O921" i="87"/>
  <c r="E421" i="87"/>
  <c r="G843" i="87"/>
  <c r="B447" i="87"/>
  <c r="E376" i="87"/>
  <c r="H160" i="87"/>
  <c r="H58" i="87"/>
  <c r="I722" i="87"/>
  <c r="N817" i="87"/>
  <c r="H702" i="87"/>
  <c r="D982" i="87"/>
  <c r="D493" i="87"/>
  <c r="D919" i="87"/>
  <c r="N517" i="87"/>
  <c r="H250" i="87"/>
  <c r="K450" i="87"/>
  <c r="D224" i="87"/>
  <c r="F257" i="87"/>
  <c r="I276" i="87"/>
  <c r="E902" i="87"/>
  <c r="I813" i="87"/>
  <c r="O983" i="87"/>
  <c r="E895" i="87"/>
  <c r="C753" i="87"/>
  <c r="B725" i="87"/>
  <c r="E214" i="87"/>
  <c r="L108" i="87"/>
  <c r="C342" i="87"/>
  <c r="K136" i="87"/>
  <c r="K369" i="87"/>
  <c r="O178" i="87"/>
  <c r="L447" i="87"/>
  <c r="K796" i="87"/>
  <c r="J415" i="87"/>
  <c r="K786" i="87"/>
  <c r="B354" i="87"/>
  <c r="H679" i="87"/>
  <c r="F496" i="87"/>
  <c r="D106" i="87"/>
  <c r="F851" i="87"/>
  <c r="L769" i="87"/>
  <c r="N866" i="87"/>
  <c r="O655" i="87"/>
  <c r="F747" i="87"/>
  <c r="G897" i="87"/>
  <c r="J436" i="87"/>
  <c r="K563" i="87"/>
  <c r="H830" i="87"/>
  <c r="H887" i="87"/>
  <c r="G338" i="87"/>
  <c r="F368" i="87"/>
  <c r="D865" i="87"/>
  <c r="F988" i="87"/>
  <c r="F583" i="87"/>
  <c r="L993" i="87"/>
  <c r="K274" i="87"/>
  <c r="O157" i="87"/>
  <c r="I357" i="87"/>
  <c r="H314" i="87"/>
  <c r="E429" i="87"/>
  <c r="E837" i="87"/>
  <c r="K892" i="87"/>
  <c r="O499" i="87"/>
  <c r="B664" i="87"/>
  <c r="H597" i="87"/>
  <c r="O753" i="87"/>
  <c r="J403" i="87"/>
  <c r="N761" i="87"/>
  <c r="C156" i="87"/>
  <c r="N553" i="87"/>
  <c r="C116" i="87"/>
  <c r="B557" i="87"/>
  <c r="L80" i="87"/>
  <c r="I353" i="87"/>
  <c r="K391" i="87"/>
  <c r="C729" i="87"/>
  <c r="O680" i="87"/>
  <c r="F300" i="87"/>
  <c r="O856" i="87"/>
  <c r="L478" i="87"/>
  <c r="C950" i="87"/>
  <c r="J470" i="87"/>
  <c r="F952" i="87"/>
  <c r="N269" i="87"/>
  <c r="K342" i="87"/>
  <c r="F461" i="87"/>
  <c r="D576" i="87"/>
  <c r="I660" i="87"/>
  <c r="I285" i="87"/>
  <c r="O720" i="87"/>
  <c r="O484" i="87"/>
  <c r="H952" i="87"/>
  <c r="N779" i="87"/>
  <c r="D888" i="87"/>
  <c r="N270" i="87"/>
  <c r="L135" i="87"/>
  <c r="E714" i="87"/>
  <c r="O653" i="87"/>
  <c r="J703" i="87"/>
  <c r="C960" i="87"/>
  <c r="J871" i="87"/>
  <c r="E771" i="87"/>
  <c r="G331" i="87"/>
  <c r="D68" i="87"/>
  <c r="K734" i="87"/>
  <c r="C294" i="87"/>
  <c r="C522" i="87"/>
  <c r="H854" i="87"/>
  <c r="N419" i="87"/>
  <c r="J192" i="87"/>
  <c r="J464" i="87"/>
  <c r="D708" i="87"/>
  <c r="C832" i="87"/>
  <c r="F721" i="87"/>
  <c r="I479" i="87"/>
  <c r="C50" i="87"/>
  <c r="B258" i="87"/>
  <c r="C378" i="87"/>
  <c r="O72" i="87"/>
  <c r="F504" i="87"/>
  <c r="C269" i="87"/>
  <c r="G964" i="87"/>
  <c r="F488" i="87"/>
  <c r="I729" i="87"/>
  <c r="J970" i="87"/>
  <c r="E797" i="87"/>
  <c r="L847" i="87"/>
  <c r="G810" i="87"/>
  <c r="E317" i="87"/>
  <c r="L276" i="87"/>
  <c r="N574" i="87"/>
  <c r="L236" i="87"/>
  <c r="H139" i="87"/>
  <c r="K394" i="87"/>
  <c r="B538" i="87"/>
  <c r="B691" i="87"/>
  <c r="F339" i="87"/>
  <c r="N869" i="87"/>
  <c r="C505" i="87"/>
  <c r="B982" i="87"/>
  <c r="J827" i="87"/>
  <c r="J22" i="87"/>
  <c r="I89" i="87"/>
  <c r="F220" i="87"/>
  <c r="B157" i="87"/>
  <c r="G431" i="87"/>
  <c r="B117" i="87"/>
  <c r="D630" i="87"/>
  <c r="H561" i="87"/>
  <c r="K546" i="87"/>
  <c r="F987" i="87"/>
  <c r="H568" i="87"/>
  <c r="E641" i="87"/>
  <c r="L881" i="87"/>
  <c r="F971" i="87"/>
  <c r="H691" i="87"/>
  <c r="I828" i="87"/>
  <c r="B48" i="87"/>
  <c r="J568" i="87"/>
  <c r="J73" i="87"/>
  <c r="J674" i="87"/>
  <c r="H872" i="87"/>
  <c r="K358" i="87"/>
  <c r="B684" i="87"/>
  <c r="E422" i="87"/>
  <c r="H184" i="87"/>
  <c r="N667" i="87"/>
  <c r="L581" i="87"/>
  <c r="J126" i="87"/>
  <c r="D675" i="87"/>
  <c r="H654" i="87"/>
  <c r="H777" i="87"/>
  <c r="J482" i="87"/>
  <c r="N982" i="87"/>
  <c r="J826" i="87"/>
  <c r="H732" i="87"/>
  <c r="B754" i="87"/>
  <c r="B748" i="87"/>
  <c r="F147" i="87"/>
  <c r="O500" i="87"/>
  <c r="H148" i="87"/>
  <c r="N258" i="87"/>
  <c r="F382" i="87"/>
  <c r="E175" i="87"/>
  <c r="D711" i="87"/>
  <c r="C903" i="87"/>
  <c r="E633" i="87"/>
  <c r="K661" i="87"/>
  <c r="J310" i="87"/>
  <c r="K779" i="87"/>
  <c r="K834" i="87"/>
  <c r="C11" i="87"/>
  <c r="D89" i="66" s="1"/>
  <c r="G432" i="87"/>
  <c r="L22" i="87"/>
  <c r="P200" i="66" s="1"/>
  <c r="B214" i="87"/>
  <c r="D92" i="87"/>
  <c r="F586" i="87"/>
  <c r="F715" i="87"/>
  <c r="I236" i="87"/>
  <c r="N820" i="87"/>
  <c r="J752" i="87"/>
  <c r="J263" i="87"/>
  <c r="J765" i="87"/>
  <c r="C933" i="87"/>
  <c r="O187" i="87"/>
  <c r="C221" i="87"/>
  <c r="B60" i="87"/>
  <c r="B455" i="87"/>
  <c r="B20" i="87"/>
  <c r="O169" i="66" s="1"/>
  <c r="F72" i="87"/>
  <c r="O612" i="87"/>
  <c r="B598" i="87"/>
  <c r="C655" i="87"/>
  <c r="E639" i="87"/>
  <c r="D730" i="87"/>
  <c r="L923" i="87"/>
  <c r="H986" i="87"/>
  <c r="K783" i="87"/>
  <c r="E768" i="87"/>
  <c r="I369" i="87"/>
  <c r="B145" i="87"/>
  <c r="J965" i="87"/>
  <c r="J772" i="87"/>
  <c r="K485" i="87"/>
  <c r="G877" i="87"/>
  <c r="C373" i="87"/>
  <c r="D768" i="87"/>
  <c r="C86" i="87"/>
  <c r="E669" i="87"/>
  <c r="C259" i="87"/>
  <c r="C689" i="87"/>
  <c r="I90" i="87"/>
  <c r="N607" i="87"/>
  <c r="G148" i="87"/>
  <c r="H496" i="87"/>
  <c r="F296" i="87"/>
  <c r="J144" i="87"/>
  <c r="J612" i="87"/>
  <c r="O288" i="87"/>
  <c r="F183" i="87"/>
  <c r="L738" i="87"/>
  <c r="O123" i="87"/>
  <c r="F649" i="87"/>
  <c r="D414" i="87"/>
  <c r="C851" i="87"/>
  <c r="K219" i="87"/>
  <c r="F644" i="87"/>
  <c r="B636" i="87"/>
  <c r="I373" i="87"/>
  <c r="E720" i="87"/>
  <c r="J531" i="87"/>
  <c r="E44" i="87"/>
  <c r="L274" i="87"/>
  <c r="J49" i="87"/>
  <c r="N753" i="87"/>
  <c r="G155" i="87"/>
  <c r="N353" i="87"/>
  <c r="L534" i="87"/>
  <c r="L83" i="87"/>
  <c r="C635" i="87"/>
  <c r="C470" i="87"/>
  <c r="E13" i="87"/>
  <c r="D111" i="66" s="1"/>
  <c r="I141" i="87"/>
  <c r="I498" i="87"/>
  <c r="K384" i="87"/>
  <c r="J911" i="87"/>
  <c r="K925" i="87"/>
  <c r="G762" i="87"/>
  <c r="I999" i="87"/>
  <c r="N748" i="87"/>
  <c r="F668" i="87"/>
  <c r="N446" i="87"/>
  <c r="K888" i="87"/>
  <c r="K269" i="87"/>
  <c r="I27" i="87"/>
  <c r="E262" i="66" s="1"/>
  <c r="N603" i="87"/>
  <c r="K886" i="87"/>
  <c r="N642" i="87"/>
  <c r="L408" i="87"/>
  <c r="J236" i="87"/>
  <c r="D947" i="87"/>
  <c r="H780" i="87"/>
  <c r="B662" i="87"/>
  <c r="D889" i="87"/>
  <c r="G915" i="87"/>
  <c r="L479" i="87"/>
  <c r="O197" i="87"/>
  <c r="L284" i="87"/>
  <c r="J901" i="87"/>
  <c r="O844" i="87"/>
  <c r="L957" i="87"/>
  <c r="D952" i="87"/>
  <c r="O145" i="87"/>
  <c r="H459" i="87"/>
  <c r="B656" i="87"/>
  <c r="K828" i="87"/>
  <c r="I946" i="87"/>
  <c r="I747" i="87"/>
  <c r="N228" i="87"/>
  <c r="E295" i="87"/>
  <c r="C39" i="87"/>
  <c r="G49" i="87"/>
  <c r="H972" i="87"/>
  <c r="K955" i="87"/>
  <c r="N697" i="87"/>
  <c r="K919" i="87"/>
  <c r="K372" i="87"/>
  <c r="N703" i="87"/>
  <c r="N913" i="87"/>
  <c r="G544" i="87"/>
  <c r="H873" i="87"/>
  <c r="L906" i="87"/>
  <c r="O213" i="87"/>
  <c r="C828" i="87"/>
  <c r="E264" i="87"/>
  <c r="G859" i="87"/>
  <c r="L776" i="87"/>
  <c r="I347" i="87"/>
  <c r="E135" i="87"/>
  <c r="D733" i="87"/>
  <c r="I143" i="87"/>
  <c r="I963" i="87"/>
  <c r="B378" i="87"/>
  <c r="E549" i="87"/>
  <c r="G848" i="87"/>
  <c r="D502" i="87"/>
  <c r="D321" i="87"/>
  <c r="O534" i="87"/>
  <c r="J997" i="87"/>
  <c r="N248" i="87"/>
  <c r="L309" i="87"/>
  <c r="H627" i="87"/>
  <c r="C120" i="87"/>
  <c r="N415" i="87"/>
  <c r="F801" i="87"/>
  <c r="N940" i="87"/>
  <c r="O995" i="87"/>
  <c r="D815" i="87"/>
  <c r="H667" i="87"/>
  <c r="H918" i="87"/>
  <c r="E87" i="87"/>
  <c r="D417" i="87"/>
  <c r="J242" i="87"/>
  <c r="I138" i="87"/>
  <c r="I573" i="87"/>
  <c r="J996" i="87"/>
  <c r="C478" i="87"/>
  <c r="G532" i="87"/>
  <c r="F682" i="87"/>
  <c r="J992" i="87"/>
  <c r="O674" i="87"/>
  <c r="I301" i="87"/>
  <c r="L961" i="87"/>
  <c r="D724" i="87"/>
  <c r="N55" i="87"/>
  <c r="E156" i="87"/>
  <c r="I881" i="87"/>
  <c r="H882" i="87"/>
  <c r="G46" i="87"/>
  <c r="B735" i="87"/>
  <c r="C636" i="87"/>
  <c r="B104" i="87"/>
  <c r="J695" i="87"/>
  <c r="L965" i="87"/>
  <c r="O931" i="87"/>
  <c r="H832" i="87"/>
  <c r="I887" i="87"/>
  <c r="I146" i="87"/>
  <c r="C692" i="87"/>
  <c r="C970" i="87"/>
  <c r="N34" i="87"/>
  <c r="E875" i="87"/>
  <c r="E701" i="87"/>
  <c r="C187" i="87"/>
  <c r="N873" i="87"/>
  <c r="F617" i="87"/>
  <c r="L916" i="87"/>
  <c r="K808" i="87"/>
  <c r="J177" i="87"/>
  <c r="D544" i="87"/>
  <c r="C775" i="87"/>
  <c r="B920" i="87"/>
  <c r="D209" i="87"/>
  <c r="O636" i="87"/>
  <c r="K216" i="87"/>
  <c r="E578" i="87"/>
  <c r="I464" i="87"/>
  <c r="I455" i="87"/>
  <c r="D981" i="87"/>
  <c r="I403" i="87"/>
  <c r="E139" i="87"/>
  <c r="F976" i="87"/>
  <c r="B231" i="87"/>
  <c r="F471" i="87"/>
  <c r="L182" i="87"/>
  <c r="E285" i="87"/>
  <c r="K527" i="87"/>
  <c r="J597" i="87"/>
  <c r="G818" i="87"/>
  <c r="D606" i="87"/>
  <c r="B987" i="87"/>
  <c r="L504" i="87"/>
  <c r="C460" i="87"/>
  <c r="O596" i="87"/>
  <c r="O646" i="87"/>
  <c r="E277" i="87"/>
  <c r="E470" i="87"/>
  <c r="H929" i="87"/>
  <c r="K418" i="87"/>
  <c r="F107" i="87"/>
  <c r="K964" i="87"/>
  <c r="H381" i="87"/>
  <c r="D956" i="87"/>
  <c r="D866" i="87"/>
  <c r="H24" i="87"/>
  <c r="P220" i="66" s="1"/>
  <c r="H564" i="87"/>
  <c r="G89" i="87"/>
  <c r="D204" i="87"/>
  <c r="O44" i="87"/>
  <c r="B15" i="87"/>
  <c r="D128" i="66" s="1"/>
  <c r="N314" i="87"/>
  <c r="N673" i="87"/>
  <c r="L518" i="87"/>
  <c r="G945" i="87"/>
  <c r="O177" i="87"/>
  <c r="L940" i="87"/>
  <c r="B727" i="87"/>
  <c r="D726" i="87"/>
  <c r="B802" i="87"/>
  <c r="J93" i="87"/>
  <c r="H640" i="87"/>
  <c r="N276" i="87"/>
  <c r="L289" i="87"/>
  <c r="E730" i="87"/>
  <c r="L514" i="87"/>
  <c r="F164" i="87"/>
  <c r="N334" i="87"/>
  <c r="I682" i="87"/>
  <c r="B771" i="87"/>
  <c r="L508" i="87"/>
  <c r="O912" i="87"/>
  <c r="D19" i="87"/>
  <c r="D173" i="66" s="1"/>
  <c r="G390" i="87"/>
  <c r="J744" i="87"/>
  <c r="L964" i="87"/>
  <c r="L572" i="87"/>
  <c r="O804" i="87"/>
  <c r="J838" i="87"/>
  <c r="D82" i="87"/>
  <c r="C506" i="87"/>
  <c r="D42" i="87"/>
  <c r="I104" i="87"/>
  <c r="D214" i="87"/>
  <c r="N421" i="87"/>
  <c r="I695" i="87"/>
  <c r="H598" i="87"/>
  <c r="G612" i="87"/>
  <c r="I776" i="87"/>
  <c r="O353" i="87"/>
  <c r="L948" i="87"/>
  <c r="J705" i="87"/>
  <c r="E961" i="87"/>
  <c r="O21" i="87"/>
  <c r="E203" i="66" s="1"/>
  <c r="I320" i="87"/>
  <c r="H16" i="87"/>
  <c r="P138" i="66" s="1"/>
  <c r="F424" i="87"/>
  <c r="K278" i="87"/>
  <c r="G633" i="87"/>
  <c r="D251" i="87"/>
  <c r="G729" i="87"/>
  <c r="E843" i="87"/>
  <c r="B404" i="87"/>
  <c r="F530" i="87"/>
  <c r="H743" i="87"/>
  <c r="E698" i="87"/>
  <c r="K113" i="87"/>
  <c r="E580" i="87"/>
  <c r="N315" i="87"/>
  <c r="L149" i="87"/>
  <c r="E401" i="87"/>
  <c r="E146" i="87"/>
  <c r="J677" i="87"/>
  <c r="F928" i="87"/>
  <c r="I478" i="87"/>
  <c r="N952" i="87"/>
  <c r="L375" i="87"/>
  <c r="N651" i="87"/>
  <c r="F739" i="87"/>
  <c r="G405" i="87"/>
  <c r="L65" i="87"/>
  <c r="L949" i="87"/>
  <c r="I859" i="87"/>
  <c r="I929" i="87"/>
  <c r="C754" i="87"/>
  <c r="J617" i="87"/>
  <c r="E151" i="87"/>
  <c r="H935" i="87"/>
  <c r="J52" i="87"/>
  <c r="C614" i="87"/>
  <c r="C603" i="87"/>
  <c r="B682" i="87"/>
  <c r="B602" i="87"/>
  <c r="J718" i="87"/>
  <c r="I976" i="87"/>
  <c r="N933" i="87"/>
  <c r="C152" i="87"/>
  <c r="B352" i="87"/>
  <c r="E121" i="87"/>
  <c r="E489" i="87"/>
  <c r="D192" i="87"/>
  <c r="O102" i="87"/>
  <c r="K401" i="87"/>
  <c r="F553" i="87"/>
  <c r="C273" i="87"/>
  <c r="H885" i="87"/>
  <c r="J585" i="87"/>
  <c r="O958" i="87"/>
  <c r="J606" i="87"/>
  <c r="N954" i="87"/>
  <c r="F151" i="87"/>
  <c r="K281" i="87"/>
  <c r="H120" i="87"/>
  <c r="B457" i="87"/>
  <c r="H80" i="87"/>
  <c r="L632" i="87"/>
  <c r="H904" i="87"/>
  <c r="N868" i="87"/>
  <c r="F463" i="87"/>
  <c r="G648" i="87"/>
  <c r="B637" i="87"/>
  <c r="F776" i="87"/>
  <c r="J578" i="87"/>
  <c r="D761" i="87"/>
  <c r="L192" i="87"/>
  <c r="K476" i="87"/>
  <c r="N68" i="87"/>
  <c r="B230" i="87"/>
  <c r="E273" i="87"/>
  <c r="B176" i="87"/>
  <c r="N357" i="87"/>
  <c r="F335" i="87"/>
  <c r="D798" i="87"/>
  <c r="D716" i="87"/>
  <c r="I831" i="87"/>
  <c r="J138" i="87"/>
  <c r="I666" i="87"/>
  <c r="K950" i="87"/>
  <c r="I599" i="87"/>
  <c r="B611" i="87"/>
  <c r="G652" i="87"/>
  <c r="D584" i="87"/>
  <c r="I527" i="87"/>
  <c r="B973" i="87"/>
  <c r="K340" i="87"/>
  <c r="O310" i="87"/>
  <c r="H159" i="87"/>
  <c r="K650" i="87"/>
  <c r="B690" i="87"/>
  <c r="E832" i="87"/>
  <c r="E817" i="87"/>
  <c r="F932" i="87"/>
  <c r="D877" i="87"/>
  <c r="D647" i="87"/>
  <c r="G994" i="87"/>
  <c r="N859" i="87"/>
  <c r="H734" i="87"/>
  <c r="N790" i="87"/>
  <c r="D336" i="87"/>
  <c r="G192" i="87"/>
  <c r="D511" i="87"/>
  <c r="K621" i="87"/>
  <c r="C22" i="87"/>
  <c r="O189" i="66" s="1"/>
  <c r="L329" i="87"/>
  <c r="L62" i="87"/>
  <c r="B478" i="87"/>
  <c r="J130" i="87"/>
  <c r="C951" i="87"/>
  <c r="C786" i="87"/>
  <c r="I718" i="87"/>
  <c r="G865" i="87"/>
  <c r="I823" i="87"/>
  <c r="L861" i="87"/>
  <c r="E502" i="87"/>
  <c r="C420" i="87"/>
  <c r="K484" i="87"/>
  <c r="I123" i="87"/>
  <c r="G202" i="87"/>
  <c r="J374" i="87"/>
  <c r="L704" i="87"/>
  <c r="I997" i="87"/>
  <c r="O895" i="87"/>
  <c r="L694" i="87"/>
  <c r="K989" i="87"/>
  <c r="D651" i="87"/>
  <c r="F647" i="87"/>
  <c r="D34" i="87"/>
  <c r="K304" i="87"/>
  <c r="B16" i="87"/>
  <c r="O128" i="66" s="1"/>
  <c r="C520" i="87"/>
  <c r="N135" i="87"/>
  <c r="O875" i="87"/>
  <c r="K939" i="87"/>
  <c r="L867" i="87"/>
  <c r="J462" i="87"/>
  <c r="F764" i="87"/>
  <c r="F620" i="87"/>
  <c r="F662" i="87"/>
  <c r="B485" i="87"/>
  <c r="G873" i="87"/>
  <c r="G491" i="87"/>
  <c r="K855" i="87"/>
  <c r="G750" i="87"/>
  <c r="I800" i="87"/>
  <c r="J303" i="87"/>
  <c r="H622" i="87"/>
  <c r="L12" i="87"/>
  <c r="P100" i="66" s="1"/>
  <c r="G971" i="87"/>
  <c r="G340" i="87"/>
  <c r="E785" i="87"/>
  <c r="B721" i="87"/>
  <c r="C629" i="87"/>
  <c r="D821" i="87"/>
  <c r="G357" i="87"/>
  <c r="K930" i="87"/>
  <c r="N496" i="87"/>
  <c r="L960" i="87"/>
  <c r="I64" i="87"/>
  <c r="C374" i="87"/>
  <c r="N74" i="87"/>
  <c r="C418" i="87"/>
  <c r="B96" i="87"/>
  <c r="D574" i="87"/>
  <c r="E184" i="87"/>
  <c r="I391" i="87"/>
  <c r="G761" i="87"/>
  <c r="N861" i="87"/>
  <c r="B422" i="87"/>
  <c r="J106" i="87"/>
  <c r="N588" i="87"/>
  <c r="J75" i="87"/>
  <c r="D95" i="87"/>
  <c r="D599" i="87"/>
  <c r="H105" i="87"/>
  <c r="C340" i="87"/>
  <c r="O28" i="87"/>
  <c r="P267" i="66" s="1"/>
  <c r="L524" i="87"/>
  <c r="K66" i="87"/>
  <c r="I557" i="87"/>
  <c r="B961" i="87"/>
  <c r="K875" i="87"/>
  <c r="O679" i="87"/>
  <c r="C685" i="87"/>
  <c r="F377" i="87"/>
  <c r="D825" i="87"/>
  <c r="E397" i="87"/>
  <c r="O429" i="87"/>
  <c r="L69" i="87"/>
  <c r="F572" i="87"/>
  <c r="O121" i="87"/>
  <c r="C602" i="87"/>
  <c r="K159" i="87"/>
  <c r="K771" i="87"/>
  <c r="G327" i="87"/>
  <c r="N759" i="87"/>
  <c r="B545" i="87"/>
  <c r="I593" i="87"/>
  <c r="O444" i="87"/>
  <c r="L884" i="87"/>
  <c r="F92" i="87"/>
  <c r="L766" i="87"/>
  <c r="L830" i="87"/>
  <c r="H936" i="87"/>
  <c r="J214" i="87"/>
  <c r="K969" i="87"/>
  <c r="J100" i="87"/>
  <c r="I214" i="87"/>
  <c r="I748" i="87"/>
  <c r="J783" i="87"/>
  <c r="N872" i="87"/>
  <c r="H695" i="87"/>
  <c r="O735" i="87"/>
  <c r="H818" i="87"/>
  <c r="K412" i="87"/>
  <c r="L929" i="87"/>
  <c r="L642" i="87"/>
  <c r="H664" i="87"/>
  <c r="J584" i="87"/>
  <c r="E715" i="87"/>
  <c r="G238" i="87"/>
  <c r="D537" i="87"/>
  <c r="O286" i="87"/>
  <c r="F275" i="87"/>
  <c r="K259" i="87"/>
  <c r="O326" i="87"/>
  <c r="E972" i="87"/>
  <c r="H611" i="87"/>
  <c r="E705" i="87"/>
  <c r="J608" i="87"/>
  <c r="F836" i="87"/>
  <c r="E899" i="87"/>
  <c r="N104" i="87"/>
  <c r="F447" i="87"/>
  <c r="G529" i="87"/>
  <c r="L41" i="87"/>
  <c r="L633" i="87"/>
  <c r="H865" i="87"/>
  <c r="N369" i="87"/>
  <c r="I898" i="87"/>
  <c r="B600" i="87"/>
  <c r="O633" i="87"/>
  <c r="J601" i="87"/>
  <c r="K587" i="87"/>
  <c r="C15" i="87"/>
  <c r="D130" i="66" s="1"/>
  <c r="K533" i="87"/>
  <c r="L58" i="87"/>
  <c r="C364" i="87"/>
  <c r="O208" i="87"/>
  <c r="I526" i="87"/>
  <c r="L547" i="87"/>
  <c r="H521" i="87"/>
  <c r="G973" i="87"/>
  <c r="K811" i="87"/>
  <c r="B912" i="87"/>
  <c r="F648" i="87"/>
  <c r="H759" i="87"/>
  <c r="H432" i="87"/>
  <c r="G182" i="87"/>
  <c r="J194" i="87"/>
  <c r="F941" i="87"/>
  <c r="J13" i="87"/>
  <c r="E825" i="87"/>
  <c r="L266" i="87"/>
  <c r="O640" i="87"/>
  <c r="O445" i="87"/>
  <c r="H87" i="87"/>
  <c r="N976" i="87"/>
  <c r="D622" i="87"/>
  <c r="G935" i="87"/>
  <c r="D943" i="87"/>
  <c r="L299" i="87"/>
  <c r="L987" i="87"/>
  <c r="J890" i="87"/>
  <c r="B737" i="87"/>
  <c r="K903" i="87"/>
  <c r="E792" i="87"/>
  <c r="F888" i="87"/>
  <c r="O784" i="87"/>
  <c r="B189" i="87"/>
  <c r="F465" i="87"/>
  <c r="K88" i="87"/>
  <c r="F104" i="87"/>
  <c r="F608" i="87"/>
  <c r="O343" i="87"/>
  <c r="K645" i="87"/>
  <c r="J684" i="87"/>
  <c r="H792" i="87"/>
  <c r="B926" i="87"/>
  <c r="G969" i="87"/>
  <c r="I910" i="87"/>
  <c r="O24" i="87"/>
  <c r="P226" i="66" s="1"/>
  <c r="H21" i="87"/>
  <c r="E197" i="66" s="1"/>
  <c r="L443" i="87"/>
  <c r="F571" i="87"/>
  <c r="O165" i="87"/>
  <c r="F288" i="87"/>
  <c r="G574" i="87"/>
  <c r="N788" i="87"/>
  <c r="J816" i="87"/>
  <c r="I924" i="87"/>
  <c r="J481" i="87"/>
  <c r="N811" i="87"/>
  <c r="I817" i="87"/>
  <c r="H672" i="87"/>
  <c r="L25" i="87"/>
  <c r="E241" i="66" s="1"/>
  <c r="I523" i="87"/>
  <c r="K124" i="87"/>
  <c r="B326" i="87"/>
  <c r="L384" i="87"/>
  <c r="B146" i="87"/>
  <c r="H558" i="87"/>
  <c r="K920" i="87"/>
  <c r="D906" i="87"/>
  <c r="B774" i="87"/>
  <c r="E800" i="87"/>
  <c r="C621" i="87"/>
  <c r="J998" i="87"/>
  <c r="C440" i="87"/>
  <c r="O853" i="87"/>
  <c r="J557" i="87"/>
  <c r="N949" i="87"/>
  <c r="B308" i="87"/>
  <c r="K549" i="87"/>
  <c r="C598" i="87"/>
  <c r="C532" i="87"/>
  <c r="H161" i="87"/>
  <c r="B947" i="87"/>
  <c r="I495" i="87"/>
  <c r="K656" i="87"/>
  <c r="F745" i="87"/>
  <c r="J821" i="87"/>
  <c r="C910" i="87"/>
  <c r="J230" i="87"/>
  <c r="C648" i="87"/>
  <c r="D867" i="87"/>
  <c r="K851" i="87"/>
  <c r="E842" i="87"/>
  <c r="B92" i="87"/>
  <c r="G397" i="87"/>
  <c r="F41" i="87"/>
  <c r="L206" i="87"/>
  <c r="I120" i="87"/>
  <c r="F479" i="87"/>
  <c r="K301" i="87"/>
  <c r="B996" i="87"/>
  <c r="J655" i="87"/>
  <c r="D676" i="87"/>
  <c r="L978" i="87"/>
  <c r="B868" i="87"/>
  <c r="L958" i="87"/>
  <c r="N881" i="87"/>
  <c r="E127" i="87"/>
  <c r="D348" i="87"/>
  <c r="N123" i="87"/>
  <c r="E608" i="87"/>
  <c r="N515" i="87"/>
  <c r="F262" i="87"/>
  <c r="C289" i="87"/>
  <c r="O478" i="87"/>
  <c r="B858" i="87"/>
  <c r="J491" i="87"/>
  <c r="B918" i="87"/>
  <c r="J835" i="87"/>
  <c r="N707" i="87"/>
  <c r="G730" i="87"/>
  <c r="L649" i="87"/>
  <c r="H123" i="87"/>
  <c r="C619" i="87"/>
  <c r="F77" i="87"/>
  <c r="I340" i="87"/>
  <c r="D54" i="87"/>
  <c r="O528" i="87"/>
  <c r="D476" i="87"/>
  <c r="C935" i="87"/>
  <c r="B931" i="87"/>
  <c r="J96" i="87"/>
  <c r="O786" i="87"/>
  <c r="E849" i="87"/>
  <c r="I809" i="87"/>
  <c r="J37" i="87"/>
  <c r="L371" i="87"/>
  <c r="K890" i="87"/>
  <c r="J619" i="87"/>
  <c r="N887" i="87"/>
  <c r="L347" i="87"/>
  <c r="H779" i="87"/>
  <c r="L231" i="87"/>
  <c r="C683" i="87"/>
  <c r="J844" i="87"/>
  <c r="O516" i="87"/>
  <c r="N744" i="87"/>
  <c r="C219" i="87"/>
  <c r="O126" i="87"/>
  <c r="L535" i="87"/>
  <c r="O623" i="87"/>
  <c r="E757" i="87"/>
  <c r="D989" i="87"/>
  <c r="G349" i="87"/>
  <c r="D994" i="87"/>
  <c r="F71" i="87"/>
  <c r="I177" i="87"/>
  <c r="O777" i="87"/>
  <c r="J74" i="87"/>
  <c r="K735" i="87"/>
  <c r="H943" i="87"/>
  <c r="D744" i="87"/>
  <c r="L663" i="87"/>
  <c r="O975" i="87"/>
  <c r="L308" i="87"/>
  <c r="O414" i="87"/>
  <c r="E642" i="87"/>
  <c r="N579" i="87"/>
  <c r="L430" i="87"/>
  <c r="E904" i="87"/>
  <c r="I417" i="87"/>
  <c r="K699" i="87"/>
  <c r="L907" i="87"/>
  <c r="J797" i="87"/>
  <c r="L11" i="87"/>
  <c r="E100" i="66" s="1"/>
  <c r="O841" i="87"/>
  <c r="G137" i="87"/>
  <c r="K566" i="87"/>
  <c r="G824" i="87"/>
  <c r="E697" i="87"/>
  <c r="O871" i="87"/>
  <c r="F631" i="87"/>
  <c r="K789" i="87"/>
  <c r="C825" i="87"/>
  <c r="N726" i="87"/>
  <c r="H63" i="87"/>
  <c r="K956" i="87"/>
  <c r="C434" i="87"/>
  <c r="K38" i="87"/>
  <c r="F675" i="87"/>
  <c r="I32" i="87"/>
  <c r="C958" i="87"/>
  <c r="N458" i="87"/>
  <c r="N810" i="87"/>
  <c r="O662" i="87"/>
  <c r="K860" i="87"/>
  <c r="F125" i="87"/>
  <c r="O452" i="87"/>
  <c r="I934" i="87"/>
  <c r="G111" i="87"/>
  <c r="N279" i="87"/>
  <c r="B680" i="87"/>
  <c r="G243" i="87"/>
  <c r="J794" i="87"/>
  <c r="K664" i="87"/>
  <c r="I699" i="87"/>
  <c r="L900" i="87"/>
  <c r="E951" i="87"/>
  <c r="B440" i="87"/>
  <c r="O548" i="87"/>
  <c r="L661" i="87"/>
  <c r="G906" i="87"/>
  <c r="C638" i="87"/>
  <c r="G401" i="87"/>
  <c r="J432" i="87"/>
  <c r="O827" i="87"/>
  <c r="D957" i="87"/>
  <c r="H681" i="87"/>
  <c r="D421" i="87"/>
  <c r="C168" i="87"/>
  <c r="D608" i="87"/>
  <c r="F348" i="87"/>
  <c r="F278" i="87"/>
  <c r="E96" i="87"/>
  <c r="K696" i="87"/>
  <c r="J803" i="87"/>
  <c r="K707" i="87"/>
  <c r="C724" i="87"/>
  <c r="E536" i="87"/>
  <c r="O469" i="87"/>
  <c r="B840" i="87"/>
  <c r="E59" i="87"/>
  <c r="O610" i="87"/>
  <c r="O295" i="87"/>
  <c r="B888" i="87"/>
  <c r="E975" i="87"/>
  <c r="G162" i="87"/>
  <c r="H42" i="87"/>
  <c r="B397" i="87"/>
  <c r="F255" i="87"/>
  <c r="J136" i="87"/>
  <c r="B852" i="87"/>
  <c r="I326" i="87"/>
  <c r="F216" i="87"/>
  <c r="G163" i="87"/>
  <c r="O580" i="87"/>
  <c r="O459" i="87"/>
  <c r="B179" i="87"/>
  <c r="C87" i="87"/>
  <c r="F487" i="87"/>
  <c r="H370" i="87"/>
  <c r="H43" i="87"/>
  <c r="N688" i="87"/>
  <c r="I352" i="87"/>
  <c r="H479" i="87"/>
  <c r="H110" i="87"/>
  <c r="F826" i="87"/>
  <c r="H931" i="87"/>
  <c r="L939" i="87"/>
  <c r="O311" i="87"/>
  <c r="B206" i="87"/>
  <c r="G541" i="87"/>
  <c r="J867" i="87"/>
  <c r="N676" i="87"/>
  <c r="H501" i="87"/>
  <c r="K756" i="87"/>
  <c r="D871" i="87"/>
  <c r="J748" i="87"/>
  <c r="I609" i="87"/>
  <c r="F951" i="87"/>
  <c r="O50" i="87"/>
  <c r="J658" i="87"/>
  <c r="H916" i="87"/>
  <c r="J699" i="87"/>
  <c r="O495" i="87"/>
  <c r="C766" i="87"/>
  <c r="C328" i="87"/>
  <c r="G770" i="87"/>
  <c r="J676" i="87"/>
  <c r="B923" i="87"/>
  <c r="J104" i="87"/>
  <c r="D936" i="87"/>
  <c r="G214" i="87"/>
  <c r="N347" i="87"/>
  <c r="L181" i="87"/>
  <c r="I405" i="87"/>
  <c r="E81" i="87"/>
  <c r="O199" i="87"/>
  <c r="H355" i="87"/>
  <c r="C550" i="87"/>
  <c r="K727" i="87"/>
  <c r="O375" i="87"/>
  <c r="O849" i="87"/>
  <c r="E415" i="87"/>
  <c r="O999" i="87"/>
  <c r="J804" i="87"/>
  <c r="J143" i="87"/>
  <c r="N665" i="87"/>
  <c r="O212" i="87"/>
  <c r="E414" i="87"/>
  <c r="F172" i="87"/>
  <c r="C588" i="87"/>
  <c r="D499" i="87"/>
  <c r="G920" i="87"/>
  <c r="D480" i="87"/>
  <c r="G658" i="87"/>
  <c r="B788" i="87"/>
  <c r="J855" i="87"/>
  <c r="E830" i="87"/>
  <c r="F58" i="87"/>
  <c r="O400" i="87"/>
  <c r="L152" i="87"/>
  <c r="C608" i="87"/>
  <c r="E117" i="87"/>
  <c r="K445" i="87"/>
  <c r="L784" i="87"/>
  <c r="I826" i="87"/>
  <c r="N724" i="87"/>
  <c r="O750" i="87"/>
  <c r="D940" i="87"/>
  <c r="J225" i="87"/>
  <c r="E524" i="87"/>
  <c r="N83" i="87"/>
  <c r="L885" i="87"/>
  <c r="J989" i="87"/>
  <c r="L850" i="87"/>
  <c r="N716" i="87"/>
  <c r="E620" i="87"/>
  <c r="P160" i="66"/>
  <c r="I411" i="87"/>
  <c r="K849" i="87"/>
  <c r="N709" i="87"/>
  <c r="J505" i="87"/>
  <c r="K885" i="87"/>
  <c r="J721" i="87"/>
  <c r="E991" i="87"/>
  <c r="N641" i="87"/>
  <c r="D967" i="87"/>
  <c r="N100" i="87"/>
  <c r="B262" i="87"/>
  <c r="G459" i="87"/>
  <c r="C426" i="87"/>
  <c r="F129" i="87"/>
  <c r="I252" i="87"/>
  <c r="H515" i="87"/>
  <c r="D797" i="87"/>
  <c r="G997" i="87"/>
  <c r="I905" i="87"/>
  <c r="J269" i="87"/>
  <c r="L677" i="87"/>
  <c r="O669" i="87"/>
  <c r="B702" i="87"/>
  <c r="O86" i="87"/>
  <c r="D563" i="87"/>
  <c r="B88" i="87"/>
  <c r="G295" i="87"/>
  <c r="C348" i="87"/>
  <c r="H109" i="87"/>
  <c r="K519" i="87"/>
  <c r="D388" i="87"/>
  <c r="O985" i="87"/>
  <c r="B621" i="87"/>
  <c r="D729" i="87"/>
  <c r="J735" i="87"/>
  <c r="O812" i="87"/>
  <c r="G141" i="87"/>
  <c r="L421" i="87"/>
  <c r="B495" i="87"/>
  <c r="H202" i="87"/>
  <c r="N227" i="87"/>
  <c r="O708" i="87"/>
  <c r="K591" i="87"/>
  <c r="N795" i="87"/>
  <c r="N892" i="87"/>
  <c r="J86" i="87"/>
  <c r="K746" i="87"/>
  <c r="J605" i="87"/>
  <c r="B225" i="87"/>
  <c r="E927" i="87"/>
  <c r="C515" i="87"/>
  <c r="O948" i="87"/>
  <c r="F431" i="87"/>
  <c r="L780" i="87"/>
  <c r="F672" i="87"/>
  <c r="I704" i="87"/>
  <c r="H458" i="87"/>
  <c r="C29" i="87"/>
  <c r="D271" i="66" s="1"/>
  <c r="N968" i="87"/>
  <c r="J524" i="87"/>
  <c r="J830" i="87"/>
  <c r="N534" i="87"/>
  <c r="C719" i="87"/>
  <c r="C977" i="87"/>
  <c r="K905" i="87"/>
  <c r="B454" i="87"/>
  <c r="C855" i="87"/>
  <c r="K336" i="87"/>
  <c r="L18" i="87"/>
  <c r="P159" i="66" s="1"/>
  <c r="G522" i="87"/>
  <c r="C62" i="87"/>
  <c r="N684" i="87"/>
  <c r="I466" i="87"/>
  <c r="L709" i="87"/>
  <c r="F740" i="87"/>
  <c r="E883" i="87"/>
  <c r="B750" i="87"/>
  <c r="C942" i="87"/>
  <c r="L925" i="87"/>
  <c r="I554" i="87"/>
  <c r="D266" i="87"/>
  <c r="E144" i="87"/>
  <c r="N417" i="87"/>
  <c r="G517" i="87"/>
  <c r="C151" i="87"/>
  <c r="H923" i="87"/>
  <c r="C928" i="87"/>
  <c r="D649" i="87"/>
  <c r="N950" i="87"/>
  <c r="E752" i="87"/>
  <c r="K685" i="87"/>
  <c r="B317" i="87"/>
  <c r="C169" i="87"/>
  <c r="K26" i="87"/>
  <c r="O240" i="66" s="1"/>
  <c r="F239" i="87"/>
  <c r="L102" i="87"/>
  <c r="G345" i="87"/>
  <c r="C81" i="87"/>
  <c r="B416" i="87"/>
  <c r="F803" i="87"/>
  <c r="J817" i="87"/>
  <c r="I844" i="87"/>
  <c r="C262" i="87"/>
  <c r="F636" i="87"/>
  <c r="L487" i="87"/>
  <c r="N971" i="87"/>
  <c r="C809" i="87"/>
  <c r="J244" i="87"/>
  <c r="L868" i="87"/>
  <c r="L938" i="87"/>
  <c r="I607" i="87"/>
  <c r="C793" i="87"/>
  <c r="O866" i="87"/>
  <c r="F817" i="87"/>
  <c r="E302" i="87"/>
  <c r="K904" i="87"/>
  <c r="E779" i="87"/>
  <c r="N382" i="87"/>
  <c r="L920" i="87"/>
  <c r="D703" i="87"/>
  <c r="H629" i="87"/>
  <c r="N77" i="87"/>
  <c r="F604" i="87"/>
  <c r="D205" i="87"/>
  <c r="D384" i="87"/>
  <c r="B127" i="87"/>
  <c r="C235" i="87"/>
  <c r="I733" i="87"/>
  <c r="N780" i="87"/>
  <c r="K440" i="87"/>
  <c r="J174" i="87"/>
  <c r="O566" i="87"/>
  <c r="I300" i="87"/>
  <c r="N734" i="87"/>
  <c r="B77" i="87"/>
  <c r="N511" i="87"/>
  <c r="D46" i="87"/>
  <c r="C274" i="87"/>
  <c r="I209" i="87"/>
  <c r="E398" i="87"/>
  <c r="C206" i="87"/>
  <c r="E544" i="87"/>
  <c r="J155" i="87"/>
  <c r="B769" i="87"/>
  <c r="L341" i="87"/>
  <c r="F915" i="87"/>
  <c r="F910" i="87"/>
  <c r="E77" i="87"/>
  <c r="L380" i="87"/>
  <c r="I87" i="87"/>
  <c r="B487" i="87"/>
  <c r="K296" i="87"/>
  <c r="B559" i="87"/>
  <c r="D293" i="87"/>
  <c r="J662" i="87"/>
  <c r="J356" i="87"/>
  <c r="B718" i="87"/>
  <c r="C647" i="87"/>
  <c r="G607" i="87"/>
  <c r="O896" i="87"/>
  <c r="F725" i="87"/>
  <c r="K841" i="87"/>
  <c r="K373" i="87"/>
  <c r="O241" i="87"/>
  <c r="G957" i="87"/>
  <c r="J977" i="87"/>
  <c r="D898" i="87"/>
  <c r="J594" i="87"/>
  <c r="K667" i="87"/>
  <c r="K371" i="87"/>
  <c r="D652" i="87"/>
  <c r="L586" i="87"/>
  <c r="B944" i="87"/>
  <c r="D891" i="87"/>
  <c r="I503" i="87"/>
  <c r="D750" i="87"/>
  <c r="J733" i="87"/>
  <c r="F879" i="87"/>
  <c r="F771" i="87"/>
  <c r="K19" i="87"/>
  <c r="D181" i="66" s="1"/>
  <c r="N395" i="87"/>
  <c r="K185" i="87"/>
  <c r="O556" i="87"/>
  <c r="K114" i="87"/>
  <c r="C453" i="87"/>
  <c r="H326" i="87"/>
  <c r="F716" i="87"/>
  <c r="J347" i="87"/>
  <c r="N801" i="87"/>
  <c r="J107" i="87"/>
  <c r="B938" i="87"/>
  <c r="D648" i="87"/>
  <c r="B995" i="87"/>
  <c r="K243" i="87"/>
  <c r="G299" i="87"/>
  <c r="F398" i="87"/>
  <c r="D464" i="87"/>
  <c r="I219" i="87"/>
  <c r="B618" i="87"/>
  <c r="C605" i="87"/>
  <c r="G988" i="87"/>
  <c r="K987" i="87"/>
  <c r="J758" i="87"/>
  <c r="C732" i="87"/>
  <c r="G747" i="87"/>
  <c r="C122" i="87"/>
  <c r="L607" i="87"/>
  <c r="N26" i="87"/>
  <c r="P243" i="66" s="1"/>
  <c r="C234" i="87"/>
  <c r="D354" i="87"/>
  <c r="G241" i="87"/>
  <c r="N491" i="87"/>
  <c r="H890" i="87"/>
  <c r="O1001" i="87"/>
  <c r="H723" i="87"/>
  <c r="I923" i="87"/>
  <c r="K979" i="87"/>
  <c r="J593" i="87"/>
  <c r="L493" i="87"/>
  <c r="O776" i="87"/>
  <c r="J927" i="87"/>
  <c r="D823" i="87"/>
  <c r="H392" i="87"/>
  <c r="B716" i="87"/>
  <c r="I576" i="87"/>
  <c r="D972" i="87"/>
  <c r="K69" i="87"/>
  <c r="D897" i="87"/>
  <c r="N411" i="87"/>
  <c r="I979" i="87"/>
  <c r="J868" i="87"/>
  <c r="G693" i="87"/>
  <c r="G907" i="87"/>
  <c r="F884" i="87"/>
  <c r="J516" i="87"/>
  <c r="F949" i="87"/>
  <c r="G974" i="87"/>
  <c r="D549" i="87"/>
  <c r="K156" i="87"/>
  <c r="B358" i="87"/>
  <c r="O422" i="87"/>
  <c r="K49" i="87"/>
  <c r="L521" i="87"/>
  <c r="H31" i="87"/>
  <c r="D329" i="87"/>
  <c r="J886" i="87"/>
  <c r="I741" i="87"/>
  <c r="J226" i="87"/>
  <c r="K872" i="87"/>
  <c r="G675" i="87"/>
  <c r="J340" i="87"/>
  <c r="B706" i="87"/>
  <c r="E583" i="87"/>
  <c r="N191" i="87"/>
  <c r="I683" i="87"/>
  <c r="K350" i="87"/>
  <c r="D564" i="87"/>
  <c r="N305" i="87"/>
  <c r="O550" i="87"/>
  <c r="K994" i="87"/>
  <c r="L982" i="87"/>
  <c r="J899" i="87"/>
  <c r="B726" i="87"/>
  <c r="G779" i="87"/>
  <c r="N925" i="87"/>
  <c r="B882" i="87"/>
  <c r="D165" i="87"/>
  <c r="G484" i="87"/>
  <c r="H114" i="87"/>
  <c r="K85" i="87"/>
  <c r="C293" i="87"/>
  <c r="O95" i="87"/>
  <c r="K428" i="87"/>
  <c r="O772" i="87"/>
  <c r="O792" i="87"/>
  <c r="E834" i="87"/>
  <c r="H871" i="87"/>
  <c r="J397" i="87"/>
  <c r="C940" i="87"/>
  <c r="J245" i="87"/>
  <c r="D189" i="87"/>
  <c r="K870" i="87"/>
  <c r="I306" i="87"/>
  <c r="N826" i="87"/>
  <c r="L263" i="87"/>
  <c r="I656" i="87"/>
  <c r="E647" i="87"/>
  <c r="H901" i="87"/>
  <c r="D657" i="87"/>
  <c r="K283" i="87"/>
  <c r="G785" i="87"/>
  <c r="E806" i="87"/>
  <c r="J149" i="87"/>
  <c r="J742" i="87"/>
  <c r="C991" i="87"/>
  <c r="E835" i="87"/>
  <c r="E1002" i="87"/>
  <c r="H899" i="87"/>
  <c r="H953" i="87"/>
  <c r="G538" i="87"/>
  <c r="F109" i="87"/>
  <c r="I372" i="87"/>
  <c r="I454" i="87"/>
  <c r="G147" i="87"/>
  <c r="N616" i="87"/>
  <c r="N165" i="87"/>
  <c r="N368" i="87"/>
  <c r="J609" i="87"/>
  <c r="H668" i="87"/>
  <c r="E913" i="87"/>
  <c r="F887" i="87"/>
  <c r="G668" i="87"/>
  <c r="L992" i="87"/>
  <c r="N531" i="87"/>
  <c r="G95" i="87"/>
  <c r="C365" i="87"/>
  <c r="I43" i="87"/>
  <c r="F483" i="87"/>
  <c r="D17" i="87"/>
  <c r="D150" i="66" s="1"/>
  <c r="I570" i="87"/>
  <c r="J334" i="87"/>
  <c r="F849" i="87"/>
  <c r="J837" i="87"/>
  <c r="J275" i="87"/>
  <c r="O801" i="87"/>
  <c r="O117" i="87"/>
  <c r="B464" i="87"/>
  <c r="N212" i="87"/>
  <c r="G183" i="87"/>
  <c r="I404" i="87"/>
  <c r="L193" i="87"/>
  <c r="H460" i="87"/>
  <c r="F786" i="87"/>
  <c r="O869" i="87"/>
  <c r="G934" i="87"/>
  <c r="K793" i="87"/>
  <c r="J459" i="87"/>
  <c r="C969" i="87"/>
  <c r="J969" i="87"/>
  <c r="G91" i="87"/>
  <c r="G793" i="87"/>
  <c r="F458" i="87"/>
  <c r="I766" i="87"/>
  <c r="K265" i="87"/>
  <c r="F679" i="87"/>
  <c r="H489" i="87"/>
  <c r="O959" i="87"/>
  <c r="N546" i="87"/>
  <c r="G177" i="87"/>
  <c r="E921" i="87"/>
  <c r="L845" i="87"/>
  <c r="J576" i="87"/>
  <c r="D971" i="87"/>
  <c r="C907" i="87"/>
  <c r="G471" i="87"/>
  <c r="E223" i="87"/>
  <c r="E482" i="87"/>
  <c r="J404" i="87"/>
  <c r="D845" i="87"/>
  <c r="L875" i="87"/>
  <c r="H494" i="87"/>
  <c r="B312" i="87"/>
  <c r="D86" i="87"/>
  <c r="B165" i="87"/>
  <c r="J753" i="87"/>
  <c r="J66" i="87"/>
  <c r="B752" i="87"/>
  <c r="N791" i="87"/>
  <c r="H661" i="87"/>
  <c r="C615" i="87"/>
  <c r="B396" i="87"/>
  <c r="I863" i="87"/>
  <c r="D900" i="87"/>
  <c r="I797" i="87"/>
  <c r="G392" i="87"/>
  <c r="H483" i="87"/>
  <c r="E756" i="87"/>
  <c r="H623" i="87"/>
  <c r="J907" i="87"/>
  <c r="J112" i="87"/>
  <c r="B739" i="87"/>
  <c r="G332" i="87"/>
  <c r="I13" i="87"/>
  <c r="E116" i="66" s="1"/>
  <c r="H816" i="87"/>
  <c r="C955" i="87"/>
  <c r="H46" i="87"/>
  <c r="F53" i="87"/>
  <c r="H705" i="87"/>
  <c r="C846" i="87"/>
  <c r="F566" i="87"/>
  <c r="B266" i="87"/>
  <c r="J92" i="87"/>
  <c r="B689" i="87"/>
  <c r="K921" i="87"/>
  <c r="E650" i="87"/>
  <c r="H802" i="87"/>
  <c r="B634" i="87"/>
  <c r="J915" i="87"/>
  <c r="I79" i="87"/>
  <c r="N536" i="87"/>
  <c r="I712" i="87"/>
  <c r="I806" i="87"/>
  <c r="K539" i="87"/>
  <c r="C346" i="87"/>
  <c r="F495" i="87"/>
  <c r="E996" i="87"/>
  <c r="L359" i="87"/>
  <c r="N963" i="87"/>
  <c r="J644" i="87"/>
  <c r="C936" i="87"/>
  <c r="G611" i="87"/>
  <c r="I891" i="87"/>
  <c r="F760" i="87"/>
  <c r="K898" i="87"/>
  <c r="K479" i="87"/>
  <c r="D344" i="87"/>
  <c r="B915" i="87"/>
  <c r="B798" i="87"/>
  <c r="E123" i="87"/>
  <c r="F688" i="87"/>
  <c r="G819" i="87"/>
  <c r="F238" i="87"/>
  <c r="I954" i="87"/>
  <c r="C158" i="87"/>
  <c r="F862" i="87"/>
  <c r="G672" i="87"/>
  <c r="G657" i="87"/>
  <c r="E857" i="87"/>
  <c r="D373" i="87"/>
  <c r="I940" i="87"/>
  <c r="H213" i="87"/>
  <c r="K446" i="87"/>
  <c r="G735" i="87"/>
  <c r="F480" i="87"/>
  <c r="D713" i="87"/>
  <c r="E384" i="87"/>
  <c r="I313" i="87"/>
  <c r="B437" i="87"/>
  <c r="K784" i="87"/>
  <c r="C101" i="87"/>
  <c r="N538" i="87"/>
  <c r="I349" i="87"/>
  <c r="N472" i="87"/>
  <c r="F900" i="87"/>
  <c r="E391" i="87"/>
  <c r="H960" i="87"/>
  <c r="J426" i="87"/>
  <c r="J628" i="87"/>
  <c r="I721" i="87"/>
  <c r="L216" i="87"/>
  <c r="E325" i="87"/>
  <c r="C770" i="87"/>
  <c r="O198" i="87"/>
  <c r="L454" i="87"/>
  <c r="F788" i="87"/>
  <c r="L230" i="87"/>
  <c r="D346" i="87"/>
  <c r="I902" i="87"/>
  <c r="L294" i="87"/>
  <c r="D245" i="87"/>
  <c r="N836" i="87"/>
  <c r="J300" i="87"/>
  <c r="K597" i="87"/>
  <c r="F871" i="87"/>
  <c r="F498" i="87"/>
  <c r="N151" i="87"/>
  <c r="B263" i="87"/>
  <c r="O496" i="87"/>
  <c r="B294" i="87"/>
  <c r="B864" i="87"/>
  <c r="L767" i="87"/>
  <c r="G372" i="87"/>
  <c r="N711" i="87"/>
  <c r="D166" i="87"/>
  <c r="N390" i="87"/>
  <c r="L468" i="87"/>
  <c r="L646" i="87"/>
  <c r="I239" i="87"/>
  <c r="K879" i="87"/>
  <c r="J880" i="87"/>
  <c r="H218" i="87"/>
  <c r="D571" i="87"/>
  <c r="D775" i="87"/>
  <c r="G264" i="87"/>
  <c r="E224" i="87"/>
  <c r="J966" i="87"/>
  <c r="D434" i="87"/>
  <c r="H18" i="87"/>
  <c r="P156" i="66" s="1"/>
  <c r="B14" i="87"/>
  <c r="O105" i="66" s="1"/>
  <c r="F280" i="87"/>
  <c r="N46" i="87"/>
  <c r="E58" i="87"/>
  <c r="O559" i="87"/>
  <c r="L519" i="87"/>
  <c r="N231" i="87"/>
  <c r="B162" i="87"/>
  <c r="B344" i="87"/>
  <c r="J517" i="87"/>
  <c r="I679" i="87"/>
  <c r="F774" i="87"/>
  <c r="C666" i="87"/>
  <c r="B962" i="87"/>
  <c r="L505" i="87"/>
  <c r="C975" i="87"/>
  <c r="C953" i="87"/>
  <c r="J414" i="87"/>
  <c r="O463" i="87"/>
  <c r="F86" i="87"/>
  <c r="L497" i="87"/>
  <c r="I925" i="87"/>
  <c r="B910" i="87"/>
  <c r="K966" i="87"/>
  <c r="C220" i="87"/>
  <c r="J278" i="87"/>
  <c r="B941" i="87"/>
  <c r="O783" i="87"/>
  <c r="B763" i="87"/>
  <c r="J782" i="87"/>
  <c r="K893" i="87"/>
  <c r="J447" i="87"/>
  <c r="E630" i="87"/>
  <c r="C646" i="87"/>
  <c r="L184" i="87"/>
  <c r="B578" i="87"/>
  <c r="N185" i="87"/>
  <c r="H402" i="87"/>
  <c r="K176" i="87"/>
  <c r="F484" i="87"/>
  <c r="G825" i="87"/>
  <c r="J649" i="87"/>
  <c r="D969" i="87"/>
  <c r="J993" i="87"/>
  <c r="O695" i="87"/>
  <c r="F775" i="87"/>
  <c r="B709" i="87"/>
  <c r="O183" i="87"/>
  <c r="C551" i="87"/>
  <c r="B185" i="87"/>
  <c r="K294" i="87"/>
  <c r="K317" i="87"/>
  <c r="D296" i="87"/>
  <c r="N435" i="87"/>
  <c r="G800" i="87"/>
  <c r="L580" i="87"/>
  <c r="G788" i="87"/>
  <c r="J365" i="87"/>
  <c r="N999" i="87"/>
  <c r="D892" i="87"/>
  <c r="K43" i="87"/>
  <c r="G354" i="87"/>
  <c r="I110" i="87"/>
  <c r="H474" i="87"/>
  <c r="I70" i="87"/>
  <c r="E78" i="87"/>
  <c r="F327" i="87"/>
  <c r="I232" i="87"/>
  <c r="I708" i="87"/>
  <c r="H740" i="87"/>
  <c r="H753" i="87"/>
  <c r="J54" i="87"/>
  <c r="O617" i="87"/>
  <c r="C783" i="87"/>
  <c r="H894" i="87"/>
  <c r="O630" i="87"/>
  <c r="L16" i="87"/>
  <c r="P141" i="66" s="1"/>
  <c r="J673" i="87"/>
  <c r="K520" i="87"/>
  <c r="L969" i="87"/>
  <c r="L775" i="87"/>
  <c r="L221" i="87"/>
  <c r="N225" i="87"/>
  <c r="D732" i="87"/>
  <c r="N363" i="87"/>
  <c r="H790" i="87"/>
  <c r="J411" i="87"/>
  <c r="G806" i="87"/>
  <c r="J60" i="87"/>
  <c r="L930" i="87"/>
  <c r="O770" i="87"/>
  <c r="H657" i="87"/>
  <c r="D760" i="87"/>
  <c r="N741" i="87"/>
  <c r="K524" i="87"/>
  <c r="C222" i="87"/>
  <c r="I420" i="87"/>
  <c r="H267" i="87"/>
  <c r="I533" i="87"/>
  <c r="J846" i="87"/>
  <c r="O885" i="87"/>
  <c r="J678" i="87"/>
  <c r="J732" i="87"/>
  <c r="L838" i="87"/>
  <c r="B825" i="87"/>
  <c r="I822" i="87"/>
  <c r="F835" i="87"/>
  <c r="F81" i="87"/>
  <c r="O77" i="87"/>
  <c r="B49" i="87"/>
  <c r="I256" i="87"/>
  <c r="F59" i="87"/>
  <c r="B392" i="87"/>
  <c r="G374" i="87"/>
  <c r="B654" i="87"/>
  <c r="J522" i="87"/>
  <c r="K924" i="87"/>
  <c r="G608" i="87"/>
  <c r="C930" i="87"/>
  <c r="D280" i="87"/>
  <c r="B330" i="87"/>
  <c r="B58" i="87"/>
  <c r="K434" i="87"/>
  <c r="L427" i="87"/>
  <c r="C252" i="87"/>
  <c r="F598" i="87"/>
  <c r="E892" i="87"/>
  <c r="D975" i="87"/>
  <c r="G958" i="87"/>
  <c r="J604" i="87"/>
  <c r="K882" i="87"/>
  <c r="J36" i="87"/>
  <c r="B767" i="87"/>
  <c r="K463" i="87"/>
  <c r="D918" i="87"/>
  <c r="I439" i="87"/>
  <c r="K778" i="87"/>
  <c r="L691" i="87"/>
  <c r="H773" i="87"/>
  <c r="G941" i="87"/>
  <c r="J58" i="87"/>
  <c r="B486" i="87"/>
  <c r="E47" i="87"/>
  <c r="E949" i="87"/>
  <c r="I852" i="87"/>
  <c r="H652" i="87"/>
  <c r="G642" i="87"/>
  <c r="L858" i="87"/>
  <c r="N425" i="87"/>
  <c r="O997" i="87"/>
  <c r="G617" i="87"/>
  <c r="K971" i="87"/>
  <c r="F271" i="87"/>
  <c r="E171" i="87"/>
  <c r="I645" i="87"/>
  <c r="B193" i="87"/>
  <c r="C572" i="87"/>
  <c r="H86" i="87"/>
  <c r="L349" i="87"/>
  <c r="N785" i="87"/>
  <c r="H670" i="87"/>
  <c r="I890" i="87"/>
  <c r="O625" i="87"/>
  <c r="I697" i="87"/>
  <c r="K730" i="87"/>
  <c r="G281" i="87"/>
  <c r="K287" i="87"/>
  <c r="K309" i="87"/>
  <c r="H454" i="87"/>
  <c r="B299" i="87"/>
  <c r="F538" i="87"/>
  <c r="K970" i="87"/>
  <c r="F912" i="87"/>
  <c r="O768" i="87"/>
  <c r="C669" i="87"/>
  <c r="L771" i="87"/>
  <c r="H431" i="87"/>
  <c r="H869" i="87"/>
  <c r="N462" i="87"/>
  <c r="C166" i="87"/>
  <c r="L624" i="87"/>
  <c r="N38" i="87"/>
  <c r="N266" i="87"/>
  <c r="O206" i="87"/>
  <c r="I321" i="87"/>
  <c r="O312" i="87"/>
  <c r="E726" i="87"/>
  <c r="F569" i="87"/>
  <c r="K967" i="87"/>
  <c r="C412" i="87"/>
  <c r="L835" i="87"/>
  <c r="H240" i="87"/>
  <c r="L194" i="87"/>
  <c r="D628" i="87"/>
  <c r="B704" i="87"/>
  <c r="C944" i="87"/>
  <c r="L983" i="87"/>
  <c r="N815" i="87"/>
  <c r="J446" i="87"/>
  <c r="C286" i="87"/>
  <c r="B673" i="87"/>
  <c r="J506" i="87"/>
  <c r="B909" i="87"/>
  <c r="F652" i="87"/>
  <c r="D752" i="87"/>
  <c r="K889" i="87"/>
  <c r="E444" i="87"/>
  <c r="D997" i="87"/>
  <c r="I590" i="87"/>
  <c r="E737" i="87"/>
  <c r="J853" i="87"/>
  <c r="E762" i="87"/>
  <c r="L35" i="87"/>
  <c r="B519" i="87"/>
  <c r="H190" i="87"/>
  <c r="H251" i="87"/>
  <c r="N360" i="87"/>
  <c r="K462" i="87"/>
  <c r="H942" i="87"/>
  <c r="H306" i="87"/>
  <c r="K824" i="87"/>
  <c r="J728" i="87"/>
  <c r="F778" i="87"/>
  <c r="I446" i="87"/>
  <c r="I176" i="87"/>
  <c r="H588" i="87"/>
  <c r="C141" i="87"/>
  <c r="F350" i="87"/>
  <c r="N803" i="87"/>
  <c r="I740" i="87"/>
  <c r="C301" i="87"/>
  <c r="L913" i="87"/>
  <c r="C403" i="87"/>
  <c r="C963" i="87"/>
  <c r="N596" i="87"/>
  <c r="H966" i="87"/>
  <c r="C67" i="87"/>
  <c r="L250" i="87"/>
  <c r="E36" i="87"/>
  <c r="C428" i="87"/>
  <c r="O14" i="87"/>
  <c r="P121" i="66" s="1"/>
  <c r="H414" i="87"/>
  <c r="G514" i="87"/>
  <c r="I499" i="87"/>
  <c r="G888" i="87"/>
  <c r="H562" i="87"/>
  <c r="F967" i="87"/>
  <c r="E774" i="87"/>
  <c r="G871" i="87"/>
  <c r="K676" i="87"/>
  <c r="N606" i="87"/>
  <c r="I98" i="87"/>
  <c r="J271" i="87"/>
  <c r="H891" i="87"/>
  <c r="J974" i="87"/>
  <c r="D747" i="87"/>
  <c r="G678" i="87"/>
  <c r="F593" i="87"/>
  <c r="G480" i="87"/>
  <c r="D40" i="87"/>
  <c r="E979" i="87"/>
  <c r="E601" i="87"/>
  <c r="N898" i="87"/>
  <c r="E941" i="87"/>
  <c r="C241" i="87"/>
  <c r="J87" i="87"/>
  <c r="J528" i="87"/>
  <c r="K965" i="87"/>
  <c r="E841" i="87"/>
  <c r="O943" i="87"/>
  <c r="O861" i="87"/>
  <c r="L90" i="87"/>
  <c r="K405" i="87"/>
  <c r="H141" i="87"/>
  <c r="H600" i="87"/>
  <c r="H128" i="87"/>
  <c r="H997" i="87"/>
  <c r="D945" i="87"/>
  <c r="D992" i="87"/>
  <c r="C737" i="87"/>
  <c r="F573" i="87"/>
  <c r="O730" i="87"/>
  <c r="H89" i="87"/>
  <c r="L258" i="87"/>
  <c r="F197" i="87"/>
  <c r="C457" i="87"/>
  <c r="K207" i="87"/>
  <c r="N541" i="87"/>
  <c r="J371" i="87"/>
  <c r="K941" i="87"/>
  <c r="J545" i="87"/>
  <c r="O663" i="87"/>
  <c r="K912" i="87"/>
  <c r="D912" i="87"/>
  <c r="E796" i="87"/>
  <c r="G67" i="87"/>
  <c r="O438" i="87"/>
  <c r="H177" i="87"/>
  <c r="N583" i="87"/>
  <c r="H374" i="87"/>
  <c r="O722" i="87"/>
  <c r="C858" i="87"/>
  <c r="I765" i="87"/>
  <c r="L882" i="87"/>
  <c r="N663" i="87"/>
  <c r="J767" i="87"/>
  <c r="N876" i="87"/>
  <c r="J590" i="87"/>
  <c r="O141" i="87"/>
  <c r="I821" i="87"/>
  <c r="B589" i="87"/>
  <c r="C630" i="87"/>
  <c r="I588" i="87"/>
  <c r="D727" i="87"/>
  <c r="L849" i="87"/>
  <c r="K787" i="87"/>
  <c r="C979" i="87"/>
  <c r="C837" i="87"/>
  <c r="B854" i="87"/>
  <c r="B756" i="87"/>
  <c r="J202" i="87"/>
  <c r="B904" i="87"/>
  <c r="O676" i="87"/>
  <c r="K286" i="87"/>
  <c r="H146" i="87"/>
  <c r="D154" i="87"/>
  <c r="E370" i="87"/>
  <c r="O30" i="87"/>
  <c r="P285" i="66" s="1"/>
  <c r="L455" i="87"/>
  <c r="G198" i="87"/>
  <c r="D239" i="87"/>
  <c r="I922" i="87"/>
  <c r="O825" i="87"/>
  <c r="D687" i="87"/>
  <c r="I972" i="87"/>
  <c r="E838" i="87"/>
  <c r="D722" i="87"/>
  <c r="F737" i="87"/>
  <c r="K353" i="87"/>
  <c r="I132" i="87"/>
  <c r="K541" i="87"/>
  <c r="B12" i="87"/>
  <c r="O87" i="66" s="1"/>
  <c r="E366" i="87"/>
  <c r="I409" i="87"/>
  <c r="J389" i="87"/>
  <c r="G990" i="87"/>
  <c r="H806" i="87"/>
  <c r="I753" i="87"/>
  <c r="C839" i="87"/>
  <c r="D569" i="87"/>
  <c r="H182" i="87"/>
  <c r="K348" i="87"/>
  <c r="H445" i="87"/>
  <c r="B577" i="87"/>
  <c r="K104" i="87"/>
  <c r="K413" i="87"/>
  <c r="G638" i="87"/>
  <c r="D714" i="87"/>
  <c r="J570" i="87"/>
  <c r="J348" i="87"/>
  <c r="J738" i="87"/>
  <c r="I261" i="87"/>
  <c r="E54" i="87"/>
  <c r="O719" i="87"/>
  <c r="H224" i="87"/>
  <c r="E735" i="87"/>
  <c r="H522" i="87"/>
  <c r="N778" i="87"/>
  <c r="E234" i="87"/>
  <c r="C99" i="87"/>
  <c r="O748" i="87"/>
  <c r="E719" i="87"/>
  <c r="J499" i="87"/>
  <c r="E810" i="87"/>
  <c r="D673" i="87"/>
  <c r="K943" i="87"/>
  <c r="G863" i="87"/>
  <c r="I659" i="87"/>
  <c r="D597" i="87"/>
  <c r="B647" i="87"/>
  <c r="C663" i="87"/>
  <c r="O242" i="87"/>
  <c r="D57" i="87"/>
  <c r="N312" i="87"/>
  <c r="E165" i="87"/>
  <c r="L577" i="87"/>
  <c r="I114" i="87"/>
  <c r="C881" i="87"/>
  <c r="I788" i="87"/>
  <c r="J248" i="87"/>
  <c r="O953" i="87"/>
  <c r="K687" i="87"/>
  <c r="F763" i="87"/>
  <c r="E690" i="87"/>
  <c r="N250" i="87"/>
  <c r="C72" i="87"/>
  <c r="G92" i="87"/>
  <c r="G300" i="87"/>
  <c r="C66" i="87"/>
  <c r="N308" i="87"/>
  <c r="E99" i="87"/>
  <c r="E493" i="87"/>
  <c r="J631" i="87"/>
  <c r="C769" i="87"/>
  <c r="K944" i="87"/>
  <c r="B826" i="87"/>
  <c r="I878" i="87"/>
  <c r="E463" i="87"/>
  <c r="O278" i="87"/>
  <c r="F389" i="87"/>
  <c r="C160" i="87"/>
  <c r="G647" i="87"/>
  <c r="F57" i="87"/>
  <c r="I331" i="87"/>
  <c r="F727" i="87"/>
  <c r="D778" i="87"/>
  <c r="O689" i="87"/>
  <c r="J847" i="87"/>
  <c r="G986" i="87"/>
  <c r="C438" i="87"/>
  <c r="L590" i="87"/>
  <c r="L150" i="87"/>
  <c r="K695" i="87"/>
  <c r="E327" i="87"/>
  <c r="D547" i="87"/>
  <c r="J756" i="87"/>
  <c r="D816" i="87"/>
  <c r="K916" i="87"/>
  <c r="H233" i="87"/>
  <c r="O795" i="87"/>
  <c r="K523" i="87"/>
  <c r="C789" i="87"/>
  <c r="G904" i="87"/>
  <c r="G485" i="87"/>
  <c r="J382" i="87"/>
  <c r="H85" i="87"/>
  <c r="G980" i="87"/>
  <c r="L671" i="87"/>
  <c r="I957" i="87"/>
  <c r="I690" i="87"/>
  <c r="C924" i="87"/>
  <c r="B620" i="87"/>
  <c r="I440" i="87"/>
  <c r="O564" i="87"/>
  <c r="N201" i="87"/>
  <c r="B935" i="87"/>
  <c r="F748" i="87"/>
  <c r="H583" i="87"/>
  <c r="O361" i="87"/>
  <c r="G661" i="87"/>
  <c r="H573" i="87"/>
  <c r="O660" i="87"/>
  <c r="J848" i="87"/>
  <c r="K742" i="87"/>
  <c r="H570" i="87"/>
  <c r="I119" i="87"/>
  <c r="B155" i="87"/>
  <c r="J137" i="87"/>
  <c r="N867" i="87"/>
  <c r="F43" i="87"/>
  <c r="I969" i="87"/>
  <c r="D200" i="87"/>
  <c r="H511" i="87"/>
  <c r="J697" i="87"/>
  <c r="H380" i="87"/>
  <c r="O956" i="87"/>
  <c r="I538" i="87"/>
  <c r="J672" i="87"/>
  <c r="L979" i="87"/>
  <c r="B439" i="87"/>
  <c r="I519" i="87"/>
  <c r="G749" i="87"/>
  <c r="C48" i="87"/>
  <c r="H349" i="87"/>
  <c r="H990" i="87"/>
  <c r="C954" i="87"/>
  <c r="K483" i="87"/>
  <c r="H417" i="87"/>
  <c r="E530" i="87"/>
  <c r="C850" i="87"/>
  <c r="O621" i="87"/>
  <c r="F346" i="87"/>
  <c r="G581" i="87"/>
  <c r="B322" i="87"/>
  <c r="O947" i="87"/>
  <c r="E445" i="87"/>
  <c r="E964" i="87"/>
  <c r="E525" i="87"/>
  <c r="H684" i="87"/>
  <c r="B431" i="87"/>
  <c r="F865" i="87"/>
  <c r="K322" i="87"/>
  <c r="D120" i="87"/>
  <c r="K640" i="87"/>
  <c r="G831" i="87"/>
  <c r="C877" i="87"/>
  <c r="F436" i="87"/>
  <c r="O860" i="87"/>
  <c r="D850" i="87"/>
  <c r="O460" i="87"/>
  <c r="K132" i="87"/>
  <c r="N819" i="87"/>
  <c r="I725" i="87"/>
  <c r="F293" i="87"/>
  <c r="K957" i="87"/>
  <c r="D931" i="87"/>
  <c r="J831" i="87"/>
  <c r="L549" i="87"/>
  <c r="O107" i="87"/>
  <c r="N173" i="87"/>
  <c r="K416" i="87"/>
  <c r="E870" i="87"/>
  <c r="I578" i="87"/>
  <c r="N56" i="87"/>
  <c r="G48" i="87"/>
  <c r="B233" i="87"/>
  <c r="D254" i="87"/>
  <c r="O868" i="87"/>
  <c r="D13" i="87"/>
  <c r="D109" i="66" s="1"/>
  <c r="L434" i="87"/>
  <c r="N683" i="87"/>
  <c r="G223" i="87"/>
  <c r="F874" i="87"/>
  <c r="O396" i="87"/>
  <c r="I995" i="87"/>
  <c r="L901" i="87"/>
  <c r="L145" i="87"/>
  <c r="K178" i="87"/>
  <c r="L631" i="87"/>
  <c r="L718" i="87"/>
  <c r="C95" i="87"/>
  <c r="L115" i="87"/>
  <c r="K50" i="87"/>
  <c r="D71" i="87"/>
  <c r="N503" i="87"/>
  <c r="G318" i="87"/>
  <c r="C64" i="87"/>
  <c r="K232" i="87"/>
  <c r="L396" i="87"/>
  <c r="B541" i="87"/>
  <c r="B509" i="87"/>
  <c r="I767" i="87"/>
  <c r="B571" i="87"/>
  <c r="L19" i="87"/>
  <c r="E182" i="66" s="1"/>
  <c r="B863" i="87"/>
  <c r="K663" i="87"/>
  <c r="G736" i="87"/>
  <c r="E28" i="87"/>
  <c r="O257" i="66" s="1"/>
  <c r="J664" i="87"/>
  <c r="D757" i="87"/>
  <c r="H772" i="87"/>
  <c r="D551" i="87"/>
  <c r="I267" i="87"/>
  <c r="J514" i="87"/>
  <c r="F609" i="87"/>
  <c r="L725" i="87"/>
  <c r="C741" i="87"/>
  <c r="O488" i="87"/>
  <c r="G769" i="87"/>
  <c r="I166" i="87"/>
  <c r="I756" i="87"/>
  <c r="H660" i="87"/>
  <c r="N890" i="87"/>
  <c r="J569" i="87"/>
  <c r="H849" i="87"/>
  <c r="J785" i="87"/>
  <c r="G1000" i="87"/>
  <c r="L837" i="87"/>
  <c r="K700" i="87"/>
  <c r="O830" i="87"/>
  <c r="E717" i="87"/>
  <c r="I142" i="87"/>
  <c r="H506" i="87"/>
  <c r="F245" i="87"/>
  <c r="B208" i="87"/>
  <c r="E353" i="87"/>
  <c r="B171" i="87"/>
  <c r="D613" i="87"/>
  <c r="J876" i="87"/>
  <c r="E924" i="87"/>
  <c r="J360" i="87"/>
  <c r="D853" i="87"/>
  <c r="I871" i="87"/>
  <c r="K804" i="87"/>
  <c r="K128" i="87"/>
  <c r="D125" i="87"/>
  <c r="O140" i="87"/>
  <c r="B648" i="87"/>
  <c r="D151" i="87"/>
  <c r="O337" i="87"/>
  <c r="H526" i="87"/>
  <c r="D697" i="87"/>
  <c r="J799" i="87"/>
  <c r="F804" i="87"/>
  <c r="J376" i="87"/>
  <c r="J372" i="87"/>
  <c r="E703" i="87"/>
  <c r="E999" i="87"/>
  <c r="C238" i="87"/>
  <c r="F281" i="87"/>
  <c r="O434" i="87"/>
  <c r="D478" i="87"/>
  <c r="I91" i="87"/>
  <c r="D669" i="87"/>
  <c r="J220" i="87"/>
  <c r="J241" i="87"/>
  <c r="C864" i="87"/>
  <c r="C934" i="87"/>
  <c r="B699" i="87"/>
  <c r="J975" i="87"/>
  <c r="N327" i="87"/>
  <c r="D959" i="87"/>
  <c r="I612" i="87"/>
  <c r="O448" i="87"/>
  <c r="L856" i="87"/>
  <c r="G336" i="87"/>
  <c r="C720" i="87"/>
  <c r="I350" i="87"/>
  <c r="D112" i="87"/>
  <c r="B603" i="87"/>
  <c r="B594" i="87"/>
  <c r="B804" i="87"/>
  <c r="I726" i="87"/>
  <c r="F1001" i="87"/>
  <c r="G960" i="87"/>
  <c r="F690" i="87"/>
  <c r="H614" i="87"/>
  <c r="E918" i="87"/>
  <c r="E811" i="87"/>
  <c r="D828" i="87"/>
  <c r="F390" i="87"/>
  <c r="B90" i="87"/>
  <c r="C406" i="87"/>
  <c r="D589" i="87"/>
  <c r="F294" i="87"/>
  <c r="D315" i="87"/>
  <c r="N568" i="87"/>
  <c r="J504" i="87"/>
  <c r="C972" i="87"/>
  <c r="L805" i="87"/>
  <c r="C814" i="87"/>
  <c r="F902" i="87"/>
  <c r="K477" i="87"/>
  <c r="F242" i="87"/>
  <c r="L351" i="87"/>
  <c r="O408" i="87"/>
  <c r="I537" i="87"/>
  <c r="B68" i="87"/>
  <c r="I361" i="87"/>
  <c r="J28" i="87"/>
  <c r="O757" i="87"/>
  <c r="H995" i="87"/>
  <c r="I955" i="87"/>
  <c r="I700" i="87"/>
  <c r="L674" i="87"/>
  <c r="F694" i="87"/>
  <c r="O613" i="87"/>
  <c r="B126" i="87"/>
  <c r="B521" i="87"/>
  <c r="O387" i="87"/>
  <c r="N241" i="87"/>
  <c r="H33" i="87"/>
  <c r="C446" i="87"/>
  <c r="L828" i="87"/>
  <c r="C874" i="87"/>
  <c r="J864" i="87"/>
  <c r="B663" i="87"/>
  <c r="O568" i="87"/>
  <c r="B978" i="87"/>
  <c r="O501" i="87"/>
  <c r="I174" i="87"/>
  <c r="K797" i="87"/>
  <c r="L705" i="87"/>
  <c r="C845" i="87"/>
  <c r="H1002" i="87"/>
  <c r="K668" i="87"/>
  <c r="L819" i="87"/>
  <c r="O950" i="87"/>
  <c r="C569" i="87"/>
  <c r="D14" i="87"/>
  <c r="O109" i="66" s="1"/>
  <c r="C866" i="87"/>
  <c r="E300" i="87"/>
  <c r="I992" i="87"/>
  <c r="D789" i="87"/>
  <c r="G325" i="87"/>
  <c r="D935" i="87"/>
  <c r="G501" i="87"/>
  <c r="E687" i="87"/>
  <c r="E239" i="87"/>
  <c r="F640" i="87"/>
  <c r="E138" i="87"/>
  <c r="O552" i="87"/>
  <c r="G107" i="87"/>
  <c r="F174" i="87"/>
  <c r="C443" i="87"/>
  <c r="B220" i="87"/>
  <c r="O942" i="87"/>
  <c r="N902" i="87"/>
  <c r="E491" i="87"/>
  <c r="J170" i="87"/>
  <c r="C596" i="87"/>
  <c r="I789" i="87"/>
  <c r="C309" i="87"/>
  <c r="K770" i="87"/>
  <c r="O168" i="87"/>
  <c r="C561" i="87"/>
  <c r="B138" i="87"/>
  <c r="G637" i="87"/>
  <c r="D107" i="87"/>
  <c r="L353" i="87"/>
  <c r="N746" i="87"/>
  <c r="I836" i="87"/>
  <c r="O381" i="87"/>
  <c r="F933" i="87"/>
  <c r="K507" i="87"/>
  <c r="L137" i="87"/>
  <c r="D350" i="87"/>
  <c r="D470" i="87"/>
  <c r="D169" i="87"/>
  <c r="N547" i="87"/>
  <c r="J385" i="87"/>
  <c r="J306" i="87"/>
  <c r="F619" i="87"/>
  <c r="J596" i="87"/>
  <c r="C513" i="87"/>
  <c r="D860" i="87"/>
  <c r="C756" i="87"/>
  <c r="K762" i="87"/>
  <c r="K319" i="87"/>
  <c r="C670" i="87"/>
  <c r="G944" i="87"/>
  <c r="J253" i="87"/>
  <c r="O821" i="87"/>
  <c r="B998" i="87"/>
  <c r="O691" i="87"/>
  <c r="D272" i="87"/>
  <c r="J41" i="87"/>
  <c r="E535" i="87"/>
  <c r="C803" i="87"/>
  <c r="C736" i="87"/>
  <c r="C310" i="87"/>
  <c r="B669" i="87"/>
  <c r="J795" i="87"/>
  <c r="N833" i="87"/>
  <c r="E884" i="87"/>
  <c r="G852" i="87"/>
  <c r="E460" i="87"/>
  <c r="C240" i="87"/>
  <c r="F536" i="87"/>
  <c r="G273" i="87"/>
  <c r="G153" i="87"/>
  <c r="E399" i="87"/>
  <c r="K408" i="87"/>
  <c r="D656" i="87"/>
  <c r="F658" i="87"/>
  <c r="H758" i="87"/>
  <c r="J877" i="87"/>
  <c r="G849" i="87"/>
  <c r="H955" i="87"/>
  <c r="I862" i="87"/>
  <c r="L188" i="87"/>
  <c r="N389" i="87"/>
  <c r="N157" i="87"/>
  <c r="C442" i="87"/>
  <c r="N117" i="87"/>
  <c r="C138" i="87"/>
  <c r="B285" i="87"/>
  <c r="E723" i="87"/>
  <c r="L816" i="87"/>
  <c r="C437" i="87"/>
  <c r="E955" i="87"/>
  <c r="J878" i="87"/>
  <c r="N827" i="87"/>
  <c r="B215" i="87"/>
  <c r="O642" i="87"/>
  <c r="O145" i="66"/>
  <c r="K333" i="87"/>
  <c r="G251" i="87"/>
  <c r="D225" i="87"/>
  <c r="C433" i="87"/>
  <c r="O809" i="87"/>
  <c r="D843" i="87"/>
  <c r="L883" i="87"/>
  <c r="H689" i="87"/>
  <c r="I857" i="87"/>
  <c r="E986" i="87"/>
  <c r="I994" i="87"/>
  <c r="D833" i="87"/>
  <c r="J650" i="87"/>
  <c r="C784" i="87"/>
  <c r="L298" i="87"/>
  <c r="G677" i="87"/>
  <c r="N961" i="87"/>
  <c r="K637" i="87"/>
  <c r="G167" i="87"/>
  <c r="I856" i="87"/>
  <c r="N506" i="87"/>
  <c r="O962" i="87"/>
  <c r="I991" i="87"/>
  <c r="J442" i="87"/>
  <c r="B705" i="87"/>
  <c r="D908" i="87"/>
  <c r="N796" i="87"/>
  <c r="B595" i="87"/>
  <c r="D973" i="87"/>
  <c r="J660" i="87"/>
  <c r="G568" i="87"/>
  <c r="N58" i="87"/>
  <c r="C266" i="87"/>
  <c r="O127" i="87"/>
  <c r="B424" i="87"/>
  <c r="B64" i="87"/>
  <c r="D625" i="87"/>
  <c r="E936" i="87"/>
  <c r="D914" i="87"/>
  <c r="L682" i="87"/>
  <c r="J828" i="87"/>
  <c r="E813" i="87"/>
  <c r="O697" i="87"/>
  <c r="L822" i="87"/>
  <c r="C384" i="87"/>
  <c r="C541" i="87"/>
  <c r="N565" i="87"/>
  <c r="G242" i="87"/>
  <c r="I497" i="87"/>
  <c r="J451" i="87"/>
  <c r="B661" i="87"/>
  <c r="I876" i="87"/>
  <c r="J158" i="87"/>
  <c r="L890" i="87"/>
  <c r="N970" i="87"/>
  <c r="E515" i="87"/>
  <c r="I71" i="87"/>
  <c r="G344" i="87"/>
  <c r="L412" i="87"/>
  <c r="O554" i="87"/>
  <c r="K201" i="87"/>
  <c r="F295" i="87"/>
  <c r="C625" i="87"/>
  <c r="O754" i="87"/>
  <c r="L719" i="87"/>
  <c r="F996" i="87"/>
  <c r="O945" i="87"/>
  <c r="J77" i="87"/>
  <c r="K865" i="87"/>
  <c r="H353" i="87"/>
  <c r="B152" i="87"/>
  <c r="E743" i="87"/>
  <c r="I222" i="87"/>
  <c r="C500" i="87"/>
  <c r="O967" i="87"/>
  <c r="G748" i="87"/>
  <c r="O805" i="87"/>
  <c r="B337" i="87"/>
  <c r="N301" i="87"/>
  <c r="F701" i="87"/>
  <c r="H733" i="87"/>
  <c r="J437" i="87"/>
  <c r="J210" i="87"/>
  <c r="C932" i="87"/>
  <c r="O879" i="87"/>
  <c r="L664" i="87"/>
  <c r="I604" i="87"/>
  <c r="O745" i="87"/>
  <c r="D313" i="87"/>
  <c r="B797" i="87"/>
  <c r="C356" i="87"/>
  <c r="L517" i="87"/>
  <c r="F94" i="87"/>
  <c r="G265" i="87"/>
  <c r="N197" i="87"/>
  <c r="H262" i="87"/>
  <c r="E558" i="87"/>
  <c r="H988" i="87"/>
  <c r="N899" i="87"/>
  <c r="D692" i="87"/>
  <c r="N637" i="87"/>
  <c r="E808" i="87"/>
  <c r="I474" i="87"/>
  <c r="H805" i="87"/>
  <c r="H410" i="87"/>
  <c r="O431" i="87"/>
  <c r="I129" i="87"/>
  <c r="I676" i="87"/>
  <c r="L98" i="87"/>
  <c r="H229" i="87"/>
  <c r="F325" i="87"/>
  <c r="I769" i="87"/>
  <c r="C886" i="87"/>
  <c r="F975" i="87"/>
  <c r="K830" i="87"/>
  <c r="I652" i="87"/>
  <c r="D640" i="87"/>
  <c r="N622" i="87"/>
  <c r="I227" i="87"/>
  <c r="F130" i="87"/>
  <c r="E386" i="87"/>
  <c r="O89" i="87"/>
  <c r="F628" i="87"/>
  <c r="C973" i="87"/>
  <c r="J453" i="87"/>
  <c r="J216" i="87"/>
  <c r="L482" i="87"/>
  <c r="N840" i="87"/>
  <c r="I336" i="87"/>
  <c r="H771" i="87"/>
  <c r="N393" i="87"/>
  <c r="L122" i="87"/>
  <c r="J296" i="87"/>
  <c r="O960" i="87"/>
  <c r="F855" i="87"/>
  <c r="C908" i="87"/>
  <c r="K698" i="87"/>
  <c r="C760" i="87"/>
  <c r="N376" i="87"/>
  <c r="N145" i="87"/>
  <c r="C677" i="87"/>
  <c r="G388" i="87"/>
  <c r="I874" i="87"/>
  <c r="L832" i="87"/>
  <c r="J62" i="87"/>
  <c r="O696" i="87"/>
  <c r="F677" i="87"/>
  <c r="K325" i="87"/>
  <c r="B47" i="87"/>
  <c r="F267" i="87"/>
  <c r="H456" i="87"/>
  <c r="B30" i="87"/>
  <c r="O269" i="66" s="1"/>
  <c r="C945" i="87"/>
  <c r="E848" i="87"/>
  <c r="H716" i="87"/>
  <c r="I624" i="87"/>
  <c r="B780" i="87"/>
  <c r="E316" i="87"/>
  <c r="G766" i="87"/>
  <c r="B449" i="87"/>
  <c r="D578" i="87"/>
  <c r="C33" i="87"/>
  <c r="B197" i="87"/>
  <c r="E230" i="87"/>
  <c r="I44" i="87"/>
  <c r="N514" i="87"/>
  <c r="D720" i="87"/>
  <c r="G673" i="87"/>
  <c r="G919" i="87"/>
  <c r="I791" i="87"/>
  <c r="D968" i="87"/>
  <c r="O602" i="87"/>
  <c r="J282" i="87"/>
  <c r="L641" i="87"/>
  <c r="N300" i="87"/>
  <c r="B83" i="87"/>
  <c r="G454" i="87"/>
  <c r="I154" i="87"/>
  <c r="K616" i="87"/>
  <c r="L187" i="87"/>
  <c r="E215" i="87"/>
  <c r="J892" i="87"/>
  <c r="J515" i="87"/>
  <c r="E681" i="87"/>
  <c r="H615" i="87"/>
  <c r="G892" i="87"/>
  <c r="G799" i="87"/>
  <c r="B361" i="87"/>
  <c r="F20" i="87"/>
  <c r="O177" i="66" s="1"/>
  <c r="D707" i="87"/>
  <c r="E685" i="87"/>
  <c r="O862" i="87"/>
  <c r="G976" i="87"/>
  <c r="B728" i="87"/>
  <c r="K776" i="87"/>
  <c r="D337" i="87"/>
  <c r="E206" i="87"/>
  <c r="O759" i="87"/>
  <c r="C752" i="87"/>
  <c r="C472" i="87"/>
  <c r="G577" i="87"/>
  <c r="B783" i="87"/>
  <c r="K825" i="87"/>
  <c r="E301" i="87"/>
  <c r="I630" i="87"/>
  <c r="E520" i="87"/>
  <c r="O973" i="87"/>
  <c r="K365" i="87"/>
  <c r="B386" i="87"/>
  <c r="J888" i="87"/>
  <c r="K298" i="87"/>
  <c r="G115" i="87"/>
  <c r="H639" i="87"/>
  <c r="E334" i="87"/>
  <c r="J362" i="87"/>
  <c r="L448" i="87"/>
  <c r="N742" i="87"/>
  <c r="C984" i="87"/>
  <c r="G287" i="87"/>
  <c r="K397" i="87"/>
  <c r="D27" i="87"/>
  <c r="D255" i="66" s="1"/>
  <c r="F379" i="87"/>
  <c r="L843" i="87"/>
  <c r="N24" i="87"/>
  <c r="P225" i="66" s="1"/>
  <c r="D137" i="87"/>
  <c r="J841" i="87"/>
  <c r="E26" i="87"/>
  <c r="O234" i="66" s="1"/>
  <c r="K852" i="87"/>
  <c r="D572" i="87"/>
  <c r="B592" i="87"/>
  <c r="B115" i="87"/>
  <c r="D67" i="87"/>
  <c r="N320" i="87"/>
  <c r="K313" i="87"/>
  <c r="I72" i="87"/>
  <c r="E610" i="87"/>
  <c r="N550" i="87"/>
  <c r="B228" i="87"/>
  <c r="C311" i="87"/>
  <c r="C283" i="87"/>
  <c r="I966" i="87"/>
  <c r="F429" i="87"/>
  <c r="C324" i="87"/>
  <c r="H398" i="87"/>
  <c r="I169" i="87"/>
  <c r="E378" i="87"/>
  <c r="C344" i="87"/>
  <c r="F170" i="87"/>
  <c r="N492" i="87"/>
  <c r="L506" i="87"/>
  <c r="N244" i="87"/>
  <c r="C771" i="87"/>
  <c r="L681" i="87"/>
  <c r="J219" i="87"/>
  <c r="N765" i="87"/>
  <c r="G106" i="87"/>
  <c r="K396" i="87"/>
  <c r="F432" i="87"/>
  <c r="I59" i="87"/>
  <c r="H174" i="87"/>
  <c r="H973" i="87"/>
  <c r="N535" i="87"/>
  <c r="K887" i="87"/>
  <c r="C857" i="87"/>
  <c r="F320" i="87"/>
  <c r="B247" i="87"/>
  <c r="G597" i="87"/>
  <c r="E718" i="87"/>
  <c r="N41" i="87"/>
  <c r="C733" i="87"/>
  <c r="H409" i="87"/>
  <c r="D734" i="87"/>
  <c r="E193" i="87"/>
  <c r="E683" i="87"/>
  <c r="D565" i="87"/>
  <c r="L574" i="87"/>
  <c r="J103" i="87"/>
  <c r="K857" i="87"/>
  <c r="I494" i="87"/>
  <c r="O357" i="87"/>
  <c r="G123" i="87"/>
  <c r="B356" i="87"/>
  <c r="B617" i="87"/>
  <c r="K175" i="87"/>
  <c r="O209" i="87"/>
  <c r="K590" i="87"/>
  <c r="B200" i="87"/>
  <c r="H828" i="87"/>
  <c r="D941" i="87"/>
  <c r="G755" i="87"/>
  <c r="C578" i="87"/>
  <c r="H390" i="87"/>
  <c r="L712" i="87"/>
  <c r="I559" i="87"/>
  <c r="J120" i="87"/>
  <c r="G932" i="87"/>
  <c r="H273" i="87"/>
  <c r="K521" i="87"/>
  <c r="B927" i="87"/>
  <c r="B974" i="87"/>
  <c r="F970" i="87"/>
  <c r="O304" i="87"/>
  <c r="G853" i="87"/>
  <c r="H924" i="87"/>
  <c r="F917" i="87"/>
  <c r="F411" i="87"/>
  <c r="J48" i="87"/>
  <c r="L613" i="87"/>
  <c r="E749" i="87"/>
  <c r="H582" i="87"/>
  <c r="C853" i="87"/>
  <c r="I829" i="87"/>
  <c r="K929" i="87"/>
  <c r="B462" i="87"/>
  <c r="E526" i="87"/>
  <c r="K229" i="87"/>
  <c r="L107" i="87"/>
  <c r="B414" i="87"/>
  <c r="C284" i="87"/>
  <c r="G104" i="87"/>
  <c r="E373" i="87"/>
  <c r="L773" i="87"/>
  <c r="I724" i="87"/>
  <c r="B922" i="87"/>
  <c r="F875" i="87"/>
  <c r="I710" i="87"/>
  <c r="D550" i="87"/>
  <c r="E689" i="87"/>
  <c r="F616" i="87"/>
  <c r="H279" i="87"/>
  <c r="H67" i="87"/>
  <c r="B410" i="87"/>
  <c r="K100" i="87"/>
  <c r="F540" i="87"/>
  <c r="E994" i="87"/>
  <c r="B900" i="87"/>
  <c r="C705" i="87"/>
  <c r="I762" i="87"/>
  <c r="G826" i="87"/>
  <c r="E514" i="87"/>
  <c r="D163" i="87"/>
  <c r="H624" i="87"/>
  <c r="G389" i="87"/>
  <c r="F261" i="87"/>
  <c r="H422" i="87"/>
  <c r="K750" i="87"/>
  <c r="I920" i="87"/>
  <c r="I815" i="87"/>
  <c r="J539" i="87"/>
  <c r="F687" i="87"/>
  <c r="I562" i="87"/>
  <c r="B520" i="87"/>
  <c r="E821" i="87"/>
  <c r="C371" i="87"/>
  <c r="O834" i="87"/>
  <c r="O724" i="87"/>
  <c r="I736" i="87"/>
  <c r="F934" i="87"/>
  <c r="F994" i="87"/>
  <c r="O607" i="87"/>
  <c r="K145" i="87"/>
  <c r="C879" i="87"/>
  <c r="O818" i="87"/>
  <c r="K580" i="87"/>
  <c r="J72" i="87"/>
  <c r="F744" i="87"/>
  <c r="F731" i="87"/>
  <c r="O926" i="87"/>
  <c r="K458" i="87"/>
  <c r="J212" i="87"/>
  <c r="D522" i="87"/>
  <c r="I661" i="87"/>
  <c r="K58" i="87"/>
  <c r="H642" i="87"/>
  <c r="O68" i="87"/>
  <c r="B433" i="87"/>
  <c r="L94" i="87"/>
  <c r="I528" i="87"/>
  <c r="D335" i="87"/>
  <c r="O824" i="87"/>
  <c r="H776" i="87"/>
  <c r="L946" i="87"/>
  <c r="C535" i="87"/>
  <c r="E678" i="87"/>
  <c r="E267" i="87"/>
  <c r="B665" i="87"/>
  <c r="F283" i="87"/>
  <c r="G523" i="87"/>
  <c r="G181" i="87"/>
  <c r="F305" i="87"/>
  <c r="I150" i="87"/>
  <c r="N430" i="87"/>
  <c r="N192" i="87"/>
  <c r="H520" i="87"/>
  <c r="I644" i="87"/>
  <c r="J25" i="87"/>
  <c r="N756" i="87"/>
  <c r="D690" i="87"/>
  <c r="B884" i="87"/>
  <c r="N464" i="87"/>
  <c r="O845" i="87"/>
  <c r="I397" i="87"/>
  <c r="D495" i="87"/>
  <c r="G71" i="87"/>
  <c r="K528" i="87"/>
  <c r="C109" i="87"/>
  <c r="H574" i="87"/>
  <c r="I953" i="87"/>
  <c r="L343" i="87"/>
  <c r="H807" i="87"/>
  <c r="E343" i="87"/>
  <c r="E98" i="87"/>
  <c r="B993" i="87"/>
  <c r="E888" i="87"/>
  <c r="C998" i="87"/>
  <c r="I784" i="87"/>
  <c r="J894" i="87"/>
  <c r="G671" i="87"/>
  <c r="F416" i="87"/>
  <c r="O48" i="87"/>
  <c r="L933" i="87"/>
  <c r="J777" i="87"/>
  <c r="O774" i="87"/>
  <c r="F663" i="87"/>
  <c r="H363" i="87"/>
  <c r="K550" i="87"/>
  <c r="E742" i="87"/>
  <c r="J441" i="87"/>
  <c r="B881" i="87"/>
  <c r="F921" i="87"/>
  <c r="N906" i="87"/>
  <c r="E68" i="87"/>
  <c r="B394" i="87"/>
  <c r="G37" i="87"/>
  <c r="K510" i="87"/>
  <c r="K288" i="87"/>
  <c r="K55" i="87"/>
  <c r="I465" i="87"/>
  <c r="E407" i="87"/>
  <c r="D663" i="87"/>
  <c r="F272" i="87"/>
  <c r="D829" i="87"/>
  <c r="J939" i="87"/>
  <c r="D998" i="87"/>
  <c r="C914" i="87"/>
  <c r="F54" i="87"/>
  <c r="G384" i="87"/>
  <c r="H23" i="87"/>
  <c r="E220" i="66" s="1"/>
  <c r="H418" i="87"/>
  <c r="E178" i="87"/>
  <c r="F576" i="87"/>
  <c r="D753" i="87"/>
  <c r="L878" i="87"/>
  <c r="C461" i="87"/>
  <c r="L967" i="87"/>
  <c r="C604" i="87"/>
  <c r="K724" i="87"/>
  <c r="O996" i="87"/>
  <c r="F678" i="87"/>
  <c r="N108" i="87"/>
  <c r="E508" i="87"/>
  <c r="I271" i="87"/>
  <c r="N230" i="87"/>
  <c r="C236" i="87"/>
  <c r="B453" i="87"/>
  <c r="C425" i="87"/>
  <c r="N365" i="87"/>
  <c r="I772" i="87"/>
  <c r="K708" i="87"/>
  <c r="F909" i="87"/>
  <c r="O480" i="87"/>
  <c r="H762" i="87"/>
  <c r="B1002" i="87"/>
  <c r="L759" i="87"/>
  <c r="E591" i="87"/>
  <c r="F625" i="87"/>
  <c r="K492" i="87"/>
  <c r="O901" i="87"/>
  <c r="K593" i="87"/>
  <c r="D887" i="87"/>
  <c r="I903" i="87"/>
  <c r="O974" i="87"/>
  <c r="J719" i="87"/>
  <c r="B981" i="87"/>
  <c r="N845" i="87"/>
  <c r="K642" i="87"/>
  <c r="N989" i="87"/>
  <c r="E731" i="87"/>
  <c r="E635" i="87"/>
  <c r="E155" i="87"/>
  <c r="G596" i="87"/>
  <c r="I328" i="87"/>
  <c r="C30" i="87"/>
  <c r="O271" i="66" s="1"/>
  <c r="D222" i="87"/>
  <c r="J586" i="87"/>
  <c r="N769" i="87"/>
  <c r="J171" i="87"/>
  <c r="K942" i="87"/>
  <c r="K774" i="87"/>
  <c r="L702" i="87"/>
  <c r="D794" i="87"/>
  <c r="B749" i="87"/>
  <c r="F285" i="87"/>
  <c r="D561" i="87"/>
  <c r="O281" i="87"/>
  <c r="G86" i="87"/>
  <c r="G391" i="87"/>
  <c r="L96" i="87"/>
  <c r="O515" i="87"/>
  <c r="H228" i="87"/>
  <c r="K954" i="87"/>
  <c r="J822" i="87"/>
  <c r="L736" i="87"/>
  <c r="K973" i="87"/>
  <c r="N886" i="87"/>
  <c r="J102" i="87"/>
  <c r="E845" i="87"/>
  <c r="N163" i="87"/>
  <c r="G24" i="87"/>
  <c r="O219" i="66" s="1"/>
  <c r="N549" i="87"/>
  <c r="E103" i="87"/>
  <c r="B599" i="87"/>
  <c r="G961" i="87"/>
  <c r="C660" i="87"/>
  <c r="G737" i="87"/>
  <c r="J870" i="87"/>
  <c r="B896" i="87"/>
  <c r="J359" i="87"/>
  <c r="G808" i="87"/>
  <c r="L617" i="87"/>
  <c r="H540" i="87"/>
  <c r="N992" i="87"/>
  <c r="G416" i="87"/>
  <c r="C917" i="87"/>
  <c r="N714" i="87"/>
  <c r="I768" i="87"/>
  <c r="I367" i="87"/>
  <c r="D23" i="87"/>
  <c r="D214" i="66" s="1"/>
  <c r="K725" i="87"/>
  <c r="J179" i="87"/>
  <c r="J530" i="87"/>
  <c r="G701" i="87"/>
  <c r="N966" i="87"/>
  <c r="N884" i="87"/>
  <c r="G698" i="87"/>
  <c r="K816" i="87"/>
  <c r="N352" i="87"/>
  <c r="G423" i="87"/>
  <c r="L444" i="87"/>
  <c r="F191" i="87"/>
  <c r="N501" i="87"/>
  <c r="H290" i="87"/>
  <c r="B444" i="87"/>
  <c r="I825" i="87"/>
  <c r="N675" i="87"/>
  <c r="N812" i="87"/>
  <c r="I492" i="87"/>
  <c r="D1001" i="87"/>
  <c r="F562" i="87"/>
  <c r="G982" i="87"/>
  <c r="I197" i="87"/>
  <c r="C320" i="87"/>
  <c r="N207" i="87"/>
  <c r="I480" i="87"/>
  <c r="E131" i="87"/>
  <c r="O473" i="87"/>
  <c r="C618" i="87"/>
  <c r="B902" i="87"/>
  <c r="K798" i="87"/>
  <c r="C657" i="87"/>
  <c r="O670" i="87"/>
  <c r="O762" i="87"/>
  <c r="C337" i="87"/>
  <c r="H754" i="87"/>
  <c r="I453" i="87"/>
  <c r="H167" i="87"/>
  <c r="K242" i="87"/>
  <c r="F89" i="87"/>
  <c r="K315" i="87"/>
  <c r="K131" i="87"/>
  <c r="C556" i="87"/>
  <c r="N824" i="87"/>
  <c r="J133" i="87"/>
  <c r="K863" i="87"/>
  <c r="I368" i="87"/>
  <c r="F762" i="87"/>
  <c r="F638" i="87"/>
  <c r="J83" i="87"/>
  <c r="B198" i="87"/>
  <c r="D861" i="87"/>
  <c r="B807" i="87"/>
  <c r="H907" i="87"/>
  <c r="N723" i="87"/>
  <c r="N863" i="87"/>
  <c r="K953" i="87"/>
  <c r="J740" i="87"/>
  <c r="B512" i="87"/>
  <c r="O936" i="87"/>
  <c r="I942" i="87"/>
  <c r="C474" i="87"/>
  <c r="B694" i="87"/>
  <c r="G276" i="87"/>
  <c r="I861" i="87"/>
  <c r="K444" i="87"/>
  <c r="C925" i="87"/>
  <c r="J815" i="87"/>
  <c r="O927" i="87"/>
  <c r="D285" i="87"/>
  <c r="G275" i="87"/>
  <c r="F254" i="87"/>
  <c r="C482" i="87"/>
  <c r="C239" i="87"/>
  <c r="O570" i="87"/>
  <c r="E406" i="87"/>
  <c r="H896" i="87"/>
  <c r="I777" i="87"/>
  <c r="E346" i="87"/>
  <c r="E928" i="87"/>
  <c r="C540" i="87"/>
  <c r="O592" i="87"/>
  <c r="G114" i="87"/>
  <c r="I83" i="87"/>
  <c r="I380" i="87"/>
  <c r="O210" i="87"/>
  <c r="B547" i="87"/>
  <c r="H207" i="87"/>
  <c r="G725" i="87"/>
  <c r="H998" i="87"/>
  <c r="E566" i="87"/>
  <c r="H641" i="87"/>
  <c r="E235" i="87"/>
  <c r="L846" i="87"/>
  <c r="C467" i="87"/>
  <c r="K799" i="87"/>
  <c r="K284" i="87"/>
  <c r="I488" i="87"/>
  <c r="O294" i="87"/>
  <c r="G524" i="87"/>
  <c r="G233" i="87"/>
  <c r="K246" i="87"/>
  <c r="N433" i="87"/>
  <c r="C817" i="87"/>
  <c r="K827" i="87"/>
  <c r="B229" i="87"/>
  <c r="N739" i="87"/>
  <c r="B605" i="87"/>
  <c r="J780" i="87"/>
  <c r="K532" i="87"/>
  <c r="K212" i="87"/>
  <c r="H829" i="87"/>
  <c r="H766" i="87"/>
  <c r="L795" i="87"/>
  <c r="L698" i="87"/>
  <c r="J640" i="87"/>
  <c r="K900" i="87"/>
  <c r="J423" i="87"/>
  <c r="F105" i="87"/>
  <c r="G774" i="87"/>
  <c r="J475" i="87"/>
  <c r="J288" i="87"/>
  <c r="C787" i="87"/>
  <c r="L680" i="87"/>
  <c r="B635" i="87"/>
  <c r="K647" i="87"/>
  <c r="C813" i="87"/>
  <c r="E392" i="87"/>
  <c r="K918" i="87"/>
  <c r="J538" i="87"/>
  <c r="N920" i="87"/>
  <c r="D378" i="87"/>
  <c r="O232" i="87"/>
  <c r="H463" i="87"/>
  <c r="K98" i="87"/>
  <c r="L601" i="87"/>
  <c r="N831" i="87"/>
  <c r="D689" i="87"/>
  <c r="L439" i="87"/>
  <c r="J250" i="87"/>
  <c r="H541" i="87"/>
  <c r="G953" i="87"/>
  <c r="I30" i="87"/>
  <c r="P280" i="66" s="1"/>
  <c r="C214" i="87"/>
  <c r="H194" i="87"/>
  <c r="C323" i="87"/>
  <c r="K163" i="87"/>
  <c r="D473" i="87"/>
  <c r="D160" i="87"/>
  <c r="C755" i="87"/>
  <c r="C912" i="87"/>
  <c r="O593" i="87"/>
  <c r="I605" i="87"/>
  <c r="D410" i="87"/>
  <c r="K874" i="87"/>
  <c r="P119" i="66"/>
  <c r="D474" i="87"/>
  <c r="C24" i="87"/>
  <c r="O212" i="66" s="1"/>
  <c r="N575" i="87"/>
  <c r="F140" i="87"/>
  <c r="B481" i="87"/>
  <c r="I873" i="87"/>
  <c r="G453" i="87"/>
  <c r="D921" i="87"/>
  <c r="N331" i="87"/>
  <c r="I715" i="87"/>
  <c r="F623" i="87"/>
  <c r="I982" i="87"/>
  <c r="H514" i="87"/>
  <c r="D116" i="87"/>
  <c r="I842" i="87"/>
  <c r="F782" i="87"/>
  <c r="L844" i="87"/>
  <c r="B734" i="87"/>
  <c r="J909" i="87"/>
  <c r="H950" i="87"/>
  <c r="J141" i="87"/>
  <c r="K152" i="87"/>
  <c r="H813" i="87"/>
  <c r="J800" i="87"/>
  <c r="J564" i="87"/>
  <c r="E14" i="60" l="1"/>
  <c r="F14" i="60"/>
  <c r="F20" i="60"/>
  <c r="E20" i="60"/>
  <c r="E29" i="60"/>
  <c r="F29" i="60"/>
  <c r="E21" i="60"/>
  <c r="F21" i="60"/>
  <c r="E27" i="60"/>
  <c r="F27" i="60"/>
  <c r="E23" i="60"/>
  <c r="F23" i="60"/>
  <c r="E16" i="60"/>
  <c r="F16" i="60"/>
  <c r="E19" i="60"/>
  <c r="F19" i="60"/>
  <c r="E37" i="60"/>
  <c r="F37" i="60"/>
  <c r="E25" i="60"/>
  <c r="F25" i="60"/>
  <c r="F39" i="60"/>
  <c r="E39" i="60"/>
  <c r="F36" i="60"/>
  <c r="E36" i="60"/>
  <c r="E32" i="60"/>
  <c r="F32" i="60"/>
  <c r="E33" i="60"/>
  <c r="F33" i="60"/>
  <c r="E22" i="60"/>
  <c r="F22" i="60"/>
  <c r="E30" i="60"/>
  <c r="F30" i="60"/>
  <c r="E34" i="60"/>
  <c r="F34" i="60"/>
  <c r="E24" i="60"/>
  <c r="F24" i="60"/>
  <c r="E26" i="60"/>
  <c r="F26" i="60"/>
  <c r="E18" i="60"/>
  <c r="F18" i="60"/>
  <c r="E17" i="60"/>
  <c r="F17" i="60"/>
  <c r="E38" i="60"/>
  <c r="F38" i="60"/>
  <c r="E35" i="60"/>
  <c r="F35" i="60"/>
  <c r="E31" i="60"/>
  <c r="F31" i="60"/>
  <c r="F28" i="60"/>
  <c r="E28" i="60"/>
</calcChain>
</file>

<file path=xl/sharedStrings.xml><?xml version="1.0" encoding="utf-8"?>
<sst xmlns="http://schemas.openxmlformats.org/spreadsheetml/2006/main" count="3054" uniqueCount="914">
  <si>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</si>
  <si>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</si>
  <si>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</si>
  <si>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</si>
  <si>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</si>
  <si>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</si>
  <si>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</si>
  <si>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</si>
  <si>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</si>
  <si>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</si>
  <si>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</si>
  <si>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</si>
  <si>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</si>
  <si>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</si>
  <si>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</si>
  <si>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</si>
  <si>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</si>
  <si>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</si>
  <si>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</si>
  <si>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</si>
  <si>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</si>
  <si>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</si>
  <si>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</si>
  <si>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</si>
  <si>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</si>
  <si>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</si>
  <si>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</si>
  <si>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</si>
  <si>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</si>
  <si>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</si>
  <si>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</si>
  <si>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</si>
  <si>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</si>
  <si>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</si>
  <si>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</si>
  <si>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</si>
  <si>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</si>
  <si>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</si>
  <si>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</si>
  <si>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</si>
  <si>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</si>
  <si>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</si>
  <si>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</si>
  <si>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</si>
  <si>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</si>
  <si>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</si>
  <si>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</si>
  <si>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</si>
  <si>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</si>
  <si>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</si>
  <si>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</si>
  <si>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</si>
  <si>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</si>
  <si>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</si>
  <si>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</si>
  <si>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</si>
  <si>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</si>
  <si>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</si>
  <si>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</si>
  <si>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</si>
  <si>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</si>
  <si>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</si>
  <si>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</si>
  <si>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</si>
  <si>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</si>
  <si>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</si>
  <si>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</si>
  <si>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</si>
  <si>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</si>
  <si>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</si>
  <si>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</si>
  <si>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</si>
  <si>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</si>
  <si>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</si>
  <si>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</si>
  <si>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</si>
  <si>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</si>
  <si>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</si>
  <si>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</si>
  <si>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</si>
  <si>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</si>
  <si>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</si>
  <si>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</si>
  <si>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</si>
  <si>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</si>
  <si>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</si>
  <si>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</si>
  <si>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</si>
  <si>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</si>
  <si>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</si>
  <si>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</si>
  <si>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</si>
  <si>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</si>
  <si>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</si>
  <si>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</si>
  <si>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</si>
  <si>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</si>
  <si>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</si>
  <si>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</si>
  <si>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</si>
  <si>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</si>
  <si>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</si>
  <si>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</si>
  <si>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</si>
  <si>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</si>
  <si>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</si>
  <si>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</si>
  <si>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</si>
  <si>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</si>
  <si>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</si>
  <si>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</si>
  <si>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</si>
  <si>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</si>
  <si>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</si>
  <si>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</si>
  <si>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</si>
  <si>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</si>
  <si>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</si>
  <si>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</si>
  <si>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</si>
  <si>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</si>
  <si>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</si>
  <si>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</si>
  <si>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</si>
  <si>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</si>
  <si>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</si>
  <si>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</si>
  <si>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</si>
  <si>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</si>
  <si>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</si>
  <si>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</si>
  <si>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</si>
  <si>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</si>
  <si>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</si>
  <si>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</si>
  <si>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</si>
  <si>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</si>
  <si>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</si>
  <si>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</si>
  <si>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</si>
  <si>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</si>
  <si>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</si>
  <si>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</si>
  <si>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</si>
  <si>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</si>
  <si>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</si>
  <si>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</si>
  <si>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</si>
  <si>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</si>
  <si>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</si>
  <si>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</si>
  <si>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</si>
  <si>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</si>
  <si>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</si>
  <si>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</si>
  <si>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</si>
  <si>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</si>
  <si>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</si>
  <si>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</si>
  <si>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</si>
  <si>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</si>
  <si>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</si>
  <si>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</si>
  <si>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</si>
  <si>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</si>
  <si>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</si>
  <si>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</si>
  <si>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</si>
  <si>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</si>
  <si>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</si>
  <si>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</si>
  <si>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</si>
  <si>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</si>
  <si>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</si>
  <si>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</si>
  <si>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</si>
  <si>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</si>
  <si>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</si>
  <si>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</si>
  <si>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</si>
  <si>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</si>
  <si>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</si>
  <si>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</si>
  <si>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</si>
  <si>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</si>
  <si>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</si>
  <si>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</si>
  <si>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</si>
  <si>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</si>
  <si>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</si>
  <si>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</si>
  <si>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</si>
  <si>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</si>
  <si>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</si>
  <si>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</si>
  <si>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</si>
  <si>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</si>
  <si>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</si>
  <si>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</si>
  <si>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</si>
  <si>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</si>
  <si>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</si>
  <si>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</si>
  <si>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</si>
  <si>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</si>
  <si>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</si>
  <si>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</si>
  <si>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</si>
  <si>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</si>
  <si>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</si>
  <si>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</si>
  <si>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</si>
  <si>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</si>
  <si>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</si>
  <si>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</si>
  <si>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</si>
  <si>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</si>
  <si>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</si>
  <si>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</si>
  <si>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</si>
  <si>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</si>
  <si>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</si>
  <si>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</si>
  <si>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</si>
  <si>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</si>
  <si>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</si>
  <si>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</si>
  <si>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</si>
  <si>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</si>
  <si>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</si>
  <si>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</si>
  <si>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</si>
  <si>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</si>
  <si>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</si>
  <si>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</si>
  <si>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</si>
  <si>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</si>
  <si>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</si>
  <si>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</si>
  <si>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</si>
  <si>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</si>
  <si>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</si>
  <si>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</si>
  <si>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</si>
  <si>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</si>
  <si>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</si>
  <si>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</si>
  <si>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</si>
  <si>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</si>
  <si>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</si>
  <si>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</si>
  <si>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</si>
  <si>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</si>
  <si>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</si>
  <si>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</si>
  <si>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</si>
  <si>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</si>
  <si>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</si>
  <si>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</si>
  <si>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</si>
  <si>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</si>
  <si>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</si>
  <si>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</si>
  <si>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</si>
  <si>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</si>
  <si>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</si>
  <si>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</si>
  <si>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</si>
  <si>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</si>
  <si>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</si>
  <si>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</si>
  <si>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</si>
  <si>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</si>
  <si>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</si>
  <si>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</si>
  <si>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</si>
  <si>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</si>
  <si>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</si>
  <si>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</si>
  <si>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</si>
  <si>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</si>
  <si>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</si>
  <si>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</si>
  <si>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</si>
  <si>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</si>
  <si>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</si>
  <si>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</si>
  <si>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</si>
  <si>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</si>
  <si>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</si>
  <si>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</si>
  <si>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</si>
  <si>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</si>
  <si>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</si>
  <si>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</si>
  <si>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</si>
  <si>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</si>
  <si>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</si>
  <si>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</si>
  <si>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</si>
  <si>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</si>
  <si>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</si>
  <si>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</si>
  <si>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</si>
  <si>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</si>
  <si>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</si>
  <si>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</si>
  <si>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</si>
  <si>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</si>
  <si>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</si>
  <si>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</si>
  <si>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</si>
  <si>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</si>
  <si>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</si>
  <si>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</si>
  <si>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</si>
  <si>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</si>
  <si>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</si>
  <si>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</si>
  <si>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</si>
  <si>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</si>
  <si>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</si>
  <si>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</si>
  <si>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</si>
  <si>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</si>
  <si>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</si>
  <si>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</si>
  <si>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</si>
  <si>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</si>
  <si>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</si>
  <si>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</si>
  <si>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</si>
  <si>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</si>
  <si>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</si>
  <si>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</si>
  <si>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</si>
  <si>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</si>
  <si>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</si>
  <si>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</si>
  <si>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</si>
  <si>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</si>
  <si>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</si>
  <si>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</si>
  <si>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</si>
  <si>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</si>
  <si>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</si>
  <si>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</si>
  <si>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</si>
  <si>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</si>
  <si>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</si>
  <si>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</si>
  <si>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</si>
  <si>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</si>
  <si>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</si>
  <si>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</si>
  <si>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</si>
  <si>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土砂流出</t>
    <rPh sb="0" eb="4">
      <t>ドシャリュウシュツ</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</si>
  <si>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</si>
  <si>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</si>
  <si>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</si>
  <si>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</si>
  <si>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</si>
  <si>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</si>
  <si>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</si>
  <si>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</si>
  <si>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つらら,側氷</t>
    <rPh sb="4" eb="5">
      <t>ソク</t>
    </rPh>
    <rPh sb="5" eb="6">
      <t>コオリ</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</si>
  <si>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</si>
  <si>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</si>
  <si>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</si>
  <si>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</si>
  <si>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</si>
  <si>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監査歩路</t>
    <rPh sb="0" eb="2">
      <t>カンサ</t>
    </rPh>
    <rPh sb="2" eb="3">
      <t>ホ</t>
    </rPh>
    <rPh sb="3" eb="4">
      <t>ロ</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</si>
  <si>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</si>
  <si>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</si>
  <si>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</si>
  <si>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</si>
  <si>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</si>
  <si>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</si>
  <si>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</si>
  <si>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</si>
  <si>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</si>
  <si>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</si>
  <si>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</si>
  <si>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</si>
  <si>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</si>
  <si>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</si>
  <si>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</si>
  <si>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</si>
  <si>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</si>
  <si>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</si>
  <si>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</si>
  <si>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</si>
  <si>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</si>
  <si>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</si>
  <si>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</si>
  <si>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</si>
  <si>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</si>
  <si>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標識</t>
    <rPh sb="0" eb="2">
      <t>ヒョウシキ</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</si>
  <si>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</si>
  <si>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</si>
  <si>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</si>
  <si>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</si>
  <si>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</si>
  <si>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</si>
  <si>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</si>
  <si>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がたつき</t>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</si>
  <si>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</si>
  <si>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</si>
  <si>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</si>
  <si>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</si>
  <si>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</si>
  <si>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</si>
  <si>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</si>
  <si>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</si>
  <si>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</si>
  <si>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</si>
  <si>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</si>
  <si>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</si>
  <si>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</si>
  <si>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</si>
  <si>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</si>
  <si>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</si>
  <si>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</si>
  <si>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</si>
  <si>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</si>
  <si>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</si>
  <si>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</si>
  <si>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</si>
  <si>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</si>
  <si>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</si>
  <si>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</si>
  <si>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</si>
  <si>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</si>
  <si>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</si>
  <si>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</si>
  <si>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</si>
  <si>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</si>
  <si>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</si>
  <si>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</si>
  <si>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</si>
  <si>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</si>
  <si>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</si>
  <si>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</si>
  <si>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</si>
  <si>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</si>
  <si>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</si>
  <si>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</si>
  <si>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</si>
  <si>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</si>
  <si>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</si>
  <si>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</si>
  <si>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</si>
  <si>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</si>
  <si>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</si>
  <si>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</si>
  <si>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</si>
  <si>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</si>
  <si>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</si>
  <si>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</si>
  <si>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</si>
  <si>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</si>
  <si>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</si>
  <si>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</si>
  <si>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</si>
  <si>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氷盤</t>
    <rPh sb="0" eb="2">
      <t>コオリバン</t>
    </rPh>
    <phoneticPr fontId="8"/>
  </si>
  <si>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</si>
  <si>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</si>
  <si>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</si>
  <si>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</si>
  <si>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</si>
  <si>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</si>
  <si>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</si>
  <si>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</si>
  <si>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</si>
  <si>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</si>
  <si>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</si>
  <si>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</si>
  <si>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</si>
  <si>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</si>
  <si>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</si>
  <si>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</si>
  <si>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</si>
  <si>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</si>
  <si>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</si>
  <si>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</si>
  <si>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</si>
  <si>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</si>
  <si>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</si>
  <si>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</si>
  <si>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</si>
  <si>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</si>
  <si>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</si>
  <si>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</si>
  <si>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</si>
  <si>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</si>
  <si>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</si>
  <si>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亀裂</t>
    <rPh sb="0" eb="2">
      <t>キレツ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</si>
  <si>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</si>
  <si>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</si>
  <si>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</si>
  <si>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</si>
  <si>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</si>
  <si>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</si>
  <si>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</si>
  <si>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</si>
  <si>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</si>
  <si>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</si>
  <si>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</si>
  <si>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</si>
  <si>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</si>
  <si>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</si>
  <si>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</si>
  <si>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</si>
  <si>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</si>
  <si>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</si>
  <si>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</si>
  <si>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</si>
  <si>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</si>
  <si>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</si>
  <si>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</si>
  <si>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</si>
  <si>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</si>
  <si>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</si>
  <si>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</si>
  <si>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</si>
  <si>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</si>
  <si>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</si>
  <si>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</si>
  <si>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</si>
  <si>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</si>
  <si>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</si>
  <si>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</si>
  <si>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</si>
  <si>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</si>
  <si>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</si>
  <si>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</si>
  <si>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</si>
  <si>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</si>
  <si>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</si>
  <si>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</si>
  <si>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</si>
  <si>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</si>
  <si>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</si>
  <si>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</si>
  <si>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</si>
  <si>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</si>
  <si>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</si>
  <si>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</si>
  <si>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</si>
  <si>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</si>
  <si>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</si>
  <si>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</si>
  <si>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</si>
  <si>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</si>
  <si>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</si>
  <si>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</si>
  <si>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</si>
  <si>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</si>
  <si>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</si>
  <si>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</si>
  <si>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</si>
  <si>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</si>
  <si>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</si>
  <si>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</si>
  <si>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注１：本展開図は、見下げた状態で記載すること。
注２：覆工スパン番号は横断目地毎（矢板工法の場合は上半アーチの横断目地毎)に
       設定すること。
注３：横断目地の変状は前の覆工スパン番号で計上すること。
注４：１枚に収まらない場合は、複数枚に分けて作成すること。
注５：覆工写真の画像サイズは500kb程度とすること。</t>
    <rPh sb="3" eb="4">
      <t>ホン</t>
    </rPh>
    <rPh sb="4" eb="7">
      <t>テンカイズ</t>
    </rPh>
    <rPh sb="39" eb="40">
      <t>ゴト</t>
    </rPh>
    <rPh sb="41" eb="43">
      <t>ヤイタ</t>
    </rPh>
    <rPh sb="43" eb="45">
      <t>コウホウ</t>
    </rPh>
    <rPh sb="46" eb="48">
      <t>バアイ</t>
    </rPh>
    <rPh sb="49" eb="51">
      <t>ジョウハン</t>
    </rPh>
    <rPh sb="55" eb="57">
      <t>オウダン</t>
    </rPh>
    <rPh sb="57" eb="59">
      <t>メジ</t>
    </rPh>
    <rPh sb="59" eb="60">
      <t>ゴト</t>
    </rPh>
    <rPh sb="78" eb="79">
      <t>チュウ</t>
    </rPh>
    <rPh sb="81" eb="83">
      <t>オウダン</t>
    </rPh>
    <rPh sb="83" eb="85">
      <t>メジ</t>
    </rPh>
    <rPh sb="86" eb="88">
      <t>ヘンジョウ</t>
    </rPh>
    <rPh sb="89" eb="90">
      <t>マエ</t>
    </rPh>
    <rPh sb="91" eb="93">
      <t>フッコウ</t>
    </rPh>
    <rPh sb="96" eb="98">
      <t>バンゴウ</t>
    </rPh>
    <rPh sb="99" eb="101">
      <t>ケイジョウ</t>
    </rPh>
    <rPh sb="137" eb="138">
      <t>チュウ</t>
    </rPh>
    <rPh sb="140" eb="142">
      <t>フッコウ</t>
    </rPh>
    <rPh sb="142" eb="144">
      <t>シャシン</t>
    </rPh>
    <rPh sb="145" eb="147">
      <t>ガゾウ</t>
    </rPh>
    <rPh sb="156" eb="158">
      <t>テイド</t>
    </rPh>
    <phoneticPr fontId="7"/>
  </si>
  <si>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</si>
  <si>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</si>
  <si>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</si>
  <si>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</si>
  <si>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</si>
  <si>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</si>
  <si>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</si>
  <si>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</si>
  <si>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</si>
  <si>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</si>
  <si>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</si>
  <si>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</si>
  <si>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</si>
  <si>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</si>
  <si>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</si>
  <si>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</si>
  <si>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</si>
  <si>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</si>
  <si>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</si>
  <si>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</si>
  <si>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</si>
  <si>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</si>
  <si>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</si>
  <si>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</si>
  <si>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</si>
  <si>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</si>
  <si>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</si>
  <si>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</si>
  <si>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</si>
  <si>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</si>
  <si>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</si>
  <si>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</si>
  <si>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</si>
  <si>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</si>
  <si>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</si>
  <si>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</si>
  <si>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</si>
  <si>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</si>
  <si>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</si>
  <si>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</si>
  <si>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</si>
  <si>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</si>
  <si>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</si>
  <si>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</si>
  <si>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</si>
  <si>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</si>
  <si>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縦断（m）</t>
    <rPh sb="0" eb="2">
      <t>ジュウダン</t>
    </rPh>
    <phoneticPr fontId="8"/>
  </si>
  <si>
    <t>横断（m）</t>
    <rPh sb="0" eb="2">
      <t>オウダン</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</si>
  <si>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</si>
  <si>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</si>
  <si>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</si>
  <si>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</si>
  <si>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</si>
  <si>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</si>
  <si>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</si>
  <si>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</si>
  <si>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</si>
  <si>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</si>
  <si>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</si>
  <si>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</si>
  <si>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</si>
  <si>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</si>
  <si>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</si>
  <si>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</si>
  <si>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</si>
  <si>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</si>
  <si>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</si>
  <si>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</si>
  <si>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</si>
  <si>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</si>
  <si>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</si>
  <si>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</si>
  <si>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</si>
  <si>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異物混入</t>
  </si>
  <si>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</si>
  <si>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</si>
  <si>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</si>
  <si>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</si>
  <si>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滞水</t>
  </si>
  <si>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</si>
  <si>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</si>
  <si>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</si>
  <si>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</si>
  <si>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</si>
  <si>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</si>
  <si>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</si>
  <si>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</si>
  <si>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</si>
  <si>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</si>
  <si>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</si>
  <si>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</si>
  <si>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</si>
  <si>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</si>
  <si>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</si>
  <si>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</si>
  <si>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</si>
  <si>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</si>
  <si>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</si>
  <si>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</si>
  <si>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</si>
  <si>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</si>
  <si>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</si>
  <si>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</si>
  <si>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</si>
  <si>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</si>
  <si>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</si>
  <si>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</si>
  <si>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</si>
  <si>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</si>
  <si>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</si>
  <si>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</si>
  <si>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</si>
  <si>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</si>
  <si>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</si>
  <si>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</si>
  <si>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</si>
  <si>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</si>
  <si>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</si>
  <si>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</si>
  <si>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</si>
  <si>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</si>
  <si>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</si>
  <si>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</si>
  <si>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</si>
  <si>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</si>
  <si>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</si>
  <si>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</si>
  <si>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</si>
  <si>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</si>
  <si>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</si>
  <si>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</si>
  <si>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</si>
  <si>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</si>
  <si>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</si>
  <si>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</si>
  <si>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</si>
  <si>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</si>
  <si>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</si>
  <si>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</si>
  <si>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</si>
  <si>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</si>
  <si>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</si>
  <si>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</si>
  <si>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</si>
  <si>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</si>
  <si>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</si>
  <si>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</si>
  <si>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</si>
  <si>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</si>
  <si>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</si>
  <si>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</si>
  <si>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</si>
  <si>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</si>
  <si>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</si>
  <si>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</si>
  <si>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</si>
  <si>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</si>
  <si>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</si>
  <si>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</si>
  <si>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</si>
  <si>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</si>
  <si>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</si>
  <si>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</si>
  <si>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</si>
  <si>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</si>
  <si>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</si>
  <si>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</si>
  <si>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</si>
  <si>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</si>
  <si>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</si>
  <si>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</si>
  <si>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</si>
  <si>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</si>
  <si>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</si>
  <si>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</si>
  <si>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</si>
  <si>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</si>
  <si>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</si>
  <si>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</si>
  <si>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</si>
  <si>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</si>
  <si>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</si>
  <si>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</si>
  <si>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</si>
  <si>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</si>
  <si>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</si>
  <si>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</si>
  <si>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</si>
  <si>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</si>
  <si>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</si>
  <si>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</si>
  <si>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</si>
  <si>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</si>
  <si>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</si>
  <si>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</si>
  <si>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</si>
  <si>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</si>
  <si>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</si>
  <si>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</si>
  <si>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</si>
  <si>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</si>
  <si>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</si>
  <si>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</si>
  <si>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</si>
  <si>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</si>
  <si>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</si>
  <si>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</si>
  <si>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</si>
  <si>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</si>
  <si>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</si>
  <si>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</si>
  <si>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</si>
  <si>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</si>
  <si>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</si>
  <si>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</si>
  <si>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</si>
  <si>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</si>
  <si>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</si>
  <si>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漏水</t>
    <rPh sb="0" eb="2">
      <t>ロウスイ</t>
    </rPh>
    <phoneticPr fontId="8"/>
  </si>
  <si>
    <t>×</t>
    <phoneticPr fontId="8"/>
  </si>
  <si>
    <t>土砂流出</t>
    <rPh sb="0" eb="2">
      <t>ドシャ</t>
    </rPh>
    <rPh sb="2" eb="4">
      <t>リュウシュツ</t>
    </rPh>
    <phoneticPr fontId="8"/>
  </si>
  <si>
    <t>変形、移動</t>
    <phoneticPr fontId="8"/>
  </si>
  <si>
    <t>導水工　×</t>
    <phoneticPr fontId="8"/>
  </si>
  <si>
    <t>沈下</t>
    <phoneticPr fontId="8"/>
  </si>
  <si>
    <t>巻厚の不足または減少，背面空洞</t>
    <phoneticPr fontId="8"/>
  </si>
  <si>
    <t>補強・補修材の破損</t>
    <phoneticPr fontId="8"/>
  </si>
  <si>
    <t>取付部のひび割れ</t>
    <phoneticPr fontId="8"/>
  </si>
  <si>
    <t>氷盤</t>
    <phoneticPr fontId="8"/>
  </si>
  <si>
    <t>つらら,側氷</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</si>
  <si>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</si>
  <si>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</si>
  <si>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</si>
  <si>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</si>
  <si>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</si>
  <si>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</si>
  <si>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</si>
  <si>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</si>
  <si>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</si>
  <si>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</si>
  <si>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</si>
  <si>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</si>
  <si>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</si>
  <si>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</si>
  <si>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</si>
  <si>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</si>
  <si>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</si>
  <si>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</si>
  <si>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</si>
  <si>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</si>
  <si>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</si>
  <si>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</si>
  <si>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</si>
  <si>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</si>
  <si>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</si>
  <si>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</si>
  <si>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</si>
  <si>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</si>
  <si>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</si>
  <si>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</si>
  <si>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</si>
  <si>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</si>
  <si>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</si>
  <si>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</si>
  <si>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</si>
  <si>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</si>
  <si>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</si>
  <si>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</si>
  <si>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</si>
  <si>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</si>
  <si>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</si>
  <si>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</si>
  <si>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</si>
  <si>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</si>
  <si>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</si>
  <si>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</si>
  <si>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</si>
  <si>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</si>
  <si>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</si>
  <si>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</si>
  <si>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</si>
  <si>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</si>
  <si>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</si>
  <si>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</si>
  <si>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</si>
  <si>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</si>
  <si>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合計</t>
    <rPh sb="0" eb="2">
      <t>ゴウケイ</t>
    </rPh>
    <phoneticPr fontId="8"/>
  </si>
  <si>
    <t>Ⅱ</t>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</si>
  <si>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</si>
  <si>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</si>
  <si>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</si>
  <si>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</si>
  <si>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一次</t>
    <rPh sb="0" eb="2">
      <t>イチジ</t>
    </rPh>
    <phoneticPr fontId="8"/>
  </si>
  <si>
    <t>二次</t>
    <rPh sb="0" eb="2">
      <t>ニジ</t>
    </rPh>
    <phoneticPr fontId="8"/>
  </si>
  <si>
    <t>破損</t>
    <rPh sb="0" eb="2">
      <t>ハソン</t>
    </rPh>
    <phoneticPr fontId="8"/>
  </si>
  <si>
    <t>にじみ</t>
    <phoneticPr fontId="8"/>
  </si>
  <si>
    <t>滴水</t>
    <rPh sb="0" eb="2">
      <t>テキスイ</t>
    </rPh>
    <phoneticPr fontId="8"/>
  </si>
  <si>
    <t>流下</t>
    <rPh sb="0" eb="2">
      <t>リュウカ</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</si>
  <si>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</si>
  <si>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</si>
  <si>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</si>
  <si>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</si>
  <si>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</si>
  <si>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</si>
  <si>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</si>
  <si>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</si>
  <si>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</si>
  <si>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</si>
  <si>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</si>
  <si>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川尻トンネル</t>
    <rPh sb="0" eb="2">
      <t>カワジリ</t>
    </rPh>
    <phoneticPr fontId="7"/>
  </si>
  <si>
    <t>カワジリトンネル</t>
    <phoneticPr fontId="8"/>
  </si>
  <si>
    <t>一般国道187号線</t>
    <rPh sb="0" eb="2">
      <t>イッパン</t>
    </rPh>
    <rPh sb="2" eb="4">
      <t>コクドウ</t>
    </rPh>
    <rPh sb="7" eb="9">
      <t>ゴウセン</t>
    </rPh>
    <phoneticPr fontId="7"/>
  </si>
  <si>
    <t>山口県岩国土木建築事務所</t>
    <rPh sb="0" eb="3">
      <t>ヤマグチケン</t>
    </rPh>
    <rPh sb="3" eb="5">
      <t>イワクニ</t>
    </rPh>
    <rPh sb="5" eb="7">
      <t>ドボク</t>
    </rPh>
    <rPh sb="7" eb="9">
      <t>ケンチク</t>
    </rPh>
    <rPh sb="9" eb="11">
      <t>ジム</t>
    </rPh>
    <rPh sb="11" eb="12">
      <t>ショ</t>
    </rPh>
    <phoneticPr fontId="7"/>
  </si>
  <si>
    <t>山口県岩国市天尾</t>
    <phoneticPr fontId="8"/>
  </si>
  <si>
    <t>株式会社ニュージェック</t>
    <phoneticPr fontId="8"/>
  </si>
  <si>
    <t>-</t>
    <phoneticPr fontId="7"/>
  </si>
  <si>
    <t>明治45年（1912年）</t>
    <rPh sb="0" eb="2">
      <t>メイジ</t>
    </rPh>
    <rPh sb="4" eb="5">
      <t>ネン</t>
    </rPh>
    <rPh sb="10" eb="11">
      <t>ネン</t>
    </rPh>
    <phoneticPr fontId="7"/>
  </si>
  <si>
    <t>Ｄ</t>
  </si>
  <si>
    <t>素掘(内装なし)</t>
  </si>
  <si>
    <t>*</t>
    <phoneticPr fontId="7"/>
  </si>
  <si>
    <t>PS</t>
    <phoneticPr fontId="8"/>
  </si>
  <si>
    <t>PE</t>
    <phoneticPr fontId="8"/>
  </si>
  <si>
    <t>石村勝伸</t>
    <phoneticPr fontId="8"/>
  </si>
  <si>
    <t>初回定期点検</t>
    <phoneticPr fontId="8"/>
  </si>
  <si>
    <t>Ⅱ</t>
  </si>
  <si>
    <t>定期点検</t>
    <rPh sb="0" eb="4">
      <t>テイキテンケン</t>
    </rPh>
    <phoneticPr fontId="8"/>
  </si>
  <si>
    <t>PE</t>
    <phoneticPr fontId="8"/>
  </si>
  <si>
    <t>PS</t>
    <phoneticPr fontId="8"/>
  </si>
  <si>
    <t>1.0m×6.2m</t>
    <phoneticPr fontId="8"/>
  </si>
  <si>
    <t>0.9m×0.4m</t>
    <phoneticPr fontId="8"/>
  </si>
  <si>
    <t>1.5m×0.5m、過年度写PS-5</t>
    <rPh sb="10" eb="14">
      <t>カネンドシャ</t>
    </rPh>
    <phoneticPr fontId="8"/>
  </si>
  <si>
    <t>0.5m×1.0m、過年度写1-4</t>
    <rPh sb="10" eb="14">
      <t>カネンドシャ</t>
    </rPh>
    <phoneticPr fontId="8"/>
  </si>
  <si>
    <t>0.6m×0.8m、過年度写1-5</t>
    <rPh sb="10" eb="14">
      <t>カネンドシャ</t>
    </rPh>
    <phoneticPr fontId="8"/>
  </si>
  <si>
    <t>1.4m×0.6m、過年度写1-6</t>
    <rPh sb="10" eb="14">
      <t>カネンドシャ</t>
    </rPh>
    <phoneticPr fontId="8"/>
  </si>
  <si>
    <t>うき(一部はく落)
1.5m×3.2m、過年度写1-7</t>
    <rPh sb="3" eb="5">
      <t>イチブ</t>
    </rPh>
    <rPh sb="7" eb="8">
      <t>ラク</t>
    </rPh>
    <rPh sb="20" eb="23">
      <t>カネンド</t>
    </rPh>
    <rPh sb="23" eb="24">
      <t>シャ</t>
    </rPh>
    <phoneticPr fontId="8"/>
  </si>
  <si>
    <t>0.4m×0.5m、過年度写1-8</t>
    <rPh sb="10" eb="14">
      <t>カネンドシャ</t>
    </rPh>
    <phoneticPr fontId="8"/>
  </si>
  <si>
    <t>0.2m×0.3m、過年度写1-9</t>
    <rPh sb="10" eb="14">
      <t>カネンドシャ</t>
    </rPh>
    <phoneticPr fontId="8"/>
  </si>
  <si>
    <t>滴水</t>
    <rPh sb="0" eb="2">
      <t>テキスイ</t>
    </rPh>
    <phoneticPr fontId="8"/>
  </si>
  <si>
    <t>1.3m×0.5m、過年度写2-4</t>
    <rPh sb="10" eb="14">
      <t>カネンドシャ</t>
    </rPh>
    <phoneticPr fontId="8"/>
  </si>
  <si>
    <t>0.8m×0.4m、過年度写2-5</t>
    <rPh sb="10" eb="14">
      <t>カネンドシャ</t>
    </rPh>
    <phoneticPr fontId="8"/>
  </si>
  <si>
    <t>うきなし</t>
    <phoneticPr fontId="8"/>
  </si>
  <si>
    <t>今回うきなし</t>
    <rPh sb="0" eb="2">
      <t>コンカイ</t>
    </rPh>
    <phoneticPr fontId="8"/>
  </si>
  <si>
    <t>うき0.2m×0.2m、過年度写2-6</t>
    <rPh sb="12" eb="15">
      <t>カネンド</t>
    </rPh>
    <rPh sb="15" eb="16">
      <t>シャ</t>
    </rPh>
    <phoneticPr fontId="8"/>
  </si>
  <si>
    <t>0.3m×0.4m、過年度写2-7</t>
    <rPh sb="10" eb="14">
      <t>カネンドシャ</t>
    </rPh>
    <phoneticPr fontId="8"/>
  </si>
  <si>
    <t>0.2m×0.2m、過年度写2-8</t>
    <rPh sb="10" eb="14">
      <t>カネンドシャ</t>
    </rPh>
    <phoneticPr fontId="8"/>
  </si>
  <si>
    <t>1箇所、過年度写2-9</t>
    <rPh sb="1" eb="3">
      <t>カショ</t>
    </rPh>
    <rPh sb="4" eb="8">
      <t>カネンドシャ</t>
    </rPh>
    <phoneticPr fontId="8"/>
  </si>
  <si>
    <t>PE</t>
    <phoneticPr fontId="8"/>
  </si>
  <si>
    <t>5.0m×1.0m、過年度写PE-4</t>
    <rPh sb="10" eb="14">
      <t>カネンドシャ</t>
    </rPh>
    <phoneticPr fontId="8"/>
  </si>
  <si>
    <t>0箇所</t>
    <rPh sb="1" eb="3">
      <t>カショ</t>
    </rPh>
    <phoneticPr fontId="8"/>
  </si>
  <si>
    <t>うき・はく離</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</si>
</sst>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quot;"/>
    <numFmt numFmtId="183" formatCode="General&quot; ㎡&quot;"/>
    <numFmt numFmtId="184" formatCode="0.0_ "/>
    <numFmt numFmtId="185" formatCode="&quot;S&quot;0"/>
    <numFmt numFmtId="186" formatCode="\-"/>
    <numFmt numFmtId="187" formatCode="&quot;S&quot;#"/>
    <numFmt numFmtId="188" formatCode="0.00_ "/>
    <numFmt numFmtId="189" formatCode="0_ "/>
    <numFmt numFmtId="190" formatCode="0.0&quot;m&quot;"/>
    <numFmt numFmtId="191" formatCode="&quot;対策区分判定&quot;\ General"/>
    <numFmt numFmtId="192" formatCode="0&quot; スパン&quot;"/>
    <numFmt numFmtId="193" formatCode="0.0&quot; ㎡&quot;"/>
    <numFmt numFmtId="194" formatCode="0.00_);[Red]\(0.00\)"/>
    <numFmt numFmtId="195" formatCode="0.00000"/>
    <numFmt numFmtId="196" formatCode="##&quot;°&quot;##&quot;′&quot;##.00&quot;″&quot;"/>
    <numFmt numFmtId="197" formatCode="0.0_);[Red]\(0.0\)"/>
    <numFmt numFmtId="198" formatCode="#;\-#;&quot;&quot;;@"/>
    <numFmt numFmtId="199" formatCode="0.0;\-0.0;&quot;&quot;;@"/>
    <numFmt numFmtId="200" formatCode="0&quot;箇所&quot;"/>
    <numFmt numFmtId="201" formatCode="#,##0.0;[Red]\-#,##0.0"/>
  </numFmts>
  <fonts count="6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9"/>
      <name val="ＭＳ ゴシック"/>
      <family val="3"/>
      <charset val="128"/>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55">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4" fillId="0" borderId="1" xfId="2" applyFont="1" applyBorder="1" applyAlignment="1" applyProtection="1">
      <alignment horizontal="center" vertical="center"/>
      <protection locked="0"/>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29" fillId="0" borderId="1" xfId="7" applyFont="1" applyBorder="1" applyAlignment="1">
      <alignment horizontal="center" vertical="center"/>
    </xf>
    <xf numFmtId="184" fontId="15" fillId="0" borderId="1" xfId="7" applyNumberFormat="1" applyBorder="1" applyAlignment="1">
      <alignment horizontal="right" vertical="center" shrinkToFit="1"/>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4" fillId="0" borderId="0" xfId="0" applyFont="1">
      <alignment vertical="center"/>
    </xf>
    <xf numFmtId="0" fontId="35"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7" xfId="2" applyFont="1" applyBorder="1" applyAlignment="1">
      <alignment horizontal="center" vertical="center"/>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7" fillId="0" borderId="1" xfId="7" applyFont="1" applyBorder="1" applyAlignment="1">
      <alignment horizontal="center" vertical="center"/>
    </xf>
    <xf numFmtId="0" fontId="9" fillId="0" borderId="0" xfId="2" applyFont="1" applyAlignment="1" applyProtection="1">
      <alignment horizontal="center" vertical="center" shrinkToFit="1"/>
      <protection locked="0"/>
    </xf>
    <xf numFmtId="0" fontId="38"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7" fillId="0" borderId="0" xfId="0" applyFont="1">
      <alignment vertical="center"/>
    </xf>
    <xf numFmtId="0" fontId="37"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6" fillId="0" borderId="0" xfId="0" applyFont="1">
      <alignment vertical="center"/>
    </xf>
    <xf numFmtId="0" fontId="9" fillId="0" borderId="0" xfId="0" applyFont="1">
      <alignment vertical="center"/>
    </xf>
    <xf numFmtId="0" fontId="47"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0" fontId="15" fillId="0" borderId="1" xfId="2" applyNumberFormat="1" applyBorder="1" applyAlignment="1">
      <alignment vertical="center"/>
    </xf>
    <xf numFmtId="184" fontId="15" fillId="0" borderId="1" xfId="2" applyNumberFormat="1" applyBorder="1" applyAlignment="1">
      <alignment horizontal="center" vertical="center" shrinkToFit="1"/>
    </xf>
    <xf numFmtId="184" fontId="15" fillId="0" borderId="1" xfId="2" applyNumberFormat="1" applyBorder="1" applyAlignment="1">
      <alignment vertical="center" shrinkToFit="1"/>
    </xf>
    <xf numFmtId="188"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1" fillId="2" borderId="1" xfId="2" applyFont="1" applyFill="1" applyBorder="1" applyAlignment="1">
      <alignment horizontal="center" vertical="center" wrapText="1"/>
    </xf>
    <xf numFmtId="187"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89" fontId="15" fillId="0" borderId="1" xfId="2" applyNumberFormat="1" applyBorder="1" applyAlignment="1">
      <alignment vertical="center"/>
    </xf>
    <xf numFmtId="0" fontId="9" fillId="0" borderId="1" xfId="2" applyFont="1" applyBorder="1" applyAlignment="1" applyProtection="1">
      <alignment horizontal="center" vertical="center" shrinkToFit="1"/>
      <protection locked="0"/>
    </xf>
    <xf numFmtId="0" fontId="41" fillId="4" borderId="10" xfId="2" applyFont="1" applyFill="1" applyBorder="1" applyAlignment="1">
      <alignment vertical="center" shrinkToFit="1"/>
    </xf>
    <xf numFmtId="0" fontId="40"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9"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1"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0"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5"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4"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1"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5" fillId="8" borderId="0" xfId="0" applyFont="1" applyFill="1" applyAlignment="1" applyProtection="1">
      <alignment horizontal="center"/>
      <protection locked="0"/>
    </xf>
    <xf numFmtId="0" fontId="55"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5" fillId="2" borderId="4" xfId="0" applyFont="1" applyFill="1" applyBorder="1" applyAlignment="1" applyProtection="1">
      <alignment horizontal="center" vertical="center" wrapText="1"/>
      <protection locked="0"/>
    </xf>
    <xf numFmtId="0" fontId="55" fillId="0" borderId="0" xfId="0" applyFont="1" applyAlignment="1" applyProtection="1">
      <protection locked="0"/>
    </xf>
    <xf numFmtId="0" fontId="55" fillId="0" borderId="0" xfId="0" applyFont="1" applyAlignment="1"/>
    <xf numFmtId="0" fontId="56"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5"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5" fillId="2" borderId="12" xfId="0" applyFont="1" applyFill="1" applyBorder="1" applyAlignment="1" applyProtection="1">
      <alignment horizontal="center"/>
      <protection locked="0"/>
    </xf>
    <xf numFmtId="0" fontId="55" fillId="2" borderId="14" xfId="0" applyFont="1" applyFill="1" applyBorder="1" applyAlignment="1" applyProtection="1">
      <alignment horizontal="center" vertical="center" wrapText="1"/>
      <protection locked="0"/>
    </xf>
    <xf numFmtId="0" fontId="55" fillId="0" borderId="10" xfId="0" applyFont="1" applyBorder="1" applyAlignment="1" applyProtection="1">
      <protection locked="0"/>
    </xf>
    <xf numFmtId="0" fontId="55" fillId="0" borderId="10" xfId="0" applyFont="1" applyBorder="1">
      <alignment vertical="center"/>
    </xf>
    <xf numFmtId="0" fontId="15" fillId="12" borderId="19" xfId="2" applyFill="1" applyBorder="1" applyAlignment="1">
      <alignment horizontal="center" vertical="center" wrapText="1"/>
    </xf>
    <xf numFmtId="0" fontId="55" fillId="8" borderId="13" xfId="0" applyFont="1" applyFill="1" applyBorder="1" applyAlignment="1" applyProtection="1">
      <alignment horizontal="center" vertical="top"/>
      <protection locked="0"/>
    </xf>
    <xf numFmtId="0" fontId="55"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5" fillId="11" borderId="13" xfId="0" applyFont="1" applyFill="1" applyBorder="1" applyAlignment="1" applyProtection="1">
      <alignment horizontal="center" vertical="top" wrapText="1"/>
      <protection locked="0"/>
    </xf>
    <xf numFmtId="0" fontId="55"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5" fillId="2" borderId="13" xfId="0" applyFont="1" applyFill="1" applyBorder="1" applyAlignment="1" applyProtection="1">
      <alignment horizontal="center" vertical="center" textRotation="255"/>
      <protection locked="0"/>
    </xf>
    <xf numFmtId="0" fontId="55" fillId="2" borderId="13" xfId="0" applyFont="1" applyFill="1" applyBorder="1" applyAlignment="1" applyProtection="1">
      <alignment horizontal="center" vertical="top" wrapText="1"/>
      <protection locked="0"/>
    </xf>
    <xf numFmtId="0" fontId="55" fillId="2" borderId="13" xfId="0" applyFont="1" applyFill="1" applyBorder="1" applyAlignment="1" applyProtection="1">
      <alignment horizontal="center" vertical="center" wrapText="1"/>
      <protection locked="0"/>
    </xf>
    <xf numFmtId="0" fontId="55" fillId="2" borderId="13" xfId="0" applyFont="1" applyFill="1" applyBorder="1" applyAlignment="1" applyProtection="1">
      <alignment horizontal="center" vertical="center"/>
      <protection locked="0"/>
    </xf>
    <xf numFmtId="0" fontId="55" fillId="11" borderId="13" xfId="0" applyFont="1" applyFill="1" applyBorder="1" applyAlignment="1" applyProtection="1">
      <alignment horizontal="center" vertical="top" shrinkToFit="1"/>
      <protection locked="0"/>
    </xf>
    <xf numFmtId="0" fontId="55" fillId="0" borderId="4" xfId="0" applyFont="1" applyBorder="1">
      <alignment vertical="center"/>
    </xf>
    <xf numFmtId="0" fontId="58" fillId="8" borderId="1" xfId="0" applyFont="1" applyFill="1" applyBorder="1">
      <alignment vertical="center"/>
    </xf>
    <xf numFmtId="0" fontId="58" fillId="0" borderId="15" xfId="0" applyFont="1" applyBorder="1">
      <alignment vertical="center"/>
    </xf>
    <xf numFmtId="0" fontId="58"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5"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5" fillId="0" borderId="56" xfId="0" applyFont="1" applyBorder="1">
      <alignment vertical="center"/>
    </xf>
    <xf numFmtId="0" fontId="55" fillId="0" borderId="57" xfId="0" applyFont="1" applyBorder="1">
      <alignment vertical="center"/>
    </xf>
    <xf numFmtId="0" fontId="55" fillId="0" borderId="58" xfId="0" applyFont="1" applyBorder="1">
      <alignment vertical="center"/>
    </xf>
    <xf numFmtId="185" fontId="55" fillId="0" borderId="1" xfId="0" applyNumberFormat="1" applyFont="1" applyBorder="1" applyAlignment="1">
      <alignment horizontal="center" vertical="center"/>
    </xf>
    <xf numFmtId="0" fontId="55" fillId="0" borderId="1" xfId="0" applyFont="1" applyBorder="1" applyAlignment="1">
      <alignment horizontal="center" vertical="center"/>
    </xf>
    <xf numFmtId="0" fontId="55" fillId="0" borderId="1" xfId="0" applyFont="1" applyBorder="1">
      <alignment vertical="center"/>
    </xf>
    <xf numFmtId="188" fontId="55" fillId="0" borderId="1" xfId="0" applyNumberFormat="1" applyFont="1" applyBorder="1">
      <alignment vertical="center"/>
    </xf>
    <xf numFmtId="0" fontId="58" fillId="0" borderId="1" xfId="0" applyFont="1" applyBorder="1">
      <alignment vertical="center"/>
    </xf>
    <xf numFmtId="0" fontId="55" fillId="0" borderId="0" xfId="0" applyFont="1" applyAlignment="1" applyProtection="1">
      <alignment horizontal="center"/>
      <protection locked="0"/>
    </xf>
    <xf numFmtId="188" fontId="55" fillId="0" borderId="19" xfId="0" applyNumberFormat="1" applyFont="1" applyBorder="1">
      <alignment vertical="center"/>
    </xf>
    <xf numFmtId="188" fontId="55" fillId="0" borderId="21" xfId="0" applyNumberFormat="1" applyFont="1" applyBorder="1">
      <alignment vertical="center"/>
    </xf>
    <xf numFmtId="188" fontId="55" fillId="0" borderId="8" xfId="0" applyNumberFormat="1" applyFont="1" applyBorder="1">
      <alignment vertical="center"/>
    </xf>
    <xf numFmtId="188" fontId="55" fillId="0" borderId="2" xfId="0" applyNumberFormat="1" applyFont="1" applyBorder="1">
      <alignment vertical="center"/>
    </xf>
    <xf numFmtId="0" fontId="55" fillId="13" borderId="59" xfId="0" applyFont="1" applyFill="1" applyBorder="1" applyAlignment="1">
      <alignment horizontal="center" vertical="center"/>
    </xf>
    <xf numFmtId="0" fontId="55" fillId="0" borderId="0" xfId="0" applyFont="1">
      <alignment vertical="center"/>
    </xf>
    <xf numFmtId="0" fontId="55" fillId="0" borderId="60" xfId="0" applyFont="1" applyBorder="1">
      <alignment vertical="center"/>
    </xf>
    <xf numFmtId="0" fontId="55" fillId="0" borderId="61" xfId="0" applyFont="1" applyBorder="1">
      <alignment vertical="center"/>
    </xf>
    <xf numFmtId="0" fontId="58" fillId="0" borderId="2" xfId="0" applyFont="1" applyBorder="1">
      <alignment vertical="center"/>
    </xf>
    <xf numFmtId="0" fontId="55" fillId="13" borderId="62" xfId="0" applyFont="1" applyFill="1" applyBorder="1" applyAlignment="1">
      <alignment horizontal="center" vertical="center"/>
    </xf>
    <xf numFmtId="0" fontId="58" fillId="0" borderId="0" xfId="0" applyFont="1">
      <alignment vertical="center"/>
    </xf>
    <xf numFmtId="0" fontId="55" fillId="0" borderId="63" xfId="0" applyFont="1" applyBorder="1">
      <alignment vertical="center"/>
    </xf>
    <xf numFmtId="0" fontId="55" fillId="0" borderId="64" xfId="0" applyFont="1" applyBorder="1">
      <alignment vertical="center"/>
    </xf>
    <xf numFmtId="0" fontId="55" fillId="13" borderId="65" xfId="0" applyFont="1" applyFill="1" applyBorder="1" applyAlignment="1">
      <alignment horizontal="center" vertical="center"/>
    </xf>
    <xf numFmtId="0" fontId="55" fillId="0" borderId="0" xfId="0" applyFont="1" applyAlignment="1">
      <alignment horizontal="center" vertical="center"/>
    </xf>
    <xf numFmtId="0" fontId="20" fillId="2" borderId="66" xfId="0" applyFont="1" applyFill="1" applyBorder="1" applyAlignment="1">
      <alignment horizontal="center"/>
    </xf>
    <xf numFmtId="0" fontId="20" fillId="2" borderId="66"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5" fillId="0" borderId="1" xfId="0" applyFont="1" applyBorder="1" applyAlignment="1">
      <alignment horizontal="left" vertical="center"/>
    </xf>
    <xf numFmtId="0" fontId="45" fillId="0" borderId="1" xfId="0" applyFont="1" applyBorder="1">
      <alignment vertical="center"/>
    </xf>
    <xf numFmtId="184" fontId="18" fillId="0" borderId="18" xfId="5" applyNumberFormat="1" applyFont="1" applyBorder="1" applyAlignment="1">
      <alignment horizontal="center" vertical="center" shrinkToFit="1"/>
    </xf>
    <xf numFmtId="197" fontId="18" fillId="0" borderId="18" xfId="5" applyNumberFormat="1" applyFont="1" applyBorder="1" applyAlignment="1">
      <alignment horizontal="center" vertical="center" shrinkToFit="1"/>
    </xf>
    <xf numFmtId="197" fontId="18" fillId="0" borderId="18" xfId="6" applyNumberFormat="1" applyFont="1" applyFill="1" applyBorder="1" applyAlignment="1">
      <alignment horizontal="center" vertical="center" shrinkToFit="1"/>
    </xf>
    <xf numFmtId="197" fontId="18" fillId="0" borderId="16" xfId="5" applyNumberFormat="1" applyFont="1" applyBorder="1" applyAlignment="1">
      <alignment horizontal="center" vertical="center" shrinkToFit="1"/>
    </xf>
    <xf numFmtId="198" fontId="18" fillId="0" borderId="1" xfId="5" applyNumberFormat="1" applyFont="1" applyBorder="1" applyAlignment="1">
      <alignment vertical="center" shrinkToFit="1"/>
    </xf>
    <xf numFmtId="198" fontId="18" fillId="0" borderId="8" xfId="5" applyNumberFormat="1" applyFont="1" applyBorder="1" applyAlignment="1">
      <alignment vertical="center" shrinkToFit="1"/>
    </xf>
    <xf numFmtId="198" fontId="18" fillId="0" borderId="3" xfId="5" applyNumberFormat="1" applyFont="1" applyBorder="1" applyAlignment="1">
      <alignment vertical="center" shrinkToFit="1"/>
    </xf>
    <xf numFmtId="198" fontId="18" fillId="0" borderId="7" xfId="5" applyNumberFormat="1" applyFont="1" applyBorder="1" applyAlignment="1">
      <alignment vertical="center" shrinkToFit="1"/>
    </xf>
    <xf numFmtId="198" fontId="18" fillId="0" borderId="14" xfId="5" applyNumberFormat="1" applyFont="1" applyBorder="1" applyAlignment="1">
      <alignment vertical="center" shrinkToFit="1"/>
    </xf>
    <xf numFmtId="198" fontId="18" fillId="0" borderId="5" xfId="5" applyNumberFormat="1" applyFont="1" applyBorder="1" applyAlignment="1">
      <alignment vertical="center" shrinkToFit="1"/>
    </xf>
    <xf numFmtId="199" fontId="18" fillId="0" borderId="22" xfId="5" applyNumberFormat="1" applyFont="1" applyBorder="1" applyAlignment="1">
      <alignment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3"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0" fontId="58" fillId="10" borderId="1" xfId="0" applyFont="1" applyFill="1" applyBorder="1">
      <alignment vertical="center"/>
    </xf>
    <xf numFmtId="0" fontId="55" fillId="0" borderId="4" xfId="0" applyFont="1" applyBorder="1" applyAlignment="1">
      <alignment horizontal="right" vertical="center"/>
    </xf>
    <xf numFmtId="0" fontId="55" fillId="0" borderId="0" xfId="0" applyFont="1" applyAlignment="1">
      <alignment horizontal="right" vertical="center"/>
    </xf>
    <xf numFmtId="0" fontId="15" fillId="0" borderId="1" xfId="2" applyBorder="1" applyAlignment="1">
      <alignment horizontal="center" vertical="center"/>
    </xf>
    <xf numFmtId="194" fontId="52" fillId="2" borderId="1" xfId="2" applyNumberFormat="1"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5"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5" fillId="14" borderId="11" xfId="0" applyFont="1" applyFill="1" applyBorder="1" applyAlignment="1">
      <alignment horizontal="center" vertical="center"/>
    </xf>
    <xf numFmtId="0" fontId="55" fillId="0" borderId="69" xfId="0" applyFont="1" applyBorder="1">
      <alignment vertical="center"/>
    </xf>
    <xf numFmtId="0" fontId="55" fillId="0" borderId="70" xfId="0" applyFont="1" applyBorder="1">
      <alignment vertical="center"/>
    </xf>
    <xf numFmtId="184" fontId="55" fillId="0" borderId="1" xfId="0" applyNumberFormat="1" applyFont="1" applyBorder="1">
      <alignment vertical="center"/>
    </xf>
    <xf numFmtId="200" fontId="55" fillId="0" borderId="1" xfId="0" applyNumberFormat="1" applyFont="1" applyBorder="1" applyAlignment="1">
      <alignment horizontal="center" vertical="center"/>
    </xf>
    <xf numFmtId="0" fontId="59" fillId="9" borderId="12" xfId="0" applyFont="1" applyFill="1" applyBorder="1" applyAlignment="1">
      <alignment horizontal="center" vertical="center" wrapText="1"/>
    </xf>
    <xf numFmtId="0" fontId="59" fillId="2" borderId="14" xfId="0" applyFont="1" applyFill="1" applyBorder="1" applyAlignment="1">
      <alignment horizontal="center" vertical="center"/>
    </xf>
    <xf numFmtId="0" fontId="59" fillId="2" borderId="2" xfId="0" applyFont="1" applyFill="1" applyBorder="1" applyAlignment="1">
      <alignment horizontal="centerContinuous" vertical="center"/>
    </xf>
    <xf numFmtId="0" fontId="59" fillId="2" borderId="8" xfId="0" applyFont="1" applyFill="1" applyBorder="1" applyAlignment="1">
      <alignment horizontal="centerContinuous" vertical="center"/>
    </xf>
    <xf numFmtId="0" fontId="59" fillId="2" borderId="1" xfId="0" applyFont="1" applyFill="1" applyBorder="1" applyAlignment="1">
      <alignment horizontal="centerContinuous" vertical="center"/>
    </xf>
    <xf numFmtId="0" fontId="59" fillId="2" borderId="14" xfId="0" applyFont="1" applyFill="1" applyBorder="1" applyAlignment="1">
      <alignment horizontal="center" vertical="center" shrinkToFit="1"/>
    </xf>
    <xf numFmtId="0" fontId="59" fillId="0" borderId="0" xfId="0" applyFont="1">
      <alignment vertical="center"/>
    </xf>
    <xf numFmtId="0" fontId="59" fillId="9" borderId="12" xfId="0" applyFont="1" applyFill="1" applyBorder="1" applyAlignment="1">
      <alignment horizontal="center" wrapText="1"/>
    </xf>
    <xf numFmtId="0" fontId="59" fillId="2" borderId="13" xfId="0" applyFont="1" applyFill="1" applyBorder="1" applyAlignment="1">
      <alignment horizontal="center" vertical="center"/>
    </xf>
    <xf numFmtId="0" fontId="59" fillId="2" borderId="1" xfId="0" applyFont="1" applyFill="1" applyBorder="1">
      <alignment vertical="center"/>
    </xf>
    <xf numFmtId="0" fontId="59" fillId="2" borderId="13" xfId="0" applyFont="1" applyFill="1" applyBorder="1">
      <alignment vertical="center"/>
    </xf>
    <xf numFmtId="0" fontId="59" fillId="0" borderId="71" xfId="0" applyFont="1" applyBorder="1">
      <alignment vertical="center"/>
    </xf>
    <xf numFmtId="179" fontId="59" fillId="0" borderId="1" xfId="0" applyNumberFormat="1" applyFont="1" applyBorder="1" applyAlignment="1">
      <alignment horizontal="center" vertical="center"/>
    </xf>
    <xf numFmtId="0" fontId="59" fillId="0" borderId="1" xfId="0" applyFont="1" applyBorder="1" applyAlignment="1">
      <alignment horizontal="center" vertical="center"/>
    </xf>
    <xf numFmtId="0" fontId="59" fillId="0" borderId="1" xfId="0" applyFont="1" applyBorder="1" applyAlignment="1">
      <alignment horizontal="left" vertical="center"/>
    </xf>
    <xf numFmtId="0" fontId="59" fillId="2" borderId="14" xfId="0" applyFont="1" applyFill="1" applyBorder="1" applyAlignment="1">
      <alignment horizontal="center" shrinkToFit="1"/>
    </xf>
    <xf numFmtId="0" fontId="59" fillId="9" borderId="12" xfId="0" applyFont="1" applyFill="1" applyBorder="1" applyAlignment="1">
      <alignment horizontal="center" vertical="top" wrapText="1"/>
    </xf>
    <xf numFmtId="0" fontId="59" fillId="2" borderId="1" xfId="0" applyFont="1" applyFill="1" applyBorder="1" applyAlignment="1">
      <alignment horizontal="center" vertical="center"/>
    </xf>
    <xf numFmtId="0" fontId="59" fillId="2" borderId="13" xfId="0" applyFont="1" applyFill="1" applyBorder="1" applyAlignment="1">
      <alignment horizontal="center" vertical="top"/>
    </xf>
    <xf numFmtId="200" fontId="59" fillId="0" borderId="1" xfId="0" applyNumberFormat="1" applyFont="1" applyBorder="1" applyAlignment="1">
      <alignment horizontal="center" vertical="center"/>
    </xf>
    <xf numFmtId="0" fontId="59"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59" fillId="2" borderId="1" xfId="0" applyFont="1" applyFill="1" applyBorder="1" applyAlignment="1">
      <alignment horizontal="left" vertical="center"/>
    </xf>
    <xf numFmtId="0" fontId="59" fillId="10" borderId="1" xfId="0" applyFont="1" applyFill="1" applyBorder="1" applyAlignment="1">
      <alignment horizontal="centerContinuous" vertical="center"/>
    </xf>
    <xf numFmtId="0" fontId="59" fillId="10" borderId="1" xfId="0" applyFont="1" applyFill="1" applyBorder="1" applyAlignment="1">
      <alignment horizontal="center" vertical="center"/>
    </xf>
    <xf numFmtId="0" fontId="59" fillId="2" borderId="2" xfId="0" applyFont="1" applyFill="1" applyBorder="1" applyAlignment="1">
      <alignment horizontal="right" vertical="center"/>
    </xf>
    <xf numFmtId="194" fontId="52" fillId="2" borderId="1" xfId="2" applyNumberFormat="1" applyFont="1" applyFill="1" applyBorder="1" applyAlignment="1" applyProtection="1">
      <alignment horizontal="center" vertical="center" shrinkToFit="1"/>
      <protection locked="0"/>
    </xf>
    <xf numFmtId="188" fontId="52"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88" fontId="55"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6" fillId="0" borderId="0" xfId="0" applyFont="1" applyAlignment="1" applyProtection="1">
      <alignment horizontal="left"/>
      <protection locked="0"/>
    </xf>
    <xf numFmtId="0" fontId="55" fillId="15" borderId="1" xfId="0" applyFont="1" applyFill="1" applyBorder="1" applyAlignment="1" applyProtection="1">
      <alignment horizontal="center" vertical="center"/>
      <protection locked="0"/>
    </xf>
    <xf numFmtId="194" fontId="55" fillId="0" borderId="1" xfId="0" applyNumberFormat="1" applyFont="1" applyBorder="1">
      <alignment vertical="center"/>
    </xf>
    <xf numFmtId="197" fontId="55" fillId="0" borderId="1" xfId="0" applyNumberFormat="1" applyFont="1" applyBorder="1">
      <alignment vertical="center"/>
    </xf>
    <xf numFmtId="193" fontId="4" fillId="0" borderId="44" xfId="2" applyNumberFormat="1" applyFont="1" applyBorder="1" applyAlignment="1" applyProtection="1">
      <alignment horizontal="left" vertical="center"/>
      <protection locked="0"/>
    </xf>
    <xf numFmtId="0" fontId="61" fillId="0" borderId="1" xfId="7" applyFont="1" applyBorder="1" applyAlignment="1">
      <alignment horizontal="center" vertical="center"/>
    </xf>
    <xf numFmtId="189" fontId="55" fillId="0" borderId="1" xfId="0" applyNumberFormat="1" applyFont="1" applyBorder="1">
      <alignment vertical="center"/>
    </xf>
    <xf numFmtId="0" fontId="55" fillId="0" borderId="2" xfId="0" applyFont="1" applyBorder="1">
      <alignment vertical="center"/>
    </xf>
    <xf numFmtId="184" fontId="9" fillId="0" borderId="8" xfId="2" applyNumberFormat="1" applyFont="1" applyBorder="1" applyAlignment="1" applyProtection="1">
      <alignment horizontal="right" vertical="center"/>
      <protection locked="0"/>
    </xf>
    <xf numFmtId="189" fontId="55"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2" fontId="18" fillId="0" borderId="2" xfId="5" applyNumberFormat="1" applyFont="1" applyBorder="1" applyAlignment="1">
      <alignment vertical="center" shrinkToFit="1"/>
    </xf>
    <xf numFmtId="2" fontId="18" fillId="0" borderId="6" xfId="5" applyNumberFormat="1" applyFont="1" applyBorder="1" applyAlignment="1">
      <alignment vertical="center" shrinkToFit="1"/>
    </xf>
    <xf numFmtId="2" fontId="18" fillId="0" borderId="14" xfId="5" applyNumberFormat="1" applyFont="1" applyBorder="1" applyAlignment="1">
      <alignment vertical="center" shrinkToFit="1"/>
    </xf>
    <xf numFmtId="0" fontId="9" fillId="0" borderId="39" xfId="2" applyFont="1" applyBorder="1" applyAlignment="1">
      <alignment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2" fontId="18" fillId="0" borderId="8" xfId="5" applyNumberFormat="1" applyFont="1" applyBorder="1" applyAlignment="1">
      <alignment vertical="center" shrinkToFit="1"/>
    </xf>
    <xf numFmtId="179" fontId="18" fillId="0" borderId="14" xfId="5" applyNumberFormat="1" applyFont="1" applyBorder="1" applyAlignment="1">
      <alignment horizontal="center" vertical="center" shrinkToFit="1"/>
    </xf>
    <xf numFmtId="2" fontId="18" fillId="0" borderId="5" xfId="5" applyNumberFormat="1" applyFont="1" applyBorder="1" applyAlignment="1">
      <alignment vertical="center" shrinkToFit="1"/>
    </xf>
    <xf numFmtId="0" fontId="9" fillId="0" borderId="74" xfId="5" applyFont="1" applyBorder="1" applyAlignment="1">
      <alignment vertical="center" shrinkToFit="1"/>
    </xf>
    <xf numFmtId="0" fontId="9" fillId="0" borderId="75" xfId="5" applyFont="1" applyBorder="1" applyAlignment="1">
      <alignment vertical="center" shrinkToFit="1"/>
    </xf>
    <xf numFmtId="0" fontId="9" fillId="0" borderId="76" xfId="5" applyFont="1" applyBorder="1" applyAlignment="1">
      <alignment vertical="center" shrinkToFit="1"/>
    </xf>
    <xf numFmtId="0" fontId="9" fillId="0" borderId="43" xfId="5" applyFont="1" applyBorder="1" applyAlignment="1">
      <alignment vertical="center" shrinkToFit="1"/>
    </xf>
    <xf numFmtId="0" fontId="9" fillId="0" borderId="73" xfId="5" applyFont="1" applyBorder="1" applyAlignment="1">
      <alignment vertical="center" shrinkToFit="1"/>
    </xf>
    <xf numFmtId="180" fontId="9" fillId="0" borderId="74" xfId="5" applyNumberFormat="1" applyFont="1" applyBorder="1" applyAlignment="1">
      <alignment vertical="center" shrinkToFit="1"/>
    </xf>
    <xf numFmtId="180" fontId="9" fillId="0" borderId="75" xfId="5" applyNumberFormat="1" applyFont="1" applyBorder="1" applyAlignment="1">
      <alignment vertical="center" shrinkToFit="1"/>
    </xf>
    <xf numFmtId="180" fontId="9" fillId="0" borderId="76"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5" xfId="5" applyNumberFormat="1" applyFont="1" applyBorder="1" applyAlignment="1">
      <alignment vertical="center" shrinkToFit="1"/>
    </xf>
    <xf numFmtId="2" fontId="9" fillId="0" borderId="76" xfId="5" applyNumberFormat="1" applyFont="1" applyBorder="1" applyAlignment="1">
      <alignment vertical="center" shrinkToFit="1"/>
    </xf>
    <xf numFmtId="184" fontId="55" fillId="0" borderId="2" xfId="0" applyNumberFormat="1" applyFont="1" applyBorder="1">
      <alignment vertical="center"/>
    </xf>
    <xf numFmtId="194" fontId="55" fillId="0" borderId="8" xfId="0" applyNumberFormat="1" applyFont="1" applyBorder="1">
      <alignment vertical="center"/>
    </xf>
    <xf numFmtId="0" fontId="55" fillId="16" borderId="14" xfId="0" applyFont="1" applyFill="1" applyBorder="1" applyAlignment="1" applyProtection="1">
      <alignment horizontal="center" wrapText="1"/>
      <protection locked="0"/>
    </xf>
    <xf numFmtId="0" fontId="55" fillId="16" borderId="15" xfId="0" applyFont="1" applyFill="1" applyBorder="1" applyAlignment="1" applyProtection="1">
      <alignment horizontal="center" wrapText="1"/>
      <protection locked="0"/>
    </xf>
    <xf numFmtId="0" fontId="55" fillId="16" borderId="13" xfId="0" applyFont="1" applyFill="1" applyBorder="1" applyAlignment="1" applyProtection="1">
      <alignment horizontal="center" vertical="top" wrapText="1"/>
      <protection locked="0"/>
    </xf>
    <xf numFmtId="197" fontId="55" fillId="17" borderId="1" xfId="0" applyNumberFormat="1" applyFont="1" applyFill="1" applyBorder="1">
      <alignment vertical="center"/>
    </xf>
    <xf numFmtId="0" fontId="27" fillId="0" borderId="2" xfId="0" applyFont="1" applyBorder="1" applyAlignment="1" applyProtection="1">
      <alignment horizontal="center" vertical="center"/>
      <protection locked="0"/>
    </xf>
    <xf numFmtId="0" fontId="27" fillId="0" borderId="2" xfId="0" applyFont="1" applyBorder="1" applyAlignment="1" applyProtection="1">
      <alignment horizontal="center" vertical="center" shrinkToFit="1"/>
      <protection locked="0"/>
    </xf>
    <xf numFmtId="0" fontId="27" fillId="0" borderId="8" xfId="0" applyFont="1" applyBorder="1" applyAlignment="1">
      <alignment horizontal="center" vertical="center"/>
    </xf>
    <xf numFmtId="184" fontId="62" fillId="0" borderId="1" xfId="7" applyNumberFormat="1" applyFont="1" applyBorder="1" applyAlignment="1">
      <alignment horizontal="right" vertical="center" shrinkToFit="1"/>
    </xf>
    <xf numFmtId="0" fontId="55" fillId="0" borderId="1" xfId="0" applyFont="1" applyBorder="1" applyAlignment="1">
      <alignment vertical="center" wrapText="1"/>
    </xf>
    <xf numFmtId="0" fontId="55" fillId="0" borderId="1" xfId="0" applyFont="1" applyBorder="1" applyAlignment="1">
      <alignment vertical="center" shrinkToFit="1"/>
    </xf>
    <xf numFmtId="0" fontId="18" fillId="2" borderId="22" xfId="5" applyFont="1" applyFill="1" applyBorder="1" applyAlignment="1">
      <alignment horizontal="center" vertical="center"/>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1" xfId="5" applyFont="1" applyFill="1" applyBorder="1" applyAlignment="1">
      <alignment horizontal="center" vertical="center"/>
    </xf>
    <xf numFmtId="0" fontId="18" fillId="2" borderId="8" xfId="5" applyFont="1" applyFill="1" applyBorder="1" applyAlignment="1">
      <alignment horizontal="center" vertical="center"/>
    </xf>
    <xf numFmtId="0" fontId="18" fillId="2" borderId="2" xfId="5" applyFont="1" applyFill="1" applyBorder="1" applyAlignment="1">
      <alignment horizontal="center" vertical="center"/>
    </xf>
    <xf numFmtId="0" fontId="9" fillId="2" borderId="43" xfId="5" applyFont="1" applyFill="1" applyBorder="1" applyAlignment="1">
      <alignment horizontal="center" vertical="center" shrinkToFit="1"/>
    </xf>
    <xf numFmtId="0" fontId="9" fillId="2" borderId="75" xfId="5"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14"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0" fontId="9" fillId="2" borderId="15" xfId="2" applyFont="1" applyFill="1" applyBorder="1" applyAlignment="1">
      <alignment horizontal="center" vertical="center" textRotation="255"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2" borderId="14" xfId="2" applyFont="1" applyFill="1" applyBorder="1" applyAlignment="1">
      <alignment horizontal="center" vertical="center" textRotation="255"/>
    </xf>
    <xf numFmtId="0" fontId="9" fillId="2" borderId="15" xfId="2" applyFont="1" applyFill="1" applyBorder="1" applyAlignment="1">
      <alignment horizontal="center" vertical="center" textRotation="255"/>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10" fillId="0" borderId="1" xfId="2" applyFont="1" applyBorder="1" applyAlignment="1">
      <alignment horizontal="center" vertical="center"/>
    </xf>
    <xf numFmtId="0" fontId="9" fillId="0" borderId="3" xfId="0" applyFont="1" applyBorder="1" applyAlignment="1">
      <alignment horizontal="center" vertical="center" shrinkToFit="1"/>
    </xf>
    <xf numFmtId="0" fontId="9" fillId="2" borderId="9" xfId="2" applyFont="1" applyFill="1" applyBorder="1" applyAlignment="1">
      <alignment horizontal="center" vertical="center"/>
    </xf>
    <xf numFmtId="0" fontId="9" fillId="2" borderId="10"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13" xfId="2" applyFont="1" applyFill="1" applyBorder="1" applyAlignment="1">
      <alignment horizontal="center" vertical="center" shrinkToFit="1"/>
    </xf>
    <xf numFmtId="0" fontId="9" fillId="2" borderId="1" xfId="2" applyFont="1" applyFill="1" applyBorder="1" applyAlignment="1">
      <alignment horizontal="center" vertical="center" shrinkToFit="1"/>
    </xf>
    <xf numFmtId="0" fontId="9" fillId="0" borderId="2" xfId="2" applyFont="1" applyBorder="1" applyAlignment="1">
      <alignment horizontal="left" vertical="center" shrinkToFit="1"/>
    </xf>
    <xf numFmtId="0" fontId="9" fillId="0" borderId="3" xfId="2" applyFont="1" applyBorder="1" applyAlignment="1">
      <alignment horizontal="left" vertical="center" shrinkToFit="1"/>
    </xf>
    <xf numFmtId="0" fontId="9" fillId="0" borderId="8" xfId="2" applyFont="1" applyBorder="1" applyAlignment="1">
      <alignment horizontal="left" vertical="center" shrinkToFit="1"/>
    </xf>
    <xf numFmtId="0" fontId="9" fillId="0" borderId="6"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11" xfId="0" applyFont="1" applyBorder="1" applyAlignment="1">
      <alignment horizontal="center" vertical="center"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0" borderId="13" xfId="0" applyFont="1" applyBorder="1" applyAlignment="1">
      <alignment horizontal="left" vertical="center" shrinkToFit="1"/>
    </xf>
    <xf numFmtId="0" fontId="9" fillId="0" borderId="1" xfId="2" applyFont="1" applyBorder="1" applyAlignment="1">
      <alignment horizontal="center" vertical="center" shrinkToFit="1"/>
    </xf>
    <xf numFmtId="0" fontId="9" fillId="2" borderId="12" xfId="2" applyFont="1" applyFill="1" applyBorder="1" applyAlignment="1">
      <alignment horizontal="center" vertical="center" shrinkToFit="1"/>
    </xf>
    <xf numFmtId="196" fontId="9" fillId="0" borderId="9" xfId="1" applyNumberFormat="1" applyFont="1" applyBorder="1" applyAlignment="1" applyProtection="1">
      <alignment horizontal="center" vertical="center" shrinkToFit="1"/>
      <protection locked="0"/>
    </xf>
    <xf numFmtId="196" fontId="9" fillId="0" borderId="3" xfId="1" applyNumberFormat="1" applyFont="1" applyBorder="1" applyAlignment="1" applyProtection="1">
      <alignment horizontal="center" vertical="center" shrinkToFit="1"/>
      <protection locked="0"/>
    </xf>
    <xf numFmtId="196" fontId="9" fillId="0" borderId="8" xfId="1" applyNumberFormat="1" applyFont="1" applyBorder="1" applyAlignment="1" applyProtection="1">
      <alignment horizontal="center" vertical="center" shrinkToFit="1"/>
      <protection locked="0"/>
    </xf>
    <xf numFmtId="14" fontId="27" fillId="0" borderId="9" xfId="0" applyNumberFormat="1" applyFont="1" applyBorder="1" applyAlignment="1" applyProtection="1">
      <alignment horizontal="center" vertical="center" shrinkToFit="1"/>
      <protection locked="0"/>
    </xf>
    <xf numFmtId="0" fontId="27" fillId="0" borderId="11" xfId="0" applyFont="1" applyBorder="1" applyAlignment="1" applyProtection="1">
      <alignment horizontal="center" vertical="center" shrinkToFit="1"/>
      <protection locked="0"/>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196" fontId="9" fillId="0" borderId="10" xfId="1" applyNumberFormat="1" applyFont="1" applyBorder="1" applyAlignment="1" applyProtection="1">
      <alignment horizontal="center" vertical="center" shrinkToFit="1"/>
      <protection locked="0"/>
    </xf>
    <xf numFmtId="196" fontId="9" fillId="0" borderId="11" xfId="1" applyNumberFormat="1"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14" fontId="9" fillId="0" borderId="2" xfId="2" applyNumberFormat="1"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4"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0" borderId="2" xfId="2" applyFont="1" applyBorder="1" applyAlignment="1" applyProtection="1">
      <alignment horizontal="center" vertical="center" shrinkToFit="1"/>
      <protection locked="0"/>
    </xf>
    <xf numFmtId="0" fontId="9" fillId="2" borderId="6" xfId="2" applyFont="1" applyFill="1" applyBorder="1" applyAlignment="1">
      <alignment horizontal="center" vertical="center"/>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3" fontId="9" fillId="0" borderId="15" xfId="2" applyNumberFormat="1"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2" borderId="7"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2" fontId="27" fillId="0" borderId="2" xfId="0" applyNumberFormat="1" applyFont="1" applyBorder="1" applyAlignment="1" applyProtection="1">
      <alignment horizontal="center" vertical="center"/>
      <protection locked="0"/>
    </xf>
    <xf numFmtId="2" fontId="27" fillId="0" borderId="3" xfId="0" applyNumberFormat="1"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182" fontId="27" fillId="0" borderId="1" xfId="0" applyNumberFormat="1" applyFont="1" applyBorder="1" applyAlignment="1" applyProtection="1">
      <alignment horizontal="center" vertical="center"/>
      <protection locked="0"/>
    </xf>
    <xf numFmtId="181" fontId="27" fillId="0" borderId="2" xfId="0" applyNumberFormat="1" applyFont="1" applyBorder="1" applyAlignment="1" applyProtection="1">
      <alignment horizontal="center" vertical="center"/>
      <protection locked="0"/>
    </xf>
    <xf numFmtId="181" fontId="27" fillId="0" borderId="8" xfId="0" applyNumberFormat="1" applyFont="1" applyBorder="1" applyAlignment="1" applyProtection="1">
      <alignment horizontal="center" vertical="center"/>
      <protection locked="0"/>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15" fillId="0" borderId="1" xfId="7" applyBorder="1" applyAlignment="1">
      <alignment horizontal="center" vertical="center"/>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36" fillId="0" borderId="1" xfId="7" applyFont="1" applyBorder="1" applyAlignment="1">
      <alignment horizontal="center" vertical="center" shrinkToFit="1"/>
    </xf>
    <xf numFmtId="0" fontId="30" fillId="2" borderId="14" xfId="2" applyFont="1" applyFill="1" applyBorder="1" applyAlignment="1" applyProtection="1">
      <alignment horizontal="center" vertical="center" wrapText="1" shrinkToFit="1"/>
      <protection locked="0"/>
    </xf>
    <xf numFmtId="0" fontId="30" fillId="2" borderId="13" xfId="2" applyFont="1" applyFill="1" applyBorder="1" applyAlignment="1" applyProtection="1">
      <alignment horizontal="center" vertical="center" wrapText="1" shrinkToFit="1"/>
      <protection locked="0"/>
    </xf>
    <xf numFmtId="0" fontId="53" fillId="2" borderId="14" xfId="2" applyFont="1" applyFill="1" applyBorder="1" applyAlignment="1" applyProtection="1">
      <alignment horizontal="center" vertical="center" wrapText="1" shrinkToFit="1"/>
      <protection locked="0"/>
    </xf>
    <xf numFmtId="0" fontId="53" fillId="2" borderId="13" xfId="2" applyFont="1" applyFill="1" applyBorder="1" applyAlignment="1" applyProtection="1">
      <alignment horizontal="center" vertical="center" wrapText="1" shrinkToFit="1"/>
      <protection locked="0"/>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30" fillId="2" borderId="1" xfId="2" applyFont="1" applyFill="1" applyBorder="1" applyAlignment="1" applyProtection="1">
      <alignment horizontal="center" vertical="center" wrapText="1"/>
      <protection locked="0"/>
    </xf>
    <xf numFmtId="0" fontId="30" fillId="2" borderId="1" xfId="2" applyFont="1" applyFill="1" applyBorder="1" applyAlignment="1">
      <alignment horizontal="center" vertical="center" wrapText="1"/>
    </xf>
    <xf numFmtId="0" fontId="4" fillId="2" borderId="1" xfId="2" applyFont="1" applyFill="1" applyBorder="1" applyAlignment="1">
      <alignment horizontal="center" vertical="center" wrapText="1"/>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2" xfId="2" applyFont="1" applyBorder="1" applyAlignment="1">
      <alignment horizontal="left" vertical="center"/>
    </xf>
    <xf numFmtId="0" fontId="6" fillId="0" borderId="3" xfId="2" applyFont="1" applyBorder="1" applyAlignment="1">
      <alignment horizontal="left" vertical="center"/>
    </xf>
    <xf numFmtId="0" fontId="6" fillId="0" borderId="8" xfId="2" applyFont="1" applyBorder="1" applyAlignment="1">
      <alignment horizontal="left" vertical="center"/>
    </xf>
    <xf numFmtId="0" fontId="6" fillId="0" borderId="2" xfId="2" applyFont="1" applyBorder="1" applyAlignment="1">
      <alignment horizontal="center" vertical="center" shrinkToFit="1"/>
    </xf>
    <xf numFmtId="0" fontId="6" fillId="0" borderId="3" xfId="2" applyFont="1" applyBorder="1" applyAlignment="1">
      <alignment horizontal="center" vertical="center" shrinkToFit="1"/>
    </xf>
    <xf numFmtId="0" fontId="6" fillId="0" borderId="8" xfId="2" applyFont="1" applyBorder="1" applyAlignment="1">
      <alignment horizontal="center" vertical="center" shrinkToFit="1"/>
    </xf>
    <xf numFmtId="0" fontId="4" fillId="2" borderId="13" xfId="2" applyFont="1" applyFill="1" applyBorder="1" applyAlignment="1">
      <alignment horizontal="center" vertical="center"/>
    </xf>
    <xf numFmtId="0" fontId="6" fillId="0" borderId="9" xfId="2" applyFont="1" applyBorder="1" applyAlignment="1">
      <alignment horizontal="left" vertical="center"/>
    </xf>
    <xf numFmtId="0" fontId="6" fillId="0" borderId="10" xfId="2" applyFont="1" applyBorder="1" applyAlignment="1">
      <alignment horizontal="left" vertical="center"/>
    </xf>
    <xf numFmtId="0" fontId="6" fillId="0" borderId="11" xfId="2" applyFont="1" applyBorder="1" applyAlignment="1">
      <alignment horizontal="left" vertical="center"/>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30" fillId="2" borderId="14" xfId="2" applyFont="1" applyFill="1" applyBorder="1" applyAlignment="1" applyProtection="1">
      <alignment horizontal="center" vertical="center" wrapText="1"/>
      <protection locked="0"/>
    </xf>
    <xf numFmtId="0" fontId="30" fillId="2" borderId="13" xfId="2" applyFont="1" applyFill="1" applyBorder="1" applyAlignment="1" applyProtection="1">
      <alignment horizontal="center" vertical="center" wrapText="1"/>
      <protection locked="0"/>
    </xf>
    <xf numFmtId="0" fontId="9" fillId="2" borderId="9" xfId="2" applyFont="1" applyFill="1" applyBorder="1" applyAlignment="1">
      <alignment vertical="center" textRotation="255"/>
    </xf>
    <xf numFmtId="0" fontId="9" fillId="2" borderId="2" xfId="2" applyFont="1" applyFill="1" applyBorder="1" applyAlignment="1">
      <alignment vertical="center" textRotation="255"/>
    </xf>
    <xf numFmtId="0" fontId="9" fillId="0" borderId="6" xfId="2" applyFont="1" applyBorder="1" applyAlignment="1" applyProtection="1">
      <alignment horizontal="center"/>
      <protection locked="0"/>
    </xf>
    <xf numFmtId="0" fontId="0" fillId="0" borderId="7" xfId="0" applyBorder="1" applyAlignment="1">
      <alignment horizontal="center"/>
    </xf>
    <xf numFmtId="0" fontId="0" fillId="0" borderId="12" xfId="0" applyBorder="1" applyAlignment="1">
      <alignment horizontal="center"/>
    </xf>
    <xf numFmtId="0" fontId="0" fillId="0" borderId="0" xfId="0" applyAlignment="1">
      <alignment horizontal="center"/>
    </xf>
    <xf numFmtId="0" fontId="0" fillId="0" borderId="9" xfId="0" applyBorder="1" applyAlignment="1">
      <alignment horizontal="center"/>
    </xf>
    <xf numFmtId="0" fontId="0" fillId="0" borderId="10" xfId="0" applyBorder="1" applyAlignment="1">
      <alignment horizontal="center"/>
    </xf>
    <xf numFmtId="0" fontId="9" fillId="0" borderId="7" xfId="2" applyFont="1" applyBorder="1" applyAlignment="1" applyProtection="1">
      <alignment horizontal="center"/>
      <protection locked="0"/>
    </xf>
    <xf numFmtId="0" fontId="0" fillId="0" borderId="5" xfId="0" applyBorder="1" applyAlignment="1">
      <alignment horizontal="center"/>
    </xf>
    <xf numFmtId="0" fontId="0" fillId="0" borderId="4" xfId="0" applyBorder="1" applyAlignment="1">
      <alignment horizontal="center"/>
    </xf>
    <xf numFmtId="0" fontId="9" fillId="0" borderId="0" xfId="2" applyFont="1" applyAlignment="1" applyProtection="1">
      <alignment horizontal="center"/>
      <protection locked="0"/>
    </xf>
    <xf numFmtId="0" fontId="0" fillId="0" borderId="11" xfId="0" applyBorder="1" applyAlignment="1">
      <alignment horizontal="center"/>
    </xf>
    <xf numFmtId="0" fontId="10" fillId="0" borderId="0" xfId="2" applyFont="1" applyAlignment="1">
      <alignment horizontal="left" vertical="center"/>
    </xf>
    <xf numFmtId="0" fontId="9" fillId="2" borderId="1" xfId="2" applyFont="1" applyFill="1" applyBorder="1" applyAlignment="1">
      <alignment horizontal="center" vertical="center"/>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12" xfId="2" applyNumberFormat="1" applyFont="1" applyBorder="1" applyAlignment="1">
      <alignment horizontal="center" vertical="center"/>
    </xf>
    <xf numFmtId="176" fontId="9" fillId="0" borderId="0" xfId="2" applyNumberFormat="1" applyFont="1" applyAlignment="1">
      <alignment horizontal="center" vertical="center"/>
    </xf>
    <xf numFmtId="176" fontId="9" fillId="0" borderId="4" xfId="2" applyNumberFormat="1" applyFont="1" applyBorder="1" applyAlignment="1">
      <alignment horizontal="center" vertical="center"/>
    </xf>
    <xf numFmtId="0" fontId="9" fillId="2" borderId="0" xfId="2" applyFont="1" applyFill="1" applyAlignment="1">
      <alignment horizontal="center" vertical="center"/>
    </xf>
    <xf numFmtId="0" fontId="9" fillId="2" borderId="4" xfId="2" applyFont="1" applyFill="1" applyBorder="1" applyAlignment="1">
      <alignment horizontal="center" vertical="center"/>
    </xf>
    <xf numFmtId="0" fontId="9" fillId="0" borderId="12" xfId="2" applyFont="1" applyBorder="1" applyAlignment="1">
      <alignment horizontal="left" vertical="center"/>
    </xf>
    <xf numFmtId="0" fontId="9" fillId="0" borderId="0" xfId="2" applyFont="1" applyAlignment="1">
      <alignment horizontal="left" vertical="center"/>
    </xf>
    <xf numFmtId="0" fontId="9" fillId="0" borderId="4" xfId="2" applyFont="1" applyBorder="1" applyAlignment="1">
      <alignment horizontal="left" vertical="center"/>
    </xf>
    <xf numFmtId="0" fontId="9" fillId="2" borderId="14" xfId="2" applyFont="1" applyFill="1" applyBorder="1" applyAlignment="1">
      <alignment horizontal="center" vertical="center" wrapText="1"/>
    </xf>
    <xf numFmtId="0" fontId="9" fillId="0" borderId="14" xfId="2" applyFont="1" applyBorder="1" applyAlignment="1">
      <alignment horizontal="center" vertical="center" shrinkToFit="1"/>
    </xf>
    <xf numFmtId="0" fontId="9" fillId="2" borderId="0" xfId="2" applyFont="1" applyFill="1" applyAlignment="1">
      <alignment horizontal="center" vertical="center" shrinkToFit="1"/>
    </xf>
    <xf numFmtId="0" fontId="9" fillId="2" borderId="4" xfId="2" applyFont="1" applyFill="1" applyBorder="1" applyAlignment="1">
      <alignment horizontal="center" vertical="center" shrinkToFit="1"/>
    </xf>
    <xf numFmtId="0" fontId="9" fillId="0" borderId="12" xfId="2" applyFont="1" applyBorder="1" applyAlignment="1">
      <alignment horizontal="center" vertical="center" shrinkToFit="1"/>
    </xf>
    <xf numFmtId="0" fontId="9" fillId="0" borderId="0" xfId="2" applyFont="1" applyAlignment="1">
      <alignment horizontal="center" vertical="center" shrinkToFit="1"/>
    </xf>
    <xf numFmtId="0" fontId="9" fillId="0" borderId="4" xfId="2" applyFont="1" applyBorder="1" applyAlignment="1">
      <alignment horizontal="center" vertical="center" shrinkToFi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12" xfId="2" applyFont="1" applyFill="1" applyBorder="1" applyAlignment="1">
      <alignment horizontal="center" vertical="center" wrapText="1" shrinkToFit="1"/>
    </xf>
    <xf numFmtId="0" fontId="9" fillId="2" borderId="0" xfId="2" applyFont="1" applyFill="1" applyAlignment="1">
      <alignment horizontal="center" vertical="center" wrapText="1" shrinkToFit="1"/>
    </xf>
    <xf numFmtId="0" fontId="9" fillId="2" borderId="4" xfId="2" applyFont="1" applyFill="1" applyBorder="1" applyAlignment="1">
      <alignment horizontal="center" vertical="center" wrapText="1" shrinkToFit="1"/>
    </xf>
    <xf numFmtId="201" fontId="9" fillId="0" borderId="8" xfId="3" applyNumberFormat="1" applyFont="1" applyFill="1" applyBorder="1" applyAlignment="1" applyProtection="1">
      <alignment horizontal="center" vertical="center" shrinkToFit="1"/>
    </xf>
    <xf numFmtId="201" fontId="9" fillId="0" borderId="2" xfId="3" applyNumberFormat="1" applyFont="1" applyFill="1" applyBorder="1" applyAlignment="1" applyProtection="1">
      <alignment horizontal="center"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0" fontId="9" fillId="0" borderId="1" xfId="2" applyFont="1" applyBorder="1" applyAlignment="1">
      <alignment horizontal="left" vertical="center" shrinkToFit="1"/>
    </xf>
    <xf numFmtId="0" fontId="9" fillId="0" borderId="13" xfId="2" applyFont="1" applyBorder="1" applyAlignment="1">
      <alignment horizontal="left" vertical="center" shrinkToFit="1"/>
    </xf>
    <xf numFmtId="0" fontId="9" fillId="2" borderId="14" xfId="2" applyFont="1" applyFill="1" applyBorder="1" applyAlignment="1">
      <alignment horizontal="center" vertical="center" shrinkToFit="1"/>
    </xf>
    <xf numFmtId="4" fontId="9" fillId="2" borderId="1" xfId="2" applyNumberFormat="1" applyFont="1" applyFill="1" applyBorder="1" applyAlignment="1">
      <alignment horizontal="center" vertical="center" shrinkToFit="1"/>
    </xf>
    <xf numFmtId="0" fontId="37"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4" fontId="9" fillId="0" borderId="1" xfId="2" applyNumberFormat="1" applyFont="1" applyBorder="1" applyAlignment="1">
      <alignment horizontal="center" vertical="center" shrinkToFit="1"/>
    </xf>
    <xf numFmtId="196" fontId="12" fillId="0" borderId="6" xfId="1" applyNumberFormat="1" applyBorder="1" applyAlignment="1" applyProtection="1">
      <alignment horizontal="center" vertical="center" shrinkToFit="1"/>
      <protection locked="0"/>
    </xf>
    <xf numFmtId="196" fontId="12" fillId="0" borderId="5" xfId="1" applyNumberFormat="1" applyBorder="1" applyAlignment="1" applyProtection="1">
      <alignment horizontal="center" vertical="center" shrinkToFit="1"/>
      <protection locked="0"/>
    </xf>
    <xf numFmtId="196" fontId="12" fillId="0" borderId="12" xfId="1" applyNumberFormat="1" applyBorder="1" applyAlignment="1" applyProtection="1">
      <alignment horizontal="center" vertical="center" shrinkToFit="1"/>
      <protection locked="0"/>
    </xf>
    <xf numFmtId="196" fontId="12" fillId="0" borderId="4" xfId="1" applyNumberFormat="1" applyBorder="1" applyAlignment="1" applyProtection="1">
      <alignment horizontal="center" vertical="center" shrinkToFit="1"/>
      <protection locked="0"/>
    </xf>
    <xf numFmtId="196" fontId="12" fillId="0" borderId="9" xfId="1" applyNumberFormat="1" applyBorder="1" applyAlignment="1" applyProtection="1">
      <alignment horizontal="center" vertical="center" shrinkToFit="1"/>
      <protection locked="0"/>
    </xf>
    <xf numFmtId="196" fontId="12" fillId="0" borderId="11" xfId="1" applyNumberFormat="1" applyBorder="1" applyAlignment="1" applyProtection="1">
      <alignment horizontal="center" vertical="center" shrinkToFit="1"/>
      <protection locked="0"/>
    </xf>
    <xf numFmtId="0" fontId="9" fillId="2" borderId="1" xfId="2" applyFont="1" applyFill="1" applyBorder="1" applyAlignment="1">
      <alignment horizontal="center" vertical="center" wrapText="1" shrinkToFit="1"/>
    </xf>
    <xf numFmtId="0" fontId="9" fillId="2" borderId="15" xfId="2" applyFont="1" applyFill="1" applyBorder="1" applyAlignment="1">
      <alignment horizontal="center" vertical="center" shrinkToFit="1"/>
    </xf>
    <xf numFmtId="177" fontId="9" fillId="0" borderId="14"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23" fillId="0" borderId="1" xfId="2"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3" fillId="0" borderId="13" xfId="0" applyFont="1" applyBorder="1" applyAlignment="1">
      <alignment horizontal="center" vertical="center" wrapText="1"/>
    </xf>
    <xf numFmtId="0" fontId="43" fillId="0" borderId="1" xfId="0" applyFont="1" applyBorder="1" applyAlignment="1">
      <alignment horizontal="center" vertical="center" wrapTex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3" fillId="0" borderId="1" xfId="0" applyFont="1" applyBorder="1" applyAlignment="1">
      <alignment horizontal="center" vertical="center" shrinkToFit="1"/>
    </xf>
    <xf numFmtId="177" fontId="9" fillId="0" borderId="6" xfId="2" applyNumberFormat="1" applyFont="1" applyBorder="1" applyAlignment="1">
      <alignment horizontal="center" vertical="center" shrinkToFit="1"/>
    </xf>
    <xf numFmtId="0" fontId="9" fillId="2" borderId="15" xfId="2" applyFont="1" applyFill="1" applyBorder="1" applyAlignment="1">
      <alignment vertical="center" textRotation="255"/>
    </xf>
    <xf numFmtId="0" fontId="9" fillId="2" borderId="13"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192" fontId="9" fillId="0" borderId="14" xfId="2" applyNumberFormat="1" applyFont="1" applyBorder="1" applyAlignment="1">
      <alignment horizontal="center" vertical="center" shrinkToFit="1"/>
    </xf>
    <xf numFmtId="192" fontId="9" fillId="0" borderId="15" xfId="2" applyNumberFormat="1" applyFont="1" applyBorder="1" applyAlignment="1">
      <alignment horizontal="center" vertical="center" shrinkToFit="1"/>
    </xf>
    <xf numFmtId="192" fontId="9" fillId="0" borderId="13" xfId="2" applyNumberFormat="1" applyFont="1" applyBorder="1" applyAlignment="1">
      <alignment horizontal="center" vertical="center" shrinkToFit="1"/>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0" borderId="2" xfId="2" applyFont="1" applyBorder="1" applyAlignment="1">
      <alignment horizontal="left" vertical="center"/>
    </xf>
    <xf numFmtId="0" fontId="9" fillId="0" borderId="3" xfId="2" applyFont="1" applyBorder="1" applyAlignment="1">
      <alignment horizontal="left" vertical="center"/>
    </xf>
    <xf numFmtId="0" fontId="9" fillId="0" borderId="8" xfId="2" applyFont="1" applyBorder="1" applyAlignment="1">
      <alignment horizontal="left" vertical="center"/>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9" fillId="0" borderId="9" xfId="2" applyFont="1" applyBorder="1" applyAlignment="1">
      <alignment horizontal="left" vertical="center"/>
    </xf>
    <xf numFmtId="0" fontId="9" fillId="0" borderId="10" xfId="2" applyFont="1" applyBorder="1" applyAlignment="1">
      <alignment horizontal="left" vertical="center"/>
    </xf>
    <xf numFmtId="0" fontId="9" fillId="0" borderId="11" xfId="2" applyFont="1" applyBorder="1" applyAlignment="1">
      <alignment horizontal="left" vertical="center"/>
    </xf>
    <xf numFmtId="0" fontId="9" fillId="2" borderId="1" xfId="2" applyFont="1" applyFill="1" applyBorder="1" applyAlignment="1">
      <alignment horizontal="center" vertical="center" wrapText="1"/>
    </xf>
    <xf numFmtId="0" fontId="37" fillId="0" borderId="1" xfId="0" applyFont="1" applyBorder="1" applyAlignment="1">
      <alignment horizontal="center" vertical="center" wrapText="1"/>
    </xf>
    <xf numFmtId="0" fontId="31" fillId="2" borderId="1" xfId="2" applyFont="1" applyFill="1" applyBorder="1" applyAlignment="1">
      <alignment horizontal="center" vertical="center"/>
    </xf>
    <xf numFmtId="0" fontId="31" fillId="2" borderId="1" xfId="2" applyFont="1" applyFill="1" applyBorder="1" applyAlignment="1">
      <alignment horizontal="center" vertical="center" wrapText="1" shrinkToFit="1"/>
    </xf>
    <xf numFmtId="0" fontId="9" fillId="2" borderId="6"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0" fontId="9" fillId="2" borderId="13" xfId="2" applyFont="1" applyFill="1" applyBorder="1" applyAlignment="1">
      <alignment horizontal="center" vertical="center" wrapTex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37"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7"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37" fillId="0" borderId="1" xfId="0" applyFont="1" applyBorder="1" applyAlignment="1">
      <alignment horizontal="center" vertical="center" textRotation="255"/>
    </xf>
    <xf numFmtId="200" fontId="9" fillId="0" borderId="1" xfId="2" applyNumberFormat="1" applyFont="1" applyBorder="1" applyAlignment="1" applyProtection="1">
      <alignment horizontal="center" vertical="center" shrinkToFit="1"/>
      <protection locked="0"/>
    </xf>
    <xf numFmtId="0" fontId="9" fillId="0" borderId="8" xfId="2" applyFont="1" applyBorder="1" applyAlignment="1">
      <alignment horizontal="center" vertical="center" wrapText="1" shrinkToFi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7" fillId="0" borderId="13" xfId="0" applyFont="1" applyBorder="1" applyAlignment="1">
      <alignment horizontal="center" vertical="center"/>
    </xf>
    <xf numFmtId="0" fontId="37" fillId="0" borderId="10" xfId="0" applyFont="1" applyBorder="1" applyAlignment="1">
      <alignment horizontal="center" vertical="center"/>
    </xf>
    <xf numFmtId="0" fontId="37" fillId="0" borderId="3" xfId="0" applyFont="1" applyBorder="1" applyAlignment="1">
      <alignment horizontal="center" vertical="center" wrapText="1"/>
    </xf>
    <xf numFmtId="0" fontId="37"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15" fillId="0" borderId="1" xfId="2" applyBorder="1" applyAlignment="1">
      <alignment horizontal="center" vertical="center"/>
    </xf>
    <xf numFmtId="0" fontId="37" fillId="0" borderId="3" xfId="0" applyFont="1" applyBorder="1" applyAlignment="1">
      <alignment horizontal="center" vertical="center"/>
    </xf>
    <xf numFmtId="0" fontId="37" fillId="0" borderId="8" xfId="0" applyFont="1" applyBorder="1" applyAlignment="1">
      <alignment horizontal="center" vertical="center"/>
    </xf>
    <xf numFmtId="0" fontId="15" fillId="0" borderId="2" xfId="2" applyBorder="1" applyAlignment="1">
      <alignment vertical="center" wrapText="1"/>
    </xf>
    <xf numFmtId="0" fontId="37" fillId="0" borderId="3" xfId="0" applyFont="1" applyBorder="1">
      <alignment vertical="center"/>
    </xf>
    <xf numFmtId="0" fontId="37" fillId="0" borderId="8" xfId="0" applyFont="1" applyBorder="1">
      <alignment vertical="center"/>
    </xf>
    <xf numFmtId="0" fontId="15" fillId="0" borderId="2" xfId="2" applyBorder="1" applyAlignment="1">
      <alignment horizontal="center"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44" fillId="2" borderId="1" xfId="2" applyFont="1" applyFill="1" applyBorder="1" applyAlignment="1">
      <alignment horizontal="center" vertical="center" wrapText="1"/>
    </xf>
    <xf numFmtId="0" fontId="44"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9" fillId="0" borderId="7" xfId="2" applyFont="1" applyBorder="1" applyAlignment="1" applyProtection="1">
      <alignment vertical="center" wrapText="1"/>
      <protection locked="0"/>
    </xf>
    <xf numFmtId="0" fontId="36" fillId="0" borderId="7" xfId="0" applyFont="1" applyBorder="1" applyAlignment="1">
      <alignment vertical="center" wrapText="1"/>
    </xf>
    <xf numFmtId="0" fontId="36" fillId="0" borderId="0" xfId="0" applyFont="1" applyAlignment="1">
      <alignment vertical="center" wrapText="1"/>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0" fontId="18" fillId="3" borderId="3" xfId="4" applyFont="1" applyFill="1" applyBorder="1" applyAlignment="1">
      <alignment horizontal="center" vertical="center"/>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37" fillId="0" borderId="2" xfId="0" applyFont="1" applyBorder="1" applyAlignment="1">
      <alignment horizontal="center" vertical="center"/>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18" fillId="3" borderId="14" xfId="4" applyFont="1" applyFill="1" applyBorder="1" applyAlignment="1">
      <alignment horizontal="center" vertical="center" wrapTex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3" borderId="9" xfId="4" applyFont="1" applyFill="1" applyBorder="1" applyAlignment="1">
      <alignment horizontal="center" vertical="center"/>
    </xf>
    <xf numFmtId="0" fontId="9" fillId="3" borderId="11" xfId="4" applyFont="1" applyFill="1" applyBorder="1" applyAlignment="1">
      <alignment horizontal="center" vertical="center"/>
    </xf>
    <xf numFmtId="0" fontId="9" fillId="0" borderId="2" xfId="4" applyFont="1" applyBorder="1" applyAlignment="1">
      <alignment horizontal="left" vertical="center"/>
    </xf>
    <xf numFmtId="0" fontId="9" fillId="0" borderId="3" xfId="4" applyFont="1" applyBorder="1" applyAlignment="1">
      <alignment horizontal="left" vertical="center"/>
    </xf>
    <xf numFmtId="0" fontId="9" fillId="0" borderId="8" xfId="4" applyFont="1" applyBorder="1" applyAlignment="1">
      <alignment horizontal="left" vertical="center"/>
    </xf>
    <xf numFmtId="0" fontId="9" fillId="0" borderId="2" xfId="4" applyFont="1" applyBorder="1" applyAlignment="1">
      <alignment horizontal="center" vertical="center" shrinkToFit="1"/>
    </xf>
    <xf numFmtId="0" fontId="9" fillId="0" borderId="3" xfId="4" applyFont="1" applyBorder="1" applyAlignment="1">
      <alignment horizontal="center" vertical="center" shrinkToFit="1"/>
    </xf>
    <xf numFmtId="0" fontId="9" fillId="0" borderId="8" xfId="4" applyFont="1" applyBorder="1" applyAlignment="1">
      <alignment horizontal="center" vertical="center" shrinkToFit="1"/>
    </xf>
    <xf numFmtId="0" fontId="4" fillId="0" borderId="1" xfId="2" applyFont="1" applyBorder="1" applyAlignment="1">
      <alignment horizontal="center" vertical="center" wrapText="1" shrinkToFit="1"/>
    </xf>
    <xf numFmtId="0" fontId="9" fillId="0" borderId="9" xfId="4" applyFont="1" applyBorder="1">
      <alignment vertical="center"/>
    </xf>
    <xf numFmtId="0" fontId="9" fillId="0" borderId="10" xfId="4" applyFont="1" applyBorder="1">
      <alignment vertical="center"/>
    </xf>
    <xf numFmtId="0" fontId="9" fillId="0" borderId="11" xfId="4" applyFont="1" applyBorder="1">
      <alignment vertical="center"/>
    </xf>
    <xf numFmtId="0" fontId="9" fillId="0" borderId="1" xfId="4" applyFont="1" applyBorder="1" applyAlignment="1">
      <alignment horizontal="center" vertical="center"/>
    </xf>
    <xf numFmtId="0" fontId="9" fillId="3" borderId="3" xfId="4" applyFont="1" applyFill="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3" borderId="1"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1" xfId="4" applyNumberFormat="1" applyFont="1" applyBorder="1" applyAlignment="1">
      <alignment horizontal="center" vertical="center" shrinkToFit="1"/>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7" fillId="0" borderId="9" xfId="0" applyFont="1" applyBorder="1">
      <alignment vertical="center"/>
    </xf>
    <xf numFmtId="0" fontId="37" fillId="0" borderId="10" xfId="0" applyFont="1" applyBorder="1">
      <alignment vertical="center"/>
    </xf>
    <xf numFmtId="0" fontId="37" fillId="0" borderId="11" xfId="0" applyFont="1" applyBorder="1">
      <alignment vertical="center"/>
    </xf>
    <xf numFmtId="0" fontId="9" fillId="3" borderId="1" xfId="4" applyFont="1" applyFill="1" applyBorder="1" applyAlignment="1">
      <alignment horizontal="center"/>
    </xf>
    <xf numFmtId="0" fontId="9" fillId="3" borderId="13" xfId="4" applyFont="1" applyFill="1" applyBorder="1" applyAlignment="1">
      <alignment horizontal="center" vertical="center"/>
    </xf>
    <xf numFmtId="0" fontId="9" fillId="0" borderId="13" xfId="4" applyFont="1" applyBorder="1">
      <alignment vertical="center"/>
    </xf>
    <xf numFmtId="0" fontId="9" fillId="0" borderId="1" xfId="4" applyFont="1" applyBorder="1">
      <alignment vertical="center"/>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7" fillId="0" borderId="9" xfId="0" applyFont="1" applyBorder="1" applyAlignment="1">
      <alignment horizontal="center" vertical="center" shrinkToFit="1"/>
    </xf>
    <xf numFmtId="0" fontId="37" fillId="0" borderId="11" xfId="0" applyFont="1" applyBorder="1" applyAlignment="1">
      <alignment horizontal="center"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5" fillId="0" borderId="0" xfId="2" applyFont="1" applyAlignment="1">
      <alignment horizontal="left" vertical="center"/>
    </xf>
    <xf numFmtId="0" fontId="4" fillId="2" borderId="2" xfId="2" applyFont="1" applyFill="1" applyBorder="1" applyAlignment="1">
      <alignment horizontal="center" vertical="center"/>
    </xf>
    <xf numFmtId="0" fontId="4" fillId="2" borderId="8" xfId="2" applyFont="1" applyFill="1" applyBorder="1" applyAlignment="1">
      <alignment horizontal="center" vertical="center"/>
    </xf>
    <xf numFmtId="0" fontId="6" fillId="0" borderId="1" xfId="2" applyFont="1" applyBorder="1" applyAlignment="1">
      <alignment horizontal="center" vertical="center" shrinkToFit="1"/>
    </xf>
    <xf numFmtId="0" fontId="5" fillId="0" borderId="1" xfId="2" applyFont="1" applyBorder="1" applyAlignment="1">
      <alignment horizontal="center" vertical="center" shrinkToFit="1"/>
    </xf>
    <xf numFmtId="0" fontId="37"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6" fillId="0" borderId="1" xfId="2" applyFont="1" applyBorder="1" applyAlignment="1">
      <alignment horizontal="center" vertical="center" wrapText="1" shrinkToFit="1"/>
    </xf>
    <xf numFmtId="0" fontId="4" fillId="2" borderId="9" xfId="2" applyFont="1" applyFill="1" applyBorder="1" applyAlignment="1">
      <alignment horizontal="center" vertical="center"/>
    </xf>
    <xf numFmtId="0" fontId="4" fillId="2" borderId="8" xfId="2" applyFont="1" applyFill="1" applyBorder="1" applyAlignment="1">
      <alignment horizontal="center" vertical="center" wrapText="1"/>
    </xf>
    <xf numFmtId="0" fontId="54" fillId="0" borderId="10" xfId="2" applyFont="1" applyBorder="1" applyAlignment="1" applyProtection="1">
      <alignment horizontal="left" vertical="center" wrapText="1"/>
      <protection locked="0"/>
    </xf>
    <xf numFmtId="0" fontId="54" fillId="0" borderId="11" xfId="2" applyFont="1" applyBorder="1" applyAlignment="1" applyProtection="1">
      <alignment horizontal="left"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2" borderId="1" xfId="2" applyFont="1" applyFill="1" applyBorder="1" applyAlignment="1" applyProtection="1">
      <alignment horizontal="center" vertical="center" wrapText="1"/>
      <protection locked="0"/>
    </xf>
    <xf numFmtId="0" fontId="18" fillId="2" borderId="2"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0" fontId="18" fillId="0" borderId="8" xfId="2" applyFont="1" applyBorder="1" applyAlignment="1" applyProtection="1">
      <alignment horizontal="center" vertical="center" wrapTex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189" fontId="15" fillId="0" borderId="2" xfId="2" applyNumberFormat="1" applyBorder="1" applyAlignment="1">
      <alignment horizontal="center" vertical="center"/>
    </xf>
    <xf numFmtId="189"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89"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0" fillId="0" borderId="10" xfId="0" applyBorder="1" applyAlignment="1">
      <alignment horizontal="left" vertical="center"/>
    </xf>
    <xf numFmtId="0" fontId="0" fillId="0" borderId="0" xfId="0" applyAlignment="1">
      <alignment horizontal="left" vertical="center"/>
    </xf>
    <xf numFmtId="0" fontId="9" fillId="2" borderId="19" xfId="2" applyFont="1" applyFill="1" applyBorder="1" applyAlignment="1">
      <alignment horizontal="center" vertical="center" shrinkToFit="1"/>
    </xf>
    <xf numFmtId="0" fontId="9" fillId="2" borderId="14" xfId="2" applyFont="1" applyFill="1" applyBorder="1" applyAlignment="1">
      <alignment vertical="center" textRotation="255"/>
    </xf>
    <xf numFmtId="0" fontId="32" fillId="0" borderId="6" xfId="2" applyFont="1" applyBorder="1" applyAlignment="1" applyProtection="1">
      <alignment horizontal="center"/>
      <protection locked="0"/>
    </xf>
    <xf numFmtId="0" fontId="32" fillId="0" borderId="7" xfId="2" applyFont="1" applyBorder="1" applyAlignment="1" applyProtection="1">
      <alignment horizontal="center"/>
      <protection locked="0"/>
    </xf>
    <xf numFmtId="0" fontId="32" fillId="0" borderId="0" xfId="2" applyFont="1" applyAlignment="1" applyProtection="1">
      <alignment horizontal="center"/>
      <protection locked="0"/>
    </xf>
    <xf numFmtId="0" fontId="32" fillId="0" borderId="4" xfId="2" applyFont="1" applyBorder="1" applyAlignment="1" applyProtection="1">
      <alignment horizontal="center"/>
      <protection locked="0"/>
    </xf>
    <xf numFmtId="0" fontId="32" fillId="0" borderId="12" xfId="2" applyFont="1" applyBorder="1" applyAlignment="1" applyProtection="1">
      <alignment horizontal="center"/>
      <protection locked="0"/>
    </xf>
    <xf numFmtId="0" fontId="32" fillId="0" borderId="9" xfId="2" applyFont="1" applyBorder="1" applyAlignment="1" applyProtection="1">
      <alignment horizontal="center"/>
      <protection locked="0"/>
    </xf>
    <xf numFmtId="0" fontId="32" fillId="0" borderId="10" xfId="2" applyFont="1" applyBorder="1" applyAlignment="1" applyProtection="1">
      <alignment horizontal="center"/>
      <protection locked="0"/>
    </xf>
    <xf numFmtId="0" fontId="32"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190" fontId="18" fillId="0" borderId="2" xfId="2" applyNumberFormat="1" applyFont="1" applyBorder="1" applyAlignment="1" applyProtection="1">
      <alignment horizontal="center" vertical="center" wrapText="1"/>
      <protection locked="0"/>
    </xf>
    <xf numFmtId="190" fontId="18" fillId="0" borderId="3" xfId="2" applyNumberFormat="1" applyFont="1" applyBorder="1" applyAlignment="1" applyProtection="1">
      <alignment horizontal="center" vertical="center" wrapText="1"/>
      <protection locked="0"/>
    </xf>
    <xf numFmtId="190"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37" fillId="0" borderId="7"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4" xfId="0" applyFont="1" applyBorder="1" applyAlignment="1">
      <alignment horizontal="center" vertical="center" wrapText="1"/>
    </xf>
    <xf numFmtId="0" fontId="37" fillId="0" borderId="10" xfId="0" applyFont="1" applyBorder="1" applyAlignment="1">
      <alignment horizontal="center" vertical="center" wrapText="1"/>
    </xf>
    <xf numFmtId="0" fontId="37"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49"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3" fillId="0" borderId="9" xfId="2" applyFont="1" applyBorder="1" applyAlignment="1">
      <alignment horizontal="left" vertical="center" shrinkToFit="1"/>
    </xf>
    <xf numFmtId="0" fontId="33" fillId="0" borderId="10" xfId="2" applyFont="1" applyBorder="1" applyAlignment="1">
      <alignment horizontal="left" vertical="center" shrinkToFit="1"/>
    </xf>
    <xf numFmtId="0" fontId="33" fillId="0" borderId="11" xfId="2" applyFont="1" applyBorder="1" applyAlignment="1">
      <alignment horizontal="left" vertical="center" shrinkToFit="1"/>
    </xf>
    <xf numFmtId="0" fontId="33" fillId="0" borderId="1" xfId="2" applyFont="1" applyBorder="1" applyAlignment="1">
      <alignment horizontal="left" vertical="center" shrinkToFit="1"/>
    </xf>
    <xf numFmtId="0" fontId="33" fillId="0" borderId="2" xfId="2" applyFont="1" applyBorder="1" applyAlignment="1">
      <alignment horizontal="left" vertical="center" shrinkToFit="1"/>
    </xf>
    <xf numFmtId="0" fontId="33" fillId="0" borderId="3" xfId="2" applyFont="1" applyBorder="1" applyAlignment="1">
      <alignment horizontal="left" vertical="center" shrinkToFit="1"/>
    </xf>
    <xf numFmtId="0" fontId="33" fillId="0" borderId="8" xfId="2" applyFont="1" applyBorder="1" applyAlignment="1">
      <alignment horizontal="left" vertical="center" shrinkToFit="1"/>
    </xf>
    <xf numFmtId="0" fontId="37" fillId="0" borderId="7" xfId="0" applyFont="1" applyBorder="1" applyAlignment="1">
      <alignment horizontal="center" vertical="center" wrapText="1" shrinkToFit="1"/>
    </xf>
    <xf numFmtId="0" fontId="37"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2" borderId="2" xfId="0" applyFont="1" applyFill="1" applyBorder="1" applyAlignment="1">
      <alignment horizontal="center" vertical="center" shrinkToFit="1"/>
    </xf>
    <xf numFmtId="0" fontId="20" fillId="2" borderId="3" xfId="0" applyFont="1" applyFill="1" applyBorder="1" applyAlignment="1">
      <alignment horizontal="center" vertical="center" shrinkToFit="1"/>
    </xf>
    <xf numFmtId="0" fontId="20" fillId="2" borderId="8" xfId="0" applyFont="1" applyFill="1" applyBorder="1" applyAlignment="1">
      <alignment horizontal="center" vertical="center" shrinkToFit="1"/>
    </xf>
    <xf numFmtId="0" fontId="45" fillId="0" borderId="2" xfId="0" applyFont="1" applyBorder="1">
      <alignment vertical="center"/>
    </xf>
    <xf numFmtId="0" fontId="45" fillId="0" borderId="3" xfId="0" applyFont="1" applyBorder="1">
      <alignment vertical="center"/>
    </xf>
    <xf numFmtId="0" fontId="45" fillId="0" borderId="8" xfId="0" applyFont="1" applyBorder="1">
      <alignment vertical="center"/>
    </xf>
    <xf numFmtId="0" fontId="45" fillId="0" borderId="1" xfId="0" applyFont="1" applyBorder="1">
      <alignment vertical="center"/>
    </xf>
    <xf numFmtId="0" fontId="45" fillId="0" borderId="2" xfId="0" applyFont="1" applyBorder="1" applyAlignment="1">
      <alignment horizontal="center" vertical="center"/>
    </xf>
    <xf numFmtId="0" fontId="45" fillId="0" borderId="3" xfId="0" applyFont="1" applyBorder="1" applyAlignment="1">
      <alignment horizontal="center" vertical="center"/>
    </xf>
    <xf numFmtId="0" fontId="20" fillId="2" borderId="9" xfId="0" applyFont="1" applyFill="1" applyBorder="1" applyAlignment="1">
      <alignment horizontal="center" vertical="center" shrinkToFit="1"/>
    </xf>
    <xf numFmtId="0" fontId="20" fillId="2" borderId="10" xfId="0" applyFont="1" applyFill="1" applyBorder="1" applyAlignment="1">
      <alignment horizontal="center" vertical="center" shrinkToFit="1"/>
    </xf>
    <xf numFmtId="0" fontId="20" fillId="2" borderId="11" xfId="0" applyFont="1" applyFill="1" applyBorder="1" applyAlignment="1">
      <alignment horizontal="center" vertical="center" shrinkToFit="1"/>
    </xf>
    <xf numFmtId="0" fontId="20" fillId="0" borderId="12" xfId="0" applyFont="1" applyBorder="1" applyAlignment="1">
      <alignment horizontal="left" vertical="center"/>
    </xf>
    <xf numFmtId="0" fontId="20" fillId="0" borderId="0" xfId="0" applyFont="1" applyAlignment="1">
      <alignment horizontal="left" vertical="center"/>
    </xf>
    <xf numFmtId="0" fontId="20" fillId="0" borderId="4" xfId="0" applyFont="1" applyBorder="1" applyAlignment="1">
      <alignment horizontal="left" vertical="center"/>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20" fillId="0" borderId="10" xfId="0" applyFont="1" applyBorder="1" applyAlignment="1">
      <alignment horizontal="center" vertical="center" shrinkToFit="1"/>
    </xf>
    <xf numFmtId="0" fontId="20" fillId="0" borderId="11" xfId="0" applyFont="1" applyBorder="1" applyAlignment="1">
      <alignment horizontal="center" vertical="center" shrinkToFit="1"/>
    </xf>
    <xf numFmtId="0" fontId="45" fillId="0" borderId="8" xfId="0" applyFont="1" applyBorder="1" applyAlignment="1">
      <alignment horizontal="center" vertical="center"/>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shrinkToFit="1"/>
    </xf>
    <xf numFmtId="0" fontId="0" fillId="0" borderId="8" xfId="0" applyBorder="1" applyAlignment="1">
      <alignment horizontal="center" vertical="center" shrinkToFit="1"/>
    </xf>
    <xf numFmtId="186" fontId="20" fillId="0" borderId="2" xfId="0" applyNumberFormat="1" applyFont="1" applyBorder="1" applyAlignment="1">
      <alignment horizontal="center" vertical="center" shrinkToFit="1"/>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20" fillId="0" borderId="8" xfId="0" applyFont="1" applyBorder="1" applyAlignment="1">
      <alignment horizontal="lef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8" xfId="0" applyFont="1" applyFill="1" applyBorder="1" applyAlignment="1">
      <alignment horizontal="center" vertical="center"/>
    </xf>
    <xf numFmtId="0" fontId="20" fillId="2" borderId="2" xfId="0" applyFont="1" applyFill="1" applyBorder="1" applyAlignment="1">
      <alignment vertical="center" wrapTex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8" fillId="2" borderId="55" xfId="5" applyFont="1" applyFill="1" applyBorder="1" applyAlignment="1">
      <alignment horizontal="center" vertical="center" wrapText="1"/>
    </xf>
    <xf numFmtId="0" fontId="48" fillId="2" borderId="23" xfId="5" applyFont="1" applyFill="1" applyBorder="1" applyAlignment="1">
      <alignment horizontal="center" vertical="center" wrapText="1"/>
    </xf>
    <xf numFmtId="0" fontId="48" fillId="2" borderId="20" xfId="5" applyFont="1" applyFill="1" applyBorder="1" applyAlignment="1">
      <alignment horizontal="center" vertical="center" wrapText="1"/>
    </xf>
    <xf numFmtId="0" fontId="18" fillId="2" borderId="14" xfId="5" applyFont="1" applyFill="1" applyBorder="1" applyAlignment="1">
      <alignment horizontal="center" vertical="center" wrapText="1"/>
    </xf>
    <xf numFmtId="0" fontId="18" fillId="2" borderId="15" xfId="5" applyFont="1" applyFill="1" applyBorder="1" applyAlignment="1">
      <alignment horizontal="center" vertical="center" wrapText="1"/>
    </xf>
    <xf numFmtId="0" fontId="18" fillId="2" borderId="13" xfId="5" applyFont="1" applyFill="1" applyBorder="1" applyAlignment="1">
      <alignment horizontal="center" vertical="center" wrapText="1"/>
    </xf>
    <xf numFmtId="0" fontId="9" fillId="0" borderId="72" xfId="5" applyFont="1" applyBorder="1" applyAlignment="1">
      <alignment horizontal="center" vertical="center" shrinkToFit="1"/>
    </xf>
    <xf numFmtId="0" fontId="9" fillId="0" borderId="73" xfId="5" applyFont="1" applyBorder="1" applyAlignment="1">
      <alignment horizontal="center" vertical="center" shrinkToFit="1"/>
    </xf>
    <xf numFmtId="0" fontId="18" fillId="2" borderId="14" xfId="5" applyFont="1" applyFill="1" applyBorder="1" applyAlignment="1">
      <alignment horizontal="center" vertical="center" shrinkToFit="1"/>
    </xf>
    <xf numFmtId="0" fontId="18" fillId="2" borderId="13" xfId="5" applyFont="1" applyFill="1" applyBorder="1" applyAlignment="1">
      <alignment horizontal="center" vertical="center" shrinkToFit="1"/>
    </xf>
    <xf numFmtId="0" fontId="18" fillId="2" borderId="7" xfId="5" applyFont="1" applyFill="1" applyBorder="1" applyAlignment="1">
      <alignment horizontal="center" vertical="center" shrinkToFit="1"/>
    </xf>
    <xf numFmtId="0" fontId="18" fillId="2" borderId="10" xfId="5" applyFont="1" applyFill="1" applyBorder="1" applyAlignment="1">
      <alignment horizontal="center" vertical="center" shrinkToFit="1"/>
    </xf>
    <xf numFmtId="0" fontId="18" fillId="2" borderId="33" xfId="5" applyFont="1" applyFill="1" applyBorder="1" applyAlignment="1">
      <alignment horizontal="center" vertical="center" wrapText="1"/>
    </xf>
    <xf numFmtId="0" fontId="18" fillId="2" borderId="7" xfId="5" applyFont="1" applyFill="1" applyBorder="1" applyAlignment="1">
      <alignment horizontal="center" vertical="center" wrapText="1"/>
    </xf>
    <xf numFmtId="0" fontId="18" fillId="2" borderId="16" xfId="5" applyFont="1" applyFill="1" applyBorder="1" applyAlignment="1">
      <alignment horizontal="center" vertical="center" wrapText="1"/>
    </xf>
    <xf numFmtId="0" fontId="18" fillId="2" borderId="67" xfId="5" applyFont="1" applyFill="1" applyBorder="1" applyAlignment="1">
      <alignment horizontal="center" vertical="center" wrapText="1"/>
    </xf>
    <xf numFmtId="0" fontId="18" fillId="2" borderId="10" xfId="5" applyFont="1" applyFill="1" applyBorder="1" applyAlignment="1">
      <alignment horizontal="center" vertical="center" wrapText="1"/>
    </xf>
    <xf numFmtId="0" fontId="18" fillId="2" borderId="68" xfId="5" applyFont="1" applyFill="1" applyBorder="1" applyAlignment="1">
      <alignment horizontal="center" vertical="center" wrapText="1"/>
    </xf>
    <xf numFmtId="0" fontId="18" fillId="2" borderId="3" xfId="5" applyFont="1" applyFill="1" applyBorder="1" applyAlignment="1">
      <alignment horizontal="center" vertical="center"/>
    </xf>
    <xf numFmtId="0" fontId="18" fillId="2" borderId="18" xfId="5" applyFont="1" applyFill="1" applyBorder="1" applyAlignment="1">
      <alignment horizontal="center" vertical="center"/>
    </xf>
    <xf numFmtId="0" fontId="18" fillId="2" borderId="22" xfId="5" applyFont="1" applyFill="1" applyBorder="1" applyAlignment="1">
      <alignment horizontal="center" vertical="center"/>
    </xf>
    <xf numFmtId="0" fontId="18" fillId="2" borderId="8" xfId="5" applyFont="1" applyFill="1" applyBorder="1" applyAlignment="1">
      <alignment horizontal="center" vertical="center"/>
    </xf>
    <xf numFmtId="0" fontId="9" fillId="2" borderId="1" xfId="5" applyFont="1" applyFill="1" applyBorder="1" applyAlignment="1">
      <alignment horizontal="center" vertical="center"/>
    </xf>
    <xf numFmtId="0" fontId="9" fillId="2" borderId="13" xfId="5" applyFont="1" applyFill="1" applyBorder="1" applyAlignment="1">
      <alignment horizontal="center" vertical="center"/>
    </xf>
    <xf numFmtId="0" fontId="9" fillId="0" borderId="1" xfId="5" applyFont="1" applyBorder="1" applyAlignment="1">
      <alignment horizontal="left" vertical="center"/>
    </xf>
    <xf numFmtId="0" fontId="18" fillId="2" borderId="19" xfId="5" applyFont="1" applyFill="1" applyBorder="1" applyAlignment="1">
      <alignment horizontal="center" vertical="center"/>
    </xf>
    <xf numFmtId="0" fontId="18" fillId="2" borderId="1" xfId="5" applyFont="1" applyFill="1" applyBorder="1" applyAlignment="1">
      <alignment horizontal="center" vertical="center"/>
    </xf>
    <xf numFmtId="0" fontId="9" fillId="2" borderId="14" xfId="5" applyFont="1" applyFill="1" applyBorder="1" applyAlignment="1">
      <alignment horizontal="center" vertical="center"/>
    </xf>
    <xf numFmtId="0" fontId="9" fillId="2" borderId="6" xfId="5" applyFont="1" applyFill="1" applyBorder="1" applyAlignment="1">
      <alignment horizontal="center" vertical="center" wrapText="1"/>
    </xf>
    <xf numFmtId="0" fontId="9" fillId="2" borderId="7" xfId="5" applyFont="1" applyFill="1" applyBorder="1" applyAlignment="1">
      <alignment horizontal="center" vertical="center"/>
    </xf>
    <xf numFmtId="0" fontId="9" fillId="2" borderId="5" xfId="5" applyFont="1" applyFill="1" applyBorder="1" applyAlignment="1">
      <alignment horizontal="center" vertical="center"/>
    </xf>
    <xf numFmtId="0" fontId="9" fillId="2" borderId="9" xfId="5" applyFont="1" applyFill="1" applyBorder="1" applyAlignment="1">
      <alignment horizontal="center" vertical="center"/>
    </xf>
    <xf numFmtId="0" fontId="9" fillId="2" borderId="10" xfId="5" applyFont="1" applyFill="1" applyBorder="1" applyAlignment="1">
      <alignment horizontal="center" vertical="center"/>
    </xf>
    <xf numFmtId="0" fontId="9" fillId="2" borderId="11" xfId="5" applyFont="1" applyFill="1" applyBorder="1" applyAlignment="1">
      <alignment horizontal="center" vertical="center"/>
    </xf>
    <xf numFmtId="178" fontId="32" fillId="0" borderId="6" xfId="2" applyNumberFormat="1" applyFont="1" applyBorder="1" applyAlignment="1">
      <alignment horizontal="center" vertical="center" shrinkToFit="1"/>
    </xf>
    <xf numFmtId="0" fontId="32" fillId="0" borderId="7" xfId="2" applyFont="1" applyBorder="1" applyAlignment="1">
      <alignment horizontal="center" vertical="center" shrinkToFit="1"/>
    </xf>
    <xf numFmtId="0" fontId="32" fillId="0" borderId="5" xfId="2" applyFont="1" applyBorder="1" applyAlignment="1">
      <alignment horizontal="center" vertical="center" shrinkToFit="1"/>
    </xf>
    <xf numFmtId="0" fontId="32" fillId="0" borderId="9" xfId="2" applyFont="1" applyBorder="1" applyAlignment="1">
      <alignment horizontal="center" vertical="center" shrinkToFit="1"/>
    </xf>
    <xf numFmtId="0" fontId="32" fillId="0" borderId="10" xfId="2" applyFont="1" applyBorder="1" applyAlignment="1">
      <alignment horizontal="center" vertical="center" shrinkToFit="1"/>
    </xf>
    <xf numFmtId="0" fontId="32" fillId="0" borderId="11" xfId="2" applyFont="1" applyBorder="1" applyAlignment="1">
      <alignment horizontal="center" vertical="center" shrinkToFit="1"/>
    </xf>
    <xf numFmtId="0" fontId="9" fillId="0" borderId="1" xfId="5" applyFont="1" applyBorder="1" applyAlignment="1">
      <alignment horizontal="center" vertical="center"/>
    </xf>
    <xf numFmtId="0" fontId="9" fillId="0" borderId="13" xfId="5" applyFont="1" applyBorder="1" applyAlignment="1">
      <alignment horizontal="center" vertical="center"/>
    </xf>
    <xf numFmtId="0" fontId="9" fillId="2" borderId="1" xfId="5" applyFont="1" applyFill="1" applyBorder="1" applyAlignment="1">
      <alignment horizontal="center" vertical="center" shrinkToFit="1"/>
    </xf>
    <xf numFmtId="0" fontId="9" fillId="2" borderId="13" xfId="5" applyFont="1" applyFill="1" applyBorder="1" applyAlignment="1">
      <alignment horizontal="center" vertical="center" shrinkToFit="1"/>
    </xf>
    <xf numFmtId="0" fontId="33" fillId="2" borderId="1" xfId="0" applyFont="1" applyFill="1" applyBorder="1" applyAlignment="1">
      <alignment horizontal="center" vertical="center"/>
    </xf>
    <xf numFmtId="0" fontId="9" fillId="0" borderId="13" xfId="5" applyFont="1" applyBorder="1" applyAlignment="1">
      <alignment horizontal="left" vertical="center"/>
    </xf>
    <xf numFmtId="178" fontId="9" fillId="0" borderId="1" xfId="5" applyNumberFormat="1" applyFont="1" applyBorder="1" applyAlignment="1">
      <alignment horizontal="center" vertical="center"/>
    </xf>
    <xf numFmtId="0" fontId="33" fillId="0" borderId="1" xfId="0"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15" fillId="2" borderId="9"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55" fillId="2" borderId="2" xfId="0" applyFont="1" applyFill="1" applyBorder="1" applyAlignment="1" applyProtection="1">
      <alignment horizontal="center" vertical="center" wrapText="1"/>
      <protection locked="0"/>
    </xf>
    <xf numFmtId="0" fontId="55" fillId="2" borderId="8" xfId="0" applyFont="1" applyFill="1" applyBorder="1" applyAlignment="1" applyProtection="1">
      <alignment horizontal="center" vertical="center" wrapText="1"/>
      <protection locked="0"/>
    </xf>
    <xf numFmtId="0" fontId="60" fillId="0" borderId="14" xfId="0" applyFont="1" applyBorder="1" applyAlignment="1" applyProtection="1">
      <alignment horizontal="center" vertical="center"/>
      <protection locked="0"/>
    </xf>
    <xf numFmtId="0" fontId="60" fillId="0" borderId="13" xfId="0" applyFont="1" applyBorder="1" applyAlignment="1" applyProtection="1">
      <alignment horizontal="center" vertical="center"/>
      <protection locked="0"/>
    </xf>
    <xf numFmtId="0" fontId="55" fillId="2" borderId="14" xfId="0" applyFont="1" applyFill="1" applyBorder="1" applyAlignment="1" applyProtection="1">
      <alignment horizontal="center" wrapText="1"/>
      <protection locked="0"/>
    </xf>
    <xf numFmtId="0" fontId="55" fillId="2" borderId="15" xfId="0" applyFont="1" applyFill="1" applyBorder="1" applyAlignment="1" applyProtection="1">
      <alignment horizontal="center" wrapText="1"/>
      <protection locked="0"/>
    </xf>
    <xf numFmtId="0" fontId="55" fillId="2" borderId="14" xfId="0" applyFont="1" applyFill="1" applyBorder="1" applyAlignment="1" applyProtection="1">
      <alignment horizontal="center"/>
      <protection locked="0"/>
    </xf>
    <xf numFmtId="0" fontId="55" fillId="2" borderId="15" xfId="0" applyFont="1" applyFill="1" applyBorder="1" applyAlignment="1" applyProtection="1">
      <alignment horizontal="center"/>
      <protection locked="0"/>
    </xf>
    <xf numFmtId="0" fontId="55" fillId="11" borderId="1" xfId="0" applyFont="1" applyFill="1" applyBorder="1" applyAlignment="1" applyProtection="1">
      <alignment horizontal="center" shrinkToFit="1"/>
      <protection locked="0"/>
    </xf>
    <xf numFmtId="0" fontId="55"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5" fillId="8" borderId="6" xfId="0" applyFont="1" applyFill="1" applyBorder="1" applyAlignment="1" applyProtection="1">
      <alignment horizontal="center" vertical="center"/>
      <protection locked="0"/>
    </xf>
    <xf numFmtId="0" fontId="55" fillId="8" borderId="9" xfId="0" applyFont="1" applyFill="1" applyBorder="1" applyAlignment="1" applyProtection="1">
      <alignment horizontal="center" vertical="center"/>
      <protection locked="0"/>
    </xf>
    <xf numFmtId="0" fontId="55" fillId="9" borderId="14" xfId="0" applyFont="1" applyFill="1" applyBorder="1" applyAlignment="1" applyProtection="1">
      <alignment horizontal="center" wrapText="1"/>
      <protection locked="0"/>
    </xf>
    <xf numFmtId="0" fontId="55"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59" fillId="2" borderId="2" xfId="0" applyFont="1" applyFill="1" applyBorder="1" applyAlignment="1">
      <alignment horizontal="center" vertical="center"/>
    </xf>
    <xf numFmtId="0" fontId="59" fillId="2" borderId="8" xfId="0" applyFont="1" applyFill="1" applyBorder="1" applyAlignment="1">
      <alignment horizontal="center" vertical="center"/>
    </xf>
  </cellXfs>
  <cellStyles count="10">
    <cellStyle name="桁区切り 2" xfId="3"/>
    <cellStyle name="桁区切り 3" xfId="6"/>
    <cellStyle name="桁区切り 3 2" xfId="9"/>
    <cellStyle name="標準" xfId="0" builtinId="0"/>
    <cellStyle name="標準 2" xfId="1"/>
    <cellStyle name="標準 3" xfId="2"/>
    <cellStyle name="標準 3 2" xfId="4"/>
    <cellStyle name="標準 4" xfId="5"/>
    <cellStyle name="標準 4 2" xfId="8"/>
    <cellStyle name="標準_021220点検表修正案" xfId="7"/>
  </cellStyles>
  <dxfs count="58">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
      <font>
        <color theme="0"/>
      </font>
    </dxf>
    <dxf>
      <font>
        <color theme="0"/>
      </font>
    </dxf>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colors>
    <mruColors>
      <color rgb="FFFF7C80"/>
      <color rgb="FFFF6699"/>
      <color rgb="FF9933FF"/>
      <color rgb="FF00FF00"/>
      <color rgb="FF00CC99"/>
      <color rgb="FF99FF66"/>
      <color rgb="FF00FFCC"/>
      <color rgb="FFFF00FF"/>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g"/><Relationship Id="rId2" Type="http://schemas.openxmlformats.org/officeDocument/2006/relationships/image" Target="../media/image4.JPG"/><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6.jpg"/></Relationships>
</file>

<file path=xl/drawings/_rels/drawing5.xml.rels><?xml version="1.0" encoding="UTF-8" standalone="yes"?>
<Relationships xmlns="http://schemas.openxmlformats.org/package/2006/relationships"><Relationship Id="rId8" Type="http://schemas.openxmlformats.org/officeDocument/2006/relationships/image" Target="../media/image14.jpeg"/><Relationship Id="rId13" Type="http://schemas.openxmlformats.org/officeDocument/2006/relationships/image" Target="../media/image19.jpeg"/><Relationship Id="rId18" Type="http://schemas.openxmlformats.org/officeDocument/2006/relationships/image" Target="../media/image24.jpeg"/><Relationship Id="rId26" Type="http://schemas.openxmlformats.org/officeDocument/2006/relationships/image" Target="../media/image32.jpeg"/><Relationship Id="rId3" Type="http://schemas.openxmlformats.org/officeDocument/2006/relationships/image" Target="../media/image9.jpeg"/><Relationship Id="rId21" Type="http://schemas.openxmlformats.org/officeDocument/2006/relationships/image" Target="../media/image27.jpeg"/><Relationship Id="rId7" Type="http://schemas.openxmlformats.org/officeDocument/2006/relationships/image" Target="../media/image13.jpeg"/><Relationship Id="rId12" Type="http://schemas.openxmlformats.org/officeDocument/2006/relationships/image" Target="../media/image18.jpeg"/><Relationship Id="rId17" Type="http://schemas.openxmlformats.org/officeDocument/2006/relationships/image" Target="../media/image23.jpeg"/><Relationship Id="rId25" Type="http://schemas.openxmlformats.org/officeDocument/2006/relationships/image" Target="../media/image31.jpeg"/><Relationship Id="rId2" Type="http://schemas.openxmlformats.org/officeDocument/2006/relationships/image" Target="../media/image8.jpeg"/><Relationship Id="rId16" Type="http://schemas.openxmlformats.org/officeDocument/2006/relationships/image" Target="../media/image22.jpeg"/><Relationship Id="rId20" Type="http://schemas.openxmlformats.org/officeDocument/2006/relationships/image" Target="../media/image26.jpeg"/><Relationship Id="rId1" Type="http://schemas.openxmlformats.org/officeDocument/2006/relationships/image" Target="../media/image7.jpeg"/><Relationship Id="rId6" Type="http://schemas.openxmlformats.org/officeDocument/2006/relationships/image" Target="../media/image12.jpeg"/><Relationship Id="rId11" Type="http://schemas.openxmlformats.org/officeDocument/2006/relationships/image" Target="../media/image17.jpeg"/><Relationship Id="rId24" Type="http://schemas.openxmlformats.org/officeDocument/2006/relationships/image" Target="../media/image30.jpeg"/><Relationship Id="rId5" Type="http://schemas.openxmlformats.org/officeDocument/2006/relationships/image" Target="../media/image11.jpeg"/><Relationship Id="rId15" Type="http://schemas.openxmlformats.org/officeDocument/2006/relationships/image" Target="../media/image21.jpeg"/><Relationship Id="rId23" Type="http://schemas.openxmlformats.org/officeDocument/2006/relationships/image" Target="../media/image29.jpeg"/><Relationship Id="rId28" Type="http://schemas.openxmlformats.org/officeDocument/2006/relationships/image" Target="../media/image34.jpeg"/><Relationship Id="rId10" Type="http://schemas.openxmlformats.org/officeDocument/2006/relationships/image" Target="../media/image16.jpeg"/><Relationship Id="rId19" Type="http://schemas.openxmlformats.org/officeDocument/2006/relationships/image" Target="../media/image25.jpeg"/><Relationship Id="rId4" Type="http://schemas.openxmlformats.org/officeDocument/2006/relationships/image" Target="../media/image10.jpeg"/><Relationship Id="rId9" Type="http://schemas.openxmlformats.org/officeDocument/2006/relationships/image" Target="../media/image15.jpeg"/><Relationship Id="rId14" Type="http://schemas.openxmlformats.org/officeDocument/2006/relationships/image" Target="../media/image20.jpeg"/><Relationship Id="rId22" Type="http://schemas.openxmlformats.org/officeDocument/2006/relationships/image" Target="../media/image28.jpeg"/><Relationship Id="rId27" Type="http://schemas.openxmlformats.org/officeDocument/2006/relationships/image" Target="../media/image33.jpeg"/></Relationships>
</file>

<file path=xl/drawings/_rels/drawing6.xml.rels><?xml version="1.0" encoding="UTF-8" standalone="yes"?>
<Relationships xmlns="http://schemas.openxmlformats.org/package/2006/relationships"><Relationship Id="rId2" Type="http://schemas.openxmlformats.org/officeDocument/2006/relationships/image" Target="../media/image36.jpg"/><Relationship Id="rId1" Type="http://schemas.openxmlformats.org/officeDocument/2006/relationships/image" Target="../media/image35.jpg"/></Relationships>
</file>

<file path=xl/drawings/_rels/drawing7.xml.rels><?xml version="1.0" encoding="UTF-8" standalone="yes"?>
<Relationships xmlns="http://schemas.openxmlformats.org/package/2006/relationships"><Relationship Id="rId2" Type="http://schemas.openxmlformats.org/officeDocument/2006/relationships/image" Target="../media/image38.png"/><Relationship Id="rId1" Type="http://schemas.openxmlformats.org/officeDocument/2006/relationships/image" Target="../media/image37.png"/></Relationships>
</file>

<file path=xl/drawings/_rels/drawing8.xml.rels><?xml version="1.0" encoding="UTF-8" standalone="yes"?>
<Relationships xmlns="http://schemas.openxmlformats.org/package/2006/relationships"><Relationship Id="rId1" Type="http://schemas.openxmlformats.org/officeDocument/2006/relationships/image" Target="../media/image39.jpg"/></Relationships>
</file>

<file path=xl/drawings/_rels/drawing9.xml.rels><?xml version="1.0" encoding="UTF-8" standalone="yes"?>
<Relationships xmlns="http://schemas.openxmlformats.org/package/2006/relationships"><Relationship Id="rId1" Type="http://schemas.openxmlformats.org/officeDocument/2006/relationships/image" Target="../media/image40.jpg"/></Relationships>
</file>

<file path=xl/drawings/_rels/drawing10.xml.rels><?xml version="1.0" encoding="UTF-8" standalone="yes"?>
<Relationships xmlns="http://schemas.openxmlformats.org/package/2006/relationships"><Relationship Id="rId1" Type="http://schemas.openxmlformats.org/officeDocument/2006/relationships/image" Target="../media/image4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42.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95248</xdr:colOff>
      <xdr:row>7</xdr:row>
      <xdr:rowOff>190496</xdr:rowOff>
    </xdr:from>
    <xdr:to>
      <xdr:col>21</xdr:col>
      <xdr:colOff>230312</xdr:colOff>
      <xdr:row>16</xdr:row>
      <xdr:rowOff>127059</xdr:rowOff>
    </xdr:to>
    <xdr:pic>
      <xdr:nvPicPr>
        <xdr:cNvPr id="3" name="図 2">
          <a:extLst>
            <a:ext uri="{FF2B5EF4-FFF2-40B4-BE49-F238E27FC236}">
              <a16:creationId xmlns:a16="http://schemas.microsoft.com/office/drawing/2014/main" id="{00000000-0008-0000-04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23873" y="2047871"/>
          <a:ext cx="6016752" cy="40085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221679</xdr:colOff>
      <xdr:row>12</xdr:row>
      <xdr:rowOff>99187</xdr:rowOff>
    </xdr:from>
    <xdr:to>
      <xdr:col>34</xdr:col>
      <xdr:colOff>92647</xdr:colOff>
      <xdr:row>17</xdr:row>
      <xdr:rowOff>577088</xdr:rowOff>
    </xdr:to>
    <xdr:pic>
      <xdr:nvPicPr>
        <xdr:cNvPr id="5" name="図 4">
          <a:extLst>
            <a:ext uri="{FF2B5EF4-FFF2-40B4-BE49-F238E27FC236}">
              <a16:creationId xmlns:a16="http://schemas.microsoft.com/office/drawing/2014/main" id="{00000000-0008-0000-0400-000005000000}"/>
            </a:ext>
          </a:extLst>
        </xdr:cNvPr>
        <xdr:cNvPicPr>
          <a:picLocks/>
        </xdr:cNvPicPr>
      </xdr:nvPicPr>
      <xdr:blipFill>
        <a:blip xmlns:r="http://schemas.openxmlformats.org/officeDocument/2006/relationships" r:embed="rId2"/>
        <a:stretch>
          <a:fillRect/>
        </a:stretch>
      </xdr:blipFill>
      <xdr:spPr>
        <a:xfrm>
          <a:off x="6946329" y="4185412"/>
          <a:ext cx="3642868" cy="2716276"/>
        </a:xfrm>
        <a:prstGeom prst="rect">
          <a:avLst/>
        </a:prstGeom>
      </xdr:spPr>
    </xdr:pic>
    <xdr:clientData/>
  </xdr:twoCellAnchor>
  <xdr:twoCellAnchor editAs="oneCell">
    <xdr:from>
      <xdr:col>22</xdr:col>
      <xdr:colOff>168641</xdr:colOff>
      <xdr:row>5</xdr:row>
      <xdr:rowOff>171152</xdr:rowOff>
    </xdr:from>
    <xdr:to>
      <xdr:col>34</xdr:col>
      <xdr:colOff>108748</xdr:colOff>
      <xdr:row>11</xdr:row>
      <xdr:rowOff>317053</xdr:rowOff>
    </xdr:to>
    <xdr:pic>
      <xdr:nvPicPr>
        <xdr:cNvPr id="7" name="図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3"/>
        <a:stretch>
          <a:fillRect/>
        </a:stretch>
      </xdr:blipFill>
      <xdr:spPr>
        <a:xfrm>
          <a:off x="6788516" y="1242715"/>
          <a:ext cx="3654857" cy="274146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9</xdr:col>
      <xdr:colOff>15875</xdr:colOff>
      <xdr:row>18</xdr:row>
      <xdr:rowOff>58738</xdr:rowOff>
    </xdr:from>
    <xdr:to>
      <xdr:col>19</xdr:col>
      <xdr:colOff>60325</xdr:colOff>
      <xdr:row>24</xdr:row>
      <xdr:rowOff>446088</xdr:rowOff>
    </xdr:to>
    <xdr:pic>
      <xdr:nvPicPr>
        <xdr:cNvPr id="5" name="図 4">
          <a:extLst>
            <a:ext uri="{FF2B5EF4-FFF2-40B4-BE49-F238E27FC236}">
              <a16:creationId xmlns:a16="http://schemas.microsoft.com/office/drawing/2014/main" id="{00000000-0008-0000-0500-000005000000}"/>
            </a:ext>
          </a:extLst>
        </xdr:cNvPr>
        <xdr:cNvPicPr>
          <a:picLocks/>
        </xdr:cNvPicPr>
      </xdr:nvPicPr>
      <xdr:blipFill>
        <a:blip xmlns:r="http://schemas.openxmlformats.org/officeDocument/2006/relationships" r:embed="rId1"/>
        <a:stretch>
          <a:fillRect/>
        </a:stretch>
      </xdr:blipFill>
      <xdr:spPr>
        <a:xfrm>
          <a:off x="3587750" y="2544763"/>
          <a:ext cx="4521200" cy="3302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504033</xdr:colOff>
      <xdr:row>4</xdr:row>
      <xdr:rowOff>84139</xdr:rowOff>
    </xdr:from>
    <xdr:to>
      <xdr:col>11</xdr:col>
      <xdr:colOff>219858</xdr:colOff>
      <xdr:row>16</xdr:row>
      <xdr:rowOff>160639</xdr:rowOff>
    </xdr:to>
    <xdr:pic>
      <xdr:nvPicPr>
        <xdr:cNvPr id="5" name="図 4">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3159127" y="953295"/>
          <a:ext cx="3859200" cy="2934000"/>
        </a:xfrm>
        <a:prstGeom prst="rect">
          <a:avLst/>
        </a:prstGeom>
      </xdr:spPr>
    </xdr:pic>
    <xdr:clientData/>
  </xdr:twoCellAnchor>
  <xdr:twoCellAnchor editAs="oneCell">
    <xdr:from>
      <xdr:col>16</xdr:col>
      <xdr:colOff>490537</xdr:colOff>
      <xdr:row>4</xdr:row>
      <xdr:rowOff>66675</xdr:rowOff>
    </xdr:from>
    <xdr:to>
      <xdr:col>22</xdr:col>
      <xdr:colOff>206362</xdr:colOff>
      <xdr:row>16</xdr:row>
      <xdr:rowOff>143175</xdr:rowOff>
    </xdr:to>
    <xdr:pic>
      <xdr:nvPicPr>
        <xdr:cNvPr id="9" name="図 8">
          <a:extLst>
            <a:ext uri="{FF2B5EF4-FFF2-40B4-BE49-F238E27FC236}">
              <a16:creationId xmlns:a16="http://schemas.microsoft.com/office/drawing/2014/main" id="{00000000-0008-0000-0900-000009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a:ext>
          </a:extLst>
        </a:blip>
        <a:stretch>
          <a:fillRect/>
        </a:stretch>
      </xdr:blipFill>
      <xdr:spPr>
        <a:xfrm>
          <a:off x="10051256" y="935831"/>
          <a:ext cx="3859200" cy="2934000"/>
        </a:xfrm>
        <a:prstGeom prst="rect">
          <a:avLst/>
        </a:prstGeom>
      </xdr:spPr>
    </xdr:pic>
    <xdr:clientData/>
  </xdr:twoCellAnchor>
  <xdr:twoCellAnchor editAs="oneCell">
    <xdr:from>
      <xdr:col>5</xdr:col>
      <xdr:colOff>490537</xdr:colOff>
      <xdr:row>22</xdr:row>
      <xdr:rowOff>66675</xdr:rowOff>
    </xdr:from>
    <xdr:to>
      <xdr:col>11</xdr:col>
      <xdr:colOff>206362</xdr:colOff>
      <xdr:row>34</xdr:row>
      <xdr:rowOff>143175</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3145631" y="5079206"/>
          <a:ext cx="3859200" cy="2934000"/>
        </a:xfrm>
        <a:prstGeom prst="rect">
          <a:avLst/>
        </a:prstGeom>
      </xdr:spPr>
    </xdr:pic>
    <xdr:clientData/>
  </xdr:twoCellAnchor>
  <xdr:twoCellAnchor editAs="oneCell">
    <xdr:from>
      <xdr:col>16</xdr:col>
      <xdr:colOff>490537</xdr:colOff>
      <xdr:row>22</xdr:row>
      <xdr:rowOff>66675</xdr:rowOff>
    </xdr:from>
    <xdr:to>
      <xdr:col>22</xdr:col>
      <xdr:colOff>206362</xdr:colOff>
      <xdr:row>34</xdr:row>
      <xdr:rowOff>143175</xdr:rowOff>
    </xdr:to>
    <xdr:pic>
      <xdr:nvPicPr>
        <xdr:cNvPr id="17" name="図 16">
          <a:extLst>
            <a:ext uri="{FF2B5EF4-FFF2-40B4-BE49-F238E27FC236}">
              <a16:creationId xmlns:a16="http://schemas.microsoft.com/office/drawing/2014/main" id="{00000000-0008-0000-0900-000011000000}"/>
            </a:ext>
          </a:extLst>
        </xdr:cNvPr>
        <xdr:cNvPicPr>
          <a:picLocks/>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10051256" y="5079206"/>
          <a:ext cx="3859200" cy="2934000"/>
        </a:xfrm>
        <a:prstGeom prst="rect">
          <a:avLst/>
        </a:prstGeom>
      </xdr:spPr>
    </xdr:pic>
    <xdr:clientData/>
  </xdr:twoCellAnchor>
  <xdr:twoCellAnchor editAs="oneCell">
    <xdr:from>
      <xdr:col>5</xdr:col>
      <xdr:colOff>492127</xdr:colOff>
      <xdr:row>45</xdr:row>
      <xdr:rowOff>72233</xdr:rowOff>
    </xdr:from>
    <xdr:to>
      <xdr:col>11</xdr:col>
      <xdr:colOff>207952</xdr:colOff>
      <xdr:row>57</xdr:row>
      <xdr:rowOff>148733</xdr:rowOff>
    </xdr:to>
    <xdr:pic>
      <xdr:nvPicPr>
        <xdr:cNvPr id="21" name="図 20">
          <a:extLst>
            <a:ext uri="{FF2B5EF4-FFF2-40B4-BE49-F238E27FC236}">
              <a16:creationId xmlns:a16="http://schemas.microsoft.com/office/drawing/2014/main" id="{00000000-0008-0000-0900-000015000000}"/>
            </a:ext>
          </a:extLst>
        </xdr:cNvPr>
        <xdr:cNvPicPr>
          <a:picLocks/>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3147221" y="10180639"/>
          <a:ext cx="3859200" cy="2934000"/>
        </a:xfrm>
        <a:prstGeom prst="rect">
          <a:avLst/>
        </a:prstGeom>
      </xdr:spPr>
    </xdr:pic>
    <xdr:clientData/>
  </xdr:twoCellAnchor>
  <xdr:twoCellAnchor editAs="oneCell">
    <xdr:from>
      <xdr:col>16</xdr:col>
      <xdr:colOff>492127</xdr:colOff>
      <xdr:row>45</xdr:row>
      <xdr:rowOff>72233</xdr:rowOff>
    </xdr:from>
    <xdr:to>
      <xdr:col>22</xdr:col>
      <xdr:colOff>207952</xdr:colOff>
      <xdr:row>57</xdr:row>
      <xdr:rowOff>148733</xdr:rowOff>
    </xdr:to>
    <xdr:pic>
      <xdr:nvPicPr>
        <xdr:cNvPr id="25" name="図 24">
          <a:extLst>
            <a:ext uri="{FF2B5EF4-FFF2-40B4-BE49-F238E27FC236}">
              <a16:creationId xmlns:a16="http://schemas.microsoft.com/office/drawing/2014/main" id="{00000000-0008-0000-0900-000019000000}"/>
            </a:ext>
          </a:extLst>
        </xdr:cNvPr>
        <xdr:cNvPicPr>
          <a:picLocks/>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0052846" y="10180639"/>
          <a:ext cx="3859200" cy="2934000"/>
        </a:xfrm>
        <a:prstGeom prst="rect">
          <a:avLst/>
        </a:prstGeom>
      </xdr:spPr>
    </xdr:pic>
    <xdr:clientData/>
  </xdr:twoCellAnchor>
  <xdr:twoCellAnchor editAs="oneCell">
    <xdr:from>
      <xdr:col>5</xdr:col>
      <xdr:colOff>504033</xdr:colOff>
      <xdr:row>63</xdr:row>
      <xdr:rowOff>72233</xdr:rowOff>
    </xdr:from>
    <xdr:to>
      <xdr:col>11</xdr:col>
      <xdr:colOff>219858</xdr:colOff>
      <xdr:row>75</xdr:row>
      <xdr:rowOff>148733</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3159127" y="14324014"/>
          <a:ext cx="3859200" cy="2934000"/>
        </a:xfrm>
        <a:prstGeom prst="rect">
          <a:avLst/>
        </a:prstGeom>
      </xdr:spPr>
    </xdr:pic>
    <xdr:clientData/>
  </xdr:twoCellAnchor>
  <xdr:twoCellAnchor editAs="oneCell">
    <xdr:from>
      <xdr:col>16</xdr:col>
      <xdr:colOff>490537</xdr:colOff>
      <xdr:row>63</xdr:row>
      <xdr:rowOff>66675</xdr:rowOff>
    </xdr:from>
    <xdr:to>
      <xdr:col>22</xdr:col>
      <xdr:colOff>206362</xdr:colOff>
      <xdr:row>75</xdr:row>
      <xdr:rowOff>143175</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10051256" y="14318456"/>
          <a:ext cx="3859200" cy="2934000"/>
        </a:xfrm>
        <a:prstGeom prst="rect">
          <a:avLst/>
        </a:prstGeom>
      </xdr:spPr>
    </xdr:pic>
    <xdr:clientData/>
  </xdr:twoCellAnchor>
  <xdr:twoCellAnchor editAs="oneCell">
    <xdr:from>
      <xdr:col>5</xdr:col>
      <xdr:colOff>484189</xdr:colOff>
      <xdr:row>86</xdr:row>
      <xdr:rowOff>58739</xdr:rowOff>
    </xdr:from>
    <xdr:to>
      <xdr:col>11</xdr:col>
      <xdr:colOff>200014</xdr:colOff>
      <xdr:row>98</xdr:row>
      <xdr:rowOff>135239</xdr:rowOff>
    </xdr:to>
    <xdr:pic>
      <xdr:nvPicPr>
        <xdr:cNvPr id="37" name="図 36">
          <a:extLst>
            <a:ext uri="{FF2B5EF4-FFF2-40B4-BE49-F238E27FC236}">
              <a16:creationId xmlns:a16="http://schemas.microsoft.com/office/drawing/2014/main" id="{00000000-0008-0000-0900-000025000000}"/>
            </a:ext>
          </a:extLst>
        </xdr:cNvPr>
        <xdr:cNvPicPr>
          <a:picLocks/>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139283" y="19406395"/>
          <a:ext cx="3859200" cy="2934000"/>
        </a:xfrm>
        <a:prstGeom prst="rect">
          <a:avLst/>
        </a:prstGeom>
      </xdr:spPr>
    </xdr:pic>
    <xdr:clientData/>
  </xdr:twoCellAnchor>
  <xdr:twoCellAnchor editAs="oneCell">
    <xdr:from>
      <xdr:col>16</xdr:col>
      <xdr:colOff>503239</xdr:colOff>
      <xdr:row>86</xdr:row>
      <xdr:rowOff>71439</xdr:rowOff>
    </xdr:from>
    <xdr:to>
      <xdr:col>22</xdr:col>
      <xdr:colOff>219064</xdr:colOff>
      <xdr:row>98</xdr:row>
      <xdr:rowOff>147939</xdr:rowOff>
    </xdr:to>
    <xdr:pic>
      <xdr:nvPicPr>
        <xdr:cNvPr id="41" name="図 40">
          <a:extLst>
            <a:ext uri="{FF2B5EF4-FFF2-40B4-BE49-F238E27FC236}">
              <a16:creationId xmlns:a16="http://schemas.microsoft.com/office/drawing/2014/main" id="{00000000-0008-0000-0900-000029000000}"/>
            </a:ext>
          </a:extLst>
        </xdr:cNvPr>
        <xdr:cNvPicPr>
          <a:picLocks/>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10063958" y="19419095"/>
          <a:ext cx="3859200" cy="2934000"/>
        </a:xfrm>
        <a:prstGeom prst="rect">
          <a:avLst/>
        </a:prstGeom>
      </xdr:spPr>
    </xdr:pic>
    <xdr:clientData/>
  </xdr:twoCellAnchor>
  <xdr:twoCellAnchor editAs="oneCell">
    <xdr:from>
      <xdr:col>5</xdr:col>
      <xdr:colOff>515939</xdr:colOff>
      <xdr:row>104</xdr:row>
      <xdr:rowOff>72233</xdr:rowOff>
    </xdr:from>
    <xdr:to>
      <xdr:col>11</xdr:col>
      <xdr:colOff>231764</xdr:colOff>
      <xdr:row>116</xdr:row>
      <xdr:rowOff>148733</xdr:rowOff>
    </xdr:to>
    <xdr:pic>
      <xdr:nvPicPr>
        <xdr:cNvPr id="45" name="図 44">
          <a:extLst>
            <a:ext uri="{FF2B5EF4-FFF2-40B4-BE49-F238E27FC236}">
              <a16:creationId xmlns:a16="http://schemas.microsoft.com/office/drawing/2014/main" id="{00000000-0008-0000-0900-00002D000000}"/>
            </a:ext>
          </a:extLst>
        </xdr:cNvPr>
        <xdr:cNvPicPr>
          <a:picLocks/>
        </xdr:cNvPicPr>
      </xdr:nvPicPr>
      <xdr:blipFill>
        <a:blip xmlns:r="http://schemas.openxmlformats.org/officeDocument/2006/relationships" r:embed="rId11" cstate="print">
          <a:extLst>
            <a:ext uri="{28A0092B-C50C-407E-A947-70E740481C1C}">
              <a14:useLocalDpi xmlns:a14="http://schemas.microsoft.com/office/drawing/2010/main"/>
            </a:ext>
          </a:extLst>
        </a:blip>
        <a:stretch>
          <a:fillRect/>
        </a:stretch>
      </xdr:blipFill>
      <xdr:spPr>
        <a:xfrm>
          <a:off x="3171033" y="23563264"/>
          <a:ext cx="3859200" cy="2934000"/>
        </a:xfrm>
        <a:prstGeom prst="rect">
          <a:avLst/>
        </a:prstGeom>
      </xdr:spPr>
    </xdr:pic>
    <xdr:clientData/>
  </xdr:twoCellAnchor>
  <xdr:twoCellAnchor editAs="oneCell">
    <xdr:from>
      <xdr:col>16</xdr:col>
      <xdr:colOff>504033</xdr:colOff>
      <xdr:row>104</xdr:row>
      <xdr:rowOff>72233</xdr:rowOff>
    </xdr:from>
    <xdr:to>
      <xdr:col>22</xdr:col>
      <xdr:colOff>219858</xdr:colOff>
      <xdr:row>116</xdr:row>
      <xdr:rowOff>148733</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12" cstate="print">
          <a:extLst>
            <a:ext uri="{28A0092B-C50C-407E-A947-70E740481C1C}">
              <a14:useLocalDpi xmlns:a14="http://schemas.microsoft.com/office/drawing/2010/main"/>
            </a:ext>
          </a:extLst>
        </a:blip>
        <a:stretch>
          <a:fillRect/>
        </a:stretch>
      </xdr:blipFill>
      <xdr:spPr>
        <a:xfrm>
          <a:off x="10064752" y="23563264"/>
          <a:ext cx="3859200" cy="2934000"/>
        </a:xfrm>
        <a:prstGeom prst="rect">
          <a:avLst/>
        </a:prstGeom>
      </xdr:spPr>
    </xdr:pic>
    <xdr:clientData/>
  </xdr:twoCellAnchor>
  <xdr:twoCellAnchor editAs="oneCell">
    <xdr:from>
      <xdr:col>5</xdr:col>
      <xdr:colOff>490537</xdr:colOff>
      <xdr:row>127</xdr:row>
      <xdr:rowOff>66675</xdr:rowOff>
    </xdr:from>
    <xdr:to>
      <xdr:col>11</xdr:col>
      <xdr:colOff>206362</xdr:colOff>
      <xdr:row>139</xdr:row>
      <xdr:rowOff>143175</xdr:rowOff>
    </xdr:to>
    <xdr:pic>
      <xdr:nvPicPr>
        <xdr:cNvPr id="53" name="図 52">
          <a:extLst>
            <a:ext uri="{FF2B5EF4-FFF2-40B4-BE49-F238E27FC236}">
              <a16:creationId xmlns:a16="http://schemas.microsoft.com/office/drawing/2014/main" id="{00000000-0008-0000-0900-000035000000}"/>
            </a:ext>
          </a:extLst>
        </xdr:cNvPr>
        <xdr:cNvPicPr>
          <a:picLocks/>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3145631" y="28653581"/>
          <a:ext cx="3859200" cy="2934000"/>
        </a:xfrm>
        <a:prstGeom prst="rect">
          <a:avLst/>
        </a:prstGeom>
      </xdr:spPr>
    </xdr:pic>
    <xdr:clientData/>
  </xdr:twoCellAnchor>
  <xdr:twoCellAnchor editAs="oneCell">
    <xdr:from>
      <xdr:col>16</xdr:col>
      <xdr:colOff>504033</xdr:colOff>
      <xdr:row>127</xdr:row>
      <xdr:rowOff>72233</xdr:rowOff>
    </xdr:from>
    <xdr:to>
      <xdr:col>22</xdr:col>
      <xdr:colOff>219858</xdr:colOff>
      <xdr:row>139</xdr:row>
      <xdr:rowOff>148733</xdr:rowOff>
    </xdr:to>
    <xdr:pic>
      <xdr:nvPicPr>
        <xdr:cNvPr id="57" name="図 56">
          <a:extLst>
            <a:ext uri="{FF2B5EF4-FFF2-40B4-BE49-F238E27FC236}">
              <a16:creationId xmlns:a16="http://schemas.microsoft.com/office/drawing/2014/main" id="{00000000-0008-0000-0900-000039000000}"/>
            </a:ext>
          </a:extLst>
        </xdr:cNvPr>
        <xdr:cNvPicPr>
          <a:picLocks/>
        </xdr:cNvPicPr>
      </xdr:nvPicPr>
      <xdr:blipFill>
        <a:blip xmlns:r="http://schemas.openxmlformats.org/officeDocument/2006/relationships" r:embed="rId14" cstate="print">
          <a:extLst>
            <a:ext uri="{28A0092B-C50C-407E-A947-70E740481C1C}">
              <a14:useLocalDpi xmlns:a14="http://schemas.microsoft.com/office/drawing/2010/main"/>
            </a:ext>
          </a:extLst>
        </a:blip>
        <a:stretch>
          <a:fillRect/>
        </a:stretch>
      </xdr:blipFill>
      <xdr:spPr>
        <a:xfrm>
          <a:off x="10064752" y="28659139"/>
          <a:ext cx="3859200" cy="2934000"/>
        </a:xfrm>
        <a:prstGeom prst="rect">
          <a:avLst/>
        </a:prstGeom>
      </xdr:spPr>
    </xdr:pic>
    <xdr:clientData/>
  </xdr:twoCellAnchor>
  <xdr:twoCellAnchor editAs="oneCell">
    <xdr:from>
      <xdr:col>5</xdr:col>
      <xdr:colOff>471488</xdr:colOff>
      <xdr:row>145</xdr:row>
      <xdr:rowOff>53975</xdr:rowOff>
    </xdr:from>
    <xdr:to>
      <xdr:col>11</xdr:col>
      <xdr:colOff>187313</xdr:colOff>
      <xdr:row>157</xdr:row>
      <xdr:rowOff>130475</xdr:rowOff>
    </xdr:to>
    <xdr:pic>
      <xdr:nvPicPr>
        <xdr:cNvPr id="61" name="図 60">
          <a:extLst>
            <a:ext uri="{FF2B5EF4-FFF2-40B4-BE49-F238E27FC236}">
              <a16:creationId xmlns:a16="http://schemas.microsoft.com/office/drawing/2014/main" id="{00000000-0008-0000-0900-00003D000000}"/>
            </a:ext>
          </a:extLst>
        </xdr:cNvPr>
        <xdr:cNvPicPr>
          <a:picLocks/>
        </xdr:cNvPicPr>
      </xdr:nvPicPr>
      <xdr:blipFill>
        <a:blip xmlns:r="http://schemas.openxmlformats.org/officeDocument/2006/relationships" r:embed="rId15" cstate="print">
          <a:extLst>
            <a:ext uri="{28A0092B-C50C-407E-A947-70E740481C1C}">
              <a14:useLocalDpi xmlns:a14="http://schemas.microsoft.com/office/drawing/2010/main"/>
            </a:ext>
          </a:extLst>
        </a:blip>
        <a:stretch>
          <a:fillRect/>
        </a:stretch>
      </xdr:blipFill>
      <xdr:spPr>
        <a:xfrm>
          <a:off x="3126582" y="32784256"/>
          <a:ext cx="3859200" cy="2934000"/>
        </a:xfrm>
        <a:prstGeom prst="rect">
          <a:avLst/>
        </a:prstGeom>
      </xdr:spPr>
    </xdr:pic>
    <xdr:clientData/>
  </xdr:twoCellAnchor>
  <xdr:twoCellAnchor editAs="oneCell">
    <xdr:from>
      <xdr:col>16</xdr:col>
      <xdr:colOff>515937</xdr:colOff>
      <xdr:row>145</xdr:row>
      <xdr:rowOff>67469</xdr:rowOff>
    </xdr:from>
    <xdr:to>
      <xdr:col>22</xdr:col>
      <xdr:colOff>231762</xdr:colOff>
      <xdr:row>157</xdr:row>
      <xdr:rowOff>143969</xdr:rowOff>
    </xdr:to>
    <xdr:pic>
      <xdr:nvPicPr>
        <xdr:cNvPr id="65" name="図 64">
          <a:extLst>
            <a:ext uri="{FF2B5EF4-FFF2-40B4-BE49-F238E27FC236}">
              <a16:creationId xmlns:a16="http://schemas.microsoft.com/office/drawing/2014/main" id="{00000000-0008-0000-0900-000041000000}"/>
            </a:ext>
          </a:extLst>
        </xdr:cNvPr>
        <xdr:cNvPicPr>
          <a:picLocks/>
        </xdr:cNvPicPr>
      </xdr:nvPicPr>
      <xdr:blipFill>
        <a:blip xmlns:r="http://schemas.openxmlformats.org/officeDocument/2006/relationships" r:embed="rId16" cstate="print">
          <a:extLst>
            <a:ext uri="{28A0092B-C50C-407E-A947-70E740481C1C}">
              <a14:useLocalDpi xmlns:a14="http://schemas.microsoft.com/office/drawing/2010/main"/>
            </a:ext>
          </a:extLst>
        </a:blip>
        <a:stretch>
          <a:fillRect/>
        </a:stretch>
      </xdr:blipFill>
      <xdr:spPr>
        <a:xfrm>
          <a:off x="10076656" y="32797750"/>
          <a:ext cx="3859200" cy="2934000"/>
        </a:xfrm>
        <a:prstGeom prst="rect">
          <a:avLst/>
        </a:prstGeom>
      </xdr:spPr>
    </xdr:pic>
    <xdr:clientData/>
  </xdr:twoCellAnchor>
  <xdr:twoCellAnchor editAs="oneCell">
    <xdr:from>
      <xdr:col>5</xdr:col>
      <xdr:colOff>496887</xdr:colOff>
      <xdr:row>168</xdr:row>
      <xdr:rowOff>66675</xdr:rowOff>
    </xdr:from>
    <xdr:to>
      <xdr:col>11</xdr:col>
      <xdr:colOff>212712</xdr:colOff>
      <xdr:row>180</xdr:row>
      <xdr:rowOff>143175</xdr:rowOff>
    </xdr:to>
    <xdr:pic>
      <xdr:nvPicPr>
        <xdr:cNvPr id="69" name="図 68">
          <a:extLst>
            <a:ext uri="{FF2B5EF4-FFF2-40B4-BE49-F238E27FC236}">
              <a16:creationId xmlns:a16="http://schemas.microsoft.com/office/drawing/2014/main" id="{00000000-0008-0000-0900-000045000000}"/>
            </a:ext>
          </a:extLst>
        </xdr:cNvPr>
        <xdr:cNvPicPr>
          <a:picLocks/>
        </xdr:cNvPicPr>
      </xdr:nvPicPr>
      <xdr:blipFill>
        <a:blip xmlns:r="http://schemas.openxmlformats.org/officeDocument/2006/relationships" r:embed="rId17" cstate="print">
          <a:extLst>
            <a:ext uri="{28A0092B-C50C-407E-A947-70E740481C1C}">
              <a14:useLocalDpi xmlns:a14="http://schemas.microsoft.com/office/drawing/2010/main"/>
            </a:ext>
          </a:extLst>
        </a:blip>
        <a:stretch>
          <a:fillRect/>
        </a:stretch>
      </xdr:blipFill>
      <xdr:spPr>
        <a:xfrm>
          <a:off x="3151981" y="37892831"/>
          <a:ext cx="3859200" cy="2934000"/>
        </a:xfrm>
        <a:prstGeom prst="rect">
          <a:avLst/>
        </a:prstGeom>
      </xdr:spPr>
    </xdr:pic>
    <xdr:clientData/>
  </xdr:twoCellAnchor>
  <xdr:twoCellAnchor editAs="oneCell">
    <xdr:from>
      <xdr:col>16</xdr:col>
      <xdr:colOff>504033</xdr:colOff>
      <xdr:row>168</xdr:row>
      <xdr:rowOff>72233</xdr:rowOff>
    </xdr:from>
    <xdr:to>
      <xdr:col>22</xdr:col>
      <xdr:colOff>219858</xdr:colOff>
      <xdr:row>180</xdr:row>
      <xdr:rowOff>148733</xdr:rowOff>
    </xdr:to>
    <xdr:pic>
      <xdr:nvPicPr>
        <xdr:cNvPr id="73" name="図 72">
          <a:extLst>
            <a:ext uri="{FF2B5EF4-FFF2-40B4-BE49-F238E27FC236}">
              <a16:creationId xmlns:a16="http://schemas.microsoft.com/office/drawing/2014/main" id="{00000000-0008-0000-0900-000049000000}"/>
            </a:ext>
          </a:extLst>
        </xdr:cNvPr>
        <xdr:cNvPicPr>
          <a:picLocks/>
        </xdr:cNvPicPr>
      </xdr:nvPicPr>
      <xdr:blipFill>
        <a:blip xmlns:r="http://schemas.openxmlformats.org/officeDocument/2006/relationships" r:embed="rId18" cstate="print">
          <a:extLst>
            <a:ext uri="{28A0092B-C50C-407E-A947-70E740481C1C}">
              <a14:useLocalDpi xmlns:a14="http://schemas.microsoft.com/office/drawing/2010/main"/>
            </a:ext>
          </a:extLst>
        </a:blip>
        <a:stretch>
          <a:fillRect/>
        </a:stretch>
      </xdr:blipFill>
      <xdr:spPr>
        <a:xfrm>
          <a:off x="10064752" y="37898389"/>
          <a:ext cx="3859200" cy="2934000"/>
        </a:xfrm>
        <a:prstGeom prst="rect">
          <a:avLst/>
        </a:prstGeom>
      </xdr:spPr>
    </xdr:pic>
    <xdr:clientData/>
  </xdr:twoCellAnchor>
  <xdr:twoCellAnchor editAs="oneCell">
    <xdr:from>
      <xdr:col>5</xdr:col>
      <xdr:colOff>490537</xdr:colOff>
      <xdr:row>186</xdr:row>
      <xdr:rowOff>66675</xdr:rowOff>
    </xdr:from>
    <xdr:to>
      <xdr:col>11</xdr:col>
      <xdr:colOff>206362</xdr:colOff>
      <xdr:row>198</xdr:row>
      <xdr:rowOff>143175</xdr:rowOff>
    </xdr:to>
    <xdr:pic>
      <xdr:nvPicPr>
        <xdr:cNvPr id="77" name="図 76">
          <a:extLst>
            <a:ext uri="{FF2B5EF4-FFF2-40B4-BE49-F238E27FC236}">
              <a16:creationId xmlns:a16="http://schemas.microsoft.com/office/drawing/2014/main" id="{00000000-0008-0000-0900-00004D000000}"/>
            </a:ext>
          </a:extLst>
        </xdr:cNvPr>
        <xdr:cNvPicPr>
          <a:picLocks/>
        </xdr:cNvPicPr>
      </xdr:nvPicPr>
      <xdr:blipFill>
        <a:blip xmlns:r="http://schemas.openxmlformats.org/officeDocument/2006/relationships" r:embed="rId19" cstate="print">
          <a:extLst>
            <a:ext uri="{28A0092B-C50C-407E-A947-70E740481C1C}">
              <a14:useLocalDpi xmlns:a14="http://schemas.microsoft.com/office/drawing/2010/main"/>
            </a:ext>
          </a:extLst>
        </a:blip>
        <a:stretch>
          <a:fillRect/>
        </a:stretch>
      </xdr:blipFill>
      <xdr:spPr>
        <a:xfrm>
          <a:off x="3145631" y="42036206"/>
          <a:ext cx="3859200" cy="2934000"/>
        </a:xfrm>
        <a:prstGeom prst="rect">
          <a:avLst/>
        </a:prstGeom>
      </xdr:spPr>
    </xdr:pic>
    <xdr:clientData/>
  </xdr:twoCellAnchor>
  <xdr:twoCellAnchor editAs="oneCell">
    <xdr:from>
      <xdr:col>16</xdr:col>
      <xdr:colOff>486562</xdr:colOff>
      <xdr:row>186</xdr:row>
      <xdr:rowOff>73819</xdr:rowOff>
    </xdr:from>
    <xdr:to>
      <xdr:col>22</xdr:col>
      <xdr:colOff>202387</xdr:colOff>
      <xdr:row>198</xdr:row>
      <xdr:rowOff>150319</xdr:rowOff>
    </xdr:to>
    <xdr:pic>
      <xdr:nvPicPr>
        <xdr:cNvPr id="81" name="図 80">
          <a:extLst>
            <a:ext uri="{FF2B5EF4-FFF2-40B4-BE49-F238E27FC236}">
              <a16:creationId xmlns:a16="http://schemas.microsoft.com/office/drawing/2014/main" id="{00000000-0008-0000-0900-000051000000}"/>
            </a:ext>
          </a:extLst>
        </xdr:cNvPr>
        <xdr:cNvPicPr>
          <a:picLocks/>
        </xdr:cNvPicPr>
      </xdr:nvPicPr>
      <xdr:blipFill>
        <a:blip xmlns:r="http://schemas.openxmlformats.org/officeDocument/2006/relationships" r:embed="rId20" cstate="print">
          <a:extLst>
            <a:ext uri="{28A0092B-C50C-407E-A947-70E740481C1C}">
              <a14:useLocalDpi xmlns:a14="http://schemas.microsoft.com/office/drawing/2010/main"/>
            </a:ext>
          </a:extLst>
        </a:blip>
        <a:stretch>
          <a:fillRect/>
        </a:stretch>
      </xdr:blipFill>
      <xdr:spPr>
        <a:xfrm>
          <a:off x="10047281" y="42043350"/>
          <a:ext cx="3859200" cy="2934000"/>
        </a:xfrm>
        <a:prstGeom prst="rect">
          <a:avLst/>
        </a:prstGeom>
      </xdr:spPr>
    </xdr:pic>
    <xdr:clientData/>
  </xdr:twoCellAnchor>
  <xdr:twoCellAnchor editAs="oneCell">
    <xdr:from>
      <xdr:col>5</xdr:col>
      <xdr:colOff>482594</xdr:colOff>
      <xdr:row>209</xdr:row>
      <xdr:rowOff>76993</xdr:rowOff>
    </xdr:from>
    <xdr:to>
      <xdr:col>11</xdr:col>
      <xdr:colOff>198419</xdr:colOff>
      <xdr:row>221</xdr:row>
      <xdr:rowOff>153493</xdr:rowOff>
    </xdr:to>
    <xdr:pic>
      <xdr:nvPicPr>
        <xdr:cNvPr id="85" name="図 84">
          <a:extLst>
            <a:ext uri="{FF2B5EF4-FFF2-40B4-BE49-F238E27FC236}">
              <a16:creationId xmlns:a16="http://schemas.microsoft.com/office/drawing/2014/main" id="{00000000-0008-0000-0900-000055000000}"/>
            </a:ext>
          </a:extLst>
        </xdr:cNvPr>
        <xdr:cNvPicPr>
          <a:picLocks/>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3137688" y="47142399"/>
          <a:ext cx="3859200" cy="2934000"/>
        </a:xfrm>
        <a:prstGeom prst="rect">
          <a:avLst/>
        </a:prstGeom>
      </xdr:spPr>
    </xdr:pic>
    <xdr:clientData/>
  </xdr:twoCellAnchor>
  <xdr:twoCellAnchor editAs="oneCell">
    <xdr:from>
      <xdr:col>16</xdr:col>
      <xdr:colOff>490537</xdr:colOff>
      <xdr:row>209</xdr:row>
      <xdr:rowOff>66675</xdr:rowOff>
    </xdr:from>
    <xdr:to>
      <xdr:col>22</xdr:col>
      <xdr:colOff>206362</xdr:colOff>
      <xdr:row>221</xdr:row>
      <xdr:rowOff>143175</xdr:rowOff>
    </xdr:to>
    <xdr:pic>
      <xdr:nvPicPr>
        <xdr:cNvPr id="89" name="図 88">
          <a:extLst>
            <a:ext uri="{FF2B5EF4-FFF2-40B4-BE49-F238E27FC236}">
              <a16:creationId xmlns:a16="http://schemas.microsoft.com/office/drawing/2014/main" id="{00000000-0008-0000-0900-000059000000}"/>
            </a:ext>
          </a:extLst>
        </xdr:cNvPr>
        <xdr:cNvPicPr>
          <a:picLocks/>
        </xdr:cNvPicPr>
      </xdr:nvPicPr>
      <xdr:blipFill>
        <a:blip xmlns:r="http://schemas.openxmlformats.org/officeDocument/2006/relationships" r:embed="rId22" cstate="print">
          <a:extLst>
            <a:ext uri="{28A0092B-C50C-407E-A947-70E740481C1C}">
              <a14:useLocalDpi xmlns:a14="http://schemas.microsoft.com/office/drawing/2010/main"/>
            </a:ext>
          </a:extLst>
        </a:blip>
        <a:stretch>
          <a:fillRect/>
        </a:stretch>
      </xdr:blipFill>
      <xdr:spPr>
        <a:xfrm>
          <a:off x="10051256" y="47132081"/>
          <a:ext cx="3859200" cy="2934000"/>
        </a:xfrm>
        <a:prstGeom prst="rect">
          <a:avLst/>
        </a:prstGeom>
      </xdr:spPr>
    </xdr:pic>
    <xdr:clientData/>
  </xdr:twoCellAnchor>
  <xdr:twoCellAnchor editAs="oneCell">
    <xdr:from>
      <xdr:col>5</xdr:col>
      <xdr:colOff>490537</xdr:colOff>
      <xdr:row>227</xdr:row>
      <xdr:rowOff>66675</xdr:rowOff>
    </xdr:from>
    <xdr:to>
      <xdr:col>11</xdr:col>
      <xdr:colOff>206362</xdr:colOff>
      <xdr:row>239</xdr:row>
      <xdr:rowOff>143175</xdr:rowOff>
    </xdr:to>
    <xdr:pic>
      <xdr:nvPicPr>
        <xdr:cNvPr id="93" name="図 92">
          <a:extLst>
            <a:ext uri="{FF2B5EF4-FFF2-40B4-BE49-F238E27FC236}">
              <a16:creationId xmlns:a16="http://schemas.microsoft.com/office/drawing/2014/main" id="{00000000-0008-0000-0900-00005D000000}"/>
            </a:ext>
          </a:extLst>
        </xdr:cNvPr>
        <xdr:cNvPicPr>
          <a:picLocks/>
        </xdr:cNvPicPr>
      </xdr:nvPicPr>
      <xdr:blipFill>
        <a:blip xmlns:r="http://schemas.openxmlformats.org/officeDocument/2006/relationships" r:embed="rId23" cstate="print">
          <a:extLst>
            <a:ext uri="{28A0092B-C50C-407E-A947-70E740481C1C}">
              <a14:useLocalDpi xmlns:a14="http://schemas.microsoft.com/office/drawing/2010/main"/>
            </a:ext>
          </a:extLst>
        </a:blip>
        <a:stretch>
          <a:fillRect/>
        </a:stretch>
      </xdr:blipFill>
      <xdr:spPr>
        <a:xfrm>
          <a:off x="3145631" y="51275456"/>
          <a:ext cx="3859200" cy="2934000"/>
        </a:xfrm>
        <a:prstGeom prst="rect">
          <a:avLst/>
        </a:prstGeom>
      </xdr:spPr>
    </xdr:pic>
    <xdr:clientData/>
  </xdr:twoCellAnchor>
  <xdr:twoCellAnchor editAs="oneCell">
    <xdr:from>
      <xdr:col>16</xdr:col>
      <xdr:colOff>490537</xdr:colOff>
      <xdr:row>227</xdr:row>
      <xdr:rowOff>66675</xdr:rowOff>
    </xdr:from>
    <xdr:to>
      <xdr:col>22</xdr:col>
      <xdr:colOff>206362</xdr:colOff>
      <xdr:row>239</xdr:row>
      <xdr:rowOff>143175</xdr:rowOff>
    </xdr:to>
    <xdr:pic>
      <xdr:nvPicPr>
        <xdr:cNvPr id="97" name="図 96">
          <a:extLst>
            <a:ext uri="{FF2B5EF4-FFF2-40B4-BE49-F238E27FC236}">
              <a16:creationId xmlns:a16="http://schemas.microsoft.com/office/drawing/2014/main" id="{00000000-0008-0000-0900-000061000000}"/>
            </a:ext>
          </a:extLst>
        </xdr:cNvPr>
        <xdr:cNvPicPr>
          <a:picLocks/>
        </xdr:cNvPicPr>
      </xdr:nvPicPr>
      <xdr:blipFill>
        <a:blip xmlns:r="http://schemas.openxmlformats.org/officeDocument/2006/relationships" r:embed="rId24" cstate="print">
          <a:extLst>
            <a:ext uri="{28A0092B-C50C-407E-A947-70E740481C1C}">
              <a14:useLocalDpi xmlns:a14="http://schemas.microsoft.com/office/drawing/2010/main"/>
            </a:ext>
          </a:extLst>
        </a:blip>
        <a:stretch>
          <a:fillRect/>
        </a:stretch>
      </xdr:blipFill>
      <xdr:spPr>
        <a:xfrm>
          <a:off x="10051256" y="51275456"/>
          <a:ext cx="3859200" cy="2934000"/>
        </a:xfrm>
        <a:prstGeom prst="rect">
          <a:avLst/>
        </a:prstGeom>
      </xdr:spPr>
    </xdr:pic>
    <xdr:clientData/>
  </xdr:twoCellAnchor>
  <xdr:twoCellAnchor editAs="oneCell">
    <xdr:from>
      <xdr:col>5</xdr:col>
      <xdr:colOff>504033</xdr:colOff>
      <xdr:row>250</xdr:row>
      <xdr:rowOff>72233</xdr:rowOff>
    </xdr:from>
    <xdr:to>
      <xdr:col>11</xdr:col>
      <xdr:colOff>219858</xdr:colOff>
      <xdr:row>262</xdr:row>
      <xdr:rowOff>148733</xdr:rowOff>
    </xdr:to>
    <xdr:pic>
      <xdr:nvPicPr>
        <xdr:cNvPr id="101" name="図 100">
          <a:extLst>
            <a:ext uri="{FF2B5EF4-FFF2-40B4-BE49-F238E27FC236}">
              <a16:creationId xmlns:a16="http://schemas.microsoft.com/office/drawing/2014/main" id="{00000000-0008-0000-0900-000065000000}"/>
            </a:ext>
          </a:extLst>
        </xdr:cNvPr>
        <xdr:cNvPicPr>
          <a:picLocks/>
        </xdr:cNvPicPr>
      </xdr:nvPicPr>
      <xdr:blipFill>
        <a:blip xmlns:r="http://schemas.openxmlformats.org/officeDocument/2006/relationships" r:embed="rId25" cstate="print">
          <a:extLst>
            <a:ext uri="{28A0092B-C50C-407E-A947-70E740481C1C}">
              <a14:useLocalDpi xmlns:a14="http://schemas.microsoft.com/office/drawing/2010/main"/>
            </a:ext>
          </a:extLst>
        </a:blip>
        <a:stretch>
          <a:fillRect/>
        </a:stretch>
      </xdr:blipFill>
      <xdr:spPr>
        <a:xfrm>
          <a:off x="3159127" y="56376889"/>
          <a:ext cx="3859200" cy="2934000"/>
        </a:xfrm>
        <a:prstGeom prst="rect">
          <a:avLst/>
        </a:prstGeom>
      </xdr:spPr>
    </xdr:pic>
    <xdr:clientData/>
  </xdr:twoCellAnchor>
  <xdr:twoCellAnchor editAs="oneCell">
    <xdr:from>
      <xdr:col>16</xdr:col>
      <xdr:colOff>490537</xdr:colOff>
      <xdr:row>250</xdr:row>
      <xdr:rowOff>66675</xdr:rowOff>
    </xdr:from>
    <xdr:to>
      <xdr:col>22</xdr:col>
      <xdr:colOff>206362</xdr:colOff>
      <xdr:row>262</xdr:row>
      <xdr:rowOff>143175</xdr:rowOff>
    </xdr:to>
    <xdr:pic>
      <xdr:nvPicPr>
        <xdr:cNvPr id="105" name="図 104">
          <a:extLst>
            <a:ext uri="{FF2B5EF4-FFF2-40B4-BE49-F238E27FC236}">
              <a16:creationId xmlns:a16="http://schemas.microsoft.com/office/drawing/2014/main" id="{00000000-0008-0000-0900-000069000000}"/>
            </a:ext>
          </a:extLst>
        </xdr:cNvPr>
        <xdr:cNvPicPr>
          <a:picLocks/>
        </xdr:cNvPicPr>
      </xdr:nvPicPr>
      <xdr:blipFill>
        <a:blip xmlns:r="http://schemas.openxmlformats.org/officeDocument/2006/relationships" r:embed="rId26" cstate="print">
          <a:extLst>
            <a:ext uri="{28A0092B-C50C-407E-A947-70E740481C1C}">
              <a14:useLocalDpi xmlns:a14="http://schemas.microsoft.com/office/drawing/2010/main"/>
            </a:ext>
          </a:extLst>
        </a:blip>
        <a:stretch>
          <a:fillRect/>
        </a:stretch>
      </xdr:blipFill>
      <xdr:spPr>
        <a:xfrm>
          <a:off x="10051256" y="56371331"/>
          <a:ext cx="3859200" cy="2934000"/>
        </a:xfrm>
        <a:prstGeom prst="rect">
          <a:avLst/>
        </a:prstGeom>
      </xdr:spPr>
    </xdr:pic>
    <xdr:clientData/>
  </xdr:twoCellAnchor>
  <xdr:twoCellAnchor editAs="oneCell">
    <xdr:from>
      <xdr:col>5</xdr:col>
      <xdr:colOff>504033</xdr:colOff>
      <xdr:row>268</xdr:row>
      <xdr:rowOff>72233</xdr:rowOff>
    </xdr:from>
    <xdr:to>
      <xdr:col>11</xdr:col>
      <xdr:colOff>219858</xdr:colOff>
      <xdr:row>280</xdr:row>
      <xdr:rowOff>148733</xdr:rowOff>
    </xdr:to>
    <xdr:pic>
      <xdr:nvPicPr>
        <xdr:cNvPr id="109" name="図 108">
          <a:extLst>
            <a:ext uri="{FF2B5EF4-FFF2-40B4-BE49-F238E27FC236}">
              <a16:creationId xmlns:a16="http://schemas.microsoft.com/office/drawing/2014/main" id="{00000000-0008-0000-0900-00006D000000}"/>
            </a:ext>
          </a:extLst>
        </xdr:cNvPr>
        <xdr:cNvPicPr>
          <a:picLocks/>
        </xdr:cNvPicPr>
      </xdr:nvPicPr>
      <xdr:blipFill>
        <a:blip xmlns:r="http://schemas.openxmlformats.org/officeDocument/2006/relationships" r:embed="rId27" cstate="print">
          <a:extLst>
            <a:ext uri="{28A0092B-C50C-407E-A947-70E740481C1C}">
              <a14:useLocalDpi xmlns:a14="http://schemas.microsoft.com/office/drawing/2010/main"/>
            </a:ext>
          </a:extLst>
        </a:blip>
        <a:stretch>
          <a:fillRect/>
        </a:stretch>
      </xdr:blipFill>
      <xdr:spPr>
        <a:xfrm>
          <a:off x="3159127" y="60520264"/>
          <a:ext cx="3859200" cy="2934000"/>
        </a:xfrm>
        <a:prstGeom prst="rect">
          <a:avLst/>
        </a:prstGeom>
      </xdr:spPr>
    </xdr:pic>
    <xdr:clientData/>
  </xdr:twoCellAnchor>
  <xdr:twoCellAnchor editAs="oneCell">
    <xdr:from>
      <xdr:col>16</xdr:col>
      <xdr:colOff>490537</xdr:colOff>
      <xdr:row>268</xdr:row>
      <xdr:rowOff>66675</xdr:rowOff>
    </xdr:from>
    <xdr:to>
      <xdr:col>22</xdr:col>
      <xdr:colOff>206362</xdr:colOff>
      <xdr:row>280</xdr:row>
      <xdr:rowOff>143175</xdr:rowOff>
    </xdr:to>
    <xdr:pic>
      <xdr:nvPicPr>
        <xdr:cNvPr id="113" name="図 112">
          <a:extLst>
            <a:ext uri="{FF2B5EF4-FFF2-40B4-BE49-F238E27FC236}">
              <a16:creationId xmlns:a16="http://schemas.microsoft.com/office/drawing/2014/main" id="{00000000-0008-0000-0900-000071000000}"/>
            </a:ext>
          </a:extLst>
        </xdr:cNvPr>
        <xdr:cNvPicPr>
          <a:picLocks/>
        </xdr:cNvPicPr>
      </xdr:nvPicPr>
      <xdr:blipFill>
        <a:blip xmlns:r="http://schemas.openxmlformats.org/officeDocument/2006/relationships" r:embed="rId28" cstate="print">
          <a:extLst>
            <a:ext uri="{28A0092B-C50C-407E-A947-70E740481C1C}">
              <a14:useLocalDpi xmlns:a14="http://schemas.microsoft.com/office/drawing/2010/main"/>
            </a:ext>
          </a:extLst>
        </a:blip>
        <a:stretch>
          <a:fillRect/>
        </a:stretch>
      </xdr:blipFill>
      <xdr:spPr>
        <a:xfrm>
          <a:off x="10051256" y="60514706"/>
          <a:ext cx="3859200" cy="293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39688</xdr:colOff>
      <xdr:row>6</xdr:row>
      <xdr:rowOff>44450</xdr:rowOff>
    </xdr:from>
    <xdr:to>
      <xdr:col>23</xdr:col>
      <xdr:colOff>274638</xdr:colOff>
      <xdr:row>16</xdr:row>
      <xdr:rowOff>241300</xdr:rowOff>
    </xdr:to>
    <xdr:pic>
      <xdr:nvPicPr>
        <xdr:cNvPr id="5" name="図 4">
          <a:extLst>
            <a:ext uri="{FF2B5EF4-FFF2-40B4-BE49-F238E27FC236}">
              <a16:creationId xmlns:a16="http://schemas.microsoft.com/office/drawing/2014/main" id="{00000000-0008-0000-0B00-000005000000}"/>
            </a:ext>
          </a:extLst>
        </xdr:cNvPr>
        <xdr:cNvPicPr>
          <a:picLocks/>
        </xdr:cNvPicPr>
      </xdr:nvPicPr>
      <xdr:blipFill>
        <a:blip xmlns:r="http://schemas.openxmlformats.org/officeDocument/2006/relationships" r:embed="rId1"/>
        <a:stretch>
          <a:fillRect/>
        </a:stretch>
      </xdr:blipFill>
      <xdr:spPr>
        <a:xfrm>
          <a:off x="3868738" y="1444625"/>
          <a:ext cx="3378200" cy="4673600"/>
        </a:xfrm>
        <a:prstGeom prst="rect">
          <a:avLst/>
        </a:prstGeom>
      </xdr:spPr>
    </xdr:pic>
    <xdr:clientData/>
  </xdr:twoCellAnchor>
  <xdr:twoCellAnchor editAs="oneCell">
    <xdr:from>
      <xdr:col>8</xdr:col>
      <xdr:colOff>74613</xdr:colOff>
      <xdr:row>20</xdr:row>
      <xdr:rowOff>38100</xdr:rowOff>
    </xdr:from>
    <xdr:to>
      <xdr:col>28</xdr:col>
      <xdr:colOff>239713</xdr:colOff>
      <xdr:row>30</xdr:row>
      <xdr:rowOff>247650</xdr:rowOff>
    </xdr:to>
    <xdr:pic>
      <xdr:nvPicPr>
        <xdr:cNvPr id="9" name="図 8">
          <a:extLst>
            <a:ext uri="{FF2B5EF4-FFF2-40B4-BE49-F238E27FC236}">
              <a16:creationId xmlns:a16="http://schemas.microsoft.com/office/drawing/2014/main" id="{00000000-0008-0000-0B00-000009000000}"/>
            </a:ext>
          </a:extLst>
        </xdr:cNvPr>
        <xdr:cNvPicPr>
          <a:picLocks/>
        </xdr:cNvPicPr>
      </xdr:nvPicPr>
      <xdr:blipFill>
        <a:blip xmlns:r="http://schemas.openxmlformats.org/officeDocument/2006/relationships" r:embed="rId2"/>
        <a:stretch>
          <a:fillRect/>
        </a:stretch>
      </xdr:blipFill>
      <xdr:spPr>
        <a:xfrm>
          <a:off x="2332038" y="7629525"/>
          <a:ext cx="6451600" cy="46863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10</xdr:col>
      <xdr:colOff>47624</xdr:colOff>
      <xdr:row>6</xdr:row>
      <xdr:rowOff>83344</xdr:rowOff>
    </xdr:from>
    <xdr:to>
      <xdr:col>17</xdr:col>
      <xdr:colOff>206922</xdr:colOff>
      <xdr:row>17</xdr:row>
      <xdr:rowOff>885729</xdr:rowOff>
    </xdr:to>
    <xdr:pic>
      <xdr:nvPicPr>
        <xdr:cNvPr id="2" name="図 1"/>
        <xdr:cNvPicPr>
          <a:picLocks noChangeAspect="1"/>
        </xdr:cNvPicPr>
      </xdr:nvPicPr>
      <xdr:blipFill>
        <a:blip xmlns:r="http://schemas.openxmlformats.org/officeDocument/2006/relationships" r:embed="rId1"/>
        <a:stretch>
          <a:fillRect/>
        </a:stretch>
      </xdr:blipFill>
      <xdr:spPr>
        <a:xfrm>
          <a:off x="2893218" y="1488282"/>
          <a:ext cx="2326235" cy="5612510"/>
        </a:xfrm>
        <a:prstGeom prst="rect">
          <a:avLst/>
        </a:prstGeom>
      </xdr:spPr>
    </xdr:pic>
    <xdr:clientData/>
  </xdr:twoCellAnchor>
  <xdr:twoCellAnchor editAs="oneCell">
    <xdr:from>
      <xdr:col>5</xdr:col>
      <xdr:colOff>214312</xdr:colOff>
      <xdr:row>20</xdr:row>
      <xdr:rowOff>11906</xdr:rowOff>
    </xdr:from>
    <xdr:to>
      <xdr:col>32</xdr:col>
      <xdr:colOff>107155</xdr:colOff>
      <xdr:row>31</xdr:row>
      <xdr:rowOff>947938</xdr:rowOff>
    </xdr:to>
    <xdr:pic>
      <xdr:nvPicPr>
        <xdr:cNvPr id="3" name="図 2"/>
        <xdr:cNvPicPr>
          <a:picLocks noChangeAspect="1"/>
        </xdr:cNvPicPr>
      </xdr:nvPicPr>
      <xdr:blipFill>
        <a:blip xmlns:r="http://schemas.openxmlformats.org/officeDocument/2006/relationships" r:embed="rId2"/>
        <a:stretch>
          <a:fillRect/>
        </a:stretch>
      </xdr:blipFill>
      <xdr:spPr>
        <a:xfrm>
          <a:off x="1512093" y="7750969"/>
          <a:ext cx="8251031" cy="574615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31750</xdr:colOff>
      <xdr:row>11</xdr:row>
      <xdr:rowOff>136525</xdr:rowOff>
    </xdr:from>
    <xdr:to>
      <xdr:col>9</xdr:col>
      <xdr:colOff>282575</xdr:colOff>
      <xdr:row>38</xdr:row>
      <xdr:rowOff>44450</xdr:rowOff>
    </xdr:to>
    <xdr:pic>
      <xdr:nvPicPr>
        <xdr:cNvPr id="5" name="図 4">
          <a:extLst>
            <a:ext uri="{FF2B5EF4-FFF2-40B4-BE49-F238E27FC236}">
              <a16:creationId xmlns:a16="http://schemas.microsoft.com/office/drawing/2014/main" id="{00000000-0008-0000-0D00-000005000000}"/>
            </a:ext>
          </a:extLst>
        </xdr:cNvPr>
        <xdr:cNvPicPr>
          <a:picLocks/>
        </xdr:cNvPicPr>
      </xdr:nvPicPr>
      <xdr:blipFill>
        <a:blip xmlns:r="http://schemas.openxmlformats.org/officeDocument/2006/relationships" r:embed="rId1"/>
        <a:stretch>
          <a:fillRect/>
        </a:stretch>
      </xdr:blipFill>
      <xdr:spPr>
        <a:xfrm>
          <a:off x="469900" y="2079625"/>
          <a:ext cx="2451100" cy="40513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136525</xdr:colOff>
      <xdr:row>5</xdr:row>
      <xdr:rowOff>73025</xdr:rowOff>
    </xdr:from>
    <xdr:to>
      <xdr:col>8</xdr:col>
      <xdr:colOff>177800</xdr:colOff>
      <xdr:row>44</xdr:row>
      <xdr:rowOff>79375</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1"/>
        <a:stretch>
          <a:fillRect/>
        </a:stretch>
      </xdr:blipFill>
      <xdr:spPr>
        <a:xfrm>
          <a:off x="889000" y="1101725"/>
          <a:ext cx="1612900" cy="60071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3</xdr:col>
      <xdr:colOff>22225</xdr:colOff>
      <xdr:row>5</xdr:row>
      <xdr:rowOff>73025</xdr:rowOff>
    </xdr:from>
    <xdr:to>
      <xdr:col>8</xdr:col>
      <xdr:colOff>292100</xdr:colOff>
      <xdr:row>44</xdr:row>
      <xdr:rowOff>79375</xdr:rowOff>
    </xdr:to>
    <xdr:pic>
      <xdr:nvPicPr>
        <xdr:cNvPr id="5" name="図 4">
          <a:extLst>
            <a:ext uri="{FF2B5EF4-FFF2-40B4-BE49-F238E27FC236}">
              <a16:creationId xmlns:a16="http://schemas.microsoft.com/office/drawing/2014/main" id="{00000000-0008-0000-0F00-000005000000}"/>
            </a:ext>
          </a:extLst>
        </xdr:cNvPr>
        <xdr:cNvPicPr>
          <a:picLocks/>
        </xdr:cNvPicPr>
      </xdr:nvPicPr>
      <xdr:blipFill>
        <a:blip xmlns:r="http://schemas.openxmlformats.org/officeDocument/2006/relationships" r:embed="rId1"/>
        <a:stretch>
          <a:fillRect/>
        </a:stretch>
      </xdr:blipFill>
      <xdr:spPr>
        <a:xfrm>
          <a:off x="774700" y="1101725"/>
          <a:ext cx="1841500" cy="60071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50800</xdr:colOff>
      <xdr:row>10</xdr:row>
      <xdr:rowOff>41275</xdr:rowOff>
    </xdr:from>
    <xdr:to>
      <xdr:col>9</xdr:col>
      <xdr:colOff>263525</xdr:colOff>
      <xdr:row>39</xdr:row>
      <xdr:rowOff>111125</xdr:rowOff>
    </xdr:to>
    <xdr:pic>
      <xdr:nvPicPr>
        <xdr:cNvPr id="5" name="図 4">
          <a:extLst>
            <a:ext uri="{FF2B5EF4-FFF2-40B4-BE49-F238E27FC236}">
              <a16:creationId xmlns:a16="http://schemas.microsoft.com/office/drawing/2014/main" id="{00000000-0008-0000-1000-000005000000}"/>
            </a:ext>
          </a:extLst>
        </xdr:cNvPr>
        <xdr:cNvPicPr>
          <a:picLocks/>
        </xdr:cNvPicPr>
      </xdr:nvPicPr>
      <xdr:blipFill>
        <a:blip xmlns:r="http://schemas.openxmlformats.org/officeDocument/2006/relationships" r:embed="rId1"/>
        <a:stretch>
          <a:fillRect/>
        </a:stretch>
      </xdr:blipFill>
      <xdr:spPr>
        <a:xfrm>
          <a:off x="488950" y="1831975"/>
          <a:ext cx="2413000" cy="45466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13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13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13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13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13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13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13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13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13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13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13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13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13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13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13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13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13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13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13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13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id="1" name="テーブル1" displayName="テーブル1" ref="B15:B21" totalsRowShown="0" dataDxfId="41" headerRowBorderDxfId="42" tableBorderDxfId="40">
  <autoFilter ref="B15:B21"/>
  <tableColumns count="1">
    <tableColumn id="1" name="対象箇所" dataDxfId="39"/>
  </tableColumns>
  <tableStyleInfo name="TableStyleMedium2" showFirstColumn="0" showLastColumn="0" showRowStripes="1" showColumnStripes="0"/>
</table>
</file>

<file path=xl/tables/table2.xml><?xml version="1.0" encoding="utf-8"?>
<table xmlns="http://schemas.openxmlformats.org/spreadsheetml/2006/main" id="2" name="テーブル2" displayName="テーブル2" ref="C15:J46" headerRowDxfId="38" headerRowBorderDxfId="37" tableBorderDxfId="36">
  <autoFilter ref="C15:J46"/>
  <tableColumns count="8">
    <tableColumn id="9" name="部位区分" totalsRowLabel="集計" dataDxfId="35" totalsRowDxfId="34"/>
    <tableColumn id="2" name="変状区分" dataDxfId="33" totalsRowDxfId="32"/>
    <tableColumn id="7" name="変状種類" dataDxfId="31" totalsRowDxfId="30"/>
    <tableColumn id="4" name="対策区分" dataDxfId="29" totalsRowDxfId="28"/>
    <tableColumn id="5" name="健全性" dataDxfId="27" totalsRowDxfId="26"/>
    <tableColumn id="12" name="調査の要否" dataDxfId="25" totalsRowDxfId="24"/>
    <tableColumn id="10" name="措置の要否" dataDxfId="23" totalsRowDxfId="22"/>
    <tableColumn id="11" name="実施有無" totalsRowFunction="count" dataDxfId="21" totalsRowDxfId="20"/>
  </tableColumns>
  <tableStyleInfo name="TableStyleMedium2" showFirstColumn="0" showLastColumn="0" showRowStripes="1" showColumnStripes="0"/>
</table>
</file>

<file path=xl/tables/table3.xml><?xml version="1.0" encoding="utf-8"?>
<table xmlns="http://schemas.openxmlformats.org/spreadsheetml/2006/main" id="11" name="テーブル312" displayName="テーブル312" ref="B50:B54" totalsRowShown="0" headerRowBorderDxfId="19" tableBorderDxfId="18">
  <autoFilter ref="B50:B54"/>
  <tableColumns count="1">
    <tableColumn id="1" name="施設の内訳"/>
  </tableColumns>
  <tableStyleInfo name="TableStyleMedium2" showFirstColumn="0" showLastColumn="0" showRowStripes="1" showColumnStripes="0"/>
</table>
</file>

<file path=xl/tables/table4.xml><?xml version="1.0" encoding="utf-8"?>
<table xmlns="http://schemas.openxmlformats.org/spreadsheetml/2006/main" id="12" name="テーブル413" displayName="テーブル413" ref="C50:C80" totalsRowShown="0" headerRowBorderDxfId="17" tableBorderDxfId="16">
  <autoFilter ref="C50:C80"/>
  <tableColumns count="1">
    <tableColumn id="1" name="対象箇所"/>
  </tableColumns>
  <tableStyleInfo name="TableStyleMedium2" showFirstColumn="0" showLastColumn="0" showRowStripes="1" showColumnStripes="0"/>
</table>
</file>

<file path=xl/tables/table5.xml><?xml version="1.0" encoding="utf-8"?>
<table xmlns="http://schemas.openxmlformats.org/spreadsheetml/2006/main" id="13" name="テーブル614" displayName="テーブル614" ref="D50:D53" totalsRowShown="0" headerRowDxfId="15" headerRowBorderDxfId="14" tableBorderDxfId="13">
  <autoFilter ref="D50:D53"/>
  <tableColumns count="1">
    <tableColumn id="1" name="部位区分"/>
  </tableColumns>
  <tableStyleInfo name="TableStyleMedium2" showFirstColumn="0" showLastColumn="0" showRowStripes="1" showColumnStripes="0"/>
</table>
</file>

<file path=xl/tables/table6.xml><?xml version="1.0" encoding="utf-8"?>
<table xmlns="http://schemas.openxmlformats.org/spreadsheetml/2006/main" id="14" name="テーブル815" displayName="テーブル815" ref="E50:G57" totalsRowShown="0" headerRowDxfId="12" headerRowBorderDxfId="11" tableBorderDxfId="10">
  <autoFilter ref="E50:G57"/>
  <tableColumns count="3">
    <tableColumn id="1" name="異常の種類"/>
    <tableColumn id="2" name="異常判定区分 "/>
    <tableColumn id="3" name="実施有無"/>
  </tableColumns>
  <tableStyleInfo name="TableStyleMedium2" showFirstColumn="0" showLastColumn="0" showRowStripes="1" showColumnStripes="0"/>
</table>
</file>

<file path=xl/tables/table7.xml><?xml version="1.0" encoding="utf-8"?>
<table xmlns="http://schemas.openxmlformats.org/spreadsheetml/2006/main" id="5" name="テーブル5" displayName="テーブル5" ref="L15:L20" totalsRowShown="0">
  <autoFilter ref="L15:L20"/>
  <tableColumns count="1">
    <tableColumn id="1" name="対策区分の判定"/>
  </tableColumns>
  <tableStyleInfo name="TableStyleMedium2" showFirstColumn="0" showLastColumn="0" showRowStripes="1" showColumnStripes="0"/>
</table>
</file>

<file path=xl/tables/table8.xml><?xml version="1.0" encoding="utf-8"?>
<table xmlns="http://schemas.openxmlformats.org/spreadsheetml/2006/main" id="6" name="テーブル6" displayName="テーブル6" ref="M15:M19" totalsRowShown="0">
  <autoFilter ref="M15:M19"/>
  <tableColumns count="1">
    <tableColumn id="1" name="健全性"/>
  </tableColumns>
  <tableStyleInfo name="TableStyleMedium2" showFirstColumn="0" showLastColumn="0" showRowStripes="1" showColumnStripes="0"/>
</table>
</file>

<file path=xl/tables/table9.xml><?xml version="1.0" encoding="utf-8"?>
<table xmlns="http://schemas.openxmlformats.org/spreadsheetml/2006/main" id="3" name="テーブル14" displayName="テーブル14" ref="B5:B12" totalsRowShown="0" dataDxfId="8" headerRowBorderDxfId="9" tableBorderDxfId="7">
  <autoFilter ref="B5:B12"/>
  <tableColumns count="1">
    <tableColumn id="1" name="トンネルの分類" dataDxfId="6"/>
  </tableColumns>
  <tableStyleInfo name="TableStyleMedium2" showFirstColumn="0" showLastColumn="0" showRowStripes="1" showColumnStripes="0"/>
</table>
</file>

<file path=xl/tables/table10.xml><?xml version="1.0" encoding="utf-8"?>
<table xmlns="http://schemas.openxmlformats.org/spreadsheetml/2006/main" id="4" name="テーブル145" displayName="テーブル145" ref="C5:E11" totalsRowShown="0" dataDxfId="4" headerRowBorderDxfId="5" tableBorderDxfId="3">
  <autoFilter ref="C5:E11"/>
  <tableColumns count="3">
    <tableColumn id="1" name="トンネル工法" dataDxfId="2"/>
    <tableColumn id="2" name="緊急輸送路" dataDxfId="1"/>
    <tableColumn id="3" name="代替路"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12.xml"/><Relationship Id="rId1" Type="http://schemas.openxmlformats.org/officeDocument/2006/relationships/printerSettings" Target="../printerSettings/printerSettings20.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41"/>
  <sheetViews>
    <sheetView workbookViewId="0">
      <selection sqref="A1:N2"/>
    </sheetView>
  </sheetViews>
  <sheetFormatPr defaultRowHeight="13.5" x14ac:dyDescent="0.15"/>
  <cols>
    <col min="1" max="2" width="8.875" customWidth="1"/>
    <col min="3" max="3" width="9" customWidth="1"/>
    <col min="4" max="4" width="8.875" customWidth="1"/>
  </cols>
  <sheetData>
    <row r="1" spans="1:14" x14ac:dyDescent="0.15">
      <c r="A1" s="405" t="s">
        <v>424</v>
      </c>
      <c r="B1" s="405"/>
      <c r="C1" s="405"/>
      <c r="D1" s="405"/>
      <c r="E1" s="405"/>
      <c r="F1" s="405"/>
      <c r="G1" s="405"/>
      <c r="H1" s="405"/>
      <c r="I1" s="405"/>
      <c r="J1" s="405"/>
      <c r="K1" s="405"/>
      <c r="L1" s="405"/>
      <c r="M1" s="405"/>
      <c r="N1" s="405"/>
    </row>
    <row r="2" spans="1:14" x14ac:dyDescent="0.15">
      <c r="A2" s="405"/>
      <c r="B2" s="405"/>
      <c r="C2" s="405"/>
      <c r="D2" s="405"/>
      <c r="E2" s="405"/>
      <c r="F2" s="405"/>
      <c r="G2" s="405"/>
      <c r="H2" s="405"/>
      <c r="I2" s="405"/>
      <c r="J2" s="405"/>
      <c r="K2" s="405"/>
      <c r="L2" s="405"/>
      <c r="M2" s="405"/>
      <c r="N2" s="405"/>
    </row>
    <row r="3" spans="1:14" x14ac:dyDescent="0.15">
      <c r="A3" s="406" t="s">
        <v>434</v>
      </c>
      <c r="B3" s="406"/>
      <c r="C3" s="406"/>
      <c r="D3" s="406"/>
      <c r="E3" s="406"/>
      <c r="F3" s="406"/>
      <c r="G3" s="406"/>
      <c r="H3" s="407" t="s">
        <v>435</v>
      </c>
      <c r="I3" s="407"/>
      <c r="J3" s="407"/>
      <c r="K3" s="407"/>
      <c r="L3" s="407"/>
      <c r="M3" s="407"/>
      <c r="N3" s="407"/>
    </row>
    <row r="4" spans="1:14" x14ac:dyDescent="0.15">
      <c r="H4" t="s">
        <v>437</v>
      </c>
    </row>
    <row r="5" spans="1:14" x14ac:dyDescent="0.15">
      <c r="H5" s="404" t="s">
        <v>436</v>
      </c>
      <c r="I5" s="404"/>
      <c r="J5" s="404"/>
      <c r="K5" s="404"/>
      <c r="L5" s="404"/>
      <c r="M5" s="404"/>
      <c r="N5" s="404"/>
    </row>
    <row r="6" spans="1:14" x14ac:dyDescent="0.15">
      <c r="H6" s="404"/>
      <c r="I6" s="404"/>
      <c r="J6" s="404"/>
      <c r="K6" s="404"/>
      <c r="L6" s="404"/>
      <c r="M6" s="404"/>
      <c r="N6" s="404"/>
    </row>
    <row r="7" spans="1:14" x14ac:dyDescent="0.15">
      <c r="H7" s="404"/>
      <c r="I7" s="404"/>
      <c r="J7" s="404"/>
      <c r="K7" s="404"/>
      <c r="L7" s="404"/>
      <c r="M7" s="404"/>
      <c r="N7" s="404"/>
    </row>
    <row r="8" spans="1:14" x14ac:dyDescent="0.15">
      <c r="H8" s="404"/>
      <c r="I8" s="404"/>
      <c r="J8" s="404"/>
      <c r="K8" s="404"/>
      <c r="L8" s="404"/>
      <c r="M8" s="404"/>
      <c r="N8" s="404"/>
    </row>
    <row r="9" spans="1:14" x14ac:dyDescent="0.15">
      <c r="H9" t="s">
        <v>562</v>
      </c>
    </row>
    <row r="10" spans="1:14" x14ac:dyDescent="0.15">
      <c r="H10" s="403" t="s">
        <v>438</v>
      </c>
      <c r="I10" s="403"/>
      <c r="J10" s="403"/>
      <c r="K10" s="403"/>
      <c r="L10" s="403"/>
      <c r="M10" s="403"/>
      <c r="N10" s="403"/>
    </row>
    <row r="11" spans="1:14" x14ac:dyDescent="0.15">
      <c r="H11" s="403"/>
      <c r="I11" s="403"/>
      <c r="J11" s="403"/>
      <c r="K11" s="403"/>
      <c r="L11" s="403"/>
      <c r="M11" s="403"/>
      <c r="N11" s="403"/>
    </row>
    <row r="12" spans="1:14" x14ac:dyDescent="0.15">
      <c r="H12" t="s">
        <v>439</v>
      </c>
    </row>
    <row r="13" spans="1:14" ht="13.5" customHeight="1" x14ac:dyDescent="0.15">
      <c r="H13" s="403" t="s">
        <v>440</v>
      </c>
      <c r="I13" s="403"/>
      <c r="J13" s="403"/>
      <c r="K13" s="403"/>
      <c r="L13" s="403"/>
      <c r="M13" s="403"/>
      <c r="N13" s="403"/>
    </row>
    <row r="14" spans="1:14" x14ac:dyDescent="0.15">
      <c r="H14" s="403"/>
      <c r="I14" s="403"/>
      <c r="J14" s="403"/>
      <c r="K14" s="403"/>
      <c r="L14" s="403"/>
      <c r="M14" s="403"/>
      <c r="N14" s="403"/>
    </row>
    <row r="15" spans="1:14" x14ac:dyDescent="0.15">
      <c r="H15" s="403"/>
      <c r="I15" s="403"/>
      <c r="J15" s="403"/>
      <c r="K15" s="403"/>
      <c r="L15" s="403"/>
      <c r="M15" s="403"/>
      <c r="N15" s="403"/>
    </row>
    <row r="16" spans="1:14" x14ac:dyDescent="0.15">
      <c r="H16" t="s">
        <v>441</v>
      </c>
    </row>
    <row r="17" spans="8:14" x14ac:dyDescent="0.15">
      <c r="H17" s="403" t="s">
        <v>442</v>
      </c>
      <c r="I17" s="403"/>
      <c r="J17" s="403"/>
      <c r="K17" s="403"/>
      <c r="L17" s="403"/>
      <c r="M17" s="403"/>
      <c r="N17" s="403"/>
    </row>
    <row r="18" spans="8:14" x14ac:dyDescent="0.15">
      <c r="H18" s="403"/>
      <c r="I18" s="403"/>
      <c r="J18" s="403"/>
      <c r="K18" s="403"/>
      <c r="L18" s="403"/>
      <c r="M18" s="403"/>
      <c r="N18" s="403"/>
    </row>
    <row r="19" spans="8:14" x14ac:dyDescent="0.15">
      <c r="H19" t="s">
        <v>443</v>
      </c>
    </row>
    <row r="20" spans="8:14" x14ac:dyDescent="0.15">
      <c r="H20" s="403" t="s">
        <v>444</v>
      </c>
      <c r="I20" s="403"/>
      <c r="J20" s="403"/>
      <c r="K20" s="403"/>
      <c r="L20" s="403"/>
      <c r="M20" s="403"/>
      <c r="N20" s="403"/>
    </row>
    <row r="21" spans="8:14" x14ac:dyDescent="0.15">
      <c r="H21" s="403"/>
      <c r="I21" s="403"/>
      <c r="J21" s="403"/>
      <c r="K21" s="403"/>
      <c r="L21" s="403"/>
      <c r="M21" s="403"/>
      <c r="N21" s="403"/>
    </row>
    <row r="22" spans="8:14" x14ac:dyDescent="0.15">
      <c r="H22" t="s">
        <v>445</v>
      </c>
    </row>
    <row r="23" spans="8:14" x14ac:dyDescent="0.15">
      <c r="H23" t="s">
        <v>446</v>
      </c>
    </row>
    <row r="24" spans="8:14" x14ac:dyDescent="0.15">
      <c r="H24" t="s">
        <v>447</v>
      </c>
    </row>
    <row r="25" spans="8:14" ht="13.5" customHeight="1" x14ac:dyDescent="0.15">
      <c r="H25" s="403" t="s">
        <v>448</v>
      </c>
      <c r="I25" s="403"/>
      <c r="J25" s="403"/>
      <c r="K25" s="403"/>
      <c r="L25" s="403"/>
      <c r="M25" s="403"/>
      <c r="N25" s="403"/>
    </row>
    <row r="26" spans="8:14" x14ac:dyDescent="0.15">
      <c r="H26" s="403"/>
      <c r="I26" s="403"/>
      <c r="J26" s="403"/>
      <c r="K26" s="403"/>
      <c r="L26" s="403"/>
      <c r="M26" s="403"/>
      <c r="N26" s="403"/>
    </row>
    <row r="27" spans="8:14" ht="12" customHeight="1" x14ac:dyDescent="0.15">
      <c r="H27" s="408" t="s">
        <v>449</v>
      </c>
      <c r="I27" s="408"/>
      <c r="J27" s="408"/>
      <c r="K27" s="408"/>
      <c r="L27" s="408"/>
      <c r="M27" s="408"/>
      <c r="N27" s="408"/>
    </row>
    <row r="28" spans="8:14" x14ac:dyDescent="0.15">
      <c r="H28" t="s">
        <v>450</v>
      </c>
    </row>
    <row r="29" spans="8:14" x14ac:dyDescent="0.15">
      <c r="H29" s="407" t="s">
        <v>545</v>
      </c>
      <c r="I29" s="407"/>
      <c r="J29" s="407"/>
      <c r="K29" s="407"/>
      <c r="L29" s="407"/>
      <c r="M29" s="407"/>
      <c r="N29" s="407"/>
    </row>
    <row r="30" spans="8:14" x14ac:dyDescent="0.15">
      <c r="H30" t="s">
        <v>563</v>
      </c>
    </row>
    <row r="31" spans="8:14" ht="13.15" customHeight="1" x14ac:dyDescent="0.15">
      <c r="H31" s="403" t="s">
        <v>565</v>
      </c>
      <c r="I31" s="403"/>
      <c r="J31" s="403"/>
      <c r="K31" s="403"/>
      <c r="L31" s="403"/>
      <c r="M31" s="403"/>
      <c r="N31" s="403"/>
    </row>
    <row r="32" spans="8:14" x14ac:dyDescent="0.15">
      <c r="H32" s="403"/>
      <c r="I32" s="403"/>
      <c r="J32" s="403"/>
      <c r="K32" s="403"/>
      <c r="L32" s="403"/>
      <c r="M32" s="403"/>
      <c r="N32" s="403"/>
    </row>
    <row r="33" spans="2:14" x14ac:dyDescent="0.15">
      <c r="H33" s="403"/>
      <c r="I33" s="403"/>
      <c r="J33" s="403"/>
      <c r="K33" s="403"/>
      <c r="L33" s="403"/>
      <c r="M33" s="403"/>
      <c r="N33" s="403"/>
    </row>
    <row r="34" spans="2:14" x14ac:dyDescent="0.15">
      <c r="H34" s="403"/>
      <c r="I34" s="403"/>
      <c r="J34" s="403"/>
      <c r="K34" s="403"/>
      <c r="L34" s="403"/>
      <c r="M34" s="403"/>
      <c r="N34" s="403"/>
    </row>
    <row r="35" spans="2:14" x14ac:dyDescent="0.15">
      <c r="B35" s="404"/>
      <c r="C35" s="404"/>
      <c r="D35" s="128"/>
      <c r="H35" s="403"/>
      <c r="I35" s="403"/>
      <c r="J35" s="403"/>
      <c r="K35" s="403"/>
      <c r="L35" s="403"/>
      <c r="M35" s="403"/>
      <c r="N35" s="403"/>
    </row>
    <row r="36" spans="2:14" x14ac:dyDescent="0.15">
      <c r="H36" s="409"/>
      <c r="I36" s="409"/>
      <c r="J36" s="409"/>
      <c r="K36" s="409"/>
      <c r="L36" s="409"/>
      <c r="M36" s="409"/>
      <c r="N36" s="409"/>
    </row>
    <row r="37" spans="2:14" x14ac:dyDescent="0.15">
      <c r="H37" s="403"/>
      <c r="I37" s="403"/>
      <c r="J37" s="403"/>
      <c r="K37" s="403"/>
      <c r="L37" s="403"/>
      <c r="M37" s="403"/>
      <c r="N37" s="403"/>
    </row>
    <row r="38" spans="2:14" ht="13.15" customHeight="1" x14ac:dyDescent="0.15">
      <c r="H38" s="403"/>
      <c r="I38" s="403"/>
      <c r="J38" s="403"/>
      <c r="K38" s="403"/>
      <c r="L38" s="403"/>
      <c r="M38" s="403"/>
      <c r="N38" s="403"/>
    </row>
    <row r="39" spans="2:14" x14ac:dyDescent="0.15">
      <c r="H39" s="403"/>
      <c r="I39" s="403"/>
      <c r="J39" s="403"/>
      <c r="K39" s="403"/>
      <c r="L39" s="403"/>
      <c r="M39" s="403"/>
      <c r="N39" s="403"/>
    </row>
    <row r="40" spans="2:14" x14ac:dyDescent="0.15">
      <c r="H40" s="403"/>
      <c r="I40" s="403"/>
      <c r="J40" s="403"/>
      <c r="K40" s="403"/>
      <c r="L40" s="403"/>
      <c r="M40" s="403"/>
      <c r="N40" s="403"/>
    </row>
    <row r="41" spans="2:14" x14ac:dyDescent="0.15">
      <c r="H41" s="403"/>
      <c r="I41" s="403"/>
      <c r="J41" s="403"/>
      <c r="K41" s="403"/>
      <c r="L41" s="403"/>
      <c r="M41" s="403"/>
      <c r="N41" s="403"/>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N39"/>
  <sheetViews>
    <sheetView workbookViewId="0">
      <selection sqref="A1:N2"/>
    </sheetView>
  </sheetViews>
  <sheetFormatPr defaultRowHeight="13.5" x14ac:dyDescent="0.15"/>
  <cols>
    <col min="1" max="1" width="8.875" customWidth="1"/>
    <col min="2" max="3" width="9" customWidth="1"/>
    <col min="4" max="4" width="8.875" customWidth="1"/>
  </cols>
  <sheetData>
    <row r="1" spans="1:14" x14ac:dyDescent="0.15">
      <c r="A1" s="410" t="s">
        <v>425</v>
      </c>
      <c r="B1" s="410"/>
      <c r="C1" s="410"/>
      <c r="D1" s="410"/>
      <c r="E1" s="410"/>
      <c r="F1" s="410"/>
      <c r="G1" s="410"/>
      <c r="H1" s="410"/>
      <c r="I1" s="410"/>
      <c r="J1" s="410"/>
      <c r="K1" s="410"/>
      <c r="L1" s="410"/>
      <c r="M1" s="410"/>
      <c r="N1" s="410"/>
    </row>
    <row r="2" spans="1:14" x14ac:dyDescent="0.15">
      <c r="A2" s="410"/>
      <c r="B2" s="410"/>
      <c r="C2" s="410"/>
      <c r="D2" s="410"/>
      <c r="E2" s="410"/>
      <c r="F2" s="410"/>
      <c r="G2" s="410"/>
      <c r="H2" s="410"/>
      <c r="I2" s="410"/>
      <c r="J2" s="410"/>
      <c r="K2" s="410"/>
      <c r="L2" s="410"/>
      <c r="M2" s="410"/>
      <c r="N2" s="410"/>
    </row>
    <row r="22" spans="1:14" ht="13.5" customHeight="1" x14ac:dyDescent="0.15"/>
    <row r="23" spans="1:14" ht="27.75" customHeight="1" x14ac:dyDescent="0.15">
      <c r="B23" s="130"/>
      <c r="C23" s="130"/>
      <c r="D23" s="130"/>
      <c r="E23" s="130"/>
      <c r="F23" s="130"/>
      <c r="G23" s="130"/>
      <c r="H23" s="130"/>
      <c r="I23" s="130"/>
      <c r="J23" s="130"/>
      <c r="K23" s="130"/>
      <c r="L23" s="130"/>
      <c r="M23" s="130"/>
      <c r="N23" s="130"/>
    </row>
    <row r="25" spans="1:14" ht="40.5" customHeight="1" x14ac:dyDescent="0.15">
      <c r="B25" s="130"/>
      <c r="C25" s="130"/>
      <c r="D25" s="130"/>
      <c r="E25" s="130"/>
      <c r="F25" s="130"/>
      <c r="G25" s="130"/>
      <c r="H25" s="130"/>
      <c r="I25" s="130"/>
      <c r="J25" s="130"/>
      <c r="K25" s="130"/>
      <c r="L25" s="130"/>
      <c r="M25" s="130"/>
      <c r="N25" s="130"/>
    </row>
    <row r="26" spans="1:14" ht="13.5" customHeight="1" x14ac:dyDescent="0.15">
      <c r="A26" t="s">
        <v>451</v>
      </c>
      <c r="B26" s="130"/>
      <c r="C26" s="130"/>
      <c r="D26" s="130"/>
      <c r="E26" s="130"/>
      <c r="F26" s="130"/>
      <c r="G26" s="130"/>
      <c r="H26" s="130"/>
      <c r="I26" s="130"/>
      <c r="J26" s="130"/>
      <c r="K26" s="130"/>
      <c r="L26" s="130"/>
      <c r="M26" s="130"/>
      <c r="N26" s="130"/>
    </row>
    <row r="27" spans="1:14" ht="27" customHeight="1" x14ac:dyDescent="0.15">
      <c r="A27" s="403" t="s">
        <v>454</v>
      </c>
      <c r="B27" s="403"/>
      <c r="C27" s="403"/>
      <c r="D27" s="403"/>
      <c r="E27" s="403"/>
      <c r="F27" s="403"/>
      <c r="G27" s="403"/>
      <c r="H27" s="403"/>
      <c r="I27" s="403"/>
      <c r="J27" s="403"/>
      <c r="K27" s="403"/>
      <c r="L27" s="403"/>
      <c r="M27" s="403"/>
      <c r="N27" s="403"/>
    </row>
    <row r="28" spans="1:14" x14ac:dyDescent="0.15">
      <c r="A28" t="s">
        <v>452</v>
      </c>
    </row>
    <row r="29" spans="1:14" ht="40.5" customHeight="1" x14ac:dyDescent="0.15">
      <c r="A29" s="403" t="s">
        <v>453</v>
      </c>
      <c r="B29" s="403"/>
      <c r="C29" s="403"/>
      <c r="D29" s="403"/>
      <c r="E29" s="403"/>
      <c r="F29" s="403"/>
      <c r="G29" s="403"/>
      <c r="H29" s="403"/>
      <c r="I29" s="403"/>
      <c r="J29" s="403"/>
      <c r="K29" s="403"/>
      <c r="L29" s="403"/>
      <c r="M29" s="403"/>
      <c r="N29" s="403"/>
    </row>
    <row r="30" spans="1:14" ht="27" customHeight="1" x14ac:dyDescent="0.15">
      <c r="A30" s="403" t="s">
        <v>556</v>
      </c>
      <c r="B30" s="403"/>
      <c r="C30" s="403"/>
      <c r="D30" s="403"/>
      <c r="E30" s="403"/>
      <c r="F30" s="403"/>
      <c r="G30" s="403"/>
      <c r="H30" s="403"/>
      <c r="I30" s="403"/>
      <c r="J30" s="403"/>
      <c r="K30" s="403"/>
      <c r="L30" s="403"/>
      <c r="M30" s="403"/>
      <c r="N30" s="403"/>
    </row>
    <row r="32" spans="1:14" x14ac:dyDescent="0.15">
      <c r="A32" s="129"/>
      <c r="B32" s="129"/>
      <c r="C32" s="129"/>
      <c r="D32" s="129"/>
      <c r="E32" s="129"/>
      <c r="F32" s="129"/>
      <c r="G32" s="129"/>
      <c r="H32" s="129"/>
      <c r="I32" s="129"/>
      <c r="J32" s="129"/>
      <c r="K32" s="129"/>
      <c r="L32" s="129"/>
      <c r="M32" s="129"/>
      <c r="N32" s="129"/>
    </row>
    <row r="33" spans="1:14" x14ac:dyDescent="0.15">
      <c r="A33" s="129"/>
      <c r="B33" s="129"/>
      <c r="C33" s="129"/>
      <c r="D33" s="129"/>
      <c r="E33" s="129"/>
      <c r="F33" s="129"/>
      <c r="G33" s="129"/>
      <c r="H33" s="129"/>
      <c r="I33" s="129"/>
      <c r="J33" s="129"/>
      <c r="K33" s="129"/>
      <c r="L33" s="129"/>
      <c r="M33" s="129"/>
      <c r="N33" s="129"/>
    </row>
    <row r="39" spans="1:14" x14ac:dyDescent="0.15">
      <c r="G39" s="128"/>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B1:AK31"/>
  <sheetViews>
    <sheetView showGridLines="0" view="pageBreakPreview" zoomScale="85" zoomScaleNormal="100" zoomScaleSheetLayoutView="85" workbookViewId="0">
      <selection activeCell="M7" sqref="M7:N10"/>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5" customWidth="1"/>
    <col min="24" max="24" width="9.625" style="25" customWidth="1"/>
    <col min="25" max="25" width="5.875" style="25"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32" t="s">
        <v>173</v>
      </c>
      <c r="T2" s="433"/>
      <c r="U2" s="433"/>
      <c r="V2" s="434"/>
      <c r="W2" s="435" t="str">
        <f>AI7&amp;","&amp;AI8</f>
        <v>34.17614,132.07306</v>
      </c>
      <c r="X2" s="435"/>
      <c r="Y2" s="435"/>
      <c r="Z2" s="435"/>
      <c r="AA2" s="435"/>
      <c r="AB2" s="435"/>
    </row>
    <row r="3" spans="2:37" ht="20.100000000000001" customHeight="1" x14ac:dyDescent="0.15">
      <c r="B3" s="441" t="s">
        <v>27</v>
      </c>
      <c r="C3" s="441"/>
      <c r="D3" s="442" t="s">
        <v>874</v>
      </c>
      <c r="E3" s="443"/>
      <c r="F3" s="443"/>
      <c r="G3" s="444"/>
      <c r="H3" s="441" t="s">
        <v>172</v>
      </c>
      <c r="I3" s="441"/>
      <c r="J3" s="445" t="s">
        <v>875</v>
      </c>
      <c r="K3" s="446"/>
      <c r="L3" s="446"/>
      <c r="M3" s="446"/>
      <c r="N3" s="446"/>
      <c r="O3" s="447"/>
      <c r="P3" s="417" t="s">
        <v>10</v>
      </c>
      <c r="Q3" s="419"/>
      <c r="R3" s="445" t="s">
        <v>876</v>
      </c>
      <c r="S3" s="446"/>
      <c r="T3" s="446"/>
      <c r="U3" s="446"/>
      <c r="V3" s="447"/>
      <c r="W3" s="432" t="s">
        <v>171</v>
      </c>
      <c r="X3" s="433"/>
      <c r="Y3" s="433"/>
      <c r="Z3" s="451" t="s">
        <v>856</v>
      </c>
      <c r="AA3" s="452"/>
      <c r="AB3" s="453"/>
    </row>
    <row r="4" spans="2:37" ht="20.100000000000001" customHeight="1" x14ac:dyDescent="0.15">
      <c r="B4" s="440" t="s">
        <v>11</v>
      </c>
      <c r="C4" s="440"/>
      <c r="D4" s="454" t="s">
        <v>873</v>
      </c>
      <c r="E4" s="454"/>
      <c r="F4" s="454"/>
      <c r="G4" s="454"/>
      <c r="H4" s="441"/>
      <c r="I4" s="441"/>
      <c r="J4" s="448"/>
      <c r="K4" s="449"/>
      <c r="L4" s="449"/>
      <c r="M4" s="449"/>
      <c r="N4" s="449"/>
      <c r="O4" s="450"/>
      <c r="P4" s="420"/>
      <c r="Q4" s="422"/>
      <c r="R4" s="448"/>
      <c r="S4" s="449"/>
      <c r="T4" s="449"/>
      <c r="U4" s="449"/>
      <c r="V4" s="450"/>
      <c r="W4" s="432" t="s">
        <v>170</v>
      </c>
      <c r="X4" s="433"/>
      <c r="Y4" s="433"/>
      <c r="Z4" s="451" t="s">
        <v>350</v>
      </c>
      <c r="AA4" s="452"/>
      <c r="AB4" s="453"/>
    </row>
    <row r="5" spans="2:37" ht="20.100000000000001" customHeight="1" x14ac:dyDescent="0.15">
      <c r="B5" s="475" t="s">
        <v>12</v>
      </c>
      <c r="C5" s="475"/>
      <c r="D5" s="47" t="s">
        <v>13</v>
      </c>
      <c r="E5" s="455" t="s">
        <v>877</v>
      </c>
      <c r="F5" s="455"/>
      <c r="G5" s="455"/>
      <c r="H5" s="417" t="s">
        <v>169</v>
      </c>
      <c r="I5" s="418"/>
      <c r="J5" s="419"/>
      <c r="K5" s="476" t="s">
        <v>878</v>
      </c>
      <c r="L5" s="477"/>
      <c r="M5" s="477"/>
      <c r="N5" s="477"/>
      <c r="O5" s="478"/>
      <c r="P5" s="482" t="s">
        <v>168</v>
      </c>
      <c r="Q5" s="483"/>
      <c r="R5" s="486" t="s">
        <v>761</v>
      </c>
      <c r="S5" s="487"/>
      <c r="T5" s="488"/>
      <c r="U5" s="420" t="s">
        <v>167</v>
      </c>
      <c r="V5" s="421"/>
      <c r="W5" s="422"/>
      <c r="X5" s="413" t="s">
        <v>166</v>
      </c>
      <c r="Y5" s="414"/>
      <c r="Z5" s="436">
        <v>20.5</v>
      </c>
      <c r="AA5" s="436"/>
      <c r="AB5" s="51" t="s">
        <v>165</v>
      </c>
    </row>
    <row r="6" spans="2:37" ht="20.100000000000001" customHeight="1" x14ac:dyDescent="0.15">
      <c r="B6" s="475"/>
      <c r="C6" s="475"/>
      <c r="D6" s="47" t="s">
        <v>14</v>
      </c>
      <c r="E6" s="455" t="s">
        <v>877</v>
      </c>
      <c r="F6" s="455"/>
      <c r="G6" s="455"/>
      <c r="H6" s="420"/>
      <c r="I6" s="421"/>
      <c r="J6" s="422"/>
      <c r="K6" s="479"/>
      <c r="L6" s="480"/>
      <c r="M6" s="480"/>
      <c r="N6" s="480"/>
      <c r="O6" s="481"/>
      <c r="P6" s="484"/>
      <c r="Q6" s="485"/>
      <c r="R6" s="489"/>
      <c r="S6" s="490"/>
      <c r="T6" s="491"/>
      <c r="U6" s="432" t="s">
        <v>15</v>
      </c>
      <c r="V6" s="433"/>
      <c r="W6" s="434"/>
      <c r="X6" s="413" t="s">
        <v>513</v>
      </c>
      <c r="Y6" s="414"/>
      <c r="Z6" s="414"/>
      <c r="AA6" s="414"/>
      <c r="AB6" s="415"/>
    </row>
    <row r="7" spans="2:37" ht="18.95" customHeight="1" x14ac:dyDescent="0.15">
      <c r="B7" s="456" t="s">
        <v>141</v>
      </c>
      <c r="C7" s="437" t="s">
        <v>155</v>
      </c>
      <c r="D7" s="439"/>
      <c r="E7" s="457">
        <v>341034.12</v>
      </c>
      <c r="F7" s="458"/>
      <c r="G7" s="459"/>
      <c r="H7" s="437" t="s">
        <v>164</v>
      </c>
      <c r="I7" s="438"/>
      <c r="J7" s="439"/>
      <c r="K7" s="460" t="s">
        <v>880</v>
      </c>
      <c r="L7" s="461"/>
      <c r="M7" s="471" t="s">
        <v>163</v>
      </c>
      <c r="N7" s="472"/>
      <c r="O7" s="437" t="s">
        <v>146</v>
      </c>
      <c r="P7" s="439"/>
      <c r="Q7" s="462" t="s">
        <v>710</v>
      </c>
      <c r="R7" s="463"/>
      <c r="S7" s="423" t="s">
        <v>162</v>
      </c>
      <c r="T7" s="437" t="s">
        <v>161</v>
      </c>
      <c r="U7" s="438"/>
      <c r="V7" s="438"/>
      <c r="W7" s="439"/>
      <c r="X7" s="46" t="s">
        <v>137</v>
      </c>
      <c r="Y7" s="90" t="s">
        <v>160</v>
      </c>
      <c r="Z7" s="89" t="s">
        <v>136</v>
      </c>
      <c r="AA7" s="440" t="s">
        <v>159</v>
      </c>
      <c r="AB7" s="440"/>
      <c r="AD7" s="6"/>
      <c r="AE7" s="3">
        <f>INT(E7/10000)</f>
        <v>34</v>
      </c>
      <c r="AF7" s="3">
        <f>INT(E7/100)-AE7*100</f>
        <v>10</v>
      </c>
      <c r="AG7" s="167">
        <f>E7-AE7*10000-AF7*100</f>
        <v>34.119999999995343</v>
      </c>
      <c r="AH7" s="168">
        <f>ROUND(AE7+AF7/60+AG7/60/60,5)</f>
        <v>34.176139999999997</v>
      </c>
      <c r="AI7" s="168" t="str">
        <f>TEXT(AH7,"0.00000")</f>
        <v>34.17614</v>
      </c>
    </row>
    <row r="8" spans="2:37" ht="18.95" customHeight="1" x14ac:dyDescent="0.15">
      <c r="B8" s="420"/>
      <c r="C8" s="464" t="s">
        <v>152</v>
      </c>
      <c r="D8" s="465"/>
      <c r="E8" s="457">
        <v>1320423.01</v>
      </c>
      <c r="F8" s="466"/>
      <c r="G8" s="467"/>
      <c r="H8" s="464" t="s">
        <v>158</v>
      </c>
      <c r="I8" s="468"/>
      <c r="J8" s="465"/>
      <c r="K8" s="469"/>
      <c r="L8" s="470"/>
      <c r="M8" s="471"/>
      <c r="N8" s="472"/>
      <c r="O8" s="464" t="s">
        <v>157</v>
      </c>
      <c r="P8" s="465"/>
      <c r="Q8" s="389"/>
      <c r="R8" s="391" t="s">
        <v>125</v>
      </c>
      <c r="S8" s="424"/>
      <c r="T8" s="411" t="s">
        <v>156</v>
      </c>
      <c r="U8" s="432" t="s">
        <v>246</v>
      </c>
      <c r="V8" s="433"/>
      <c r="W8" s="434"/>
      <c r="X8" s="58"/>
      <c r="Y8" s="58"/>
      <c r="Z8" s="390" t="s">
        <v>883</v>
      </c>
      <c r="AA8" s="431"/>
      <c r="AB8" s="431"/>
      <c r="AD8" s="68"/>
      <c r="AE8" s="3">
        <f>INT(E8/10000)</f>
        <v>132</v>
      </c>
      <c r="AF8" s="3">
        <f>INT(E8/100)-AE8*100</f>
        <v>4</v>
      </c>
      <c r="AG8" s="167">
        <f>E8-AE8*10000-AF8*100</f>
        <v>23.010000000009313</v>
      </c>
      <c r="AH8" s="168">
        <f>ROUND(AE8+AF8/60+AG8/60/60,5)</f>
        <v>132.07306</v>
      </c>
      <c r="AI8" s="168" t="str">
        <f>TEXT(AH8,"0.00000")</f>
        <v>132.07306</v>
      </c>
    </row>
    <row r="9" spans="2:37" ht="18.95" customHeight="1" x14ac:dyDescent="0.15">
      <c r="B9" s="493" t="s">
        <v>133</v>
      </c>
      <c r="C9" s="464" t="s">
        <v>155</v>
      </c>
      <c r="D9" s="465"/>
      <c r="E9" s="457">
        <v>341034.91</v>
      </c>
      <c r="F9" s="466"/>
      <c r="G9" s="467"/>
      <c r="H9" s="494" t="s">
        <v>524</v>
      </c>
      <c r="I9" s="495"/>
      <c r="J9" s="495"/>
      <c r="K9" s="496" t="s">
        <v>881</v>
      </c>
      <c r="L9" s="497"/>
      <c r="M9" s="471"/>
      <c r="N9" s="472"/>
      <c r="O9" s="464" t="s">
        <v>154</v>
      </c>
      <c r="P9" s="465"/>
      <c r="Q9" s="499"/>
      <c r="R9" s="499"/>
      <c r="S9" s="424"/>
      <c r="T9" s="416"/>
      <c r="U9" s="432" t="s">
        <v>153</v>
      </c>
      <c r="V9" s="433"/>
      <c r="W9" s="434"/>
      <c r="X9" s="58"/>
      <c r="Y9" s="58"/>
      <c r="Z9" s="390" t="s">
        <v>883</v>
      </c>
      <c r="AA9" s="431"/>
      <c r="AB9" s="431"/>
      <c r="AD9" s="68"/>
    </row>
    <row r="10" spans="2:37" ht="18.95" customHeight="1" x14ac:dyDescent="0.15">
      <c r="B10" s="437"/>
      <c r="C10" s="464" t="s">
        <v>152</v>
      </c>
      <c r="D10" s="465"/>
      <c r="E10" s="457">
        <v>1320422.8899999999</v>
      </c>
      <c r="F10" s="466"/>
      <c r="G10" s="467"/>
      <c r="H10" s="464" t="s">
        <v>151</v>
      </c>
      <c r="I10" s="468"/>
      <c r="J10" s="465"/>
      <c r="K10" s="492" t="s">
        <v>882</v>
      </c>
      <c r="L10" s="470"/>
      <c r="M10" s="473"/>
      <c r="N10" s="474"/>
      <c r="O10" s="464" t="s">
        <v>91</v>
      </c>
      <c r="P10" s="465"/>
      <c r="Q10" s="498"/>
      <c r="R10" s="498"/>
      <c r="S10" s="424"/>
      <c r="T10" s="412"/>
      <c r="U10" s="432" t="s">
        <v>150</v>
      </c>
      <c r="V10" s="433"/>
      <c r="W10" s="434"/>
      <c r="X10" s="58"/>
      <c r="Y10" s="58"/>
      <c r="Z10" s="390" t="s">
        <v>883</v>
      </c>
      <c r="AA10" s="431"/>
      <c r="AB10" s="431"/>
      <c r="AD10" s="68"/>
    </row>
    <row r="11" spans="2:37" ht="18.95" customHeight="1" x14ac:dyDescent="0.15">
      <c r="B11" s="464" t="s">
        <v>149</v>
      </c>
      <c r="C11" s="468"/>
      <c r="D11" s="465"/>
      <c r="E11" s="496" t="s">
        <v>692</v>
      </c>
      <c r="F11" s="500"/>
      <c r="G11" s="497"/>
      <c r="H11" s="464" t="s">
        <v>148</v>
      </c>
      <c r="I11" s="468"/>
      <c r="J11" s="465"/>
      <c r="K11" s="492" t="s">
        <v>882</v>
      </c>
      <c r="L11" s="470"/>
      <c r="M11" s="501" t="s">
        <v>147</v>
      </c>
      <c r="N11" s="502"/>
      <c r="O11" s="464" t="s">
        <v>146</v>
      </c>
      <c r="P11" s="465"/>
      <c r="Q11" s="462"/>
      <c r="R11" s="463"/>
      <c r="S11" s="424"/>
      <c r="T11" s="69" t="s">
        <v>145</v>
      </c>
      <c r="U11" s="432" t="s">
        <v>144</v>
      </c>
      <c r="V11" s="433"/>
      <c r="W11" s="434"/>
      <c r="X11" s="58"/>
      <c r="Y11" s="58"/>
      <c r="Z11" s="390" t="s">
        <v>883</v>
      </c>
      <c r="AA11" s="431"/>
      <c r="AB11" s="431"/>
      <c r="AD11" s="68"/>
    </row>
    <row r="12" spans="2:37" ht="18.95" customHeight="1" x14ac:dyDescent="0.15">
      <c r="B12" s="464" t="s">
        <v>143</v>
      </c>
      <c r="C12" s="468"/>
      <c r="D12" s="465"/>
      <c r="E12" s="496"/>
      <c r="F12" s="500"/>
      <c r="G12" s="51" t="s">
        <v>104</v>
      </c>
      <c r="H12" s="502" t="s">
        <v>142</v>
      </c>
      <c r="I12" s="423" t="s">
        <v>141</v>
      </c>
      <c r="J12" s="55" t="s">
        <v>132</v>
      </c>
      <c r="K12" s="496" t="s">
        <v>85</v>
      </c>
      <c r="L12" s="497"/>
      <c r="M12" s="473"/>
      <c r="N12" s="474"/>
      <c r="O12" s="464" t="s">
        <v>91</v>
      </c>
      <c r="P12" s="465"/>
      <c r="Q12" s="504"/>
      <c r="R12" s="504"/>
      <c r="S12" s="424"/>
      <c r="T12" s="411" t="s">
        <v>129</v>
      </c>
      <c r="U12" s="432" t="s">
        <v>128</v>
      </c>
      <c r="V12" s="433"/>
      <c r="W12" s="434"/>
      <c r="X12" s="58"/>
      <c r="Y12" s="58"/>
      <c r="Z12" s="390" t="s">
        <v>883</v>
      </c>
      <c r="AA12" s="431"/>
      <c r="AB12" s="431"/>
      <c r="AD12" s="68"/>
    </row>
    <row r="13" spans="2:37" ht="18.95" customHeight="1" x14ac:dyDescent="0.15">
      <c r="B13" s="493" t="s">
        <v>140</v>
      </c>
      <c r="C13" s="505"/>
      <c r="D13" s="506"/>
      <c r="E13" s="496"/>
      <c r="F13" s="500"/>
      <c r="G13" s="51" t="s">
        <v>494</v>
      </c>
      <c r="H13" s="472"/>
      <c r="I13" s="503"/>
      <c r="J13" s="55" t="s">
        <v>126</v>
      </c>
      <c r="K13" s="389">
        <v>3.4</v>
      </c>
      <c r="L13" s="53" t="s">
        <v>139</v>
      </c>
      <c r="M13" s="507" t="s">
        <v>138</v>
      </c>
      <c r="N13" s="508"/>
      <c r="O13" s="509"/>
      <c r="P13" s="46" t="s">
        <v>137</v>
      </c>
      <c r="Q13" s="49" t="s">
        <v>136</v>
      </c>
      <c r="R13" s="46" t="s">
        <v>91</v>
      </c>
      <c r="S13" s="424"/>
      <c r="T13" s="412"/>
      <c r="U13" s="432" t="s">
        <v>247</v>
      </c>
      <c r="V13" s="433"/>
      <c r="W13" s="434"/>
      <c r="X13" s="58"/>
      <c r="Y13" s="58"/>
      <c r="Z13" s="390" t="s">
        <v>883</v>
      </c>
      <c r="AA13" s="431"/>
      <c r="AB13" s="431"/>
      <c r="AD13" s="68"/>
      <c r="AF13" s="29"/>
      <c r="AG13" s="28"/>
      <c r="AH13" s="28"/>
      <c r="AI13" s="28"/>
      <c r="AJ13" s="30"/>
      <c r="AK13" s="26"/>
    </row>
    <row r="14" spans="2:37" ht="18.95" customHeight="1" x14ac:dyDescent="0.15">
      <c r="B14" s="493" t="s">
        <v>135</v>
      </c>
      <c r="C14" s="505"/>
      <c r="D14" s="506"/>
      <c r="E14" s="512">
        <v>3776</v>
      </c>
      <c r="F14" s="513"/>
      <c r="G14" s="45" t="s">
        <v>134</v>
      </c>
      <c r="H14" s="472"/>
      <c r="I14" s="423" t="s">
        <v>133</v>
      </c>
      <c r="J14" s="55" t="s">
        <v>132</v>
      </c>
      <c r="K14" s="496" t="s">
        <v>85</v>
      </c>
      <c r="L14" s="497"/>
      <c r="M14" s="423" t="s">
        <v>131</v>
      </c>
      <c r="N14" s="432" t="s">
        <v>130</v>
      </c>
      <c r="O14" s="434"/>
      <c r="P14" s="142" t="s">
        <v>731</v>
      </c>
      <c r="Q14" s="58"/>
      <c r="R14" s="59"/>
      <c r="S14" s="424"/>
      <c r="T14" s="411" t="s">
        <v>119</v>
      </c>
      <c r="U14" s="432" t="s">
        <v>248</v>
      </c>
      <c r="V14" s="433"/>
      <c r="W14" s="434"/>
      <c r="X14" s="58"/>
      <c r="Y14" s="58"/>
      <c r="Z14" s="390" t="s">
        <v>883</v>
      </c>
      <c r="AA14" s="431"/>
      <c r="AB14" s="431"/>
      <c r="AD14" s="68"/>
      <c r="AF14" s="29"/>
      <c r="AG14" s="28"/>
      <c r="AH14" s="28"/>
      <c r="AI14" s="28"/>
      <c r="AJ14" s="30"/>
      <c r="AK14" s="26"/>
    </row>
    <row r="15" spans="2:37" ht="18.95" customHeight="1" x14ac:dyDescent="0.15">
      <c r="B15" s="60"/>
      <c r="C15" s="464" t="s">
        <v>127</v>
      </c>
      <c r="D15" s="465"/>
      <c r="E15" s="510">
        <v>6.5</v>
      </c>
      <c r="F15" s="511"/>
      <c r="G15" s="51" t="s">
        <v>104</v>
      </c>
      <c r="H15" s="474"/>
      <c r="I15" s="503"/>
      <c r="J15" s="57" t="s">
        <v>126</v>
      </c>
      <c r="K15" s="389">
        <v>3.1</v>
      </c>
      <c r="L15" s="61" t="s">
        <v>125</v>
      </c>
      <c r="M15" s="424"/>
      <c r="N15" s="432" t="s">
        <v>124</v>
      </c>
      <c r="O15" s="434"/>
      <c r="P15" s="142" t="s">
        <v>689</v>
      </c>
      <c r="Q15" s="58"/>
      <c r="R15" s="59"/>
      <c r="S15" s="424"/>
      <c r="T15" s="416"/>
      <c r="U15" s="417" t="s">
        <v>117</v>
      </c>
      <c r="V15" s="418"/>
      <c r="W15" s="419"/>
      <c r="X15" s="58"/>
      <c r="Y15" s="58"/>
      <c r="Z15" s="390" t="s">
        <v>883</v>
      </c>
      <c r="AA15" s="431"/>
      <c r="AB15" s="431"/>
      <c r="AD15" s="68"/>
      <c r="AF15" s="29"/>
      <c r="AG15" s="28"/>
      <c r="AH15" s="28"/>
      <c r="AI15" s="28"/>
      <c r="AJ15" s="30"/>
      <c r="AK15" s="26"/>
    </row>
    <row r="16" spans="2:37" ht="18.95" customHeight="1" x14ac:dyDescent="0.15">
      <c r="B16" s="424" t="s">
        <v>123</v>
      </c>
      <c r="C16" s="493" t="s">
        <v>122</v>
      </c>
      <c r="D16" s="506"/>
      <c r="E16" s="512">
        <v>3.25</v>
      </c>
      <c r="F16" s="513"/>
      <c r="G16" s="48" t="s">
        <v>104</v>
      </c>
      <c r="H16" s="423" t="s">
        <v>121</v>
      </c>
      <c r="I16" s="464" t="s">
        <v>107</v>
      </c>
      <c r="J16" s="465"/>
      <c r="K16" s="389" t="s">
        <v>879</v>
      </c>
      <c r="L16" s="53" t="s">
        <v>99</v>
      </c>
      <c r="M16" s="424"/>
      <c r="N16" s="432" t="s">
        <v>120</v>
      </c>
      <c r="O16" s="434"/>
      <c r="P16" s="142"/>
      <c r="Q16" s="58"/>
      <c r="R16" s="59"/>
      <c r="S16" s="424"/>
      <c r="T16" s="416"/>
      <c r="U16" s="420"/>
      <c r="V16" s="421"/>
      <c r="W16" s="422"/>
      <c r="X16" s="58"/>
      <c r="Y16" s="58"/>
      <c r="Z16" s="390" t="s">
        <v>883</v>
      </c>
      <c r="AA16" s="431"/>
      <c r="AB16" s="431"/>
      <c r="AD16" s="68"/>
      <c r="AF16" s="29"/>
      <c r="AG16" s="28"/>
      <c r="AH16" s="28"/>
      <c r="AI16" s="28"/>
      <c r="AJ16" s="30"/>
      <c r="AK16" s="26"/>
    </row>
    <row r="17" spans="2:37" ht="18.95" customHeight="1" x14ac:dyDescent="0.15">
      <c r="B17" s="424"/>
      <c r="C17" s="437"/>
      <c r="D17" s="439"/>
      <c r="E17" s="512">
        <v>3.25</v>
      </c>
      <c r="F17" s="513"/>
      <c r="G17" s="48" t="s">
        <v>104</v>
      </c>
      <c r="H17" s="424"/>
      <c r="I17" s="493" t="s">
        <v>103</v>
      </c>
      <c r="J17" s="506"/>
      <c r="K17" s="389" t="s">
        <v>879</v>
      </c>
      <c r="L17" s="53" t="s">
        <v>99</v>
      </c>
      <c r="M17" s="424"/>
      <c r="N17" s="432" t="s">
        <v>118</v>
      </c>
      <c r="O17" s="434"/>
      <c r="P17" s="2"/>
      <c r="Q17" s="58"/>
      <c r="R17" s="59"/>
      <c r="S17" s="424"/>
      <c r="T17" s="416"/>
      <c r="U17" s="432" t="s">
        <v>113</v>
      </c>
      <c r="V17" s="433"/>
      <c r="W17" s="434"/>
      <c r="X17" s="58"/>
      <c r="Y17" s="58"/>
      <c r="Z17" s="390" t="s">
        <v>883</v>
      </c>
      <c r="AA17" s="492"/>
      <c r="AB17" s="470"/>
      <c r="AD17" s="68"/>
      <c r="AF17" s="29"/>
      <c r="AG17" s="28"/>
      <c r="AH17" s="28"/>
      <c r="AI17" s="28"/>
      <c r="AJ17" s="27"/>
      <c r="AK17" s="26"/>
    </row>
    <row r="18" spans="2:37" ht="18.95" customHeight="1" x14ac:dyDescent="0.15">
      <c r="B18" s="56"/>
      <c r="C18" s="464" t="s">
        <v>116</v>
      </c>
      <c r="D18" s="465"/>
      <c r="E18" s="496"/>
      <c r="F18" s="500"/>
      <c r="G18" s="48" t="s">
        <v>104</v>
      </c>
      <c r="H18" s="424"/>
      <c r="I18" s="437"/>
      <c r="J18" s="439"/>
      <c r="K18" s="389" t="s">
        <v>879</v>
      </c>
      <c r="L18" s="53" t="s">
        <v>115</v>
      </c>
      <c r="M18" s="424"/>
      <c r="N18" s="432" t="s">
        <v>114</v>
      </c>
      <c r="O18" s="434"/>
      <c r="P18" s="2"/>
      <c r="Q18" s="58"/>
      <c r="R18" s="59"/>
      <c r="S18" s="424"/>
      <c r="T18" s="416"/>
      <c r="U18" s="420" t="s">
        <v>110</v>
      </c>
      <c r="V18" s="421"/>
      <c r="W18" s="422"/>
      <c r="X18" s="58"/>
      <c r="Y18" s="58"/>
      <c r="Z18" s="390" t="s">
        <v>883</v>
      </c>
      <c r="AA18" s="431"/>
      <c r="AB18" s="431"/>
      <c r="AD18" s="68"/>
      <c r="AF18" s="29"/>
      <c r="AG18" s="28"/>
      <c r="AH18" s="28"/>
      <c r="AI18" s="28"/>
      <c r="AJ18" s="27"/>
      <c r="AK18" s="26"/>
    </row>
    <row r="19" spans="2:37" ht="18.95" customHeight="1" x14ac:dyDescent="0.15">
      <c r="B19" s="424" t="s">
        <v>112</v>
      </c>
      <c r="C19" s="437" t="s">
        <v>111</v>
      </c>
      <c r="D19" s="439"/>
      <c r="E19" s="496">
        <v>4.5</v>
      </c>
      <c r="F19" s="500"/>
      <c r="G19" s="50" t="s">
        <v>104</v>
      </c>
      <c r="H19" s="503"/>
      <c r="I19" s="464" t="s">
        <v>100</v>
      </c>
      <c r="J19" s="465"/>
      <c r="K19" s="389" t="s">
        <v>879</v>
      </c>
      <c r="L19" s="53" t="s">
        <v>99</v>
      </c>
      <c r="M19" s="424"/>
      <c r="N19" s="432"/>
      <c r="O19" s="434"/>
      <c r="P19" s="2"/>
      <c r="Q19" s="58"/>
      <c r="R19" s="59"/>
      <c r="S19" s="424"/>
      <c r="T19" s="411" t="s">
        <v>106</v>
      </c>
      <c r="U19" s="432" t="s">
        <v>249</v>
      </c>
      <c r="V19" s="433"/>
      <c r="W19" s="434"/>
      <c r="X19" s="58"/>
      <c r="Y19" s="58"/>
      <c r="Z19" s="390" t="s">
        <v>883</v>
      </c>
      <c r="AA19" s="431"/>
      <c r="AB19" s="431"/>
      <c r="AD19" s="68"/>
    </row>
    <row r="20" spans="2:37" ht="18.95" customHeight="1" x14ac:dyDescent="0.15">
      <c r="B20" s="424"/>
      <c r="C20" s="464" t="s">
        <v>109</v>
      </c>
      <c r="D20" s="465"/>
      <c r="E20" s="496"/>
      <c r="F20" s="500"/>
      <c r="G20" s="51" t="s">
        <v>104</v>
      </c>
      <c r="H20" s="423" t="s">
        <v>108</v>
      </c>
      <c r="I20" s="464" t="s">
        <v>107</v>
      </c>
      <c r="J20" s="465"/>
      <c r="K20" s="389" t="s">
        <v>879</v>
      </c>
      <c r="L20" s="62" t="s">
        <v>99</v>
      </c>
      <c r="M20" s="424"/>
      <c r="N20" s="432"/>
      <c r="O20" s="434"/>
      <c r="P20" s="2"/>
      <c r="Q20" s="40"/>
      <c r="R20" s="59"/>
      <c r="S20" s="424"/>
      <c r="T20" s="416"/>
      <c r="U20" s="432" t="s">
        <v>102</v>
      </c>
      <c r="V20" s="433"/>
      <c r="W20" s="434"/>
      <c r="X20" s="58"/>
      <c r="Y20" s="58"/>
      <c r="Z20" s="390" t="s">
        <v>883</v>
      </c>
      <c r="AA20" s="431"/>
      <c r="AB20" s="431"/>
      <c r="AD20" s="68"/>
    </row>
    <row r="21" spans="2:37" ht="18.95" customHeight="1" x14ac:dyDescent="0.15">
      <c r="B21" s="503"/>
      <c r="C21" s="464" t="s">
        <v>105</v>
      </c>
      <c r="D21" s="465"/>
      <c r="E21" s="496">
        <v>4.5</v>
      </c>
      <c r="F21" s="500"/>
      <c r="G21" s="51" t="s">
        <v>104</v>
      </c>
      <c r="H21" s="424"/>
      <c r="I21" s="464" t="s">
        <v>103</v>
      </c>
      <c r="J21" s="465"/>
      <c r="K21" s="389" t="s">
        <v>879</v>
      </c>
      <c r="L21" s="52" t="s">
        <v>99</v>
      </c>
      <c r="M21" s="424"/>
      <c r="N21" s="432"/>
      <c r="O21" s="434"/>
      <c r="P21" s="2"/>
      <c r="Q21" s="40"/>
      <c r="R21" s="59"/>
      <c r="S21" s="424"/>
      <c r="T21" s="416"/>
      <c r="U21" s="432" t="s">
        <v>98</v>
      </c>
      <c r="V21" s="433"/>
      <c r="W21" s="434"/>
      <c r="X21" s="58"/>
      <c r="Y21" s="58"/>
      <c r="Z21" s="390" t="s">
        <v>883</v>
      </c>
      <c r="AA21" s="431"/>
      <c r="AB21" s="431"/>
      <c r="AD21" s="68"/>
    </row>
    <row r="22" spans="2:37" ht="18.95" customHeight="1" x14ac:dyDescent="0.15">
      <c r="B22" s="57"/>
      <c r="C22" s="63" t="s">
        <v>101</v>
      </c>
      <c r="D22" s="64"/>
      <c r="E22" s="514" t="s">
        <v>879</v>
      </c>
      <c r="F22" s="514"/>
      <c r="G22" s="514"/>
      <c r="H22" s="503"/>
      <c r="I22" s="464" t="s">
        <v>100</v>
      </c>
      <c r="J22" s="465"/>
      <c r="K22" s="389" t="s">
        <v>879</v>
      </c>
      <c r="L22" s="61" t="s">
        <v>99</v>
      </c>
      <c r="M22" s="413"/>
      <c r="N22" s="414"/>
      <c r="O22" s="414"/>
      <c r="P22" s="415"/>
      <c r="Q22" s="413"/>
      <c r="R22" s="415"/>
      <c r="S22" s="424"/>
      <c r="T22" s="416"/>
      <c r="U22" s="432" t="s">
        <v>250</v>
      </c>
      <c r="V22" s="433"/>
      <c r="W22" s="434"/>
      <c r="X22" s="58"/>
      <c r="Y22" s="58"/>
      <c r="Z22" s="390" t="s">
        <v>883</v>
      </c>
      <c r="AA22" s="431"/>
      <c r="AB22" s="431"/>
      <c r="AD22" s="68"/>
    </row>
    <row r="23" spans="2:37" ht="18.95" customHeight="1" x14ac:dyDescent="0.15">
      <c r="B23" s="424" t="s">
        <v>97</v>
      </c>
      <c r="C23" s="63" t="s">
        <v>96</v>
      </c>
      <c r="D23" s="64"/>
      <c r="E23" s="514" t="s">
        <v>879</v>
      </c>
      <c r="F23" s="514"/>
      <c r="G23" s="514"/>
      <c r="H23" s="423" t="s">
        <v>95</v>
      </c>
      <c r="I23" s="464" t="s">
        <v>94</v>
      </c>
      <c r="J23" s="465"/>
      <c r="K23" s="464" t="s">
        <v>93</v>
      </c>
      <c r="L23" s="465"/>
      <c r="M23" s="432" t="s">
        <v>92</v>
      </c>
      <c r="N23" s="433"/>
      <c r="O23" s="433"/>
      <c r="P23" s="434"/>
      <c r="Q23" s="432" t="s">
        <v>91</v>
      </c>
      <c r="R23" s="434"/>
      <c r="S23" s="425" t="s">
        <v>254</v>
      </c>
      <c r="T23" s="426"/>
      <c r="U23" s="432" t="s">
        <v>253</v>
      </c>
      <c r="V23" s="433"/>
      <c r="W23" s="434"/>
      <c r="X23" s="58"/>
      <c r="Y23" s="58"/>
      <c r="Z23" s="390" t="s">
        <v>883</v>
      </c>
      <c r="AA23" s="431"/>
      <c r="AB23" s="431"/>
      <c r="AD23" s="68"/>
    </row>
    <row r="24" spans="2:37" ht="18.95" customHeight="1" x14ac:dyDescent="0.15">
      <c r="B24" s="424"/>
      <c r="C24" s="423" t="s">
        <v>90</v>
      </c>
      <c r="D24" s="432" t="s">
        <v>89</v>
      </c>
      <c r="E24" s="433"/>
      <c r="F24" s="515" t="s">
        <v>879</v>
      </c>
      <c r="G24" s="516"/>
      <c r="H24" s="424"/>
      <c r="I24" s="496"/>
      <c r="J24" s="497"/>
      <c r="K24" s="496"/>
      <c r="L24" s="497"/>
      <c r="M24" s="496"/>
      <c r="N24" s="500"/>
      <c r="O24" s="500"/>
      <c r="P24" s="497"/>
      <c r="Q24" s="496"/>
      <c r="R24" s="497"/>
      <c r="S24" s="427"/>
      <c r="T24" s="428"/>
      <c r="U24" s="432"/>
      <c r="V24" s="433"/>
      <c r="W24" s="434"/>
      <c r="X24" s="58"/>
      <c r="Y24" s="58"/>
      <c r="Z24" s="58"/>
      <c r="AA24" s="431"/>
      <c r="AB24" s="431"/>
      <c r="AD24" s="68"/>
    </row>
    <row r="25" spans="2:37" ht="18.95" customHeight="1" x14ac:dyDescent="0.15">
      <c r="B25" s="424"/>
      <c r="C25" s="424"/>
      <c r="D25" s="517" t="s">
        <v>88</v>
      </c>
      <c r="E25" s="518"/>
      <c r="F25" s="515" t="s">
        <v>879</v>
      </c>
      <c r="G25" s="516"/>
      <c r="H25" s="424"/>
      <c r="I25" s="496"/>
      <c r="J25" s="497"/>
      <c r="K25" s="496"/>
      <c r="L25" s="497"/>
      <c r="M25" s="496"/>
      <c r="N25" s="500"/>
      <c r="O25" s="500"/>
      <c r="P25" s="497"/>
      <c r="Q25" s="496"/>
      <c r="R25" s="497"/>
      <c r="S25" s="427"/>
      <c r="T25" s="428"/>
      <c r="U25" s="432"/>
      <c r="V25" s="433"/>
      <c r="W25" s="434"/>
      <c r="X25" s="58"/>
      <c r="Y25" s="58"/>
      <c r="Z25" s="58"/>
      <c r="AA25" s="431"/>
      <c r="AB25" s="431"/>
      <c r="AD25" s="68"/>
    </row>
    <row r="26" spans="2:37" ht="18.95" customHeight="1" x14ac:dyDescent="0.15">
      <c r="B26" s="424"/>
      <c r="C26" s="424"/>
      <c r="D26" s="432" t="s">
        <v>87</v>
      </c>
      <c r="E26" s="433"/>
      <c r="F26" s="515" t="s">
        <v>879</v>
      </c>
      <c r="G26" s="516"/>
      <c r="H26" s="424"/>
      <c r="I26" s="496"/>
      <c r="J26" s="497"/>
      <c r="K26" s="496"/>
      <c r="L26" s="497"/>
      <c r="M26" s="496"/>
      <c r="N26" s="500"/>
      <c r="O26" s="500"/>
      <c r="P26" s="497"/>
      <c r="Q26" s="496"/>
      <c r="R26" s="497"/>
      <c r="S26" s="429"/>
      <c r="T26" s="430"/>
      <c r="U26" s="432"/>
      <c r="V26" s="433"/>
      <c r="W26" s="434"/>
      <c r="X26" s="58"/>
      <c r="Y26" s="58"/>
      <c r="Z26" s="58"/>
      <c r="AA26" s="431"/>
      <c r="AB26" s="431"/>
      <c r="AD26" s="68"/>
    </row>
    <row r="27" spans="2:37" ht="18.95" customHeight="1" x14ac:dyDescent="0.15">
      <c r="B27" s="65"/>
      <c r="C27" s="503"/>
      <c r="D27" s="517" t="s">
        <v>86</v>
      </c>
      <c r="E27" s="518"/>
      <c r="F27" s="515" t="s">
        <v>879</v>
      </c>
      <c r="G27" s="516"/>
      <c r="H27" s="503"/>
      <c r="I27" s="496"/>
      <c r="J27" s="497"/>
      <c r="K27" s="496"/>
      <c r="L27" s="497"/>
      <c r="M27" s="496"/>
      <c r="N27" s="500"/>
      <c r="O27" s="500"/>
      <c r="P27" s="497"/>
      <c r="Q27" s="496"/>
      <c r="R27" s="497"/>
      <c r="S27" s="427" t="s">
        <v>85</v>
      </c>
      <c r="T27" s="428"/>
      <c r="U27" s="432" t="s">
        <v>84</v>
      </c>
      <c r="V27" s="433"/>
      <c r="W27" s="434"/>
      <c r="X27" s="58"/>
      <c r="Y27" s="58"/>
      <c r="Z27" s="390" t="s">
        <v>883</v>
      </c>
      <c r="AA27" s="431"/>
      <c r="AB27" s="431"/>
      <c r="AD27" s="68"/>
    </row>
    <row r="28" spans="2:37" ht="18.95" customHeight="1" x14ac:dyDescent="0.15">
      <c r="B28" s="63" t="s">
        <v>83</v>
      </c>
      <c r="C28" s="66"/>
      <c r="D28" s="64"/>
      <c r="E28" s="496" t="s">
        <v>354</v>
      </c>
      <c r="F28" s="500"/>
      <c r="G28" s="500"/>
      <c r="H28" s="500"/>
      <c r="I28" s="500"/>
      <c r="J28" s="500"/>
      <c r="K28" s="519"/>
      <c r="L28" s="520"/>
      <c r="M28" s="520"/>
      <c r="N28" s="520"/>
      <c r="O28" s="520"/>
      <c r="P28" s="520"/>
      <c r="Q28" s="520"/>
      <c r="R28" s="521"/>
      <c r="S28" s="429"/>
      <c r="T28" s="430"/>
      <c r="U28" s="432" t="s">
        <v>82</v>
      </c>
      <c r="V28" s="433"/>
      <c r="W28" s="434"/>
      <c r="X28" s="58"/>
      <c r="Y28" s="58"/>
      <c r="Z28" s="390" t="s">
        <v>883</v>
      </c>
      <c r="AA28" s="431"/>
      <c r="AB28" s="431"/>
      <c r="AD28" s="68"/>
    </row>
    <row r="29" spans="2:37" ht="15" customHeight="1" x14ac:dyDescent="0.15">
      <c r="B29" s="4"/>
      <c r="C29" s="4" t="s">
        <v>567</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5"/>
      <c r="X31" s="25"/>
      <c r="Y31" s="25"/>
    </row>
  </sheetData>
  <dataConsolidate/>
  <mergeCells count="192">
    <mergeCell ref="Q27:R27"/>
    <mergeCell ref="S27:T28"/>
    <mergeCell ref="U27:W27"/>
    <mergeCell ref="AA27:AB27"/>
    <mergeCell ref="E28:J28"/>
    <mergeCell ref="K28:R28"/>
    <mergeCell ref="U28:W28"/>
    <mergeCell ref="AA28:AB28"/>
    <mergeCell ref="B19:B21"/>
    <mergeCell ref="D25:E25"/>
    <mergeCell ref="F25:G25"/>
    <mergeCell ref="I25:J25"/>
    <mergeCell ref="K25:L25"/>
    <mergeCell ref="B23:B26"/>
    <mergeCell ref="M25:P25"/>
    <mergeCell ref="M23:P23"/>
    <mergeCell ref="Q25:R25"/>
    <mergeCell ref="Q26:R26"/>
    <mergeCell ref="Q22:R22"/>
    <mergeCell ref="Q23:R23"/>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I27:J27"/>
    <mergeCell ref="K27:L27"/>
    <mergeCell ref="M27:P27"/>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H10:J10"/>
    <mergeCell ref="K10:L10"/>
    <mergeCell ref="B9:B10"/>
    <mergeCell ref="C9:D9"/>
    <mergeCell ref="E9:G9"/>
    <mergeCell ref="H9:J9"/>
    <mergeCell ref="K9:L9"/>
    <mergeCell ref="O10:P10"/>
    <mergeCell ref="Q10:R10"/>
    <mergeCell ref="O9:P9"/>
    <mergeCell ref="Q9:R9"/>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3:C3"/>
    <mergeCell ref="D3:G3"/>
    <mergeCell ref="H3:I4"/>
    <mergeCell ref="P3:Q4"/>
    <mergeCell ref="R3:V4"/>
    <mergeCell ref="Z3:AB3"/>
    <mergeCell ref="B4:C4"/>
    <mergeCell ref="D4:G4"/>
    <mergeCell ref="Z4:AB4"/>
    <mergeCell ref="W4:Y4"/>
    <mergeCell ref="W3:Y3"/>
    <mergeCell ref="J3:O4"/>
    <mergeCell ref="W2:AB2"/>
    <mergeCell ref="S2:V2"/>
    <mergeCell ref="U5:W5"/>
    <mergeCell ref="Z5:AA5"/>
    <mergeCell ref="AA9:AB9"/>
    <mergeCell ref="U10:W10"/>
    <mergeCell ref="AA10:AB10"/>
    <mergeCell ref="T8:T10"/>
    <mergeCell ref="U8:W8"/>
    <mergeCell ref="AA8:AB8"/>
    <mergeCell ref="T7:W7"/>
    <mergeCell ref="AA7:AB7"/>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U22:W22"/>
    <mergeCell ref="AA22:AB22"/>
    <mergeCell ref="U20:W20"/>
    <mergeCell ref="AA20:AB20"/>
    <mergeCell ref="U23:W23"/>
    <mergeCell ref="AA23:AB23"/>
    <mergeCell ref="U26:W26"/>
  </mergeCells>
  <phoneticPr fontId="8"/>
  <dataValidations count="3">
    <dataValidation type="list" allowBlank="1" showInputMessage="1" showErrorMessage="1" sqref="AJ13:AJ17">
      <formula1>個数</formula1>
    </dataValidation>
    <dataValidation type="list" allowBlank="1" showInputMessage="1" showErrorMessage="1" sqref="AM13:AM16">
      <formula1>更新年次</formula1>
    </dataValidation>
    <dataValidation type="custom" allowBlank="1" showInputMessage="1" showErrorMessage="1" sqref="E14:E17">
      <formula1>ROUND(E14,5)-ROUNDDOWN(E14,2)=0</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5">
        <x14:dataValidation type="list" allowBlank="1" showInputMessage="1" showErrorMessage="1">
          <x14:formula1>
            <xm:f>'(参考)リスト'!$C$6:$C$10</xm:f>
          </x14:formula1>
          <xm:sqref>E28:J28</xm:sqref>
        </x14:dataValidation>
        <x14:dataValidation type="list" allowBlank="1" showInputMessage="1" showErrorMessage="1">
          <x14:formula1>
            <xm:f>'(参考)リスト'!$D$6:$D$7</xm:f>
          </x14:formula1>
          <xm:sqref>Z3:AB3</xm:sqref>
        </x14:dataValidation>
        <x14:dataValidation type="list" allowBlank="1" showInputMessage="1" showErrorMessage="1">
          <x14:formula1>
            <xm:f>'(参考)リスト'!$E$6:$E$7</xm:f>
          </x14:formula1>
          <xm:sqref>Z4:AB4</xm:sqref>
        </x14:dataValidation>
        <x14:dataValidation type="list" allowBlank="1" showInputMessage="1">
          <x14:formula1>
            <xm:f>'(参考)リスト'!$T$6:$T$8</xm:f>
          </x14:formula1>
          <xm:sqref>E11:G11</xm:sqref>
        </x14:dataValidation>
        <x14:dataValidation type="list" allowBlank="1" showInputMessage="1">
          <x14:formula1>
            <xm:f>'(参考)リスト'!$V$6:$V$13</xm:f>
          </x14:formula1>
          <xm:sqref>K10:L11</xm:sqref>
        </x14:dataValidation>
        <x14:dataValidation type="list" allowBlank="1" showInputMessage="1">
          <x14:formula1>
            <xm:f>'(参考)リスト'!$X$6:$X$9</xm:f>
          </x14:formula1>
          <xm:sqref>K12:L12 K14:L14</xm:sqref>
        </x14:dataValidation>
        <x14:dataValidation type="list" allowBlank="1" showInputMessage="1">
          <x14:formula1>
            <xm:f>'(参考)リスト'!$Y$6:$Y$12</xm:f>
          </x14:formula1>
          <xm:sqref>I24:J27</xm:sqref>
        </x14:dataValidation>
        <x14:dataValidation type="list" allowBlank="1" showInputMessage="1">
          <x14:formula1>
            <xm:f>'(参考)リスト'!$AA$6:$AA$12</xm:f>
          </x14:formula1>
          <xm:sqref>Q11:R11</xm:sqref>
        </x14:dataValidation>
        <x14:dataValidation type="list" allowBlank="1" showInputMessage="1">
          <x14:formula1>
            <xm:f>'(参考)リスト'!$Z$6:$Z$14</xm:f>
          </x14:formula1>
          <xm:sqref>Q7:R7</xm:sqref>
        </x14:dataValidation>
        <x14:dataValidation type="list" allowBlank="1" showInputMessage="1">
          <x14:formula1>
            <xm:f>'(参考)リスト'!$AB$6:$AB$11</xm:f>
          </x14:formula1>
          <xm:sqref>P14</xm:sqref>
        </x14:dataValidation>
        <x14:dataValidation type="list" allowBlank="1" showInputMessage="1">
          <x14:formula1>
            <xm:f>'(参考)リスト'!$AC$6:$AC$13</xm:f>
          </x14:formula1>
          <xm:sqref>P15</xm:sqref>
        </x14:dataValidation>
        <x14:dataValidation type="list" allowBlank="1" showInputMessage="1">
          <x14:formula1>
            <xm:f>'(参考)リスト'!$U$6:$U$11</xm:f>
          </x14:formula1>
          <xm:sqref>K9:L9</xm:sqref>
        </x14:dataValidation>
        <x14:dataValidation type="list" allowBlank="1" showInputMessage="1" showErrorMessage="1">
          <x14:formula1>
            <xm:f>'(参考)リスト'!B6:B12</xm:f>
          </x14:formula1>
          <xm:sqref>X6:AB6</xm:sqref>
        </x14:dataValidation>
        <x14:dataValidation type="list" allowBlank="1" showInputMessage="1">
          <x14:formula1>
            <xm:f>'(参考)リスト'!$AD6</xm:f>
          </x14:formula1>
          <xm:sqref>X8:X23</xm:sqref>
        </x14:dataValidation>
        <x14:dataValidation type="list" allowBlank="1" showInputMessage="1">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2:AN60"/>
  <sheetViews>
    <sheetView showGridLines="0" view="pageBreakPreview" topLeftCell="B4" zoomScaleNormal="100" zoomScaleSheetLayoutView="100" workbookViewId="0">
      <pane xSplit="4" ySplit="6" topLeftCell="F10" activePane="bottomRight" state="frozen"/>
      <selection activeCell="B4" sqref="B4"/>
      <selection pane="topRight" activeCell="F4" sqref="F4"/>
      <selection pane="bottomLeft" activeCell="B10" sqref="B10"/>
      <selection pane="bottomRight" activeCell="O10" sqref="O10"/>
    </sheetView>
  </sheetViews>
  <sheetFormatPr defaultColWidth="9" defaultRowHeight="12" x14ac:dyDescent="0.15"/>
  <cols>
    <col min="1" max="1" width="1.625" style="5" customWidth="1"/>
    <col min="2" max="2" width="5.625" style="5" bestFit="1" customWidth="1"/>
    <col min="3" max="3" width="7" style="5" bestFit="1" customWidth="1"/>
    <col min="4"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82" t="s">
        <v>335</v>
      </c>
      <c r="C3" s="582"/>
      <c r="D3" s="582"/>
      <c r="E3" s="582"/>
      <c r="F3" s="582"/>
      <c r="G3" s="582"/>
      <c r="H3" s="582"/>
      <c r="I3" s="582"/>
      <c r="J3" s="582"/>
      <c r="K3" s="582"/>
      <c r="L3" s="582"/>
      <c r="M3" s="582"/>
      <c r="N3" s="582"/>
      <c r="O3" s="582"/>
      <c r="P3" s="582"/>
      <c r="Q3" s="582"/>
      <c r="R3" s="582"/>
      <c r="S3" s="582"/>
      <c r="T3" s="582"/>
      <c r="U3" s="582"/>
      <c r="V3" s="582"/>
      <c r="W3" s="582"/>
      <c r="X3" s="582"/>
      <c r="Y3" s="582"/>
      <c r="Z3" s="582"/>
      <c r="AA3" s="582"/>
      <c r="AB3" s="582"/>
      <c r="AC3" s="582"/>
      <c r="AD3" s="582"/>
      <c r="AE3" s="582"/>
      <c r="AF3" s="582"/>
      <c r="AG3" s="582"/>
      <c r="AH3" s="582"/>
      <c r="AI3" s="582"/>
      <c r="AJ3" s="582"/>
      <c r="AK3" s="582"/>
      <c r="AL3" s="582"/>
      <c r="AM3" s="582"/>
      <c r="AN3" s="582"/>
    </row>
    <row r="4" spans="2:40" ht="20.100000000000001" customHeight="1" x14ac:dyDescent="0.15">
      <c r="B4" s="583" t="s">
        <v>198</v>
      </c>
      <c r="C4" s="583"/>
      <c r="D4" s="583"/>
      <c r="E4" s="584" t="str">
        <f>'様式A-1'!D3</f>
        <v>カワジリトンネル</v>
      </c>
      <c r="F4" s="585"/>
      <c r="G4" s="585"/>
      <c r="H4" s="585"/>
      <c r="I4" s="586"/>
      <c r="J4" s="583" t="s">
        <v>197</v>
      </c>
      <c r="K4" s="583"/>
      <c r="L4" s="583"/>
      <c r="M4" s="587" t="str">
        <f>'様式A-1'!J3</f>
        <v>一般国道187号線</v>
      </c>
      <c r="N4" s="588"/>
      <c r="O4" s="588"/>
      <c r="P4" s="588"/>
      <c r="Q4" s="588"/>
      <c r="R4" s="589"/>
      <c r="S4" s="594" t="s">
        <v>169</v>
      </c>
      <c r="T4" s="594"/>
      <c r="U4" s="594"/>
      <c r="V4" s="594"/>
      <c r="W4" s="594"/>
      <c r="X4" s="594"/>
      <c r="Y4" s="539" t="str">
        <f>'様式A-1'!K5</f>
        <v>株式会社ニュージェック</v>
      </c>
      <c r="Z4" s="540"/>
      <c r="AA4" s="540"/>
      <c r="AB4" s="540"/>
      <c r="AC4" s="540"/>
      <c r="AD4" s="541"/>
      <c r="AE4" s="581" t="s">
        <v>168</v>
      </c>
      <c r="AF4" s="581"/>
      <c r="AG4" s="581"/>
      <c r="AH4" s="581"/>
      <c r="AI4" s="538" t="str">
        <f>'様式A-1'!R5</f>
        <v xml:space="preserve"> </v>
      </c>
      <c r="AJ4" s="538"/>
      <c r="AK4" s="538"/>
      <c r="AL4" s="538"/>
      <c r="AM4" s="538"/>
      <c r="AN4" s="538"/>
    </row>
    <row r="5" spans="2:40" ht="20.100000000000001" customHeight="1" x14ac:dyDescent="0.15">
      <c r="B5" s="590" t="s">
        <v>0</v>
      </c>
      <c r="C5" s="590"/>
      <c r="D5" s="590"/>
      <c r="E5" s="591" t="str">
        <f>'様式A-1'!D4</f>
        <v>川尻トンネル</v>
      </c>
      <c r="F5" s="592"/>
      <c r="G5" s="592"/>
      <c r="H5" s="592"/>
      <c r="I5" s="593"/>
      <c r="J5" s="558" t="s">
        <v>1</v>
      </c>
      <c r="K5" s="558"/>
      <c r="L5" s="558"/>
      <c r="M5" s="587" t="str">
        <f>'様式A-1'!R3</f>
        <v>山口県岩国土木建築事務所</v>
      </c>
      <c r="N5" s="588"/>
      <c r="O5" s="588"/>
      <c r="P5" s="588"/>
      <c r="Q5" s="588"/>
      <c r="R5" s="589"/>
      <c r="S5" s="594"/>
      <c r="T5" s="594"/>
      <c r="U5" s="594"/>
      <c r="V5" s="594"/>
      <c r="W5" s="594"/>
      <c r="X5" s="594"/>
      <c r="Y5" s="542"/>
      <c r="Z5" s="543"/>
      <c r="AA5" s="543"/>
      <c r="AB5" s="543"/>
      <c r="AC5" s="543"/>
      <c r="AD5" s="544"/>
      <c r="AE5" s="581"/>
      <c r="AF5" s="581"/>
      <c r="AG5" s="581"/>
      <c r="AH5" s="581"/>
      <c r="AI5" s="538"/>
      <c r="AJ5" s="538"/>
      <c r="AK5" s="538"/>
      <c r="AL5" s="538"/>
      <c r="AM5" s="538"/>
      <c r="AN5" s="538"/>
    </row>
    <row r="6" spans="2:40" ht="13.5" customHeight="1" x14ac:dyDescent="0.15">
      <c r="B6" s="595" t="s">
        <v>196</v>
      </c>
      <c r="C6" s="595" t="s">
        <v>195</v>
      </c>
      <c r="D6" s="559" t="s">
        <v>194</v>
      </c>
      <c r="E6" s="560"/>
      <c r="F6" s="563" t="s">
        <v>193</v>
      </c>
      <c r="G6" s="564"/>
      <c r="H6" s="564"/>
      <c r="I6" s="564"/>
      <c r="J6" s="565"/>
      <c r="K6" s="569" t="s">
        <v>192</v>
      </c>
      <c r="L6" s="570"/>
      <c r="M6" s="570"/>
      <c r="N6" s="571"/>
      <c r="O6" s="527" t="s">
        <v>191</v>
      </c>
      <c r="P6" s="528"/>
      <c r="Q6" s="528"/>
      <c r="R6" s="528"/>
      <c r="S6" s="523"/>
      <c r="T6" s="523"/>
      <c r="U6" s="523"/>
      <c r="V6" s="523"/>
      <c r="W6" s="523"/>
      <c r="X6" s="523"/>
      <c r="Y6" s="523"/>
      <c r="Z6" s="523"/>
      <c r="AA6" s="523"/>
      <c r="AB6" s="523"/>
      <c r="AC6" s="523"/>
      <c r="AD6" s="524"/>
      <c r="AE6" s="575" t="s">
        <v>190</v>
      </c>
      <c r="AF6" s="576"/>
      <c r="AG6" s="576"/>
      <c r="AH6" s="576"/>
      <c r="AI6" s="576"/>
      <c r="AJ6" s="577"/>
      <c r="AK6" s="523" t="s">
        <v>189</v>
      </c>
      <c r="AL6" s="523"/>
      <c r="AM6" s="523"/>
      <c r="AN6" s="524"/>
    </row>
    <row r="7" spans="2:40" ht="13.5" customHeight="1" x14ac:dyDescent="0.15">
      <c r="B7" s="595"/>
      <c r="C7" s="596"/>
      <c r="D7" s="561"/>
      <c r="E7" s="562"/>
      <c r="F7" s="566"/>
      <c r="G7" s="567"/>
      <c r="H7" s="567"/>
      <c r="I7" s="567"/>
      <c r="J7" s="568"/>
      <c r="K7" s="572"/>
      <c r="L7" s="573"/>
      <c r="M7" s="573"/>
      <c r="N7" s="574"/>
      <c r="O7" s="581" t="str">
        <f>'様式A-1'!T8</f>
        <v>通報設備</v>
      </c>
      <c r="P7" s="581"/>
      <c r="Q7" s="581"/>
      <c r="R7" s="156" t="str">
        <f>'様式A-1'!T11</f>
        <v>警報設備</v>
      </c>
      <c r="S7" s="581" t="str">
        <f>'様式A-1'!T12</f>
        <v>消火設備</v>
      </c>
      <c r="T7" s="581"/>
      <c r="U7" s="581" t="str">
        <f>'様式A-1'!T14</f>
        <v>避難誘導設備</v>
      </c>
      <c r="V7" s="581"/>
      <c r="W7" s="581"/>
      <c r="X7" s="581"/>
      <c r="Y7" s="535" t="str">
        <f>'様式A-1'!T19</f>
        <v>その他の設備</v>
      </c>
      <c r="Z7" s="536"/>
      <c r="AA7" s="536"/>
      <c r="AB7" s="537"/>
      <c r="AC7" s="529" t="s">
        <v>177</v>
      </c>
      <c r="AD7" s="530"/>
      <c r="AE7" s="578"/>
      <c r="AF7" s="579"/>
      <c r="AG7" s="579"/>
      <c r="AH7" s="579"/>
      <c r="AI7" s="579"/>
      <c r="AJ7" s="580"/>
      <c r="AK7" s="523"/>
      <c r="AL7" s="523"/>
      <c r="AM7" s="523"/>
      <c r="AN7" s="524"/>
    </row>
    <row r="8" spans="2:40" ht="13.5" customHeight="1" x14ac:dyDescent="0.15">
      <c r="B8" s="558"/>
      <c r="C8" s="597"/>
      <c r="D8" s="37" t="s">
        <v>188</v>
      </c>
      <c r="E8" s="36" t="s">
        <v>187</v>
      </c>
      <c r="F8" s="558" t="s">
        <v>186</v>
      </c>
      <c r="G8" s="558"/>
      <c r="H8" s="558"/>
      <c r="I8" s="554" t="s">
        <v>185</v>
      </c>
      <c r="J8" s="554" t="s">
        <v>184</v>
      </c>
      <c r="K8" s="554" t="s">
        <v>183</v>
      </c>
      <c r="L8" s="556" t="s">
        <v>182</v>
      </c>
      <c r="M8" s="529" t="s">
        <v>177</v>
      </c>
      <c r="N8" s="598"/>
      <c r="O8" s="550" t="str">
        <f>'様式A-1'!U8</f>
        <v>通話型通報設備</v>
      </c>
      <c r="P8" s="550" t="str">
        <f>'様式A-1'!U9</f>
        <v>操作型通報設備</v>
      </c>
      <c r="Q8" s="550" t="str">
        <f>'様式A-1'!U10</f>
        <v>自動通報設備</v>
      </c>
      <c r="R8" s="550" t="str">
        <f>'様式A-1'!U11</f>
        <v>非常警報設備</v>
      </c>
      <c r="S8" s="552" t="str">
        <f>'様式A-1'!U12</f>
        <v>消 火 器</v>
      </c>
      <c r="T8" s="552" t="str">
        <f>'様式A-1'!U13</f>
        <v>消火栓設備</v>
      </c>
      <c r="U8" s="552" t="str">
        <f>'様式A-1'!U14</f>
        <v>誘導表示設備</v>
      </c>
      <c r="V8" s="550" t="str">
        <f>'様式A-1'!U15</f>
        <v>避難情報提供設備</v>
      </c>
      <c r="W8" s="552" t="str">
        <f>'様式A-1'!U17</f>
        <v>避難通路</v>
      </c>
      <c r="X8" s="552" t="str">
        <f>'様式A-1'!U18</f>
        <v>排煙設備</v>
      </c>
      <c r="Y8" s="550" t="str">
        <f>'様式A-1'!U19</f>
        <v>給水栓設備</v>
      </c>
      <c r="Z8" s="550" t="str">
        <f>'様式A-1'!U20</f>
        <v>無線通信補助設備</v>
      </c>
      <c r="AA8" s="550" t="str">
        <f>'様式A-1'!U21</f>
        <v>水噴霧設備</v>
      </c>
      <c r="AB8" s="552" t="str">
        <f>'様式A-1'!U22</f>
        <v>監視設備</v>
      </c>
      <c r="AC8" s="531"/>
      <c r="AD8" s="532"/>
      <c r="AE8" s="600" t="s">
        <v>181</v>
      </c>
      <c r="AF8" s="602" t="s">
        <v>180</v>
      </c>
      <c r="AG8" s="602" t="s">
        <v>179</v>
      </c>
      <c r="AH8" s="604" t="s">
        <v>178</v>
      </c>
      <c r="AI8" s="529" t="s">
        <v>177</v>
      </c>
      <c r="AJ8" s="530"/>
      <c r="AK8" s="523"/>
      <c r="AL8" s="523"/>
      <c r="AM8" s="523"/>
      <c r="AN8" s="524"/>
    </row>
    <row r="9" spans="2:40" x14ac:dyDescent="0.15">
      <c r="B9" s="558"/>
      <c r="C9" s="54" t="s">
        <v>176</v>
      </c>
      <c r="D9" s="35" t="s">
        <v>175</v>
      </c>
      <c r="E9" s="35" t="s">
        <v>174</v>
      </c>
      <c r="F9" s="558"/>
      <c r="G9" s="558"/>
      <c r="H9" s="558"/>
      <c r="I9" s="555"/>
      <c r="J9" s="555"/>
      <c r="K9" s="555"/>
      <c r="L9" s="557"/>
      <c r="M9" s="599"/>
      <c r="N9" s="526"/>
      <c r="O9" s="551"/>
      <c r="P9" s="551"/>
      <c r="Q9" s="551"/>
      <c r="R9" s="551"/>
      <c r="S9" s="553"/>
      <c r="T9" s="553"/>
      <c r="U9" s="553"/>
      <c r="V9" s="551"/>
      <c r="W9" s="553"/>
      <c r="X9" s="553"/>
      <c r="Y9" s="551"/>
      <c r="Z9" s="551"/>
      <c r="AA9" s="551"/>
      <c r="AB9" s="553"/>
      <c r="AC9" s="533"/>
      <c r="AD9" s="534"/>
      <c r="AE9" s="601"/>
      <c r="AF9" s="603"/>
      <c r="AG9" s="603"/>
      <c r="AH9" s="605"/>
      <c r="AI9" s="533"/>
      <c r="AJ9" s="534"/>
      <c r="AK9" s="525"/>
      <c r="AL9" s="525"/>
      <c r="AM9" s="525"/>
      <c r="AN9" s="526"/>
    </row>
    <row r="10" spans="2:40" ht="13.5" customHeight="1" x14ac:dyDescent="0.15">
      <c r="B10" s="34" t="s">
        <v>884</v>
      </c>
      <c r="C10" s="392">
        <v>3.4</v>
      </c>
      <c r="D10" s="33">
        <v>0</v>
      </c>
      <c r="E10" s="33">
        <f>IF(B10="","",C10+D10)</f>
        <v>3.4</v>
      </c>
      <c r="F10" s="549"/>
      <c r="G10" s="546"/>
      <c r="H10" s="546"/>
      <c r="I10" s="32"/>
      <c r="J10" s="24"/>
      <c r="K10" s="349"/>
      <c r="L10" s="31"/>
      <c r="M10" s="547"/>
      <c r="N10" s="548"/>
      <c r="O10" s="34"/>
      <c r="P10" s="34"/>
      <c r="Q10" s="34"/>
      <c r="R10" s="34"/>
      <c r="S10" s="34"/>
      <c r="T10" s="34"/>
      <c r="U10" s="34"/>
      <c r="V10" s="34"/>
      <c r="W10" s="34"/>
      <c r="X10" s="34"/>
      <c r="Y10" s="34"/>
      <c r="Z10" s="34"/>
      <c r="AA10" s="159"/>
      <c r="AB10" s="160"/>
      <c r="AC10" s="522"/>
      <c r="AD10" s="522"/>
      <c r="AE10" s="34"/>
      <c r="AF10" s="34"/>
      <c r="AG10" s="159"/>
      <c r="AH10" s="160"/>
      <c r="AI10" s="155"/>
      <c r="AJ10" s="157"/>
      <c r="AK10" s="158"/>
      <c r="AL10" s="158"/>
      <c r="AM10" s="158"/>
      <c r="AN10" s="157"/>
    </row>
    <row r="11" spans="2:40" ht="13.5" customHeight="1" x14ac:dyDescent="0.15">
      <c r="B11" s="123">
        <f>IF(OR(B10="",B10="PE"),"",IF(B10="PS",1,B10+1))</f>
        <v>1</v>
      </c>
      <c r="C11" s="392">
        <v>7</v>
      </c>
      <c r="D11" s="33">
        <f>IF(B11="","",+E10)</f>
        <v>3.4</v>
      </c>
      <c r="E11" s="33">
        <f>IF(B11="","",E10+C11)</f>
        <v>10.4</v>
      </c>
      <c r="F11" s="545"/>
      <c r="G11" s="546"/>
      <c r="H11" s="546"/>
      <c r="I11" s="32"/>
      <c r="J11" s="24"/>
      <c r="K11" s="349"/>
      <c r="L11" s="32"/>
      <c r="M11" s="547"/>
      <c r="N11" s="548"/>
      <c r="O11" s="34"/>
      <c r="P11" s="34"/>
      <c r="Q11" s="34"/>
      <c r="R11" s="34"/>
      <c r="S11" s="34"/>
      <c r="T11" s="34"/>
      <c r="U11" s="34"/>
      <c r="V11" s="34"/>
      <c r="W11" s="34"/>
      <c r="X11" s="34"/>
      <c r="Y11" s="34"/>
      <c r="Z11" s="34"/>
      <c r="AA11" s="159"/>
      <c r="AB11" s="160"/>
      <c r="AC11" s="522"/>
      <c r="AD11" s="522"/>
      <c r="AE11" s="34"/>
      <c r="AF11" s="34"/>
      <c r="AG11" s="159"/>
      <c r="AH11" s="160"/>
      <c r="AI11" s="155"/>
      <c r="AJ11" s="157"/>
      <c r="AK11" s="158"/>
      <c r="AL11" s="158"/>
      <c r="AM11" s="158"/>
      <c r="AN11" s="157"/>
    </row>
    <row r="12" spans="2:40" ht="13.5" customHeight="1" x14ac:dyDescent="0.15">
      <c r="B12" s="123">
        <f>IF(OR(B11="",B11="PE"),"",IF(B11="PS",1,B11+1))</f>
        <v>2</v>
      </c>
      <c r="C12" s="392">
        <v>7</v>
      </c>
      <c r="D12" s="33">
        <f t="shared" ref="D12:D44" si="0">IF(B12="","",+E11)</f>
        <v>10.4</v>
      </c>
      <c r="E12" s="33">
        <f t="shared" ref="E12:E44" si="1">IF(B12="","",E11+C12)</f>
        <v>17.399999999999999</v>
      </c>
      <c r="F12" s="545"/>
      <c r="G12" s="546"/>
      <c r="H12" s="546"/>
      <c r="I12" s="32"/>
      <c r="J12" s="24"/>
      <c r="K12" s="349"/>
      <c r="L12" s="32"/>
      <c r="M12" s="547"/>
      <c r="N12" s="548"/>
      <c r="O12" s="34"/>
      <c r="P12" s="34"/>
      <c r="Q12" s="34"/>
      <c r="R12" s="34"/>
      <c r="S12" s="34"/>
      <c r="T12" s="34"/>
      <c r="U12" s="34"/>
      <c r="V12" s="34"/>
      <c r="W12" s="34"/>
      <c r="X12" s="34"/>
      <c r="Y12" s="34"/>
      <c r="Z12" s="34"/>
      <c r="AA12" s="159"/>
      <c r="AB12" s="160"/>
      <c r="AC12" s="522"/>
      <c r="AD12" s="522"/>
      <c r="AE12" s="34"/>
      <c r="AF12" s="34"/>
      <c r="AG12" s="159"/>
      <c r="AH12" s="160"/>
      <c r="AI12" s="155"/>
      <c r="AJ12" s="157"/>
      <c r="AK12" s="158"/>
      <c r="AL12" s="158"/>
      <c r="AM12" s="158"/>
      <c r="AN12" s="157"/>
    </row>
    <row r="13" spans="2:40" ht="13.5" customHeight="1" x14ac:dyDescent="0.15">
      <c r="B13" s="123" t="s">
        <v>885</v>
      </c>
      <c r="C13" s="392">
        <v>3.1</v>
      </c>
      <c r="D13" s="33">
        <f t="shared" si="0"/>
        <v>17.399999999999999</v>
      </c>
      <c r="E13" s="33">
        <f t="shared" si="1"/>
        <v>20.5</v>
      </c>
      <c r="F13" s="545"/>
      <c r="G13" s="546"/>
      <c r="H13" s="546"/>
      <c r="I13" s="32"/>
      <c r="J13" s="24"/>
      <c r="K13" s="349"/>
      <c r="L13" s="32"/>
      <c r="M13" s="547"/>
      <c r="N13" s="548"/>
      <c r="O13" s="34"/>
      <c r="P13" s="34"/>
      <c r="Q13" s="34"/>
      <c r="R13" s="34"/>
      <c r="S13" s="34"/>
      <c r="T13" s="34"/>
      <c r="U13" s="34"/>
      <c r="V13" s="34"/>
      <c r="W13" s="34"/>
      <c r="X13" s="34"/>
      <c r="Y13" s="34"/>
      <c r="Z13" s="34"/>
      <c r="AA13" s="159"/>
      <c r="AB13" s="160"/>
      <c r="AC13" s="522"/>
      <c r="AD13" s="522"/>
      <c r="AE13" s="34"/>
      <c r="AF13" s="34"/>
      <c r="AG13" s="159"/>
      <c r="AH13" s="160"/>
      <c r="AI13" s="155"/>
      <c r="AJ13" s="157"/>
      <c r="AK13" s="158"/>
      <c r="AL13" s="158"/>
      <c r="AM13" s="158"/>
      <c r="AN13" s="157"/>
    </row>
    <row r="14" spans="2:40" ht="13.5" customHeight="1" x14ac:dyDescent="0.15">
      <c r="B14" s="123" t="str">
        <f t="shared" ref="B14:B44" si="2">IF(OR(B13="",B13="PE"),"",IF(B13="PS",1,B13+1))</f>
        <v/>
      </c>
      <c r="C14" s="33"/>
      <c r="D14" s="33" t="str">
        <f t="shared" si="0"/>
        <v/>
      </c>
      <c r="E14" s="33" t="str">
        <f t="shared" si="1"/>
        <v/>
      </c>
      <c r="F14" s="545"/>
      <c r="G14" s="546"/>
      <c r="H14" s="546"/>
      <c r="I14" s="32"/>
      <c r="J14" s="24"/>
      <c r="K14" s="349"/>
      <c r="L14" s="32"/>
      <c r="M14" s="547"/>
      <c r="N14" s="548"/>
      <c r="O14" s="34"/>
      <c r="P14" s="34"/>
      <c r="Q14" s="34"/>
      <c r="R14" s="34"/>
      <c r="S14" s="34"/>
      <c r="T14" s="34"/>
      <c r="U14" s="34"/>
      <c r="V14" s="34"/>
      <c r="W14" s="34"/>
      <c r="X14" s="34"/>
      <c r="Y14" s="34"/>
      <c r="Z14" s="34"/>
      <c r="AA14" s="159"/>
      <c r="AB14" s="160"/>
      <c r="AC14" s="522"/>
      <c r="AD14" s="522"/>
      <c r="AE14" s="34"/>
      <c r="AF14" s="34"/>
      <c r="AG14" s="159"/>
      <c r="AH14" s="160"/>
      <c r="AI14" s="155"/>
      <c r="AJ14" s="157"/>
      <c r="AK14" s="158"/>
      <c r="AL14" s="158"/>
      <c r="AM14" s="158"/>
      <c r="AN14" s="157"/>
    </row>
    <row r="15" spans="2:40" ht="13.5" customHeight="1" x14ac:dyDescent="0.15">
      <c r="B15" s="123" t="str">
        <f t="shared" si="2"/>
        <v/>
      </c>
      <c r="C15" s="33"/>
      <c r="D15" s="33" t="str">
        <f t="shared" si="0"/>
        <v/>
      </c>
      <c r="E15" s="33" t="str">
        <f t="shared" si="1"/>
        <v/>
      </c>
      <c r="F15" s="545"/>
      <c r="G15" s="546"/>
      <c r="H15" s="546"/>
      <c r="I15" s="32"/>
      <c r="J15" s="24"/>
      <c r="K15" s="349"/>
      <c r="L15" s="32"/>
      <c r="M15" s="547"/>
      <c r="N15" s="548"/>
      <c r="O15" s="34"/>
      <c r="P15" s="34"/>
      <c r="Q15" s="34"/>
      <c r="R15" s="34"/>
      <c r="S15" s="34"/>
      <c r="T15" s="34"/>
      <c r="U15" s="34"/>
      <c r="V15" s="34"/>
      <c r="W15" s="34"/>
      <c r="X15" s="34"/>
      <c r="Y15" s="34"/>
      <c r="Z15" s="34"/>
      <c r="AA15" s="159"/>
      <c r="AB15" s="34"/>
      <c r="AC15" s="522"/>
      <c r="AD15" s="522"/>
      <c r="AE15" s="34"/>
      <c r="AF15" s="34"/>
      <c r="AG15" s="159"/>
      <c r="AH15" s="160"/>
      <c r="AI15" s="155"/>
      <c r="AJ15" s="157"/>
      <c r="AK15" s="158"/>
      <c r="AL15" s="158"/>
      <c r="AM15" s="158"/>
      <c r="AN15" s="157"/>
    </row>
    <row r="16" spans="2:40" ht="13.5" customHeight="1" x14ac:dyDescent="0.15">
      <c r="B16" s="123" t="str">
        <f t="shared" si="2"/>
        <v/>
      </c>
      <c r="C16" s="33"/>
      <c r="D16" s="33" t="str">
        <f t="shared" si="0"/>
        <v/>
      </c>
      <c r="E16" s="33" t="str">
        <f t="shared" si="1"/>
        <v/>
      </c>
      <c r="F16" s="545"/>
      <c r="G16" s="546"/>
      <c r="H16" s="546"/>
      <c r="I16" s="32"/>
      <c r="J16" s="24"/>
      <c r="K16" s="349"/>
      <c r="L16" s="31"/>
      <c r="M16" s="547"/>
      <c r="N16" s="548"/>
      <c r="O16" s="34"/>
      <c r="P16" s="34"/>
      <c r="Q16" s="34"/>
      <c r="R16" s="34"/>
      <c r="S16" s="34"/>
      <c r="T16" s="34"/>
      <c r="U16" s="34"/>
      <c r="V16" s="34"/>
      <c r="W16" s="34"/>
      <c r="X16" s="34"/>
      <c r="Y16" s="34"/>
      <c r="Z16" s="34"/>
      <c r="AA16" s="159"/>
      <c r="AB16" s="160"/>
      <c r="AC16" s="522"/>
      <c r="AD16" s="522"/>
      <c r="AE16" s="34"/>
      <c r="AF16" s="34"/>
      <c r="AG16" s="159"/>
      <c r="AH16" s="160"/>
      <c r="AI16" s="155"/>
      <c r="AJ16" s="157"/>
      <c r="AK16" s="158"/>
      <c r="AL16" s="158"/>
      <c r="AM16" s="158"/>
      <c r="AN16" s="157"/>
    </row>
    <row r="17" spans="2:40" ht="13.5" customHeight="1" x14ac:dyDescent="0.15">
      <c r="B17" s="123" t="str">
        <f t="shared" si="2"/>
        <v/>
      </c>
      <c r="C17" s="33"/>
      <c r="D17" s="33" t="str">
        <f t="shared" si="0"/>
        <v/>
      </c>
      <c r="E17" s="33" t="str">
        <f t="shared" si="1"/>
        <v/>
      </c>
      <c r="F17" s="545"/>
      <c r="G17" s="546"/>
      <c r="H17" s="546"/>
      <c r="I17" s="32"/>
      <c r="J17" s="24"/>
      <c r="K17" s="349"/>
      <c r="L17" s="31"/>
      <c r="M17" s="547"/>
      <c r="N17" s="548"/>
      <c r="O17" s="34"/>
      <c r="P17" s="34"/>
      <c r="Q17" s="34"/>
      <c r="R17" s="34"/>
      <c r="S17" s="34"/>
      <c r="T17" s="34"/>
      <c r="U17" s="34"/>
      <c r="V17" s="34"/>
      <c r="W17" s="34"/>
      <c r="X17" s="34"/>
      <c r="Y17" s="34"/>
      <c r="Z17" s="34"/>
      <c r="AA17" s="159"/>
      <c r="AB17" s="160"/>
      <c r="AC17" s="522"/>
      <c r="AD17" s="522"/>
      <c r="AE17" s="34"/>
      <c r="AF17" s="34"/>
      <c r="AG17" s="159"/>
      <c r="AH17" s="160"/>
      <c r="AI17" s="155"/>
      <c r="AJ17" s="157"/>
      <c r="AK17" s="158"/>
      <c r="AL17" s="158"/>
      <c r="AM17" s="158"/>
      <c r="AN17" s="157"/>
    </row>
    <row r="18" spans="2:40" ht="13.5" customHeight="1" x14ac:dyDescent="0.15">
      <c r="B18" s="123" t="str">
        <f t="shared" si="2"/>
        <v/>
      </c>
      <c r="C18" s="33"/>
      <c r="D18" s="33" t="str">
        <f t="shared" si="0"/>
        <v/>
      </c>
      <c r="E18" s="33" t="str">
        <f t="shared" si="1"/>
        <v/>
      </c>
      <c r="F18" s="545"/>
      <c r="G18" s="546"/>
      <c r="H18" s="546"/>
      <c r="I18" s="32"/>
      <c r="J18" s="24"/>
      <c r="K18" s="349"/>
      <c r="L18" s="31"/>
      <c r="M18" s="547"/>
      <c r="N18" s="548"/>
      <c r="O18" s="34"/>
      <c r="P18" s="34"/>
      <c r="Q18" s="34"/>
      <c r="R18" s="34"/>
      <c r="S18" s="34"/>
      <c r="T18" s="34"/>
      <c r="U18" s="34"/>
      <c r="V18" s="34"/>
      <c r="W18" s="34"/>
      <c r="X18" s="34"/>
      <c r="Y18" s="34"/>
      <c r="Z18" s="34"/>
      <c r="AA18" s="159"/>
      <c r="AB18" s="160"/>
      <c r="AC18" s="522"/>
      <c r="AD18" s="522"/>
      <c r="AE18" s="34"/>
      <c r="AF18" s="34"/>
      <c r="AG18" s="159"/>
      <c r="AH18" s="160"/>
      <c r="AI18" s="155"/>
      <c r="AJ18" s="157"/>
      <c r="AK18" s="158"/>
      <c r="AL18" s="158"/>
      <c r="AM18" s="158"/>
      <c r="AN18" s="157"/>
    </row>
    <row r="19" spans="2:40" ht="13.5" customHeight="1" x14ac:dyDescent="0.15">
      <c r="B19" s="123" t="str">
        <f t="shared" si="2"/>
        <v/>
      </c>
      <c r="C19" s="33"/>
      <c r="D19" s="33" t="str">
        <f t="shared" si="0"/>
        <v/>
      </c>
      <c r="E19" s="33" t="str">
        <f t="shared" si="1"/>
        <v/>
      </c>
      <c r="F19" s="545"/>
      <c r="G19" s="546"/>
      <c r="H19" s="546"/>
      <c r="I19" s="32"/>
      <c r="J19" s="24"/>
      <c r="K19" s="349"/>
      <c r="L19" s="31"/>
      <c r="M19" s="547"/>
      <c r="N19" s="548"/>
      <c r="O19" s="34"/>
      <c r="P19" s="34"/>
      <c r="Q19" s="34"/>
      <c r="R19" s="34"/>
      <c r="S19" s="34"/>
      <c r="T19" s="34"/>
      <c r="U19" s="34"/>
      <c r="V19" s="34"/>
      <c r="W19" s="34"/>
      <c r="X19" s="34"/>
      <c r="Y19" s="34"/>
      <c r="Z19" s="34"/>
      <c r="AA19" s="159"/>
      <c r="AB19" s="160"/>
      <c r="AC19" s="522"/>
      <c r="AD19" s="522"/>
      <c r="AE19" s="34"/>
      <c r="AF19" s="34"/>
      <c r="AG19" s="159"/>
      <c r="AH19" s="160"/>
      <c r="AI19" s="155"/>
      <c r="AJ19" s="157"/>
      <c r="AK19" s="158"/>
      <c r="AL19" s="158"/>
      <c r="AM19" s="158"/>
      <c r="AN19" s="157"/>
    </row>
    <row r="20" spans="2:40" ht="13.5" customHeight="1" x14ac:dyDescent="0.15">
      <c r="B20" s="123" t="str">
        <f t="shared" si="2"/>
        <v/>
      </c>
      <c r="C20" s="33"/>
      <c r="D20" s="33" t="str">
        <f t="shared" si="0"/>
        <v/>
      </c>
      <c r="E20" s="33" t="str">
        <f t="shared" si="1"/>
        <v/>
      </c>
      <c r="F20" s="545"/>
      <c r="G20" s="546"/>
      <c r="H20" s="546"/>
      <c r="I20" s="32"/>
      <c r="J20" s="24"/>
      <c r="K20" s="349"/>
      <c r="L20" s="32"/>
      <c r="M20" s="547"/>
      <c r="N20" s="548"/>
      <c r="O20" s="34"/>
      <c r="P20" s="34"/>
      <c r="Q20" s="34"/>
      <c r="R20" s="34"/>
      <c r="S20" s="34"/>
      <c r="T20" s="34"/>
      <c r="U20" s="67"/>
      <c r="V20" s="67"/>
      <c r="W20" s="34"/>
      <c r="X20" s="34"/>
      <c r="Y20" s="34"/>
      <c r="Z20" s="34"/>
      <c r="AA20" s="159"/>
      <c r="AB20" s="160"/>
      <c r="AC20" s="522"/>
      <c r="AD20" s="522"/>
      <c r="AE20" s="34"/>
      <c r="AF20" s="34"/>
      <c r="AG20" s="159"/>
      <c r="AH20" s="160"/>
      <c r="AI20" s="155"/>
      <c r="AJ20" s="157"/>
      <c r="AK20" s="158"/>
      <c r="AL20" s="158"/>
      <c r="AM20" s="158"/>
      <c r="AN20" s="157"/>
    </row>
    <row r="21" spans="2:40" ht="13.5" customHeight="1" x14ac:dyDescent="0.15">
      <c r="B21" s="123" t="str">
        <f t="shared" si="2"/>
        <v/>
      </c>
      <c r="C21" s="33"/>
      <c r="D21" s="33" t="str">
        <f t="shared" si="0"/>
        <v/>
      </c>
      <c r="E21" s="33" t="str">
        <f t="shared" si="1"/>
        <v/>
      </c>
      <c r="F21" s="545"/>
      <c r="G21" s="546"/>
      <c r="H21" s="546"/>
      <c r="I21" s="32"/>
      <c r="J21" s="24"/>
      <c r="K21" s="349"/>
      <c r="L21" s="32"/>
      <c r="M21" s="547"/>
      <c r="N21" s="548"/>
      <c r="O21" s="34"/>
      <c r="P21" s="34"/>
      <c r="Q21" s="34"/>
      <c r="R21" s="34"/>
      <c r="S21" s="34"/>
      <c r="T21" s="34"/>
      <c r="U21" s="34"/>
      <c r="V21" s="34"/>
      <c r="W21" s="34"/>
      <c r="X21" s="34"/>
      <c r="Y21" s="34"/>
      <c r="Z21" s="34"/>
      <c r="AA21" s="159"/>
      <c r="AB21" s="160"/>
      <c r="AC21" s="522"/>
      <c r="AD21" s="522"/>
      <c r="AE21" s="34"/>
      <c r="AF21" s="34"/>
      <c r="AG21" s="159"/>
      <c r="AH21" s="160"/>
      <c r="AI21" s="155"/>
      <c r="AJ21" s="157"/>
      <c r="AK21" s="158"/>
      <c r="AL21" s="158"/>
      <c r="AM21" s="158"/>
      <c r="AN21" s="157"/>
    </row>
    <row r="22" spans="2:40" ht="13.5" customHeight="1" x14ac:dyDescent="0.15">
      <c r="B22" s="123" t="str">
        <f t="shared" si="2"/>
        <v/>
      </c>
      <c r="C22" s="33"/>
      <c r="D22" s="33" t="str">
        <f t="shared" si="0"/>
        <v/>
      </c>
      <c r="E22" s="33" t="str">
        <f t="shared" si="1"/>
        <v/>
      </c>
      <c r="F22" s="545"/>
      <c r="G22" s="546"/>
      <c r="H22" s="546"/>
      <c r="I22" s="32"/>
      <c r="J22" s="24"/>
      <c r="K22" s="349"/>
      <c r="L22" s="32"/>
      <c r="M22" s="547"/>
      <c r="N22" s="548"/>
      <c r="O22" s="34"/>
      <c r="P22" s="34"/>
      <c r="Q22" s="34"/>
      <c r="R22" s="34"/>
      <c r="S22" s="34"/>
      <c r="T22" s="34"/>
      <c r="U22" s="34"/>
      <c r="V22" s="34"/>
      <c r="W22" s="34"/>
      <c r="X22" s="34"/>
      <c r="Y22" s="34"/>
      <c r="Z22" s="34"/>
      <c r="AA22" s="159"/>
      <c r="AB22" s="160"/>
      <c r="AC22" s="522"/>
      <c r="AD22" s="522"/>
      <c r="AE22" s="34"/>
      <c r="AF22" s="34"/>
      <c r="AG22" s="159"/>
      <c r="AH22" s="160"/>
      <c r="AI22" s="155"/>
      <c r="AJ22" s="157"/>
      <c r="AK22" s="158"/>
      <c r="AL22" s="158"/>
      <c r="AM22" s="158"/>
      <c r="AN22" s="157"/>
    </row>
    <row r="23" spans="2:40" ht="13.5" customHeight="1" x14ac:dyDescent="0.15">
      <c r="B23" s="123" t="str">
        <f t="shared" si="2"/>
        <v/>
      </c>
      <c r="C23" s="33"/>
      <c r="D23" s="33" t="str">
        <f t="shared" si="0"/>
        <v/>
      </c>
      <c r="E23" s="33" t="str">
        <f t="shared" si="1"/>
        <v/>
      </c>
      <c r="F23" s="545"/>
      <c r="G23" s="546"/>
      <c r="H23" s="546"/>
      <c r="I23" s="32"/>
      <c r="J23" s="24"/>
      <c r="K23" s="349"/>
      <c r="L23" s="32"/>
      <c r="M23" s="547"/>
      <c r="N23" s="548"/>
      <c r="O23" s="34"/>
      <c r="P23" s="34"/>
      <c r="Q23" s="34"/>
      <c r="R23" s="34"/>
      <c r="S23" s="34"/>
      <c r="T23" s="34"/>
      <c r="U23" s="67"/>
      <c r="V23" s="67"/>
      <c r="W23" s="67"/>
      <c r="X23" s="67"/>
      <c r="Y23" s="67"/>
      <c r="Z23" s="67"/>
      <c r="AA23" s="159"/>
      <c r="AB23" s="160"/>
      <c r="AC23" s="522"/>
      <c r="AD23" s="522"/>
      <c r="AE23" s="34"/>
      <c r="AF23" s="34"/>
      <c r="AG23" s="159"/>
      <c r="AH23" s="160"/>
      <c r="AI23" s="155"/>
      <c r="AJ23" s="157"/>
      <c r="AK23" s="158"/>
      <c r="AL23" s="158"/>
      <c r="AM23" s="158"/>
      <c r="AN23" s="157"/>
    </row>
    <row r="24" spans="2:40" ht="13.5" customHeight="1" x14ac:dyDescent="0.15">
      <c r="B24" s="123" t="str">
        <f t="shared" si="2"/>
        <v/>
      </c>
      <c r="C24" s="33"/>
      <c r="D24" s="33" t="str">
        <f t="shared" si="0"/>
        <v/>
      </c>
      <c r="E24" s="33" t="str">
        <f t="shared" si="1"/>
        <v/>
      </c>
      <c r="F24" s="549"/>
      <c r="G24" s="546"/>
      <c r="H24" s="546"/>
      <c r="I24" s="32"/>
      <c r="J24" s="24"/>
      <c r="K24" s="349"/>
      <c r="L24" s="32"/>
      <c r="M24" s="547"/>
      <c r="N24" s="548"/>
      <c r="O24" s="34"/>
      <c r="P24" s="34"/>
      <c r="Q24" s="34"/>
      <c r="R24" s="34"/>
      <c r="S24" s="34"/>
      <c r="T24" s="34"/>
      <c r="U24" s="34"/>
      <c r="V24" s="34"/>
      <c r="W24" s="34"/>
      <c r="X24" s="34"/>
      <c r="Y24" s="34"/>
      <c r="Z24" s="34"/>
      <c r="AA24" s="159"/>
      <c r="AB24" s="160"/>
      <c r="AC24" s="522"/>
      <c r="AD24" s="522"/>
      <c r="AE24" s="34"/>
      <c r="AF24" s="34"/>
      <c r="AG24" s="159"/>
      <c r="AH24" s="160"/>
      <c r="AI24" s="155"/>
      <c r="AJ24" s="157"/>
      <c r="AK24" s="158"/>
      <c r="AL24" s="158"/>
      <c r="AM24" s="158"/>
      <c r="AN24" s="157"/>
    </row>
    <row r="25" spans="2:40" ht="13.5" customHeight="1" x14ac:dyDescent="0.15">
      <c r="B25" s="123" t="str">
        <f t="shared" si="2"/>
        <v/>
      </c>
      <c r="C25" s="33"/>
      <c r="D25" s="33" t="str">
        <f t="shared" si="0"/>
        <v/>
      </c>
      <c r="E25" s="33" t="str">
        <f t="shared" si="1"/>
        <v/>
      </c>
      <c r="F25" s="549"/>
      <c r="G25" s="546"/>
      <c r="H25" s="546"/>
      <c r="I25" s="32"/>
      <c r="J25" s="24"/>
      <c r="K25" s="349"/>
      <c r="L25" s="32"/>
      <c r="M25" s="547"/>
      <c r="N25" s="548"/>
      <c r="O25" s="34"/>
      <c r="P25" s="34"/>
      <c r="Q25" s="34"/>
      <c r="R25" s="34"/>
      <c r="S25" s="34"/>
      <c r="T25" s="34"/>
      <c r="U25" s="34"/>
      <c r="V25" s="34"/>
      <c r="W25" s="34"/>
      <c r="X25" s="34"/>
      <c r="Y25" s="34"/>
      <c r="Z25" s="34"/>
      <c r="AA25" s="159"/>
      <c r="AB25" s="34"/>
      <c r="AC25" s="522"/>
      <c r="AD25" s="522"/>
      <c r="AE25" s="34"/>
      <c r="AF25" s="34"/>
      <c r="AG25" s="159"/>
      <c r="AH25" s="160"/>
      <c r="AI25" s="155"/>
      <c r="AJ25" s="157"/>
      <c r="AK25" s="158"/>
      <c r="AL25" s="158"/>
      <c r="AM25" s="158"/>
      <c r="AN25" s="157"/>
    </row>
    <row r="26" spans="2:40" ht="13.5" customHeight="1" x14ac:dyDescent="0.15">
      <c r="B26" s="123" t="str">
        <f t="shared" si="2"/>
        <v/>
      </c>
      <c r="C26" s="33"/>
      <c r="D26" s="33" t="str">
        <f t="shared" si="0"/>
        <v/>
      </c>
      <c r="E26" s="33" t="str">
        <f t="shared" si="1"/>
        <v/>
      </c>
      <c r="F26" s="549"/>
      <c r="G26" s="546"/>
      <c r="H26" s="546"/>
      <c r="I26" s="32"/>
      <c r="J26" s="24"/>
      <c r="K26" s="349"/>
      <c r="L26" s="31"/>
      <c r="M26" s="547"/>
      <c r="N26" s="548"/>
      <c r="O26" s="34"/>
      <c r="P26" s="34"/>
      <c r="Q26" s="34"/>
      <c r="R26" s="34"/>
      <c r="S26" s="34"/>
      <c r="T26" s="34"/>
      <c r="U26" s="34"/>
      <c r="V26" s="34"/>
      <c r="W26" s="34"/>
      <c r="X26" s="34"/>
      <c r="Y26" s="34"/>
      <c r="Z26" s="34"/>
      <c r="AA26" s="159"/>
      <c r="AB26" s="160"/>
      <c r="AC26" s="522"/>
      <c r="AD26" s="522"/>
      <c r="AE26" s="34"/>
      <c r="AF26" s="34"/>
      <c r="AG26" s="159"/>
      <c r="AH26" s="160"/>
      <c r="AI26" s="155"/>
      <c r="AJ26" s="157"/>
      <c r="AK26" s="158"/>
      <c r="AL26" s="158"/>
      <c r="AM26" s="158"/>
      <c r="AN26" s="157"/>
    </row>
    <row r="27" spans="2:40" ht="13.5" customHeight="1" x14ac:dyDescent="0.15">
      <c r="B27" s="123" t="str">
        <f t="shared" si="2"/>
        <v/>
      </c>
      <c r="C27" s="33"/>
      <c r="D27" s="33" t="str">
        <f t="shared" si="0"/>
        <v/>
      </c>
      <c r="E27" s="33" t="str">
        <f t="shared" si="1"/>
        <v/>
      </c>
      <c r="F27" s="549"/>
      <c r="G27" s="546"/>
      <c r="H27" s="546"/>
      <c r="I27" s="32"/>
      <c r="J27" s="24"/>
      <c r="K27" s="349"/>
      <c r="L27" s="31"/>
      <c r="M27" s="547"/>
      <c r="N27" s="548"/>
      <c r="O27" s="34"/>
      <c r="P27" s="34"/>
      <c r="Q27" s="34"/>
      <c r="R27" s="34"/>
      <c r="S27" s="34"/>
      <c r="T27" s="34"/>
      <c r="U27" s="34"/>
      <c r="V27" s="34"/>
      <c r="W27" s="34"/>
      <c r="X27" s="34"/>
      <c r="Y27" s="34"/>
      <c r="Z27" s="34"/>
      <c r="AA27" s="159"/>
      <c r="AB27" s="160"/>
      <c r="AC27" s="522"/>
      <c r="AD27" s="522"/>
      <c r="AE27" s="34"/>
      <c r="AF27" s="34"/>
      <c r="AG27" s="159"/>
      <c r="AH27" s="160"/>
      <c r="AI27" s="155"/>
      <c r="AJ27" s="157"/>
      <c r="AK27" s="158"/>
      <c r="AL27" s="158"/>
      <c r="AM27" s="158"/>
      <c r="AN27" s="157"/>
    </row>
    <row r="28" spans="2:40" ht="13.5" customHeight="1" x14ac:dyDescent="0.15">
      <c r="B28" s="123" t="str">
        <f t="shared" si="2"/>
        <v/>
      </c>
      <c r="C28" s="33"/>
      <c r="D28" s="33" t="str">
        <f t="shared" si="0"/>
        <v/>
      </c>
      <c r="E28" s="33" t="str">
        <f t="shared" si="1"/>
        <v/>
      </c>
      <c r="F28" s="549"/>
      <c r="G28" s="546"/>
      <c r="H28" s="546"/>
      <c r="I28" s="32"/>
      <c r="J28" s="24"/>
      <c r="K28" s="349"/>
      <c r="L28" s="31"/>
      <c r="M28" s="547"/>
      <c r="N28" s="548"/>
      <c r="O28" s="34"/>
      <c r="P28" s="34"/>
      <c r="Q28" s="34"/>
      <c r="R28" s="34"/>
      <c r="S28" s="34"/>
      <c r="T28" s="34"/>
      <c r="U28" s="34"/>
      <c r="V28" s="34"/>
      <c r="W28" s="34"/>
      <c r="X28" s="34"/>
      <c r="Y28" s="34"/>
      <c r="Z28" s="34"/>
      <c r="AA28" s="159"/>
      <c r="AB28" s="160"/>
      <c r="AC28" s="522"/>
      <c r="AD28" s="522"/>
      <c r="AE28" s="34"/>
      <c r="AF28" s="34"/>
      <c r="AG28" s="159"/>
      <c r="AH28" s="160"/>
      <c r="AI28" s="155"/>
      <c r="AJ28" s="157"/>
      <c r="AK28" s="158"/>
      <c r="AL28" s="158"/>
      <c r="AM28" s="158"/>
      <c r="AN28" s="157"/>
    </row>
    <row r="29" spans="2:40" ht="13.5" customHeight="1" x14ac:dyDescent="0.15">
      <c r="B29" s="123" t="str">
        <f t="shared" si="2"/>
        <v/>
      </c>
      <c r="C29" s="33"/>
      <c r="D29" s="33" t="str">
        <f t="shared" si="0"/>
        <v/>
      </c>
      <c r="E29" s="33" t="str">
        <f t="shared" si="1"/>
        <v/>
      </c>
      <c r="F29" s="545"/>
      <c r="G29" s="546"/>
      <c r="H29" s="546"/>
      <c r="I29" s="32"/>
      <c r="J29" s="24"/>
      <c r="K29" s="349"/>
      <c r="L29" s="31"/>
      <c r="M29" s="547"/>
      <c r="N29" s="548"/>
      <c r="O29" s="34"/>
      <c r="P29" s="34"/>
      <c r="Q29" s="34"/>
      <c r="R29" s="34"/>
      <c r="S29" s="34"/>
      <c r="T29" s="34"/>
      <c r="U29" s="34"/>
      <c r="V29" s="34"/>
      <c r="W29" s="34"/>
      <c r="X29" s="34"/>
      <c r="Y29" s="34"/>
      <c r="Z29" s="34"/>
      <c r="AA29" s="159"/>
      <c r="AB29" s="160"/>
      <c r="AC29" s="522"/>
      <c r="AD29" s="522"/>
      <c r="AE29" s="34"/>
      <c r="AF29" s="34"/>
      <c r="AG29" s="159"/>
      <c r="AH29" s="160"/>
      <c r="AI29" s="155"/>
      <c r="AJ29" s="157"/>
      <c r="AK29" s="158"/>
      <c r="AL29" s="158"/>
      <c r="AM29" s="158"/>
      <c r="AN29" s="157"/>
    </row>
    <row r="30" spans="2:40" ht="13.5" customHeight="1" x14ac:dyDescent="0.15">
      <c r="B30" s="123" t="str">
        <f t="shared" si="2"/>
        <v/>
      </c>
      <c r="C30" s="33"/>
      <c r="D30" s="33" t="str">
        <f t="shared" si="0"/>
        <v/>
      </c>
      <c r="E30" s="33" t="str">
        <f t="shared" si="1"/>
        <v/>
      </c>
      <c r="F30" s="545"/>
      <c r="G30" s="546"/>
      <c r="H30" s="546"/>
      <c r="I30" s="32"/>
      <c r="J30" s="24"/>
      <c r="K30" s="349"/>
      <c r="L30" s="31"/>
      <c r="M30" s="547"/>
      <c r="N30" s="548"/>
      <c r="O30" s="34"/>
      <c r="P30" s="34"/>
      <c r="Q30" s="34"/>
      <c r="R30" s="34"/>
      <c r="S30" s="34"/>
      <c r="T30" s="34"/>
      <c r="U30" s="34"/>
      <c r="V30" s="34"/>
      <c r="W30" s="34"/>
      <c r="X30" s="34"/>
      <c r="Y30" s="34"/>
      <c r="Z30" s="34"/>
      <c r="AA30" s="159"/>
      <c r="AB30" s="160"/>
      <c r="AC30" s="522"/>
      <c r="AD30" s="522"/>
      <c r="AE30" s="34"/>
      <c r="AF30" s="34"/>
      <c r="AG30" s="159"/>
      <c r="AH30" s="160"/>
      <c r="AI30" s="155"/>
      <c r="AJ30" s="157"/>
      <c r="AK30" s="158"/>
      <c r="AL30" s="158"/>
      <c r="AM30" s="158"/>
      <c r="AN30" s="157"/>
    </row>
    <row r="31" spans="2:40" ht="13.5" customHeight="1" x14ac:dyDescent="0.15">
      <c r="B31" s="123" t="str">
        <f t="shared" si="2"/>
        <v/>
      </c>
      <c r="C31" s="33"/>
      <c r="D31" s="33" t="str">
        <f t="shared" si="0"/>
        <v/>
      </c>
      <c r="E31" s="33" t="str">
        <f t="shared" si="1"/>
        <v/>
      </c>
      <c r="F31" s="545"/>
      <c r="G31" s="546"/>
      <c r="H31" s="546"/>
      <c r="I31" s="32"/>
      <c r="J31" s="24"/>
      <c r="K31" s="349"/>
      <c r="L31" s="31"/>
      <c r="M31" s="547"/>
      <c r="N31" s="548"/>
      <c r="O31" s="34"/>
      <c r="P31" s="34"/>
      <c r="Q31" s="34"/>
      <c r="R31" s="34"/>
      <c r="S31" s="34"/>
      <c r="T31" s="34"/>
      <c r="U31" s="34"/>
      <c r="V31" s="34"/>
      <c r="W31" s="34"/>
      <c r="X31" s="34"/>
      <c r="Y31" s="34"/>
      <c r="Z31" s="34"/>
      <c r="AA31" s="159"/>
      <c r="AB31" s="160"/>
      <c r="AC31" s="522"/>
      <c r="AD31" s="522"/>
      <c r="AE31" s="34"/>
      <c r="AF31" s="34"/>
      <c r="AG31" s="159"/>
      <c r="AH31" s="160"/>
      <c r="AI31" s="155"/>
      <c r="AJ31" s="157"/>
      <c r="AK31" s="158"/>
      <c r="AL31" s="158"/>
      <c r="AM31" s="158"/>
      <c r="AN31" s="157"/>
    </row>
    <row r="32" spans="2:40" ht="13.5" customHeight="1" x14ac:dyDescent="0.15">
      <c r="B32" s="123" t="str">
        <f t="shared" si="2"/>
        <v/>
      </c>
      <c r="C32" s="33"/>
      <c r="D32" s="33" t="str">
        <f t="shared" si="0"/>
        <v/>
      </c>
      <c r="E32" s="33" t="str">
        <f t="shared" si="1"/>
        <v/>
      </c>
      <c r="F32" s="545"/>
      <c r="G32" s="546"/>
      <c r="H32" s="546"/>
      <c r="I32" s="32"/>
      <c r="J32" s="24"/>
      <c r="K32" s="349"/>
      <c r="L32" s="31"/>
      <c r="M32" s="547"/>
      <c r="N32" s="548"/>
      <c r="O32" s="34"/>
      <c r="P32" s="34"/>
      <c r="Q32" s="34"/>
      <c r="R32" s="34"/>
      <c r="S32" s="34"/>
      <c r="T32" s="34"/>
      <c r="U32" s="34"/>
      <c r="V32" s="34"/>
      <c r="W32" s="34"/>
      <c r="X32" s="34"/>
      <c r="Y32" s="34"/>
      <c r="Z32" s="34"/>
      <c r="AA32" s="159"/>
      <c r="AB32" s="160"/>
      <c r="AC32" s="522"/>
      <c r="AD32" s="522"/>
      <c r="AE32" s="34"/>
      <c r="AF32" s="34"/>
      <c r="AG32" s="159"/>
      <c r="AH32" s="160"/>
      <c r="AI32" s="155"/>
      <c r="AJ32" s="157"/>
      <c r="AK32" s="158"/>
      <c r="AL32" s="158"/>
      <c r="AM32" s="158"/>
      <c r="AN32" s="157"/>
    </row>
    <row r="33" spans="2:40" ht="13.5" customHeight="1" x14ac:dyDescent="0.15">
      <c r="B33" s="123" t="str">
        <f t="shared" si="2"/>
        <v/>
      </c>
      <c r="C33" s="33"/>
      <c r="D33" s="33" t="str">
        <f t="shared" si="0"/>
        <v/>
      </c>
      <c r="E33" s="33" t="str">
        <f t="shared" si="1"/>
        <v/>
      </c>
      <c r="F33" s="545"/>
      <c r="G33" s="546"/>
      <c r="H33" s="546"/>
      <c r="I33" s="32"/>
      <c r="J33" s="24"/>
      <c r="K33" s="349"/>
      <c r="L33" s="31"/>
      <c r="M33" s="547"/>
      <c r="N33" s="548"/>
      <c r="O33" s="34"/>
      <c r="P33" s="34"/>
      <c r="Q33" s="34"/>
      <c r="R33" s="34"/>
      <c r="S33" s="34"/>
      <c r="T33" s="34"/>
      <c r="U33" s="34"/>
      <c r="V33" s="34"/>
      <c r="W33" s="34"/>
      <c r="X33" s="34"/>
      <c r="Y33" s="34"/>
      <c r="Z33" s="34"/>
      <c r="AA33" s="159"/>
      <c r="AB33" s="160"/>
      <c r="AC33" s="522"/>
      <c r="AD33" s="522"/>
      <c r="AE33" s="34"/>
      <c r="AF33" s="34"/>
      <c r="AG33" s="159"/>
      <c r="AH33" s="160"/>
      <c r="AI33" s="155"/>
      <c r="AJ33" s="157"/>
      <c r="AK33" s="158"/>
      <c r="AL33" s="158"/>
      <c r="AM33" s="158"/>
      <c r="AN33" s="157"/>
    </row>
    <row r="34" spans="2:40" ht="13.5" customHeight="1" x14ac:dyDescent="0.15">
      <c r="B34" s="123" t="str">
        <f t="shared" si="2"/>
        <v/>
      </c>
      <c r="C34" s="33"/>
      <c r="D34" s="33" t="str">
        <f t="shared" si="0"/>
        <v/>
      </c>
      <c r="E34" s="33" t="str">
        <f t="shared" si="1"/>
        <v/>
      </c>
      <c r="F34" s="545"/>
      <c r="G34" s="546"/>
      <c r="H34" s="546"/>
      <c r="I34" s="32"/>
      <c r="J34" s="24"/>
      <c r="K34" s="349"/>
      <c r="L34" s="31"/>
      <c r="M34" s="547"/>
      <c r="N34" s="548"/>
      <c r="O34" s="34"/>
      <c r="P34" s="34"/>
      <c r="Q34" s="34"/>
      <c r="R34" s="34"/>
      <c r="S34" s="34"/>
      <c r="T34" s="34"/>
      <c r="U34" s="34"/>
      <c r="V34" s="34"/>
      <c r="W34" s="34"/>
      <c r="X34" s="34"/>
      <c r="Y34" s="34"/>
      <c r="Z34" s="34"/>
      <c r="AA34" s="159"/>
      <c r="AB34" s="34"/>
      <c r="AC34" s="522"/>
      <c r="AD34" s="522"/>
      <c r="AE34" s="34"/>
      <c r="AF34" s="34"/>
      <c r="AG34" s="159"/>
      <c r="AH34" s="160"/>
      <c r="AI34" s="155"/>
      <c r="AJ34" s="157"/>
      <c r="AK34" s="158"/>
      <c r="AL34" s="158"/>
      <c r="AM34" s="158"/>
      <c r="AN34" s="157"/>
    </row>
    <row r="35" spans="2:40" ht="13.5" customHeight="1" x14ac:dyDescent="0.15">
      <c r="B35" s="123" t="str">
        <f t="shared" si="2"/>
        <v/>
      </c>
      <c r="C35" s="33"/>
      <c r="D35" s="33" t="str">
        <f t="shared" si="0"/>
        <v/>
      </c>
      <c r="E35" s="33" t="str">
        <f t="shared" si="1"/>
        <v/>
      </c>
      <c r="F35" s="549"/>
      <c r="G35" s="546"/>
      <c r="H35" s="546"/>
      <c r="I35" s="32"/>
      <c r="J35" s="24"/>
      <c r="K35" s="349"/>
      <c r="L35" s="31"/>
      <c r="M35" s="547"/>
      <c r="N35" s="548"/>
      <c r="O35" s="34"/>
      <c r="P35" s="34"/>
      <c r="Q35" s="34"/>
      <c r="R35" s="34"/>
      <c r="S35" s="34"/>
      <c r="T35" s="34"/>
      <c r="U35" s="34"/>
      <c r="V35" s="34"/>
      <c r="W35" s="34"/>
      <c r="X35" s="34"/>
      <c r="Y35" s="34"/>
      <c r="Z35" s="34"/>
      <c r="AA35" s="159"/>
      <c r="AB35" s="160"/>
      <c r="AC35" s="522"/>
      <c r="AD35" s="522"/>
      <c r="AE35" s="34"/>
      <c r="AF35" s="34"/>
      <c r="AG35" s="159"/>
      <c r="AH35" s="160"/>
      <c r="AI35" s="155"/>
      <c r="AJ35" s="157"/>
      <c r="AK35" s="158"/>
      <c r="AL35" s="158"/>
      <c r="AM35" s="158"/>
      <c r="AN35" s="157"/>
    </row>
    <row r="36" spans="2:40" ht="13.5" customHeight="1" x14ac:dyDescent="0.15">
      <c r="B36" s="123" t="str">
        <f t="shared" si="2"/>
        <v/>
      </c>
      <c r="C36" s="33"/>
      <c r="D36" s="33" t="str">
        <f t="shared" si="0"/>
        <v/>
      </c>
      <c r="E36" s="33" t="str">
        <f t="shared" si="1"/>
        <v/>
      </c>
      <c r="F36" s="549"/>
      <c r="G36" s="546"/>
      <c r="H36" s="546"/>
      <c r="I36" s="32"/>
      <c r="J36" s="24"/>
      <c r="K36" s="349"/>
      <c r="L36" s="31"/>
      <c r="M36" s="547"/>
      <c r="N36" s="548"/>
      <c r="O36" s="34"/>
      <c r="P36" s="34"/>
      <c r="Q36" s="34"/>
      <c r="R36" s="34"/>
      <c r="S36" s="34"/>
      <c r="T36" s="34"/>
      <c r="U36" s="34"/>
      <c r="V36" s="34"/>
      <c r="W36" s="34"/>
      <c r="X36" s="34"/>
      <c r="Y36" s="34"/>
      <c r="Z36" s="34"/>
      <c r="AA36" s="159"/>
      <c r="AB36" s="160"/>
      <c r="AC36" s="522"/>
      <c r="AD36" s="522"/>
      <c r="AE36" s="34"/>
      <c r="AF36" s="34"/>
      <c r="AG36" s="159"/>
      <c r="AH36" s="160"/>
      <c r="AI36" s="155"/>
      <c r="AJ36" s="157"/>
      <c r="AK36" s="158"/>
      <c r="AL36" s="158"/>
      <c r="AM36" s="158"/>
      <c r="AN36" s="157"/>
    </row>
    <row r="37" spans="2:40" ht="13.5" customHeight="1" x14ac:dyDescent="0.15">
      <c r="B37" s="123" t="str">
        <f t="shared" si="2"/>
        <v/>
      </c>
      <c r="C37" s="33"/>
      <c r="D37" s="33" t="str">
        <f t="shared" si="0"/>
        <v/>
      </c>
      <c r="E37" s="33" t="str">
        <f t="shared" si="1"/>
        <v/>
      </c>
      <c r="F37" s="549"/>
      <c r="G37" s="546"/>
      <c r="H37" s="546"/>
      <c r="I37" s="32"/>
      <c r="J37" s="24"/>
      <c r="K37" s="349"/>
      <c r="L37" s="31"/>
      <c r="M37" s="547"/>
      <c r="N37" s="548"/>
      <c r="O37" s="34"/>
      <c r="P37" s="34"/>
      <c r="Q37" s="34"/>
      <c r="R37" s="34"/>
      <c r="S37" s="34"/>
      <c r="T37" s="34"/>
      <c r="U37" s="67"/>
      <c r="V37" s="67"/>
      <c r="W37" s="34"/>
      <c r="X37" s="34"/>
      <c r="Y37" s="34"/>
      <c r="Z37" s="34"/>
      <c r="AA37" s="159"/>
      <c r="AB37" s="160"/>
      <c r="AC37" s="522"/>
      <c r="AD37" s="522"/>
      <c r="AE37" s="34"/>
      <c r="AF37" s="34"/>
      <c r="AG37" s="159"/>
      <c r="AH37" s="160"/>
      <c r="AI37" s="155"/>
      <c r="AJ37" s="157"/>
      <c r="AK37" s="158"/>
      <c r="AL37" s="158"/>
      <c r="AM37" s="158"/>
      <c r="AN37" s="157"/>
    </row>
    <row r="38" spans="2:40" ht="13.5" customHeight="1" x14ac:dyDescent="0.15">
      <c r="B38" s="123" t="str">
        <f t="shared" si="2"/>
        <v/>
      </c>
      <c r="C38" s="33"/>
      <c r="D38" s="33" t="str">
        <f t="shared" si="0"/>
        <v/>
      </c>
      <c r="E38" s="33" t="str">
        <f t="shared" si="1"/>
        <v/>
      </c>
      <c r="F38" s="545"/>
      <c r="G38" s="546"/>
      <c r="H38" s="546"/>
      <c r="I38" s="32"/>
      <c r="J38" s="24"/>
      <c r="K38" s="349"/>
      <c r="L38" s="31"/>
      <c r="M38" s="547"/>
      <c r="N38" s="548"/>
      <c r="O38" s="34"/>
      <c r="P38" s="34"/>
      <c r="Q38" s="34"/>
      <c r="R38" s="34"/>
      <c r="S38" s="34"/>
      <c r="T38" s="34"/>
      <c r="U38" s="34"/>
      <c r="V38" s="34"/>
      <c r="W38" s="34"/>
      <c r="X38" s="34"/>
      <c r="Y38" s="34"/>
      <c r="Z38" s="34"/>
      <c r="AA38" s="159"/>
      <c r="AB38" s="160"/>
      <c r="AC38" s="522"/>
      <c r="AD38" s="522"/>
      <c r="AE38" s="34"/>
      <c r="AF38" s="34"/>
      <c r="AG38" s="159"/>
      <c r="AH38" s="160"/>
      <c r="AI38" s="155"/>
      <c r="AJ38" s="157"/>
      <c r="AK38" s="158"/>
      <c r="AL38" s="158"/>
      <c r="AM38" s="158"/>
      <c r="AN38" s="157"/>
    </row>
    <row r="39" spans="2:40" ht="13.5" customHeight="1" x14ac:dyDescent="0.15">
      <c r="B39" s="123" t="str">
        <f t="shared" si="2"/>
        <v/>
      </c>
      <c r="C39" s="33"/>
      <c r="D39" s="33" t="str">
        <f t="shared" si="0"/>
        <v/>
      </c>
      <c r="E39" s="33" t="str">
        <f t="shared" si="1"/>
        <v/>
      </c>
      <c r="F39" s="545"/>
      <c r="G39" s="546"/>
      <c r="H39" s="546"/>
      <c r="I39" s="32"/>
      <c r="J39" s="24"/>
      <c r="K39" s="349"/>
      <c r="L39" s="31"/>
      <c r="M39" s="547"/>
      <c r="N39" s="548"/>
      <c r="O39" s="34"/>
      <c r="P39" s="34"/>
      <c r="Q39" s="34"/>
      <c r="R39" s="34"/>
      <c r="S39" s="34"/>
      <c r="T39" s="34"/>
      <c r="U39" s="34"/>
      <c r="V39" s="34"/>
      <c r="W39" s="34"/>
      <c r="X39" s="34"/>
      <c r="Y39" s="34"/>
      <c r="Z39" s="34"/>
      <c r="AA39" s="159"/>
      <c r="AB39" s="160"/>
      <c r="AC39" s="522"/>
      <c r="AD39" s="522"/>
      <c r="AE39" s="34"/>
      <c r="AF39" s="34"/>
      <c r="AG39" s="159"/>
      <c r="AH39" s="160"/>
      <c r="AI39" s="155"/>
      <c r="AJ39" s="157"/>
      <c r="AK39" s="158"/>
      <c r="AL39" s="158"/>
      <c r="AM39" s="158"/>
      <c r="AN39" s="157"/>
    </row>
    <row r="40" spans="2:40" ht="13.5" customHeight="1" x14ac:dyDescent="0.15">
      <c r="B40" s="123" t="str">
        <f t="shared" si="2"/>
        <v/>
      </c>
      <c r="C40" s="33"/>
      <c r="D40" s="33" t="str">
        <f t="shared" si="0"/>
        <v/>
      </c>
      <c r="E40" s="33" t="str">
        <f t="shared" si="1"/>
        <v/>
      </c>
      <c r="F40" s="545"/>
      <c r="G40" s="546"/>
      <c r="H40" s="546"/>
      <c r="I40" s="32"/>
      <c r="J40" s="24"/>
      <c r="K40" s="349"/>
      <c r="L40" s="31"/>
      <c r="M40" s="547"/>
      <c r="N40" s="548"/>
      <c r="O40" s="34"/>
      <c r="P40" s="34"/>
      <c r="Q40" s="34"/>
      <c r="R40" s="34"/>
      <c r="S40" s="34"/>
      <c r="T40" s="34"/>
      <c r="U40" s="34"/>
      <c r="V40" s="34"/>
      <c r="W40" s="34"/>
      <c r="X40" s="34"/>
      <c r="Y40" s="34"/>
      <c r="Z40" s="34"/>
      <c r="AA40" s="159"/>
      <c r="AB40" s="160"/>
      <c r="AC40" s="522"/>
      <c r="AD40" s="522"/>
      <c r="AE40" s="34"/>
      <c r="AF40" s="34"/>
      <c r="AG40" s="159"/>
      <c r="AH40" s="160"/>
      <c r="AI40" s="155"/>
      <c r="AJ40" s="157"/>
      <c r="AK40" s="158"/>
      <c r="AL40" s="158"/>
      <c r="AM40" s="158"/>
      <c r="AN40" s="157"/>
    </row>
    <row r="41" spans="2:40" ht="13.5" customHeight="1" x14ac:dyDescent="0.15">
      <c r="B41" s="123" t="str">
        <f t="shared" si="2"/>
        <v/>
      </c>
      <c r="C41" s="33"/>
      <c r="D41" s="33" t="str">
        <f t="shared" si="0"/>
        <v/>
      </c>
      <c r="E41" s="33" t="str">
        <f t="shared" si="1"/>
        <v/>
      </c>
      <c r="F41" s="545"/>
      <c r="G41" s="546"/>
      <c r="H41" s="546"/>
      <c r="I41" s="32"/>
      <c r="J41" s="24"/>
      <c r="K41" s="349"/>
      <c r="L41" s="31"/>
      <c r="M41" s="547"/>
      <c r="N41" s="548"/>
      <c r="O41" s="34"/>
      <c r="P41" s="34"/>
      <c r="Q41" s="34"/>
      <c r="R41" s="34"/>
      <c r="S41" s="34"/>
      <c r="T41" s="34"/>
      <c r="U41" s="34"/>
      <c r="V41" s="34"/>
      <c r="W41" s="34"/>
      <c r="X41" s="34"/>
      <c r="Y41" s="34"/>
      <c r="Z41" s="34"/>
      <c r="AA41" s="159"/>
      <c r="AB41" s="160"/>
      <c r="AC41" s="522"/>
      <c r="AD41" s="522"/>
      <c r="AE41" s="34"/>
      <c r="AF41" s="34"/>
      <c r="AG41" s="159"/>
      <c r="AH41" s="160"/>
      <c r="AI41" s="155"/>
      <c r="AJ41" s="157"/>
      <c r="AK41" s="158"/>
      <c r="AL41" s="158"/>
      <c r="AM41" s="158"/>
      <c r="AN41" s="157"/>
    </row>
    <row r="42" spans="2:40" ht="13.5" customHeight="1" x14ac:dyDescent="0.15">
      <c r="B42" s="123" t="str">
        <f t="shared" si="2"/>
        <v/>
      </c>
      <c r="C42" s="33"/>
      <c r="D42" s="33" t="str">
        <f t="shared" si="0"/>
        <v/>
      </c>
      <c r="E42" s="33" t="str">
        <f t="shared" si="1"/>
        <v/>
      </c>
      <c r="F42" s="545"/>
      <c r="G42" s="546"/>
      <c r="H42" s="546"/>
      <c r="I42" s="32"/>
      <c r="J42" s="24"/>
      <c r="K42" s="349"/>
      <c r="L42" s="31"/>
      <c r="M42" s="547"/>
      <c r="N42" s="548"/>
      <c r="O42" s="34"/>
      <c r="P42" s="34"/>
      <c r="Q42" s="34"/>
      <c r="R42" s="34"/>
      <c r="S42" s="34"/>
      <c r="T42" s="34"/>
      <c r="U42" s="34"/>
      <c r="V42" s="34"/>
      <c r="W42" s="34"/>
      <c r="X42" s="34"/>
      <c r="Y42" s="34"/>
      <c r="Z42" s="34"/>
      <c r="AA42" s="159"/>
      <c r="AB42" s="160"/>
      <c r="AC42" s="522"/>
      <c r="AD42" s="522"/>
      <c r="AE42" s="34"/>
      <c r="AF42" s="34"/>
      <c r="AG42" s="159"/>
      <c r="AH42" s="160"/>
      <c r="AI42" s="155"/>
      <c r="AJ42" s="157"/>
      <c r="AK42" s="158"/>
      <c r="AL42" s="158"/>
      <c r="AM42" s="158"/>
      <c r="AN42" s="157"/>
    </row>
    <row r="43" spans="2:40" ht="13.5" customHeight="1" x14ac:dyDescent="0.15">
      <c r="B43" s="123" t="str">
        <f t="shared" si="2"/>
        <v/>
      </c>
      <c r="C43" s="33"/>
      <c r="D43" s="33" t="str">
        <f t="shared" si="0"/>
        <v/>
      </c>
      <c r="E43" s="33" t="str">
        <f t="shared" si="1"/>
        <v/>
      </c>
      <c r="F43" s="545"/>
      <c r="G43" s="546"/>
      <c r="H43" s="546"/>
      <c r="I43" s="32"/>
      <c r="J43" s="24"/>
      <c r="K43" s="349"/>
      <c r="L43" s="31"/>
      <c r="M43" s="547"/>
      <c r="N43" s="548"/>
      <c r="O43" s="34"/>
      <c r="P43" s="34"/>
      <c r="Q43" s="34"/>
      <c r="R43" s="34"/>
      <c r="S43" s="34"/>
      <c r="T43" s="34"/>
      <c r="U43" s="34"/>
      <c r="V43" s="34"/>
      <c r="W43" s="34"/>
      <c r="X43" s="34"/>
      <c r="Y43" s="34"/>
      <c r="Z43" s="34"/>
      <c r="AA43" s="159"/>
      <c r="AB43" s="160"/>
      <c r="AC43" s="522"/>
      <c r="AD43" s="522"/>
      <c r="AE43" s="34"/>
      <c r="AF43" s="34"/>
      <c r="AG43" s="159"/>
      <c r="AH43" s="160"/>
      <c r="AI43" s="155"/>
      <c r="AJ43" s="157"/>
      <c r="AK43" s="158"/>
      <c r="AL43" s="158"/>
      <c r="AM43" s="158"/>
      <c r="AN43" s="157"/>
    </row>
    <row r="44" spans="2:40" ht="13.5" customHeight="1" x14ac:dyDescent="0.15">
      <c r="B44" s="123" t="str">
        <f t="shared" si="2"/>
        <v/>
      </c>
      <c r="C44" s="33"/>
      <c r="D44" s="33" t="str">
        <f t="shared" si="0"/>
        <v/>
      </c>
      <c r="E44" s="33" t="str">
        <f t="shared" si="1"/>
        <v/>
      </c>
      <c r="F44" s="545"/>
      <c r="G44" s="546"/>
      <c r="H44" s="546"/>
      <c r="I44" s="32"/>
      <c r="J44" s="24"/>
      <c r="K44" s="349"/>
      <c r="L44" s="31"/>
      <c r="M44" s="547"/>
      <c r="N44" s="548"/>
      <c r="O44" s="34"/>
      <c r="P44" s="34"/>
      <c r="Q44" s="34"/>
      <c r="R44" s="34"/>
      <c r="S44" s="34"/>
      <c r="T44" s="34"/>
      <c r="U44" s="34"/>
      <c r="V44" s="34"/>
      <c r="W44" s="34"/>
      <c r="X44" s="34"/>
      <c r="Y44" s="34"/>
      <c r="Z44" s="34"/>
      <c r="AA44" s="159"/>
      <c r="AB44" s="34"/>
      <c r="AC44" s="522"/>
      <c r="AD44" s="522"/>
      <c r="AE44" s="34"/>
      <c r="AF44" s="34"/>
      <c r="AG44" s="159"/>
      <c r="AH44" s="160"/>
      <c r="AI44" s="155"/>
      <c r="AJ44" s="157"/>
      <c r="AK44" s="158"/>
      <c r="AL44" s="158"/>
      <c r="AM44" s="158"/>
      <c r="AN44" s="157"/>
    </row>
    <row r="45" spans="2:40" ht="13.5" customHeight="1" x14ac:dyDescent="0.15">
      <c r="B45" s="123"/>
      <c r="C45" s="33"/>
      <c r="D45" s="33"/>
      <c r="E45" s="33"/>
      <c r="F45" s="545"/>
      <c r="G45" s="546"/>
      <c r="H45" s="546"/>
      <c r="I45" s="32"/>
      <c r="J45" s="24"/>
      <c r="K45" s="349"/>
      <c r="L45" s="31"/>
      <c r="M45" s="547"/>
      <c r="N45" s="548"/>
      <c r="O45" s="34"/>
      <c r="P45" s="34"/>
      <c r="Q45" s="34"/>
      <c r="R45" s="34"/>
      <c r="S45" s="34"/>
      <c r="T45" s="34"/>
      <c r="U45" s="34"/>
      <c r="V45" s="34"/>
      <c r="W45" s="34"/>
      <c r="X45" s="34"/>
      <c r="Y45" s="34"/>
      <c r="Z45" s="34"/>
      <c r="AA45" s="159"/>
      <c r="AB45" s="160"/>
      <c r="AC45" s="522"/>
      <c r="AD45" s="522"/>
      <c r="AE45" s="34"/>
      <c r="AF45" s="34"/>
      <c r="AG45" s="159"/>
      <c r="AH45" s="160"/>
      <c r="AI45" s="155"/>
      <c r="AJ45" s="157"/>
      <c r="AK45" s="158"/>
      <c r="AL45" s="158"/>
      <c r="AM45" s="158"/>
      <c r="AN45" s="157"/>
    </row>
    <row r="46" spans="2:40" ht="13.5" customHeight="1" x14ac:dyDescent="0.15">
      <c r="B46" s="123"/>
      <c r="C46" s="33"/>
      <c r="D46" s="33"/>
      <c r="E46" s="33"/>
      <c r="F46" s="545"/>
      <c r="G46" s="546"/>
      <c r="H46" s="546"/>
      <c r="I46" s="32"/>
      <c r="J46" s="24"/>
      <c r="K46" s="349"/>
      <c r="L46" s="31"/>
      <c r="M46" s="547"/>
      <c r="N46" s="548"/>
      <c r="O46" s="34"/>
      <c r="P46" s="34"/>
      <c r="Q46" s="34"/>
      <c r="R46" s="34"/>
      <c r="S46" s="34"/>
      <c r="T46" s="34"/>
      <c r="U46" s="34"/>
      <c r="V46" s="34"/>
      <c r="W46" s="34"/>
      <c r="X46" s="34"/>
      <c r="Y46" s="34"/>
      <c r="Z46" s="34"/>
      <c r="AA46" s="159"/>
      <c r="AB46" s="160"/>
      <c r="AC46" s="522"/>
      <c r="AD46" s="522"/>
      <c r="AE46" s="34"/>
      <c r="AF46" s="34"/>
      <c r="AG46" s="159"/>
      <c r="AH46" s="160"/>
      <c r="AI46" s="155"/>
      <c r="AJ46" s="157"/>
      <c r="AK46" s="158"/>
      <c r="AL46" s="158"/>
      <c r="AM46" s="158"/>
      <c r="AN46" s="157"/>
    </row>
    <row r="47" spans="2:40" ht="13.5" customHeight="1" x14ac:dyDescent="0.15">
      <c r="B47" s="171" t="s">
        <v>559</v>
      </c>
      <c r="C47" s="177"/>
      <c r="D47" s="177"/>
      <c r="E47" s="177"/>
      <c r="F47" s="177"/>
      <c r="G47" s="177"/>
      <c r="H47" s="177"/>
      <c r="I47" s="177"/>
      <c r="J47" s="177"/>
      <c r="K47" s="177"/>
      <c r="L47" s="177"/>
      <c r="M47" s="177"/>
      <c r="N47" s="177"/>
      <c r="O47" s="177"/>
      <c r="P47" s="177"/>
      <c r="Q47" s="177"/>
    </row>
    <row r="48" spans="2:40" ht="13.5" customHeight="1" x14ac:dyDescent="0.15"/>
    <row r="49" ht="13.5" customHeight="1" x14ac:dyDescent="0.15"/>
    <row r="50" ht="13.5" customHeight="1" x14ac:dyDescent="0.15"/>
    <row r="51" ht="13.5" customHeight="1" x14ac:dyDescent="0.15"/>
    <row r="52" ht="13.5" customHeight="1" x14ac:dyDescent="0.15"/>
    <row r="53" ht="13.5" customHeight="1" x14ac:dyDescent="0.15"/>
    <row r="54" ht="13.5" customHeight="1" x14ac:dyDescent="0.15"/>
    <row r="55" ht="13.5" customHeight="1" x14ac:dyDescent="0.15"/>
    <row r="56" ht="13.5" customHeight="1" x14ac:dyDescent="0.15"/>
    <row r="57" ht="13.5" customHeight="1" x14ac:dyDescent="0.15"/>
    <row r="58" ht="13.5" customHeight="1" x14ac:dyDescent="0.15"/>
    <row r="59" ht="13.5" customHeight="1" x14ac:dyDescent="0.15"/>
    <row r="60" ht="13.5" customHeight="1" x14ac:dyDescent="0.15"/>
  </sheetData>
  <mergeCells count="162">
    <mergeCell ref="F45:H45"/>
    <mergeCell ref="M45:N45"/>
    <mergeCell ref="AC45:AD45"/>
    <mergeCell ref="F46:H46"/>
    <mergeCell ref="M46:N46"/>
    <mergeCell ref="AC46:AD46"/>
    <mergeCell ref="AE4:AH5"/>
    <mergeCell ref="B3:AN3"/>
    <mergeCell ref="B4:D4"/>
    <mergeCell ref="E4:I4"/>
    <mergeCell ref="J4:L4"/>
    <mergeCell ref="M4:R4"/>
    <mergeCell ref="B5:D5"/>
    <mergeCell ref="E5:I5"/>
    <mergeCell ref="J5:L5"/>
    <mergeCell ref="M5:R5"/>
    <mergeCell ref="S4:X5"/>
    <mergeCell ref="B6:B9"/>
    <mergeCell ref="C6:C8"/>
    <mergeCell ref="M8:N9"/>
    <mergeCell ref="AE8:AE9"/>
    <mergeCell ref="AF8:AF9"/>
    <mergeCell ref="AG8:AG9"/>
    <mergeCell ref="AH8:AH9"/>
    <mergeCell ref="P8:P9"/>
    <mergeCell ref="F8:H9"/>
    <mergeCell ref="D6:E7"/>
    <mergeCell ref="F6:J7"/>
    <mergeCell ref="K6:N7"/>
    <mergeCell ref="AE6:AJ7"/>
    <mergeCell ref="X8:X9"/>
    <mergeCell ref="Y8:Y9"/>
    <mergeCell ref="Z8:Z9"/>
    <mergeCell ref="AA8:AA9"/>
    <mergeCell ref="AB8:AB9"/>
    <mergeCell ref="O7:Q7"/>
    <mergeCell ref="S7:T7"/>
    <mergeCell ref="U7:X7"/>
    <mergeCell ref="AI8:AJ9"/>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S8:S9"/>
    <mergeCell ref="T8:T9"/>
    <mergeCell ref="O8:O9"/>
    <mergeCell ref="F20:H20"/>
    <mergeCell ref="M20:N20"/>
    <mergeCell ref="F19:H19"/>
    <mergeCell ref="M19:N19"/>
    <mergeCell ref="F18:H18"/>
    <mergeCell ref="M18:N18"/>
    <mergeCell ref="F17:H17"/>
    <mergeCell ref="M17:N17"/>
    <mergeCell ref="F16:H16"/>
    <mergeCell ref="M16:N16"/>
    <mergeCell ref="F24:H24"/>
    <mergeCell ref="M24:N24"/>
    <mergeCell ref="F23:H23"/>
    <mergeCell ref="M23:N23"/>
    <mergeCell ref="AC23:AD23"/>
    <mergeCell ref="AC24:AD24"/>
    <mergeCell ref="F22:H22"/>
    <mergeCell ref="M22:N22"/>
    <mergeCell ref="F21:H21"/>
    <mergeCell ref="M21:N21"/>
    <mergeCell ref="AC21:AD21"/>
    <mergeCell ref="AC22:AD22"/>
    <mergeCell ref="F28:H28"/>
    <mergeCell ref="M28:N28"/>
    <mergeCell ref="F27:H27"/>
    <mergeCell ref="M27:N27"/>
    <mergeCell ref="AC27:AD27"/>
    <mergeCell ref="AC28:AD28"/>
    <mergeCell ref="F26:H26"/>
    <mergeCell ref="M26:N26"/>
    <mergeCell ref="F25:H25"/>
    <mergeCell ref="M25:N25"/>
    <mergeCell ref="AC25:AD25"/>
    <mergeCell ref="AC26:AD26"/>
    <mergeCell ref="F32:H32"/>
    <mergeCell ref="M32:N32"/>
    <mergeCell ref="F31:H31"/>
    <mergeCell ref="M31:N31"/>
    <mergeCell ref="AC31:AD31"/>
    <mergeCell ref="AC32:AD32"/>
    <mergeCell ref="F30:H30"/>
    <mergeCell ref="M30:N30"/>
    <mergeCell ref="F29:H29"/>
    <mergeCell ref="M29:N29"/>
    <mergeCell ref="AC29:AD29"/>
    <mergeCell ref="AC30:AD30"/>
    <mergeCell ref="F44:H44"/>
    <mergeCell ref="M44:N44"/>
    <mergeCell ref="F43:H43"/>
    <mergeCell ref="M43:N43"/>
    <mergeCell ref="F41:H41"/>
    <mergeCell ref="M41:N41"/>
    <mergeCell ref="M39:N39"/>
    <mergeCell ref="F40:H40"/>
    <mergeCell ref="M40:N4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42:AD42"/>
  </mergeCells>
  <phoneticPr fontId="8"/>
  <dataValidations count="1">
    <dataValidation type="list" allowBlank="1" showInputMessage="1" showErrorMessage="1" sqref="K10:L46">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B2:AI19"/>
  <sheetViews>
    <sheetView showGridLines="0" view="pageBreakPreview" zoomScale="80" zoomScaleNormal="100" zoomScaleSheetLayoutView="80" workbookViewId="0">
      <selection activeCell="M4" sqref="M4:R4"/>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9" customFormat="1" ht="24.95" customHeight="1" x14ac:dyDescent="0.15">
      <c r="B3" s="619" t="s">
        <v>331</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row>
    <row r="4" spans="2:35" ht="20.100000000000001" customHeight="1" x14ac:dyDescent="0.15">
      <c r="B4" s="464" t="s">
        <v>27</v>
      </c>
      <c r="C4" s="468"/>
      <c r="D4" s="465"/>
      <c r="E4" s="442" t="str">
        <f>'様式A-1'!D3</f>
        <v>カワジリトンネル</v>
      </c>
      <c r="F4" s="443"/>
      <c r="G4" s="443"/>
      <c r="H4" s="443"/>
      <c r="I4" s="444"/>
      <c r="J4" s="620" t="s">
        <v>28</v>
      </c>
      <c r="K4" s="620"/>
      <c r="L4" s="620"/>
      <c r="M4" s="455" t="str">
        <f>'様式A-1'!J3</f>
        <v>一般国道187号線</v>
      </c>
      <c r="N4" s="455"/>
      <c r="O4" s="455"/>
      <c r="P4" s="455"/>
      <c r="Q4" s="455"/>
      <c r="R4" s="455"/>
      <c r="S4" s="417" t="s">
        <v>169</v>
      </c>
      <c r="T4" s="418"/>
      <c r="U4" s="418"/>
      <c r="V4" s="419"/>
      <c r="W4" s="476" t="str">
        <f>'様式A-1'!K5</f>
        <v>株式会社ニュージェック</v>
      </c>
      <c r="X4" s="477"/>
      <c r="Y4" s="477"/>
      <c r="Z4" s="477"/>
      <c r="AA4" s="477"/>
      <c r="AB4" s="478"/>
      <c r="AC4" s="639" t="s">
        <v>200</v>
      </c>
      <c r="AD4" s="640"/>
      <c r="AE4" s="641"/>
      <c r="AF4" s="621" t="str">
        <f>'様式A-1'!R5</f>
        <v xml:space="preserve"> </v>
      </c>
      <c r="AG4" s="622"/>
      <c r="AH4" s="622"/>
      <c r="AI4" s="623"/>
    </row>
    <row r="5" spans="2:35" ht="20.100000000000001" customHeight="1" x14ac:dyDescent="0.15">
      <c r="B5" s="437" t="s">
        <v>0</v>
      </c>
      <c r="C5" s="627"/>
      <c r="D5" s="628"/>
      <c r="E5" s="629" t="str">
        <f>'様式A-1'!D4</f>
        <v>川尻トンネル</v>
      </c>
      <c r="F5" s="630"/>
      <c r="G5" s="630"/>
      <c r="H5" s="630"/>
      <c r="I5" s="631"/>
      <c r="J5" s="632" t="s">
        <v>1</v>
      </c>
      <c r="K5" s="632"/>
      <c r="L5" s="632"/>
      <c r="M5" s="633" t="str">
        <f>'様式A-1'!R3</f>
        <v>山口県岩国土木建築事務所</v>
      </c>
      <c r="N5" s="633"/>
      <c r="O5" s="633"/>
      <c r="P5" s="633"/>
      <c r="Q5" s="633"/>
      <c r="R5" s="633"/>
      <c r="S5" s="456"/>
      <c r="T5" s="634"/>
      <c r="U5" s="634"/>
      <c r="V5" s="635"/>
      <c r="W5" s="636"/>
      <c r="X5" s="637"/>
      <c r="Y5" s="637"/>
      <c r="Z5" s="637"/>
      <c r="AA5" s="637"/>
      <c r="AB5" s="638"/>
      <c r="AC5" s="642"/>
      <c r="AD5" s="643"/>
      <c r="AE5" s="644"/>
      <c r="AF5" s="624"/>
      <c r="AG5" s="625"/>
      <c r="AH5" s="625"/>
      <c r="AI5" s="626"/>
    </row>
    <row r="6" spans="2:35" ht="26.25" customHeight="1" x14ac:dyDescent="0.15">
      <c r="B6" s="606" t="s">
        <v>199</v>
      </c>
      <c r="C6" s="608"/>
      <c r="D6" s="609"/>
      <c r="E6" s="609"/>
      <c r="F6" s="609"/>
      <c r="G6" s="609"/>
      <c r="H6" s="609"/>
      <c r="I6" s="609"/>
      <c r="J6" s="609"/>
      <c r="K6" s="609"/>
      <c r="L6" s="609"/>
      <c r="M6" s="609"/>
      <c r="N6" s="609"/>
      <c r="O6" s="609"/>
      <c r="P6" s="609"/>
      <c r="Q6" s="609"/>
      <c r="R6" s="609"/>
      <c r="S6" s="609"/>
      <c r="T6" s="609"/>
      <c r="U6" s="609"/>
      <c r="V6" s="609"/>
      <c r="W6" s="614"/>
      <c r="X6" s="609"/>
      <c r="Y6" s="609"/>
      <c r="Z6" s="609"/>
      <c r="AA6" s="609"/>
      <c r="AB6" s="609"/>
      <c r="AC6" s="609"/>
      <c r="AD6" s="609"/>
      <c r="AE6" s="609"/>
      <c r="AF6" s="609"/>
      <c r="AG6" s="609"/>
      <c r="AH6" s="609"/>
      <c r="AI6" s="615"/>
    </row>
    <row r="7" spans="2:35" ht="35.450000000000003" customHeight="1" x14ac:dyDescent="0.15">
      <c r="B7" s="607"/>
      <c r="C7" s="610"/>
      <c r="D7" s="611"/>
      <c r="E7" s="611"/>
      <c r="F7" s="611"/>
      <c r="G7" s="611"/>
      <c r="H7" s="611"/>
      <c r="I7" s="611"/>
      <c r="J7" s="611"/>
      <c r="K7" s="611"/>
      <c r="L7" s="611"/>
      <c r="M7" s="611"/>
      <c r="N7" s="611"/>
      <c r="O7" s="611"/>
      <c r="P7" s="611"/>
      <c r="Q7" s="611"/>
      <c r="R7" s="611"/>
      <c r="S7" s="611"/>
      <c r="T7" s="611"/>
      <c r="U7" s="611"/>
      <c r="V7" s="611"/>
      <c r="W7" s="611"/>
      <c r="X7" s="611"/>
      <c r="Y7" s="611"/>
      <c r="Z7" s="611"/>
      <c r="AA7" s="611"/>
      <c r="AB7" s="611"/>
      <c r="AC7" s="611"/>
      <c r="AD7" s="611"/>
      <c r="AE7" s="611"/>
      <c r="AF7" s="611"/>
      <c r="AG7" s="611"/>
      <c r="AH7" s="611"/>
      <c r="AI7" s="616"/>
    </row>
    <row r="8" spans="2:35" ht="35.450000000000003" customHeight="1" x14ac:dyDescent="0.15">
      <c r="B8" s="607"/>
      <c r="C8" s="610"/>
      <c r="D8" s="611"/>
      <c r="E8" s="611"/>
      <c r="F8" s="611"/>
      <c r="G8" s="611"/>
      <c r="H8" s="611"/>
      <c r="I8" s="611"/>
      <c r="J8" s="611"/>
      <c r="K8" s="611"/>
      <c r="L8" s="611"/>
      <c r="M8" s="611"/>
      <c r="N8" s="611"/>
      <c r="O8" s="611"/>
      <c r="P8" s="611"/>
      <c r="Q8" s="611"/>
      <c r="R8" s="611"/>
      <c r="S8" s="611"/>
      <c r="T8" s="611"/>
      <c r="U8" s="611"/>
      <c r="V8" s="611"/>
      <c r="W8" s="611"/>
      <c r="X8" s="611"/>
      <c r="Y8" s="611"/>
      <c r="Z8" s="611"/>
      <c r="AA8" s="611"/>
      <c r="AB8" s="611"/>
      <c r="AC8" s="611"/>
      <c r="AD8" s="611"/>
      <c r="AE8" s="611"/>
      <c r="AF8" s="611"/>
      <c r="AG8" s="611"/>
      <c r="AH8" s="611"/>
      <c r="AI8" s="616"/>
    </row>
    <row r="9" spans="2:35" ht="35.450000000000003" customHeight="1" x14ac:dyDescent="0.15">
      <c r="B9" s="607"/>
      <c r="C9" s="610"/>
      <c r="D9" s="611"/>
      <c r="E9" s="611"/>
      <c r="F9" s="611"/>
      <c r="G9" s="611"/>
      <c r="H9" s="611"/>
      <c r="I9" s="611"/>
      <c r="J9" s="611"/>
      <c r="K9" s="611"/>
      <c r="L9" s="611"/>
      <c r="M9" s="611"/>
      <c r="N9" s="611"/>
      <c r="O9" s="611"/>
      <c r="P9" s="611"/>
      <c r="Q9" s="611"/>
      <c r="R9" s="611"/>
      <c r="S9" s="611"/>
      <c r="T9" s="611"/>
      <c r="U9" s="611"/>
      <c r="V9" s="611"/>
      <c r="W9" s="611"/>
      <c r="X9" s="611"/>
      <c r="Y9" s="611"/>
      <c r="Z9" s="611"/>
      <c r="AA9" s="611"/>
      <c r="AB9" s="611"/>
      <c r="AC9" s="611"/>
      <c r="AD9" s="611"/>
      <c r="AE9" s="611"/>
      <c r="AF9" s="611"/>
      <c r="AG9" s="611"/>
      <c r="AH9" s="611"/>
      <c r="AI9" s="616"/>
    </row>
    <row r="10" spans="2:35" ht="35.450000000000003" customHeight="1" x14ac:dyDescent="0.15">
      <c r="B10" s="607"/>
      <c r="C10" s="610"/>
      <c r="D10" s="611"/>
      <c r="E10" s="611"/>
      <c r="F10" s="611"/>
      <c r="G10" s="611"/>
      <c r="H10" s="611"/>
      <c r="I10" s="611"/>
      <c r="J10" s="611"/>
      <c r="K10" s="611"/>
      <c r="L10" s="611"/>
      <c r="M10" s="611"/>
      <c r="N10" s="611"/>
      <c r="O10" s="611"/>
      <c r="P10" s="611"/>
      <c r="Q10" s="611"/>
      <c r="R10" s="611"/>
      <c r="S10" s="611"/>
      <c r="T10" s="611"/>
      <c r="U10" s="611"/>
      <c r="V10" s="611"/>
      <c r="W10" s="611"/>
      <c r="X10" s="611"/>
      <c r="Y10" s="611"/>
      <c r="Z10" s="611"/>
      <c r="AA10" s="611"/>
      <c r="AB10" s="611"/>
      <c r="AC10" s="611"/>
      <c r="AD10" s="611"/>
      <c r="AE10" s="611"/>
      <c r="AF10" s="611"/>
      <c r="AG10" s="611"/>
      <c r="AH10" s="611"/>
      <c r="AI10" s="616"/>
    </row>
    <row r="11" spans="2:35" ht="35.450000000000003" customHeight="1" x14ac:dyDescent="0.15">
      <c r="B11" s="607"/>
      <c r="C11" s="610"/>
      <c r="D11" s="611"/>
      <c r="E11" s="611"/>
      <c r="F11" s="611"/>
      <c r="G11" s="611"/>
      <c r="H11" s="611"/>
      <c r="I11" s="611"/>
      <c r="J11" s="611"/>
      <c r="K11" s="611"/>
      <c r="L11" s="611"/>
      <c r="M11" s="611"/>
      <c r="N11" s="611"/>
      <c r="O11" s="611"/>
      <c r="P11" s="611"/>
      <c r="Q11" s="611"/>
      <c r="R11" s="611"/>
      <c r="S11" s="611"/>
      <c r="T11" s="611"/>
      <c r="U11" s="611"/>
      <c r="V11" s="611"/>
      <c r="W11" s="611"/>
      <c r="X11" s="611"/>
      <c r="Y11" s="611"/>
      <c r="Z11" s="611"/>
      <c r="AA11" s="611"/>
      <c r="AB11" s="611"/>
      <c r="AC11" s="611"/>
      <c r="AD11" s="611"/>
      <c r="AE11" s="611"/>
      <c r="AF11" s="611"/>
      <c r="AG11" s="611"/>
      <c r="AH11" s="611"/>
      <c r="AI11" s="616"/>
    </row>
    <row r="12" spans="2:35" ht="35.450000000000003" customHeight="1" x14ac:dyDescent="0.15">
      <c r="B12" s="607"/>
      <c r="C12" s="610"/>
      <c r="D12" s="611"/>
      <c r="E12" s="611"/>
      <c r="F12" s="611"/>
      <c r="G12" s="611"/>
      <c r="H12" s="611"/>
      <c r="I12" s="611"/>
      <c r="J12" s="611"/>
      <c r="K12" s="611"/>
      <c r="L12" s="611"/>
      <c r="M12" s="611"/>
      <c r="N12" s="611"/>
      <c r="O12" s="611"/>
      <c r="P12" s="611"/>
      <c r="Q12" s="611"/>
      <c r="R12" s="611"/>
      <c r="S12" s="611"/>
      <c r="T12" s="611"/>
      <c r="U12" s="611"/>
      <c r="V12" s="611"/>
      <c r="W12" s="611"/>
      <c r="X12" s="611"/>
      <c r="Y12" s="611"/>
      <c r="Z12" s="611"/>
      <c r="AA12" s="611"/>
      <c r="AB12" s="611"/>
      <c r="AC12" s="611"/>
      <c r="AD12" s="611"/>
      <c r="AE12" s="611"/>
      <c r="AF12" s="611"/>
      <c r="AG12" s="611"/>
      <c r="AH12" s="611"/>
      <c r="AI12" s="616"/>
    </row>
    <row r="13" spans="2:35" ht="35.450000000000003" customHeight="1" x14ac:dyDescent="0.15">
      <c r="B13" s="607"/>
      <c r="C13" s="610"/>
      <c r="D13" s="611"/>
      <c r="E13" s="611"/>
      <c r="F13" s="611"/>
      <c r="G13" s="611"/>
      <c r="H13" s="611"/>
      <c r="I13" s="611"/>
      <c r="J13" s="611"/>
      <c r="K13" s="611"/>
      <c r="L13" s="611"/>
      <c r="M13" s="611"/>
      <c r="N13" s="611"/>
      <c r="O13" s="611"/>
      <c r="P13" s="611"/>
      <c r="Q13" s="611"/>
      <c r="R13" s="611"/>
      <c r="S13" s="611"/>
      <c r="T13" s="611"/>
      <c r="U13" s="611"/>
      <c r="V13" s="611"/>
      <c r="W13" s="617"/>
      <c r="X13" s="611"/>
      <c r="Y13" s="611"/>
      <c r="Z13" s="611"/>
      <c r="AA13" s="611"/>
      <c r="AB13" s="611"/>
      <c r="AC13" s="611"/>
      <c r="AD13" s="611"/>
      <c r="AE13" s="611"/>
      <c r="AF13" s="611"/>
      <c r="AG13" s="611"/>
      <c r="AH13" s="611"/>
      <c r="AI13" s="616"/>
    </row>
    <row r="14" spans="2:35" ht="35.450000000000003" customHeight="1" x14ac:dyDescent="0.15">
      <c r="B14" s="607"/>
      <c r="C14" s="610"/>
      <c r="D14" s="611"/>
      <c r="E14" s="611"/>
      <c r="F14" s="611"/>
      <c r="G14" s="611"/>
      <c r="H14" s="611"/>
      <c r="I14" s="611"/>
      <c r="J14" s="611"/>
      <c r="K14" s="611"/>
      <c r="L14" s="611"/>
      <c r="M14" s="611"/>
      <c r="N14" s="611"/>
      <c r="O14" s="611"/>
      <c r="P14" s="611"/>
      <c r="Q14" s="611"/>
      <c r="R14" s="611"/>
      <c r="S14" s="611"/>
      <c r="T14" s="611"/>
      <c r="U14" s="611"/>
      <c r="V14" s="611"/>
      <c r="W14" s="611"/>
      <c r="X14" s="611"/>
      <c r="Y14" s="611"/>
      <c r="Z14" s="611"/>
      <c r="AA14" s="611"/>
      <c r="AB14" s="611"/>
      <c r="AC14" s="611"/>
      <c r="AD14" s="611"/>
      <c r="AE14" s="611"/>
      <c r="AF14" s="611"/>
      <c r="AG14" s="611"/>
      <c r="AH14" s="611"/>
      <c r="AI14" s="616"/>
    </row>
    <row r="15" spans="2:35" ht="35.450000000000003" customHeight="1" x14ac:dyDescent="0.15">
      <c r="B15" s="607"/>
      <c r="C15" s="610"/>
      <c r="D15" s="611"/>
      <c r="E15" s="611"/>
      <c r="F15" s="611"/>
      <c r="G15" s="611"/>
      <c r="H15" s="611"/>
      <c r="I15" s="611"/>
      <c r="J15" s="611"/>
      <c r="K15" s="611"/>
      <c r="L15" s="611"/>
      <c r="M15" s="611"/>
      <c r="N15" s="611"/>
      <c r="O15" s="611"/>
      <c r="P15" s="611"/>
      <c r="Q15" s="611"/>
      <c r="R15" s="611"/>
      <c r="S15" s="611"/>
      <c r="T15" s="611"/>
      <c r="U15" s="611"/>
      <c r="V15" s="611"/>
      <c r="W15" s="611"/>
      <c r="X15" s="611"/>
      <c r="Y15" s="611"/>
      <c r="Z15" s="611"/>
      <c r="AA15" s="611"/>
      <c r="AB15" s="611"/>
      <c r="AC15" s="611"/>
      <c r="AD15" s="611"/>
      <c r="AE15" s="611"/>
      <c r="AF15" s="611"/>
      <c r="AG15" s="611"/>
      <c r="AH15" s="611"/>
      <c r="AI15" s="616"/>
    </row>
    <row r="16" spans="2:35" ht="35.450000000000003" customHeight="1" x14ac:dyDescent="0.15">
      <c r="B16" s="607"/>
      <c r="C16" s="610"/>
      <c r="D16" s="611"/>
      <c r="E16" s="611"/>
      <c r="F16" s="611"/>
      <c r="G16" s="611"/>
      <c r="H16" s="611"/>
      <c r="I16" s="611"/>
      <c r="J16" s="611"/>
      <c r="K16" s="611"/>
      <c r="L16" s="611"/>
      <c r="M16" s="611"/>
      <c r="N16" s="611"/>
      <c r="O16" s="611"/>
      <c r="P16" s="611"/>
      <c r="Q16" s="611"/>
      <c r="R16" s="611"/>
      <c r="S16" s="611"/>
      <c r="T16" s="611"/>
      <c r="U16" s="611"/>
      <c r="V16" s="611"/>
      <c r="W16" s="611"/>
      <c r="X16" s="611"/>
      <c r="Y16" s="611"/>
      <c r="Z16" s="611"/>
      <c r="AA16" s="611"/>
      <c r="AB16" s="611"/>
      <c r="AC16" s="611"/>
      <c r="AD16" s="611"/>
      <c r="AE16" s="611"/>
      <c r="AF16" s="611"/>
      <c r="AG16" s="611"/>
      <c r="AH16" s="611"/>
      <c r="AI16" s="616"/>
    </row>
    <row r="17" spans="2:35" ht="35.450000000000003" customHeight="1" x14ac:dyDescent="0.15">
      <c r="B17" s="607"/>
      <c r="C17" s="610"/>
      <c r="D17" s="611"/>
      <c r="E17" s="611"/>
      <c r="F17" s="611"/>
      <c r="G17" s="611"/>
      <c r="H17" s="611"/>
      <c r="I17" s="611"/>
      <c r="J17" s="611"/>
      <c r="K17" s="611"/>
      <c r="L17" s="611"/>
      <c r="M17" s="611"/>
      <c r="N17" s="611"/>
      <c r="O17" s="611"/>
      <c r="P17" s="611"/>
      <c r="Q17" s="611"/>
      <c r="R17" s="611"/>
      <c r="S17" s="611"/>
      <c r="T17" s="611"/>
      <c r="U17" s="611"/>
      <c r="V17" s="611"/>
      <c r="W17" s="611"/>
      <c r="X17" s="611"/>
      <c r="Y17" s="611"/>
      <c r="Z17" s="611"/>
      <c r="AA17" s="611"/>
      <c r="AB17" s="611"/>
      <c r="AC17" s="611"/>
      <c r="AD17" s="611"/>
      <c r="AE17" s="611"/>
      <c r="AF17" s="611"/>
      <c r="AG17" s="611"/>
      <c r="AH17" s="611"/>
      <c r="AI17" s="616"/>
    </row>
    <row r="18" spans="2:35" ht="53.25" customHeight="1" x14ac:dyDescent="0.15">
      <c r="B18" s="607"/>
      <c r="C18" s="612"/>
      <c r="D18" s="613"/>
      <c r="E18" s="613"/>
      <c r="F18" s="613"/>
      <c r="G18" s="613"/>
      <c r="H18" s="613"/>
      <c r="I18" s="613"/>
      <c r="J18" s="613"/>
      <c r="K18" s="613"/>
      <c r="L18" s="613"/>
      <c r="M18" s="613"/>
      <c r="N18" s="613"/>
      <c r="O18" s="613"/>
      <c r="P18" s="613"/>
      <c r="Q18" s="613"/>
      <c r="R18" s="613"/>
      <c r="S18" s="613"/>
      <c r="T18" s="613"/>
      <c r="U18" s="613"/>
      <c r="V18" s="613"/>
      <c r="W18" s="613"/>
      <c r="X18" s="613"/>
      <c r="Y18" s="613"/>
      <c r="Z18" s="613"/>
      <c r="AA18" s="613"/>
      <c r="AB18" s="613"/>
      <c r="AC18" s="613"/>
      <c r="AD18" s="613"/>
      <c r="AE18" s="613"/>
      <c r="AF18" s="613"/>
      <c r="AG18" s="613"/>
      <c r="AH18" s="613"/>
      <c r="AI18" s="618"/>
    </row>
    <row r="19" spans="2:35" ht="15" customHeight="1" x14ac:dyDescent="0.15">
      <c r="B19" s="38"/>
      <c r="C19" s="4"/>
      <c r="D19" s="4"/>
    </row>
  </sheetData>
  <mergeCells count="17">
    <mergeCell ref="AC4:AE5"/>
    <mergeCell ref="B6:B18"/>
    <mergeCell ref="C6:V18"/>
    <mergeCell ref="W6:AI12"/>
    <mergeCell ref="W13:AI18"/>
    <mergeCell ref="B3:AI3"/>
    <mergeCell ref="B4:D4"/>
    <mergeCell ref="E4:I4"/>
    <mergeCell ref="J4:L4"/>
    <mergeCell ref="M4:R4"/>
    <mergeCell ref="AF4:AI5"/>
    <mergeCell ref="B5:D5"/>
    <mergeCell ref="E5:I5"/>
    <mergeCell ref="J5:L5"/>
    <mergeCell ref="M5:R5"/>
    <mergeCell ref="S4:V5"/>
    <mergeCell ref="W4:AB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B2:Y32"/>
  <sheetViews>
    <sheetView showGridLines="0" view="pageBreakPreview" zoomScale="80" zoomScaleNormal="100" zoomScaleSheetLayoutView="80" workbookViewId="0">
      <selection activeCell="K6" sqref="K6:N6"/>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43"/>
      <c r="O2" s="144"/>
      <c r="P2" s="647"/>
      <c r="Q2" s="648"/>
      <c r="R2" s="648"/>
      <c r="S2" s="649"/>
      <c r="T2" s="441" t="s">
        <v>55</v>
      </c>
      <c r="U2" s="441"/>
      <c r="V2" s="650" t="str">
        <f>'様式A-1'!$W$2</f>
        <v>34.17614,132.07306</v>
      </c>
      <c r="W2" s="650"/>
      <c r="X2" s="650"/>
      <c r="Y2" s="650"/>
    </row>
    <row r="3" spans="2:25" ht="20.100000000000001" customHeight="1" x14ac:dyDescent="0.15">
      <c r="B3" s="441" t="s">
        <v>33</v>
      </c>
      <c r="C3" s="441"/>
      <c r="D3" s="654" t="str">
        <f>'様式A-1'!$D$3</f>
        <v>カワジリトンネル</v>
      </c>
      <c r="E3" s="654"/>
      <c r="F3" s="654"/>
      <c r="G3" s="654"/>
      <c r="H3" s="441" t="s">
        <v>32</v>
      </c>
      <c r="I3" s="441"/>
      <c r="J3" s="455" t="str">
        <f>'様式A-1'!$J$3</f>
        <v>一般国道187号線</v>
      </c>
      <c r="K3" s="455"/>
      <c r="L3" s="455"/>
      <c r="M3" s="455"/>
      <c r="N3" s="441" t="s">
        <v>10</v>
      </c>
      <c r="O3" s="441"/>
      <c r="P3" s="455" t="str">
        <f>'様式A-1'!$R$3</f>
        <v>山口県岩国土木建築事務所</v>
      </c>
      <c r="Q3" s="455"/>
      <c r="R3" s="455"/>
      <c r="S3" s="455"/>
      <c r="T3" s="441" t="s">
        <v>16</v>
      </c>
      <c r="U3" s="441"/>
      <c r="V3" s="455" t="str">
        <f>'様式A-1'!$Z$3</f>
        <v>一次</v>
      </c>
      <c r="W3" s="455"/>
      <c r="X3" s="455"/>
      <c r="Y3" s="455"/>
    </row>
    <row r="4" spans="2:25" ht="20.100000000000001" customHeight="1" x14ac:dyDescent="0.15">
      <c r="B4" s="440" t="s">
        <v>11</v>
      </c>
      <c r="C4" s="440"/>
      <c r="D4" s="655" t="str">
        <f>'様式A-1'!$D$4</f>
        <v>川尻トンネル</v>
      </c>
      <c r="E4" s="655"/>
      <c r="F4" s="655"/>
      <c r="G4" s="655"/>
      <c r="H4" s="441"/>
      <c r="I4" s="441"/>
      <c r="J4" s="455"/>
      <c r="K4" s="633"/>
      <c r="L4" s="633"/>
      <c r="M4" s="633"/>
      <c r="N4" s="656"/>
      <c r="O4" s="656"/>
      <c r="P4" s="633"/>
      <c r="Q4" s="633"/>
      <c r="R4" s="633"/>
      <c r="S4" s="633"/>
      <c r="T4" s="656" t="s">
        <v>17</v>
      </c>
      <c r="U4" s="656"/>
      <c r="V4" s="633" t="str">
        <f>'様式A-1'!$Z$4</f>
        <v>有</v>
      </c>
      <c r="W4" s="633"/>
      <c r="X4" s="633"/>
      <c r="Y4" s="633"/>
    </row>
    <row r="5" spans="2:25" ht="20.100000000000001" customHeight="1" x14ac:dyDescent="0.15">
      <c r="B5" s="475" t="s">
        <v>12</v>
      </c>
      <c r="C5" s="475"/>
      <c r="D5" s="2" t="s">
        <v>13</v>
      </c>
      <c r="E5" s="455" t="str">
        <f>'様式A-1'!$E$5</f>
        <v>山口県岩国市天尾</v>
      </c>
      <c r="F5" s="455"/>
      <c r="G5" s="455"/>
      <c r="H5" s="441" t="s">
        <v>264</v>
      </c>
      <c r="I5" s="441"/>
      <c r="J5" s="432"/>
      <c r="K5" s="455" t="str">
        <f>'様式A-1'!$K$5</f>
        <v>株式会社ニュージェック</v>
      </c>
      <c r="L5" s="455"/>
      <c r="M5" s="455"/>
      <c r="N5" s="455"/>
      <c r="O5" s="657" t="s">
        <v>245</v>
      </c>
      <c r="P5" s="657"/>
      <c r="Q5" s="659">
        <v>44876</v>
      </c>
      <c r="R5" s="659"/>
      <c r="S5" s="659"/>
      <c r="T5" s="441" t="s">
        <v>44</v>
      </c>
      <c r="U5" s="441"/>
      <c r="V5" s="166" t="s">
        <v>43</v>
      </c>
      <c r="W5" s="645">
        <v>20.5</v>
      </c>
      <c r="X5" s="646"/>
      <c r="Y5" s="51" t="s">
        <v>42</v>
      </c>
    </row>
    <row r="6" spans="2:25" ht="20.100000000000001" customHeight="1" x14ac:dyDescent="0.15">
      <c r="B6" s="475"/>
      <c r="C6" s="475"/>
      <c r="D6" s="2" t="s">
        <v>14</v>
      </c>
      <c r="E6" s="661" t="str">
        <f>'様式A-1'!$E$6</f>
        <v>山口県岩国市天尾</v>
      </c>
      <c r="F6" s="455"/>
      <c r="G6" s="455"/>
      <c r="H6" s="441" t="s">
        <v>265</v>
      </c>
      <c r="I6" s="441"/>
      <c r="J6" s="432"/>
      <c r="K6" s="455" t="s">
        <v>886</v>
      </c>
      <c r="L6" s="455"/>
      <c r="M6" s="455"/>
      <c r="N6" s="455"/>
      <c r="O6" s="658"/>
      <c r="P6" s="658"/>
      <c r="Q6" s="660"/>
      <c r="R6" s="660"/>
      <c r="S6" s="660"/>
      <c r="T6" s="441" t="s">
        <v>15</v>
      </c>
      <c r="U6" s="441"/>
      <c r="V6" s="455" t="str">
        <f>'様式A-1'!$X$6</f>
        <v>陸上トンネル（掘進工法）</v>
      </c>
      <c r="W6" s="455"/>
      <c r="X6" s="455"/>
      <c r="Y6" s="455"/>
    </row>
    <row r="7" spans="2:25" ht="6.95" customHeight="1" x14ac:dyDescent="0.15">
      <c r="B7" s="668" t="s">
        <v>18</v>
      </c>
      <c r="C7" s="651" t="s">
        <v>19</v>
      </c>
      <c r="D7" s="662">
        <f>'様式A-1'!$E$7</f>
        <v>341034.12</v>
      </c>
      <c r="E7" s="663"/>
      <c r="F7" s="639" t="s">
        <v>20</v>
      </c>
      <c r="G7" s="640"/>
      <c r="H7" s="639" t="s">
        <v>21</v>
      </c>
      <c r="I7" s="641"/>
      <c r="J7" s="417" t="s">
        <v>22</v>
      </c>
      <c r="K7" s="635"/>
      <c r="L7" s="669" t="s">
        <v>36</v>
      </c>
      <c r="M7" s="671">
        <f>'様式C-1-1用'!$CQ$4</f>
        <v>19</v>
      </c>
      <c r="N7" s="669" t="s">
        <v>35</v>
      </c>
      <c r="O7" s="671">
        <f>'様式C-1-1用'!$CN$4</f>
        <v>0</v>
      </c>
      <c r="P7" s="677" t="s">
        <v>34</v>
      </c>
      <c r="Q7" s="692">
        <f>'様式C-1-1用'!$CM$4</f>
        <v>0</v>
      </c>
      <c r="R7" s="642" t="s">
        <v>41</v>
      </c>
      <c r="S7" s="644"/>
      <c r="T7" s="703" t="str">
        <f>IF(SUM(Q7:Q18)&gt;0,"Ⅳ",IF(SUM(O7:O18)&gt;0,"Ⅲ",IF(SUM(M7:M18)&gt;0,"Ⅱ","Ⅰ")))</f>
        <v>Ⅱ</v>
      </c>
      <c r="U7" s="704"/>
      <c r="V7" s="679" t="s">
        <v>40</v>
      </c>
      <c r="W7" s="689" t="s">
        <v>300</v>
      </c>
      <c r="X7" s="690"/>
      <c r="Y7" s="688" t="s">
        <v>912</v>
      </c>
    </row>
    <row r="8" spans="2:25" ht="6.95" customHeight="1" x14ac:dyDescent="0.15">
      <c r="B8" s="668"/>
      <c r="C8" s="652"/>
      <c r="D8" s="664"/>
      <c r="E8" s="665"/>
      <c r="F8" s="642"/>
      <c r="G8" s="643"/>
      <c r="H8" s="642"/>
      <c r="I8" s="644"/>
      <c r="J8" s="456"/>
      <c r="K8" s="635"/>
      <c r="L8" s="669"/>
      <c r="M8" s="671"/>
      <c r="N8" s="669"/>
      <c r="O8" s="671"/>
      <c r="P8" s="677"/>
      <c r="Q8" s="692"/>
      <c r="R8" s="642"/>
      <c r="S8" s="644"/>
      <c r="T8" s="703"/>
      <c r="U8" s="704"/>
      <c r="V8" s="680"/>
      <c r="W8" s="691"/>
      <c r="X8" s="691"/>
      <c r="Y8" s="688"/>
    </row>
    <row r="9" spans="2:25" ht="6.95" customHeight="1" x14ac:dyDescent="0.15">
      <c r="B9" s="668"/>
      <c r="C9" s="653"/>
      <c r="D9" s="666"/>
      <c r="E9" s="667"/>
      <c r="F9" s="642"/>
      <c r="G9" s="643"/>
      <c r="H9" s="642"/>
      <c r="I9" s="644"/>
      <c r="J9" s="456"/>
      <c r="K9" s="635"/>
      <c r="L9" s="669"/>
      <c r="M9" s="671"/>
      <c r="N9" s="669"/>
      <c r="O9" s="671"/>
      <c r="P9" s="677"/>
      <c r="Q9" s="692"/>
      <c r="R9" s="642"/>
      <c r="S9" s="644"/>
      <c r="T9" s="703"/>
      <c r="U9" s="704"/>
      <c r="V9" s="680"/>
      <c r="W9" s="691"/>
      <c r="X9" s="691"/>
      <c r="Y9" s="688"/>
    </row>
    <row r="10" spans="2:25" ht="6.95" customHeight="1" x14ac:dyDescent="0.15">
      <c r="B10" s="668"/>
      <c r="C10" s="651" t="s">
        <v>23</v>
      </c>
      <c r="D10" s="662">
        <f>'様式A-1'!$E$8</f>
        <v>1320423.01</v>
      </c>
      <c r="E10" s="663"/>
      <c r="F10" s="642"/>
      <c r="G10" s="643"/>
      <c r="H10" s="642"/>
      <c r="I10" s="644"/>
      <c r="J10" s="456"/>
      <c r="K10" s="635"/>
      <c r="L10" s="669"/>
      <c r="M10" s="672"/>
      <c r="N10" s="669"/>
      <c r="O10" s="672"/>
      <c r="P10" s="677"/>
      <c r="Q10" s="693"/>
      <c r="R10" s="642"/>
      <c r="S10" s="644"/>
      <c r="T10" s="703"/>
      <c r="U10" s="704"/>
      <c r="V10" s="680"/>
      <c r="W10" s="691"/>
      <c r="X10" s="691"/>
      <c r="Y10" s="688"/>
    </row>
    <row r="11" spans="2:25" ht="6.95" customHeight="1" x14ac:dyDescent="0.15">
      <c r="B11" s="668"/>
      <c r="C11" s="652"/>
      <c r="D11" s="664"/>
      <c r="E11" s="665"/>
      <c r="F11" s="642"/>
      <c r="G11" s="643"/>
      <c r="H11" s="642"/>
      <c r="I11" s="644"/>
      <c r="J11" s="417" t="s">
        <v>24</v>
      </c>
      <c r="K11" s="419"/>
      <c r="L11" s="656" t="s">
        <v>39</v>
      </c>
      <c r="M11" s="670">
        <f>'様式C-1-1用'!$CV$4</f>
        <v>8</v>
      </c>
      <c r="N11" s="656" t="s">
        <v>38</v>
      </c>
      <c r="O11" s="696">
        <f>'様式C-1-1用'!$CS$4</f>
        <v>0</v>
      </c>
      <c r="P11" s="676" t="s">
        <v>37</v>
      </c>
      <c r="Q11" s="696">
        <f>'様式C-1-1用'!$CR$4</f>
        <v>0</v>
      </c>
      <c r="R11" s="642"/>
      <c r="S11" s="644"/>
      <c r="T11" s="703"/>
      <c r="U11" s="704"/>
      <c r="V11" s="680"/>
      <c r="W11" s="691"/>
      <c r="X11" s="691"/>
      <c r="Y11" s="688"/>
    </row>
    <row r="12" spans="2:25" ht="6.95" customHeight="1" x14ac:dyDescent="0.15">
      <c r="B12" s="668"/>
      <c r="C12" s="653"/>
      <c r="D12" s="666"/>
      <c r="E12" s="667"/>
      <c r="F12" s="642"/>
      <c r="G12" s="643"/>
      <c r="H12" s="642"/>
      <c r="I12" s="644"/>
      <c r="J12" s="456"/>
      <c r="K12" s="635"/>
      <c r="L12" s="669"/>
      <c r="M12" s="671"/>
      <c r="N12" s="669"/>
      <c r="O12" s="692"/>
      <c r="P12" s="677"/>
      <c r="Q12" s="692"/>
      <c r="R12" s="642"/>
      <c r="S12" s="644"/>
      <c r="T12" s="703"/>
      <c r="U12" s="704"/>
      <c r="V12" s="680"/>
      <c r="W12" s="691"/>
      <c r="X12" s="691"/>
      <c r="Y12" s="688"/>
    </row>
    <row r="13" spans="2:25" ht="6.95" customHeight="1" x14ac:dyDescent="0.15">
      <c r="B13" s="668" t="s">
        <v>25</v>
      </c>
      <c r="C13" s="651" t="s">
        <v>19</v>
      </c>
      <c r="D13" s="662">
        <f>'様式A-1'!$E$9</f>
        <v>341034.91</v>
      </c>
      <c r="E13" s="663"/>
      <c r="F13" s="642"/>
      <c r="G13" s="643"/>
      <c r="H13" s="642"/>
      <c r="I13" s="644"/>
      <c r="J13" s="456"/>
      <c r="K13" s="635"/>
      <c r="L13" s="669"/>
      <c r="M13" s="671"/>
      <c r="N13" s="669"/>
      <c r="O13" s="692"/>
      <c r="P13" s="677"/>
      <c r="Q13" s="692"/>
      <c r="R13" s="642"/>
      <c r="S13" s="644"/>
      <c r="T13" s="703"/>
      <c r="U13" s="704"/>
      <c r="V13" s="680"/>
      <c r="W13" s="694" t="s">
        <v>281</v>
      </c>
      <c r="X13" s="695"/>
      <c r="Y13" s="688" t="s">
        <v>912</v>
      </c>
    </row>
    <row r="14" spans="2:25" ht="6.95" customHeight="1" x14ac:dyDescent="0.15">
      <c r="B14" s="651"/>
      <c r="C14" s="652"/>
      <c r="D14" s="664"/>
      <c r="E14" s="665"/>
      <c r="F14" s="642"/>
      <c r="G14" s="643"/>
      <c r="H14" s="642"/>
      <c r="I14" s="644"/>
      <c r="J14" s="420"/>
      <c r="K14" s="422"/>
      <c r="L14" s="669"/>
      <c r="M14" s="672"/>
      <c r="N14" s="669"/>
      <c r="O14" s="693"/>
      <c r="P14" s="677"/>
      <c r="Q14" s="693"/>
      <c r="R14" s="642"/>
      <c r="S14" s="644"/>
      <c r="T14" s="703"/>
      <c r="U14" s="704"/>
      <c r="V14" s="680"/>
      <c r="W14" s="695"/>
      <c r="X14" s="695"/>
      <c r="Y14" s="688"/>
    </row>
    <row r="15" spans="2:25" ht="6.95" customHeight="1" x14ac:dyDescent="0.15">
      <c r="B15" s="651"/>
      <c r="C15" s="653"/>
      <c r="D15" s="666"/>
      <c r="E15" s="667"/>
      <c r="F15" s="642"/>
      <c r="G15" s="643"/>
      <c r="H15" s="642"/>
      <c r="I15" s="644"/>
      <c r="J15" s="456" t="s">
        <v>26</v>
      </c>
      <c r="K15" s="635"/>
      <c r="L15" s="656" t="s">
        <v>36</v>
      </c>
      <c r="M15" s="707">
        <f>'様式C-1-1用'!$CL$4</f>
        <v>0</v>
      </c>
      <c r="N15" s="656" t="s">
        <v>35</v>
      </c>
      <c r="O15" s="707">
        <f>'様式C-1-1用'!$CI$4</f>
        <v>0</v>
      </c>
      <c r="P15" s="676" t="s">
        <v>34</v>
      </c>
      <c r="Q15" s="707">
        <f>'様式C-1-1用'!$CH$4</f>
        <v>0</v>
      </c>
      <c r="R15" s="642"/>
      <c r="S15" s="644"/>
      <c r="T15" s="703"/>
      <c r="U15" s="704"/>
      <c r="V15" s="680"/>
      <c r="W15" s="695"/>
      <c r="X15" s="695"/>
      <c r="Y15" s="688"/>
    </row>
    <row r="16" spans="2:25" ht="6.95" customHeight="1" x14ac:dyDescent="0.15">
      <c r="B16" s="651"/>
      <c r="C16" s="651" t="s">
        <v>23</v>
      </c>
      <c r="D16" s="662">
        <f>'様式A-1'!$E$10</f>
        <v>1320422.8899999999</v>
      </c>
      <c r="E16" s="663"/>
      <c r="F16" s="642"/>
      <c r="G16" s="643"/>
      <c r="H16" s="642"/>
      <c r="I16" s="644"/>
      <c r="J16" s="456"/>
      <c r="K16" s="635"/>
      <c r="L16" s="669"/>
      <c r="M16" s="708"/>
      <c r="N16" s="669"/>
      <c r="O16" s="708"/>
      <c r="P16" s="677"/>
      <c r="Q16" s="708"/>
      <c r="R16" s="642"/>
      <c r="S16" s="644"/>
      <c r="T16" s="703"/>
      <c r="U16" s="704"/>
      <c r="V16" s="680"/>
      <c r="W16" s="695"/>
      <c r="X16" s="695"/>
      <c r="Y16" s="688"/>
    </row>
    <row r="17" spans="2:25" ht="6.95" customHeight="1" x14ac:dyDescent="0.15">
      <c r="B17" s="651"/>
      <c r="C17" s="652"/>
      <c r="D17" s="664"/>
      <c r="E17" s="665"/>
      <c r="F17" s="642"/>
      <c r="G17" s="643"/>
      <c r="H17" s="642"/>
      <c r="I17" s="644"/>
      <c r="J17" s="456"/>
      <c r="K17" s="635"/>
      <c r="L17" s="669"/>
      <c r="M17" s="708"/>
      <c r="N17" s="669"/>
      <c r="O17" s="708"/>
      <c r="P17" s="677"/>
      <c r="Q17" s="708"/>
      <c r="R17" s="642"/>
      <c r="S17" s="644"/>
      <c r="T17" s="703"/>
      <c r="U17" s="704"/>
      <c r="V17" s="680"/>
      <c r="W17" s="695"/>
      <c r="X17" s="695"/>
      <c r="Y17" s="688"/>
    </row>
    <row r="18" spans="2:25" ht="6.95" customHeight="1" x14ac:dyDescent="0.15">
      <c r="B18" s="668"/>
      <c r="C18" s="653"/>
      <c r="D18" s="666"/>
      <c r="E18" s="667"/>
      <c r="F18" s="673"/>
      <c r="G18" s="674"/>
      <c r="H18" s="673"/>
      <c r="I18" s="675"/>
      <c r="J18" s="420"/>
      <c r="K18" s="422"/>
      <c r="L18" s="440"/>
      <c r="M18" s="709"/>
      <c r="N18" s="440"/>
      <c r="O18" s="709"/>
      <c r="P18" s="678"/>
      <c r="Q18" s="709"/>
      <c r="R18" s="673"/>
      <c r="S18" s="675"/>
      <c r="T18" s="705"/>
      <c r="U18" s="706"/>
      <c r="V18" s="681"/>
      <c r="W18" s="695"/>
      <c r="X18" s="695"/>
      <c r="Y18" s="688"/>
    </row>
    <row r="19" spans="2:25" ht="31.15" customHeight="1" x14ac:dyDescent="0.15">
      <c r="B19" s="697" t="s">
        <v>9</v>
      </c>
      <c r="C19" s="682"/>
      <c r="D19" s="683"/>
      <c r="E19" s="683"/>
      <c r="F19" s="683"/>
      <c r="G19" s="683"/>
      <c r="H19" s="683"/>
      <c r="I19" s="683"/>
      <c r="J19" s="683"/>
      <c r="K19" s="683"/>
      <c r="L19" s="683"/>
      <c r="M19" s="683"/>
      <c r="N19" s="683"/>
      <c r="O19" s="683"/>
      <c r="P19" s="683"/>
      <c r="Q19" s="683"/>
      <c r="R19" s="683"/>
      <c r="S19" s="683"/>
      <c r="T19" s="683"/>
      <c r="U19" s="683"/>
      <c r="V19" s="683"/>
      <c r="W19" s="683"/>
      <c r="X19" s="683"/>
      <c r="Y19" s="684"/>
    </row>
    <row r="20" spans="2:25" ht="39.950000000000003" customHeight="1" x14ac:dyDescent="0.15">
      <c r="B20" s="697"/>
      <c r="C20" s="685"/>
      <c r="D20" s="686"/>
      <c r="E20" s="686"/>
      <c r="F20" s="686"/>
      <c r="G20" s="686"/>
      <c r="H20" s="686"/>
      <c r="I20" s="686"/>
      <c r="J20" s="686"/>
      <c r="K20" s="686"/>
      <c r="L20" s="686"/>
      <c r="M20" s="686"/>
      <c r="N20" s="686"/>
      <c r="O20" s="686"/>
      <c r="P20" s="686"/>
      <c r="Q20" s="686"/>
      <c r="R20" s="686"/>
      <c r="S20" s="686"/>
      <c r="T20" s="686"/>
      <c r="U20" s="686"/>
      <c r="V20" s="686"/>
      <c r="W20" s="686"/>
      <c r="X20" s="686"/>
      <c r="Y20" s="687"/>
    </row>
    <row r="21" spans="2:25" ht="39.950000000000003" customHeight="1" x14ac:dyDescent="0.15">
      <c r="B21" s="697"/>
      <c r="C21" s="685"/>
      <c r="D21" s="686"/>
      <c r="E21" s="686"/>
      <c r="F21" s="686"/>
      <c r="G21" s="686"/>
      <c r="H21" s="686"/>
      <c r="I21" s="686"/>
      <c r="J21" s="686"/>
      <c r="K21" s="686"/>
      <c r="L21" s="686"/>
      <c r="M21" s="686"/>
      <c r="N21" s="686"/>
      <c r="O21" s="686"/>
      <c r="P21" s="686"/>
      <c r="Q21" s="686"/>
      <c r="R21" s="686"/>
      <c r="S21" s="686"/>
      <c r="T21" s="686"/>
      <c r="U21" s="686"/>
      <c r="V21" s="686"/>
      <c r="W21" s="686"/>
      <c r="X21" s="686"/>
      <c r="Y21" s="687"/>
    </row>
    <row r="22" spans="2:25" ht="39.950000000000003" customHeight="1" x14ac:dyDescent="0.15">
      <c r="B22" s="697"/>
      <c r="C22" s="685"/>
      <c r="D22" s="686"/>
      <c r="E22" s="686"/>
      <c r="F22" s="686"/>
      <c r="G22" s="686"/>
      <c r="H22" s="686"/>
      <c r="I22" s="686"/>
      <c r="J22" s="686"/>
      <c r="K22" s="686"/>
      <c r="L22" s="686"/>
      <c r="M22" s="686"/>
      <c r="N22" s="686"/>
      <c r="O22" s="686"/>
      <c r="P22" s="686"/>
      <c r="Q22" s="686"/>
      <c r="R22" s="686"/>
      <c r="S22" s="686"/>
      <c r="T22" s="686"/>
      <c r="U22" s="686"/>
      <c r="V22" s="686"/>
      <c r="W22" s="686"/>
      <c r="X22" s="686"/>
      <c r="Y22" s="687"/>
    </row>
    <row r="23" spans="2:25" ht="39.950000000000003" customHeight="1" x14ac:dyDescent="0.15">
      <c r="B23" s="697"/>
      <c r="C23" s="685"/>
      <c r="D23" s="686"/>
      <c r="E23" s="686"/>
      <c r="F23" s="686"/>
      <c r="G23" s="686"/>
      <c r="H23" s="686"/>
      <c r="I23" s="686"/>
      <c r="J23" s="686"/>
      <c r="K23" s="686"/>
      <c r="L23" s="686"/>
      <c r="M23" s="686"/>
      <c r="N23" s="686"/>
      <c r="O23" s="686"/>
      <c r="P23" s="686"/>
      <c r="Q23" s="686"/>
      <c r="R23" s="686"/>
      <c r="S23" s="686"/>
      <c r="T23" s="686"/>
      <c r="U23" s="686"/>
      <c r="V23" s="686"/>
      <c r="W23" s="686"/>
      <c r="X23" s="686"/>
      <c r="Y23" s="687"/>
    </row>
    <row r="24" spans="2:25" ht="39.950000000000003" customHeight="1" x14ac:dyDescent="0.15">
      <c r="B24" s="697"/>
      <c r="C24" s="685"/>
      <c r="D24" s="686"/>
      <c r="E24" s="686"/>
      <c r="F24" s="686"/>
      <c r="G24" s="686"/>
      <c r="H24" s="686"/>
      <c r="I24" s="686"/>
      <c r="J24" s="686"/>
      <c r="K24" s="686"/>
      <c r="L24" s="686"/>
      <c r="M24" s="686"/>
      <c r="N24" s="686"/>
      <c r="O24" s="686"/>
      <c r="P24" s="686"/>
      <c r="Q24" s="686"/>
      <c r="R24" s="686"/>
      <c r="S24" s="686"/>
      <c r="T24" s="686"/>
      <c r="U24" s="686"/>
      <c r="V24" s="686"/>
      <c r="W24" s="686"/>
      <c r="X24" s="686"/>
      <c r="Y24" s="687"/>
    </row>
    <row r="25" spans="2:25" ht="39.950000000000003" customHeight="1" x14ac:dyDescent="0.15">
      <c r="B25" s="697"/>
      <c r="C25" s="685"/>
      <c r="D25" s="686"/>
      <c r="E25" s="686"/>
      <c r="F25" s="686"/>
      <c r="G25" s="686"/>
      <c r="H25" s="686"/>
      <c r="I25" s="686"/>
      <c r="J25" s="686"/>
      <c r="K25" s="686"/>
      <c r="L25" s="686"/>
      <c r="M25" s="686"/>
      <c r="N25" s="686"/>
      <c r="O25" s="686"/>
      <c r="P25" s="686"/>
      <c r="Q25" s="686"/>
      <c r="R25" s="686"/>
      <c r="S25" s="686"/>
      <c r="T25" s="686"/>
      <c r="U25" s="686"/>
      <c r="V25" s="686"/>
      <c r="W25" s="686"/>
      <c r="X25" s="686"/>
      <c r="Y25" s="687"/>
    </row>
    <row r="26" spans="2:25" ht="39.950000000000003" customHeight="1" x14ac:dyDescent="0.15">
      <c r="B26" s="697"/>
      <c r="C26" s="17"/>
      <c r="D26" s="1"/>
      <c r="E26" s="1"/>
      <c r="G26" s="19"/>
      <c r="H26" s="19"/>
      <c r="I26" s="19"/>
      <c r="J26" s="19"/>
      <c r="K26" s="19"/>
      <c r="L26" s="1"/>
      <c r="M26" s="17"/>
      <c r="N26" s="17"/>
      <c r="O26" s="1"/>
      <c r="P26" s="699" t="s">
        <v>299</v>
      </c>
      <c r="Q26" s="699"/>
      <c r="R26" s="699"/>
      <c r="S26" s="699"/>
      <c r="T26" s="699"/>
      <c r="U26" s="699"/>
      <c r="V26" s="699"/>
      <c r="W26" s="699"/>
      <c r="X26" s="699"/>
      <c r="Y26" s="700"/>
    </row>
    <row r="27" spans="2:25" ht="45" customHeight="1" x14ac:dyDescent="0.15">
      <c r="B27" s="698"/>
      <c r="C27" s="16"/>
      <c r="D27" s="14"/>
      <c r="E27" s="18"/>
      <c r="F27" s="15"/>
      <c r="G27" s="14"/>
      <c r="H27" s="14"/>
      <c r="I27" s="14"/>
      <c r="J27" s="14"/>
      <c r="K27" s="14"/>
      <c r="L27" s="14"/>
      <c r="M27" s="14"/>
      <c r="N27" s="14"/>
      <c r="O27" s="13"/>
      <c r="P27" s="701"/>
      <c r="Q27" s="701"/>
      <c r="R27" s="701"/>
      <c r="S27" s="701"/>
      <c r="T27" s="701"/>
      <c r="U27" s="701"/>
      <c r="V27" s="701"/>
      <c r="W27" s="701"/>
      <c r="X27" s="701"/>
      <c r="Y27" s="702"/>
    </row>
    <row r="28" spans="2:25" ht="15" customHeight="1" x14ac:dyDescent="0.15">
      <c r="C28" s="4" t="s">
        <v>255</v>
      </c>
    </row>
    <row r="29" spans="2:25" ht="15" customHeight="1" x14ac:dyDescent="0.15">
      <c r="C29" s="1" t="s">
        <v>554</v>
      </c>
    </row>
    <row r="30" spans="2:25" ht="11.45" customHeight="1" x14ac:dyDescent="0.15">
      <c r="C30" s="3" t="s">
        <v>555</v>
      </c>
    </row>
    <row r="31" spans="2:25" x14ac:dyDescent="0.15">
      <c r="C31" s="1" t="s">
        <v>301</v>
      </c>
    </row>
    <row r="32" spans="2:25" x14ac:dyDescent="0.15">
      <c r="C32" s="1" t="s">
        <v>256</v>
      </c>
    </row>
  </sheetData>
  <mergeCells count="71">
    <mergeCell ref="B19:B27"/>
    <mergeCell ref="P26:Y27"/>
    <mergeCell ref="B13:B18"/>
    <mergeCell ref="C13:C15"/>
    <mergeCell ref="D13:E15"/>
    <mergeCell ref="Y13:Y18"/>
    <mergeCell ref="J15:K18"/>
    <mergeCell ref="R7:S18"/>
    <mergeCell ref="T7:U18"/>
    <mergeCell ref="Q15:Q18"/>
    <mergeCell ref="Q11:Q14"/>
    <mergeCell ref="L15:L18"/>
    <mergeCell ref="O7:O10"/>
    <mergeCell ref="M15:M18"/>
    <mergeCell ref="N15:N18"/>
    <mergeCell ref="O15:O18"/>
    <mergeCell ref="P15:P18"/>
    <mergeCell ref="V7:V18"/>
    <mergeCell ref="T6:U6"/>
    <mergeCell ref="C19:Y25"/>
    <mergeCell ref="Y7:Y12"/>
    <mergeCell ref="W7:X12"/>
    <mergeCell ref="P11:P14"/>
    <mergeCell ref="Q7:Q10"/>
    <mergeCell ref="P7:P10"/>
    <mergeCell ref="W13:X18"/>
    <mergeCell ref="J7:K10"/>
    <mergeCell ref="L7:L10"/>
    <mergeCell ref="N11:N14"/>
    <mergeCell ref="O11:O14"/>
    <mergeCell ref="N7:N10"/>
    <mergeCell ref="M7:M10"/>
    <mergeCell ref="C10:C12"/>
    <mergeCell ref="D10:E12"/>
    <mergeCell ref="J11:K14"/>
    <mergeCell ref="K5:N5"/>
    <mergeCell ref="L11:L14"/>
    <mergeCell ref="M11:M14"/>
    <mergeCell ref="C7:C9"/>
    <mergeCell ref="D7:E9"/>
    <mergeCell ref="F7:G18"/>
    <mergeCell ref="H7:I18"/>
    <mergeCell ref="C16:C18"/>
    <mergeCell ref="B3:C3"/>
    <mergeCell ref="D3:G3"/>
    <mergeCell ref="H3:I4"/>
    <mergeCell ref="J3:M4"/>
    <mergeCell ref="B4:C4"/>
    <mergeCell ref="D4:G4"/>
    <mergeCell ref="K6:N6"/>
    <mergeCell ref="E6:G6"/>
    <mergeCell ref="N3:O4"/>
    <mergeCell ref="D16:E18"/>
    <mergeCell ref="B5:C6"/>
    <mergeCell ref="H6:J6"/>
    <mergeCell ref="B7:B12"/>
    <mergeCell ref="E5:G5"/>
    <mergeCell ref="H5:J5"/>
    <mergeCell ref="W5:X5"/>
    <mergeCell ref="P2:S2"/>
    <mergeCell ref="T2:U2"/>
    <mergeCell ref="V2:Y2"/>
    <mergeCell ref="V6:Y6"/>
    <mergeCell ref="V3:Y3"/>
    <mergeCell ref="T5:U5"/>
    <mergeCell ref="V4:Y4"/>
    <mergeCell ref="P3:S4"/>
    <mergeCell ref="T3:U3"/>
    <mergeCell ref="T4:U4"/>
    <mergeCell ref="O5:P6"/>
    <mergeCell ref="Q5:S6"/>
  </mergeCells>
  <phoneticPr fontId="8"/>
  <printOptions horizontalCentered="1" verticalCentered="1"/>
  <pageMargins left="0.23622047244094491" right="0.23622047244094491" top="0.78740157480314965" bottom="0.19685039370078741" header="0.31496062992125984" footer="0.31496062992125984"/>
  <pageSetup paperSize="9" scale="95" orientation="landscape" copies="2" r:id="rId1"/>
  <headerFooter alignWithMargins="0"/>
  <drawing r:id="rId2"/>
  <extLst>
    <ext xmlns:x14="http://schemas.microsoft.com/office/spreadsheetml/2009/9/main" uri="{CCE6A557-97BC-4b89-ADB6-D9C93CAAB3DF}">
      <x14:dataValidations xmlns:xm="http://schemas.microsoft.com/office/excel/2006/main" count="3">
        <x14:dataValidation type="list" allowBlank="1" showInputMessage="1" showErrorMessage="1">
          <x14:formula1>
            <xm:f>'(参考)リスト'!$B$6:$B$12</xm:f>
          </x14:formula1>
          <xm:sqref>V6:Y6</xm:sqref>
        </x14:dataValidation>
        <x14:dataValidation type="list" allowBlank="1" showInputMessage="1" showErrorMessage="1">
          <x14:formula1>
            <xm:f>'(参考)リスト'!$D$6:$D$7</xm:f>
          </x14:formula1>
          <xm:sqref>V3:Y3</xm:sqref>
        </x14:dataValidation>
        <x14:dataValidation type="list" allowBlank="1" showInputMessage="1" showErrorMessage="1">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B1:AB51"/>
  <sheetViews>
    <sheetView showGridLines="0" showZeros="0" view="pageBreakPreview" zoomScaleNormal="100" zoomScaleSheetLayoutView="100" workbookViewId="0">
      <selection activeCell="K3" sqref="K3:N3"/>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62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12" t="s">
        <v>337</v>
      </c>
      <c r="C2" s="712"/>
      <c r="D2" s="712"/>
      <c r="E2" s="712"/>
      <c r="F2" s="619"/>
      <c r="G2" s="619"/>
      <c r="H2" s="619"/>
      <c r="I2" s="712"/>
      <c r="J2" s="712"/>
      <c r="K2" s="712"/>
      <c r="L2" s="712"/>
      <c r="M2" s="712"/>
      <c r="N2" s="712"/>
      <c r="O2" s="712"/>
      <c r="P2" s="712"/>
      <c r="Q2" s="712"/>
      <c r="R2" s="712"/>
      <c r="S2" s="712"/>
      <c r="T2" s="712"/>
      <c r="U2" s="712"/>
      <c r="V2" s="712"/>
      <c r="W2" s="712"/>
      <c r="X2" s="712"/>
      <c r="Y2" s="712"/>
    </row>
    <row r="3" spans="2:28" ht="20.100000000000001" customHeight="1" x14ac:dyDescent="0.15">
      <c r="B3" s="464" t="s">
        <v>27</v>
      </c>
      <c r="C3" s="468"/>
      <c r="D3" s="468"/>
      <c r="E3" s="468"/>
      <c r="F3" s="713" t="str">
        <f>'様式A-1'!$D$3</f>
        <v>カワジリトンネル</v>
      </c>
      <c r="G3" s="714"/>
      <c r="H3" s="715"/>
      <c r="I3" s="468" t="s">
        <v>28</v>
      </c>
      <c r="J3" s="465"/>
      <c r="K3" s="413" t="str">
        <f>'様式A-1'!$J$3</f>
        <v>一般国道187号線</v>
      </c>
      <c r="L3" s="414"/>
      <c r="M3" s="414"/>
      <c r="N3" s="415"/>
      <c r="O3" s="432" t="s">
        <v>268</v>
      </c>
      <c r="P3" s="434"/>
      <c r="Q3" s="413" t="str">
        <f>様式B!$K$5</f>
        <v>株式会社ニュージェック</v>
      </c>
      <c r="R3" s="414"/>
      <c r="S3" s="414"/>
      <c r="T3" s="740"/>
      <c r="U3" s="639" t="s">
        <v>229</v>
      </c>
      <c r="V3" s="640"/>
      <c r="W3" s="640"/>
      <c r="X3" s="641"/>
      <c r="Y3" s="621">
        <f>様式B!$Q$5</f>
        <v>44876</v>
      </c>
      <c r="Z3" s="623"/>
    </row>
    <row r="4" spans="2:28" ht="20.100000000000001" customHeight="1" x14ac:dyDescent="0.15">
      <c r="B4" s="437" t="s">
        <v>0</v>
      </c>
      <c r="C4" s="438"/>
      <c r="D4" s="438"/>
      <c r="E4" s="438"/>
      <c r="F4" s="721" t="str">
        <f>'様式A-1'!$D$4</f>
        <v>川尻トンネル</v>
      </c>
      <c r="G4" s="722"/>
      <c r="H4" s="723"/>
      <c r="I4" s="719" t="s">
        <v>1</v>
      </c>
      <c r="J4" s="720"/>
      <c r="K4" s="413" t="str">
        <f>'様式A-1'!$R$3</f>
        <v>山口県岩国土木建築事務所</v>
      </c>
      <c r="L4" s="414"/>
      <c r="M4" s="414"/>
      <c r="N4" s="415"/>
      <c r="O4" s="432" t="s">
        <v>269</v>
      </c>
      <c r="P4" s="434"/>
      <c r="Q4" s="741" t="str">
        <f>様式B!$K$6</f>
        <v>石村勝伸</v>
      </c>
      <c r="R4" s="742"/>
      <c r="S4" s="742"/>
      <c r="T4" s="743"/>
      <c r="U4" s="735"/>
      <c r="V4" s="736"/>
      <c r="W4" s="736"/>
      <c r="X4" s="737"/>
      <c r="Y4" s="738"/>
      <c r="Z4" s="739"/>
    </row>
    <row r="5" spans="2:28" ht="15" customHeight="1" x14ac:dyDescent="0.15">
      <c r="B5" s="178"/>
      <c r="C5" s="718" t="s">
        <v>47</v>
      </c>
      <c r="D5" s="628"/>
      <c r="E5" s="716" t="s">
        <v>213</v>
      </c>
      <c r="F5" s="716" t="s">
        <v>212</v>
      </c>
      <c r="G5" s="728" t="s">
        <v>211</v>
      </c>
      <c r="H5" s="729"/>
      <c r="I5" s="493" t="s">
        <v>210</v>
      </c>
      <c r="J5" s="505"/>
      <c r="K5" s="505"/>
      <c r="L5" s="505"/>
      <c r="M5" s="505"/>
      <c r="N5" s="506"/>
      <c r="O5" s="745" t="s">
        <v>553</v>
      </c>
      <c r="P5" s="746"/>
      <c r="Q5" s="751" t="s">
        <v>276</v>
      </c>
      <c r="R5" s="752"/>
      <c r="S5" s="752"/>
      <c r="T5" s="753"/>
      <c r="U5" s="728" t="s">
        <v>209</v>
      </c>
      <c r="V5" s="749"/>
      <c r="W5" s="749"/>
      <c r="X5" s="749"/>
      <c r="Y5" s="729"/>
      <c r="Z5" s="632" t="s">
        <v>208</v>
      </c>
    </row>
    <row r="6" spans="2:28" ht="15" customHeight="1" x14ac:dyDescent="0.15">
      <c r="B6" s="178"/>
      <c r="C6" s="718"/>
      <c r="D6" s="628"/>
      <c r="E6" s="716"/>
      <c r="F6" s="716"/>
      <c r="G6" s="730"/>
      <c r="H6" s="731"/>
      <c r="I6" s="437"/>
      <c r="J6" s="438"/>
      <c r="K6" s="438"/>
      <c r="L6" s="438"/>
      <c r="M6" s="438"/>
      <c r="N6" s="439"/>
      <c r="O6" s="747"/>
      <c r="P6" s="748"/>
      <c r="Q6" s="754"/>
      <c r="R6" s="755"/>
      <c r="S6" s="755"/>
      <c r="T6" s="756"/>
      <c r="U6" s="730"/>
      <c r="V6" s="750"/>
      <c r="W6" s="750"/>
      <c r="X6" s="750"/>
      <c r="Y6" s="731"/>
      <c r="Z6" s="716"/>
    </row>
    <row r="7" spans="2:28" ht="16.5" customHeight="1" x14ac:dyDescent="0.15">
      <c r="B7" s="178"/>
      <c r="C7" s="718"/>
      <c r="D7" s="628"/>
      <c r="E7" s="716"/>
      <c r="F7" s="716"/>
      <c r="G7" s="724" t="s">
        <v>207</v>
      </c>
      <c r="H7" s="724" t="s">
        <v>206</v>
      </c>
      <c r="I7" s="620" t="s">
        <v>205</v>
      </c>
      <c r="J7" s="620" t="s">
        <v>49</v>
      </c>
      <c r="K7" s="658"/>
      <c r="L7" s="658"/>
      <c r="M7" s="726" t="s">
        <v>7</v>
      </c>
      <c r="N7" s="727" t="s">
        <v>204</v>
      </c>
      <c r="O7" s="620" t="s">
        <v>203</v>
      </c>
      <c r="P7" s="620" t="s">
        <v>202</v>
      </c>
      <c r="Q7" s="475" t="s">
        <v>287</v>
      </c>
      <c r="R7" s="658"/>
      <c r="S7" s="724" t="s">
        <v>285</v>
      </c>
      <c r="T7" s="724" t="s">
        <v>286</v>
      </c>
      <c r="U7" s="744" t="s">
        <v>201</v>
      </c>
      <c r="V7" s="724" t="s">
        <v>277</v>
      </c>
      <c r="W7" s="658"/>
      <c r="X7" s="658"/>
      <c r="Y7" s="658"/>
      <c r="Z7" s="716"/>
    </row>
    <row r="8" spans="2:28" ht="16.5" customHeight="1" x14ac:dyDescent="0.15">
      <c r="B8" s="178"/>
      <c r="C8" s="437"/>
      <c r="D8" s="439"/>
      <c r="E8" s="717"/>
      <c r="F8" s="717"/>
      <c r="G8" s="725"/>
      <c r="H8" s="725"/>
      <c r="I8" s="658"/>
      <c r="J8" s="658"/>
      <c r="K8" s="658"/>
      <c r="L8" s="658"/>
      <c r="M8" s="658"/>
      <c r="N8" s="658"/>
      <c r="O8" s="658"/>
      <c r="P8" s="658"/>
      <c r="Q8" s="87" t="s">
        <v>278</v>
      </c>
      <c r="R8" s="87" t="s">
        <v>280</v>
      </c>
      <c r="S8" s="658"/>
      <c r="T8" s="658"/>
      <c r="U8" s="658"/>
      <c r="V8" s="658"/>
      <c r="W8" s="658"/>
      <c r="X8" s="658"/>
      <c r="Y8" s="658"/>
      <c r="Z8" s="734"/>
    </row>
    <row r="9" spans="2:28" ht="15.75" customHeight="1" x14ac:dyDescent="0.15">
      <c r="B9" s="732" t="s">
        <v>819</v>
      </c>
      <c r="C9" s="710" t="str">
        <f>IFERROR(VLOOKUP(AB9,'様式C-1-1用'!$A$4:$AH$1100,4,0),0)</f>
        <v>PS</v>
      </c>
      <c r="D9" s="711"/>
      <c r="E9" s="2">
        <f>IF(C9="","",VLOOKUP(AB9,'様式C-1-1用'!$A$4:$AH$1100,5,0))</f>
        <v>1</v>
      </c>
      <c r="F9" s="352">
        <f>IF(C9="","",VLOOKUP(AB9,'様式C-1-1用'!$A$4:$AH$1100,6,0))</f>
        <v>3.4</v>
      </c>
      <c r="G9" s="142" t="str">
        <f>IFERROR(VLOOKUP(AB9,'様式C-1-1用'!$A$4:$AH$1100,7,0),"")</f>
        <v>覆工・坑門</v>
      </c>
      <c r="H9" s="142" t="str">
        <f>IFERROR(VLOOKUP(AB9,'様式C-1-1用'!$A$4:$AH$1100,8,0),"")</f>
        <v>面壁・妻壁等</v>
      </c>
      <c r="I9" s="142" t="str">
        <f>IFERROR(VLOOKUP(AB9,'様式C-1-1用'!$A$4:$AH$1100,9,0),"")</f>
        <v>材質劣化</v>
      </c>
      <c r="J9" s="431" t="str">
        <f>IFERROR(VLOOKUP(AB9,'様式C-1-1用'!$A$4:$AH$1100,10),"")</f>
        <v>うき・はく離</v>
      </c>
      <c r="K9" s="431"/>
      <c r="L9" s="431"/>
      <c r="M9" s="142" t="str">
        <f>IFERROR(VLOOKUP(AB9,'様式C-1-1用'!$A$4:$AH$1100,17,0),"")</f>
        <v xml:space="preserve">2.0m×2.4m </v>
      </c>
      <c r="N9" s="142" t="str">
        <f>IFERROR(VLOOKUP(AB9,'様式C-1-1用'!$A$4:$AH$1100,20,0),"")</f>
        <v>進行が認められない</v>
      </c>
      <c r="O9" s="161" t="str">
        <f>IFERROR(VLOOKUP(AB9,'様式C-1-1用'!$A$4:$AH$1100,21,0),"")</f>
        <v>対策区分判定Ⅱa</v>
      </c>
      <c r="P9" s="142" t="str">
        <f>IFERROR(VLOOKUP(AB9,'様式C-1-1用'!$A$4:$AH$1100,22,0),"")</f>
        <v>Ⅱ</v>
      </c>
      <c r="Q9" s="142">
        <f>IFERROR(VLOOKUP(AB9,'様式C-1-1用'!$A$4:$AH$1100,23),"")</f>
        <v>0</v>
      </c>
      <c r="R9" s="142" t="str">
        <f>IFERROR(VLOOKUP(AB9,'様式C-1-1用'!$A$4:$AH$1100,24,0),"")</f>
        <v>Ⅱa</v>
      </c>
      <c r="S9" s="2" t="str">
        <f>IFERROR(VLOOKUP(AB9,'様式C-1-1用'!$A$4:$AH$1100,27,0),"")</f>
        <v>否</v>
      </c>
      <c r="T9" s="2" t="str">
        <f>IFERROR(VLOOKUP(AB9,'様式C-1-1用'!$A$4:$AH$1003,28,0),"")</f>
        <v>要監視</v>
      </c>
      <c r="U9" s="2" t="str">
        <f>IFERROR(VLOOKUP(AB9,'様式C-1-1用'!$A$4:$AH$1003,29,0),"")</f>
        <v>継続</v>
      </c>
      <c r="V9" s="431" t="str">
        <f>IFERROR(VLOOKUP(AB9,'様式C-1-1用'!$A$4:$AH$1003,30,0),"")</f>
        <v>監視（日常巡視）</v>
      </c>
      <c r="W9" s="658"/>
      <c r="X9" s="658"/>
      <c r="Y9" s="658"/>
      <c r="Z9" s="142" t="str">
        <f>IFERROR(VLOOKUP(AB9,'様式C-1-1用'!$A$4:$AH$1003,32,0),"")</f>
        <v>はく落防止対策</v>
      </c>
      <c r="AB9" s="1">
        <v>1</v>
      </c>
    </row>
    <row r="10" spans="2:28" ht="15.95" customHeight="1" x14ac:dyDescent="0.15">
      <c r="B10" s="732"/>
      <c r="C10" s="710" t="str">
        <f>IFERROR(VLOOKUP(AB10,'様式C-1-1用'!$A$4:$AH$1100,4,0),0)</f>
        <v>PS</v>
      </c>
      <c r="D10" s="711"/>
      <c r="E10" s="2">
        <f>IF(C10="","",VLOOKUP(AB10,'様式C-1-1用'!$A$4:$AH$1100,5,0))</f>
        <v>2</v>
      </c>
      <c r="F10" s="352">
        <f>IF(C10="","",VLOOKUP(AB10,'様式C-1-1用'!$A$4:$AH$1100,6))</f>
        <v>3.4</v>
      </c>
      <c r="G10" s="142" t="str">
        <f>IFERROR(VLOOKUP(AB10,'様式C-1-1用'!$A$4:$AH$1100,7,0),"")</f>
        <v>覆工・坑門</v>
      </c>
      <c r="H10" s="142" t="str">
        <f>IFERROR(VLOOKUP(AB10,'様式C-1-1用'!$A$4:$AH$1100,8,0),"")</f>
        <v>面壁・妻壁等</v>
      </c>
      <c r="I10" s="142" t="str">
        <f>IFERROR(VLOOKUP(AB10,'様式C-1-1用'!$A$4:$AH$1100,9,0),"")</f>
        <v>材質劣化</v>
      </c>
      <c r="J10" s="431" t="str">
        <f>IFERROR(VLOOKUP(AB10,'様式C-1-1用'!$A$4:$AH$1100,10),"")</f>
        <v>うき・はく離</v>
      </c>
      <c r="K10" s="431"/>
      <c r="L10" s="431"/>
      <c r="M10" s="142" t="str">
        <f>IFERROR(VLOOKUP(AB10,'様式C-1-1用'!$A$4:$AH$1100,17,0),"")</f>
        <v xml:space="preserve">4.0m×8.2m </v>
      </c>
      <c r="N10" s="142" t="str">
        <f>IFERROR(VLOOKUP(AB10,'様式C-1-1用'!$A$4:$AH$1100,20,0),"")</f>
        <v>進行が認められない</v>
      </c>
      <c r="O10" s="161" t="str">
        <f>IFERROR(VLOOKUP(AB10,'様式C-1-1用'!$A$4:$AH$1100,21,0),"")</f>
        <v>対策区分判定Ⅱa</v>
      </c>
      <c r="P10" s="142" t="str">
        <f>IFERROR(VLOOKUP(AB10,'様式C-1-1用'!$A$4:$AH$1100,22,0),"")</f>
        <v>Ⅱ</v>
      </c>
      <c r="Q10" s="142">
        <f>IFERROR(VLOOKUP(AB10,'様式C-1-1用'!$A$4:$AH$1100,23),"")</f>
        <v>0</v>
      </c>
      <c r="R10" s="142" t="str">
        <f>IFERROR(VLOOKUP(AB10,'様式C-1-1用'!$A$4:$AH$1100,24,0),"")</f>
        <v>Ⅱa</v>
      </c>
      <c r="S10" s="2" t="str">
        <f>IFERROR(VLOOKUP(AB10,'様式C-1-1用'!$A$4:$AH$1100,27,0),"")</f>
        <v>否</v>
      </c>
      <c r="T10" s="2" t="str">
        <f>IFERROR(VLOOKUP(AB10,'様式C-1-1用'!$A$4:$AH$1003,28,0),"")</f>
        <v>要監視</v>
      </c>
      <c r="U10" s="2" t="str">
        <f>IFERROR(VLOOKUP(AB10,'様式C-1-1用'!$A$4:$AH$1003,29,0),"")</f>
        <v>継続</v>
      </c>
      <c r="V10" s="431" t="str">
        <f>IFERROR(VLOOKUP(AB10,'様式C-1-1用'!$A$4:$AH$1003,30,0),"")</f>
        <v>監視（日常巡視）</v>
      </c>
      <c r="W10" s="658"/>
      <c r="X10" s="658"/>
      <c r="Y10" s="658"/>
      <c r="Z10" s="142" t="str">
        <f>IFERROR(VLOOKUP(AB10,'様式C-1-1用'!$A$4:$AH$1003,32,0),"")</f>
        <v>はく落防止対策</v>
      </c>
      <c r="AB10" s="1">
        <f>AB9+1</f>
        <v>2</v>
      </c>
    </row>
    <row r="11" spans="2:28" ht="15.95" customHeight="1" x14ac:dyDescent="0.15">
      <c r="B11" s="732"/>
      <c r="C11" s="710" t="str">
        <f>IFERROR(VLOOKUP(AB11,'様式C-1-1用'!$A$4:$AH$1100,4,0),0)</f>
        <v>PS</v>
      </c>
      <c r="D11" s="711"/>
      <c r="E11" s="2">
        <f>IF(C11="","",VLOOKUP(AB11,'様式C-1-1用'!$A$4:$AH$1100,5,0))</f>
        <v>3</v>
      </c>
      <c r="F11" s="352">
        <f>IF(C11="","",VLOOKUP(AB11,'様式C-1-1用'!$A$4:$AH$1100,6))</f>
        <v>3.4</v>
      </c>
      <c r="G11" s="142" t="str">
        <f>IFERROR(VLOOKUP(AB11,'様式C-1-1用'!$A$4:$AH$1100,7,0),"")</f>
        <v>覆工・坑門</v>
      </c>
      <c r="H11" s="142" t="str">
        <f>IFERROR(VLOOKUP(AB11,'様式C-1-1用'!$A$4:$AH$1100,8,0),"")</f>
        <v>面壁・妻壁等</v>
      </c>
      <c r="I11" s="142" t="str">
        <f>IFERROR(VLOOKUP(AB11,'様式C-1-1用'!$A$4:$AH$1100,9,0),"")</f>
        <v>材質劣化</v>
      </c>
      <c r="J11" s="431" t="str">
        <f>IFERROR(VLOOKUP(AB11,'様式C-1-1用'!$A$4:$AH$1100,10),"")</f>
        <v>うき・はく離</v>
      </c>
      <c r="K11" s="431"/>
      <c r="L11" s="431"/>
      <c r="M11" s="142" t="str">
        <f>IFERROR(VLOOKUP(AB11,'様式C-1-1用'!$A$4:$AH$1100,17,0),"")</f>
        <v xml:space="preserve">4.0m×8.2m </v>
      </c>
      <c r="N11" s="142" t="str">
        <f>IFERROR(VLOOKUP(AB11,'様式C-1-1用'!$A$4:$AH$1100,20,0),"")</f>
        <v>範囲拡大</v>
      </c>
      <c r="O11" s="161" t="str">
        <f>IFERROR(VLOOKUP(AB11,'様式C-1-1用'!$A$4:$AH$1100,21,0),"")</f>
        <v>対策区分判定Ⅱa</v>
      </c>
      <c r="P11" s="142" t="str">
        <f>IFERROR(VLOOKUP(AB11,'様式C-1-1用'!$A$4:$AH$1100,22,0),"")</f>
        <v>Ⅱ</v>
      </c>
      <c r="Q11" s="142">
        <f>IFERROR(VLOOKUP(AB11,'様式C-1-1用'!$A$4:$AH$1100,23),"")</f>
        <v>0</v>
      </c>
      <c r="R11" s="142" t="str">
        <f>IFERROR(VLOOKUP(AB11,'様式C-1-1用'!$A$4:$AH$1100,24,0),"")</f>
        <v>Ⅱa</v>
      </c>
      <c r="S11" s="2" t="str">
        <f>IFERROR(VLOOKUP(AB11,'様式C-1-1用'!$A$4:$AH$1100,27,0),"")</f>
        <v>否</v>
      </c>
      <c r="T11" s="2" t="str">
        <f>IFERROR(VLOOKUP(AB11,'様式C-1-1用'!$A$4:$AH$1003,28,0),"")</f>
        <v>要監視</v>
      </c>
      <c r="U11" s="2" t="str">
        <f>IFERROR(VLOOKUP(AB11,'様式C-1-1用'!$A$4:$AH$1003,29,0),"")</f>
        <v>継続</v>
      </c>
      <c r="V11" s="431" t="str">
        <f>IFERROR(VLOOKUP(AB11,'様式C-1-1用'!$A$4:$AH$1003,30,0),"")</f>
        <v>監視（日常巡視）</v>
      </c>
      <c r="W11" s="658"/>
      <c r="X11" s="658"/>
      <c r="Y11" s="658"/>
      <c r="Z11" s="142" t="str">
        <f>IFERROR(VLOOKUP(AB11,'様式C-1-1用'!$A$4:$AH$1003,32,0),"")</f>
        <v>はく落防止対策</v>
      </c>
      <c r="AB11" s="1">
        <f t="shared" ref="AB11:AB39" si="0">AB10+1</f>
        <v>3</v>
      </c>
    </row>
    <row r="12" spans="2:28" ht="15.95" customHeight="1" x14ac:dyDescent="0.15">
      <c r="B12" s="732"/>
      <c r="C12" s="710" t="str">
        <f>IFERROR(VLOOKUP(AB12,'様式C-1-1用'!$A$4:$AH$1100,4,0),0)</f>
        <v>PS</v>
      </c>
      <c r="D12" s="711"/>
      <c r="E12" s="2">
        <f>IF(C12="","",VLOOKUP(AB12,'様式C-1-1用'!$A$4:$AH$1100,5,0))</f>
        <v>4</v>
      </c>
      <c r="F12" s="352">
        <f>IF(C12="","",VLOOKUP(AB12,'様式C-1-1用'!$A$4:$AH$1100,6))</f>
        <v>3.4</v>
      </c>
      <c r="G12" s="142" t="str">
        <f>IFERROR(VLOOKUP(AB12,'様式C-1-1用'!$A$4:$AH$1100,7,0),"")</f>
        <v>覆工・坑門</v>
      </c>
      <c r="H12" s="142" t="str">
        <f>IFERROR(VLOOKUP(AB12,'様式C-1-1用'!$A$4:$AH$1100,8,0),"")</f>
        <v>アーチ（左側）</v>
      </c>
      <c r="I12" s="142" t="str">
        <f>IFERROR(VLOOKUP(AB12,'様式C-1-1用'!$A$4:$AH$1100,9,0),"")</f>
        <v>材質劣化</v>
      </c>
      <c r="J12" s="431" t="str">
        <f>IFERROR(VLOOKUP(AB12,'様式C-1-1用'!$A$4:$AH$1100,10),"")</f>
        <v>うき・はく離</v>
      </c>
      <c r="K12" s="431"/>
      <c r="L12" s="431"/>
      <c r="M12" s="142" t="str">
        <f>IFERROR(VLOOKUP(AB12,'様式C-1-1用'!$A$4:$AH$1100,17,0),"")</f>
        <v xml:space="preserve">1.5m×0.5m </v>
      </c>
      <c r="N12" s="142" t="str">
        <f>IFERROR(VLOOKUP(AB12,'様式C-1-1用'!$A$4:$AH$1100,20,0),"")</f>
        <v>進行が認められない</v>
      </c>
      <c r="O12" s="161" t="str">
        <f>IFERROR(VLOOKUP(AB12,'様式C-1-1用'!$A$4:$AH$1100,21,0),"")</f>
        <v>対策区分判定Ⅱa</v>
      </c>
      <c r="P12" s="142" t="str">
        <f>IFERROR(VLOOKUP(AB12,'様式C-1-1用'!$A$4:$AH$1100,22,0),"")</f>
        <v>Ⅱ</v>
      </c>
      <c r="Q12" s="142">
        <f>IFERROR(VLOOKUP(AB12,'様式C-1-1用'!$A$4:$AH$1100,23),"")</f>
        <v>0</v>
      </c>
      <c r="R12" s="142" t="str">
        <f>IFERROR(VLOOKUP(AB12,'様式C-1-1用'!$A$4:$AH$1100,24,0),"")</f>
        <v>Ⅱa</v>
      </c>
      <c r="S12" s="2" t="str">
        <f>IFERROR(VLOOKUP(AB12,'様式C-1-1用'!$A$4:$AH$1100,27,0),"")</f>
        <v>否</v>
      </c>
      <c r="T12" s="2" t="str">
        <f>IFERROR(VLOOKUP(AB12,'様式C-1-1用'!$A$4:$AH$1003,28,0),"")</f>
        <v>要監視</v>
      </c>
      <c r="U12" s="2" t="str">
        <f>IFERROR(VLOOKUP(AB12,'様式C-1-1用'!$A$4:$AH$1003,29,0),"")</f>
        <v>継続</v>
      </c>
      <c r="V12" s="431" t="str">
        <f>IFERROR(VLOOKUP(AB12,'様式C-1-1用'!$A$4:$AH$1003,30,0),"")</f>
        <v>監視（日常巡視）</v>
      </c>
      <c r="W12" s="658"/>
      <c r="X12" s="658"/>
      <c r="Y12" s="658"/>
      <c r="Z12" s="142" t="str">
        <f>IFERROR(VLOOKUP(AB12,'様式C-1-1用'!$A$4:$AH$1003,32,0),"")</f>
        <v>はく落防止対策</v>
      </c>
      <c r="AB12" s="1">
        <f t="shared" si="0"/>
        <v>4</v>
      </c>
    </row>
    <row r="13" spans="2:28" ht="15.95" customHeight="1" x14ac:dyDescent="0.15">
      <c r="B13" s="732"/>
      <c r="C13" s="710">
        <f>IFERROR(VLOOKUP(AB13,'様式C-1-1用'!$A$4:$AH$1100,4,0),0)</f>
        <v>1</v>
      </c>
      <c r="D13" s="711"/>
      <c r="E13" s="2">
        <f>IF(C13="","",VLOOKUP(AB13,'様式C-1-1用'!$A$4:$AH$1100,5,0))</f>
        <v>1</v>
      </c>
      <c r="F13" s="352">
        <f>IF(C13="","",VLOOKUP(AB13,'様式C-1-1用'!$A$4:$AH$1100,6))</f>
        <v>10.4</v>
      </c>
      <c r="G13" s="142" t="str">
        <f>IFERROR(VLOOKUP(AB13,'様式C-1-1用'!$A$4:$AH$1100,7,0),"")</f>
        <v>覆工・坑門</v>
      </c>
      <c r="H13" s="142" t="str">
        <f>IFERROR(VLOOKUP(AB13,'様式C-1-1用'!$A$4:$AH$1100,8,0),"")</f>
        <v>アーチ（左側）</v>
      </c>
      <c r="I13" s="142" t="str">
        <f>IFERROR(VLOOKUP(AB13,'様式C-1-1用'!$A$4:$AH$1100,9,0),"")</f>
        <v>材質劣化</v>
      </c>
      <c r="J13" s="431" t="str">
        <f>IFERROR(VLOOKUP(AB13,'様式C-1-1用'!$A$4:$AH$1100,10),"")</f>
        <v>うき・はく離</v>
      </c>
      <c r="K13" s="431"/>
      <c r="L13" s="431"/>
      <c r="M13" s="142" t="str">
        <f>IFERROR(VLOOKUP(AB13,'様式C-1-1用'!$A$4:$AH$1100,17,0),"")</f>
        <v xml:space="preserve">0.6m×1.0m </v>
      </c>
      <c r="N13" s="142" t="str">
        <f>IFERROR(VLOOKUP(AB13,'様式C-1-1用'!$A$4:$AH$1100,20,0),"")</f>
        <v>進行が認められない</v>
      </c>
      <c r="O13" s="161" t="str">
        <f>IFERROR(VLOOKUP(AB13,'様式C-1-1用'!$A$4:$AH$1100,21,0),"")</f>
        <v>対策区分判定Ⅱa</v>
      </c>
      <c r="P13" s="142" t="str">
        <f>IFERROR(VLOOKUP(AB13,'様式C-1-1用'!$A$4:$AH$1100,22,0),"")</f>
        <v>Ⅱ</v>
      </c>
      <c r="Q13" s="142">
        <f>IFERROR(VLOOKUP(AB13,'様式C-1-1用'!$A$4:$AH$1100,23),"")</f>
        <v>0</v>
      </c>
      <c r="R13" s="142" t="str">
        <f>IFERROR(VLOOKUP(AB13,'様式C-1-1用'!$A$4:$AH$1100,24,0),"")</f>
        <v>Ⅱa</v>
      </c>
      <c r="S13" s="2" t="str">
        <f>IFERROR(VLOOKUP(AB13,'様式C-1-1用'!$A$4:$AH$1100,27,0),"")</f>
        <v>否</v>
      </c>
      <c r="T13" s="2" t="str">
        <f>IFERROR(VLOOKUP(AB13,'様式C-1-1用'!$A$4:$AH$1003,28,0),"")</f>
        <v>要監視</v>
      </c>
      <c r="U13" s="2" t="str">
        <f>IFERROR(VLOOKUP(AB13,'様式C-1-1用'!$A$4:$AH$1003,29,0),"")</f>
        <v>継続</v>
      </c>
      <c r="V13" s="431" t="str">
        <f>IFERROR(VLOOKUP(AB13,'様式C-1-1用'!$A$4:$AH$1003,30,0),"")</f>
        <v>監視（日常巡視）</v>
      </c>
      <c r="W13" s="658"/>
      <c r="X13" s="658"/>
      <c r="Y13" s="658"/>
      <c r="Z13" s="142" t="str">
        <f>IFERROR(VLOOKUP(AB13,'様式C-1-1用'!$A$4:$AH$1003,32,0),"")</f>
        <v>はく落防止対策</v>
      </c>
      <c r="AB13" s="1">
        <f t="shared" si="0"/>
        <v>5</v>
      </c>
    </row>
    <row r="14" spans="2:28" ht="15.95" customHeight="1" x14ac:dyDescent="0.15">
      <c r="B14" s="732"/>
      <c r="C14" s="710">
        <f>IFERROR(VLOOKUP(AB14,'様式C-1-1用'!$A$4:$AH$1100,4,0),0)</f>
        <v>1</v>
      </c>
      <c r="D14" s="711"/>
      <c r="E14" s="2">
        <f>IF(C14="","",VLOOKUP(AB14,'様式C-1-1用'!$A$4:$AH$1100,5,0))</f>
        <v>2</v>
      </c>
      <c r="F14" s="352">
        <f>IF(C14="","",VLOOKUP(AB14,'様式C-1-1用'!$A$4:$AH$1100,6))</f>
        <v>10.4</v>
      </c>
      <c r="G14" s="142" t="str">
        <f>IFERROR(VLOOKUP(AB14,'様式C-1-1用'!$A$4:$AH$1100,7,0),"")</f>
        <v>覆工・坑門</v>
      </c>
      <c r="H14" s="142" t="str">
        <f>IFERROR(VLOOKUP(AB14,'様式C-1-1用'!$A$4:$AH$1100,8,0),"")</f>
        <v>アーチ（左側）</v>
      </c>
      <c r="I14" s="142" t="str">
        <f>IFERROR(VLOOKUP(AB14,'様式C-1-1用'!$A$4:$AH$1100,9,0),"")</f>
        <v>材質劣化</v>
      </c>
      <c r="J14" s="431" t="str">
        <f>IFERROR(VLOOKUP(AB14,'様式C-1-1用'!$A$4:$AH$1100,10),"")</f>
        <v>うき・はく離</v>
      </c>
      <c r="K14" s="431"/>
      <c r="L14" s="431"/>
      <c r="M14" s="142" t="str">
        <f>IFERROR(VLOOKUP(AB14,'様式C-1-1用'!$A$4:$AH$1100,17,0),"")</f>
        <v xml:space="preserve">0.6m×0.8m </v>
      </c>
      <c r="N14" s="142" t="str">
        <f>IFERROR(VLOOKUP(AB14,'様式C-1-1用'!$A$4:$AH$1100,20,0),"")</f>
        <v>進行が認められない</v>
      </c>
      <c r="O14" s="161" t="str">
        <f>IFERROR(VLOOKUP(AB14,'様式C-1-1用'!$A$4:$AH$1100,21,0),"")</f>
        <v>対策区分判定Ⅱa</v>
      </c>
      <c r="P14" s="142" t="str">
        <f>IFERROR(VLOOKUP(AB14,'様式C-1-1用'!$A$4:$AH$1100,22,0),"")</f>
        <v>Ⅱ</v>
      </c>
      <c r="Q14" s="142">
        <f>IFERROR(VLOOKUP(AB14,'様式C-1-1用'!$A$4:$AH$1100,23),"")</f>
        <v>0</v>
      </c>
      <c r="R14" s="142" t="str">
        <f>IFERROR(VLOOKUP(AB14,'様式C-1-1用'!$A$4:$AH$1100,24,0),"")</f>
        <v>Ⅱa</v>
      </c>
      <c r="S14" s="2" t="str">
        <f>IFERROR(VLOOKUP(AB14,'様式C-1-1用'!$A$4:$AH$1100,27,0),"")</f>
        <v>否</v>
      </c>
      <c r="T14" s="2" t="str">
        <f>IFERROR(VLOOKUP(AB14,'様式C-1-1用'!$A$4:$AH$1003,28,0),"")</f>
        <v>要監視</v>
      </c>
      <c r="U14" s="2" t="str">
        <f>IFERROR(VLOOKUP(AB14,'様式C-1-1用'!$A$4:$AH$1003,29,0),"")</f>
        <v>継続</v>
      </c>
      <c r="V14" s="431" t="str">
        <f>IFERROR(VLOOKUP(AB14,'様式C-1-1用'!$A$4:$AH$1003,30,0),"")</f>
        <v>監視（日常巡視）</v>
      </c>
      <c r="W14" s="658"/>
      <c r="X14" s="658"/>
      <c r="Y14" s="658"/>
      <c r="Z14" s="142" t="str">
        <f>IFERROR(VLOOKUP(AB14,'様式C-1-1用'!$A$4:$AH$1003,32,0),"")</f>
        <v>はく落防止対策</v>
      </c>
      <c r="AB14" s="1">
        <f t="shared" si="0"/>
        <v>6</v>
      </c>
    </row>
    <row r="15" spans="2:28" ht="15.95" customHeight="1" x14ac:dyDescent="0.15">
      <c r="B15" s="732"/>
      <c r="C15" s="710">
        <f>IFERROR(VLOOKUP(AB15,'様式C-1-1用'!$A$4:$AH$1100,4,0),0)</f>
        <v>1</v>
      </c>
      <c r="D15" s="711"/>
      <c r="E15" s="2">
        <f>IF(C15="","",VLOOKUP(AB15,'様式C-1-1用'!$A$4:$AH$1100,5,0))</f>
        <v>3</v>
      </c>
      <c r="F15" s="352">
        <f>IF(C15="","",VLOOKUP(AB15,'様式C-1-1用'!$A$4:$AH$1100,6))</f>
        <v>10.4</v>
      </c>
      <c r="G15" s="142" t="str">
        <f>IFERROR(VLOOKUP(AB15,'様式C-1-1用'!$A$4:$AH$1100,7,0),"")</f>
        <v>覆工・坑門</v>
      </c>
      <c r="H15" s="142" t="str">
        <f>IFERROR(VLOOKUP(AB15,'様式C-1-1用'!$A$4:$AH$1100,8,0),"")</f>
        <v>アーチ（右側）</v>
      </c>
      <c r="I15" s="142" t="str">
        <f>IFERROR(VLOOKUP(AB15,'様式C-1-1用'!$A$4:$AH$1100,9,0),"")</f>
        <v>材質劣化</v>
      </c>
      <c r="J15" s="431" t="str">
        <f>IFERROR(VLOOKUP(AB15,'様式C-1-1用'!$A$4:$AH$1100,10),"")</f>
        <v>うき・はく離</v>
      </c>
      <c r="K15" s="431"/>
      <c r="L15" s="431"/>
      <c r="M15" s="142" t="str">
        <f>IFERROR(VLOOKUP(AB15,'様式C-1-1用'!$A$4:$AH$1100,17,0),"")</f>
        <v xml:space="preserve">1.4m×0.8m </v>
      </c>
      <c r="N15" s="142" t="str">
        <f>IFERROR(VLOOKUP(AB15,'様式C-1-1用'!$A$4:$AH$1100,20,0),"")</f>
        <v>進行が認められない</v>
      </c>
      <c r="O15" s="161" t="str">
        <f>IFERROR(VLOOKUP(AB15,'様式C-1-1用'!$A$4:$AH$1100,21,0),"")</f>
        <v>対策区分判定Ⅱa</v>
      </c>
      <c r="P15" s="142" t="str">
        <f>IFERROR(VLOOKUP(AB15,'様式C-1-1用'!$A$4:$AH$1100,22,0),"")</f>
        <v>Ⅱ</v>
      </c>
      <c r="Q15" s="142">
        <f>IFERROR(VLOOKUP(AB15,'様式C-1-1用'!$A$4:$AH$1100,23),"")</f>
        <v>0</v>
      </c>
      <c r="R15" s="142" t="str">
        <f>IFERROR(VLOOKUP(AB15,'様式C-1-1用'!$A$4:$AH$1100,24,0),"")</f>
        <v>Ⅱa</v>
      </c>
      <c r="S15" s="2" t="str">
        <f>IFERROR(VLOOKUP(AB15,'様式C-1-1用'!$A$4:$AH$1100,27,0),"")</f>
        <v>否</v>
      </c>
      <c r="T15" s="2" t="str">
        <f>IFERROR(VLOOKUP(AB15,'様式C-1-1用'!$A$4:$AH$1003,28,0),"")</f>
        <v>要監視</v>
      </c>
      <c r="U15" s="2" t="str">
        <f>IFERROR(VLOOKUP(AB15,'様式C-1-1用'!$A$4:$AH$1003,29,0),"")</f>
        <v>継続</v>
      </c>
      <c r="V15" s="431" t="str">
        <f>IFERROR(VLOOKUP(AB15,'様式C-1-1用'!$A$4:$AH$1003,30,0),"")</f>
        <v>監視（日常巡視）</v>
      </c>
      <c r="W15" s="658"/>
      <c r="X15" s="658"/>
      <c r="Y15" s="658"/>
      <c r="Z15" s="142" t="str">
        <f>IFERROR(VLOOKUP(AB15,'様式C-1-1用'!$A$4:$AH$1003,32,0),"")</f>
        <v>はく落防止対策</v>
      </c>
      <c r="AB15" s="1">
        <f t="shared" si="0"/>
        <v>7</v>
      </c>
    </row>
    <row r="16" spans="2:28" ht="15.95" customHeight="1" x14ac:dyDescent="0.15">
      <c r="B16" s="732"/>
      <c r="C16" s="710">
        <f>IFERROR(VLOOKUP(AB16,'様式C-1-1用'!$A$4:$AH$1100,4,0),0)</f>
        <v>1</v>
      </c>
      <c r="D16" s="711"/>
      <c r="E16" s="2">
        <f>IF(C16="","",VLOOKUP(AB16,'様式C-1-1用'!$A$4:$AH$1100,5,0))</f>
        <v>4</v>
      </c>
      <c r="F16" s="352">
        <f>IF(C16="","",VLOOKUP(AB16,'様式C-1-1用'!$A$4:$AH$1100,6))</f>
        <v>10.4</v>
      </c>
      <c r="G16" s="142" t="str">
        <f>IFERROR(VLOOKUP(AB16,'様式C-1-1用'!$A$4:$AH$1100,7,0),"")</f>
        <v>覆工・坑門</v>
      </c>
      <c r="H16" s="142" t="str">
        <f>IFERROR(VLOOKUP(AB16,'様式C-1-1用'!$A$4:$AH$1100,8,0),"")</f>
        <v>アーチ（右側）</v>
      </c>
      <c r="I16" s="142" t="str">
        <f>IFERROR(VLOOKUP(AB16,'様式C-1-1用'!$A$4:$AH$1100,9,0),"")</f>
        <v>材質劣化</v>
      </c>
      <c r="J16" s="431" t="str">
        <f>IFERROR(VLOOKUP(AB16,'様式C-1-1用'!$A$4:$AH$1100,10),"")</f>
        <v>うき・はく離</v>
      </c>
      <c r="K16" s="431"/>
      <c r="L16" s="431"/>
      <c r="M16" s="142" t="str">
        <f>IFERROR(VLOOKUP(AB16,'様式C-1-1用'!$A$4:$AH$1100,17,0),"")</f>
        <v xml:space="preserve">1.5m×1.5m </v>
      </c>
      <c r="N16" s="142" t="str">
        <f>IFERROR(VLOOKUP(AB16,'様式C-1-1用'!$A$4:$AH$1100,20,0),"")</f>
        <v>進行が認められない</v>
      </c>
      <c r="O16" s="161" t="str">
        <f>IFERROR(VLOOKUP(AB16,'様式C-1-1用'!$A$4:$AH$1100,21,0),"")</f>
        <v>対策区分判定Ⅱa</v>
      </c>
      <c r="P16" s="142" t="str">
        <f>IFERROR(VLOOKUP(AB16,'様式C-1-1用'!$A$4:$AH$1100,22,0),"")</f>
        <v>Ⅱ</v>
      </c>
      <c r="Q16" s="142">
        <f>IFERROR(VLOOKUP(AB16,'様式C-1-1用'!$A$4:$AH$1100,23),"")</f>
        <v>0</v>
      </c>
      <c r="R16" s="142" t="str">
        <f>IFERROR(VLOOKUP(AB16,'様式C-1-1用'!$A$4:$AH$1100,24,0),"")</f>
        <v>Ⅱa</v>
      </c>
      <c r="S16" s="2" t="str">
        <f>IFERROR(VLOOKUP(AB16,'様式C-1-1用'!$A$4:$AH$1100,27,0),"")</f>
        <v>否</v>
      </c>
      <c r="T16" s="2" t="str">
        <f>IFERROR(VLOOKUP(AB16,'様式C-1-1用'!$A$4:$AH$1003,28,0),"")</f>
        <v>要監視</v>
      </c>
      <c r="U16" s="2" t="str">
        <f>IFERROR(VLOOKUP(AB16,'様式C-1-1用'!$A$4:$AH$1003,29,0),"")</f>
        <v>継続</v>
      </c>
      <c r="V16" s="431" t="str">
        <f>IFERROR(VLOOKUP(AB16,'様式C-1-1用'!$A$4:$AH$1003,30,0),"")</f>
        <v>監視（日常巡視）</v>
      </c>
      <c r="W16" s="658"/>
      <c r="X16" s="658"/>
      <c r="Y16" s="658"/>
      <c r="Z16" s="142" t="str">
        <f>IFERROR(VLOOKUP(AB16,'様式C-1-1用'!$A$4:$AH$1003,32,0),"")</f>
        <v>はく落防止対策</v>
      </c>
      <c r="AB16" s="1">
        <f t="shared" si="0"/>
        <v>8</v>
      </c>
    </row>
    <row r="17" spans="2:28" ht="15.95" customHeight="1" x14ac:dyDescent="0.15">
      <c r="B17" s="732"/>
      <c r="C17" s="710">
        <f>IFERROR(VLOOKUP(AB17,'様式C-1-1用'!$A$4:$AH$1100,4,0),0)</f>
        <v>1</v>
      </c>
      <c r="D17" s="711"/>
      <c r="E17" s="2">
        <f>IF(C17="","",VLOOKUP(AB17,'様式C-1-1用'!$A$4:$AH$1100,5,0))</f>
        <v>5</v>
      </c>
      <c r="F17" s="352">
        <f>IF(C17="","",VLOOKUP(AB17,'様式C-1-1用'!$A$4:$AH$1100,6))</f>
        <v>10.4</v>
      </c>
      <c r="G17" s="142" t="str">
        <f>IFERROR(VLOOKUP(AB17,'様式C-1-1用'!$A$4:$AH$1100,7,0),"")</f>
        <v>覆工・坑門</v>
      </c>
      <c r="H17" s="142" t="str">
        <f>IFERROR(VLOOKUP(AB17,'様式C-1-1用'!$A$4:$AH$1100,8,0),"")</f>
        <v>アーチ（右側）</v>
      </c>
      <c r="I17" s="142" t="str">
        <f>IFERROR(VLOOKUP(AB17,'様式C-1-1用'!$A$4:$AH$1100,9,0),"")</f>
        <v>材質劣化</v>
      </c>
      <c r="J17" s="431" t="str">
        <f>IFERROR(VLOOKUP(AB17,'様式C-1-1用'!$A$4:$AH$1100,10),"")</f>
        <v>うき・はく離</v>
      </c>
      <c r="K17" s="431"/>
      <c r="L17" s="431"/>
      <c r="M17" s="142" t="str">
        <f>IFERROR(VLOOKUP(AB17,'様式C-1-1用'!$A$4:$AH$1100,17,0),"")</f>
        <v xml:space="preserve">0.3m×0.4m </v>
      </c>
      <c r="N17" s="142" t="str">
        <f>IFERROR(VLOOKUP(AB17,'様式C-1-1用'!$A$4:$AH$1100,20,0),"")</f>
        <v>進行が認められない</v>
      </c>
      <c r="O17" s="161" t="str">
        <f>IFERROR(VLOOKUP(AB17,'様式C-1-1用'!$A$4:$AH$1100,21,0),"")</f>
        <v>対策区分判定Ⅱa</v>
      </c>
      <c r="P17" s="142" t="str">
        <f>IFERROR(VLOOKUP(AB17,'様式C-1-1用'!$A$4:$AH$1100,22,0),"")</f>
        <v>Ⅱ</v>
      </c>
      <c r="Q17" s="142">
        <f>IFERROR(VLOOKUP(AB17,'様式C-1-1用'!$A$4:$AH$1100,23),"")</f>
        <v>0</v>
      </c>
      <c r="R17" s="142" t="str">
        <f>IFERROR(VLOOKUP(AB17,'様式C-1-1用'!$A$4:$AH$1100,24,0),"")</f>
        <v>Ⅱa</v>
      </c>
      <c r="S17" s="2" t="str">
        <f>IFERROR(VLOOKUP(AB17,'様式C-1-1用'!$A$4:$AH$1100,27,0),"")</f>
        <v>否</v>
      </c>
      <c r="T17" s="2" t="str">
        <f>IFERROR(VLOOKUP(AB17,'様式C-1-1用'!$A$4:$AH$1003,28,0),"")</f>
        <v>要監視</v>
      </c>
      <c r="U17" s="2" t="str">
        <f>IFERROR(VLOOKUP(AB17,'様式C-1-1用'!$A$4:$AH$1003,29,0),"")</f>
        <v>継続</v>
      </c>
      <c r="V17" s="431" t="str">
        <f>IFERROR(VLOOKUP(AB17,'様式C-1-1用'!$A$4:$AH$1003,30,0),"")</f>
        <v>監視（日常巡視）</v>
      </c>
      <c r="W17" s="658"/>
      <c r="X17" s="658"/>
      <c r="Y17" s="658"/>
      <c r="Z17" s="142" t="str">
        <f>IFERROR(VLOOKUP(AB17,'様式C-1-1用'!$A$4:$AH$1003,32,0),"")</f>
        <v>はく落防止対策</v>
      </c>
      <c r="AB17" s="1">
        <f t="shared" si="0"/>
        <v>9</v>
      </c>
    </row>
    <row r="18" spans="2:28" ht="15.95" customHeight="1" x14ac:dyDescent="0.15">
      <c r="B18" s="732"/>
      <c r="C18" s="710">
        <f>IFERROR(VLOOKUP(AB18,'様式C-1-1用'!$A$4:$AH$1100,4,0),0)</f>
        <v>1</v>
      </c>
      <c r="D18" s="711"/>
      <c r="E18" s="2">
        <f>IF(C18="","",VLOOKUP(AB18,'様式C-1-1用'!$A$4:$AH$1100,5,0))</f>
        <v>6</v>
      </c>
      <c r="F18" s="352">
        <f>IF(C18="","",VLOOKUP(AB18,'様式C-1-1用'!$A$4:$AH$1100,6))</f>
        <v>10.4</v>
      </c>
      <c r="G18" s="142" t="str">
        <f>IFERROR(VLOOKUP(AB18,'様式C-1-1用'!$A$4:$AH$1100,7,0),"")</f>
        <v>覆工・坑門</v>
      </c>
      <c r="H18" s="142" t="str">
        <f>IFERROR(VLOOKUP(AB18,'様式C-1-1用'!$A$4:$AH$1100,8,0),"")</f>
        <v>アーチ（右側）</v>
      </c>
      <c r="I18" s="142" t="str">
        <f>IFERROR(VLOOKUP(AB18,'様式C-1-1用'!$A$4:$AH$1100,9,0),"")</f>
        <v>材質劣化</v>
      </c>
      <c r="J18" s="431" t="str">
        <f>IFERROR(VLOOKUP(AB18,'様式C-1-1用'!$A$4:$AH$1100,10),"")</f>
        <v>うき・はく離</v>
      </c>
      <c r="K18" s="431"/>
      <c r="L18" s="431"/>
      <c r="M18" s="142" t="str">
        <f>IFERROR(VLOOKUP(AB18,'様式C-1-1用'!$A$4:$AH$1100,17,0),"")</f>
        <v xml:space="preserve">0.2m×0.2m </v>
      </c>
      <c r="N18" s="142" t="str">
        <f>IFERROR(VLOOKUP(AB18,'様式C-1-1用'!$A$4:$AH$1100,20,0),"")</f>
        <v>進行が認められない</v>
      </c>
      <c r="O18" s="161" t="str">
        <f>IFERROR(VLOOKUP(AB18,'様式C-1-1用'!$A$4:$AH$1100,21,0),"")</f>
        <v>対策区分判定Ⅱa</v>
      </c>
      <c r="P18" s="142" t="str">
        <f>IFERROR(VLOOKUP(AB18,'様式C-1-1用'!$A$4:$AH$1100,22,0),"")</f>
        <v>Ⅱ</v>
      </c>
      <c r="Q18" s="142">
        <f>IFERROR(VLOOKUP(AB18,'様式C-1-1用'!$A$4:$AH$1100,23),"")</f>
        <v>0</v>
      </c>
      <c r="R18" s="142" t="str">
        <f>IFERROR(VLOOKUP(AB18,'様式C-1-1用'!$A$4:$AH$1100,24,0),"")</f>
        <v>Ⅱa</v>
      </c>
      <c r="S18" s="2" t="str">
        <f>IFERROR(VLOOKUP(AB18,'様式C-1-1用'!$A$4:$AH$1100,27,0),"")</f>
        <v>否</v>
      </c>
      <c r="T18" s="2" t="str">
        <f>IFERROR(VLOOKUP(AB18,'様式C-1-1用'!$A$4:$AH$1003,28,0),"")</f>
        <v>要監視</v>
      </c>
      <c r="U18" s="2" t="str">
        <f>IFERROR(VLOOKUP(AB18,'様式C-1-1用'!$A$4:$AH$1003,29,0),"")</f>
        <v>継続</v>
      </c>
      <c r="V18" s="431" t="str">
        <f>IFERROR(VLOOKUP(AB18,'様式C-1-1用'!$A$4:$AH$1003,30,0),"")</f>
        <v>監視（日常巡視）</v>
      </c>
      <c r="W18" s="658"/>
      <c r="X18" s="658"/>
      <c r="Y18" s="658"/>
      <c r="Z18" s="142" t="str">
        <f>IFERROR(VLOOKUP(AB18,'様式C-1-1用'!$A$4:$AH$1003,32,0),"")</f>
        <v>はく落防止対策</v>
      </c>
      <c r="AB18" s="1">
        <f t="shared" si="0"/>
        <v>10</v>
      </c>
    </row>
    <row r="19" spans="2:28" ht="15.95" customHeight="1" x14ac:dyDescent="0.15">
      <c r="B19" s="732"/>
      <c r="C19" s="710">
        <f>IFERROR(VLOOKUP(AB19,'様式C-1-1用'!$A$4:$AH$1100,4,0),0)</f>
        <v>1</v>
      </c>
      <c r="D19" s="711"/>
      <c r="E19" s="2">
        <f>IF(C19="","",VLOOKUP(AB19,'様式C-1-1用'!$A$4:$AH$1100,5,0))</f>
        <v>7</v>
      </c>
      <c r="F19" s="352">
        <f>IF(C19="","",VLOOKUP(AB19,'様式C-1-1用'!$A$4:$AH$1100,6))</f>
        <v>10.4</v>
      </c>
      <c r="G19" s="142" t="str">
        <f>IFERROR(VLOOKUP(AB19,'様式C-1-1用'!$A$4:$AH$1100,7,0),"")</f>
        <v>覆工・坑門</v>
      </c>
      <c r="H19" s="142" t="str">
        <f>IFERROR(VLOOKUP(AB19,'様式C-1-1用'!$A$4:$AH$1100,8,0),"")</f>
        <v>アーチ（右側）</v>
      </c>
      <c r="I19" s="142" t="str">
        <f>IFERROR(VLOOKUP(AB19,'様式C-1-1用'!$A$4:$AH$1100,9,0),"")</f>
        <v>材質劣化</v>
      </c>
      <c r="J19" s="431" t="str">
        <f>IFERROR(VLOOKUP(AB19,'様式C-1-1用'!$A$4:$AH$1100,10),"")</f>
        <v>うき・はく離</v>
      </c>
      <c r="K19" s="431"/>
      <c r="L19" s="431"/>
      <c r="M19" s="142" t="str">
        <f>IFERROR(VLOOKUP(AB19,'様式C-1-1用'!$A$4:$AH$1100,17,0),"")</f>
        <v xml:space="preserve">0.5m×0.2m </v>
      </c>
      <c r="N19" s="142" t="str">
        <f>IFERROR(VLOOKUP(AB19,'様式C-1-1用'!$A$4:$AH$1100,20,0),"")</f>
        <v>新規確認</v>
      </c>
      <c r="O19" s="161" t="str">
        <f>IFERROR(VLOOKUP(AB19,'様式C-1-1用'!$A$4:$AH$1100,21,0),"")</f>
        <v>－</v>
      </c>
      <c r="P19" s="142" t="str">
        <f>IFERROR(VLOOKUP(AB19,'様式C-1-1用'!$A$4:$AH$1100,22,0),"")</f>
        <v>－</v>
      </c>
      <c r="Q19" s="142">
        <f>IFERROR(VLOOKUP(AB19,'様式C-1-1用'!$A$4:$AH$1100,23),"")</f>
        <v>0</v>
      </c>
      <c r="R19" s="142" t="str">
        <f>IFERROR(VLOOKUP(AB19,'様式C-1-1用'!$A$4:$AH$1100,24,0),"")</f>
        <v>Ⅱa</v>
      </c>
      <c r="S19" s="2" t="str">
        <f>IFERROR(VLOOKUP(AB19,'様式C-1-1用'!$A$4:$AH$1100,27,0),"")</f>
        <v>否</v>
      </c>
      <c r="T19" s="2" t="str">
        <f>IFERROR(VLOOKUP(AB19,'様式C-1-1用'!$A$4:$AH$1003,28,0),"")</f>
        <v>要監視</v>
      </c>
      <c r="U19" s="2" t="str">
        <f>IFERROR(VLOOKUP(AB19,'様式C-1-1用'!$A$4:$AH$1003,29,0),"")</f>
        <v>－</v>
      </c>
      <c r="V19" s="431" t="str">
        <f>IFERROR(VLOOKUP(AB19,'様式C-1-1用'!$A$4:$AH$1003,30,0),"")</f>
        <v>－</v>
      </c>
      <c r="W19" s="658"/>
      <c r="X19" s="658"/>
      <c r="Y19" s="658"/>
      <c r="Z19" s="142" t="str">
        <f>IFERROR(VLOOKUP(AB19,'様式C-1-1用'!$A$4:$AH$1003,32,0),"")</f>
        <v>はく落防止対策</v>
      </c>
      <c r="AB19" s="1">
        <f t="shared" si="0"/>
        <v>11</v>
      </c>
    </row>
    <row r="20" spans="2:28" ht="15.95" customHeight="1" x14ac:dyDescent="0.15">
      <c r="B20" s="732"/>
      <c r="C20" s="710">
        <f>IFERROR(VLOOKUP(AB20,'様式C-1-1用'!$A$4:$AH$1100,4,0),0)</f>
        <v>1</v>
      </c>
      <c r="D20" s="711"/>
      <c r="E20" s="2">
        <f>IF(C20="","",VLOOKUP(AB20,'様式C-1-1用'!$A$4:$AH$1100,5,0))</f>
        <v>8</v>
      </c>
      <c r="F20" s="352">
        <f>IF(C20="","",VLOOKUP(AB20,'様式C-1-1用'!$A$4:$AH$1100,6))</f>
        <v>10.4</v>
      </c>
      <c r="G20" s="142" t="str">
        <f>IFERROR(VLOOKUP(AB20,'様式C-1-1用'!$A$4:$AH$1100,7,0),"")</f>
        <v>覆工・坑門</v>
      </c>
      <c r="H20" s="142" t="str">
        <f>IFERROR(VLOOKUP(AB20,'様式C-1-1用'!$A$4:$AH$1100,8,0),"")</f>
        <v>アーチ（右側）</v>
      </c>
      <c r="I20" s="142" t="str">
        <f>IFERROR(VLOOKUP(AB20,'様式C-1-1用'!$A$4:$AH$1100,9,0),"")</f>
        <v>漏水</v>
      </c>
      <c r="J20" s="431" t="str">
        <f>IFERROR(VLOOKUP(AB20,'様式C-1-1用'!$A$4:$AH$1100,10),"")</f>
        <v>漏水</v>
      </c>
      <c r="K20" s="431"/>
      <c r="L20" s="431"/>
      <c r="M20" s="142" t="str">
        <f>IFERROR(VLOOKUP(AB20,'様式C-1-1用'!$A$4:$AH$1100,17,0),"")</f>
        <v>0.1m×7.5m 滴水</v>
      </c>
      <c r="N20" s="142" t="str">
        <f>IFERROR(VLOOKUP(AB20,'様式C-1-1用'!$A$4:$AH$1100,20,0),"")</f>
        <v>新規確認</v>
      </c>
      <c r="O20" s="161" t="str">
        <f>IFERROR(VLOOKUP(AB20,'様式C-1-1用'!$A$4:$AH$1100,21,0),"")</f>
        <v>－</v>
      </c>
      <c r="P20" s="142" t="str">
        <f>IFERROR(VLOOKUP(AB20,'様式C-1-1用'!$A$4:$AH$1100,22,0),"")</f>
        <v>－</v>
      </c>
      <c r="Q20" s="142">
        <f>IFERROR(VLOOKUP(AB20,'様式C-1-1用'!$A$4:$AH$1100,23),"")</f>
        <v>0</v>
      </c>
      <c r="R20" s="142" t="str">
        <f>IFERROR(VLOOKUP(AB20,'様式C-1-1用'!$A$4:$AH$1100,24,0),"")</f>
        <v>Ⅱa</v>
      </c>
      <c r="S20" s="2" t="str">
        <f>IFERROR(VLOOKUP(AB20,'様式C-1-1用'!$A$4:$AH$1100,27,0),"")</f>
        <v>否</v>
      </c>
      <c r="T20" s="2" t="str">
        <f>IFERROR(VLOOKUP(AB20,'様式C-1-1用'!$A$4:$AH$1003,28,0),"")</f>
        <v>要監視</v>
      </c>
      <c r="U20" s="2" t="str">
        <f>IFERROR(VLOOKUP(AB20,'様式C-1-1用'!$A$4:$AH$1003,29,0),"")</f>
        <v>－</v>
      </c>
      <c r="V20" s="431" t="str">
        <f>IFERROR(VLOOKUP(AB20,'様式C-1-1用'!$A$4:$AH$1003,30,0),"")</f>
        <v>－</v>
      </c>
      <c r="W20" s="658"/>
      <c r="X20" s="658"/>
      <c r="Y20" s="658"/>
      <c r="Z20" s="142" t="str">
        <f>IFERROR(VLOOKUP(AB20,'様式C-1-1用'!$A$4:$AH$1003,32,0),"")</f>
        <v>導水工対策</v>
      </c>
      <c r="AB20" s="1">
        <f t="shared" si="0"/>
        <v>12</v>
      </c>
    </row>
    <row r="21" spans="2:28" ht="15.95" customHeight="1" x14ac:dyDescent="0.15">
      <c r="B21" s="732"/>
      <c r="C21" s="710">
        <f>IFERROR(VLOOKUP(AB21,'様式C-1-1用'!$A$4:$AH$1100,4,0),0)</f>
        <v>2</v>
      </c>
      <c r="D21" s="711"/>
      <c r="E21" s="2">
        <f>IF(C21="","",VLOOKUP(AB21,'様式C-1-1用'!$A$4:$AH$1100,5,0))</f>
        <v>1</v>
      </c>
      <c r="F21" s="352">
        <f>IF(C21="","",VLOOKUP(AB21,'様式C-1-1用'!$A$4:$AH$1100,6))</f>
        <v>17.399999999999999</v>
      </c>
      <c r="G21" s="142" t="str">
        <f>IFERROR(VLOOKUP(AB21,'様式C-1-1用'!$A$4:$AH$1100,7,0),"")</f>
        <v>覆工・坑門</v>
      </c>
      <c r="H21" s="142" t="str">
        <f>IFERROR(VLOOKUP(AB21,'様式C-1-1用'!$A$4:$AH$1100,8,0),"")</f>
        <v>アーチ（天端）</v>
      </c>
      <c r="I21" s="142" t="str">
        <f>IFERROR(VLOOKUP(AB21,'様式C-1-1用'!$A$4:$AH$1100,9,0),"")</f>
        <v>材質劣化</v>
      </c>
      <c r="J21" s="431" t="str">
        <f>IFERROR(VLOOKUP(AB21,'様式C-1-1用'!$A$4:$AH$1100,10),"")</f>
        <v>うき・はく離</v>
      </c>
      <c r="K21" s="431"/>
      <c r="L21" s="431"/>
      <c r="M21" s="142" t="str">
        <f>IFERROR(VLOOKUP(AB21,'様式C-1-1用'!$A$4:$AH$1100,17,0),"")</f>
        <v xml:space="preserve">1.0m×0.9m </v>
      </c>
      <c r="N21" s="142" t="str">
        <f>IFERROR(VLOOKUP(AB21,'様式C-1-1用'!$A$4:$AH$1100,20,0),"")</f>
        <v>進行が認められない</v>
      </c>
      <c r="O21" s="161" t="str">
        <f>IFERROR(VLOOKUP(AB21,'様式C-1-1用'!$A$4:$AH$1100,21,0),"")</f>
        <v>対策区分判定Ⅱa</v>
      </c>
      <c r="P21" s="142" t="str">
        <f>IFERROR(VLOOKUP(AB21,'様式C-1-1用'!$A$4:$AH$1100,22,0),"")</f>
        <v>Ⅱ</v>
      </c>
      <c r="Q21" s="142">
        <f>IFERROR(VLOOKUP(AB21,'様式C-1-1用'!$A$4:$AH$1100,23),"")</f>
        <v>0</v>
      </c>
      <c r="R21" s="142" t="str">
        <f>IFERROR(VLOOKUP(AB21,'様式C-1-1用'!$A$4:$AH$1100,24,0),"")</f>
        <v>Ⅱa</v>
      </c>
      <c r="S21" s="2" t="str">
        <f>IFERROR(VLOOKUP(AB21,'様式C-1-1用'!$A$4:$AH$1100,27,0),"")</f>
        <v>否</v>
      </c>
      <c r="T21" s="2" t="str">
        <f>IFERROR(VLOOKUP(AB21,'様式C-1-1用'!$A$4:$AH$1003,28,0),"")</f>
        <v>要監視</v>
      </c>
      <c r="U21" s="2" t="str">
        <f>IFERROR(VLOOKUP(AB21,'様式C-1-1用'!$A$4:$AH$1003,29,0),"")</f>
        <v>継続</v>
      </c>
      <c r="V21" s="431" t="str">
        <f>IFERROR(VLOOKUP(AB21,'様式C-1-1用'!$A$4:$AH$1003,30,0),"")</f>
        <v>監視（日常巡視）</v>
      </c>
      <c r="W21" s="658"/>
      <c r="X21" s="658"/>
      <c r="Y21" s="658"/>
      <c r="Z21" s="142" t="str">
        <f>IFERROR(VLOOKUP(AB21,'様式C-1-1用'!$A$4:$AH$1003,32,0),"")</f>
        <v>はく落防止対策</v>
      </c>
      <c r="AB21" s="1">
        <f t="shared" si="0"/>
        <v>13</v>
      </c>
    </row>
    <row r="22" spans="2:28" ht="15.95" customHeight="1" x14ac:dyDescent="0.15">
      <c r="B22" s="732"/>
      <c r="C22" s="710">
        <f>IFERROR(VLOOKUP(AB22,'様式C-1-1用'!$A$4:$AH$1100,4,0),0)</f>
        <v>2</v>
      </c>
      <c r="D22" s="711"/>
      <c r="E22" s="2">
        <f>IF(C22="","",VLOOKUP(AB22,'様式C-1-1用'!$A$4:$AH$1100,5,0))</f>
        <v>2</v>
      </c>
      <c r="F22" s="352">
        <f>IF(C22="","",VLOOKUP(AB22,'様式C-1-1用'!$A$4:$AH$1100,6))</f>
        <v>17.399999999999999</v>
      </c>
      <c r="G22" s="142" t="str">
        <f>IFERROR(VLOOKUP(AB22,'様式C-1-1用'!$A$4:$AH$1100,7,0),"")</f>
        <v>覆工・坑門</v>
      </c>
      <c r="H22" s="142" t="str">
        <f>IFERROR(VLOOKUP(AB22,'様式C-1-1用'!$A$4:$AH$1100,8,0),"")</f>
        <v>アーチ（右側）</v>
      </c>
      <c r="I22" s="142" t="str">
        <f>IFERROR(VLOOKUP(AB22,'様式C-1-1用'!$A$4:$AH$1100,9,0),"")</f>
        <v>材質劣化</v>
      </c>
      <c r="J22" s="431" t="str">
        <f>IFERROR(VLOOKUP(AB22,'様式C-1-1用'!$A$4:$AH$1100,10),"")</f>
        <v>うき・はく離</v>
      </c>
      <c r="K22" s="431"/>
      <c r="L22" s="431"/>
      <c r="M22" s="142" t="str">
        <f>IFERROR(VLOOKUP(AB22,'様式C-1-1用'!$A$4:$AH$1100,17,0),"")</f>
        <v xml:space="preserve">0.8m×0.4m </v>
      </c>
      <c r="N22" s="142" t="str">
        <f>IFERROR(VLOOKUP(AB22,'様式C-1-1用'!$A$4:$AH$1100,20,0),"")</f>
        <v>進行が認められない</v>
      </c>
      <c r="O22" s="161" t="str">
        <f>IFERROR(VLOOKUP(AB22,'様式C-1-1用'!$A$4:$AH$1100,21,0),"")</f>
        <v>対策区分判定Ⅱa</v>
      </c>
      <c r="P22" s="142" t="str">
        <f>IFERROR(VLOOKUP(AB22,'様式C-1-1用'!$A$4:$AH$1100,22,0),"")</f>
        <v>Ⅱ</v>
      </c>
      <c r="Q22" s="142">
        <f>IFERROR(VLOOKUP(AB22,'様式C-1-1用'!$A$4:$AH$1100,23),"")</f>
        <v>0</v>
      </c>
      <c r="R22" s="142" t="str">
        <f>IFERROR(VLOOKUP(AB22,'様式C-1-1用'!$A$4:$AH$1100,24,0),"")</f>
        <v>Ⅱa</v>
      </c>
      <c r="S22" s="2" t="str">
        <f>IFERROR(VLOOKUP(AB22,'様式C-1-1用'!$A$4:$AH$1100,27,0),"")</f>
        <v>否</v>
      </c>
      <c r="T22" s="2" t="str">
        <f>IFERROR(VLOOKUP(AB22,'様式C-1-1用'!$A$4:$AH$1003,28,0),"")</f>
        <v>要監視</v>
      </c>
      <c r="U22" s="2" t="str">
        <f>IFERROR(VLOOKUP(AB22,'様式C-1-1用'!$A$4:$AH$1003,29,0),"")</f>
        <v>継続</v>
      </c>
      <c r="V22" s="431" t="str">
        <f>IFERROR(VLOOKUP(AB22,'様式C-1-1用'!$A$4:$AH$1003,30,0),"")</f>
        <v>監視（日常巡視）</v>
      </c>
      <c r="W22" s="658"/>
      <c r="X22" s="658"/>
      <c r="Y22" s="658"/>
      <c r="Z22" s="142" t="str">
        <f>IFERROR(VLOOKUP(AB22,'様式C-1-1用'!$A$4:$AH$1003,32,0),"")</f>
        <v>はく落防止対策</v>
      </c>
      <c r="AB22" s="1">
        <f t="shared" si="0"/>
        <v>14</v>
      </c>
    </row>
    <row r="23" spans="2:28" ht="15.95" customHeight="1" x14ac:dyDescent="0.15">
      <c r="B23" s="732"/>
      <c r="C23" s="710">
        <f>IFERROR(VLOOKUP(AB23,'様式C-1-1用'!$A$4:$AH$1100,4,0),0)</f>
        <v>2</v>
      </c>
      <c r="D23" s="711"/>
      <c r="E23" s="2">
        <f>IF(C23="","",VLOOKUP(AB23,'様式C-1-1用'!$A$4:$AH$1100,5,0))</f>
        <v>3</v>
      </c>
      <c r="F23" s="352">
        <f>IF(C23="","",VLOOKUP(AB23,'様式C-1-1用'!$A$4:$AH$1100,6))</f>
        <v>17.399999999999999</v>
      </c>
      <c r="G23" s="142" t="str">
        <f>IFERROR(VLOOKUP(AB23,'様式C-1-1用'!$A$4:$AH$1100,7,0),"")</f>
        <v>覆工・坑門</v>
      </c>
      <c r="H23" s="142" t="str">
        <f>IFERROR(VLOOKUP(AB23,'様式C-1-1用'!$A$4:$AH$1100,8,0),"")</f>
        <v>アーチ（右側）</v>
      </c>
      <c r="I23" s="142" t="str">
        <f>IFERROR(VLOOKUP(AB23,'様式C-1-1用'!$A$4:$AH$1100,9,0),"")</f>
        <v>材質劣化</v>
      </c>
      <c r="J23" s="431" t="str">
        <f>IFERROR(VLOOKUP(AB23,'様式C-1-1用'!$A$4:$AH$1100,10),"")</f>
        <v>うきなし</v>
      </c>
      <c r="K23" s="431"/>
      <c r="L23" s="431"/>
      <c r="M23" s="142">
        <f>IFERROR(VLOOKUP(AB23,'様式C-1-1用'!$A$4:$AH$1100,17,0),"")</f>
        <v>0</v>
      </c>
      <c r="N23" s="142" t="str">
        <f>IFERROR(VLOOKUP(AB23,'様式C-1-1用'!$A$4:$AH$1100,20,0),"")</f>
        <v>今回うきなし</v>
      </c>
      <c r="O23" s="161" t="str">
        <f>IFERROR(VLOOKUP(AB23,'様式C-1-1用'!$A$4:$AH$1100,21,0),"")</f>
        <v>対策区分判定Ⅱa</v>
      </c>
      <c r="P23" s="142" t="str">
        <f>IFERROR(VLOOKUP(AB23,'様式C-1-1用'!$A$4:$AH$1100,22,0),"")</f>
        <v>Ⅱ</v>
      </c>
      <c r="Q23" s="142">
        <f>IFERROR(VLOOKUP(AB23,'様式C-1-1用'!$A$4:$AH$1100,23),"")</f>
        <v>0</v>
      </c>
      <c r="R23" s="142" t="str">
        <f>IFERROR(VLOOKUP(AB23,'様式C-1-1用'!$A$4:$AH$1100,24,0),"")</f>
        <v>Ⅰ</v>
      </c>
      <c r="S23" s="2" t="str">
        <f>IFERROR(VLOOKUP(AB23,'様式C-1-1用'!$A$4:$AH$1100,27,0),"")</f>
        <v>否</v>
      </c>
      <c r="T23" s="2" t="str">
        <f>IFERROR(VLOOKUP(AB23,'様式C-1-1用'!$A$4:$AH$1003,28,0),"")</f>
        <v>否</v>
      </c>
      <c r="U23" s="2" t="str">
        <f>IFERROR(VLOOKUP(AB23,'様式C-1-1用'!$A$4:$AH$1003,29,0),"")</f>
        <v>－</v>
      </c>
      <c r="V23" s="431" t="str">
        <f>IFERROR(VLOOKUP(AB23,'様式C-1-1用'!$A$4:$AH$1003,30,0),"")</f>
        <v>叩き落し済</v>
      </c>
      <c r="W23" s="658"/>
      <c r="X23" s="658"/>
      <c r="Y23" s="658"/>
      <c r="Z23" s="142" t="str">
        <f>IFERROR(VLOOKUP(AB23,'様式C-1-1用'!$A$4:$AH$1003,32,0),"")</f>
        <v>叩き落し済</v>
      </c>
      <c r="AB23" s="1">
        <f t="shared" si="0"/>
        <v>15</v>
      </c>
    </row>
    <row r="24" spans="2:28" ht="15.95" customHeight="1" x14ac:dyDescent="0.15">
      <c r="B24" s="732"/>
      <c r="C24" s="710">
        <f>IFERROR(VLOOKUP(AB24,'様式C-1-1用'!$A$4:$AH$1100,4,0),0)</f>
        <v>2</v>
      </c>
      <c r="D24" s="711"/>
      <c r="E24" s="2">
        <f>IF(C24="","",VLOOKUP(AB24,'様式C-1-1用'!$A$4:$AH$1100,5,0))</f>
        <v>4</v>
      </c>
      <c r="F24" s="352">
        <f>IF(C24="","",VLOOKUP(AB24,'様式C-1-1用'!$A$4:$AH$1100,6))</f>
        <v>17.399999999999999</v>
      </c>
      <c r="G24" s="142" t="str">
        <f>IFERROR(VLOOKUP(AB24,'様式C-1-1用'!$A$4:$AH$1100,7,0),"")</f>
        <v>覆工・坑門</v>
      </c>
      <c r="H24" s="142" t="str">
        <f>IFERROR(VLOOKUP(AB24,'様式C-1-1用'!$A$4:$AH$1100,8,0),"")</f>
        <v>アーチ（右側）</v>
      </c>
      <c r="I24" s="142" t="str">
        <f>IFERROR(VLOOKUP(AB24,'様式C-1-1用'!$A$4:$AH$1100,9,0),"")</f>
        <v>材質劣化</v>
      </c>
      <c r="J24" s="431" t="str">
        <f>IFERROR(VLOOKUP(AB24,'様式C-1-1用'!$A$4:$AH$1100,10),"")</f>
        <v>うき・はく離</v>
      </c>
      <c r="K24" s="431"/>
      <c r="L24" s="431"/>
      <c r="M24" s="142" t="str">
        <f>IFERROR(VLOOKUP(AB24,'様式C-1-1用'!$A$4:$AH$1100,17,0),"")</f>
        <v xml:space="preserve">0.2m×0.4m </v>
      </c>
      <c r="N24" s="142" t="str">
        <f>IFERROR(VLOOKUP(AB24,'様式C-1-1用'!$A$4:$AH$1100,20,0),"")</f>
        <v>進行が認められない</v>
      </c>
      <c r="O24" s="161" t="str">
        <f>IFERROR(VLOOKUP(AB24,'様式C-1-1用'!$A$4:$AH$1100,21,0),"")</f>
        <v>対策区分判定Ⅱa</v>
      </c>
      <c r="P24" s="142" t="str">
        <f>IFERROR(VLOOKUP(AB24,'様式C-1-1用'!$A$4:$AH$1100,22,0),"")</f>
        <v>Ⅱ</v>
      </c>
      <c r="Q24" s="142">
        <f>IFERROR(VLOOKUP(AB24,'様式C-1-1用'!$A$4:$AH$1100,23),"")</f>
        <v>0</v>
      </c>
      <c r="R24" s="142" t="str">
        <f>IFERROR(VLOOKUP(AB24,'様式C-1-1用'!$A$4:$AH$1100,24,0),"")</f>
        <v>Ⅱa</v>
      </c>
      <c r="S24" s="2" t="str">
        <f>IFERROR(VLOOKUP(AB24,'様式C-1-1用'!$A$4:$AH$1100,27,0),"")</f>
        <v>否</v>
      </c>
      <c r="T24" s="2" t="str">
        <f>IFERROR(VLOOKUP(AB24,'様式C-1-1用'!$A$4:$AH$1003,28,0),"")</f>
        <v>要監視</v>
      </c>
      <c r="U24" s="2" t="str">
        <f>IFERROR(VLOOKUP(AB24,'様式C-1-1用'!$A$4:$AH$1003,29,0),"")</f>
        <v>継続</v>
      </c>
      <c r="V24" s="431" t="str">
        <f>IFERROR(VLOOKUP(AB24,'様式C-1-1用'!$A$4:$AH$1003,30,0),"")</f>
        <v>監視（日常巡視）</v>
      </c>
      <c r="W24" s="658"/>
      <c r="X24" s="658"/>
      <c r="Y24" s="658"/>
      <c r="Z24" s="142" t="str">
        <f>IFERROR(VLOOKUP(AB24,'様式C-1-1用'!$A$4:$AH$1003,32,0),"")</f>
        <v>はく落防止対策</v>
      </c>
      <c r="AB24" s="1">
        <f t="shared" si="0"/>
        <v>16</v>
      </c>
    </row>
    <row r="25" spans="2:28" ht="15.95" customHeight="1" x14ac:dyDescent="0.15">
      <c r="B25" s="732"/>
      <c r="C25" s="710">
        <f>IFERROR(VLOOKUP(AB25,'様式C-1-1用'!$A$4:$AH$1100,4,0),0)</f>
        <v>2</v>
      </c>
      <c r="D25" s="711"/>
      <c r="E25" s="2">
        <f>IF(C25="","",VLOOKUP(AB25,'様式C-1-1用'!$A$4:$AH$1100,5,0))</f>
        <v>5</v>
      </c>
      <c r="F25" s="352">
        <f>IF(C25="","",VLOOKUP(AB25,'様式C-1-1用'!$A$4:$AH$1100,6))</f>
        <v>17.399999999999999</v>
      </c>
      <c r="G25" s="142" t="str">
        <f>IFERROR(VLOOKUP(AB25,'様式C-1-1用'!$A$4:$AH$1100,7,0),"")</f>
        <v>覆工・坑門</v>
      </c>
      <c r="H25" s="142" t="str">
        <f>IFERROR(VLOOKUP(AB25,'様式C-1-1用'!$A$4:$AH$1100,8,0),"")</f>
        <v>アーチ（右側）</v>
      </c>
      <c r="I25" s="142" t="str">
        <f>IFERROR(VLOOKUP(AB25,'様式C-1-1用'!$A$4:$AH$1100,9,0),"")</f>
        <v>材質劣化</v>
      </c>
      <c r="J25" s="431" t="str">
        <f>IFERROR(VLOOKUP(AB25,'様式C-1-1用'!$A$4:$AH$1100,10),"")</f>
        <v>うき・はく離</v>
      </c>
      <c r="K25" s="431"/>
      <c r="L25" s="431"/>
      <c r="M25" s="142" t="str">
        <f>IFERROR(VLOOKUP(AB25,'様式C-1-1用'!$A$4:$AH$1100,17,0),"")</f>
        <v xml:space="preserve">0.2m×0.2m </v>
      </c>
      <c r="N25" s="142" t="str">
        <f>IFERROR(VLOOKUP(AB25,'様式C-1-1用'!$A$4:$AH$1100,20,0),"")</f>
        <v>進行が認められない</v>
      </c>
      <c r="O25" s="161" t="str">
        <f>IFERROR(VLOOKUP(AB25,'様式C-1-1用'!$A$4:$AH$1100,21,0),"")</f>
        <v>対策区分判定Ⅱa</v>
      </c>
      <c r="P25" s="142" t="str">
        <f>IFERROR(VLOOKUP(AB25,'様式C-1-1用'!$A$4:$AH$1100,22,0),"")</f>
        <v>Ⅱ</v>
      </c>
      <c r="Q25" s="142">
        <f>IFERROR(VLOOKUP(AB25,'様式C-1-1用'!$A$4:$AH$1100,23),"")</f>
        <v>0</v>
      </c>
      <c r="R25" s="142" t="str">
        <f>IFERROR(VLOOKUP(AB25,'様式C-1-1用'!$A$4:$AH$1100,24,0),"")</f>
        <v>Ⅱa</v>
      </c>
      <c r="S25" s="2" t="str">
        <f>IFERROR(VLOOKUP(AB25,'様式C-1-1用'!$A$4:$AH$1100,27,0),"")</f>
        <v>否</v>
      </c>
      <c r="T25" s="2" t="str">
        <f>IFERROR(VLOOKUP(AB25,'様式C-1-1用'!$A$4:$AH$1003,28,0),"")</f>
        <v>要監視</v>
      </c>
      <c r="U25" s="2" t="str">
        <f>IFERROR(VLOOKUP(AB25,'様式C-1-1用'!$A$4:$AH$1003,29,0),"")</f>
        <v>継続</v>
      </c>
      <c r="V25" s="431" t="str">
        <f>IFERROR(VLOOKUP(AB25,'様式C-1-1用'!$A$4:$AH$1003,30,0),"")</f>
        <v>監視（日常巡視）</v>
      </c>
      <c r="W25" s="658"/>
      <c r="X25" s="658"/>
      <c r="Y25" s="658"/>
      <c r="Z25" s="142" t="str">
        <f>IFERROR(VLOOKUP(AB25,'様式C-1-1用'!$A$4:$AH$1003,32,0),"")</f>
        <v>はく落防止対策</v>
      </c>
      <c r="AB25" s="1">
        <f t="shared" si="0"/>
        <v>17</v>
      </c>
    </row>
    <row r="26" spans="2:28" ht="15.95" customHeight="1" x14ac:dyDescent="0.15">
      <c r="B26" s="732"/>
      <c r="C26" s="710">
        <f>IFERROR(VLOOKUP(AB26,'様式C-1-1用'!$A$4:$AH$1100,4,0),0)</f>
        <v>2</v>
      </c>
      <c r="D26" s="711"/>
      <c r="E26" s="2">
        <f>IF(C26="","",VLOOKUP(AB26,'様式C-1-1用'!$A$4:$AH$1100,5,0))</f>
        <v>6</v>
      </c>
      <c r="F26" s="352">
        <f>IF(C26="","",VLOOKUP(AB26,'様式C-1-1用'!$A$4:$AH$1100,6))</f>
        <v>17.399999999999999</v>
      </c>
      <c r="G26" s="142" t="str">
        <f>IFERROR(VLOOKUP(AB26,'様式C-1-1用'!$A$4:$AH$1100,7,0),"")</f>
        <v>覆工・坑門</v>
      </c>
      <c r="H26" s="142" t="str">
        <f>IFERROR(VLOOKUP(AB26,'様式C-1-1用'!$A$4:$AH$1100,8,0),"")</f>
        <v>アーチ（右側）</v>
      </c>
      <c r="I26" s="142" t="str">
        <f>IFERROR(VLOOKUP(AB26,'様式C-1-1用'!$A$4:$AH$1100,9,0),"")</f>
        <v>漏水</v>
      </c>
      <c r="J26" s="431" t="str">
        <f>IFERROR(VLOOKUP(AB26,'様式C-1-1用'!$A$4:$AH$1100,10),"")</f>
        <v>漏水</v>
      </c>
      <c r="K26" s="431"/>
      <c r="L26" s="431"/>
      <c r="M26" s="142" t="str">
        <f>IFERROR(VLOOKUP(AB26,'様式C-1-1用'!$A$4:$AH$1100,17,0),"")</f>
        <v xml:space="preserve">0.1m×5.5m </v>
      </c>
      <c r="N26" s="142" t="str">
        <f>IFERROR(VLOOKUP(AB26,'様式C-1-1用'!$A$4:$AH$1100,20,0),"")</f>
        <v>進行が認められない</v>
      </c>
      <c r="O26" s="161" t="str">
        <f>IFERROR(VLOOKUP(AB26,'様式C-1-1用'!$A$4:$AH$1100,21,0),"")</f>
        <v>対策区分判定Ⅱa</v>
      </c>
      <c r="P26" s="142" t="str">
        <f>IFERROR(VLOOKUP(AB26,'様式C-1-1用'!$A$4:$AH$1100,22,0),"")</f>
        <v>Ⅱ</v>
      </c>
      <c r="Q26" s="142">
        <f>IFERROR(VLOOKUP(AB26,'様式C-1-1用'!$A$4:$AH$1100,23),"")</f>
        <v>0</v>
      </c>
      <c r="R26" s="142" t="str">
        <f>IFERROR(VLOOKUP(AB26,'様式C-1-1用'!$A$4:$AH$1100,24,0),"")</f>
        <v>Ⅱa</v>
      </c>
      <c r="S26" s="2" t="str">
        <f>IFERROR(VLOOKUP(AB26,'様式C-1-1用'!$A$4:$AH$1100,27,0),"")</f>
        <v>否</v>
      </c>
      <c r="T26" s="2" t="str">
        <f>IFERROR(VLOOKUP(AB26,'様式C-1-1用'!$A$4:$AH$1003,28,0),"")</f>
        <v>要監視</v>
      </c>
      <c r="U26" s="2" t="str">
        <f>IFERROR(VLOOKUP(AB26,'様式C-1-1用'!$A$4:$AH$1003,29,0),"")</f>
        <v>継続</v>
      </c>
      <c r="V26" s="431" t="str">
        <f>IFERROR(VLOOKUP(AB26,'様式C-1-1用'!$A$4:$AH$1003,30,0),"")</f>
        <v>監視（日常巡視）</v>
      </c>
      <c r="W26" s="658"/>
      <c r="X26" s="658"/>
      <c r="Y26" s="658"/>
      <c r="Z26" s="142" t="str">
        <f>IFERROR(VLOOKUP(AB26,'様式C-1-1用'!$A$4:$AH$1003,32,0),"")</f>
        <v>導水工対策</v>
      </c>
      <c r="AB26" s="1">
        <f t="shared" si="0"/>
        <v>18</v>
      </c>
    </row>
    <row r="27" spans="2:28" ht="15.95" customHeight="1" x14ac:dyDescent="0.15">
      <c r="B27" s="732"/>
      <c r="C27" s="710">
        <f>IFERROR(VLOOKUP(AB27,'様式C-1-1用'!$A$4:$AH$1100,4,0),0)</f>
        <v>2</v>
      </c>
      <c r="D27" s="711"/>
      <c r="E27" s="2">
        <f>IF(C27="","",VLOOKUP(AB27,'様式C-1-1用'!$A$4:$AH$1100,5,0))</f>
        <v>7</v>
      </c>
      <c r="F27" s="352">
        <f>IF(C27="","",VLOOKUP(AB27,'様式C-1-1用'!$A$4:$AH$1100,6))</f>
        <v>17.399999999999999</v>
      </c>
      <c r="G27" s="142" t="str">
        <f>IFERROR(VLOOKUP(AB27,'様式C-1-1用'!$A$4:$AH$1100,7,0),"")</f>
        <v>覆工・坑門</v>
      </c>
      <c r="H27" s="142" t="str">
        <f>IFERROR(VLOOKUP(AB27,'様式C-1-1用'!$A$4:$AH$1100,8,0),"")</f>
        <v>アーチ（天端）</v>
      </c>
      <c r="I27" s="142" t="str">
        <f>IFERROR(VLOOKUP(AB27,'様式C-1-1用'!$A$4:$AH$1100,9,0),"")</f>
        <v>材質劣化</v>
      </c>
      <c r="J27" s="431" t="str">
        <f>IFERROR(VLOOKUP(AB27,'様式C-1-1用'!$A$4:$AH$1100,10),"")</f>
        <v>うき・はく離</v>
      </c>
      <c r="K27" s="431"/>
      <c r="L27" s="431"/>
      <c r="M27" s="142" t="str">
        <f>IFERROR(VLOOKUP(AB27,'様式C-1-1用'!$A$4:$AH$1100,17,0),"")</f>
        <v xml:space="preserve">1.5m×3.2m </v>
      </c>
      <c r="N27" s="142" t="str">
        <f>IFERROR(VLOOKUP(AB27,'様式C-1-1用'!$A$4:$AH$1100,20,0),"")</f>
        <v>新規確認</v>
      </c>
      <c r="O27" s="161" t="str">
        <f>IFERROR(VLOOKUP(AB27,'様式C-1-1用'!$A$4:$AH$1100,21,0),"")</f>
        <v>－</v>
      </c>
      <c r="P27" s="142" t="str">
        <f>IFERROR(VLOOKUP(AB27,'様式C-1-1用'!$A$4:$AH$1100,22,0),"")</f>
        <v>－</v>
      </c>
      <c r="Q27" s="142">
        <f>IFERROR(VLOOKUP(AB27,'様式C-1-1用'!$A$4:$AH$1100,23),"")</f>
        <v>0</v>
      </c>
      <c r="R27" s="142" t="str">
        <f>IFERROR(VLOOKUP(AB27,'様式C-1-1用'!$A$4:$AH$1100,24,0),"")</f>
        <v>Ⅱa</v>
      </c>
      <c r="S27" s="2" t="str">
        <f>IFERROR(VLOOKUP(AB27,'様式C-1-1用'!$A$4:$AH$1100,27,0),"")</f>
        <v>否</v>
      </c>
      <c r="T27" s="2" t="str">
        <f>IFERROR(VLOOKUP(AB27,'様式C-1-1用'!$A$4:$AH$1003,28,0),"")</f>
        <v>要監視</v>
      </c>
      <c r="U27" s="2" t="str">
        <f>IFERROR(VLOOKUP(AB27,'様式C-1-1用'!$A$4:$AH$1003,29,0),"")</f>
        <v>－</v>
      </c>
      <c r="V27" s="431" t="str">
        <f>IFERROR(VLOOKUP(AB27,'様式C-1-1用'!$A$4:$AH$1003,30,0),"")</f>
        <v>－</v>
      </c>
      <c r="W27" s="658"/>
      <c r="X27" s="658"/>
      <c r="Y27" s="658"/>
      <c r="Z27" s="142" t="str">
        <f>IFERROR(VLOOKUP(AB27,'様式C-1-1用'!$A$4:$AH$1003,32,0),"")</f>
        <v>はく落防止対策</v>
      </c>
      <c r="AB27" s="1">
        <f t="shared" si="0"/>
        <v>19</v>
      </c>
    </row>
    <row r="28" spans="2:28" ht="15.95" customHeight="1" x14ac:dyDescent="0.15">
      <c r="B28" s="732"/>
      <c r="C28" s="710">
        <f>IFERROR(VLOOKUP(AB28,'様式C-1-1用'!$A$4:$AH$1100,4,0),0)</f>
        <v>2</v>
      </c>
      <c r="D28" s="711"/>
      <c r="E28" s="2">
        <f>IF(C28="","",VLOOKUP(AB28,'様式C-1-1用'!$A$4:$AH$1100,5,0))</f>
        <v>8</v>
      </c>
      <c r="F28" s="352">
        <f>IF(C28="","",VLOOKUP(AB28,'様式C-1-1用'!$A$4:$AH$1100,6))</f>
        <v>17.399999999999999</v>
      </c>
      <c r="G28" s="142" t="str">
        <f>IFERROR(VLOOKUP(AB28,'様式C-1-1用'!$A$4:$AH$1100,7,0),"")</f>
        <v>覆工・坑門</v>
      </c>
      <c r="H28" s="142" t="str">
        <f>IFERROR(VLOOKUP(AB28,'様式C-1-1用'!$A$4:$AH$1100,8,0),"")</f>
        <v>アーチ（右側）</v>
      </c>
      <c r="I28" s="142" t="str">
        <f>IFERROR(VLOOKUP(AB28,'様式C-1-1用'!$A$4:$AH$1100,9,0),"")</f>
        <v>漏水</v>
      </c>
      <c r="J28" s="431" t="str">
        <f>IFERROR(VLOOKUP(AB28,'様式C-1-1用'!$A$4:$AH$1100,10),"")</f>
        <v>漏水</v>
      </c>
      <c r="K28" s="431"/>
      <c r="L28" s="431"/>
      <c r="M28" s="142" t="str">
        <f>IFERROR(VLOOKUP(AB28,'様式C-1-1用'!$A$4:$AH$1100,17,0),"")</f>
        <v xml:space="preserve">0.1m×8.6m </v>
      </c>
      <c r="N28" s="142" t="str">
        <f>IFERROR(VLOOKUP(AB28,'様式C-1-1用'!$A$4:$AH$1100,20,0),"")</f>
        <v>新規確認</v>
      </c>
      <c r="O28" s="161" t="str">
        <f>IFERROR(VLOOKUP(AB28,'様式C-1-1用'!$A$4:$AH$1100,21,0),"")</f>
        <v>－</v>
      </c>
      <c r="P28" s="142" t="str">
        <f>IFERROR(VLOOKUP(AB28,'様式C-1-1用'!$A$4:$AH$1100,22,0),"")</f>
        <v>－</v>
      </c>
      <c r="Q28" s="142">
        <f>IFERROR(VLOOKUP(AB28,'様式C-1-1用'!$A$4:$AH$1100,23),"")</f>
        <v>0</v>
      </c>
      <c r="R28" s="142" t="str">
        <f>IFERROR(VLOOKUP(AB28,'様式C-1-1用'!$A$4:$AH$1100,24,0),"")</f>
        <v>Ⅱa</v>
      </c>
      <c r="S28" s="2" t="str">
        <f>IFERROR(VLOOKUP(AB28,'様式C-1-1用'!$A$4:$AH$1100,27,0),"")</f>
        <v>否</v>
      </c>
      <c r="T28" s="2" t="str">
        <f>IFERROR(VLOOKUP(AB28,'様式C-1-1用'!$A$4:$AH$1003,28,0),"")</f>
        <v>要監視</v>
      </c>
      <c r="U28" s="2" t="str">
        <f>IFERROR(VLOOKUP(AB28,'様式C-1-1用'!$A$4:$AH$1003,29,0),"")</f>
        <v>－</v>
      </c>
      <c r="V28" s="431" t="str">
        <f>IFERROR(VLOOKUP(AB28,'様式C-1-1用'!$A$4:$AH$1003,30,0),"")</f>
        <v>－</v>
      </c>
      <c r="W28" s="658"/>
      <c r="X28" s="658"/>
      <c r="Y28" s="658"/>
      <c r="Z28" s="142" t="str">
        <f>IFERROR(VLOOKUP(AB28,'様式C-1-1用'!$A$4:$AH$1003,32,0),"")</f>
        <v>導水工対策</v>
      </c>
      <c r="AB28" s="1">
        <f t="shared" si="0"/>
        <v>20</v>
      </c>
    </row>
    <row r="29" spans="2:28" ht="15.95" customHeight="1" x14ac:dyDescent="0.15">
      <c r="B29" s="732"/>
      <c r="C29" s="710">
        <f>IFERROR(VLOOKUP(AB29,'様式C-1-1用'!$A$4:$AH$1100,4,0),0)</f>
        <v>2</v>
      </c>
      <c r="D29" s="711"/>
      <c r="E29" s="2">
        <f>IF(C29="","",VLOOKUP(AB29,'様式C-1-1用'!$A$4:$AH$1100,5,0))</f>
        <v>9</v>
      </c>
      <c r="F29" s="352">
        <f>IF(C29="","",VLOOKUP(AB29,'様式C-1-1用'!$A$4:$AH$1100,6))</f>
        <v>17.399999999999999</v>
      </c>
      <c r="G29" s="142" t="str">
        <f>IFERROR(VLOOKUP(AB29,'様式C-1-1用'!$A$4:$AH$1100,7,0),"")</f>
        <v>覆工・坑門</v>
      </c>
      <c r="H29" s="142" t="str">
        <f>IFERROR(VLOOKUP(AB29,'様式C-1-1用'!$A$4:$AH$1100,8,0),"")</f>
        <v>アーチ（右側）</v>
      </c>
      <c r="I29" s="142" t="str">
        <f>IFERROR(VLOOKUP(AB29,'様式C-1-1用'!$A$4:$AH$1100,9,0),"")</f>
        <v>漏水</v>
      </c>
      <c r="J29" s="431" t="str">
        <f>IFERROR(VLOOKUP(AB29,'様式C-1-1用'!$A$4:$AH$1100,10),"")</f>
        <v>漏水</v>
      </c>
      <c r="K29" s="431"/>
      <c r="L29" s="431"/>
      <c r="M29" s="142" t="str">
        <f>IFERROR(VLOOKUP(AB29,'様式C-1-1用'!$A$4:$AH$1100,17,0),"")</f>
        <v xml:space="preserve">0.1m×7.3m </v>
      </c>
      <c r="N29" s="142" t="str">
        <f>IFERROR(VLOOKUP(AB29,'様式C-1-1用'!$A$4:$AH$1100,20,0),"")</f>
        <v>新規確認</v>
      </c>
      <c r="O29" s="161" t="str">
        <f>IFERROR(VLOOKUP(AB29,'様式C-1-1用'!$A$4:$AH$1100,21,0),"")</f>
        <v>－</v>
      </c>
      <c r="P29" s="142" t="str">
        <f>IFERROR(VLOOKUP(AB29,'様式C-1-1用'!$A$4:$AH$1100,22,0),"")</f>
        <v>－</v>
      </c>
      <c r="Q29" s="142">
        <f>IFERROR(VLOOKUP(AB29,'様式C-1-1用'!$A$4:$AH$1100,23),"")</f>
        <v>0</v>
      </c>
      <c r="R29" s="142" t="str">
        <f>IFERROR(VLOOKUP(AB29,'様式C-1-1用'!$A$4:$AH$1100,24,0),"")</f>
        <v>Ⅱa</v>
      </c>
      <c r="S29" s="2" t="str">
        <f>IFERROR(VLOOKUP(AB29,'様式C-1-1用'!$A$4:$AH$1100,27,0),"")</f>
        <v>否</v>
      </c>
      <c r="T29" s="2" t="str">
        <f>IFERROR(VLOOKUP(AB29,'様式C-1-1用'!$A$4:$AH$1003,28,0),"")</f>
        <v>要監視</v>
      </c>
      <c r="U29" s="2" t="str">
        <f>IFERROR(VLOOKUP(AB29,'様式C-1-1用'!$A$4:$AH$1003,29,0),"")</f>
        <v>－</v>
      </c>
      <c r="V29" s="431" t="str">
        <f>IFERROR(VLOOKUP(AB29,'様式C-1-1用'!$A$4:$AH$1003,30,0),"")</f>
        <v>－</v>
      </c>
      <c r="W29" s="658"/>
      <c r="X29" s="658"/>
      <c r="Y29" s="658"/>
      <c r="Z29" s="142" t="str">
        <f>IFERROR(VLOOKUP(AB29,'様式C-1-1用'!$A$4:$AH$1003,32,0),"")</f>
        <v>導水工対策</v>
      </c>
      <c r="AB29" s="1">
        <f t="shared" si="0"/>
        <v>21</v>
      </c>
    </row>
    <row r="30" spans="2:28" ht="15.95" customHeight="1" x14ac:dyDescent="0.15">
      <c r="B30" s="732"/>
      <c r="C30" s="710">
        <f>IFERROR(VLOOKUP(AB30,'様式C-1-1用'!$A$4:$AH$1100,4,0),0)</f>
        <v>2</v>
      </c>
      <c r="D30" s="711"/>
      <c r="E30" s="2">
        <f>IF(C30="","",VLOOKUP(AB30,'様式C-1-1用'!$A$4:$AH$1100,5,0))</f>
        <v>10</v>
      </c>
      <c r="F30" s="352">
        <f>IF(C30="","",VLOOKUP(AB30,'様式C-1-1用'!$A$4:$AH$1100,6))</f>
        <v>17.399999999999999</v>
      </c>
      <c r="G30" s="142" t="str">
        <f>IFERROR(VLOOKUP(AB30,'様式C-1-1用'!$A$4:$AH$1100,7,0),"")</f>
        <v>路面</v>
      </c>
      <c r="H30" s="142" t="str">
        <f>IFERROR(VLOOKUP(AB30,'様式C-1-1用'!$A$4:$AH$1100,8,0),"")</f>
        <v>車道</v>
      </c>
      <c r="I30" s="142" t="str">
        <f>IFERROR(VLOOKUP(AB30,'様式C-1-1用'!$A$4:$AH$1100,9,0),"")</f>
        <v>漏水</v>
      </c>
      <c r="J30" s="431" t="str">
        <f>IFERROR(VLOOKUP(AB30,'様式C-1-1用'!$A$4:$AH$1100,10),"")</f>
        <v>滞水</v>
      </c>
      <c r="K30" s="431"/>
      <c r="L30" s="431"/>
      <c r="M30" s="142" t="str">
        <f>IFERROR(VLOOKUP(AB30,'様式C-1-1用'!$A$4:$AH$1100,17,0),"")</f>
        <v xml:space="preserve">0.2m×0.4m </v>
      </c>
      <c r="N30" s="142" t="str">
        <f>IFERROR(VLOOKUP(AB30,'様式C-1-1用'!$A$4:$AH$1100,20,0),"")</f>
        <v>新規確認</v>
      </c>
      <c r="O30" s="161" t="str">
        <f>IFERROR(VLOOKUP(AB30,'様式C-1-1用'!$A$4:$AH$1100,21,0),"")</f>
        <v>－</v>
      </c>
      <c r="P30" s="142" t="str">
        <f>IFERROR(VLOOKUP(AB30,'様式C-1-1用'!$A$4:$AH$1100,22,0),"")</f>
        <v>－</v>
      </c>
      <c r="Q30" s="142">
        <f>IFERROR(VLOOKUP(AB30,'様式C-1-1用'!$A$4:$AH$1100,23),"")</f>
        <v>0</v>
      </c>
      <c r="R30" s="142" t="str">
        <f>IFERROR(VLOOKUP(AB30,'様式C-1-1用'!$A$4:$AH$1100,24,0),"")</f>
        <v>Ⅱb</v>
      </c>
      <c r="S30" s="2" t="str">
        <f>IFERROR(VLOOKUP(AB30,'様式C-1-1用'!$A$4:$AH$1100,27,0),"")</f>
        <v>否</v>
      </c>
      <c r="T30" s="2" t="str">
        <f>IFERROR(VLOOKUP(AB30,'様式C-1-1用'!$A$4:$AH$1003,28,0),"")</f>
        <v>要監視</v>
      </c>
      <c r="U30" s="2" t="str">
        <f>IFERROR(VLOOKUP(AB30,'様式C-1-1用'!$A$4:$AH$1003,29,0),"")</f>
        <v>－</v>
      </c>
      <c r="V30" s="431" t="str">
        <f>IFERROR(VLOOKUP(AB30,'様式C-1-1用'!$A$4:$AH$1003,30,0),"")</f>
        <v>－</v>
      </c>
      <c r="W30" s="658"/>
      <c r="X30" s="658"/>
      <c r="Y30" s="658"/>
      <c r="Z30" s="142" t="str">
        <f>IFERROR(VLOOKUP(AB30,'様式C-1-1用'!$A$4:$AH$1003,32,0),"")</f>
        <v>継続監視</v>
      </c>
      <c r="AB30" s="1">
        <f t="shared" si="0"/>
        <v>22</v>
      </c>
    </row>
    <row r="31" spans="2:28" ht="15.95" customHeight="1" x14ac:dyDescent="0.15">
      <c r="B31" s="732"/>
      <c r="C31" s="710">
        <f>IFERROR(VLOOKUP(AB31,'様式C-1-1用'!$A$4:$AH$1100,4,0),0)</f>
        <v>2</v>
      </c>
      <c r="D31" s="711"/>
      <c r="E31" s="2">
        <f>IF(C31="","",VLOOKUP(AB31,'様式C-1-1用'!$A$4:$AH$1100,5,0))</f>
        <v>11</v>
      </c>
      <c r="F31" s="352">
        <f>IF(C31="","",VLOOKUP(AB31,'様式C-1-1用'!$A$4:$AH$1100,6))</f>
        <v>17.399999999999999</v>
      </c>
      <c r="G31" s="142" t="str">
        <f>IFERROR(VLOOKUP(AB31,'様式C-1-1用'!$A$4:$AH$1100,7,0),"")</f>
        <v>路面</v>
      </c>
      <c r="H31" s="142" t="str">
        <f>IFERROR(VLOOKUP(AB31,'様式C-1-1用'!$A$4:$AH$1100,8,0),"")</f>
        <v>車道</v>
      </c>
      <c r="I31" s="142" t="str">
        <f>IFERROR(VLOOKUP(AB31,'様式C-1-1用'!$A$4:$AH$1100,9,0),"")</f>
        <v>漏水</v>
      </c>
      <c r="J31" s="431" t="str">
        <f>IFERROR(VLOOKUP(AB31,'様式C-1-1用'!$A$4:$AH$1100,10),"")</f>
        <v>滞水</v>
      </c>
      <c r="K31" s="431"/>
      <c r="L31" s="431"/>
      <c r="M31" s="142" t="str">
        <f>IFERROR(VLOOKUP(AB31,'様式C-1-1用'!$A$4:$AH$1100,17,0),"")</f>
        <v xml:space="preserve">0.1m×0.3m </v>
      </c>
      <c r="N31" s="142" t="str">
        <f>IFERROR(VLOOKUP(AB31,'様式C-1-1用'!$A$4:$AH$1100,20,0),"")</f>
        <v>新規確認</v>
      </c>
      <c r="O31" s="161" t="str">
        <f>IFERROR(VLOOKUP(AB31,'様式C-1-1用'!$A$4:$AH$1100,21,0),"")</f>
        <v>－</v>
      </c>
      <c r="P31" s="142" t="str">
        <f>IFERROR(VLOOKUP(AB31,'様式C-1-1用'!$A$4:$AH$1100,22,0),"")</f>
        <v>－</v>
      </c>
      <c r="Q31" s="142">
        <f>IFERROR(VLOOKUP(AB31,'様式C-1-1用'!$A$4:$AH$1100,23),"")</f>
        <v>0</v>
      </c>
      <c r="R31" s="142" t="str">
        <f>IFERROR(VLOOKUP(AB31,'様式C-1-1用'!$A$4:$AH$1100,24,0),"")</f>
        <v>Ⅱb</v>
      </c>
      <c r="S31" s="2" t="str">
        <f>IFERROR(VLOOKUP(AB31,'様式C-1-1用'!$A$4:$AH$1100,27,0),"")</f>
        <v>否</v>
      </c>
      <c r="T31" s="2" t="str">
        <f>IFERROR(VLOOKUP(AB31,'様式C-1-1用'!$A$4:$AH$1003,28,0),"")</f>
        <v>要監視</v>
      </c>
      <c r="U31" s="2" t="str">
        <f>IFERROR(VLOOKUP(AB31,'様式C-1-1用'!$A$4:$AH$1003,29,0),"")</f>
        <v>－</v>
      </c>
      <c r="V31" s="431" t="str">
        <f>IFERROR(VLOOKUP(AB31,'様式C-1-1用'!$A$4:$AH$1003,30,0),"")</f>
        <v>－</v>
      </c>
      <c r="W31" s="658"/>
      <c r="X31" s="658"/>
      <c r="Y31" s="658"/>
      <c r="Z31" s="142" t="str">
        <f>IFERROR(VLOOKUP(AB31,'様式C-1-1用'!$A$4:$AH$1003,32,0),"")</f>
        <v>継続監視</v>
      </c>
      <c r="AB31" s="1">
        <f t="shared" si="0"/>
        <v>23</v>
      </c>
    </row>
    <row r="32" spans="2:28" ht="15.95" customHeight="1" x14ac:dyDescent="0.15">
      <c r="B32" s="732"/>
      <c r="C32" s="710">
        <f>IFERROR(VLOOKUP(AB32,'様式C-1-1用'!$A$4:$AH$1100,4,0),0)</f>
        <v>2</v>
      </c>
      <c r="D32" s="711"/>
      <c r="E32" s="2">
        <f>IF(C32="","",VLOOKUP(AB32,'様式C-1-1用'!$A$4:$AH$1100,5,0))</f>
        <v>12</v>
      </c>
      <c r="F32" s="352">
        <f>IF(C32="","",VLOOKUP(AB32,'様式C-1-1用'!$A$4:$AH$1100,6))</f>
        <v>17.399999999999999</v>
      </c>
      <c r="G32" s="142" t="str">
        <f>IFERROR(VLOOKUP(AB32,'様式C-1-1用'!$A$4:$AH$1100,7,0),"")</f>
        <v>路面</v>
      </c>
      <c r="H32" s="142" t="str">
        <f>IFERROR(VLOOKUP(AB32,'様式C-1-1用'!$A$4:$AH$1100,8,0),"")</f>
        <v>車道</v>
      </c>
      <c r="I32" s="142" t="str">
        <f>IFERROR(VLOOKUP(AB32,'様式C-1-1用'!$A$4:$AH$1100,9,0),"")</f>
        <v>漏水</v>
      </c>
      <c r="J32" s="431" t="str">
        <f>IFERROR(VLOOKUP(AB32,'様式C-1-1用'!$A$4:$AH$1100,10),"")</f>
        <v>滞水</v>
      </c>
      <c r="K32" s="431"/>
      <c r="L32" s="431"/>
      <c r="M32" s="142" t="str">
        <f>IFERROR(VLOOKUP(AB32,'様式C-1-1用'!$A$4:$AH$1100,17,0),"")</f>
        <v xml:space="preserve">1.0m×0.4m </v>
      </c>
      <c r="N32" s="142" t="str">
        <f>IFERROR(VLOOKUP(AB32,'様式C-1-1用'!$A$4:$AH$1100,20,0),"")</f>
        <v>新規確認</v>
      </c>
      <c r="O32" s="161" t="str">
        <f>IFERROR(VLOOKUP(AB32,'様式C-1-1用'!$A$4:$AH$1100,21,0),"")</f>
        <v>－</v>
      </c>
      <c r="P32" s="142" t="str">
        <f>IFERROR(VLOOKUP(AB32,'様式C-1-1用'!$A$4:$AH$1100,22,0),"")</f>
        <v>－</v>
      </c>
      <c r="Q32" s="142">
        <f>IFERROR(VLOOKUP(AB32,'様式C-1-1用'!$A$4:$AH$1100,23),"")</f>
        <v>0</v>
      </c>
      <c r="R32" s="142" t="str">
        <f>IFERROR(VLOOKUP(AB32,'様式C-1-1用'!$A$4:$AH$1100,24,0),"")</f>
        <v>Ⅱb</v>
      </c>
      <c r="S32" s="2" t="str">
        <f>IFERROR(VLOOKUP(AB32,'様式C-1-1用'!$A$4:$AH$1100,27,0),"")</f>
        <v>否</v>
      </c>
      <c r="T32" s="2" t="str">
        <f>IFERROR(VLOOKUP(AB32,'様式C-1-1用'!$A$4:$AH$1003,28,0),"")</f>
        <v>要監視</v>
      </c>
      <c r="U32" s="2" t="str">
        <f>IFERROR(VLOOKUP(AB32,'様式C-1-1用'!$A$4:$AH$1003,29,0),"")</f>
        <v>－</v>
      </c>
      <c r="V32" s="431" t="str">
        <f>IFERROR(VLOOKUP(AB32,'様式C-1-1用'!$A$4:$AH$1003,30,0),"")</f>
        <v>－</v>
      </c>
      <c r="W32" s="658"/>
      <c r="X32" s="658"/>
      <c r="Y32" s="658"/>
      <c r="Z32" s="142" t="str">
        <f>IFERROR(VLOOKUP(AB32,'様式C-1-1用'!$A$4:$AH$1003,32,0),"")</f>
        <v>継続監視</v>
      </c>
      <c r="AB32" s="1">
        <f t="shared" si="0"/>
        <v>24</v>
      </c>
    </row>
    <row r="33" spans="2:28" ht="15.95" customHeight="1" x14ac:dyDescent="0.15">
      <c r="B33" s="732"/>
      <c r="C33" s="710" t="str">
        <f>IFERROR(VLOOKUP(AB33,'様式C-1-1用'!$A$4:$AH$1100,4,0),0)</f>
        <v>PE</v>
      </c>
      <c r="D33" s="711"/>
      <c r="E33" s="2">
        <f>IF(C33="","",VLOOKUP(AB33,'様式C-1-1用'!$A$4:$AH$1100,5,0))</f>
        <v>1</v>
      </c>
      <c r="F33" s="352">
        <f>IF(C33="","",VLOOKUP(AB33,'様式C-1-1用'!$A$4:$AH$1100,6))</f>
        <v>20.5</v>
      </c>
      <c r="G33" s="142" t="str">
        <f>IFERROR(VLOOKUP(AB33,'様式C-1-1用'!$A$4:$AH$1100,7,0),"")</f>
        <v>覆工・坑門</v>
      </c>
      <c r="H33" s="142" t="str">
        <f>IFERROR(VLOOKUP(AB33,'様式C-1-1用'!$A$4:$AH$1100,8,0),"")</f>
        <v>アーチ（右側）</v>
      </c>
      <c r="I33" s="142" t="str">
        <f>IFERROR(VLOOKUP(AB33,'様式C-1-1用'!$A$4:$AH$1100,9,0),"")</f>
        <v>材質劣化</v>
      </c>
      <c r="J33" s="431" t="str">
        <f>IFERROR(VLOOKUP(AB33,'様式C-1-1用'!$A$4:$AH$1100,10),"")</f>
        <v>うき・はく離</v>
      </c>
      <c r="K33" s="431"/>
      <c r="L33" s="431"/>
      <c r="M33" s="142" t="str">
        <f>IFERROR(VLOOKUP(AB33,'様式C-1-1用'!$A$4:$AH$1100,17,0),"")</f>
        <v xml:space="preserve">1.0m×1.0m </v>
      </c>
      <c r="N33" s="142" t="str">
        <f>IFERROR(VLOOKUP(AB33,'様式C-1-1用'!$A$4:$AH$1100,20,0),"")</f>
        <v>進行が認められない</v>
      </c>
      <c r="O33" s="161" t="str">
        <f>IFERROR(VLOOKUP(AB33,'様式C-1-1用'!$A$4:$AH$1100,21,0),"")</f>
        <v/>
      </c>
      <c r="P33" s="142" t="str">
        <f>IFERROR(VLOOKUP(AB33,'様式C-1-1用'!$A$4:$AH$1100,22,0),"")</f>
        <v>－</v>
      </c>
      <c r="Q33" s="142">
        <f>IFERROR(VLOOKUP(AB33,'様式C-1-1用'!$A$4:$AH$1100,23),"")</f>
        <v>0</v>
      </c>
      <c r="R33" s="142" t="str">
        <f>IFERROR(VLOOKUP(AB33,'様式C-1-1用'!$A$4:$AH$1100,24,0),"")</f>
        <v>Ⅱa</v>
      </c>
      <c r="S33" s="2" t="str">
        <f>IFERROR(VLOOKUP(AB33,'様式C-1-1用'!$A$4:$AH$1100,27,0),"")</f>
        <v>否</v>
      </c>
      <c r="T33" s="2" t="str">
        <f>IFERROR(VLOOKUP(AB33,'様式C-1-1用'!$A$4:$AH$1003,28,0),"")</f>
        <v>要監視</v>
      </c>
      <c r="U33" s="2" t="str">
        <f>IFERROR(VLOOKUP(AB33,'様式C-1-1用'!$A$4:$AH$1003,29,0),"")</f>
        <v>継続</v>
      </c>
      <c r="V33" s="431" t="str">
        <f>IFERROR(VLOOKUP(AB33,'様式C-1-1用'!$A$4:$AH$1003,30,0),"")</f>
        <v>監視（日常巡視）</v>
      </c>
      <c r="W33" s="658"/>
      <c r="X33" s="658"/>
      <c r="Y33" s="658"/>
      <c r="Z33" s="142" t="str">
        <f>IFERROR(VLOOKUP(AB33,'様式C-1-1用'!$A$4:$AH$1003,32,0),"")</f>
        <v>はく落防止対策</v>
      </c>
      <c r="AB33" s="1">
        <f t="shared" si="0"/>
        <v>25</v>
      </c>
    </row>
    <row r="34" spans="2:28" ht="15.95" customHeight="1" x14ac:dyDescent="0.15">
      <c r="B34" s="732"/>
      <c r="C34" s="710" t="str">
        <f>IFERROR(VLOOKUP(AB34,'様式C-1-1用'!$A$4:$AH$1100,4,0),0)</f>
        <v>PE</v>
      </c>
      <c r="D34" s="711"/>
      <c r="E34" s="2">
        <f>IF(C34="","",VLOOKUP(AB34,'様式C-1-1用'!$A$4:$AH$1100,5,0))</f>
        <v>2</v>
      </c>
      <c r="F34" s="352">
        <f>IF(C34="","",VLOOKUP(AB34,'様式C-1-1用'!$A$4:$AH$1100,6))</f>
        <v>20.5</v>
      </c>
      <c r="G34" s="142" t="str">
        <f>IFERROR(VLOOKUP(AB34,'様式C-1-1用'!$A$4:$AH$1100,7,0),"")</f>
        <v>覆工・坑門</v>
      </c>
      <c r="H34" s="142" t="str">
        <f>IFERROR(VLOOKUP(AB34,'様式C-1-1用'!$A$4:$AH$1100,8,0),"")</f>
        <v>側壁（右側）</v>
      </c>
      <c r="I34" s="142" t="str">
        <f>IFERROR(VLOOKUP(AB34,'様式C-1-1用'!$A$4:$AH$1100,9,0),"")</f>
        <v>材質劣化</v>
      </c>
      <c r="J34" s="431" t="str">
        <f>IFERROR(VLOOKUP(AB34,'様式C-1-1用'!$A$4:$AH$1100,10),"")</f>
        <v>うき・はく離</v>
      </c>
      <c r="K34" s="431"/>
      <c r="L34" s="431"/>
      <c r="M34" s="142" t="str">
        <f>IFERROR(VLOOKUP(AB34,'様式C-1-1用'!$A$4:$AH$1100,17,0),"")</f>
        <v xml:space="preserve">2.8m×2.9m </v>
      </c>
      <c r="N34" s="142" t="str">
        <f>IFERROR(VLOOKUP(AB34,'様式C-1-1用'!$A$4:$AH$1100,20,0),"")</f>
        <v>進行が認められない</v>
      </c>
      <c r="O34" s="161" t="str">
        <f>IFERROR(VLOOKUP(AB34,'様式C-1-1用'!$A$4:$AH$1100,21,0),"")</f>
        <v/>
      </c>
      <c r="P34" s="142" t="str">
        <f>IFERROR(VLOOKUP(AB34,'様式C-1-1用'!$A$4:$AH$1100,22,0),"")</f>
        <v>－</v>
      </c>
      <c r="Q34" s="142">
        <f>IFERROR(VLOOKUP(AB34,'様式C-1-1用'!$A$4:$AH$1100,23),"")</f>
        <v>0</v>
      </c>
      <c r="R34" s="142" t="str">
        <f>IFERROR(VLOOKUP(AB34,'様式C-1-1用'!$A$4:$AH$1100,24,0),"")</f>
        <v>Ⅱb</v>
      </c>
      <c r="S34" s="2" t="str">
        <f>IFERROR(VLOOKUP(AB34,'様式C-1-1用'!$A$4:$AH$1100,27,0),"")</f>
        <v>否</v>
      </c>
      <c r="T34" s="2" t="str">
        <f>IFERROR(VLOOKUP(AB34,'様式C-1-1用'!$A$4:$AH$1003,28,0),"")</f>
        <v>要監視</v>
      </c>
      <c r="U34" s="2" t="str">
        <f>IFERROR(VLOOKUP(AB34,'様式C-1-1用'!$A$4:$AH$1003,29,0),"")</f>
        <v>継続</v>
      </c>
      <c r="V34" s="431" t="str">
        <f>IFERROR(VLOOKUP(AB34,'様式C-1-1用'!$A$4:$AH$1003,30,0),"")</f>
        <v>監視（日常巡視）</v>
      </c>
      <c r="W34" s="658"/>
      <c r="X34" s="658"/>
      <c r="Y34" s="658"/>
      <c r="Z34" s="142" t="str">
        <f>IFERROR(VLOOKUP(AB34,'様式C-1-1用'!$A$4:$AH$1003,32,0),"")</f>
        <v>継続監視</v>
      </c>
      <c r="AB34" s="1">
        <f t="shared" si="0"/>
        <v>26</v>
      </c>
    </row>
    <row r="35" spans="2:28" ht="15.95" customHeight="1" x14ac:dyDescent="0.15">
      <c r="B35" s="732"/>
      <c r="C35" s="710" t="str">
        <f>IFERROR(VLOOKUP(AB35,'様式C-1-1用'!$A$4:$AH$1100,4,0),0)</f>
        <v>PE</v>
      </c>
      <c r="D35" s="711"/>
      <c r="E35" s="2">
        <f>IF(C35="","",VLOOKUP(AB35,'様式C-1-1用'!$A$4:$AH$1100,5,0))</f>
        <v>3</v>
      </c>
      <c r="F35" s="352">
        <f>IF(C35="","",VLOOKUP(AB35,'様式C-1-1用'!$A$4:$AH$1100,6))</f>
        <v>20.5</v>
      </c>
      <c r="G35" s="142" t="str">
        <f>IFERROR(VLOOKUP(AB35,'様式C-1-1用'!$A$4:$AH$1100,7,0),"")</f>
        <v>覆工・坑門</v>
      </c>
      <c r="H35" s="142" t="str">
        <f>IFERROR(VLOOKUP(AB35,'様式C-1-1用'!$A$4:$AH$1100,8,0),"")</f>
        <v>面壁・妻壁等</v>
      </c>
      <c r="I35" s="142" t="str">
        <f>IFERROR(VLOOKUP(AB35,'様式C-1-1用'!$A$4:$AH$1100,9,0),"")</f>
        <v>材質劣化</v>
      </c>
      <c r="J35" s="431" t="str">
        <f>IFERROR(VLOOKUP(AB35,'様式C-1-1用'!$A$4:$AH$1100,10),"")</f>
        <v>うき・はく離</v>
      </c>
      <c r="K35" s="431"/>
      <c r="L35" s="431"/>
      <c r="M35" s="142" t="str">
        <f>IFERROR(VLOOKUP(AB35,'様式C-1-1用'!$A$4:$AH$1100,17,0),"")</f>
        <v xml:space="preserve">1.5m×5.0m </v>
      </c>
      <c r="N35" s="142" t="str">
        <f>IFERROR(VLOOKUP(AB35,'様式C-1-1用'!$A$4:$AH$1100,20,0),"")</f>
        <v>進行が認められない</v>
      </c>
      <c r="O35" s="161" t="str">
        <f>IFERROR(VLOOKUP(AB35,'様式C-1-1用'!$A$4:$AH$1100,21,0),"")</f>
        <v/>
      </c>
      <c r="P35" s="142" t="str">
        <f>IFERROR(VLOOKUP(AB35,'様式C-1-1用'!$A$4:$AH$1100,22,0),"")</f>
        <v>－</v>
      </c>
      <c r="Q35" s="142">
        <f>IFERROR(VLOOKUP(AB35,'様式C-1-1用'!$A$4:$AH$1100,23),"")</f>
        <v>0</v>
      </c>
      <c r="R35" s="142" t="str">
        <f>IFERROR(VLOOKUP(AB35,'様式C-1-1用'!$A$4:$AH$1100,24,0),"")</f>
        <v>Ⅱa</v>
      </c>
      <c r="S35" s="2" t="str">
        <f>IFERROR(VLOOKUP(AB35,'様式C-1-1用'!$A$4:$AH$1100,27,0),"")</f>
        <v>否</v>
      </c>
      <c r="T35" s="2" t="str">
        <f>IFERROR(VLOOKUP(AB35,'様式C-1-1用'!$A$4:$AH$1003,28,0),"")</f>
        <v>要監視</v>
      </c>
      <c r="U35" s="2" t="str">
        <f>IFERROR(VLOOKUP(AB35,'様式C-1-1用'!$A$4:$AH$1003,29,0),"")</f>
        <v>継続</v>
      </c>
      <c r="V35" s="431" t="str">
        <f>IFERROR(VLOOKUP(AB35,'様式C-1-1用'!$A$4:$AH$1003,30,0),"")</f>
        <v>監視（日常巡視）</v>
      </c>
      <c r="W35" s="658"/>
      <c r="X35" s="658"/>
      <c r="Y35" s="658"/>
      <c r="Z35" s="142" t="str">
        <f>IFERROR(VLOOKUP(AB35,'様式C-1-1用'!$A$4:$AH$1003,32,0),"")</f>
        <v>はく落防止対策</v>
      </c>
      <c r="AB35" s="1">
        <f t="shared" si="0"/>
        <v>27</v>
      </c>
    </row>
    <row r="36" spans="2:28" ht="15.95" customHeight="1" x14ac:dyDescent="0.15">
      <c r="B36" s="732"/>
      <c r="C36" s="710" t="str">
        <f>IFERROR(VLOOKUP(AB36,'様式C-1-1用'!$A$4:$AH$1100,4,0),0)</f>
        <v>PE</v>
      </c>
      <c r="D36" s="711"/>
      <c r="E36" s="2">
        <f>IF(C36="","",VLOOKUP(AB36,'様式C-1-1用'!$A$4:$AH$1100,5,0))</f>
        <v>4</v>
      </c>
      <c r="F36" s="352">
        <f>IF(C36="","",VLOOKUP(AB36,'様式C-1-1用'!$A$4:$AH$1100,6))</f>
        <v>20.5</v>
      </c>
      <c r="G36" s="142" t="str">
        <f>IFERROR(VLOOKUP(AB36,'様式C-1-1用'!$A$4:$AH$1100,7,0),"")</f>
        <v>路面</v>
      </c>
      <c r="H36" s="142" t="str">
        <f>IFERROR(VLOOKUP(AB36,'様式C-1-1用'!$A$4:$AH$1100,8,0),"")</f>
        <v>車道</v>
      </c>
      <c r="I36" s="142" t="str">
        <f>IFERROR(VLOOKUP(AB36,'様式C-1-1用'!$A$4:$AH$1100,9,0),"")</f>
        <v>漏水</v>
      </c>
      <c r="J36" s="431" t="str">
        <f>IFERROR(VLOOKUP(AB36,'様式C-1-1用'!$A$4:$AH$1100,10),"")</f>
        <v>滞水</v>
      </c>
      <c r="K36" s="431"/>
      <c r="L36" s="431"/>
      <c r="M36" s="142" t="str">
        <f>IFERROR(VLOOKUP(AB36,'様式C-1-1用'!$A$4:$AH$1100,17,0),"")</f>
        <v xml:space="preserve">0.3m×0.4m </v>
      </c>
      <c r="N36" s="142" t="str">
        <f>IFERROR(VLOOKUP(AB36,'様式C-1-1用'!$A$4:$AH$1100,20,0),"")</f>
        <v>新規確認</v>
      </c>
      <c r="O36" s="161" t="str">
        <f>IFERROR(VLOOKUP(AB36,'様式C-1-1用'!$A$4:$AH$1100,21,0),"")</f>
        <v>－</v>
      </c>
      <c r="P36" s="142" t="str">
        <f>IFERROR(VLOOKUP(AB36,'様式C-1-1用'!$A$4:$AH$1100,22,0),"")</f>
        <v>－</v>
      </c>
      <c r="Q36" s="142">
        <f>IFERROR(VLOOKUP(AB36,'様式C-1-1用'!$A$4:$AH$1100,23),"")</f>
        <v>0</v>
      </c>
      <c r="R36" s="142" t="str">
        <f>IFERROR(VLOOKUP(AB36,'様式C-1-1用'!$A$4:$AH$1100,24,0),"")</f>
        <v>Ⅱb</v>
      </c>
      <c r="S36" s="2" t="str">
        <f>IFERROR(VLOOKUP(AB36,'様式C-1-1用'!$A$4:$AH$1100,27,0),"")</f>
        <v>否</v>
      </c>
      <c r="T36" s="2" t="str">
        <f>IFERROR(VLOOKUP(AB36,'様式C-1-1用'!$A$4:$AH$1003,28,0),"")</f>
        <v>要監視</v>
      </c>
      <c r="U36" s="2" t="str">
        <f>IFERROR(VLOOKUP(AB36,'様式C-1-1用'!$A$4:$AH$1003,29,0),"")</f>
        <v>－</v>
      </c>
      <c r="V36" s="431" t="str">
        <f>IFERROR(VLOOKUP(AB36,'様式C-1-1用'!$A$4:$AH$1003,30,0),"")</f>
        <v>－</v>
      </c>
      <c r="W36" s="658"/>
      <c r="X36" s="658"/>
      <c r="Y36" s="658"/>
      <c r="Z36" s="142" t="str">
        <f>IFERROR(VLOOKUP(AB36,'様式C-1-1用'!$A$4:$AH$1003,32,0),"")</f>
        <v>継続監視</v>
      </c>
      <c r="AB36" s="1">
        <f t="shared" si="0"/>
        <v>28</v>
      </c>
    </row>
    <row r="37" spans="2:28" ht="15.95" customHeight="1" x14ac:dyDescent="0.15">
      <c r="B37" s="732"/>
      <c r="C37" s="710">
        <f>IFERROR(VLOOKUP(AB37,'様式C-1-1用'!$A$4:$AH$1100,4,0),0)</f>
        <v>0</v>
      </c>
      <c r="D37" s="711"/>
      <c r="E37" s="2" t="str">
        <f>IF(C37="","",VLOOKUP(AB37,'様式C-1-1用'!$A$4:$AH$1100,5,0))</f>
        <v/>
      </c>
      <c r="F37" s="352" t="str">
        <f>IF(C37="","",VLOOKUP(AB37,'様式C-1-1用'!$A$4:$AH$1100,6))</f>
        <v/>
      </c>
      <c r="G37" s="142">
        <f>IFERROR(VLOOKUP(AB37,'様式C-1-1用'!$A$4:$AH$1100,7,0),"")</f>
        <v>0</v>
      </c>
      <c r="H37" s="142">
        <f>IFERROR(VLOOKUP(AB37,'様式C-1-1用'!$A$4:$AH$1100,8,0),"")</f>
        <v>0</v>
      </c>
      <c r="I37" s="142">
        <f>IFERROR(VLOOKUP(AB37,'様式C-1-1用'!$A$4:$AH$1100,9,0),"")</f>
        <v>0</v>
      </c>
      <c r="J37" s="431">
        <f>IFERROR(VLOOKUP(AB37,'様式C-1-1用'!$A$4:$AH$1100,10),"")</f>
        <v>0</v>
      </c>
      <c r="K37" s="431"/>
      <c r="L37" s="431"/>
      <c r="M37" s="142">
        <f>IFERROR(VLOOKUP(AB37,'様式C-1-1用'!$A$4:$AH$1100,17,0),"")</f>
        <v>0</v>
      </c>
      <c r="N37" s="142">
        <f>IFERROR(VLOOKUP(AB37,'様式C-1-1用'!$A$4:$AH$1100,20,0),"")</f>
        <v>0</v>
      </c>
      <c r="O37" s="161" t="str">
        <f>IFERROR(VLOOKUP(AB37,'様式C-1-1用'!$A$4:$AH$1100,21,0),"")</f>
        <v/>
      </c>
      <c r="P37" s="142" t="str">
        <f>IFERROR(VLOOKUP(AB37,'様式C-1-1用'!$A$4:$AH$1100,22,0),"")</f>
        <v/>
      </c>
      <c r="Q37" s="142">
        <f>IFERROR(VLOOKUP(AB37,'様式C-1-1用'!$A$4:$AH$1100,23),"")</f>
        <v>0</v>
      </c>
      <c r="R37" s="142">
        <f>IFERROR(VLOOKUP(AB37,'様式C-1-1用'!$A$4:$AH$1100,24,0),"")</f>
        <v>0</v>
      </c>
      <c r="S37" s="2" t="str">
        <f>IFERROR(VLOOKUP(AB37,'様式C-1-1用'!$A$4:$AH$1100,27,0),"")</f>
        <v/>
      </c>
      <c r="T37" s="2" t="str">
        <f>IFERROR(VLOOKUP(AB37,'様式C-1-1用'!$A$4:$AH$1003,28,0),"")</f>
        <v/>
      </c>
      <c r="U37" s="2" t="str">
        <f>IFERROR(VLOOKUP(AB37,'様式C-1-1用'!$A$4:$AH$1003,29,0),"")</f>
        <v/>
      </c>
      <c r="V37" s="431" t="str">
        <f>IFERROR(VLOOKUP(AB37,'様式C-1-1用'!$A$4:$AH$1003,30,0),"")</f>
        <v/>
      </c>
      <c r="W37" s="658"/>
      <c r="X37" s="658"/>
      <c r="Y37" s="658"/>
      <c r="Z37" s="142" t="str">
        <f>IFERROR(VLOOKUP(AB37,'様式C-1-1用'!$A$4:$AH$1003,32,0),"")</f>
        <v/>
      </c>
      <c r="AB37" s="1">
        <f t="shared" si="0"/>
        <v>29</v>
      </c>
    </row>
    <row r="38" spans="2:28" ht="15.95" customHeight="1" x14ac:dyDescent="0.15">
      <c r="B38" s="732"/>
      <c r="C38" s="710">
        <f>IFERROR(VLOOKUP(AB38,'様式C-1-1用'!$A$4:$AH$1100,4,0),0)</f>
        <v>0</v>
      </c>
      <c r="D38" s="711"/>
      <c r="E38" s="2" t="str">
        <f>IF(C38="","",VLOOKUP(AB38,'様式C-1-1用'!$A$4:$AH$1100,5,0))</f>
        <v/>
      </c>
      <c r="F38" s="352" t="str">
        <f>IF(C38="","",VLOOKUP(AB38,'様式C-1-1用'!$A$4:$AH$1100,6))</f>
        <v/>
      </c>
      <c r="G38" s="142">
        <f>IFERROR(VLOOKUP(AB38,'様式C-1-1用'!$A$4:$AH$1100,7,0),"")</f>
        <v>0</v>
      </c>
      <c r="H38" s="142">
        <f>IFERROR(VLOOKUP(AB38,'様式C-1-1用'!$A$4:$AH$1100,8,0),"")</f>
        <v>0</v>
      </c>
      <c r="I38" s="142">
        <f>IFERROR(VLOOKUP(AB38,'様式C-1-1用'!$A$4:$AH$1100,9,0),"")</f>
        <v>0</v>
      </c>
      <c r="J38" s="431">
        <f>IFERROR(VLOOKUP(AB38,'様式C-1-1用'!$A$4:$AH$1100,10),"")</f>
        <v>0</v>
      </c>
      <c r="K38" s="431"/>
      <c r="L38" s="431"/>
      <c r="M38" s="142">
        <f>IFERROR(VLOOKUP(AB38,'様式C-1-1用'!$A$4:$AH$1100,17,0),"")</f>
        <v>0</v>
      </c>
      <c r="N38" s="142">
        <f>IFERROR(VLOOKUP(AB38,'様式C-1-1用'!$A$4:$AH$1100,20,0),"")</f>
        <v>0</v>
      </c>
      <c r="O38" s="161" t="str">
        <f>IFERROR(VLOOKUP(AB38,'様式C-1-1用'!$A$4:$AH$1100,21,0),"")</f>
        <v/>
      </c>
      <c r="P38" s="142" t="str">
        <f>IFERROR(VLOOKUP(AB38,'様式C-1-1用'!$A$4:$AH$1100,22,0),"")</f>
        <v/>
      </c>
      <c r="Q38" s="142">
        <f>IFERROR(VLOOKUP(AB38,'様式C-1-1用'!$A$4:$AH$1100,23),"")</f>
        <v>0</v>
      </c>
      <c r="R38" s="142">
        <f>IFERROR(VLOOKUP(AB38,'様式C-1-1用'!$A$4:$AH$1100,24,0),"")</f>
        <v>0</v>
      </c>
      <c r="S38" s="2" t="str">
        <f>IFERROR(VLOOKUP(AB38,'様式C-1-1用'!$A$4:$AH$1100,27,0),"")</f>
        <v/>
      </c>
      <c r="T38" s="2" t="str">
        <f>IFERROR(VLOOKUP(AB38,'様式C-1-1用'!$A$4:$AH$1003,28,0),"")</f>
        <v/>
      </c>
      <c r="U38" s="2" t="str">
        <f>IFERROR(VLOOKUP(AB38,'様式C-1-1用'!$A$4:$AH$1003,29,0),"")</f>
        <v/>
      </c>
      <c r="V38" s="431" t="str">
        <f>IFERROR(VLOOKUP(AB38,'様式C-1-1用'!$A$4:$AH$1003,30,0),"")</f>
        <v/>
      </c>
      <c r="W38" s="658"/>
      <c r="X38" s="658"/>
      <c r="Y38" s="658"/>
      <c r="Z38" s="142" t="str">
        <f>IFERROR(VLOOKUP(AB38,'様式C-1-1用'!$A$4:$AH$1003,32,0),"")</f>
        <v/>
      </c>
      <c r="AB38" s="1">
        <f t="shared" si="0"/>
        <v>30</v>
      </c>
    </row>
    <row r="39" spans="2:28" ht="15.95" customHeight="1" x14ac:dyDescent="0.15">
      <c r="B39" s="733"/>
      <c r="C39" s="710">
        <f>IFERROR(VLOOKUP(AB39,'様式C-1-1用'!$A$4:$AH$1100,4,0),0)</f>
        <v>0</v>
      </c>
      <c r="D39" s="711"/>
      <c r="E39" s="2" t="str">
        <f>IF(C39="","",VLOOKUP(AB39,'様式C-1-1用'!$A$4:$AH$1100,5,0))</f>
        <v/>
      </c>
      <c r="F39" s="352" t="str">
        <f>IF(C39="","",VLOOKUP(AB39,'様式C-1-1用'!$A$4:$AH$1100,6))</f>
        <v/>
      </c>
      <c r="G39" s="142">
        <f>IFERROR(VLOOKUP(AB39,'様式C-1-1用'!$A$4:$AH$1100,7,0),"")</f>
        <v>0</v>
      </c>
      <c r="H39" s="142">
        <f>IFERROR(VLOOKUP(AB39,'様式C-1-1用'!$A$4:$AH$1100,8,0),"")</f>
        <v>0</v>
      </c>
      <c r="I39" s="142">
        <f>IFERROR(VLOOKUP(AB39,'様式C-1-1用'!$A$4:$AH$1100,9,0),"")</f>
        <v>0</v>
      </c>
      <c r="J39" s="431">
        <f>IFERROR(VLOOKUP(AB39,'様式C-1-1用'!$A$4:$AH$1100,10),"")</f>
        <v>0</v>
      </c>
      <c r="K39" s="431"/>
      <c r="L39" s="431"/>
      <c r="M39" s="142">
        <f>IFERROR(VLOOKUP(AB39,'様式C-1-1用'!$A$4:$AH$1100,17,0),"")</f>
        <v>0</v>
      </c>
      <c r="N39" s="142">
        <f>IFERROR(VLOOKUP(AB39,'様式C-1-1用'!$A$4:$AH$1100,20,0),"")</f>
        <v>0</v>
      </c>
      <c r="O39" s="161" t="str">
        <f>IFERROR(VLOOKUP(AB39,'様式C-1-1用'!$A$4:$AH$1100,21,0),"")</f>
        <v/>
      </c>
      <c r="P39" s="142" t="str">
        <f>IFERROR(VLOOKUP(AB39,'様式C-1-1用'!$A$4:$AH$1100,22,0),"")</f>
        <v/>
      </c>
      <c r="Q39" s="142">
        <f>IFERROR(VLOOKUP(AB39,'様式C-1-1用'!$A$4:$AH$1100,23),"")</f>
        <v>0</v>
      </c>
      <c r="R39" s="142">
        <f>IFERROR(VLOOKUP(AB39,'様式C-1-1用'!$A$4:$AH$1100,24,0),"")</f>
        <v>0</v>
      </c>
      <c r="S39" s="2" t="str">
        <f>IFERROR(VLOOKUP(AB39,'様式C-1-1用'!$A$4:$AH$1100,27,0),"")</f>
        <v/>
      </c>
      <c r="T39" s="2" t="str">
        <f>IFERROR(VLOOKUP(AB39,'様式C-1-1用'!$A$4:$AH$1003,28,0),"")</f>
        <v/>
      </c>
      <c r="U39" s="2" t="str">
        <f>IFERROR(VLOOKUP(AB39,'様式C-1-1用'!$A$4:$AH$1003,29,0),"")</f>
        <v/>
      </c>
      <c r="V39" s="431" t="str">
        <f>IFERROR(VLOOKUP(AB39,'様式C-1-1用'!$A$4:$AH$1003,30,0),"")</f>
        <v/>
      </c>
      <c r="W39" s="658"/>
      <c r="X39" s="658"/>
      <c r="Y39" s="658"/>
      <c r="Z39" s="142" t="str">
        <f>IFERROR(VLOOKUP(AB39,'様式C-1-1用'!$A$4:$AH$1003,32,0),"")</f>
        <v/>
      </c>
      <c r="AB39" s="1">
        <f t="shared" si="0"/>
        <v>31</v>
      </c>
    </row>
    <row r="40" spans="2:28" ht="15.95" hidden="1" customHeight="1" x14ac:dyDescent="0.15">
      <c r="B40" s="71"/>
      <c r="C40" s="1" t="s">
        <v>288</v>
      </c>
      <c r="D40" s="25"/>
      <c r="F40" s="25"/>
      <c r="G40" s="68"/>
      <c r="H40" s="68"/>
      <c r="I40" s="68"/>
      <c r="J40" s="68"/>
      <c r="K40" s="68"/>
      <c r="L40" s="68"/>
      <c r="M40" s="68"/>
      <c r="N40" s="68"/>
      <c r="O40" s="68"/>
      <c r="P40" s="68"/>
      <c r="Q40" s="70"/>
      <c r="R40" s="85"/>
      <c r="S40" s="25"/>
      <c r="T40" s="25"/>
      <c r="U40" s="68"/>
      <c r="V40" s="86"/>
      <c r="W40" s="86"/>
      <c r="X40" s="86"/>
      <c r="Y40" s="86"/>
      <c r="Z40" s="25"/>
    </row>
    <row r="41" spans="2:28" ht="15.95" hidden="1" customHeight="1" x14ac:dyDescent="0.15">
      <c r="B41" s="71"/>
      <c r="C41" s="79" t="s">
        <v>289</v>
      </c>
      <c r="D41" s="25"/>
      <c r="F41" s="25"/>
      <c r="G41" s="68"/>
      <c r="H41" s="68"/>
      <c r="I41" s="68"/>
      <c r="J41" s="68"/>
      <c r="K41" s="68"/>
      <c r="L41" s="68"/>
      <c r="M41" s="68"/>
      <c r="N41" s="68"/>
      <c r="O41" s="68"/>
      <c r="P41" s="68"/>
      <c r="Q41" s="70"/>
      <c r="R41" s="85"/>
      <c r="S41" s="25"/>
      <c r="T41" s="25"/>
      <c r="U41" s="68"/>
      <c r="V41" s="86"/>
      <c r="W41" s="86"/>
      <c r="X41" s="86"/>
      <c r="Y41" s="86"/>
      <c r="Z41" s="25"/>
    </row>
    <row r="42" spans="2:28" ht="15.95" hidden="1" customHeight="1" x14ac:dyDescent="0.15">
      <c r="B42" s="72"/>
      <c r="C42" s="4" t="s">
        <v>258</v>
      </c>
      <c r="D42" s="4"/>
      <c r="E42" s="4"/>
      <c r="F42" s="4"/>
      <c r="G42" s="4"/>
      <c r="H42" s="4"/>
      <c r="I42" s="4"/>
      <c r="J42" s="4"/>
      <c r="K42" s="4"/>
      <c r="L42" s="4"/>
      <c r="M42" s="4"/>
      <c r="N42" s="4"/>
      <c r="O42" s="4"/>
      <c r="P42" s="4"/>
      <c r="Q42" s="4"/>
      <c r="R42" s="4"/>
      <c r="S42" s="4"/>
      <c r="T42" s="4"/>
      <c r="U42" s="4"/>
      <c r="V42" s="4"/>
      <c r="W42" s="4"/>
      <c r="X42" s="4"/>
      <c r="Y42" s="4"/>
    </row>
    <row r="43" spans="2:28" ht="15.95" hidden="1" customHeight="1" x14ac:dyDescent="0.15">
      <c r="B43" s="4"/>
      <c r="C43" s="4" t="s">
        <v>259</v>
      </c>
      <c r="D43" s="4"/>
      <c r="E43" s="4"/>
      <c r="F43" s="4"/>
      <c r="G43" s="4"/>
      <c r="H43" s="4"/>
      <c r="I43" s="4"/>
      <c r="J43" s="4"/>
      <c r="K43" s="4"/>
      <c r="L43" s="4"/>
      <c r="M43" s="4"/>
      <c r="N43" s="4"/>
      <c r="O43" s="4"/>
      <c r="P43" s="4"/>
      <c r="Q43" s="4"/>
      <c r="R43" s="4"/>
      <c r="S43" s="4"/>
      <c r="T43" s="4"/>
      <c r="U43" s="4"/>
      <c r="V43" s="4"/>
      <c r="W43" s="4"/>
      <c r="X43" s="4"/>
      <c r="Y43" s="4"/>
    </row>
    <row r="44" spans="2:28" ht="15.95" hidden="1" customHeight="1" x14ac:dyDescent="0.15">
      <c r="B44" s="4"/>
      <c r="C44" s="170" t="s">
        <v>465</v>
      </c>
      <c r="D44" s="170"/>
      <c r="E44" s="170"/>
      <c r="F44" s="170"/>
      <c r="G44" s="170"/>
      <c r="H44" s="170"/>
      <c r="I44" s="170"/>
      <c r="J44" s="170"/>
      <c r="K44" s="170"/>
      <c r="L44" s="170"/>
      <c r="M44" s="170"/>
      <c r="N44" s="170"/>
      <c r="O44" s="4"/>
      <c r="P44" s="4"/>
      <c r="Q44" s="4"/>
      <c r="R44" s="4"/>
      <c r="S44" s="4"/>
      <c r="T44" s="4"/>
      <c r="U44" s="4"/>
      <c r="V44" s="4"/>
      <c r="W44" s="4"/>
      <c r="X44" s="4"/>
      <c r="Y44" s="4"/>
    </row>
    <row r="45" spans="2:28" ht="15.95" hidden="1" customHeight="1" x14ac:dyDescent="0.15">
      <c r="C45" s="171" t="s">
        <v>559</v>
      </c>
      <c r="D45" s="172"/>
      <c r="E45" s="172"/>
      <c r="F45" s="172"/>
      <c r="G45" s="172"/>
      <c r="H45" s="172"/>
      <c r="I45" s="172"/>
      <c r="J45" s="172"/>
      <c r="K45" s="172"/>
      <c r="L45" s="172"/>
      <c r="M45" s="172"/>
      <c r="N45" s="172"/>
    </row>
    <row r="46" spans="2:28" ht="15.95" customHeight="1" x14ac:dyDescent="0.15">
      <c r="B46" s="71"/>
      <c r="C46" s="1" t="s">
        <v>288</v>
      </c>
      <c r="D46" s="25"/>
      <c r="F46" s="25"/>
      <c r="G46" s="68"/>
      <c r="H46" s="68"/>
      <c r="I46" s="68"/>
      <c r="J46" s="68"/>
      <c r="K46" s="68"/>
      <c r="L46" s="68"/>
      <c r="M46" s="68"/>
      <c r="N46" s="68"/>
      <c r="O46" s="68"/>
      <c r="P46" s="68"/>
      <c r="Q46" s="70"/>
      <c r="R46" s="85"/>
      <c r="S46" s="25"/>
      <c r="T46" s="25"/>
      <c r="U46" s="68"/>
      <c r="V46" s="86"/>
      <c r="W46" s="86"/>
      <c r="X46" s="86"/>
      <c r="Y46" s="86"/>
      <c r="Z46" s="25"/>
    </row>
    <row r="47" spans="2:28" ht="15.95" customHeight="1" x14ac:dyDescent="0.15">
      <c r="B47" s="71"/>
      <c r="C47" s="79" t="s">
        <v>289</v>
      </c>
      <c r="D47" s="25"/>
      <c r="F47" s="25"/>
      <c r="G47" s="68"/>
      <c r="H47" s="68"/>
      <c r="I47" s="68"/>
      <c r="J47" s="68"/>
      <c r="K47" s="68"/>
      <c r="L47" s="68"/>
      <c r="M47" s="68"/>
      <c r="N47" s="68"/>
      <c r="O47" s="68"/>
      <c r="P47" s="68"/>
      <c r="Q47" s="70"/>
      <c r="R47" s="85"/>
      <c r="S47" s="25"/>
      <c r="T47" s="25"/>
      <c r="U47" s="68"/>
      <c r="V47" s="86"/>
      <c r="W47" s="86"/>
      <c r="X47" s="86"/>
      <c r="Y47" s="86"/>
      <c r="Z47" s="25"/>
    </row>
    <row r="48" spans="2:28" ht="15.95" customHeight="1" x14ac:dyDescent="0.15">
      <c r="B48" s="72"/>
      <c r="C48" s="4" t="s">
        <v>258</v>
      </c>
      <c r="D48" s="4"/>
      <c r="E48" s="4"/>
      <c r="F48" s="4"/>
      <c r="G48" s="4"/>
      <c r="H48" s="4"/>
      <c r="I48" s="4"/>
      <c r="J48" s="4"/>
      <c r="K48" s="4"/>
      <c r="L48" s="4"/>
      <c r="M48" s="4"/>
      <c r="N48" s="4"/>
      <c r="O48" s="4"/>
      <c r="P48" s="4"/>
      <c r="Q48" s="4"/>
      <c r="R48" s="4"/>
      <c r="S48" s="4"/>
      <c r="T48" s="4"/>
      <c r="U48" s="4"/>
      <c r="V48" s="4"/>
      <c r="W48" s="4"/>
      <c r="X48" s="4"/>
      <c r="Y48" s="4"/>
    </row>
    <row r="49" spans="2:25" ht="15.95" customHeight="1" x14ac:dyDescent="0.15">
      <c r="B49" s="4"/>
      <c r="C49" s="4" t="s">
        <v>259</v>
      </c>
      <c r="D49" s="4"/>
      <c r="E49" s="4"/>
      <c r="F49" s="4"/>
      <c r="G49" s="4"/>
      <c r="H49" s="4"/>
      <c r="I49" s="4"/>
      <c r="J49" s="4"/>
      <c r="K49" s="4"/>
      <c r="L49" s="4"/>
      <c r="M49" s="4"/>
      <c r="N49" s="4"/>
      <c r="O49" s="4"/>
      <c r="P49" s="4"/>
      <c r="Q49" s="4"/>
      <c r="R49" s="4"/>
      <c r="S49" s="4"/>
      <c r="T49" s="4"/>
      <c r="U49" s="4"/>
      <c r="V49" s="4"/>
      <c r="W49" s="4"/>
      <c r="X49" s="4"/>
      <c r="Y49" s="4"/>
    </row>
    <row r="50" spans="2:25" ht="15.95" customHeight="1" x14ac:dyDescent="0.15">
      <c r="B50" s="4"/>
      <c r="C50" s="170" t="s">
        <v>465</v>
      </c>
      <c r="D50" s="170"/>
      <c r="E50" s="170"/>
      <c r="F50" s="170"/>
      <c r="G50" s="170"/>
      <c r="H50" s="170"/>
      <c r="I50" s="170"/>
      <c r="J50" s="170"/>
      <c r="K50" s="170"/>
      <c r="L50" s="170"/>
      <c r="M50" s="170"/>
      <c r="N50" s="170"/>
      <c r="O50" s="4"/>
      <c r="P50" s="4"/>
      <c r="Q50" s="4"/>
      <c r="R50" s="4"/>
      <c r="S50" s="4"/>
      <c r="T50" s="4"/>
      <c r="U50" s="4"/>
      <c r="V50" s="4"/>
      <c r="W50" s="4"/>
      <c r="X50" s="4"/>
      <c r="Y50" s="4"/>
    </row>
    <row r="51" spans="2:25" ht="15.95" customHeight="1" x14ac:dyDescent="0.15">
      <c r="C51" s="171" t="s">
        <v>559</v>
      </c>
      <c r="D51" s="172"/>
      <c r="E51" s="172"/>
      <c r="F51" s="172"/>
      <c r="G51" s="172"/>
      <c r="H51" s="172"/>
      <c r="I51" s="172"/>
      <c r="J51" s="172"/>
      <c r="K51" s="172"/>
      <c r="L51" s="172"/>
      <c r="M51" s="172"/>
      <c r="N51" s="172"/>
    </row>
  </sheetData>
  <dataConsolidate/>
  <mergeCells count="131">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 ref="C19:D19"/>
    <mergeCell ref="J17:L17"/>
    <mergeCell ref="J23:L23"/>
    <mergeCell ref="C21:D21"/>
    <mergeCell ref="J21:L21"/>
    <mergeCell ref="C17:D17"/>
    <mergeCell ref="C12:D12"/>
    <mergeCell ref="C14:D14"/>
    <mergeCell ref="C20:D20"/>
    <mergeCell ref="J19:L19"/>
    <mergeCell ref="J12:L12"/>
    <mergeCell ref="C16:D16"/>
    <mergeCell ref="J16:L16"/>
    <mergeCell ref="C18:D18"/>
    <mergeCell ref="J18:L18"/>
    <mergeCell ref="C22:D22"/>
    <mergeCell ref="J22:L22"/>
    <mergeCell ref="C15:D15"/>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J20:L20"/>
    <mergeCell ref="J14:L14"/>
    <mergeCell ref="V10:Y10"/>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B9:B39"/>
    <mergeCell ref="C39:D39"/>
    <mergeCell ref="J39:L39"/>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V28:Y28"/>
    <mergeCell ref="V29:Y29"/>
    <mergeCell ref="V30:Y30"/>
    <mergeCell ref="C38:D38"/>
    <mergeCell ref="J38:L38"/>
    <mergeCell ref="J37:L37"/>
    <mergeCell ref="C37:D37"/>
    <mergeCell ref="J33:L33"/>
    <mergeCell ref="J35:L35"/>
    <mergeCell ref="J36:L36"/>
    <mergeCell ref="V23:Y23"/>
    <mergeCell ref="V24:Y24"/>
    <mergeCell ref="V31:Y31"/>
    <mergeCell ref="V32:Y32"/>
    <mergeCell ref="V33:Y33"/>
    <mergeCell ref="J27:L27"/>
    <mergeCell ref="C33:D33"/>
    <mergeCell ref="C34:D34"/>
    <mergeCell ref="C36:D36"/>
    <mergeCell ref="J31:L31"/>
    <mergeCell ref="V25:Y25"/>
    <mergeCell ref="V26:Y26"/>
    <mergeCell ref="C26:D26"/>
    <mergeCell ref="J25:L25"/>
    <mergeCell ref="J26:L26"/>
    <mergeCell ref="J24:L24"/>
    <mergeCell ref="C23:D23"/>
    <mergeCell ref="C24:D24"/>
    <mergeCell ref="C25:D25"/>
    <mergeCell ref="C30:D30"/>
    <mergeCell ref="J30:L30"/>
    <mergeCell ref="C32:D32"/>
    <mergeCell ref="J32:L32"/>
    <mergeCell ref="J34:L34"/>
  </mergeCells>
  <phoneticPr fontId="8"/>
  <dataValidations count="2">
    <dataValidation type="list" errorStyle="warning" allowBlank="1" showInputMessage="1" showErrorMessage="1" error="選択出来ません" sqref="H9:H39">
      <formula1>INDIRECT(G9)</formula1>
    </dataValidation>
    <dataValidation type="list" allowBlank="1" showInputMessage="1" showErrorMessage="1" sqref="J9:L39">
      <formula1>INDIRECT(I9)</formula1>
    </dataValidation>
  </dataValidations>
  <printOptions horizontalCentered="1"/>
  <pageMargins left="0" right="0" top="0.98425196850393704" bottom="0.39370078740157483" header="0.51181102362204722" footer="0.51181102362204722"/>
  <pageSetup paperSize="9" scale="78" orientation="landscape" copies="2" r:id="rId1"/>
  <headerFooter alignWithMargins="0"/>
  <rowBreaks count="1" manualBreakCount="1">
    <brk id="39" min="1" max="25" man="1"/>
  </rowBreaks>
  <extLst>
    <ext xmlns:x14="http://schemas.microsoft.com/office/spreadsheetml/2009/9/main" uri="{CCE6A557-97BC-4b89-ADB6-D9C93CAAB3DF}">
      <x14:dataValidations xmlns:xm="http://schemas.microsoft.com/office/excel/2006/main" count="7">
        <x14:dataValidation type="list" allowBlank="1" showInputMessage="1" showErrorMessage="1">
          <x14:formula1>
            <xm:f>'(参考)リスト'!$D$16:$D$18</xm:f>
          </x14:formula1>
          <xm:sqref>I9:I39</xm:sqref>
        </x14:dataValidation>
        <x14:dataValidation type="list" allowBlank="1" showInputMessage="1" showErrorMessage="1">
          <x14:formula1>
            <xm:f>'(参考)リスト'!$B$16:$B$20</xm:f>
          </x14:formula1>
          <xm:sqref>G9:G39</xm:sqref>
        </x14:dataValidation>
        <x14:dataValidation type="list" allowBlank="1" showInputMessage="1">
          <x14:formula1>
            <xm:f>'(参考)リスト'!$G$16:$G$20</xm:f>
          </x14:formula1>
          <xm:sqref>P9:P39</xm:sqref>
        </x14:dataValidation>
        <x14:dataValidation type="list" allowBlank="1" showInputMessage="1">
          <x14:formula1>
            <xm:f>'(参考)リスト'!$F$16:$F$21</xm:f>
          </x14:formula1>
          <xm:sqref>Q9:R39</xm:sqref>
        </x14:dataValidation>
        <x14:dataValidation type="list" allowBlank="1" showInputMessage="1">
          <x14:formula1>
            <xm:f>'(参考)リスト'!$H$16:$H$17</xm:f>
          </x14:formula1>
          <xm:sqref>S9:S39</xm:sqref>
        </x14:dataValidation>
        <x14:dataValidation type="list" allowBlank="1" showInputMessage="1">
          <x14:formula1>
            <xm:f>'(参考)リスト'!$I$16:$I$18</xm:f>
          </x14:formula1>
          <xm:sqref>T9:T39</xm:sqref>
        </x14:dataValidation>
        <x14:dataValidation type="list" allowBlank="1" showInputMessage="1">
          <x14:formula1>
            <xm:f>'(参考)リスト'!$J$16:$J$18</xm:f>
          </x14:formula1>
          <xm:sqref>U9:U39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B1:AA43"/>
  <sheetViews>
    <sheetView showGridLines="0" showZeros="0" view="pageBreakPreview" zoomScale="80" zoomScaleNormal="100" zoomScaleSheetLayoutView="80" workbookViewId="0">
      <selection activeCell="J5" sqref="J5:O5"/>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19" t="s">
        <v>338</v>
      </c>
      <c r="C2" s="619"/>
      <c r="D2" s="619"/>
      <c r="E2" s="619"/>
      <c r="F2" s="619"/>
      <c r="G2" s="619"/>
      <c r="H2" s="619"/>
      <c r="I2" s="619"/>
      <c r="J2" s="712"/>
      <c r="K2" s="712"/>
      <c r="L2" s="712"/>
      <c r="M2" s="712"/>
      <c r="N2" s="712"/>
      <c r="O2" s="712"/>
      <c r="P2" s="712"/>
      <c r="Q2" s="712"/>
      <c r="R2" s="712"/>
      <c r="S2" s="712"/>
      <c r="T2" s="712"/>
      <c r="U2" s="712"/>
      <c r="V2" s="712"/>
      <c r="W2" s="712"/>
      <c r="X2" s="712"/>
    </row>
    <row r="3" spans="2:27" ht="20.100000000000001" customHeight="1" x14ac:dyDescent="0.15">
      <c r="B3" s="464" t="s">
        <v>220</v>
      </c>
      <c r="C3" s="468"/>
      <c r="D3" s="468"/>
      <c r="E3" s="465"/>
      <c r="F3" s="713" t="str">
        <f>'様式A-1'!$D$3</f>
        <v>カワジリトンネル</v>
      </c>
      <c r="G3" s="714"/>
      <c r="H3" s="714"/>
      <c r="I3" s="715"/>
      <c r="J3" s="468" t="s">
        <v>219</v>
      </c>
      <c r="K3" s="465"/>
      <c r="L3" s="413" t="str">
        <f>'様式A-1'!$J$3</f>
        <v>一般国道187号線</v>
      </c>
      <c r="M3" s="414"/>
      <c r="N3" s="414"/>
      <c r="O3" s="432" t="s">
        <v>268</v>
      </c>
      <c r="P3" s="434"/>
      <c r="Q3" s="413" t="str">
        <f>様式B!$K$5</f>
        <v>株式会社ニュージェック</v>
      </c>
      <c r="R3" s="414"/>
      <c r="S3" s="414"/>
      <c r="T3" s="415"/>
      <c r="U3" s="639" t="s">
        <v>229</v>
      </c>
      <c r="V3" s="640"/>
      <c r="W3" s="640"/>
      <c r="X3" s="641"/>
      <c r="Y3" s="621">
        <f>様式B!$Q$5</f>
        <v>44876</v>
      </c>
      <c r="Z3" s="623"/>
    </row>
    <row r="4" spans="2:27" ht="20.100000000000001" customHeight="1" x14ac:dyDescent="0.15">
      <c r="B4" s="437" t="s">
        <v>0</v>
      </c>
      <c r="C4" s="438"/>
      <c r="D4" s="438"/>
      <c r="E4" s="439"/>
      <c r="F4" s="721" t="str">
        <f>'様式A-1'!$D$4</f>
        <v>川尻トンネル</v>
      </c>
      <c r="G4" s="722"/>
      <c r="H4" s="722"/>
      <c r="I4" s="723"/>
      <c r="J4" s="719" t="s">
        <v>1</v>
      </c>
      <c r="K4" s="720"/>
      <c r="L4" s="413" t="str">
        <f>'様式A-1'!$R$3</f>
        <v>山口県岩国土木建築事務所</v>
      </c>
      <c r="M4" s="414"/>
      <c r="N4" s="414"/>
      <c r="O4" s="432" t="s">
        <v>269</v>
      </c>
      <c r="P4" s="434"/>
      <c r="Q4" s="741" t="str">
        <f>様式B!$K$6</f>
        <v>石村勝伸</v>
      </c>
      <c r="R4" s="742"/>
      <c r="S4" s="742"/>
      <c r="T4" s="761"/>
      <c r="U4" s="735"/>
      <c r="V4" s="736"/>
      <c r="W4" s="736"/>
      <c r="X4" s="737"/>
      <c r="Y4" s="738"/>
      <c r="Z4" s="739"/>
    </row>
    <row r="5" spans="2:27" ht="30" customHeight="1" x14ac:dyDescent="0.15">
      <c r="B5" s="178"/>
      <c r="C5" s="718" t="s">
        <v>47</v>
      </c>
      <c r="D5" s="628"/>
      <c r="E5" s="716" t="s">
        <v>218</v>
      </c>
      <c r="F5" s="716" t="s">
        <v>212</v>
      </c>
      <c r="G5" s="718" t="s">
        <v>217</v>
      </c>
      <c r="H5" s="757"/>
      <c r="I5" s="758"/>
      <c r="J5" s="493" t="s">
        <v>216</v>
      </c>
      <c r="K5" s="505"/>
      <c r="L5" s="505"/>
      <c r="M5" s="505"/>
      <c r="N5" s="505"/>
      <c r="O5" s="505"/>
      <c r="P5" s="751" t="s">
        <v>251</v>
      </c>
      <c r="Q5" s="753"/>
      <c r="R5" s="728" t="s">
        <v>275</v>
      </c>
      <c r="S5" s="749"/>
      <c r="T5" s="749"/>
      <c r="U5" s="749"/>
      <c r="V5" s="749"/>
      <c r="W5" s="729"/>
      <c r="X5" s="728" t="s">
        <v>208</v>
      </c>
      <c r="Y5" s="749"/>
      <c r="Z5" s="729"/>
    </row>
    <row r="6" spans="2:27" ht="16.5" customHeight="1" x14ac:dyDescent="0.15">
      <c r="B6" s="178"/>
      <c r="C6" s="762"/>
      <c r="D6" s="628"/>
      <c r="E6" s="763"/>
      <c r="F6" s="763"/>
      <c r="G6" s="728" t="s">
        <v>207</v>
      </c>
      <c r="H6" s="729"/>
      <c r="I6" s="724" t="s">
        <v>206</v>
      </c>
      <c r="J6" s="620" t="s">
        <v>215</v>
      </c>
      <c r="K6" s="620"/>
      <c r="L6" s="620"/>
      <c r="M6" s="620"/>
      <c r="N6" s="726" t="s">
        <v>214</v>
      </c>
      <c r="O6" s="726"/>
      <c r="P6" s="724" t="s">
        <v>290</v>
      </c>
      <c r="Q6" s="725"/>
      <c r="R6" s="744" t="s">
        <v>201</v>
      </c>
      <c r="S6" s="724" t="s">
        <v>271</v>
      </c>
      <c r="T6" s="724"/>
      <c r="U6" s="724"/>
      <c r="V6" s="724"/>
      <c r="W6" s="724"/>
      <c r="X6" s="718"/>
      <c r="Y6" s="757"/>
      <c r="Z6" s="758"/>
    </row>
    <row r="7" spans="2:27" ht="16.5" customHeight="1" x14ac:dyDescent="0.15">
      <c r="B7" s="178"/>
      <c r="C7" s="738"/>
      <c r="D7" s="739"/>
      <c r="E7" s="764"/>
      <c r="F7" s="764"/>
      <c r="G7" s="730"/>
      <c r="H7" s="731"/>
      <c r="I7" s="725"/>
      <c r="J7" s="658"/>
      <c r="K7" s="658"/>
      <c r="L7" s="658"/>
      <c r="M7" s="658"/>
      <c r="N7" s="658"/>
      <c r="O7" s="658"/>
      <c r="P7" s="87" t="s">
        <v>278</v>
      </c>
      <c r="Q7" s="87" t="s">
        <v>280</v>
      </c>
      <c r="R7" s="759"/>
      <c r="S7" s="725"/>
      <c r="T7" s="725"/>
      <c r="U7" s="725"/>
      <c r="V7" s="725"/>
      <c r="W7" s="725"/>
      <c r="X7" s="74"/>
      <c r="Y7" s="75"/>
      <c r="Z7" s="76"/>
    </row>
    <row r="8" spans="2:27" ht="15.95" customHeight="1" x14ac:dyDescent="0.15">
      <c r="B8" s="732" t="s">
        <v>819</v>
      </c>
      <c r="C8" s="710">
        <f>VLOOKUP(AA8,'様式C-1-2用'!$A$3:$V$1000,3,0)</f>
        <v>0</v>
      </c>
      <c r="D8" s="711"/>
      <c r="E8" s="2" t="str">
        <f>VLOOKUP(AA8,'様式C-1-2用'!$A$3:$V$1000,4,0)</f>
        <v/>
      </c>
      <c r="F8" s="73" t="str">
        <f>VLOOKUP(AA8,'様式C-1-2用'!$A$3:$V$1000,5,0)</f>
        <v/>
      </c>
      <c r="G8" s="142">
        <f>VLOOKUP(AA8,'様式C-1-2用'!$A$3:$V$1000,6,0)</f>
        <v>0</v>
      </c>
      <c r="H8" s="142">
        <f>VLOOKUP(AA8,'様式C-1-2用'!$A$3:$V$1000,7,0)</f>
        <v>0</v>
      </c>
      <c r="I8" s="142">
        <f>VLOOKUP(AA8,'様式C-1-2用'!$A$3:$V$1000,8,0)</f>
        <v>0</v>
      </c>
      <c r="J8" s="431">
        <f>VLOOKUP(AA8,'様式C-1-2用'!$A$3:$V$1000,9,0)</f>
        <v>0</v>
      </c>
      <c r="K8" s="431"/>
      <c r="L8" s="431"/>
      <c r="M8" s="431"/>
      <c r="N8" s="760">
        <f>VLOOKUP(AA8,'様式C-1-2用'!$A$3:$V$1000,10,0)</f>
        <v>0</v>
      </c>
      <c r="O8" s="760"/>
      <c r="P8" s="142">
        <f>VLOOKUP(AA8,'様式C-1-2用'!$A$3:$V$1000,11,0)</f>
        <v>0</v>
      </c>
      <c r="Q8" s="142">
        <f>VLOOKUP(AA8,'様式C-1-2用'!$A$3:$V$1000,12,0)</f>
        <v>0</v>
      </c>
      <c r="R8" s="2">
        <f>VLOOKUP(AA8,'様式C-1-2用'!$A$3:$V$1000,13,0)</f>
        <v>0</v>
      </c>
      <c r="S8" s="431">
        <f>VLOOKUP(AA8,'様式C-1-2用'!$A$3:$V$1000,14,0)</f>
        <v>0</v>
      </c>
      <c r="T8" s="431"/>
      <c r="U8" s="431"/>
      <c r="V8" s="431"/>
      <c r="W8" s="431"/>
      <c r="X8" s="496">
        <f>VLOOKUP(AA8,'様式C-1-2用'!$A$3:$V$1000,15,0)</f>
        <v>0</v>
      </c>
      <c r="Y8" s="500"/>
      <c r="Z8" s="497"/>
      <c r="AA8" s="1">
        <v>1</v>
      </c>
    </row>
    <row r="9" spans="2:27" ht="15.95" customHeight="1" x14ac:dyDescent="0.15">
      <c r="B9" s="732"/>
      <c r="C9" s="710">
        <f>VLOOKUP(AA9,'様式C-1-2用'!$A$3:$V$1000,3,0)</f>
        <v>0</v>
      </c>
      <c r="D9" s="711"/>
      <c r="E9" s="2" t="str">
        <f>VLOOKUP(AA9,'様式C-1-2用'!$A$3:$V$1000,4,0)</f>
        <v/>
      </c>
      <c r="F9" s="73" t="str">
        <f>VLOOKUP(AA9,'様式C-1-2用'!$A$3:$V$1000,5,0)</f>
        <v/>
      </c>
      <c r="G9" s="142">
        <f>VLOOKUP(AA9,'様式C-1-2用'!$A$3:$V$1000,6,0)</f>
        <v>0</v>
      </c>
      <c r="H9" s="142">
        <f>VLOOKUP(AA9,'様式C-1-2用'!$A$3:$V$1000,7,0)</f>
        <v>0</v>
      </c>
      <c r="I9" s="142">
        <f>VLOOKUP(AA9,'様式C-1-2用'!$A$3:$V$1000,8,0)</f>
        <v>0</v>
      </c>
      <c r="J9" s="431">
        <f>VLOOKUP(AA9,'様式C-1-2用'!$A$3:$V$1000,9,0)</f>
        <v>0</v>
      </c>
      <c r="K9" s="431"/>
      <c r="L9" s="431"/>
      <c r="M9" s="431"/>
      <c r="N9" s="760">
        <f>VLOOKUP(AA9,'様式C-1-2用'!$A$3:$V$1000,10,0)</f>
        <v>0</v>
      </c>
      <c r="O9" s="760"/>
      <c r="P9" s="142">
        <f>VLOOKUP(AA9,'様式C-1-2用'!$A$3:$V$1000,11,0)</f>
        <v>0</v>
      </c>
      <c r="Q9" s="142">
        <f>VLOOKUP(AA9,'様式C-1-2用'!$A$3:$V$1000,12,0)</f>
        <v>0</v>
      </c>
      <c r="R9" s="2">
        <f>VLOOKUP(AA9,'様式C-1-2用'!$A$3:$V$1000,13,0)</f>
        <v>0</v>
      </c>
      <c r="S9" s="431">
        <f>VLOOKUP(AA9,'様式C-1-2用'!$A$3:$V$1000,14,0)</f>
        <v>0</v>
      </c>
      <c r="T9" s="431"/>
      <c r="U9" s="431"/>
      <c r="V9" s="431"/>
      <c r="W9" s="431"/>
      <c r="X9" s="496">
        <f>VLOOKUP(AA9,'様式C-1-2用'!$A$3:$V$1000,15,0)</f>
        <v>0</v>
      </c>
      <c r="Y9" s="500"/>
      <c r="Z9" s="497"/>
      <c r="AA9" s="1">
        <f>AA8+1</f>
        <v>2</v>
      </c>
    </row>
    <row r="10" spans="2:27" ht="15.95" customHeight="1" x14ac:dyDescent="0.15">
      <c r="B10" s="732"/>
      <c r="C10" s="710">
        <f>VLOOKUP(AA10,'様式C-1-2用'!$A$3:$V$1000,3,0)</f>
        <v>0</v>
      </c>
      <c r="D10" s="711"/>
      <c r="E10" s="2" t="str">
        <f>VLOOKUP(AA10,'様式C-1-2用'!$A$3:$V$1000,4,0)</f>
        <v/>
      </c>
      <c r="F10" s="73" t="str">
        <f>VLOOKUP(AA10,'様式C-1-2用'!$A$3:$V$1000,5,0)</f>
        <v/>
      </c>
      <c r="G10" s="142">
        <f>VLOOKUP(AA10,'様式C-1-2用'!$A$3:$V$1000,6,0)</f>
        <v>0</v>
      </c>
      <c r="H10" s="142">
        <f>VLOOKUP(AA10,'様式C-1-2用'!$A$3:$V$1000,7,0)</f>
        <v>0</v>
      </c>
      <c r="I10" s="142">
        <f>VLOOKUP(AA10,'様式C-1-2用'!$A$3:$V$1000,8,0)</f>
        <v>0</v>
      </c>
      <c r="J10" s="431">
        <f>VLOOKUP(AA10,'様式C-1-2用'!$A$3:$V$1000,9,0)</f>
        <v>0</v>
      </c>
      <c r="K10" s="431"/>
      <c r="L10" s="431"/>
      <c r="M10" s="431"/>
      <c r="N10" s="760">
        <f>VLOOKUP(AA10,'様式C-1-2用'!$A$3:$V$1000,10,0)</f>
        <v>0</v>
      </c>
      <c r="O10" s="760"/>
      <c r="P10" s="142">
        <f>VLOOKUP(AA10,'様式C-1-2用'!$A$3:$V$1000,11,0)</f>
        <v>0</v>
      </c>
      <c r="Q10" s="142">
        <f>VLOOKUP(AA10,'様式C-1-2用'!$A$3:$V$1000,12,0)</f>
        <v>0</v>
      </c>
      <c r="R10" s="2">
        <f>VLOOKUP(AA10,'様式C-1-2用'!$A$3:$V$1000,13,0)</f>
        <v>0</v>
      </c>
      <c r="S10" s="431">
        <f>VLOOKUP(AA10,'様式C-1-2用'!$A$3:$V$1000,14,0)</f>
        <v>0</v>
      </c>
      <c r="T10" s="431"/>
      <c r="U10" s="431"/>
      <c r="V10" s="431"/>
      <c r="W10" s="431"/>
      <c r="X10" s="496">
        <f>VLOOKUP(AA10,'様式C-1-2用'!$A$3:$V$1000,15,0)</f>
        <v>0</v>
      </c>
      <c r="Y10" s="500"/>
      <c r="Z10" s="497"/>
      <c r="AA10" s="1">
        <f t="shared" ref="AA10:AA38" si="0">AA9+1</f>
        <v>3</v>
      </c>
    </row>
    <row r="11" spans="2:27" ht="15.95" customHeight="1" x14ac:dyDescent="0.15">
      <c r="B11" s="732"/>
      <c r="C11" s="710">
        <f>VLOOKUP(AA11,'様式C-1-2用'!$A$3:$V$1000,3,0)</f>
        <v>0</v>
      </c>
      <c r="D11" s="711"/>
      <c r="E11" s="2" t="str">
        <f>VLOOKUP(AA11,'様式C-1-2用'!$A$3:$V$1000,4,0)</f>
        <v/>
      </c>
      <c r="F11" s="73" t="str">
        <f>VLOOKUP(AA11,'様式C-1-2用'!$A$3:$V$1000,5,0)</f>
        <v/>
      </c>
      <c r="G11" s="142">
        <f>VLOOKUP(AA11,'様式C-1-2用'!$A$3:$V$1000,6,0)</f>
        <v>0</v>
      </c>
      <c r="H11" s="142">
        <f>VLOOKUP(AA11,'様式C-1-2用'!$A$3:$V$1000,7,0)</f>
        <v>0</v>
      </c>
      <c r="I11" s="142">
        <f>VLOOKUP(AA11,'様式C-1-2用'!$A$3:$V$1000,8,0)</f>
        <v>0</v>
      </c>
      <c r="J11" s="431">
        <f>VLOOKUP(AA11,'様式C-1-2用'!$A$3:$V$1000,9,0)</f>
        <v>0</v>
      </c>
      <c r="K11" s="431"/>
      <c r="L11" s="431"/>
      <c r="M11" s="431"/>
      <c r="N11" s="760">
        <f>VLOOKUP(AA11,'様式C-1-2用'!$A$3:$V$1000,10,0)</f>
        <v>0</v>
      </c>
      <c r="O11" s="760"/>
      <c r="P11" s="142">
        <f>VLOOKUP(AA11,'様式C-1-2用'!$A$3:$V$1000,11,0)</f>
        <v>0</v>
      </c>
      <c r="Q11" s="142">
        <f>VLOOKUP(AA11,'様式C-1-2用'!$A$3:$V$1000,12,0)</f>
        <v>0</v>
      </c>
      <c r="R11" s="2">
        <f>VLOOKUP(AA11,'様式C-1-2用'!$A$3:$V$1000,13,0)</f>
        <v>0</v>
      </c>
      <c r="S11" s="431">
        <f>VLOOKUP(AA11,'様式C-1-2用'!$A$3:$V$1000,14,0)</f>
        <v>0</v>
      </c>
      <c r="T11" s="431"/>
      <c r="U11" s="431"/>
      <c r="V11" s="431"/>
      <c r="W11" s="431"/>
      <c r="X11" s="496">
        <f>VLOOKUP(AA11,'様式C-1-2用'!$A$3:$V$1000,15,0)</f>
        <v>0</v>
      </c>
      <c r="Y11" s="500"/>
      <c r="Z11" s="497"/>
      <c r="AA11" s="1">
        <f t="shared" si="0"/>
        <v>4</v>
      </c>
    </row>
    <row r="12" spans="2:27" ht="15.95" customHeight="1" x14ac:dyDescent="0.15">
      <c r="B12" s="732"/>
      <c r="C12" s="710">
        <f>VLOOKUP(AA12,'様式C-1-2用'!$A$3:$V$1000,3,0)</f>
        <v>0</v>
      </c>
      <c r="D12" s="711"/>
      <c r="E12" s="2" t="str">
        <f>VLOOKUP(AA12,'様式C-1-2用'!$A$3:$V$1000,4,0)</f>
        <v/>
      </c>
      <c r="F12" s="73" t="str">
        <f>VLOOKUP(AA12,'様式C-1-2用'!$A$3:$V$1000,5,0)</f>
        <v/>
      </c>
      <c r="G12" s="142">
        <f>VLOOKUP(AA12,'様式C-1-2用'!$A$3:$V$1000,6,0)</f>
        <v>0</v>
      </c>
      <c r="H12" s="142">
        <f>VLOOKUP(AA12,'様式C-1-2用'!$A$3:$V$1000,7,0)</f>
        <v>0</v>
      </c>
      <c r="I12" s="142">
        <f>VLOOKUP(AA12,'様式C-1-2用'!$A$3:$V$1000,8,0)</f>
        <v>0</v>
      </c>
      <c r="J12" s="431">
        <f>VLOOKUP(AA12,'様式C-1-2用'!$A$3:$V$1000,9,0)</f>
        <v>0</v>
      </c>
      <c r="K12" s="431"/>
      <c r="L12" s="431"/>
      <c r="M12" s="431"/>
      <c r="N12" s="760">
        <f>VLOOKUP(AA12,'様式C-1-2用'!$A$3:$V$1000,10,0)</f>
        <v>0</v>
      </c>
      <c r="O12" s="760"/>
      <c r="P12" s="142">
        <f>VLOOKUP(AA12,'様式C-1-2用'!$A$3:$V$1000,11,0)</f>
        <v>0</v>
      </c>
      <c r="Q12" s="142">
        <f>VLOOKUP(AA12,'様式C-1-2用'!$A$3:$V$1000,12,0)</f>
        <v>0</v>
      </c>
      <c r="R12" s="2">
        <f>VLOOKUP(AA12,'様式C-1-2用'!$A$3:$V$1000,13,0)</f>
        <v>0</v>
      </c>
      <c r="S12" s="431">
        <f>VLOOKUP(AA12,'様式C-1-2用'!$A$3:$V$1000,14,0)</f>
        <v>0</v>
      </c>
      <c r="T12" s="431"/>
      <c r="U12" s="431"/>
      <c r="V12" s="431"/>
      <c r="W12" s="431"/>
      <c r="X12" s="496">
        <f>VLOOKUP(AA12,'様式C-1-2用'!$A$3:$V$1000,15,0)</f>
        <v>0</v>
      </c>
      <c r="Y12" s="500"/>
      <c r="Z12" s="497"/>
      <c r="AA12" s="1">
        <f t="shared" si="0"/>
        <v>5</v>
      </c>
    </row>
    <row r="13" spans="2:27" ht="15.95" customHeight="1" x14ac:dyDescent="0.15">
      <c r="B13" s="732"/>
      <c r="C13" s="710">
        <f>VLOOKUP(AA13,'様式C-1-2用'!$A$3:$V$1000,3,0)</f>
        <v>0</v>
      </c>
      <c r="D13" s="711"/>
      <c r="E13" s="2" t="str">
        <f>VLOOKUP(AA13,'様式C-1-2用'!$A$3:$V$1000,4,0)</f>
        <v/>
      </c>
      <c r="F13" s="73" t="str">
        <f>VLOOKUP(AA13,'様式C-1-2用'!$A$3:$V$1000,5,0)</f>
        <v/>
      </c>
      <c r="G13" s="142">
        <f>VLOOKUP(AA13,'様式C-1-2用'!$A$3:$V$1000,6,0)</f>
        <v>0</v>
      </c>
      <c r="H13" s="142">
        <f>VLOOKUP(AA13,'様式C-1-2用'!$A$3:$V$1000,7,0)</f>
        <v>0</v>
      </c>
      <c r="I13" s="142">
        <f>VLOOKUP(AA13,'様式C-1-2用'!$A$3:$V$1000,8,0)</f>
        <v>0</v>
      </c>
      <c r="J13" s="431">
        <f>VLOOKUP(AA13,'様式C-1-2用'!$A$3:$V$1000,9,0)</f>
        <v>0</v>
      </c>
      <c r="K13" s="431"/>
      <c r="L13" s="431"/>
      <c r="M13" s="431"/>
      <c r="N13" s="760">
        <f>VLOOKUP(AA13,'様式C-1-2用'!$A$3:$V$1000,10,0)</f>
        <v>0</v>
      </c>
      <c r="O13" s="760"/>
      <c r="P13" s="142">
        <f>VLOOKUP(AA13,'様式C-1-2用'!$A$3:$V$1000,11,0)</f>
        <v>0</v>
      </c>
      <c r="Q13" s="142">
        <f>VLOOKUP(AA13,'様式C-1-2用'!$A$3:$V$1000,12,0)</f>
        <v>0</v>
      </c>
      <c r="R13" s="2">
        <f>VLOOKUP(AA13,'様式C-1-2用'!$A$3:$V$1000,13,0)</f>
        <v>0</v>
      </c>
      <c r="S13" s="431">
        <f>VLOOKUP(AA13,'様式C-1-2用'!$A$3:$V$1000,14,0)</f>
        <v>0</v>
      </c>
      <c r="T13" s="431"/>
      <c r="U13" s="431"/>
      <c r="V13" s="431"/>
      <c r="W13" s="431"/>
      <c r="X13" s="496">
        <f>VLOOKUP(AA13,'様式C-1-2用'!$A$3:$V$1000,15,0)</f>
        <v>0</v>
      </c>
      <c r="Y13" s="500"/>
      <c r="Z13" s="497"/>
      <c r="AA13" s="1">
        <f t="shared" si="0"/>
        <v>6</v>
      </c>
    </row>
    <row r="14" spans="2:27" ht="15.95" customHeight="1" x14ac:dyDescent="0.15">
      <c r="B14" s="732"/>
      <c r="C14" s="710">
        <f>VLOOKUP(AA14,'様式C-1-2用'!$A$3:$V$1000,3,0)</f>
        <v>0</v>
      </c>
      <c r="D14" s="711"/>
      <c r="E14" s="2" t="str">
        <f>VLOOKUP(AA14,'様式C-1-2用'!$A$3:$V$1000,4,0)</f>
        <v/>
      </c>
      <c r="F14" s="73" t="str">
        <f>VLOOKUP(AA14,'様式C-1-2用'!$A$3:$V$1000,5,0)</f>
        <v/>
      </c>
      <c r="G14" s="142">
        <f>VLOOKUP(AA14,'様式C-1-2用'!$A$3:$V$1000,6,0)</f>
        <v>0</v>
      </c>
      <c r="H14" s="142">
        <f>VLOOKUP(AA14,'様式C-1-2用'!$A$3:$V$1000,7,0)</f>
        <v>0</v>
      </c>
      <c r="I14" s="142">
        <f>VLOOKUP(AA14,'様式C-1-2用'!$A$3:$V$1000,8,0)</f>
        <v>0</v>
      </c>
      <c r="J14" s="431">
        <f>VLOOKUP(AA14,'様式C-1-2用'!$A$3:$V$1000,9,0)</f>
        <v>0</v>
      </c>
      <c r="K14" s="431"/>
      <c r="L14" s="431"/>
      <c r="M14" s="431"/>
      <c r="N14" s="760">
        <f>VLOOKUP(AA14,'様式C-1-2用'!$A$3:$V$1000,10,0)</f>
        <v>0</v>
      </c>
      <c r="O14" s="760"/>
      <c r="P14" s="142">
        <f>VLOOKUP(AA14,'様式C-1-2用'!$A$3:$V$1000,11,0)</f>
        <v>0</v>
      </c>
      <c r="Q14" s="142">
        <f>VLOOKUP(AA14,'様式C-1-2用'!$A$3:$V$1000,12,0)</f>
        <v>0</v>
      </c>
      <c r="R14" s="2">
        <f>VLOOKUP(AA14,'様式C-1-2用'!$A$3:$V$1000,13,0)</f>
        <v>0</v>
      </c>
      <c r="S14" s="431">
        <f>VLOOKUP(AA14,'様式C-1-2用'!$A$3:$V$1000,14,0)</f>
        <v>0</v>
      </c>
      <c r="T14" s="431"/>
      <c r="U14" s="431"/>
      <c r="V14" s="431"/>
      <c r="W14" s="431"/>
      <c r="X14" s="496">
        <f>VLOOKUP(AA14,'様式C-1-2用'!$A$3:$V$1000,15,0)</f>
        <v>0</v>
      </c>
      <c r="Y14" s="500"/>
      <c r="Z14" s="497"/>
      <c r="AA14" s="1">
        <f t="shared" si="0"/>
        <v>7</v>
      </c>
    </row>
    <row r="15" spans="2:27" ht="15.95" customHeight="1" x14ac:dyDescent="0.15">
      <c r="B15" s="732"/>
      <c r="C15" s="710">
        <f>VLOOKUP(AA15,'様式C-1-2用'!$A$3:$V$1000,3,0)</f>
        <v>0</v>
      </c>
      <c r="D15" s="711"/>
      <c r="E15" s="2" t="str">
        <f>VLOOKUP(AA15,'様式C-1-2用'!$A$3:$V$1000,4,0)</f>
        <v/>
      </c>
      <c r="F15" s="73" t="str">
        <f>VLOOKUP(AA15,'様式C-1-2用'!$A$3:$V$1000,5,0)</f>
        <v/>
      </c>
      <c r="G15" s="142">
        <f>VLOOKUP(AA15,'様式C-1-2用'!$A$3:$V$1000,6,0)</f>
        <v>0</v>
      </c>
      <c r="H15" s="142">
        <f>VLOOKUP(AA15,'様式C-1-2用'!$A$3:$V$1000,7,0)</f>
        <v>0</v>
      </c>
      <c r="I15" s="142">
        <f>VLOOKUP(AA15,'様式C-1-2用'!$A$3:$V$1000,8,0)</f>
        <v>0</v>
      </c>
      <c r="J15" s="431">
        <f>VLOOKUP(AA15,'様式C-1-2用'!$A$3:$V$1000,9,0)</f>
        <v>0</v>
      </c>
      <c r="K15" s="431"/>
      <c r="L15" s="431"/>
      <c r="M15" s="431"/>
      <c r="N15" s="760">
        <f>VLOOKUP(AA15,'様式C-1-2用'!$A$3:$V$1000,10,0)</f>
        <v>0</v>
      </c>
      <c r="O15" s="760"/>
      <c r="P15" s="142">
        <f>VLOOKUP(AA15,'様式C-1-2用'!$A$3:$V$1000,11,0)</f>
        <v>0</v>
      </c>
      <c r="Q15" s="142">
        <f>VLOOKUP(AA15,'様式C-1-2用'!$A$3:$V$1000,12,0)</f>
        <v>0</v>
      </c>
      <c r="R15" s="2">
        <f>VLOOKUP(AA15,'様式C-1-2用'!$A$3:$V$1000,13,0)</f>
        <v>0</v>
      </c>
      <c r="S15" s="431">
        <f>VLOOKUP(AA15,'様式C-1-2用'!$A$3:$V$1000,14,0)</f>
        <v>0</v>
      </c>
      <c r="T15" s="431"/>
      <c r="U15" s="431"/>
      <c r="V15" s="431"/>
      <c r="W15" s="431"/>
      <c r="X15" s="496">
        <f>VLOOKUP(AA15,'様式C-1-2用'!$A$3:$V$1000,15,0)</f>
        <v>0</v>
      </c>
      <c r="Y15" s="500"/>
      <c r="Z15" s="497"/>
      <c r="AA15" s="1">
        <f t="shared" si="0"/>
        <v>8</v>
      </c>
    </row>
    <row r="16" spans="2:27" ht="15.95" customHeight="1" x14ac:dyDescent="0.15">
      <c r="B16" s="732"/>
      <c r="C16" s="710">
        <f>VLOOKUP(AA16,'様式C-1-2用'!$A$3:$V$1000,3,0)</f>
        <v>0</v>
      </c>
      <c r="D16" s="711"/>
      <c r="E16" s="2" t="str">
        <f>VLOOKUP(AA16,'様式C-1-2用'!$A$3:$V$1000,4,0)</f>
        <v/>
      </c>
      <c r="F16" s="73" t="str">
        <f>VLOOKUP(AA16,'様式C-1-2用'!$A$3:$V$1000,5,0)</f>
        <v/>
      </c>
      <c r="G16" s="142">
        <f>VLOOKUP(AA16,'様式C-1-2用'!$A$3:$V$1000,6,0)</f>
        <v>0</v>
      </c>
      <c r="H16" s="142">
        <f>VLOOKUP(AA16,'様式C-1-2用'!$A$3:$V$1000,7,0)</f>
        <v>0</v>
      </c>
      <c r="I16" s="142">
        <f>VLOOKUP(AA16,'様式C-1-2用'!$A$3:$V$1000,8,0)</f>
        <v>0</v>
      </c>
      <c r="J16" s="431">
        <f>VLOOKUP(AA16,'様式C-1-2用'!$A$3:$V$1000,9,0)</f>
        <v>0</v>
      </c>
      <c r="K16" s="431"/>
      <c r="L16" s="431"/>
      <c r="M16" s="431"/>
      <c r="N16" s="760">
        <f>VLOOKUP(AA16,'様式C-1-2用'!$A$3:$V$1000,10,0)</f>
        <v>0</v>
      </c>
      <c r="O16" s="760"/>
      <c r="P16" s="142">
        <f>VLOOKUP(AA16,'様式C-1-2用'!$A$3:$V$1000,11,0)</f>
        <v>0</v>
      </c>
      <c r="Q16" s="142">
        <f>VLOOKUP(AA16,'様式C-1-2用'!$A$3:$V$1000,12,0)</f>
        <v>0</v>
      </c>
      <c r="R16" s="2">
        <f>VLOOKUP(AA16,'様式C-1-2用'!$A$3:$V$1000,13,0)</f>
        <v>0</v>
      </c>
      <c r="S16" s="431">
        <f>VLOOKUP(AA16,'様式C-1-2用'!$A$3:$V$1000,14,0)</f>
        <v>0</v>
      </c>
      <c r="T16" s="431"/>
      <c r="U16" s="431"/>
      <c r="V16" s="431"/>
      <c r="W16" s="431"/>
      <c r="X16" s="496">
        <f>VLOOKUP(AA16,'様式C-1-2用'!$A$3:$V$1000,15,0)</f>
        <v>0</v>
      </c>
      <c r="Y16" s="500"/>
      <c r="Z16" s="497"/>
      <c r="AA16" s="1">
        <f t="shared" si="0"/>
        <v>9</v>
      </c>
    </row>
    <row r="17" spans="2:27" ht="15.95" customHeight="1" x14ac:dyDescent="0.15">
      <c r="B17" s="732"/>
      <c r="C17" s="710">
        <f>VLOOKUP(AA17,'様式C-1-2用'!$A$3:$V$1000,3,0)</f>
        <v>0</v>
      </c>
      <c r="D17" s="711"/>
      <c r="E17" s="2" t="str">
        <f>VLOOKUP(AA17,'様式C-1-2用'!$A$3:$V$1000,4,0)</f>
        <v/>
      </c>
      <c r="F17" s="73" t="str">
        <f>VLOOKUP(AA17,'様式C-1-2用'!$A$3:$V$1000,5,0)</f>
        <v/>
      </c>
      <c r="G17" s="142">
        <f>VLOOKUP(AA17,'様式C-1-2用'!$A$3:$V$1000,6,0)</f>
        <v>0</v>
      </c>
      <c r="H17" s="142">
        <f>VLOOKUP(AA17,'様式C-1-2用'!$A$3:$V$1000,7,0)</f>
        <v>0</v>
      </c>
      <c r="I17" s="142">
        <f>VLOOKUP(AA17,'様式C-1-2用'!$A$3:$V$1000,8,0)</f>
        <v>0</v>
      </c>
      <c r="J17" s="431">
        <f>VLOOKUP(AA17,'様式C-1-2用'!$A$3:$V$1000,9,0)</f>
        <v>0</v>
      </c>
      <c r="K17" s="431"/>
      <c r="L17" s="431"/>
      <c r="M17" s="431"/>
      <c r="N17" s="760">
        <f>VLOOKUP(AA17,'様式C-1-2用'!$A$3:$V$1000,10,0)</f>
        <v>0</v>
      </c>
      <c r="O17" s="760"/>
      <c r="P17" s="142">
        <f>VLOOKUP(AA17,'様式C-1-2用'!$A$3:$V$1000,11,0)</f>
        <v>0</v>
      </c>
      <c r="Q17" s="142">
        <f>VLOOKUP(AA17,'様式C-1-2用'!$A$3:$V$1000,12,0)</f>
        <v>0</v>
      </c>
      <c r="R17" s="2">
        <f>VLOOKUP(AA17,'様式C-1-2用'!$A$3:$V$1000,13,0)</f>
        <v>0</v>
      </c>
      <c r="S17" s="431">
        <f>VLOOKUP(AA17,'様式C-1-2用'!$A$3:$V$1000,14,0)</f>
        <v>0</v>
      </c>
      <c r="T17" s="431"/>
      <c r="U17" s="431"/>
      <c r="V17" s="431"/>
      <c r="W17" s="431"/>
      <c r="X17" s="496">
        <f>VLOOKUP(AA17,'様式C-1-2用'!$A$3:$V$1000,15,0)</f>
        <v>0</v>
      </c>
      <c r="Y17" s="500"/>
      <c r="Z17" s="497"/>
      <c r="AA17" s="1">
        <f t="shared" si="0"/>
        <v>10</v>
      </c>
    </row>
    <row r="18" spans="2:27" ht="15.95" customHeight="1" x14ac:dyDescent="0.15">
      <c r="B18" s="732"/>
      <c r="C18" s="710">
        <f>VLOOKUP(AA18,'様式C-1-2用'!$A$3:$V$1000,3,0)</f>
        <v>0</v>
      </c>
      <c r="D18" s="711"/>
      <c r="E18" s="2" t="str">
        <f>VLOOKUP(AA18,'様式C-1-2用'!$A$3:$V$1000,4,0)</f>
        <v/>
      </c>
      <c r="F18" s="73" t="str">
        <f>VLOOKUP(AA18,'様式C-1-2用'!$A$3:$V$1000,5,0)</f>
        <v/>
      </c>
      <c r="G18" s="142">
        <f>VLOOKUP(AA18,'様式C-1-2用'!$A$3:$V$1000,6,0)</f>
        <v>0</v>
      </c>
      <c r="H18" s="142">
        <f>VLOOKUP(AA18,'様式C-1-2用'!$A$3:$V$1000,7,0)</f>
        <v>0</v>
      </c>
      <c r="I18" s="142">
        <f>VLOOKUP(AA18,'様式C-1-2用'!$A$3:$V$1000,8,0)</f>
        <v>0</v>
      </c>
      <c r="J18" s="431">
        <f>VLOOKUP(AA18,'様式C-1-2用'!$A$3:$V$1000,9,0)</f>
        <v>0</v>
      </c>
      <c r="K18" s="431"/>
      <c r="L18" s="431"/>
      <c r="M18" s="431"/>
      <c r="N18" s="760">
        <f>VLOOKUP(AA18,'様式C-1-2用'!$A$3:$V$1000,10,0)</f>
        <v>0</v>
      </c>
      <c r="O18" s="760"/>
      <c r="P18" s="142">
        <f>VLOOKUP(AA18,'様式C-1-2用'!$A$3:$V$1000,11,0)</f>
        <v>0</v>
      </c>
      <c r="Q18" s="142">
        <f>VLOOKUP(AA18,'様式C-1-2用'!$A$3:$V$1000,12,0)</f>
        <v>0</v>
      </c>
      <c r="R18" s="2">
        <f>VLOOKUP(AA18,'様式C-1-2用'!$A$3:$V$1000,13,0)</f>
        <v>0</v>
      </c>
      <c r="S18" s="431">
        <f>VLOOKUP(AA18,'様式C-1-2用'!$A$3:$V$1000,14,0)</f>
        <v>0</v>
      </c>
      <c r="T18" s="431"/>
      <c r="U18" s="431"/>
      <c r="V18" s="431"/>
      <c r="W18" s="431"/>
      <c r="X18" s="496">
        <f>VLOOKUP(AA18,'様式C-1-2用'!$A$3:$V$1000,15,0)</f>
        <v>0</v>
      </c>
      <c r="Y18" s="500"/>
      <c r="Z18" s="497"/>
      <c r="AA18" s="1">
        <f t="shared" si="0"/>
        <v>11</v>
      </c>
    </row>
    <row r="19" spans="2:27" ht="15.95" customHeight="1" x14ac:dyDescent="0.15">
      <c r="B19" s="732"/>
      <c r="C19" s="710">
        <f>VLOOKUP(AA19,'様式C-1-2用'!$A$3:$V$1000,3,0)</f>
        <v>0</v>
      </c>
      <c r="D19" s="711"/>
      <c r="E19" s="2" t="str">
        <f>VLOOKUP(AA19,'様式C-1-2用'!$A$3:$V$1000,4,0)</f>
        <v/>
      </c>
      <c r="F19" s="73" t="str">
        <f>VLOOKUP(AA19,'様式C-1-2用'!$A$3:$V$1000,5,0)</f>
        <v/>
      </c>
      <c r="G19" s="142">
        <f>VLOOKUP(AA19,'様式C-1-2用'!$A$3:$V$1000,6,0)</f>
        <v>0</v>
      </c>
      <c r="H19" s="142">
        <f>VLOOKUP(AA19,'様式C-1-2用'!$A$3:$V$1000,7,0)</f>
        <v>0</v>
      </c>
      <c r="I19" s="142">
        <f>VLOOKUP(AA19,'様式C-1-2用'!$A$3:$V$1000,8,0)</f>
        <v>0</v>
      </c>
      <c r="J19" s="431">
        <f>VLOOKUP(AA19,'様式C-1-2用'!$A$3:$V$1000,9,0)</f>
        <v>0</v>
      </c>
      <c r="K19" s="431"/>
      <c r="L19" s="431"/>
      <c r="M19" s="431"/>
      <c r="N19" s="760">
        <f>VLOOKUP(AA19,'様式C-1-2用'!$A$3:$V$1000,10,0)</f>
        <v>0</v>
      </c>
      <c r="O19" s="760"/>
      <c r="P19" s="142">
        <f>VLOOKUP(AA19,'様式C-1-2用'!$A$3:$V$1000,11,0)</f>
        <v>0</v>
      </c>
      <c r="Q19" s="142">
        <f>VLOOKUP(AA19,'様式C-1-2用'!$A$3:$V$1000,12,0)</f>
        <v>0</v>
      </c>
      <c r="R19" s="2">
        <f>VLOOKUP(AA19,'様式C-1-2用'!$A$3:$V$1000,13,0)</f>
        <v>0</v>
      </c>
      <c r="S19" s="431">
        <f>VLOOKUP(AA19,'様式C-1-2用'!$A$3:$V$1000,14,0)</f>
        <v>0</v>
      </c>
      <c r="T19" s="431"/>
      <c r="U19" s="431"/>
      <c r="V19" s="431"/>
      <c r="W19" s="431"/>
      <c r="X19" s="496">
        <f>VLOOKUP(AA19,'様式C-1-2用'!$A$3:$V$1000,15,0)</f>
        <v>0</v>
      </c>
      <c r="Y19" s="500"/>
      <c r="Z19" s="497"/>
      <c r="AA19" s="1">
        <f t="shared" si="0"/>
        <v>12</v>
      </c>
    </row>
    <row r="20" spans="2:27" ht="15.95" customHeight="1" x14ac:dyDescent="0.15">
      <c r="B20" s="732"/>
      <c r="C20" s="710">
        <f>VLOOKUP(AA20,'様式C-1-2用'!$A$3:$V$1000,3,0)</f>
        <v>0</v>
      </c>
      <c r="D20" s="711"/>
      <c r="E20" s="2" t="str">
        <f>VLOOKUP(AA20,'様式C-1-2用'!$A$3:$V$1000,4,0)</f>
        <v/>
      </c>
      <c r="F20" s="73" t="str">
        <f>VLOOKUP(AA20,'様式C-1-2用'!$A$3:$V$1000,5,0)</f>
        <v/>
      </c>
      <c r="G20" s="142">
        <f>VLOOKUP(AA20,'様式C-1-2用'!$A$3:$V$1000,6,0)</f>
        <v>0</v>
      </c>
      <c r="H20" s="142">
        <f>VLOOKUP(AA20,'様式C-1-2用'!$A$3:$V$1000,7,0)</f>
        <v>0</v>
      </c>
      <c r="I20" s="142">
        <f>VLOOKUP(AA20,'様式C-1-2用'!$A$3:$V$1000,8,0)</f>
        <v>0</v>
      </c>
      <c r="J20" s="431">
        <f>VLOOKUP(AA20,'様式C-1-2用'!$A$3:$V$1000,9,0)</f>
        <v>0</v>
      </c>
      <c r="K20" s="431"/>
      <c r="L20" s="431"/>
      <c r="M20" s="431"/>
      <c r="N20" s="760">
        <f>VLOOKUP(AA20,'様式C-1-2用'!$A$3:$V$1000,10,0)</f>
        <v>0</v>
      </c>
      <c r="O20" s="760"/>
      <c r="P20" s="142">
        <f>VLOOKUP(AA20,'様式C-1-2用'!$A$3:$V$1000,11,0)</f>
        <v>0</v>
      </c>
      <c r="Q20" s="142">
        <f>VLOOKUP(AA20,'様式C-1-2用'!$A$3:$V$1000,12,0)</f>
        <v>0</v>
      </c>
      <c r="R20" s="2">
        <f>VLOOKUP(AA20,'様式C-1-2用'!$A$3:$V$1000,13,0)</f>
        <v>0</v>
      </c>
      <c r="S20" s="431">
        <f>VLOOKUP(AA20,'様式C-1-2用'!$A$3:$V$1000,14,0)</f>
        <v>0</v>
      </c>
      <c r="T20" s="431"/>
      <c r="U20" s="431"/>
      <c r="V20" s="431"/>
      <c r="W20" s="431"/>
      <c r="X20" s="496">
        <f>VLOOKUP(AA20,'様式C-1-2用'!$A$3:$V$1000,15,0)</f>
        <v>0</v>
      </c>
      <c r="Y20" s="500"/>
      <c r="Z20" s="497"/>
      <c r="AA20" s="1">
        <f t="shared" si="0"/>
        <v>13</v>
      </c>
    </row>
    <row r="21" spans="2:27" ht="15.95" customHeight="1" x14ac:dyDescent="0.15">
      <c r="B21" s="732"/>
      <c r="C21" s="710">
        <f>VLOOKUP(AA21,'様式C-1-2用'!$A$3:$V$1000,3,0)</f>
        <v>0</v>
      </c>
      <c r="D21" s="711"/>
      <c r="E21" s="2" t="str">
        <f>VLOOKUP(AA21,'様式C-1-2用'!$A$3:$V$1000,4,0)</f>
        <v/>
      </c>
      <c r="F21" s="73" t="str">
        <f>VLOOKUP(AA21,'様式C-1-2用'!$A$3:$V$1000,5,0)</f>
        <v/>
      </c>
      <c r="G21" s="142">
        <f>VLOOKUP(AA21,'様式C-1-2用'!$A$3:$V$1000,6,0)</f>
        <v>0</v>
      </c>
      <c r="H21" s="142">
        <f>VLOOKUP(AA21,'様式C-1-2用'!$A$3:$V$1000,7,0)</f>
        <v>0</v>
      </c>
      <c r="I21" s="142">
        <f>VLOOKUP(AA21,'様式C-1-2用'!$A$3:$V$1000,8,0)</f>
        <v>0</v>
      </c>
      <c r="J21" s="431">
        <f>VLOOKUP(AA21,'様式C-1-2用'!$A$3:$V$1000,9,0)</f>
        <v>0</v>
      </c>
      <c r="K21" s="431"/>
      <c r="L21" s="431"/>
      <c r="M21" s="431"/>
      <c r="N21" s="760">
        <f>VLOOKUP(AA21,'様式C-1-2用'!$A$3:$V$1000,10,0)</f>
        <v>0</v>
      </c>
      <c r="O21" s="760"/>
      <c r="P21" s="142">
        <f>VLOOKUP(AA21,'様式C-1-2用'!$A$3:$V$1000,11,0)</f>
        <v>0</v>
      </c>
      <c r="Q21" s="142">
        <f>VLOOKUP(AA21,'様式C-1-2用'!$A$3:$V$1000,12,0)</f>
        <v>0</v>
      </c>
      <c r="R21" s="2">
        <f>VLOOKUP(AA21,'様式C-1-2用'!$A$3:$V$1000,13,0)</f>
        <v>0</v>
      </c>
      <c r="S21" s="431">
        <f>VLOOKUP(AA21,'様式C-1-2用'!$A$3:$V$1000,14,0)</f>
        <v>0</v>
      </c>
      <c r="T21" s="431"/>
      <c r="U21" s="431"/>
      <c r="V21" s="431"/>
      <c r="W21" s="431"/>
      <c r="X21" s="496">
        <f>VLOOKUP(AA21,'様式C-1-2用'!$A$3:$V$1000,15,0)</f>
        <v>0</v>
      </c>
      <c r="Y21" s="500"/>
      <c r="Z21" s="497"/>
      <c r="AA21" s="1">
        <f t="shared" si="0"/>
        <v>14</v>
      </c>
    </row>
    <row r="22" spans="2:27" ht="15.95" customHeight="1" x14ac:dyDescent="0.15">
      <c r="B22" s="732"/>
      <c r="C22" s="710">
        <f>VLOOKUP(AA22,'様式C-1-2用'!$A$3:$V$1000,3,0)</f>
        <v>0</v>
      </c>
      <c r="D22" s="711"/>
      <c r="E22" s="2" t="str">
        <f>VLOOKUP(AA22,'様式C-1-2用'!$A$3:$V$1000,4,0)</f>
        <v/>
      </c>
      <c r="F22" s="73" t="str">
        <f>VLOOKUP(AA22,'様式C-1-2用'!$A$3:$V$1000,5,0)</f>
        <v/>
      </c>
      <c r="G22" s="142">
        <f>VLOOKUP(AA22,'様式C-1-2用'!$A$3:$V$1000,6,0)</f>
        <v>0</v>
      </c>
      <c r="H22" s="142">
        <f>VLOOKUP(AA22,'様式C-1-2用'!$A$3:$V$1000,7,0)</f>
        <v>0</v>
      </c>
      <c r="I22" s="142">
        <f>VLOOKUP(AA22,'様式C-1-2用'!$A$3:$V$1000,8,0)</f>
        <v>0</v>
      </c>
      <c r="J22" s="431">
        <f>VLOOKUP(AA22,'様式C-1-2用'!$A$3:$V$1000,9,0)</f>
        <v>0</v>
      </c>
      <c r="K22" s="431"/>
      <c r="L22" s="431"/>
      <c r="M22" s="431"/>
      <c r="N22" s="760">
        <f>VLOOKUP(AA22,'様式C-1-2用'!$A$3:$V$1000,10,0)</f>
        <v>0</v>
      </c>
      <c r="O22" s="760"/>
      <c r="P22" s="142">
        <f>VLOOKUP(AA22,'様式C-1-2用'!$A$3:$V$1000,11,0)</f>
        <v>0</v>
      </c>
      <c r="Q22" s="142">
        <f>VLOOKUP(AA22,'様式C-1-2用'!$A$3:$V$1000,12,0)</f>
        <v>0</v>
      </c>
      <c r="R22" s="2">
        <f>VLOOKUP(AA22,'様式C-1-2用'!$A$3:$V$1000,13,0)</f>
        <v>0</v>
      </c>
      <c r="S22" s="431">
        <f>VLOOKUP(AA22,'様式C-1-2用'!$A$3:$V$1000,14,0)</f>
        <v>0</v>
      </c>
      <c r="T22" s="431"/>
      <c r="U22" s="431"/>
      <c r="V22" s="431"/>
      <c r="W22" s="431"/>
      <c r="X22" s="496">
        <f>VLOOKUP(AA22,'様式C-1-2用'!$A$3:$V$1000,15,0)</f>
        <v>0</v>
      </c>
      <c r="Y22" s="500"/>
      <c r="Z22" s="497"/>
      <c r="AA22" s="1">
        <f t="shared" si="0"/>
        <v>15</v>
      </c>
    </row>
    <row r="23" spans="2:27" ht="15.95" customHeight="1" x14ac:dyDescent="0.15">
      <c r="B23" s="732"/>
      <c r="C23" s="710">
        <f>VLOOKUP(AA23,'様式C-1-2用'!$A$3:$V$1000,3,0)</f>
        <v>0</v>
      </c>
      <c r="D23" s="711"/>
      <c r="E23" s="2" t="str">
        <f>VLOOKUP(AA23,'様式C-1-2用'!$A$3:$V$1000,4,0)</f>
        <v/>
      </c>
      <c r="F23" s="73" t="str">
        <f>VLOOKUP(AA23,'様式C-1-2用'!$A$3:$V$1000,5,0)</f>
        <v/>
      </c>
      <c r="G23" s="142">
        <f>VLOOKUP(AA23,'様式C-1-2用'!$A$3:$V$1000,6,0)</f>
        <v>0</v>
      </c>
      <c r="H23" s="142">
        <f>VLOOKUP(AA23,'様式C-1-2用'!$A$3:$V$1000,7,0)</f>
        <v>0</v>
      </c>
      <c r="I23" s="142">
        <f>VLOOKUP(AA23,'様式C-1-2用'!$A$3:$V$1000,8,0)</f>
        <v>0</v>
      </c>
      <c r="J23" s="431">
        <f>VLOOKUP(AA23,'様式C-1-2用'!$A$3:$V$1000,9,0)</f>
        <v>0</v>
      </c>
      <c r="K23" s="431"/>
      <c r="L23" s="431"/>
      <c r="M23" s="431"/>
      <c r="N23" s="760">
        <f>VLOOKUP(AA23,'様式C-1-2用'!$A$3:$V$1000,10,0)</f>
        <v>0</v>
      </c>
      <c r="O23" s="760"/>
      <c r="P23" s="142">
        <f>VLOOKUP(AA23,'様式C-1-2用'!$A$3:$V$1000,11,0)</f>
        <v>0</v>
      </c>
      <c r="Q23" s="142">
        <f>VLOOKUP(AA23,'様式C-1-2用'!$A$3:$V$1000,12,0)</f>
        <v>0</v>
      </c>
      <c r="R23" s="2">
        <f>VLOOKUP(AA23,'様式C-1-2用'!$A$3:$V$1000,13,0)</f>
        <v>0</v>
      </c>
      <c r="S23" s="431">
        <f>VLOOKUP(AA23,'様式C-1-2用'!$A$3:$V$1000,14,0)</f>
        <v>0</v>
      </c>
      <c r="T23" s="431"/>
      <c r="U23" s="431"/>
      <c r="V23" s="431"/>
      <c r="W23" s="431"/>
      <c r="X23" s="496">
        <f>VLOOKUP(AA23,'様式C-1-2用'!$A$3:$V$1000,15,0)</f>
        <v>0</v>
      </c>
      <c r="Y23" s="500"/>
      <c r="Z23" s="497"/>
      <c r="AA23" s="1">
        <f t="shared" si="0"/>
        <v>16</v>
      </c>
    </row>
    <row r="24" spans="2:27" ht="15.95" customHeight="1" x14ac:dyDescent="0.15">
      <c r="B24" s="732"/>
      <c r="C24" s="710">
        <f>VLOOKUP(AA24,'様式C-1-2用'!$A$3:$V$1000,3,0)</f>
        <v>0</v>
      </c>
      <c r="D24" s="711"/>
      <c r="E24" s="2" t="str">
        <f>VLOOKUP(AA24,'様式C-1-2用'!$A$3:$V$1000,4,0)</f>
        <v/>
      </c>
      <c r="F24" s="73" t="str">
        <f>VLOOKUP(AA24,'様式C-1-2用'!$A$3:$V$1000,5,0)</f>
        <v/>
      </c>
      <c r="G24" s="142">
        <f>VLOOKUP(AA24,'様式C-1-2用'!$A$3:$V$1000,6,0)</f>
        <v>0</v>
      </c>
      <c r="H24" s="142">
        <f>VLOOKUP(AA24,'様式C-1-2用'!$A$3:$V$1000,7,0)</f>
        <v>0</v>
      </c>
      <c r="I24" s="142">
        <f>VLOOKUP(AA24,'様式C-1-2用'!$A$3:$V$1000,8,0)</f>
        <v>0</v>
      </c>
      <c r="J24" s="431">
        <f>VLOOKUP(AA24,'様式C-1-2用'!$A$3:$V$1000,9,0)</f>
        <v>0</v>
      </c>
      <c r="K24" s="431"/>
      <c r="L24" s="431"/>
      <c r="M24" s="431"/>
      <c r="N24" s="760">
        <f>VLOOKUP(AA24,'様式C-1-2用'!$A$3:$V$1000,10,0)</f>
        <v>0</v>
      </c>
      <c r="O24" s="760"/>
      <c r="P24" s="142">
        <f>VLOOKUP(AA24,'様式C-1-2用'!$A$3:$V$1000,11,0)</f>
        <v>0</v>
      </c>
      <c r="Q24" s="142">
        <f>VLOOKUP(AA24,'様式C-1-2用'!$A$3:$V$1000,12,0)</f>
        <v>0</v>
      </c>
      <c r="R24" s="2">
        <f>VLOOKUP(AA24,'様式C-1-2用'!$A$3:$V$1000,13,0)</f>
        <v>0</v>
      </c>
      <c r="S24" s="431">
        <f>VLOOKUP(AA24,'様式C-1-2用'!$A$3:$V$1000,14,0)</f>
        <v>0</v>
      </c>
      <c r="T24" s="431"/>
      <c r="U24" s="431"/>
      <c r="V24" s="431"/>
      <c r="W24" s="431"/>
      <c r="X24" s="496">
        <f>VLOOKUP(AA24,'様式C-1-2用'!$A$3:$V$1000,15,0)</f>
        <v>0</v>
      </c>
      <c r="Y24" s="500"/>
      <c r="Z24" s="497"/>
      <c r="AA24" s="1">
        <f t="shared" si="0"/>
        <v>17</v>
      </c>
    </row>
    <row r="25" spans="2:27" ht="15.95" customHeight="1" x14ac:dyDescent="0.15">
      <c r="B25" s="732"/>
      <c r="C25" s="710">
        <f>VLOOKUP(AA25,'様式C-1-2用'!$A$3:$V$1000,3,0)</f>
        <v>0</v>
      </c>
      <c r="D25" s="711"/>
      <c r="E25" s="2" t="str">
        <f>VLOOKUP(AA25,'様式C-1-2用'!$A$3:$V$1000,4,0)</f>
        <v/>
      </c>
      <c r="F25" s="73" t="str">
        <f>VLOOKUP(AA25,'様式C-1-2用'!$A$3:$V$1000,5,0)</f>
        <v/>
      </c>
      <c r="G25" s="142">
        <f>VLOOKUP(AA25,'様式C-1-2用'!$A$3:$V$1000,6,0)</f>
        <v>0</v>
      </c>
      <c r="H25" s="142">
        <f>VLOOKUP(AA25,'様式C-1-2用'!$A$3:$V$1000,7,0)</f>
        <v>0</v>
      </c>
      <c r="I25" s="142">
        <f>VLOOKUP(AA25,'様式C-1-2用'!$A$3:$V$1000,8,0)</f>
        <v>0</v>
      </c>
      <c r="J25" s="431">
        <f>VLOOKUP(AA25,'様式C-1-2用'!$A$3:$V$1000,9,0)</f>
        <v>0</v>
      </c>
      <c r="K25" s="431"/>
      <c r="L25" s="431"/>
      <c r="M25" s="431"/>
      <c r="N25" s="760">
        <f>VLOOKUP(AA25,'様式C-1-2用'!$A$3:$V$1000,10,0)</f>
        <v>0</v>
      </c>
      <c r="O25" s="760"/>
      <c r="P25" s="142">
        <f>VLOOKUP(AA25,'様式C-1-2用'!$A$3:$V$1000,11,0)</f>
        <v>0</v>
      </c>
      <c r="Q25" s="142">
        <f>VLOOKUP(AA25,'様式C-1-2用'!$A$3:$V$1000,12,0)</f>
        <v>0</v>
      </c>
      <c r="R25" s="2">
        <f>VLOOKUP(AA25,'様式C-1-2用'!$A$3:$V$1000,13,0)</f>
        <v>0</v>
      </c>
      <c r="S25" s="431">
        <f>VLOOKUP(AA25,'様式C-1-2用'!$A$3:$V$1000,14,0)</f>
        <v>0</v>
      </c>
      <c r="T25" s="431"/>
      <c r="U25" s="431"/>
      <c r="V25" s="431"/>
      <c r="W25" s="431"/>
      <c r="X25" s="496">
        <f>VLOOKUP(AA25,'様式C-1-2用'!$A$3:$V$1000,15,0)</f>
        <v>0</v>
      </c>
      <c r="Y25" s="500"/>
      <c r="Z25" s="497"/>
      <c r="AA25" s="1">
        <f t="shared" si="0"/>
        <v>18</v>
      </c>
    </row>
    <row r="26" spans="2:27" ht="15.95" customHeight="1" x14ac:dyDescent="0.15">
      <c r="B26" s="732"/>
      <c r="C26" s="710">
        <f>VLOOKUP(AA26,'様式C-1-2用'!$A$3:$V$1000,3,0)</f>
        <v>0</v>
      </c>
      <c r="D26" s="711"/>
      <c r="E26" s="2" t="str">
        <f>VLOOKUP(AA26,'様式C-1-2用'!$A$3:$V$1000,4,0)</f>
        <v/>
      </c>
      <c r="F26" s="73" t="str">
        <f>VLOOKUP(AA26,'様式C-1-2用'!$A$3:$V$1000,5,0)</f>
        <v/>
      </c>
      <c r="G26" s="142">
        <f>VLOOKUP(AA26,'様式C-1-2用'!$A$3:$V$1000,6,0)</f>
        <v>0</v>
      </c>
      <c r="H26" s="142">
        <f>VLOOKUP(AA26,'様式C-1-2用'!$A$3:$V$1000,7,0)</f>
        <v>0</v>
      </c>
      <c r="I26" s="142">
        <f>VLOOKUP(AA26,'様式C-1-2用'!$A$3:$V$1000,8,0)</f>
        <v>0</v>
      </c>
      <c r="J26" s="431">
        <f>VLOOKUP(AA26,'様式C-1-2用'!$A$3:$V$1000,9,0)</f>
        <v>0</v>
      </c>
      <c r="K26" s="431"/>
      <c r="L26" s="431"/>
      <c r="M26" s="431"/>
      <c r="N26" s="760">
        <f>VLOOKUP(AA26,'様式C-1-2用'!$A$3:$V$1000,10,0)</f>
        <v>0</v>
      </c>
      <c r="O26" s="760"/>
      <c r="P26" s="142">
        <f>VLOOKUP(AA26,'様式C-1-2用'!$A$3:$V$1000,11,0)</f>
        <v>0</v>
      </c>
      <c r="Q26" s="142">
        <f>VLOOKUP(AA26,'様式C-1-2用'!$A$3:$V$1000,12,0)</f>
        <v>0</v>
      </c>
      <c r="R26" s="2">
        <f>VLOOKUP(AA26,'様式C-1-2用'!$A$3:$V$1000,13,0)</f>
        <v>0</v>
      </c>
      <c r="S26" s="431">
        <f>VLOOKUP(AA26,'様式C-1-2用'!$A$3:$V$1000,14,0)</f>
        <v>0</v>
      </c>
      <c r="T26" s="431"/>
      <c r="U26" s="431"/>
      <c r="V26" s="431"/>
      <c r="W26" s="431"/>
      <c r="X26" s="496">
        <f>VLOOKUP(AA26,'様式C-1-2用'!$A$3:$V$1000,15,0)</f>
        <v>0</v>
      </c>
      <c r="Y26" s="500"/>
      <c r="Z26" s="497"/>
      <c r="AA26" s="1">
        <f t="shared" si="0"/>
        <v>19</v>
      </c>
    </row>
    <row r="27" spans="2:27" ht="15.95" customHeight="1" x14ac:dyDescent="0.15">
      <c r="B27" s="732"/>
      <c r="C27" s="710">
        <f>VLOOKUP(AA27,'様式C-1-2用'!$A$3:$V$1000,3,0)</f>
        <v>0</v>
      </c>
      <c r="D27" s="711"/>
      <c r="E27" s="2" t="str">
        <f>VLOOKUP(AA27,'様式C-1-2用'!$A$3:$V$1000,4,0)</f>
        <v/>
      </c>
      <c r="F27" s="73" t="str">
        <f>VLOOKUP(AA27,'様式C-1-2用'!$A$3:$V$1000,5,0)</f>
        <v/>
      </c>
      <c r="G27" s="142">
        <f>VLOOKUP(AA27,'様式C-1-2用'!$A$3:$V$1000,6,0)</f>
        <v>0</v>
      </c>
      <c r="H27" s="142">
        <f>VLOOKUP(AA27,'様式C-1-2用'!$A$3:$V$1000,7,0)</f>
        <v>0</v>
      </c>
      <c r="I27" s="142">
        <f>VLOOKUP(AA27,'様式C-1-2用'!$A$3:$V$1000,8,0)</f>
        <v>0</v>
      </c>
      <c r="J27" s="431">
        <f>VLOOKUP(AA27,'様式C-1-2用'!$A$3:$V$1000,9,0)</f>
        <v>0</v>
      </c>
      <c r="K27" s="431"/>
      <c r="L27" s="431"/>
      <c r="M27" s="431"/>
      <c r="N27" s="760">
        <f>VLOOKUP(AA27,'様式C-1-2用'!$A$3:$V$1000,10,0)</f>
        <v>0</v>
      </c>
      <c r="O27" s="760"/>
      <c r="P27" s="142">
        <f>VLOOKUP(AA27,'様式C-1-2用'!$A$3:$V$1000,11,0)</f>
        <v>0</v>
      </c>
      <c r="Q27" s="142">
        <f>VLOOKUP(AA27,'様式C-1-2用'!$A$3:$V$1000,12,0)</f>
        <v>0</v>
      </c>
      <c r="R27" s="2">
        <f>VLOOKUP(AA27,'様式C-1-2用'!$A$3:$V$1000,13,0)</f>
        <v>0</v>
      </c>
      <c r="S27" s="431">
        <f>VLOOKUP(AA27,'様式C-1-2用'!$A$3:$V$1000,14,0)</f>
        <v>0</v>
      </c>
      <c r="T27" s="431"/>
      <c r="U27" s="431"/>
      <c r="V27" s="431"/>
      <c r="W27" s="431"/>
      <c r="X27" s="496">
        <f>VLOOKUP(AA27,'様式C-1-2用'!$A$3:$V$1000,15,0)</f>
        <v>0</v>
      </c>
      <c r="Y27" s="500"/>
      <c r="Z27" s="497"/>
      <c r="AA27" s="1">
        <f t="shared" si="0"/>
        <v>20</v>
      </c>
    </row>
    <row r="28" spans="2:27" ht="15.95" customHeight="1" x14ac:dyDescent="0.15">
      <c r="B28" s="732"/>
      <c r="C28" s="710">
        <f>VLOOKUP(AA28,'様式C-1-2用'!$A$3:$V$1000,3,0)</f>
        <v>0</v>
      </c>
      <c r="D28" s="711"/>
      <c r="E28" s="2" t="str">
        <f>VLOOKUP(AA28,'様式C-1-2用'!$A$3:$V$1000,4,0)</f>
        <v/>
      </c>
      <c r="F28" s="73" t="str">
        <f>VLOOKUP(AA28,'様式C-1-2用'!$A$3:$V$1000,5,0)</f>
        <v/>
      </c>
      <c r="G28" s="142">
        <f>VLOOKUP(AA28,'様式C-1-2用'!$A$3:$V$1000,6,0)</f>
        <v>0</v>
      </c>
      <c r="H28" s="142">
        <f>VLOOKUP(AA28,'様式C-1-2用'!$A$3:$V$1000,7,0)</f>
        <v>0</v>
      </c>
      <c r="I28" s="142">
        <f>VLOOKUP(AA28,'様式C-1-2用'!$A$3:$V$1000,8,0)</f>
        <v>0</v>
      </c>
      <c r="J28" s="431">
        <f>VLOOKUP(AA28,'様式C-1-2用'!$A$3:$V$1000,9,0)</f>
        <v>0</v>
      </c>
      <c r="K28" s="431"/>
      <c r="L28" s="431"/>
      <c r="M28" s="431"/>
      <c r="N28" s="760">
        <f>VLOOKUP(AA28,'様式C-1-2用'!$A$3:$V$1000,10,0)</f>
        <v>0</v>
      </c>
      <c r="O28" s="760"/>
      <c r="P28" s="142">
        <f>VLOOKUP(AA28,'様式C-1-2用'!$A$3:$V$1000,11,0)</f>
        <v>0</v>
      </c>
      <c r="Q28" s="142">
        <f>VLOOKUP(AA28,'様式C-1-2用'!$A$3:$V$1000,12,0)</f>
        <v>0</v>
      </c>
      <c r="R28" s="2">
        <f>VLOOKUP(AA28,'様式C-1-2用'!$A$3:$V$1000,13,0)</f>
        <v>0</v>
      </c>
      <c r="S28" s="431">
        <f>VLOOKUP(AA28,'様式C-1-2用'!$A$3:$V$1000,14,0)</f>
        <v>0</v>
      </c>
      <c r="T28" s="431"/>
      <c r="U28" s="431"/>
      <c r="V28" s="431"/>
      <c r="W28" s="431"/>
      <c r="X28" s="496">
        <f>VLOOKUP(AA28,'様式C-1-2用'!$A$3:$V$1000,15,0)</f>
        <v>0</v>
      </c>
      <c r="Y28" s="500"/>
      <c r="Z28" s="497"/>
      <c r="AA28" s="1">
        <f t="shared" si="0"/>
        <v>21</v>
      </c>
    </row>
    <row r="29" spans="2:27" ht="15.95" customHeight="1" x14ac:dyDescent="0.15">
      <c r="B29" s="732"/>
      <c r="C29" s="710">
        <f>VLOOKUP(AA29,'様式C-1-2用'!$A$3:$V$1000,3,0)</f>
        <v>0</v>
      </c>
      <c r="D29" s="711"/>
      <c r="E29" s="2" t="str">
        <f>VLOOKUP(AA29,'様式C-1-2用'!$A$3:$V$1000,4,0)</f>
        <v/>
      </c>
      <c r="F29" s="73" t="str">
        <f>VLOOKUP(AA29,'様式C-1-2用'!$A$3:$V$1000,5,0)</f>
        <v/>
      </c>
      <c r="G29" s="142">
        <f>VLOOKUP(AA29,'様式C-1-2用'!$A$3:$V$1000,6,0)</f>
        <v>0</v>
      </c>
      <c r="H29" s="142">
        <f>VLOOKUP(AA29,'様式C-1-2用'!$A$3:$V$1000,7,0)</f>
        <v>0</v>
      </c>
      <c r="I29" s="142">
        <f>VLOOKUP(AA29,'様式C-1-2用'!$A$3:$V$1000,8,0)</f>
        <v>0</v>
      </c>
      <c r="J29" s="431">
        <f>VLOOKUP(AA29,'様式C-1-2用'!$A$3:$V$1000,9,0)</f>
        <v>0</v>
      </c>
      <c r="K29" s="431"/>
      <c r="L29" s="431"/>
      <c r="M29" s="431"/>
      <c r="N29" s="760">
        <f>VLOOKUP(AA29,'様式C-1-2用'!$A$3:$V$1000,10,0)</f>
        <v>0</v>
      </c>
      <c r="O29" s="760"/>
      <c r="P29" s="142">
        <f>VLOOKUP(AA29,'様式C-1-2用'!$A$3:$V$1000,11,0)</f>
        <v>0</v>
      </c>
      <c r="Q29" s="142">
        <f>VLOOKUP(AA29,'様式C-1-2用'!$A$3:$V$1000,12,0)</f>
        <v>0</v>
      </c>
      <c r="R29" s="2">
        <f>VLOOKUP(AA29,'様式C-1-2用'!$A$3:$V$1000,13,0)</f>
        <v>0</v>
      </c>
      <c r="S29" s="431">
        <f>VLOOKUP(AA29,'様式C-1-2用'!$A$3:$V$1000,14,0)</f>
        <v>0</v>
      </c>
      <c r="T29" s="431"/>
      <c r="U29" s="431"/>
      <c r="V29" s="431"/>
      <c r="W29" s="431"/>
      <c r="X29" s="496">
        <f>VLOOKUP(AA29,'様式C-1-2用'!$A$3:$V$1000,15,0)</f>
        <v>0</v>
      </c>
      <c r="Y29" s="500"/>
      <c r="Z29" s="497"/>
      <c r="AA29" s="1">
        <f t="shared" si="0"/>
        <v>22</v>
      </c>
    </row>
    <row r="30" spans="2:27" ht="15.95" customHeight="1" x14ac:dyDescent="0.15">
      <c r="B30" s="732"/>
      <c r="C30" s="710">
        <f>VLOOKUP(AA30,'様式C-1-2用'!$A$3:$V$1000,3,0)</f>
        <v>0</v>
      </c>
      <c r="D30" s="711"/>
      <c r="E30" s="2" t="str">
        <f>VLOOKUP(AA30,'様式C-1-2用'!$A$3:$V$1000,4,0)</f>
        <v/>
      </c>
      <c r="F30" s="73" t="str">
        <f>VLOOKUP(AA30,'様式C-1-2用'!$A$3:$V$1000,5,0)</f>
        <v/>
      </c>
      <c r="G30" s="142">
        <f>VLOOKUP(AA30,'様式C-1-2用'!$A$3:$V$1000,6,0)</f>
        <v>0</v>
      </c>
      <c r="H30" s="142">
        <f>VLOOKUP(AA30,'様式C-1-2用'!$A$3:$V$1000,7,0)</f>
        <v>0</v>
      </c>
      <c r="I30" s="142">
        <f>VLOOKUP(AA30,'様式C-1-2用'!$A$3:$V$1000,8,0)</f>
        <v>0</v>
      </c>
      <c r="J30" s="431">
        <f>VLOOKUP(AA30,'様式C-1-2用'!$A$3:$V$1000,9,0)</f>
        <v>0</v>
      </c>
      <c r="K30" s="431"/>
      <c r="L30" s="431"/>
      <c r="M30" s="431"/>
      <c r="N30" s="760">
        <f>VLOOKUP(AA30,'様式C-1-2用'!$A$3:$V$1000,10,0)</f>
        <v>0</v>
      </c>
      <c r="O30" s="760"/>
      <c r="P30" s="142">
        <f>VLOOKUP(AA30,'様式C-1-2用'!$A$3:$V$1000,11,0)</f>
        <v>0</v>
      </c>
      <c r="Q30" s="142">
        <f>VLOOKUP(AA30,'様式C-1-2用'!$A$3:$V$1000,12,0)</f>
        <v>0</v>
      </c>
      <c r="R30" s="2">
        <f>VLOOKUP(AA30,'様式C-1-2用'!$A$3:$V$1000,13,0)</f>
        <v>0</v>
      </c>
      <c r="S30" s="431">
        <f>VLOOKUP(AA30,'様式C-1-2用'!$A$3:$V$1000,14,0)</f>
        <v>0</v>
      </c>
      <c r="T30" s="431"/>
      <c r="U30" s="431"/>
      <c r="V30" s="431"/>
      <c r="W30" s="431"/>
      <c r="X30" s="496">
        <f>VLOOKUP(AA30,'様式C-1-2用'!$A$3:$V$1000,15,0)</f>
        <v>0</v>
      </c>
      <c r="Y30" s="500"/>
      <c r="Z30" s="497"/>
      <c r="AA30" s="1">
        <f t="shared" si="0"/>
        <v>23</v>
      </c>
    </row>
    <row r="31" spans="2:27" ht="15.95" customHeight="1" x14ac:dyDescent="0.15">
      <c r="B31" s="732"/>
      <c r="C31" s="710">
        <f>VLOOKUP(AA31,'様式C-1-2用'!$A$3:$V$1000,3,0)</f>
        <v>0</v>
      </c>
      <c r="D31" s="711"/>
      <c r="E31" s="2" t="str">
        <f>VLOOKUP(AA31,'様式C-1-2用'!$A$3:$V$1000,4,0)</f>
        <v/>
      </c>
      <c r="F31" s="73" t="str">
        <f>VLOOKUP(AA31,'様式C-1-2用'!$A$3:$V$1000,5,0)</f>
        <v/>
      </c>
      <c r="G31" s="142">
        <f>VLOOKUP(AA31,'様式C-1-2用'!$A$3:$V$1000,6,0)</f>
        <v>0</v>
      </c>
      <c r="H31" s="142">
        <f>VLOOKUP(AA31,'様式C-1-2用'!$A$3:$V$1000,7,0)</f>
        <v>0</v>
      </c>
      <c r="I31" s="142">
        <f>VLOOKUP(AA31,'様式C-1-2用'!$A$3:$V$1000,8,0)</f>
        <v>0</v>
      </c>
      <c r="J31" s="431">
        <f>VLOOKUP(AA31,'様式C-1-2用'!$A$3:$V$1000,9,0)</f>
        <v>0</v>
      </c>
      <c r="K31" s="431"/>
      <c r="L31" s="431"/>
      <c r="M31" s="431"/>
      <c r="N31" s="760">
        <f>VLOOKUP(AA31,'様式C-1-2用'!$A$3:$V$1000,10,0)</f>
        <v>0</v>
      </c>
      <c r="O31" s="760"/>
      <c r="P31" s="142">
        <f>VLOOKUP(AA31,'様式C-1-2用'!$A$3:$V$1000,11,0)</f>
        <v>0</v>
      </c>
      <c r="Q31" s="142">
        <f>VLOOKUP(AA31,'様式C-1-2用'!$A$3:$V$1000,12,0)</f>
        <v>0</v>
      </c>
      <c r="R31" s="2">
        <f>VLOOKUP(AA31,'様式C-1-2用'!$A$3:$V$1000,13,0)</f>
        <v>0</v>
      </c>
      <c r="S31" s="431">
        <f>VLOOKUP(AA31,'様式C-1-2用'!$A$3:$V$1000,14,0)</f>
        <v>0</v>
      </c>
      <c r="T31" s="431"/>
      <c r="U31" s="431"/>
      <c r="V31" s="431"/>
      <c r="W31" s="431"/>
      <c r="X31" s="496">
        <f>VLOOKUP(AA31,'様式C-1-2用'!$A$3:$V$1000,15,0)</f>
        <v>0</v>
      </c>
      <c r="Y31" s="500"/>
      <c r="Z31" s="497"/>
      <c r="AA31" s="1">
        <f t="shared" si="0"/>
        <v>24</v>
      </c>
    </row>
    <row r="32" spans="2:27" ht="15.95" customHeight="1" x14ac:dyDescent="0.15">
      <c r="B32" s="732"/>
      <c r="C32" s="710">
        <f>VLOOKUP(AA32,'様式C-1-2用'!$A$3:$V$1000,3,0)</f>
        <v>0</v>
      </c>
      <c r="D32" s="711"/>
      <c r="E32" s="2" t="str">
        <f>VLOOKUP(AA32,'様式C-1-2用'!$A$3:$V$1000,4,0)</f>
        <v/>
      </c>
      <c r="F32" s="73" t="str">
        <f>VLOOKUP(AA32,'様式C-1-2用'!$A$3:$V$1000,5,0)</f>
        <v/>
      </c>
      <c r="G32" s="142">
        <f>VLOOKUP(AA32,'様式C-1-2用'!$A$3:$V$1000,6,0)</f>
        <v>0</v>
      </c>
      <c r="H32" s="142">
        <f>VLOOKUP(AA32,'様式C-1-2用'!$A$3:$V$1000,7,0)</f>
        <v>0</v>
      </c>
      <c r="I32" s="142">
        <f>VLOOKUP(AA32,'様式C-1-2用'!$A$3:$V$1000,8,0)</f>
        <v>0</v>
      </c>
      <c r="J32" s="431">
        <f>VLOOKUP(AA32,'様式C-1-2用'!$A$3:$V$1000,9,0)</f>
        <v>0</v>
      </c>
      <c r="K32" s="431"/>
      <c r="L32" s="431"/>
      <c r="M32" s="431"/>
      <c r="N32" s="760">
        <f>VLOOKUP(AA32,'様式C-1-2用'!$A$3:$V$1000,10,0)</f>
        <v>0</v>
      </c>
      <c r="O32" s="760"/>
      <c r="P32" s="142">
        <f>VLOOKUP(AA32,'様式C-1-2用'!$A$3:$V$1000,11,0)</f>
        <v>0</v>
      </c>
      <c r="Q32" s="142">
        <f>VLOOKUP(AA32,'様式C-1-2用'!$A$3:$V$1000,12,0)</f>
        <v>0</v>
      </c>
      <c r="R32" s="2">
        <f>VLOOKUP(AA32,'様式C-1-2用'!$A$3:$V$1000,13,0)</f>
        <v>0</v>
      </c>
      <c r="S32" s="431">
        <f>VLOOKUP(AA32,'様式C-1-2用'!$A$3:$V$1000,14,0)</f>
        <v>0</v>
      </c>
      <c r="T32" s="431"/>
      <c r="U32" s="431"/>
      <c r="V32" s="431"/>
      <c r="W32" s="431"/>
      <c r="X32" s="496">
        <f>VLOOKUP(AA32,'様式C-1-2用'!$A$3:$V$1000,15,0)</f>
        <v>0</v>
      </c>
      <c r="Y32" s="500"/>
      <c r="Z32" s="497"/>
      <c r="AA32" s="1">
        <f t="shared" si="0"/>
        <v>25</v>
      </c>
    </row>
    <row r="33" spans="2:27" ht="15.95" customHeight="1" x14ac:dyDescent="0.15">
      <c r="B33" s="732"/>
      <c r="C33" s="710">
        <f>VLOOKUP(AA33,'様式C-1-2用'!$A$3:$V$1000,3,0)</f>
        <v>0</v>
      </c>
      <c r="D33" s="711"/>
      <c r="E33" s="2" t="str">
        <f>VLOOKUP(AA33,'様式C-1-2用'!$A$3:$V$1000,4,0)</f>
        <v/>
      </c>
      <c r="F33" s="73" t="str">
        <f>VLOOKUP(AA33,'様式C-1-2用'!$A$3:$V$1000,5,0)</f>
        <v/>
      </c>
      <c r="G33" s="142">
        <f>VLOOKUP(AA33,'様式C-1-2用'!$A$3:$V$1000,6,0)</f>
        <v>0</v>
      </c>
      <c r="H33" s="142">
        <f>VLOOKUP(AA33,'様式C-1-2用'!$A$3:$V$1000,7,0)</f>
        <v>0</v>
      </c>
      <c r="I33" s="142">
        <f>VLOOKUP(AA33,'様式C-1-2用'!$A$3:$V$1000,8,0)</f>
        <v>0</v>
      </c>
      <c r="J33" s="431">
        <f>VLOOKUP(AA33,'様式C-1-2用'!$A$3:$V$1000,9,0)</f>
        <v>0</v>
      </c>
      <c r="K33" s="431"/>
      <c r="L33" s="431"/>
      <c r="M33" s="431"/>
      <c r="N33" s="760">
        <f>VLOOKUP(AA33,'様式C-1-2用'!$A$3:$V$1000,10,0)</f>
        <v>0</v>
      </c>
      <c r="O33" s="760"/>
      <c r="P33" s="142">
        <f>VLOOKUP(AA33,'様式C-1-2用'!$A$3:$V$1000,11,0)</f>
        <v>0</v>
      </c>
      <c r="Q33" s="142">
        <f>VLOOKUP(AA33,'様式C-1-2用'!$A$3:$V$1000,12,0)</f>
        <v>0</v>
      </c>
      <c r="R33" s="2">
        <f>VLOOKUP(AA33,'様式C-1-2用'!$A$3:$V$1000,13,0)</f>
        <v>0</v>
      </c>
      <c r="S33" s="431">
        <f>VLOOKUP(AA33,'様式C-1-2用'!$A$3:$V$1000,14,0)</f>
        <v>0</v>
      </c>
      <c r="T33" s="431"/>
      <c r="U33" s="431"/>
      <c r="V33" s="431"/>
      <c r="W33" s="431"/>
      <c r="X33" s="496">
        <f>VLOOKUP(AA33,'様式C-1-2用'!$A$3:$V$1000,15,0)</f>
        <v>0</v>
      </c>
      <c r="Y33" s="500"/>
      <c r="Z33" s="497"/>
      <c r="AA33" s="1">
        <f t="shared" si="0"/>
        <v>26</v>
      </c>
    </row>
    <row r="34" spans="2:27" ht="15.95" customHeight="1" x14ac:dyDescent="0.15">
      <c r="B34" s="732"/>
      <c r="C34" s="710">
        <f>VLOOKUP(AA34,'様式C-1-2用'!$A$3:$V$1000,3,0)</f>
        <v>0</v>
      </c>
      <c r="D34" s="711"/>
      <c r="E34" s="2" t="str">
        <f>VLOOKUP(AA34,'様式C-1-2用'!$A$3:$V$1000,4,0)</f>
        <v/>
      </c>
      <c r="F34" s="73" t="str">
        <f>VLOOKUP(AA34,'様式C-1-2用'!$A$3:$V$1000,5,0)</f>
        <v/>
      </c>
      <c r="G34" s="142">
        <f>VLOOKUP(AA34,'様式C-1-2用'!$A$3:$V$1000,6,0)</f>
        <v>0</v>
      </c>
      <c r="H34" s="142">
        <f>VLOOKUP(AA34,'様式C-1-2用'!$A$3:$V$1000,7,0)</f>
        <v>0</v>
      </c>
      <c r="I34" s="142">
        <f>VLOOKUP(AA34,'様式C-1-2用'!$A$3:$V$1000,8,0)</f>
        <v>0</v>
      </c>
      <c r="J34" s="431">
        <f>VLOOKUP(AA34,'様式C-1-2用'!$A$3:$V$1000,9,0)</f>
        <v>0</v>
      </c>
      <c r="K34" s="431"/>
      <c r="L34" s="431"/>
      <c r="M34" s="431"/>
      <c r="N34" s="760">
        <f>VLOOKUP(AA34,'様式C-1-2用'!$A$3:$V$1000,10,0)</f>
        <v>0</v>
      </c>
      <c r="O34" s="760"/>
      <c r="P34" s="142">
        <f>VLOOKUP(AA34,'様式C-1-2用'!$A$3:$V$1000,11,0)</f>
        <v>0</v>
      </c>
      <c r="Q34" s="142">
        <f>VLOOKUP(AA34,'様式C-1-2用'!$A$3:$V$1000,12,0)</f>
        <v>0</v>
      </c>
      <c r="R34" s="2">
        <f>VLOOKUP(AA34,'様式C-1-2用'!$A$3:$V$1000,13,0)</f>
        <v>0</v>
      </c>
      <c r="S34" s="431">
        <f>VLOOKUP(AA34,'様式C-1-2用'!$A$3:$V$1000,14,0)</f>
        <v>0</v>
      </c>
      <c r="T34" s="431"/>
      <c r="U34" s="431"/>
      <c r="V34" s="431"/>
      <c r="W34" s="431"/>
      <c r="X34" s="496">
        <f>VLOOKUP(AA34,'様式C-1-2用'!$A$3:$V$1000,15,0)</f>
        <v>0</v>
      </c>
      <c r="Y34" s="500"/>
      <c r="Z34" s="497"/>
      <c r="AA34" s="1">
        <f t="shared" si="0"/>
        <v>27</v>
      </c>
    </row>
    <row r="35" spans="2:27" ht="15.95" customHeight="1" x14ac:dyDescent="0.15">
      <c r="B35" s="732"/>
      <c r="C35" s="710">
        <f>VLOOKUP(AA35,'様式C-1-2用'!$A$3:$V$1000,3,0)</f>
        <v>0</v>
      </c>
      <c r="D35" s="711"/>
      <c r="E35" s="2" t="str">
        <f>VLOOKUP(AA35,'様式C-1-2用'!$A$3:$V$1000,4,0)</f>
        <v/>
      </c>
      <c r="F35" s="73" t="str">
        <f>VLOOKUP(AA35,'様式C-1-2用'!$A$3:$V$1000,5,0)</f>
        <v/>
      </c>
      <c r="G35" s="142">
        <f>VLOOKUP(AA35,'様式C-1-2用'!$A$3:$V$1000,6,0)</f>
        <v>0</v>
      </c>
      <c r="H35" s="142">
        <f>VLOOKUP(AA35,'様式C-1-2用'!$A$3:$V$1000,7,0)</f>
        <v>0</v>
      </c>
      <c r="I35" s="142">
        <f>VLOOKUP(AA35,'様式C-1-2用'!$A$3:$V$1000,8,0)</f>
        <v>0</v>
      </c>
      <c r="J35" s="431">
        <f>VLOOKUP(AA35,'様式C-1-2用'!$A$3:$V$1000,9,0)</f>
        <v>0</v>
      </c>
      <c r="K35" s="431"/>
      <c r="L35" s="431"/>
      <c r="M35" s="431"/>
      <c r="N35" s="760">
        <f>VLOOKUP(AA35,'様式C-1-2用'!$A$3:$V$1000,10,0)</f>
        <v>0</v>
      </c>
      <c r="O35" s="760"/>
      <c r="P35" s="142">
        <f>VLOOKUP(AA35,'様式C-1-2用'!$A$3:$V$1000,11,0)</f>
        <v>0</v>
      </c>
      <c r="Q35" s="142">
        <f>VLOOKUP(AA35,'様式C-1-2用'!$A$3:$V$1000,12,0)</f>
        <v>0</v>
      </c>
      <c r="R35" s="2">
        <f>VLOOKUP(AA35,'様式C-1-2用'!$A$3:$V$1000,13,0)</f>
        <v>0</v>
      </c>
      <c r="S35" s="431">
        <f>VLOOKUP(AA35,'様式C-1-2用'!$A$3:$V$1000,14,0)</f>
        <v>0</v>
      </c>
      <c r="T35" s="431"/>
      <c r="U35" s="431"/>
      <c r="V35" s="431"/>
      <c r="W35" s="431"/>
      <c r="X35" s="496">
        <f>VLOOKUP(AA35,'様式C-1-2用'!$A$3:$V$1000,15,0)</f>
        <v>0</v>
      </c>
      <c r="Y35" s="500"/>
      <c r="Z35" s="497"/>
      <c r="AA35" s="1">
        <f t="shared" si="0"/>
        <v>28</v>
      </c>
    </row>
    <row r="36" spans="2:27" ht="15.95" customHeight="1" x14ac:dyDescent="0.15">
      <c r="B36" s="732"/>
      <c r="C36" s="710">
        <f>VLOOKUP(AA36,'様式C-1-2用'!$A$3:$V$1000,3,0)</f>
        <v>0</v>
      </c>
      <c r="D36" s="711"/>
      <c r="E36" s="2" t="str">
        <f>VLOOKUP(AA36,'様式C-1-2用'!$A$3:$V$1000,4,0)</f>
        <v/>
      </c>
      <c r="F36" s="73" t="str">
        <f>VLOOKUP(AA36,'様式C-1-2用'!$A$3:$V$1000,5,0)</f>
        <v/>
      </c>
      <c r="G36" s="142">
        <f>VLOOKUP(AA36,'様式C-1-2用'!$A$3:$V$1000,6,0)</f>
        <v>0</v>
      </c>
      <c r="H36" s="142">
        <f>VLOOKUP(AA36,'様式C-1-2用'!$A$3:$V$1000,7,0)</f>
        <v>0</v>
      </c>
      <c r="I36" s="142">
        <f>VLOOKUP(AA36,'様式C-1-2用'!$A$3:$V$1000,8,0)</f>
        <v>0</v>
      </c>
      <c r="J36" s="431">
        <f>VLOOKUP(AA36,'様式C-1-2用'!$A$3:$V$1000,9,0)</f>
        <v>0</v>
      </c>
      <c r="K36" s="431"/>
      <c r="L36" s="431"/>
      <c r="M36" s="431"/>
      <c r="N36" s="760">
        <f>VLOOKUP(AA36,'様式C-1-2用'!$A$3:$V$1000,10,0)</f>
        <v>0</v>
      </c>
      <c r="O36" s="760"/>
      <c r="P36" s="142">
        <f>VLOOKUP(AA36,'様式C-1-2用'!$A$3:$V$1000,11,0)</f>
        <v>0</v>
      </c>
      <c r="Q36" s="142">
        <f>VLOOKUP(AA36,'様式C-1-2用'!$A$3:$V$1000,12,0)</f>
        <v>0</v>
      </c>
      <c r="R36" s="2">
        <f>VLOOKUP(AA36,'様式C-1-2用'!$A$3:$V$1000,13,0)</f>
        <v>0</v>
      </c>
      <c r="S36" s="431">
        <f>VLOOKUP(AA36,'様式C-1-2用'!$A$3:$V$1000,14,0)</f>
        <v>0</v>
      </c>
      <c r="T36" s="431"/>
      <c r="U36" s="431"/>
      <c r="V36" s="431"/>
      <c r="W36" s="431"/>
      <c r="X36" s="496">
        <f>VLOOKUP(AA36,'様式C-1-2用'!$A$3:$V$1000,15,0)</f>
        <v>0</v>
      </c>
      <c r="Y36" s="500"/>
      <c r="Z36" s="497"/>
      <c r="AA36" s="1">
        <f t="shared" si="0"/>
        <v>29</v>
      </c>
    </row>
    <row r="37" spans="2:27" ht="15.95" customHeight="1" x14ac:dyDescent="0.15">
      <c r="B37" s="732"/>
      <c r="C37" s="710">
        <f>VLOOKUP(AA37,'様式C-1-2用'!$A$3:$V$1000,3,0)</f>
        <v>0</v>
      </c>
      <c r="D37" s="711"/>
      <c r="E37" s="2" t="str">
        <f>VLOOKUP(AA37,'様式C-1-2用'!$A$3:$V$1000,4,0)</f>
        <v/>
      </c>
      <c r="F37" s="73" t="str">
        <f>VLOOKUP(AA37,'様式C-1-2用'!$A$3:$V$1000,5,0)</f>
        <v/>
      </c>
      <c r="G37" s="142">
        <f>VLOOKUP(AA37,'様式C-1-2用'!$A$3:$V$1000,6,0)</f>
        <v>0</v>
      </c>
      <c r="H37" s="142">
        <f>VLOOKUP(AA37,'様式C-1-2用'!$A$3:$V$1000,7,0)</f>
        <v>0</v>
      </c>
      <c r="I37" s="142">
        <f>VLOOKUP(AA37,'様式C-1-2用'!$A$3:$V$1000,8,0)</f>
        <v>0</v>
      </c>
      <c r="J37" s="431">
        <f>VLOOKUP(AA37,'様式C-1-2用'!$A$3:$V$1000,9,0)</f>
        <v>0</v>
      </c>
      <c r="K37" s="431"/>
      <c r="L37" s="431"/>
      <c r="M37" s="431"/>
      <c r="N37" s="760">
        <f>VLOOKUP(AA37,'様式C-1-2用'!$A$3:$V$1000,10,0)</f>
        <v>0</v>
      </c>
      <c r="O37" s="760"/>
      <c r="P37" s="142">
        <f>VLOOKUP(AA37,'様式C-1-2用'!$A$3:$V$1000,11,0)</f>
        <v>0</v>
      </c>
      <c r="Q37" s="142">
        <f>VLOOKUP(AA37,'様式C-1-2用'!$A$3:$V$1000,12,0)</f>
        <v>0</v>
      </c>
      <c r="R37" s="2">
        <f>VLOOKUP(AA37,'様式C-1-2用'!$A$3:$V$1000,13,0)</f>
        <v>0</v>
      </c>
      <c r="S37" s="431">
        <f>VLOOKUP(AA37,'様式C-1-2用'!$A$3:$V$1000,14,0)</f>
        <v>0</v>
      </c>
      <c r="T37" s="431"/>
      <c r="U37" s="431"/>
      <c r="V37" s="431"/>
      <c r="W37" s="431"/>
      <c r="X37" s="496">
        <f>VLOOKUP(AA37,'様式C-1-2用'!$A$3:$V$1000,15,0)</f>
        <v>0</v>
      </c>
      <c r="Y37" s="500"/>
      <c r="Z37" s="497"/>
      <c r="AA37" s="1">
        <f t="shared" si="0"/>
        <v>30</v>
      </c>
    </row>
    <row r="38" spans="2:27" ht="15.95" customHeight="1" x14ac:dyDescent="0.15">
      <c r="B38" s="733"/>
      <c r="C38" s="710">
        <f>VLOOKUP(AA38,'様式C-1-2用'!$A$3:$V$1000,3,0)</f>
        <v>0</v>
      </c>
      <c r="D38" s="711"/>
      <c r="E38" s="2" t="str">
        <f>VLOOKUP(AA38,'様式C-1-2用'!$A$3:$V$1000,4,0)</f>
        <v/>
      </c>
      <c r="F38" s="73" t="str">
        <f>VLOOKUP(AA38,'様式C-1-2用'!$A$3:$V$1000,5,0)</f>
        <v/>
      </c>
      <c r="G38" s="142">
        <f>VLOOKUP(AA38,'様式C-1-2用'!$A$3:$V$1000,6,0)</f>
        <v>0</v>
      </c>
      <c r="H38" s="142">
        <f>VLOOKUP(AA38,'様式C-1-2用'!$A$3:$V$1000,7,0)</f>
        <v>0</v>
      </c>
      <c r="I38" s="142">
        <f>VLOOKUP(AA38,'様式C-1-2用'!$A$3:$V$1000,8,0)</f>
        <v>0</v>
      </c>
      <c r="J38" s="431">
        <f>VLOOKUP(AA38,'様式C-1-2用'!$A$3:$V$1000,9,0)</f>
        <v>0</v>
      </c>
      <c r="K38" s="431"/>
      <c r="L38" s="431"/>
      <c r="M38" s="431"/>
      <c r="N38" s="760">
        <f>VLOOKUP(AA38,'様式C-1-2用'!$A$3:$V$1000,10,0)</f>
        <v>0</v>
      </c>
      <c r="O38" s="760"/>
      <c r="P38" s="142">
        <f>VLOOKUP(AA38,'様式C-1-2用'!$A$3:$V$1000,11,0)</f>
        <v>0</v>
      </c>
      <c r="Q38" s="142">
        <f>VLOOKUP(AA38,'様式C-1-2用'!$A$3:$V$1000,12,0)</f>
        <v>0</v>
      </c>
      <c r="R38" s="2">
        <f>VLOOKUP(AA38,'様式C-1-2用'!$A$3:$V$1000,13,0)</f>
        <v>0</v>
      </c>
      <c r="S38" s="431">
        <f>VLOOKUP(AA38,'様式C-1-2用'!$A$3:$V$1000,14,0)</f>
        <v>0</v>
      </c>
      <c r="T38" s="431"/>
      <c r="U38" s="431"/>
      <c r="V38" s="431"/>
      <c r="W38" s="431"/>
      <c r="X38" s="496">
        <f>VLOOKUP(AA38,'様式C-1-2用'!$A$3:$V$1000,15,0)</f>
        <v>0</v>
      </c>
      <c r="Y38" s="500"/>
      <c r="Z38" s="497"/>
      <c r="AA38" s="1">
        <f t="shared" si="0"/>
        <v>31</v>
      </c>
    </row>
    <row r="39" spans="2:27" ht="15.95" customHeight="1" x14ac:dyDescent="0.15">
      <c r="B39" s="71"/>
      <c r="C39" s="1" t="s">
        <v>295</v>
      </c>
      <c r="D39" s="25"/>
      <c r="F39" s="25"/>
      <c r="G39" s="68"/>
      <c r="H39" s="68"/>
      <c r="I39" s="68"/>
      <c r="J39" s="68"/>
      <c r="K39" s="68"/>
      <c r="L39" s="68"/>
      <c r="M39" s="68"/>
      <c r="N39" s="68"/>
      <c r="O39" s="68"/>
      <c r="P39" s="68"/>
      <c r="Q39" s="68"/>
      <c r="R39" s="25"/>
      <c r="S39" s="68"/>
      <c r="T39" s="68"/>
      <c r="U39" s="68"/>
      <c r="V39" s="68"/>
      <c r="W39" s="68"/>
      <c r="X39" s="25"/>
      <c r="Y39" s="25"/>
      <c r="Z39" s="25"/>
    </row>
    <row r="40" spans="2:27" ht="15.95" customHeight="1" x14ac:dyDescent="0.15">
      <c r="B40" s="71"/>
      <c r="C40" s="79" t="s">
        <v>296</v>
      </c>
      <c r="D40" s="25"/>
      <c r="F40" s="25"/>
      <c r="G40" s="68"/>
      <c r="H40" s="68"/>
      <c r="I40" s="68"/>
      <c r="J40" s="68"/>
      <c r="K40" s="68"/>
      <c r="L40" s="68"/>
      <c r="M40" s="68"/>
      <c r="N40" s="68"/>
      <c r="O40" s="68"/>
      <c r="P40" s="68"/>
      <c r="Q40" s="68"/>
      <c r="R40" s="25"/>
      <c r="S40" s="68"/>
      <c r="T40" s="68"/>
      <c r="U40" s="68"/>
      <c r="V40" s="68"/>
      <c r="W40" s="68"/>
      <c r="X40" s="25"/>
      <c r="Y40" s="25"/>
      <c r="Z40" s="25"/>
    </row>
    <row r="41" spans="2:27" ht="15.95" customHeight="1" x14ac:dyDescent="0.15">
      <c r="C41" s="4" t="s">
        <v>260</v>
      </c>
    </row>
    <row r="42" spans="2:27" ht="15.95" customHeight="1" x14ac:dyDescent="0.15">
      <c r="C42" s="4" t="s">
        <v>261</v>
      </c>
    </row>
    <row r="43" spans="2:27" ht="15.75" customHeight="1" x14ac:dyDescent="0.15">
      <c r="C43" s="171" t="s">
        <v>559</v>
      </c>
    </row>
  </sheetData>
  <mergeCells count="186">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 ref="C38:D38"/>
    <mergeCell ref="J38:M38"/>
    <mergeCell ref="N38:O38"/>
    <mergeCell ref="C36:D36"/>
    <mergeCell ref="J36:M36"/>
    <mergeCell ref="N36:O36"/>
    <mergeCell ref="C37:D37"/>
    <mergeCell ref="J37:M37"/>
    <mergeCell ref="N37:O37"/>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B2:X2"/>
    <mergeCell ref="B4:E4"/>
    <mergeCell ref="F4:I4"/>
    <mergeCell ref="J4:K4"/>
    <mergeCell ref="O4:P4"/>
    <mergeCell ref="Q4:T4"/>
    <mergeCell ref="B3:E3"/>
    <mergeCell ref="F3:I3"/>
    <mergeCell ref="J3:K3"/>
    <mergeCell ref="O3:P3"/>
    <mergeCell ref="Q3:T3"/>
    <mergeCell ref="U3:X4"/>
    <mergeCell ref="L3:N3"/>
    <mergeCell ref="L4:N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X27:Z27"/>
    <mergeCell ref="X28:Z28"/>
    <mergeCell ref="X29:Z29"/>
    <mergeCell ref="S29:W29"/>
    <mergeCell ref="S30:W30"/>
    <mergeCell ref="S31:W31"/>
    <mergeCell ref="S32:W32"/>
    <mergeCell ref="S33:W33"/>
    <mergeCell ref="S34:W34"/>
    <mergeCell ref="X5:Z6"/>
    <mergeCell ref="X8:Z8"/>
    <mergeCell ref="X9:Z9"/>
    <mergeCell ref="X10:Z10"/>
    <mergeCell ref="X11:Z11"/>
    <mergeCell ref="X12:Z12"/>
    <mergeCell ref="X13:Z13"/>
    <mergeCell ref="X14:Z14"/>
    <mergeCell ref="X15:Z15"/>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s>
  <phoneticPr fontId="3"/>
  <dataValidations disablePrompts="1" count="2">
    <dataValidation type="list" allowBlank="1" showInputMessage="1" showErrorMessage="1" sqref="E39:E40">
      <formula1>個数</formula1>
    </dataValidation>
    <dataValidation type="list" showInputMessage="1" showErrorMessage="1" sqref="G39:H40">
      <formula1>部位本体</formula1>
    </dataValidation>
  </dataValidations>
  <printOptions horizontalCentered="1" verticalCentered="1"/>
  <pageMargins left="0.19685039370078741" right="0.19685039370078741" top="1.1811023622047245" bottom="0.39370078740157483" header="0.51181102362204722" footer="0.51181102362204722"/>
  <pageSetup paperSize="9" scale="75" orientation="landscape" copies="2"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B1:AB23"/>
  <sheetViews>
    <sheetView showGridLines="0" view="pageBreakPreview" zoomScale="90" zoomScaleNormal="100" zoomScaleSheetLayoutView="90" workbookViewId="0">
      <selection activeCell="M3" sqref="M3:Q3"/>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12" t="s">
        <v>339</v>
      </c>
      <c r="C2" s="712"/>
      <c r="D2" s="712"/>
      <c r="E2" s="619"/>
      <c r="F2" s="619"/>
      <c r="G2" s="619"/>
      <c r="H2" s="712"/>
      <c r="I2" s="712"/>
      <c r="J2" s="712"/>
      <c r="K2" s="712"/>
      <c r="L2" s="712"/>
      <c r="M2" s="712"/>
      <c r="N2" s="712"/>
      <c r="O2" s="712"/>
      <c r="P2" s="712"/>
      <c r="Q2" s="712"/>
      <c r="R2" s="712"/>
      <c r="S2" s="712"/>
      <c r="T2" s="712"/>
      <c r="U2" s="712"/>
      <c r="V2" s="712"/>
      <c r="W2" s="712"/>
      <c r="X2" s="712"/>
      <c r="Y2" s="712"/>
      <c r="Z2" s="712"/>
    </row>
    <row r="3" spans="2:28" ht="20.100000000000001" customHeight="1" x14ac:dyDescent="0.15">
      <c r="B3" s="620" t="s">
        <v>27</v>
      </c>
      <c r="C3" s="620"/>
      <c r="D3" s="464"/>
      <c r="E3" s="713" t="str">
        <f>'様式A-1'!$D$3</f>
        <v>カワジリトンネル</v>
      </c>
      <c r="F3" s="714"/>
      <c r="G3" s="715"/>
      <c r="H3" s="465" t="s">
        <v>28</v>
      </c>
      <c r="I3" s="620"/>
      <c r="J3" s="455" t="str">
        <f>'様式A-1'!$J$3</f>
        <v>一般国道187号線</v>
      </c>
      <c r="K3" s="455"/>
      <c r="L3" s="455"/>
      <c r="M3" s="432" t="s">
        <v>268</v>
      </c>
      <c r="N3" s="433"/>
      <c r="O3" s="433"/>
      <c r="P3" s="433"/>
      <c r="Q3" s="434"/>
      <c r="R3" s="455" t="str">
        <f>様式B!$K$5</f>
        <v>株式会社ニュージェック</v>
      </c>
      <c r="S3" s="455"/>
      <c r="T3" s="455"/>
      <c r="U3" s="639" t="s">
        <v>229</v>
      </c>
      <c r="V3" s="640"/>
      <c r="W3" s="641"/>
      <c r="X3" s="621">
        <f>様式B!$Q$5</f>
        <v>44876</v>
      </c>
      <c r="Y3" s="622"/>
      <c r="Z3" s="623"/>
    </row>
    <row r="4" spans="2:28" ht="20.100000000000001" customHeight="1" x14ac:dyDescent="0.15">
      <c r="B4" s="717" t="s">
        <v>0</v>
      </c>
      <c r="C4" s="717"/>
      <c r="D4" s="437"/>
      <c r="E4" s="721" t="str">
        <f>'様式A-1'!$D$4</f>
        <v>川尻トンネル</v>
      </c>
      <c r="F4" s="722"/>
      <c r="G4" s="723"/>
      <c r="H4" s="720" t="s">
        <v>1</v>
      </c>
      <c r="I4" s="724"/>
      <c r="J4" s="455" t="str">
        <f>'様式A-1'!$R$3</f>
        <v>山口県岩国土木建築事務所</v>
      </c>
      <c r="K4" s="455"/>
      <c r="L4" s="455"/>
      <c r="M4" s="432" t="s">
        <v>269</v>
      </c>
      <c r="N4" s="433"/>
      <c r="O4" s="433"/>
      <c r="P4" s="433"/>
      <c r="Q4" s="434"/>
      <c r="R4" s="455" t="str">
        <f>様式B!$K$6</f>
        <v>石村勝伸</v>
      </c>
      <c r="S4" s="455"/>
      <c r="T4" s="455"/>
      <c r="U4" s="735"/>
      <c r="V4" s="736"/>
      <c r="W4" s="737"/>
      <c r="X4" s="738"/>
      <c r="Y4" s="765"/>
      <c r="Z4" s="739"/>
    </row>
    <row r="5" spans="2:28" ht="28.5" customHeight="1" x14ac:dyDescent="0.15">
      <c r="B5" s="471" t="s">
        <v>294</v>
      </c>
      <c r="C5" s="734" t="s">
        <v>231</v>
      </c>
      <c r="D5" s="734"/>
      <c r="E5" s="781" t="s">
        <v>213</v>
      </c>
      <c r="F5" s="730" t="s">
        <v>294</v>
      </c>
      <c r="G5" s="750"/>
      <c r="H5" s="719"/>
      <c r="I5" s="719"/>
      <c r="J5" s="719"/>
      <c r="K5" s="719"/>
      <c r="L5" s="719"/>
      <c r="M5" s="719"/>
      <c r="N5" s="719"/>
      <c r="O5" s="719"/>
      <c r="P5" s="719"/>
      <c r="Q5" s="719"/>
      <c r="R5" s="719"/>
      <c r="S5" s="766"/>
      <c r="T5" s="766"/>
      <c r="U5" s="766"/>
      <c r="V5" s="766"/>
      <c r="W5" s="766"/>
      <c r="X5" s="766"/>
      <c r="Y5" s="766"/>
      <c r="Z5" s="767"/>
      <c r="AA5" s="41"/>
      <c r="AB5" s="6"/>
    </row>
    <row r="6" spans="2:28" ht="24.75" customHeight="1" x14ac:dyDescent="0.15">
      <c r="B6" s="471"/>
      <c r="C6" s="724"/>
      <c r="D6" s="724"/>
      <c r="E6" s="782"/>
      <c r="F6" s="620" t="s">
        <v>306</v>
      </c>
      <c r="G6" s="620"/>
      <c r="H6" s="768" t="s">
        <v>292</v>
      </c>
      <c r="I6" s="766"/>
      <c r="J6" s="766"/>
      <c r="K6" s="766"/>
      <c r="L6" s="766"/>
      <c r="M6" s="766"/>
      <c r="N6" s="767"/>
      <c r="O6" s="768" t="s">
        <v>291</v>
      </c>
      <c r="P6" s="770"/>
      <c r="Q6" s="770"/>
      <c r="R6" s="770"/>
      <c r="S6" s="770"/>
      <c r="T6" s="770"/>
      <c r="U6" s="770"/>
      <c r="V6" s="771"/>
      <c r="W6" s="768" t="s">
        <v>230</v>
      </c>
      <c r="X6" s="720"/>
      <c r="Y6" s="779" t="s">
        <v>272</v>
      </c>
      <c r="Z6" s="780"/>
      <c r="AA6" s="6"/>
      <c r="AB6" s="6"/>
    </row>
    <row r="7" spans="2:28" ht="27.75" customHeight="1" x14ac:dyDescent="0.15">
      <c r="B7" s="424"/>
      <c r="C7" s="710"/>
      <c r="D7" s="711"/>
      <c r="E7" s="73"/>
      <c r="F7" s="778">
        <v>41338</v>
      </c>
      <c r="G7" s="778"/>
      <c r="H7" s="776" t="s">
        <v>887</v>
      </c>
      <c r="I7" s="777"/>
      <c r="J7" s="777"/>
      <c r="K7" s="777"/>
      <c r="L7" s="773"/>
      <c r="M7" s="773"/>
      <c r="N7" s="774"/>
      <c r="O7" s="772"/>
      <c r="P7" s="773"/>
      <c r="Q7" s="773"/>
      <c r="R7" s="773"/>
      <c r="S7" s="773"/>
      <c r="T7" s="773"/>
      <c r="U7" s="773"/>
      <c r="V7" s="774"/>
      <c r="W7" s="769" t="s">
        <v>625</v>
      </c>
      <c r="X7" s="769"/>
      <c r="Y7" s="769" t="s">
        <v>888</v>
      </c>
      <c r="Z7" s="769"/>
    </row>
    <row r="8" spans="2:28" ht="27.75" customHeight="1" x14ac:dyDescent="0.15">
      <c r="B8" s="424"/>
      <c r="C8" s="710"/>
      <c r="D8" s="711"/>
      <c r="E8" s="73"/>
      <c r="F8" s="778">
        <v>44876</v>
      </c>
      <c r="G8" s="778"/>
      <c r="H8" s="776" t="s">
        <v>889</v>
      </c>
      <c r="I8" s="777"/>
      <c r="J8" s="777"/>
      <c r="K8" s="777"/>
      <c r="L8" s="773"/>
      <c r="M8" s="773"/>
      <c r="N8" s="774"/>
      <c r="O8" s="772"/>
      <c r="P8" s="773"/>
      <c r="Q8" s="773"/>
      <c r="R8" s="773"/>
      <c r="S8" s="773"/>
      <c r="T8" s="773"/>
      <c r="U8" s="773"/>
      <c r="V8" s="774"/>
      <c r="W8" s="769" t="s">
        <v>625</v>
      </c>
      <c r="X8" s="769"/>
      <c r="Y8" s="769" t="s">
        <v>888</v>
      </c>
      <c r="Z8" s="769"/>
    </row>
    <row r="9" spans="2:28" ht="27.75" customHeight="1" x14ac:dyDescent="0.15">
      <c r="B9" s="424"/>
      <c r="C9" s="710"/>
      <c r="D9" s="711"/>
      <c r="E9" s="73"/>
      <c r="F9" s="778"/>
      <c r="G9" s="778"/>
      <c r="H9" s="776"/>
      <c r="I9" s="777"/>
      <c r="J9" s="777"/>
      <c r="K9" s="777"/>
      <c r="L9" s="773"/>
      <c r="M9" s="773"/>
      <c r="N9" s="774"/>
      <c r="O9" s="772"/>
      <c r="P9" s="773"/>
      <c r="Q9" s="773"/>
      <c r="R9" s="773"/>
      <c r="S9" s="773"/>
      <c r="T9" s="773"/>
      <c r="U9" s="773"/>
      <c r="V9" s="774"/>
      <c r="W9" s="769"/>
      <c r="X9" s="769"/>
      <c r="Y9" s="769"/>
      <c r="Z9" s="769"/>
    </row>
    <row r="10" spans="2:28" ht="27.75" customHeight="1" x14ac:dyDescent="0.15">
      <c r="B10" s="424"/>
      <c r="C10" s="710"/>
      <c r="D10" s="711"/>
      <c r="E10" s="73"/>
      <c r="F10" s="778"/>
      <c r="G10" s="778"/>
      <c r="H10" s="776"/>
      <c r="I10" s="777"/>
      <c r="J10" s="777"/>
      <c r="K10" s="777"/>
      <c r="L10" s="773"/>
      <c r="M10" s="773"/>
      <c r="N10" s="774"/>
      <c r="O10" s="772"/>
      <c r="P10" s="773"/>
      <c r="Q10" s="773"/>
      <c r="R10" s="773"/>
      <c r="S10" s="773"/>
      <c r="T10" s="773"/>
      <c r="U10" s="773"/>
      <c r="V10" s="774"/>
      <c r="W10" s="769"/>
      <c r="X10" s="769"/>
      <c r="Y10" s="769"/>
      <c r="Z10" s="769"/>
    </row>
    <row r="11" spans="2:28" ht="27.75" customHeight="1" x14ac:dyDescent="0.15">
      <c r="B11" s="424"/>
      <c r="C11" s="775"/>
      <c r="D11" s="783"/>
      <c r="E11" s="40"/>
      <c r="F11" s="784"/>
      <c r="G11" s="784"/>
      <c r="H11" s="776"/>
      <c r="I11" s="777"/>
      <c r="J11" s="777"/>
      <c r="K11" s="777"/>
      <c r="L11" s="773"/>
      <c r="M11" s="773"/>
      <c r="N11" s="774"/>
      <c r="O11" s="775"/>
      <c r="P11" s="773"/>
      <c r="Q11" s="773"/>
      <c r="R11" s="773"/>
      <c r="S11" s="773"/>
      <c r="T11" s="773"/>
      <c r="U11" s="773"/>
      <c r="V11" s="774"/>
      <c r="W11" s="769"/>
      <c r="X11" s="769"/>
      <c r="Y11" s="769"/>
      <c r="Z11" s="769"/>
    </row>
    <row r="12" spans="2:28" ht="27.75" customHeight="1" x14ac:dyDescent="0.15">
      <c r="B12" s="424"/>
      <c r="C12" s="775"/>
      <c r="D12" s="783"/>
      <c r="E12" s="40"/>
      <c r="F12" s="784"/>
      <c r="G12" s="784"/>
      <c r="H12" s="776"/>
      <c r="I12" s="777"/>
      <c r="J12" s="777"/>
      <c r="K12" s="777"/>
      <c r="L12" s="773"/>
      <c r="M12" s="773"/>
      <c r="N12" s="774"/>
      <c r="O12" s="775"/>
      <c r="P12" s="773"/>
      <c r="Q12" s="773"/>
      <c r="R12" s="773"/>
      <c r="S12" s="773"/>
      <c r="T12" s="773"/>
      <c r="U12" s="773"/>
      <c r="V12" s="774"/>
      <c r="W12" s="769"/>
      <c r="X12" s="769"/>
      <c r="Y12" s="769"/>
      <c r="Z12" s="769"/>
    </row>
    <row r="13" spans="2:28" ht="27.75" customHeight="1" x14ac:dyDescent="0.15">
      <c r="B13" s="424"/>
      <c r="C13" s="775"/>
      <c r="D13" s="783"/>
      <c r="E13" s="40"/>
      <c r="F13" s="784"/>
      <c r="G13" s="784"/>
      <c r="H13" s="776"/>
      <c r="I13" s="777"/>
      <c r="J13" s="777"/>
      <c r="K13" s="777"/>
      <c r="L13" s="773"/>
      <c r="M13" s="773"/>
      <c r="N13" s="774"/>
      <c r="O13" s="775"/>
      <c r="P13" s="773"/>
      <c r="Q13" s="773"/>
      <c r="R13" s="773"/>
      <c r="S13" s="773"/>
      <c r="T13" s="773"/>
      <c r="U13" s="773"/>
      <c r="V13" s="774"/>
      <c r="W13" s="769"/>
      <c r="X13" s="769"/>
      <c r="Y13" s="769"/>
      <c r="Z13" s="769"/>
    </row>
    <row r="14" spans="2:28" ht="27.75" customHeight="1" x14ac:dyDescent="0.15">
      <c r="B14" s="424"/>
      <c r="C14" s="775"/>
      <c r="D14" s="783"/>
      <c r="E14" s="40"/>
      <c r="F14" s="778"/>
      <c r="G14" s="778"/>
      <c r="H14" s="776"/>
      <c r="I14" s="777"/>
      <c r="J14" s="777"/>
      <c r="K14" s="777"/>
      <c r="L14" s="773"/>
      <c r="M14" s="773"/>
      <c r="N14" s="774"/>
      <c r="O14" s="775"/>
      <c r="P14" s="773"/>
      <c r="Q14" s="773"/>
      <c r="R14" s="773"/>
      <c r="S14" s="773"/>
      <c r="T14" s="773"/>
      <c r="U14" s="773"/>
      <c r="V14" s="774"/>
      <c r="W14" s="769"/>
      <c r="X14" s="769"/>
      <c r="Y14" s="769"/>
      <c r="Z14" s="769"/>
    </row>
    <row r="15" spans="2:28" ht="27.75" customHeight="1" x14ac:dyDescent="0.15">
      <c r="B15" s="424"/>
      <c r="C15" s="775"/>
      <c r="D15" s="783"/>
      <c r="E15" s="40"/>
      <c r="F15" s="784"/>
      <c r="G15" s="784"/>
      <c r="H15" s="776"/>
      <c r="I15" s="777"/>
      <c r="J15" s="777"/>
      <c r="K15" s="777"/>
      <c r="L15" s="773"/>
      <c r="M15" s="773"/>
      <c r="N15" s="774"/>
      <c r="O15" s="775"/>
      <c r="P15" s="773"/>
      <c r="Q15" s="773"/>
      <c r="R15" s="773"/>
      <c r="S15" s="773"/>
      <c r="T15" s="773"/>
      <c r="U15" s="773"/>
      <c r="V15" s="774"/>
      <c r="W15" s="769"/>
      <c r="X15" s="769"/>
      <c r="Y15" s="769"/>
      <c r="Z15" s="769"/>
    </row>
    <row r="16" spans="2:28" ht="27.75" customHeight="1" x14ac:dyDescent="0.15">
      <c r="B16" s="424"/>
      <c r="C16" s="775"/>
      <c r="D16" s="783"/>
      <c r="E16" s="40"/>
      <c r="F16" s="784"/>
      <c r="G16" s="784"/>
      <c r="H16" s="776"/>
      <c r="I16" s="777"/>
      <c r="J16" s="777"/>
      <c r="K16" s="777"/>
      <c r="L16" s="773"/>
      <c r="M16" s="773"/>
      <c r="N16" s="774"/>
      <c r="O16" s="775"/>
      <c r="P16" s="773"/>
      <c r="Q16" s="773"/>
      <c r="R16" s="773"/>
      <c r="S16" s="773"/>
      <c r="T16" s="773"/>
      <c r="U16" s="773"/>
      <c r="V16" s="774"/>
      <c r="W16" s="769"/>
      <c r="X16" s="769"/>
      <c r="Y16" s="769"/>
      <c r="Z16" s="769"/>
    </row>
    <row r="17" spans="2:26" ht="27.75" customHeight="1" x14ac:dyDescent="0.15">
      <c r="B17" s="424"/>
      <c r="C17" s="775"/>
      <c r="D17" s="783"/>
      <c r="E17" s="40"/>
      <c r="F17" s="784"/>
      <c r="G17" s="784"/>
      <c r="H17" s="776"/>
      <c r="I17" s="777"/>
      <c r="J17" s="777"/>
      <c r="K17" s="777"/>
      <c r="L17" s="773"/>
      <c r="M17" s="773"/>
      <c r="N17" s="774"/>
      <c r="O17" s="775"/>
      <c r="P17" s="773"/>
      <c r="Q17" s="773"/>
      <c r="R17" s="773"/>
      <c r="S17" s="773"/>
      <c r="T17" s="773"/>
      <c r="U17" s="773"/>
      <c r="V17" s="774"/>
      <c r="W17" s="769"/>
      <c r="X17" s="769"/>
      <c r="Y17" s="769"/>
      <c r="Z17" s="769"/>
    </row>
    <row r="18" spans="2:26" ht="27.75" customHeight="1" x14ac:dyDescent="0.15">
      <c r="B18" s="424"/>
      <c r="C18" s="775"/>
      <c r="D18" s="783"/>
      <c r="E18" s="40"/>
      <c r="F18" s="784"/>
      <c r="G18" s="784"/>
      <c r="H18" s="776"/>
      <c r="I18" s="777"/>
      <c r="J18" s="777"/>
      <c r="K18" s="777"/>
      <c r="L18" s="773"/>
      <c r="M18" s="773"/>
      <c r="N18" s="774"/>
      <c r="O18" s="775"/>
      <c r="P18" s="773"/>
      <c r="Q18" s="773"/>
      <c r="R18" s="773"/>
      <c r="S18" s="773"/>
      <c r="T18" s="773"/>
      <c r="U18" s="773"/>
      <c r="V18" s="774"/>
      <c r="W18" s="769"/>
      <c r="X18" s="769"/>
      <c r="Y18" s="769"/>
      <c r="Z18" s="769"/>
    </row>
    <row r="19" spans="2:26" ht="27.75" customHeight="1" x14ac:dyDescent="0.15">
      <c r="B19" s="424"/>
      <c r="C19" s="775"/>
      <c r="D19" s="783"/>
      <c r="E19" s="40"/>
      <c r="F19" s="784"/>
      <c r="G19" s="784"/>
      <c r="H19" s="776"/>
      <c r="I19" s="777"/>
      <c r="J19" s="777"/>
      <c r="K19" s="777"/>
      <c r="L19" s="773"/>
      <c r="M19" s="773"/>
      <c r="N19" s="774"/>
      <c r="O19" s="775"/>
      <c r="P19" s="773"/>
      <c r="Q19" s="773"/>
      <c r="R19" s="773"/>
      <c r="S19" s="773"/>
      <c r="T19" s="773"/>
      <c r="U19" s="773"/>
      <c r="V19" s="774"/>
      <c r="W19" s="769"/>
      <c r="X19" s="769"/>
      <c r="Y19" s="769"/>
      <c r="Z19" s="769"/>
    </row>
    <row r="20" spans="2:26" ht="27.75" customHeight="1" x14ac:dyDescent="0.15">
      <c r="B20" s="424"/>
      <c r="C20" s="775"/>
      <c r="D20" s="783"/>
      <c r="E20" s="40"/>
      <c r="F20" s="784"/>
      <c r="G20" s="784"/>
      <c r="H20" s="776"/>
      <c r="I20" s="777"/>
      <c r="J20" s="777"/>
      <c r="K20" s="777"/>
      <c r="L20" s="773"/>
      <c r="M20" s="773"/>
      <c r="N20" s="774"/>
      <c r="O20" s="775"/>
      <c r="P20" s="773"/>
      <c r="Q20" s="773"/>
      <c r="R20" s="773"/>
      <c r="S20" s="773"/>
      <c r="T20" s="773"/>
      <c r="U20" s="773"/>
      <c r="V20" s="774"/>
      <c r="W20" s="769"/>
      <c r="X20" s="769"/>
      <c r="Y20" s="769"/>
      <c r="Z20" s="769"/>
    </row>
    <row r="21" spans="2:26" ht="27.75" customHeight="1" x14ac:dyDescent="0.15">
      <c r="B21" s="503"/>
      <c r="C21" s="775"/>
      <c r="D21" s="783"/>
      <c r="E21" s="40"/>
      <c r="F21" s="784"/>
      <c r="G21" s="784"/>
      <c r="H21" s="776"/>
      <c r="I21" s="777"/>
      <c r="J21" s="777"/>
      <c r="K21" s="777"/>
      <c r="L21" s="773"/>
      <c r="M21" s="773"/>
      <c r="N21" s="774"/>
      <c r="O21" s="775"/>
      <c r="P21" s="773"/>
      <c r="Q21" s="773"/>
      <c r="R21" s="773"/>
      <c r="S21" s="773"/>
      <c r="T21" s="773"/>
      <c r="U21" s="773"/>
      <c r="V21" s="774"/>
      <c r="W21" s="769"/>
      <c r="X21" s="769"/>
      <c r="Y21" s="769"/>
      <c r="Z21" s="769"/>
    </row>
    <row r="22" spans="2:26" ht="15.95" customHeight="1" x14ac:dyDescent="0.15">
      <c r="B22" s="1" t="s">
        <v>293</v>
      </c>
    </row>
    <row r="23" spans="2:26" ht="15.95" customHeight="1" x14ac:dyDescent="0.15">
      <c r="B23" s="171" t="s">
        <v>559</v>
      </c>
    </row>
  </sheetData>
  <mergeCells count="114">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 ref="O19:V19"/>
    <mergeCell ref="O17:V17"/>
    <mergeCell ref="O18:V18"/>
    <mergeCell ref="H17:N17"/>
    <mergeCell ref="H18:N18"/>
    <mergeCell ref="H19:N19"/>
    <mergeCell ref="C15:D15"/>
    <mergeCell ref="F15:G15"/>
    <mergeCell ref="Y15:Z15"/>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'(参考)リスト'!$F$16:$F$21</xm:f>
          </x14:formula1>
          <xm:sqref>W7:X21</xm:sqref>
        </x14:dataValidation>
        <x14:dataValidation type="list" allowBlank="1" showInputMessage="1" showErrorMessage="1">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X291"/>
  <sheetViews>
    <sheetView showGridLines="0" showZeros="0" view="pageBreakPreview" zoomScale="80" zoomScaleNormal="80" zoomScaleSheetLayoutView="80" workbookViewId="0">
      <selection activeCell="J3" sqref="J3:L3"/>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88" t="s">
        <v>340</v>
      </c>
      <c r="C2" s="77"/>
      <c r="D2" s="77"/>
      <c r="E2" s="77"/>
      <c r="F2" s="77"/>
      <c r="G2" s="77"/>
      <c r="H2" s="77"/>
      <c r="I2" s="77"/>
      <c r="J2" s="77"/>
      <c r="K2" s="77"/>
      <c r="L2" s="77"/>
      <c r="M2" s="77"/>
      <c r="N2" s="77"/>
      <c r="O2" s="77"/>
      <c r="P2" s="77"/>
      <c r="Q2" s="77"/>
      <c r="R2" s="77"/>
      <c r="S2" s="77"/>
      <c r="T2" s="77"/>
      <c r="U2" s="77"/>
      <c r="V2" s="77"/>
      <c r="W2" s="77"/>
    </row>
    <row r="3" spans="1:24" ht="20.100000000000001" customHeight="1" x14ac:dyDescent="0.15">
      <c r="B3" s="838" t="s">
        <v>53</v>
      </c>
      <c r="C3" s="839"/>
      <c r="D3" s="842" t="str">
        <f>'様式A-1'!$D$3</f>
        <v>カワジリトンネル</v>
      </c>
      <c r="E3" s="843"/>
      <c r="F3" s="843"/>
      <c r="G3" s="844"/>
      <c r="H3" s="838" t="s">
        <v>45</v>
      </c>
      <c r="I3" s="839"/>
      <c r="J3" s="845" t="str">
        <f>'様式A-1'!$J$3</f>
        <v>一般国道187号線</v>
      </c>
      <c r="K3" s="846"/>
      <c r="L3" s="847"/>
      <c r="M3" s="836" t="s">
        <v>266</v>
      </c>
      <c r="N3" s="836"/>
      <c r="O3" s="836"/>
      <c r="P3" s="837" t="str">
        <f>様式B!$K$5</f>
        <v>株式会社ニュージェック</v>
      </c>
      <c r="Q3" s="837"/>
      <c r="R3" s="837"/>
      <c r="S3" s="569" t="s">
        <v>229</v>
      </c>
      <c r="T3" s="571"/>
      <c r="U3" s="833">
        <f>様式B!$Q$5</f>
        <v>44876</v>
      </c>
      <c r="V3" s="834"/>
      <c r="W3" s="835"/>
    </row>
    <row r="4" spans="1:24" ht="19.5" customHeight="1" x14ac:dyDescent="0.15">
      <c r="B4" s="840" t="s">
        <v>46</v>
      </c>
      <c r="C4" s="841"/>
      <c r="D4" s="849" t="str">
        <f>'様式A-1'!$D$4</f>
        <v>川尻トンネル</v>
      </c>
      <c r="E4" s="850"/>
      <c r="F4" s="850"/>
      <c r="G4" s="851"/>
      <c r="H4" s="838" t="s">
        <v>52</v>
      </c>
      <c r="I4" s="839"/>
      <c r="J4" s="845" t="str">
        <f>'様式A-1'!$R$3</f>
        <v>山口県岩国土木建築事務所</v>
      </c>
      <c r="K4" s="846"/>
      <c r="L4" s="847"/>
      <c r="M4" s="836" t="s">
        <v>267</v>
      </c>
      <c r="N4" s="836"/>
      <c r="O4" s="836"/>
      <c r="P4" s="848" t="str">
        <f>様式B!$K$6</f>
        <v>石村勝伸</v>
      </c>
      <c r="Q4" s="848"/>
      <c r="R4" s="848"/>
      <c r="S4" s="738"/>
      <c r="T4" s="739"/>
      <c r="U4" s="738"/>
      <c r="V4" s="765"/>
      <c r="W4" s="739"/>
    </row>
    <row r="5" spans="1:24" s="23" customFormat="1" ht="20.100000000000001" customHeight="1" x14ac:dyDescent="0.15">
      <c r="A5" s="174">
        <v>1</v>
      </c>
      <c r="B5" s="819" t="s">
        <v>51</v>
      </c>
      <c r="C5" s="819" t="s">
        <v>47</v>
      </c>
      <c r="D5" s="813" t="str">
        <f>VLOOKUP(A5,'様式D-1-1用'!$A$3:$P$1002,2,0)</f>
        <v>PS</v>
      </c>
      <c r="E5" s="814"/>
      <c r="F5" s="820"/>
      <c r="G5" s="821"/>
      <c r="H5" s="821"/>
      <c r="I5" s="821"/>
      <c r="J5" s="821"/>
      <c r="K5" s="821"/>
      <c r="L5" s="822"/>
      <c r="M5" s="819" t="s">
        <v>51</v>
      </c>
      <c r="N5" s="819" t="s">
        <v>47</v>
      </c>
      <c r="O5" s="813" t="str">
        <f>VLOOKUP(X5,'様式D-1-1用'!$A$3:$P$1002,2,0)</f>
        <v>PS</v>
      </c>
      <c r="P5" s="814"/>
      <c r="Q5" s="823"/>
      <c r="R5" s="824"/>
      <c r="S5" s="824"/>
      <c r="T5" s="824"/>
      <c r="U5" s="824"/>
      <c r="V5" s="824"/>
      <c r="W5" s="825"/>
      <c r="X5" s="23">
        <v>2</v>
      </c>
    </row>
    <row r="6" spans="1:24" s="23" customFormat="1" ht="20.100000000000001" customHeight="1" x14ac:dyDescent="0.15">
      <c r="B6" s="811"/>
      <c r="C6" s="812"/>
      <c r="D6" s="815"/>
      <c r="E6" s="816"/>
      <c r="F6" s="823"/>
      <c r="G6" s="824"/>
      <c r="H6" s="824"/>
      <c r="I6" s="824"/>
      <c r="J6" s="824"/>
      <c r="K6" s="824"/>
      <c r="L6" s="825"/>
      <c r="M6" s="811"/>
      <c r="N6" s="812"/>
      <c r="O6" s="815"/>
      <c r="P6" s="816"/>
      <c r="Q6" s="823"/>
      <c r="R6" s="824"/>
      <c r="S6" s="824"/>
      <c r="T6" s="824"/>
      <c r="U6" s="824"/>
      <c r="V6" s="824"/>
      <c r="W6" s="825"/>
    </row>
    <row r="7" spans="1:24" s="23" customFormat="1" ht="20.100000000000001" customHeight="1" x14ac:dyDescent="0.15">
      <c r="B7" s="811"/>
      <c r="C7" s="811" t="s">
        <v>2</v>
      </c>
      <c r="D7" s="829">
        <f>VLOOKUP(A5,'様式D-1-1用'!$A$3:$P$1002,3,0)</f>
        <v>1</v>
      </c>
      <c r="E7" s="830"/>
      <c r="F7" s="823"/>
      <c r="G7" s="824"/>
      <c r="H7" s="824"/>
      <c r="I7" s="824"/>
      <c r="J7" s="824"/>
      <c r="K7" s="824"/>
      <c r="L7" s="825"/>
      <c r="M7" s="811"/>
      <c r="N7" s="811" t="s">
        <v>2</v>
      </c>
      <c r="O7" s="829">
        <f>VLOOKUP(X5,'様式D-1-1用'!$A$3:$P$1002,3,0)</f>
        <v>2</v>
      </c>
      <c r="P7" s="830"/>
      <c r="Q7" s="823"/>
      <c r="R7" s="824"/>
      <c r="S7" s="824"/>
      <c r="T7" s="824"/>
      <c r="U7" s="824"/>
      <c r="V7" s="824"/>
      <c r="W7" s="825"/>
    </row>
    <row r="8" spans="1:24" s="23" customFormat="1" ht="19.5" customHeight="1" x14ac:dyDescent="0.15">
      <c r="B8" s="812"/>
      <c r="C8" s="812"/>
      <c r="D8" s="831"/>
      <c r="E8" s="832"/>
      <c r="F8" s="823"/>
      <c r="G8" s="824"/>
      <c r="H8" s="824"/>
      <c r="I8" s="824"/>
      <c r="J8" s="824"/>
      <c r="K8" s="824"/>
      <c r="L8" s="825"/>
      <c r="M8" s="812"/>
      <c r="N8" s="812"/>
      <c r="O8" s="831"/>
      <c r="P8" s="832"/>
      <c r="Q8" s="823"/>
      <c r="R8" s="824"/>
      <c r="S8" s="824"/>
      <c r="T8" s="824"/>
      <c r="U8" s="824"/>
      <c r="V8" s="824"/>
      <c r="W8" s="825"/>
    </row>
    <row r="9" spans="1:24" s="23" customFormat="1" ht="20.100000000000001" customHeight="1" x14ac:dyDescent="0.15">
      <c r="B9" s="811" t="s">
        <v>48</v>
      </c>
      <c r="C9" s="811" t="s">
        <v>3</v>
      </c>
      <c r="D9" s="813" t="str">
        <f>VLOOKUP(A5,'様式D-1-1用'!$A$3:$P$1002,4,0)</f>
        <v>覆工・坑門</v>
      </c>
      <c r="E9" s="814"/>
      <c r="F9" s="823"/>
      <c r="G9" s="824"/>
      <c r="H9" s="824"/>
      <c r="I9" s="824"/>
      <c r="J9" s="824"/>
      <c r="K9" s="824"/>
      <c r="L9" s="825"/>
      <c r="M9" s="811" t="s">
        <v>48</v>
      </c>
      <c r="N9" s="811" t="s">
        <v>3</v>
      </c>
      <c r="O9" s="813" t="str">
        <f>VLOOKUP(X5,'様式D-1-1用'!$A$3:$P$1002,4,0)</f>
        <v>覆工・坑門</v>
      </c>
      <c r="P9" s="814"/>
      <c r="Q9" s="823"/>
      <c r="R9" s="824"/>
      <c r="S9" s="824"/>
      <c r="T9" s="824"/>
      <c r="U9" s="824"/>
      <c r="V9" s="824"/>
      <c r="W9" s="825"/>
    </row>
    <row r="10" spans="1:24" s="23" customFormat="1" ht="20.100000000000001" customHeight="1" x14ac:dyDescent="0.15">
      <c r="B10" s="811"/>
      <c r="C10" s="812"/>
      <c r="D10" s="815"/>
      <c r="E10" s="816"/>
      <c r="F10" s="823"/>
      <c r="G10" s="824"/>
      <c r="H10" s="824"/>
      <c r="I10" s="824"/>
      <c r="J10" s="824"/>
      <c r="K10" s="824"/>
      <c r="L10" s="825"/>
      <c r="M10" s="811"/>
      <c r="N10" s="812"/>
      <c r="O10" s="815"/>
      <c r="P10" s="816"/>
      <c r="Q10" s="823"/>
      <c r="R10" s="824"/>
      <c r="S10" s="824"/>
      <c r="T10" s="824"/>
      <c r="U10" s="824"/>
      <c r="V10" s="824"/>
      <c r="W10" s="825"/>
    </row>
    <row r="11" spans="1:24" s="23" customFormat="1" ht="20.100000000000001" customHeight="1" x14ac:dyDescent="0.15">
      <c r="B11" s="811"/>
      <c r="C11" s="811" t="s">
        <v>4</v>
      </c>
      <c r="D11" s="813" t="str">
        <f>VLOOKUP(A5,'様式D-1-1用'!$A$3:$P$1002,5,0)</f>
        <v>面壁・妻壁等</v>
      </c>
      <c r="E11" s="814"/>
      <c r="F11" s="823"/>
      <c r="G11" s="824"/>
      <c r="H11" s="824"/>
      <c r="I11" s="824"/>
      <c r="J11" s="824"/>
      <c r="K11" s="824"/>
      <c r="L11" s="825"/>
      <c r="M11" s="811"/>
      <c r="N11" s="811" t="s">
        <v>4</v>
      </c>
      <c r="O11" s="813" t="str">
        <f>VLOOKUP(X5,'様式D-1-1用'!$A$3:$P$1002,5,0)</f>
        <v>面壁・妻壁等</v>
      </c>
      <c r="P11" s="814"/>
      <c r="Q11" s="823"/>
      <c r="R11" s="824"/>
      <c r="S11" s="824"/>
      <c r="T11" s="824"/>
      <c r="U11" s="824"/>
      <c r="V11" s="824"/>
      <c r="W11" s="825"/>
    </row>
    <row r="12" spans="1:24" s="23" customFormat="1" ht="20.100000000000001" customHeight="1" x14ac:dyDescent="0.15">
      <c r="B12" s="812"/>
      <c r="C12" s="812"/>
      <c r="D12" s="815"/>
      <c r="E12" s="816"/>
      <c r="F12" s="823"/>
      <c r="G12" s="824"/>
      <c r="H12" s="824"/>
      <c r="I12" s="824"/>
      <c r="J12" s="824"/>
      <c r="K12" s="824"/>
      <c r="L12" s="825"/>
      <c r="M12" s="812"/>
      <c r="N12" s="812"/>
      <c r="O12" s="815"/>
      <c r="P12" s="816"/>
      <c r="Q12" s="823"/>
      <c r="R12" s="824"/>
      <c r="S12" s="824"/>
      <c r="T12" s="824"/>
      <c r="U12" s="824"/>
      <c r="V12" s="824"/>
      <c r="W12" s="825"/>
    </row>
    <row r="13" spans="1:24" s="23" customFormat="1" ht="17.100000000000001" customHeight="1" x14ac:dyDescent="0.15">
      <c r="B13" s="798" t="s">
        <v>5</v>
      </c>
      <c r="C13" s="799"/>
      <c r="D13" s="817" t="str">
        <f>VLOOKUP(A5,'様式D-1-1用'!$A$3:$P$1002,6,0)</f>
        <v>材質劣化</v>
      </c>
      <c r="E13" s="818"/>
      <c r="F13" s="823"/>
      <c r="G13" s="824"/>
      <c r="H13" s="824"/>
      <c r="I13" s="824"/>
      <c r="J13" s="824"/>
      <c r="K13" s="824"/>
      <c r="L13" s="825"/>
      <c r="M13" s="798" t="s">
        <v>5</v>
      </c>
      <c r="N13" s="799"/>
      <c r="O13" s="817" t="str">
        <f>VLOOKUP(X5,'様式D-1-1用'!$A$3:$P$1002,6,0)</f>
        <v>材質劣化</v>
      </c>
      <c r="P13" s="818"/>
      <c r="Q13" s="823"/>
      <c r="R13" s="824"/>
      <c r="S13" s="824"/>
      <c r="T13" s="824"/>
      <c r="U13" s="824"/>
      <c r="V13" s="824"/>
      <c r="W13" s="825"/>
    </row>
    <row r="14" spans="1:24" s="23" customFormat="1" ht="17.100000000000001" customHeight="1" x14ac:dyDescent="0.15">
      <c r="B14" s="798" t="s">
        <v>49</v>
      </c>
      <c r="C14" s="799"/>
      <c r="D14" s="817" t="str">
        <f>VLOOKUP(A5,'様式D-1-1用'!$A$3:$P$1002,7,0)</f>
        <v>うき・はく離</v>
      </c>
      <c r="E14" s="818"/>
      <c r="F14" s="823"/>
      <c r="G14" s="824"/>
      <c r="H14" s="824"/>
      <c r="I14" s="824"/>
      <c r="J14" s="824"/>
      <c r="K14" s="824"/>
      <c r="L14" s="825"/>
      <c r="M14" s="798" t="s">
        <v>49</v>
      </c>
      <c r="N14" s="799"/>
      <c r="O14" s="817" t="str">
        <f>VLOOKUP(X5,'様式D-1-1用'!$A$3:$P$1002,7,0)</f>
        <v>うき・はく離</v>
      </c>
      <c r="P14" s="818"/>
      <c r="Q14" s="823"/>
      <c r="R14" s="824"/>
      <c r="S14" s="824"/>
      <c r="T14" s="824"/>
      <c r="U14" s="824"/>
      <c r="V14" s="824"/>
      <c r="W14" s="825"/>
    </row>
    <row r="15" spans="1:24" s="23" customFormat="1" ht="17.100000000000001" customHeight="1" x14ac:dyDescent="0.15">
      <c r="B15" s="808" t="s">
        <v>279</v>
      </c>
      <c r="C15" s="798" t="s">
        <v>278</v>
      </c>
      <c r="D15" s="799"/>
      <c r="E15" s="145">
        <f>VLOOKUP(A5,'様式D-1-1用'!$A$3:$P$1002,8,0)</f>
        <v>0</v>
      </c>
      <c r="F15" s="823"/>
      <c r="G15" s="824"/>
      <c r="H15" s="824"/>
      <c r="I15" s="824"/>
      <c r="J15" s="824"/>
      <c r="K15" s="824"/>
      <c r="L15" s="825"/>
      <c r="M15" s="808" t="s">
        <v>279</v>
      </c>
      <c r="N15" s="798" t="s">
        <v>278</v>
      </c>
      <c r="O15" s="799"/>
      <c r="P15" s="145">
        <f>VLOOKUP(X5,'様式D-1-1用'!$A$3:$P$1002,8,0)</f>
        <v>0</v>
      </c>
      <c r="Q15" s="823"/>
      <c r="R15" s="824"/>
      <c r="S15" s="824"/>
      <c r="T15" s="824"/>
      <c r="U15" s="824"/>
      <c r="V15" s="824"/>
      <c r="W15" s="825"/>
    </row>
    <row r="16" spans="1:24" s="23" customFormat="1" ht="17.100000000000001" customHeight="1" x14ac:dyDescent="0.15">
      <c r="B16" s="809"/>
      <c r="C16" s="798" t="s">
        <v>280</v>
      </c>
      <c r="D16" s="799"/>
      <c r="E16" s="145" t="str">
        <f>VLOOKUP(A5,'様式D-1-1用'!$A$3:$P$1002,9,0)</f>
        <v>Ⅱa</v>
      </c>
      <c r="F16" s="823"/>
      <c r="G16" s="824"/>
      <c r="H16" s="824"/>
      <c r="I16" s="824"/>
      <c r="J16" s="824"/>
      <c r="K16" s="824"/>
      <c r="L16" s="825"/>
      <c r="M16" s="809"/>
      <c r="N16" s="798" t="s">
        <v>280</v>
      </c>
      <c r="O16" s="799"/>
      <c r="P16" s="145" t="str">
        <f>VLOOKUP(X5,'様式D-1-1用'!$A$3:$P$1002,9,0)</f>
        <v>Ⅱa</v>
      </c>
      <c r="Q16" s="823"/>
      <c r="R16" s="824"/>
      <c r="S16" s="824"/>
      <c r="T16" s="824"/>
      <c r="U16" s="824"/>
      <c r="V16" s="824"/>
      <c r="W16" s="825"/>
    </row>
    <row r="17" spans="1:24" s="23" customFormat="1" ht="17.100000000000001" customHeight="1" x14ac:dyDescent="0.15">
      <c r="B17" s="798" t="s">
        <v>29</v>
      </c>
      <c r="C17" s="799"/>
      <c r="D17" s="810" t="str">
        <f>VLOOKUP(A5,'様式D-1-1用'!$A$3:$P$1002,11,0)</f>
        <v>Ⅱ</v>
      </c>
      <c r="E17" s="771"/>
      <c r="F17" s="826"/>
      <c r="G17" s="827"/>
      <c r="H17" s="827"/>
      <c r="I17" s="827"/>
      <c r="J17" s="827"/>
      <c r="K17" s="827"/>
      <c r="L17" s="828"/>
      <c r="M17" s="798" t="s">
        <v>29</v>
      </c>
      <c r="N17" s="799"/>
      <c r="O17" s="810" t="str">
        <f>VLOOKUP(X5,'様式D-1-1用'!$A$3:$P$1002,11,0)</f>
        <v>Ⅱ</v>
      </c>
      <c r="P17" s="771"/>
      <c r="Q17" s="826"/>
      <c r="R17" s="827"/>
      <c r="S17" s="827"/>
      <c r="T17" s="827"/>
      <c r="U17" s="827"/>
      <c r="V17" s="827"/>
      <c r="W17" s="828"/>
    </row>
    <row r="18" spans="1:24" s="23" customFormat="1" ht="17.100000000000001" customHeight="1" x14ac:dyDescent="0.15">
      <c r="B18" s="798" t="s">
        <v>7</v>
      </c>
      <c r="C18" s="803"/>
      <c r="D18" s="803"/>
      <c r="E18" s="348" t="str">
        <f>VLOOKUP(A5,'様式D-1-1用'!$A$3:$P$1002,12,0)</f>
        <v xml:space="preserve">2.0m×2.4m </v>
      </c>
      <c r="F18" s="131"/>
      <c r="G18" s="131"/>
      <c r="H18" s="131"/>
      <c r="I18" s="131"/>
      <c r="J18" s="131"/>
      <c r="K18" s="131"/>
      <c r="L18" s="132"/>
      <c r="M18" s="798" t="s">
        <v>7</v>
      </c>
      <c r="N18" s="803"/>
      <c r="O18" s="799"/>
      <c r="P18" s="348" t="str">
        <f>VLOOKUP(X5,'様式D-1-1用'!$A$3:$P$1002,12,0)</f>
        <v xml:space="preserve">4.0m×8.2m </v>
      </c>
      <c r="Q18" s="131"/>
      <c r="R18" s="131"/>
      <c r="S18" s="131"/>
      <c r="T18" s="131"/>
      <c r="U18" s="131"/>
      <c r="V18" s="131"/>
      <c r="W18" s="132"/>
    </row>
    <row r="19" spans="1:24" s="23" customFormat="1" ht="17.100000000000001" customHeight="1" x14ac:dyDescent="0.15">
      <c r="B19" s="804" t="s">
        <v>54</v>
      </c>
      <c r="C19" s="805"/>
      <c r="D19" s="806"/>
      <c r="E19" s="791" t="str">
        <f>VLOOKUP(A5,'様式D-1-1用'!$A$3:$P$1002,13,0)</f>
        <v xml:space="preserve">2.0m×2.4m </v>
      </c>
      <c r="F19" s="792"/>
      <c r="G19" s="792"/>
      <c r="H19" s="792"/>
      <c r="I19" s="792"/>
      <c r="J19" s="792"/>
      <c r="K19" s="792"/>
      <c r="L19" s="807"/>
      <c r="M19" s="804" t="s">
        <v>54</v>
      </c>
      <c r="N19" s="805"/>
      <c r="O19" s="806"/>
      <c r="P19" s="791" t="str">
        <f>VLOOKUP(X5,'様式D-1-1用'!$A$3:$P$1002,13,0)</f>
        <v>1.0m×6.2m</v>
      </c>
      <c r="Q19" s="792"/>
      <c r="R19" s="792"/>
      <c r="S19" s="792"/>
      <c r="T19" s="792"/>
      <c r="U19" s="792"/>
      <c r="V19" s="792"/>
      <c r="W19" s="807"/>
    </row>
    <row r="20" spans="1:24" s="23" customFormat="1" ht="17.100000000000001" customHeight="1" x14ac:dyDescent="0.15">
      <c r="B20" s="788" t="s">
        <v>282</v>
      </c>
      <c r="C20" s="789"/>
      <c r="D20" s="790"/>
      <c r="E20" s="791" t="str">
        <f>VLOOKUP(A5,'様式D-1-1用'!$A$3:$P$1002,14,0)</f>
        <v>－</v>
      </c>
      <c r="F20" s="792"/>
      <c r="G20" s="792"/>
      <c r="H20" s="773"/>
      <c r="I20" s="773"/>
      <c r="J20" s="773"/>
      <c r="K20" s="773"/>
      <c r="L20" s="774"/>
      <c r="M20" s="788" t="s">
        <v>282</v>
      </c>
      <c r="N20" s="789"/>
      <c r="O20" s="790"/>
      <c r="P20" s="791" t="str">
        <f>VLOOKUP(X5,'様式D-1-1用'!$A$3:$P$1002,14,0)</f>
        <v>－</v>
      </c>
      <c r="Q20" s="792"/>
      <c r="R20" s="792"/>
      <c r="S20" s="773"/>
      <c r="T20" s="773"/>
      <c r="U20" s="773"/>
      <c r="V20" s="773"/>
      <c r="W20" s="774"/>
    </row>
    <row r="21" spans="1:24" s="23" customFormat="1" ht="17.100000000000001" customHeight="1" x14ac:dyDescent="0.15">
      <c r="B21" s="788" t="s">
        <v>302</v>
      </c>
      <c r="C21" s="789"/>
      <c r="D21" s="790"/>
      <c r="E21" s="791" t="str">
        <f>VLOOKUP(A5,'様式D-1-1用'!$A$3:$P$1002,15,0)</f>
        <v>監視（日常巡視）</v>
      </c>
      <c r="F21" s="792"/>
      <c r="G21" s="792"/>
      <c r="H21" s="793" t="s">
        <v>8</v>
      </c>
      <c r="I21" s="794"/>
      <c r="J21" s="795"/>
      <c r="K21" s="796"/>
      <c r="L21" s="797"/>
      <c r="M21" s="788" t="s">
        <v>302</v>
      </c>
      <c r="N21" s="789"/>
      <c r="O21" s="790"/>
      <c r="P21" s="791" t="str">
        <f>VLOOKUP(X5,'様式D-1-1用'!$A$3:$P$1002,15,0)</f>
        <v>監視（日常巡視）</v>
      </c>
      <c r="Q21" s="792"/>
      <c r="R21" s="792"/>
      <c r="S21" s="793" t="s">
        <v>8</v>
      </c>
      <c r="T21" s="794"/>
      <c r="U21" s="795"/>
      <c r="V21" s="796"/>
      <c r="W21" s="797"/>
    </row>
    <row r="22" spans="1:24" s="23" customFormat="1" ht="17.100000000000001" customHeight="1" x14ac:dyDescent="0.15">
      <c r="B22" s="798" t="s">
        <v>50</v>
      </c>
      <c r="C22" s="799"/>
      <c r="D22" s="800" t="str">
        <f>VLOOKUP(A5,'様式D-1-1用'!$A$3:$P$1002,16,0)</f>
        <v xml:space="preserve">うき・はく離、2.0m×2.4m </v>
      </c>
      <c r="E22" s="801"/>
      <c r="F22" s="801"/>
      <c r="G22" s="801"/>
      <c r="H22" s="801"/>
      <c r="I22" s="801"/>
      <c r="J22" s="801"/>
      <c r="K22" s="801"/>
      <c r="L22" s="802"/>
      <c r="M22" s="798" t="s">
        <v>50</v>
      </c>
      <c r="N22" s="799"/>
      <c r="O22" s="800" t="str">
        <f>VLOOKUP(X5,'様式D-1-1用'!$A$3:$P$1002,16,0)</f>
        <v xml:space="preserve">うき・はく離、4.0m×8.2m </v>
      </c>
      <c r="P22" s="801"/>
      <c r="Q22" s="801"/>
      <c r="R22" s="801"/>
      <c r="S22" s="801"/>
      <c r="T22" s="801"/>
      <c r="U22" s="801"/>
      <c r="V22" s="801"/>
      <c r="W22" s="802"/>
    </row>
    <row r="23" spans="1:24" s="23" customFormat="1" ht="20.100000000000001" customHeight="1" x14ac:dyDescent="0.15">
      <c r="A23" s="23">
        <v>3</v>
      </c>
      <c r="B23" s="819" t="s">
        <v>51</v>
      </c>
      <c r="C23" s="819" t="s">
        <v>47</v>
      </c>
      <c r="D23" s="813" t="str">
        <f>VLOOKUP(A23,'様式D-1-1用'!$A$3:$P$1002,2,0)</f>
        <v>PS</v>
      </c>
      <c r="E23" s="814"/>
      <c r="F23" s="820"/>
      <c r="G23" s="821"/>
      <c r="H23" s="821"/>
      <c r="I23" s="821"/>
      <c r="J23" s="821"/>
      <c r="K23" s="821"/>
      <c r="L23" s="822"/>
      <c r="M23" s="819" t="s">
        <v>51</v>
      </c>
      <c r="N23" s="819" t="s">
        <v>47</v>
      </c>
      <c r="O23" s="813" t="str">
        <f>VLOOKUP(X23,'様式D-1-1用'!$A$3:$P$1002,2,0)</f>
        <v>PS</v>
      </c>
      <c r="P23" s="814"/>
      <c r="Q23" s="823"/>
      <c r="R23" s="824"/>
      <c r="S23" s="824"/>
      <c r="T23" s="824"/>
      <c r="U23" s="824"/>
      <c r="V23" s="824"/>
      <c r="W23" s="825"/>
      <c r="X23" s="23">
        <v>4</v>
      </c>
    </row>
    <row r="24" spans="1:24" s="23" customFormat="1" ht="20.100000000000001" customHeight="1" x14ac:dyDescent="0.15">
      <c r="B24" s="811"/>
      <c r="C24" s="812"/>
      <c r="D24" s="815"/>
      <c r="E24" s="816"/>
      <c r="F24" s="823"/>
      <c r="G24" s="824"/>
      <c r="H24" s="824"/>
      <c r="I24" s="824"/>
      <c r="J24" s="824"/>
      <c r="K24" s="824"/>
      <c r="L24" s="825"/>
      <c r="M24" s="811"/>
      <c r="N24" s="812"/>
      <c r="O24" s="815"/>
      <c r="P24" s="816"/>
      <c r="Q24" s="823"/>
      <c r="R24" s="824"/>
      <c r="S24" s="824"/>
      <c r="T24" s="824"/>
      <c r="U24" s="824"/>
      <c r="V24" s="824"/>
      <c r="W24" s="825"/>
    </row>
    <row r="25" spans="1:24" s="23" customFormat="1" ht="20.100000000000001" customHeight="1" x14ac:dyDescent="0.15">
      <c r="B25" s="811"/>
      <c r="C25" s="811" t="s">
        <v>2</v>
      </c>
      <c r="D25" s="829">
        <f>VLOOKUP(A23,'様式D-1-1用'!$A$3:$P$1002,3,0)</f>
        <v>3</v>
      </c>
      <c r="E25" s="830"/>
      <c r="F25" s="823"/>
      <c r="G25" s="824"/>
      <c r="H25" s="824"/>
      <c r="I25" s="824"/>
      <c r="J25" s="824"/>
      <c r="K25" s="824"/>
      <c r="L25" s="825"/>
      <c r="M25" s="811"/>
      <c r="N25" s="811" t="s">
        <v>2</v>
      </c>
      <c r="O25" s="829">
        <f>VLOOKUP(X23,'様式D-1-1用'!$A$3:$P$1002,3,0)</f>
        <v>4</v>
      </c>
      <c r="P25" s="830"/>
      <c r="Q25" s="823"/>
      <c r="R25" s="824"/>
      <c r="S25" s="824"/>
      <c r="T25" s="824"/>
      <c r="U25" s="824"/>
      <c r="V25" s="824"/>
      <c r="W25" s="825"/>
    </row>
    <row r="26" spans="1:24" s="23" customFormat="1" ht="20.100000000000001" customHeight="1" x14ac:dyDescent="0.15">
      <c r="B26" s="812"/>
      <c r="C26" s="812"/>
      <c r="D26" s="831"/>
      <c r="E26" s="832"/>
      <c r="F26" s="823"/>
      <c r="G26" s="824"/>
      <c r="H26" s="824"/>
      <c r="I26" s="824"/>
      <c r="J26" s="824"/>
      <c r="K26" s="824"/>
      <c r="L26" s="825"/>
      <c r="M26" s="812"/>
      <c r="N26" s="812"/>
      <c r="O26" s="831"/>
      <c r="P26" s="832"/>
      <c r="Q26" s="823"/>
      <c r="R26" s="824"/>
      <c r="S26" s="824"/>
      <c r="T26" s="824"/>
      <c r="U26" s="824"/>
      <c r="V26" s="824"/>
      <c r="W26" s="825"/>
    </row>
    <row r="27" spans="1:24" s="23" customFormat="1" ht="20.100000000000001" customHeight="1" x14ac:dyDescent="0.15">
      <c r="B27" s="811" t="s">
        <v>48</v>
      </c>
      <c r="C27" s="811" t="s">
        <v>3</v>
      </c>
      <c r="D27" s="813" t="str">
        <f>VLOOKUP(A23,'様式D-1-1用'!$A$3:$P$1002,4,0)</f>
        <v>覆工・坑門</v>
      </c>
      <c r="E27" s="814"/>
      <c r="F27" s="823"/>
      <c r="G27" s="824"/>
      <c r="H27" s="824"/>
      <c r="I27" s="824"/>
      <c r="J27" s="824"/>
      <c r="K27" s="824"/>
      <c r="L27" s="825"/>
      <c r="M27" s="811" t="s">
        <v>48</v>
      </c>
      <c r="N27" s="811" t="s">
        <v>3</v>
      </c>
      <c r="O27" s="813" t="str">
        <f>VLOOKUP(X23,'様式D-1-1用'!$A$3:$P$1002,4,0)</f>
        <v>覆工・坑門</v>
      </c>
      <c r="P27" s="814"/>
      <c r="Q27" s="823"/>
      <c r="R27" s="824"/>
      <c r="S27" s="824"/>
      <c r="T27" s="824"/>
      <c r="U27" s="824"/>
      <c r="V27" s="824"/>
      <c r="W27" s="825"/>
    </row>
    <row r="28" spans="1:24" s="23" customFormat="1" ht="20.100000000000001" customHeight="1" x14ac:dyDescent="0.15">
      <c r="B28" s="811"/>
      <c r="C28" s="812"/>
      <c r="D28" s="815"/>
      <c r="E28" s="816"/>
      <c r="F28" s="823"/>
      <c r="G28" s="824"/>
      <c r="H28" s="824"/>
      <c r="I28" s="824"/>
      <c r="J28" s="824"/>
      <c r="K28" s="824"/>
      <c r="L28" s="825"/>
      <c r="M28" s="811"/>
      <c r="N28" s="812"/>
      <c r="O28" s="815"/>
      <c r="P28" s="816"/>
      <c r="Q28" s="823"/>
      <c r="R28" s="824"/>
      <c r="S28" s="824"/>
      <c r="T28" s="824"/>
      <c r="U28" s="824"/>
      <c r="V28" s="824"/>
      <c r="W28" s="825"/>
    </row>
    <row r="29" spans="1:24" s="23" customFormat="1" ht="20.100000000000001" customHeight="1" x14ac:dyDescent="0.15">
      <c r="B29" s="811"/>
      <c r="C29" s="811" t="s">
        <v>4</v>
      </c>
      <c r="D29" s="813" t="str">
        <f>VLOOKUP(A23,'様式D-1-1用'!$A$3:$P$1002,5,0)</f>
        <v>面壁・妻壁等</v>
      </c>
      <c r="E29" s="814"/>
      <c r="F29" s="823"/>
      <c r="G29" s="824"/>
      <c r="H29" s="824"/>
      <c r="I29" s="824"/>
      <c r="J29" s="824"/>
      <c r="K29" s="824"/>
      <c r="L29" s="825"/>
      <c r="M29" s="811"/>
      <c r="N29" s="811" t="s">
        <v>4</v>
      </c>
      <c r="O29" s="813" t="str">
        <f>VLOOKUP(X23,'様式D-1-1用'!$A$3:$P$1002,5,0)</f>
        <v>アーチ（左側）</v>
      </c>
      <c r="P29" s="814"/>
      <c r="Q29" s="823"/>
      <c r="R29" s="824"/>
      <c r="S29" s="824"/>
      <c r="T29" s="824"/>
      <c r="U29" s="824"/>
      <c r="V29" s="824"/>
      <c r="W29" s="825"/>
    </row>
    <row r="30" spans="1:24" s="23" customFormat="1" ht="19.5" customHeight="1" x14ac:dyDescent="0.15">
      <c r="B30" s="812"/>
      <c r="C30" s="812"/>
      <c r="D30" s="815"/>
      <c r="E30" s="816"/>
      <c r="F30" s="823"/>
      <c r="G30" s="824"/>
      <c r="H30" s="824"/>
      <c r="I30" s="824"/>
      <c r="J30" s="824"/>
      <c r="K30" s="824"/>
      <c r="L30" s="825"/>
      <c r="M30" s="812"/>
      <c r="N30" s="812"/>
      <c r="O30" s="815"/>
      <c r="P30" s="816"/>
      <c r="Q30" s="823"/>
      <c r="R30" s="824"/>
      <c r="S30" s="824"/>
      <c r="T30" s="824"/>
      <c r="U30" s="824"/>
      <c r="V30" s="824"/>
      <c r="W30" s="825"/>
    </row>
    <row r="31" spans="1:24" s="23" customFormat="1" ht="17.100000000000001" customHeight="1" x14ac:dyDescent="0.15">
      <c r="B31" s="798" t="s">
        <v>5</v>
      </c>
      <c r="C31" s="799"/>
      <c r="D31" s="817" t="str">
        <f>VLOOKUP(A23,'様式D-1-1用'!$A$3:$P$1002,6,0)</f>
        <v>材質劣化</v>
      </c>
      <c r="E31" s="818"/>
      <c r="F31" s="823"/>
      <c r="G31" s="824"/>
      <c r="H31" s="824"/>
      <c r="I31" s="824"/>
      <c r="J31" s="824"/>
      <c r="K31" s="824"/>
      <c r="L31" s="825"/>
      <c r="M31" s="798" t="s">
        <v>5</v>
      </c>
      <c r="N31" s="799"/>
      <c r="O31" s="817" t="str">
        <f>VLOOKUP(X23,'様式D-1-1用'!$A$3:$P$1002,6,0)</f>
        <v>材質劣化</v>
      </c>
      <c r="P31" s="818"/>
      <c r="Q31" s="823"/>
      <c r="R31" s="824"/>
      <c r="S31" s="824"/>
      <c r="T31" s="824"/>
      <c r="U31" s="824"/>
      <c r="V31" s="824"/>
      <c r="W31" s="825"/>
    </row>
    <row r="32" spans="1:24" s="23" customFormat="1" ht="17.100000000000001" customHeight="1" x14ac:dyDescent="0.15">
      <c r="B32" s="798" t="s">
        <v>49</v>
      </c>
      <c r="C32" s="799"/>
      <c r="D32" s="817" t="str">
        <f>VLOOKUP(A23,'様式D-1-1用'!$A$3:$P$1002,7,0)</f>
        <v>うき・はく離</v>
      </c>
      <c r="E32" s="818"/>
      <c r="F32" s="823"/>
      <c r="G32" s="824"/>
      <c r="H32" s="824"/>
      <c r="I32" s="824"/>
      <c r="J32" s="824"/>
      <c r="K32" s="824"/>
      <c r="L32" s="825"/>
      <c r="M32" s="798" t="s">
        <v>49</v>
      </c>
      <c r="N32" s="799"/>
      <c r="O32" s="817" t="str">
        <f>VLOOKUP(X23,'様式D-1-1用'!$A$3:$P$1002,7,0)</f>
        <v>うき・はく離</v>
      </c>
      <c r="P32" s="818"/>
      <c r="Q32" s="823"/>
      <c r="R32" s="824"/>
      <c r="S32" s="824"/>
      <c r="T32" s="824"/>
      <c r="U32" s="824"/>
      <c r="V32" s="824"/>
      <c r="W32" s="825"/>
    </row>
    <row r="33" spans="1:24" s="23" customFormat="1" ht="17.100000000000001" customHeight="1" x14ac:dyDescent="0.15">
      <c r="B33" s="808" t="s">
        <v>279</v>
      </c>
      <c r="C33" s="798" t="s">
        <v>278</v>
      </c>
      <c r="D33" s="799"/>
      <c r="E33" s="145">
        <f>VLOOKUP(A23,'様式D-1-1用'!$A$3:$P$1002,8,0)</f>
        <v>0</v>
      </c>
      <c r="F33" s="823"/>
      <c r="G33" s="824"/>
      <c r="H33" s="824"/>
      <c r="I33" s="824"/>
      <c r="J33" s="824"/>
      <c r="K33" s="824"/>
      <c r="L33" s="825"/>
      <c r="M33" s="808" t="s">
        <v>279</v>
      </c>
      <c r="N33" s="798" t="s">
        <v>278</v>
      </c>
      <c r="O33" s="799"/>
      <c r="P33" s="145">
        <f>VLOOKUP(X23,'様式D-1-1用'!$A$3:$P$1002,8,0)</f>
        <v>0</v>
      </c>
      <c r="Q33" s="823"/>
      <c r="R33" s="824"/>
      <c r="S33" s="824"/>
      <c r="T33" s="824"/>
      <c r="U33" s="824"/>
      <c r="V33" s="824"/>
      <c r="W33" s="825"/>
    </row>
    <row r="34" spans="1:24" s="23" customFormat="1" ht="17.100000000000001" customHeight="1" x14ac:dyDescent="0.15">
      <c r="B34" s="809"/>
      <c r="C34" s="798" t="s">
        <v>280</v>
      </c>
      <c r="D34" s="799"/>
      <c r="E34" s="145" t="str">
        <f>VLOOKUP(A23,'様式D-1-1用'!$A$3:$P$1002,9,0)</f>
        <v>Ⅱa</v>
      </c>
      <c r="F34" s="823"/>
      <c r="G34" s="824"/>
      <c r="H34" s="824"/>
      <c r="I34" s="824"/>
      <c r="J34" s="824"/>
      <c r="K34" s="824"/>
      <c r="L34" s="825"/>
      <c r="M34" s="809"/>
      <c r="N34" s="798" t="s">
        <v>280</v>
      </c>
      <c r="O34" s="799"/>
      <c r="P34" s="145" t="str">
        <f>VLOOKUP(X23,'様式D-1-1用'!$A$3:$P$1002,9,0)</f>
        <v>Ⅱa</v>
      </c>
      <c r="Q34" s="823"/>
      <c r="R34" s="824"/>
      <c r="S34" s="824"/>
      <c r="T34" s="824"/>
      <c r="U34" s="824"/>
      <c r="V34" s="824"/>
      <c r="W34" s="825"/>
    </row>
    <row r="35" spans="1:24" s="23" customFormat="1" ht="17.100000000000001" customHeight="1" x14ac:dyDescent="0.15">
      <c r="B35" s="798" t="s">
        <v>29</v>
      </c>
      <c r="C35" s="799"/>
      <c r="D35" s="810" t="str">
        <f>VLOOKUP(A23,'様式D-1-1用'!$A$3:$P$1002,11,0)</f>
        <v>Ⅱ</v>
      </c>
      <c r="E35" s="771"/>
      <c r="F35" s="826"/>
      <c r="G35" s="827"/>
      <c r="H35" s="827"/>
      <c r="I35" s="827"/>
      <c r="J35" s="827"/>
      <c r="K35" s="827"/>
      <c r="L35" s="828"/>
      <c r="M35" s="798" t="s">
        <v>29</v>
      </c>
      <c r="N35" s="799"/>
      <c r="O35" s="810" t="str">
        <f>VLOOKUP(X23,'様式D-1-1用'!$A$3:$P$1002,11,0)</f>
        <v>Ⅱ</v>
      </c>
      <c r="P35" s="771"/>
      <c r="Q35" s="826"/>
      <c r="R35" s="827"/>
      <c r="S35" s="827"/>
      <c r="T35" s="827"/>
      <c r="U35" s="827"/>
      <c r="V35" s="827"/>
      <c r="W35" s="828"/>
    </row>
    <row r="36" spans="1:24" s="23" customFormat="1" ht="17.100000000000001" customHeight="1" x14ac:dyDescent="0.15">
      <c r="B36" s="798" t="s">
        <v>7</v>
      </c>
      <c r="C36" s="803"/>
      <c r="D36" s="803"/>
      <c r="E36" s="348" t="str">
        <f>VLOOKUP(A23,'様式D-1-1用'!$A$3:$P$1002,12,0)</f>
        <v xml:space="preserve">4.0m×8.2m </v>
      </c>
      <c r="F36" s="131"/>
      <c r="G36" s="131"/>
      <c r="H36" s="131"/>
      <c r="I36" s="131"/>
      <c r="J36" s="131"/>
      <c r="K36" s="131"/>
      <c r="L36" s="132"/>
      <c r="M36" s="798" t="s">
        <v>7</v>
      </c>
      <c r="N36" s="803"/>
      <c r="O36" s="799"/>
      <c r="P36" s="348" t="str">
        <f>VLOOKUP(X23,'様式D-1-1用'!$A$3:$P$1002,12,0)</f>
        <v xml:space="preserve">1.5m×0.5m </v>
      </c>
      <c r="Q36" s="131"/>
      <c r="R36" s="131"/>
      <c r="S36" s="131"/>
      <c r="T36" s="131"/>
      <c r="U36" s="131"/>
      <c r="V36" s="131"/>
      <c r="W36" s="132"/>
    </row>
    <row r="37" spans="1:24" s="23" customFormat="1" ht="17.100000000000001" customHeight="1" x14ac:dyDescent="0.15">
      <c r="B37" s="804" t="s">
        <v>54</v>
      </c>
      <c r="C37" s="805"/>
      <c r="D37" s="806"/>
      <c r="E37" s="791" t="str">
        <f>VLOOKUP(A23,'様式D-1-1用'!$A$3:$P$1002,13,0)</f>
        <v>0.9m×0.4m</v>
      </c>
      <c r="F37" s="792"/>
      <c r="G37" s="792"/>
      <c r="H37" s="792"/>
      <c r="I37" s="792"/>
      <c r="J37" s="792"/>
      <c r="K37" s="792"/>
      <c r="L37" s="807"/>
      <c r="M37" s="804" t="s">
        <v>54</v>
      </c>
      <c r="N37" s="805"/>
      <c r="O37" s="806"/>
      <c r="P37" s="791" t="str">
        <f>VLOOKUP(X23,'様式D-1-1用'!$A$3:$P$1002,13,0)</f>
        <v>1.5m×0.5m、過年度写PS-5</v>
      </c>
      <c r="Q37" s="792"/>
      <c r="R37" s="792"/>
      <c r="S37" s="792"/>
      <c r="T37" s="792"/>
      <c r="U37" s="792"/>
      <c r="V37" s="792"/>
      <c r="W37" s="807"/>
    </row>
    <row r="38" spans="1:24" s="23" customFormat="1" ht="17.100000000000001" customHeight="1" x14ac:dyDescent="0.15">
      <c r="B38" s="788" t="s">
        <v>282</v>
      </c>
      <c r="C38" s="789"/>
      <c r="D38" s="790"/>
      <c r="E38" s="791" t="str">
        <f>VLOOKUP(A23,'様式D-1-1用'!$A$3:$P$1002,14,0)</f>
        <v>－</v>
      </c>
      <c r="F38" s="792"/>
      <c r="G38" s="792"/>
      <c r="H38" s="773"/>
      <c r="I38" s="773"/>
      <c r="J38" s="773"/>
      <c r="K38" s="773"/>
      <c r="L38" s="774"/>
      <c r="M38" s="788" t="s">
        <v>282</v>
      </c>
      <c r="N38" s="789"/>
      <c r="O38" s="790"/>
      <c r="P38" s="791" t="str">
        <f>VLOOKUP(X23,'様式D-1-1用'!$A$3:$P$1002,14,0)</f>
        <v>－</v>
      </c>
      <c r="Q38" s="792"/>
      <c r="R38" s="792"/>
      <c r="S38" s="773"/>
      <c r="T38" s="773"/>
      <c r="U38" s="773"/>
      <c r="V38" s="773"/>
      <c r="W38" s="774"/>
    </row>
    <row r="39" spans="1:24" s="23" customFormat="1" ht="17.100000000000001" customHeight="1" x14ac:dyDescent="0.15">
      <c r="B39" s="788" t="s">
        <v>302</v>
      </c>
      <c r="C39" s="789"/>
      <c r="D39" s="790"/>
      <c r="E39" s="791" t="str">
        <f>VLOOKUP(A23,'様式D-1-1用'!$A$3:$P$1002,15,0)</f>
        <v>監視（日常巡視）</v>
      </c>
      <c r="F39" s="792"/>
      <c r="G39" s="792"/>
      <c r="H39" s="793" t="s">
        <v>8</v>
      </c>
      <c r="I39" s="794"/>
      <c r="J39" s="795"/>
      <c r="K39" s="796"/>
      <c r="L39" s="797"/>
      <c r="M39" s="788" t="s">
        <v>302</v>
      </c>
      <c r="N39" s="789"/>
      <c r="O39" s="790"/>
      <c r="P39" s="791" t="str">
        <f>VLOOKUP(X23,'様式D-1-1用'!$A$3:$P$1002,15,0)</f>
        <v>監視（日常巡視）</v>
      </c>
      <c r="Q39" s="792"/>
      <c r="R39" s="792"/>
      <c r="S39" s="793" t="s">
        <v>8</v>
      </c>
      <c r="T39" s="794"/>
      <c r="U39" s="795"/>
      <c r="V39" s="796"/>
      <c r="W39" s="797"/>
    </row>
    <row r="40" spans="1:24" s="23" customFormat="1" ht="17.100000000000001" customHeight="1" x14ac:dyDescent="0.15">
      <c r="B40" s="798" t="s">
        <v>50</v>
      </c>
      <c r="C40" s="799"/>
      <c r="D40" s="800" t="str">
        <f>VLOOKUP(A23,'様式D-1-1用'!$A$3:$P$1002,16,0)</f>
        <v xml:space="preserve">うき・はく離、4.0m×8.2m </v>
      </c>
      <c r="E40" s="801"/>
      <c r="F40" s="801"/>
      <c r="G40" s="801"/>
      <c r="H40" s="801"/>
      <c r="I40" s="801"/>
      <c r="J40" s="801"/>
      <c r="K40" s="801"/>
      <c r="L40" s="802"/>
      <c r="M40" s="798" t="s">
        <v>50</v>
      </c>
      <c r="N40" s="799"/>
      <c r="O40" s="800" t="str">
        <f>VLOOKUP(X23,'様式D-1-1用'!$A$3:$P$1002,16,0)</f>
        <v xml:space="preserve">うき・はく離、1.5m×0.5m </v>
      </c>
      <c r="P40" s="801"/>
      <c r="Q40" s="801"/>
      <c r="R40" s="801"/>
      <c r="S40" s="801"/>
      <c r="T40" s="801"/>
      <c r="U40" s="801"/>
      <c r="V40" s="801"/>
      <c r="W40" s="802"/>
    </row>
    <row r="41" spans="1:24" s="23" customFormat="1" ht="15" customHeight="1" x14ac:dyDescent="0.15">
      <c r="B41" s="78"/>
      <c r="C41" s="785" t="s">
        <v>304</v>
      </c>
      <c r="D41" s="786"/>
      <c r="E41" s="786"/>
      <c r="F41" s="786"/>
      <c r="G41" s="786"/>
      <c r="H41" s="786"/>
      <c r="I41" s="786"/>
      <c r="J41" s="786"/>
      <c r="K41" s="786"/>
      <c r="L41" s="786"/>
      <c r="M41" s="78"/>
      <c r="N41" s="79" t="s">
        <v>257</v>
      </c>
      <c r="O41" s="78"/>
      <c r="P41" s="80"/>
      <c r="Q41" s="80"/>
      <c r="R41" s="80"/>
      <c r="S41" s="80"/>
      <c r="T41" s="80"/>
      <c r="U41" s="80"/>
      <c r="V41" s="80"/>
      <c r="W41" s="80"/>
    </row>
    <row r="42" spans="1:24" s="23" customFormat="1" ht="15" customHeight="1" x14ac:dyDescent="0.15">
      <c r="B42" s="78"/>
      <c r="C42" s="787"/>
      <c r="D42" s="787"/>
      <c r="E42" s="787"/>
      <c r="F42" s="787"/>
      <c r="G42" s="787"/>
      <c r="H42" s="787"/>
      <c r="I42" s="787"/>
      <c r="J42" s="787"/>
      <c r="K42" s="787"/>
      <c r="L42" s="787"/>
      <c r="M42" s="78"/>
      <c r="N42" s="79" t="s">
        <v>283</v>
      </c>
      <c r="O42" s="80"/>
      <c r="P42" s="80"/>
      <c r="Q42" s="80"/>
      <c r="R42" s="80"/>
      <c r="S42" s="80"/>
      <c r="T42" s="80"/>
      <c r="U42" s="80"/>
      <c r="V42" s="80"/>
      <c r="W42" s="80"/>
    </row>
    <row r="43" spans="1:24" ht="15" customHeight="1" x14ac:dyDescent="0.15">
      <c r="B43" s="77"/>
      <c r="C43" s="175" t="s">
        <v>303</v>
      </c>
      <c r="D43" s="175"/>
      <c r="E43" s="176"/>
      <c r="M43" s="23"/>
      <c r="N43" s="175" t="s">
        <v>532</v>
      </c>
      <c r="O43" s="173"/>
      <c r="P43" s="174"/>
      <c r="Q43" s="23"/>
      <c r="R43" s="23"/>
      <c r="S43" s="23"/>
      <c r="T43" s="23"/>
      <c r="U43" s="23"/>
      <c r="W43" s="80"/>
      <c r="X43" s="23"/>
    </row>
    <row r="44" spans="1:24" ht="15" customHeight="1" x14ac:dyDescent="0.15">
      <c r="C44" s="175" t="s">
        <v>423</v>
      </c>
      <c r="D44" s="175"/>
      <c r="M44" s="23"/>
      <c r="N44" s="175" t="s">
        <v>533</v>
      </c>
      <c r="O44" s="173"/>
      <c r="P44" s="23"/>
      <c r="Q44" s="23"/>
      <c r="R44" s="23"/>
      <c r="S44" s="23"/>
      <c r="T44" s="23"/>
      <c r="U44" s="23"/>
      <c r="V44" s="23"/>
      <c r="W44" s="23"/>
      <c r="X44" s="23"/>
    </row>
    <row r="45" spans="1:24" ht="15.6" customHeight="1" x14ac:dyDescent="0.15">
      <c r="C45" s="175" t="s">
        <v>560</v>
      </c>
      <c r="N45" s="175" t="s">
        <v>466</v>
      </c>
    </row>
    <row r="46" spans="1:24" s="23" customFormat="1" ht="20.100000000000001" customHeight="1" x14ac:dyDescent="0.15">
      <c r="A46" s="174">
        <f>A5+4</f>
        <v>5</v>
      </c>
      <c r="B46" s="819" t="s">
        <v>51</v>
      </c>
      <c r="C46" s="819" t="s">
        <v>47</v>
      </c>
      <c r="D46" s="813">
        <f>VLOOKUP(A46,'様式D-1-1用'!$A$3:$P$1002,2,0)</f>
        <v>1</v>
      </c>
      <c r="E46" s="814"/>
      <c r="F46" s="820"/>
      <c r="G46" s="821"/>
      <c r="H46" s="821"/>
      <c r="I46" s="821"/>
      <c r="J46" s="821"/>
      <c r="K46" s="821"/>
      <c r="L46" s="822"/>
      <c r="M46" s="819" t="s">
        <v>51</v>
      </c>
      <c r="N46" s="819" t="s">
        <v>47</v>
      </c>
      <c r="O46" s="813">
        <f>VLOOKUP(X46,'様式D-1-1用'!$A$3:$P$1002,2,0)</f>
        <v>1</v>
      </c>
      <c r="P46" s="814"/>
      <c r="Q46" s="823"/>
      <c r="R46" s="824"/>
      <c r="S46" s="824"/>
      <c r="T46" s="824"/>
      <c r="U46" s="824"/>
      <c r="V46" s="824"/>
      <c r="W46" s="825"/>
      <c r="X46" s="23">
        <f>X5+4</f>
        <v>6</v>
      </c>
    </row>
    <row r="47" spans="1:24" s="23" customFormat="1" ht="20.100000000000001" customHeight="1" x14ac:dyDescent="0.15">
      <c r="B47" s="811"/>
      <c r="C47" s="812"/>
      <c r="D47" s="815"/>
      <c r="E47" s="816"/>
      <c r="F47" s="823"/>
      <c r="G47" s="824"/>
      <c r="H47" s="824"/>
      <c r="I47" s="824"/>
      <c r="J47" s="824"/>
      <c r="K47" s="824"/>
      <c r="L47" s="825"/>
      <c r="M47" s="811"/>
      <c r="N47" s="812"/>
      <c r="O47" s="815"/>
      <c r="P47" s="816"/>
      <c r="Q47" s="823"/>
      <c r="R47" s="824"/>
      <c r="S47" s="824"/>
      <c r="T47" s="824"/>
      <c r="U47" s="824"/>
      <c r="V47" s="824"/>
      <c r="W47" s="825"/>
    </row>
    <row r="48" spans="1:24" s="23" customFormat="1" ht="20.100000000000001" customHeight="1" x14ac:dyDescent="0.15">
      <c r="B48" s="811"/>
      <c r="C48" s="811" t="s">
        <v>2</v>
      </c>
      <c r="D48" s="829">
        <f>VLOOKUP(A46,'様式D-1-1用'!$A$3:$P$1002,3,0)</f>
        <v>1</v>
      </c>
      <c r="E48" s="830"/>
      <c r="F48" s="823"/>
      <c r="G48" s="824"/>
      <c r="H48" s="824"/>
      <c r="I48" s="824"/>
      <c r="J48" s="824"/>
      <c r="K48" s="824"/>
      <c r="L48" s="825"/>
      <c r="M48" s="811"/>
      <c r="N48" s="811" t="s">
        <v>2</v>
      </c>
      <c r="O48" s="829">
        <f>VLOOKUP(X46,'様式D-1-1用'!$A$3:$P$1002,3,0)</f>
        <v>2</v>
      </c>
      <c r="P48" s="830"/>
      <c r="Q48" s="823"/>
      <c r="R48" s="824"/>
      <c r="S48" s="824"/>
      <c r="T48" s="824"/>
      <c r="U48" s="824"/>
      <c r="V48" s="824"/>
      <c r="W48" s="825"/>
    </row>
    <row r="49" spans="1:24" s="23" customFormat="1" ht="19.5" customHeight="1" x14ac:dyDescent="0.15">
      <c r="B49" s="812"/>
      <c r="C49" s="812"/>
      <c r="D49" s="831"/>
      <c r="E49" s="832"/>
      <c r="F49" s="823"/>
      <c r="G49" s="824"/>
      <c r="H49" s="824"/>
      <c r="I49" s="824"/>
      <c r="J49" s="824"/>
      <c r="K49" s="824"/>
      <c r="L49" s="825"/>
      <c r="M49" s="812"/>
      <c r="N49" s="812"/>
      <c r="O49" s="831"/>
      <c r="P49" s="832"/>
      <c r="Q49" s="823"/>
      <c r="R49" s="824"/>
      <c r="S49" s="824"/>
      <c r="T49" s="824"/>
      <c r="U49" s="824"/>
      <c r="V49" s="824"/>
      <c r="W49" s="825"/>
    </row>
    <row r="50" spans="1:24" s="23" customFormat="1" ht="20.100000000000001" customHeight="1" x14ac:dyDescent="0.15">
      <c r="B50" s="811" t="s">
        <v>48</v>
      </c>
      <c r="C50" s="811" t="s">
        <v>3</v>
      </c>
      <c r="D50" s="813" t="str">
        <f>VLOOKUP(A46,'様式D-1-1用'!$A$3:$P$1002,4,0)</f>
        <v>覆工・坑門</v>
      </c>
      <c r="E50" s="814"/>
      <c r="F50" s="823"/>
      <c r="G50" s="824"/>
      <c r="H50" s="824"/>
      <c r="I50" s="824"/>
      <c r="J50" s="824"/>
      <c r="K50" s="824"/>
      <c r="L50" s="825"/>
      <c r="M50" s="811" t="s">
        <v>48</v>
      </c>
      <c r="N50" s="811" t="s">
        <v>3</v>
      </c>
      <c r="O50" s="813" t="str">
        <f>VLOOKUP(X46,'様式D-1-1用'!$A$3:$P$1002,4,0)</f>
        <v>覆工・坑門</v>
      </c>
      <c r="P50" s="814"/>
      <c r="Q50" s="823"/>
      <c r="R50" s="824"/>
      <c r="S50" s="824"/>
      <c r="T50" s="824"/>
      <c r="U50" s="824"/>
      <c r="V50" s="824"/>
      <c r="W50" s="825"/>
    </row>
    <row r="51" spans="1:24" s="23" customFormat="1" ht="20.100000000000001" customHeight="1" x14ac:dyDescent="0.15">
      <c r="B51" s="811"/>
      <c r="C51" s="812"/>
      <c r="D51" s="815"/>
      <c r="E51" s="816"/>
      <c r="F51" s="823"/>
      <c r="G51" s="824"/>
      <c r="H51" s="824"/>
      <c r="I51" s="824"/>
      <c r="J51" s="824"/>
      <c r="K51" s="824"/>
      <c r="L51" s="825"/>
      <c r="M51" s="811"/>
      <c r="N51" s="812"/>
      <c r="O51" s="815"/>
      <c r="P51" s="816"/>
      <c r="Q51" s="823"/>
      <c r="R51" s="824"/>
      <c r="S51" s="824"/>
      <c r="T51" s="824"/>
      <c r="U51" s="824"/>
      <c r="V51" s="824"/>
      <c r="W51" s="825"/>
    </row>
    <row r="52" spans="1:24" s="23" customFormat="1" ht="20.100000000000001" customHeight="1" x14ac:dyDescent="0.15">
      <c r="B52" s="811"/>
      <c r="C52" s="811" t="s">
        <v>4</v>
      </c>
      <c r="D52" s="813" t="str">
        <f>VLOOKUP(A46,'様式D-1-1用'!$A$3:$P$1002,5,0)</f>
        <v>アーチ（左側）</v>
      </c>
      <c r="E52" s="814"/>
      <c r="F52" s="823"/>
      <c r="G52" s="824"/>
      <c r="H52" s="824"/>
      <c r="I52" s="824"/>
      <c r="J52" s="824"/>
      <c r="K52" s="824"/>
      <c r="L52" s="825"/>
      <c r="M52" s="811"/>
      <c r="N52" s="811" t="s">
        <v>4</v>
      </c>
      <c r="O52" s="813" t="str">
        <f>VLOOKUP(X46,'様式D-1-1用'!$A$3:$P$1002,5,0)</f>
        <v>アーチ（左側）</v>
      </c>
      <c r="P52" s="814"/>
      <c r="Q52" s="823"/>
      <c r="R52" s="824"/>
      <c r="S52" s="824"/>
      <c r="T52" s="824"/>
      <c r="U52" s="824"/>
      <c r="V52" s="824"/>
      <c r="W52" s="825"/>
    </row>
    <row r="53" spans="1:24" s="23" customFormat="1" ht="20.100000000000001" customHeight="1" x14ac:dyDescent="0.15">
      <c r="B53" s="812"/>
      <c r="C53" s="812"/>
      <c r="D53" s="815"/>
      <c r="E53" s="816"/>
      <c r="F53" s="823"/>
      <c r="G53" s="824"/>
      <c r="H53" s="824"/>
      <c r="I53" s="824"/>
      <c r="J53" s="824"/>
      <c r="K53" s="824"/>
      <c r="L53" s="825"/>
      <c r="M53" s="812"/>
      <c r="N53" s="812"/>
      <c r="O53" s="815"/>
      <c r="P53" s="816"/>
      <c r="Q53" s="823"/>
      <c r="R53" s="824"/>
      <c r="S53" s="824"/>
      <c r="T53" s="824"/>
      <c r="U53" s="824"/>
      <c r="V53" s="824"/>
      <c r="W53" s="825"/>
    </row>
    <row r="54" spans="1:24" s="23" customFormat="1" ht="17.100000000000001" customHeight="1" x14ac:dyDescent="0.15">
      <c r="B54" s="798" t="s">
        <v>5</v>
      </c>
      <c r="C54" s="799"/>
      <c r="D54" s="817" t="str">
        <f>VLOOKUP(A46,'様式D-1-1用'!$A$3:$P$1002,6,0)</f>
        <v>材質劣化</v>
      </c>
      <c r="E54" s="818"/>
      <c r="F54" s="823"/>
      <c r="G54" s="824"/>
      <c r="H54" s="824"/>
      <c r="I54" s="824"/>
      <c r="J54" s="824"/>
      <c r="K54" s="824"/>
      <c r="L54" s="825"/>
      <c r="M54" s="798" t="s">
        <v>5</v>
      </c>
      <c r="N54" s="799"/>
      <c r="O54" s="817" t="str">
        <f>VLOOKUP(X46,'様式D-1-1用'!$A$3:$P$1002,6,0)</f>
        <v>材質劣化</v>
      </c>
      <c r="P54" s="818"/>
      <c r="Q54" s="823"/>
      <c r="R54" s="824"/>
      <c r="S54" s="824"/>
      <c r="T54" s="824"/>
      <c r="U54" s="824"/>
      <c r="V54" s="824"/>
      <c r="W54" s="825"/>
    </row>
    <row r="55" spans="1:24" s="23" customFormat="1" ht="17.100000000000001" customHeight="1" x14ac:dyDescent="0.15">
      <c r="B55" s="798" t="s">
        <v>49</v>
      </c>
      <c r="C55" s="799"/>
      <c r="D55" s="817" t="str">
        <f>VLOOKUP(A46,'様式D-1-1用'!$A$3:$P$1002,7,0)</f>
        <v>うき・はく離</v>
      </c>
      <c r="E55" s="818"/>
      <c r="F55" s="823"/>
      <c r="G55" s="824"/>
      <c r="H55" s="824"/>
      <c r="I55" s="824"/>
      <c r="J55" s="824"/>
      <c r="K55" s="824"/>
      <c r="L55" s="825"/>
      <c r="M55" s="798" t="s">
        <v>49</v>
      </c>
      <c r="N55" s="799"/>
      <c r="O55" s="817" t="str">
        <f>VLOOKUP(X46,'様式D-1-1用'!$A$3:$P$1002,7,0)</f>
        <v>うき・はく離</v>
      </c>
      <c r="P55" s="818"/>
      <c r="Q55" s="823"/>
      <c r="R55" s="824"/>
      <c r="S55" s="824"/>
      <c r="T55" s="824"/>
      <c r="U55" s="824"/>
      <c r="V55" s="824"/>
      <c r="W55" s="825"/>
    </row>
    <row r="56" spans="1:24" s="23" customFormat="1" ht="17.100000000000001" customHeight="1" x14ac:dyDescent="0.15">
      <c r="B56" s="808" t="s">
        <v>279</v>
      </c>
      <c r="C56" s="798" t="s">
        <v>278</v>
      </c>
      <c r="D56" s="799"/>
      <c r="E56" s="145">
        <f>VLOOKUP(A46,'様式D-1-1用'!$A$3:$P$1002,8,0)</f>
        <v>0</v>
      </c>
      <c r="F56" s="823"/>
      <c r="G56" s="824"/>
      <c r="H56" s="824"/>
      <c r="I56" s="824"/>
      <c r="J56" s="824"/>
      <c r="K56" s="824"/>
      <c r="L56" s="825"/>
      <c r="M56" s="808" t="s">
        <v>279</v>
      </c>
      <c r="N56" s="798" t="s">
        <v>278</v>
      </c>
      <c r="O56" s="799"/>
      <c r="P56" s="145">
        <f>VLOOKUP(X46,'様式D-1-1用'!$A$3:$P$1002,8,0)</f>
        <v>0</v>
      </c>
      <c r="Q56" s="823"/>
      <c r="R56" s="824"/>
      <c r="S56" s="824"/>
      <c r="T56" s="824"/>
      <c r="U56" s="824"/>
      <c r="V56" s="824"/>
      <c r="W56" s="825"/>
    </row>
    <row r="57" spans="1:24" s="23" customFormat="1" ht="17.100000000000001" customHeight="1" x14ac:dyDescent="0.15">
      <c r="B57" s="809"/>
      <c r="C57" s="798" t="s">
        <v>280</v>
      </c>
      <c r="D57" s="799"/>
      <c r="E57" s="145" t="str">
        <f>VLOOKUP(A46,'様式D-1-1用'!$A$3:$P$1002,9,0)</f>
        <v>Ⅱa</v>
      </c>
      <c r="F57" s="823"/>
      <c r="G57" s="824"/>
      <c r="H57" s="824"/>
      <c r="I57" s="824"/>
      <c r="J57" s="824"/>
      <c r="K57" s="824"/>
      <c r="L57" s="825"/>
      <c r="M57" s="809"/>
      <c r="N57" s="798" t="s">
        <v>280</v>
      </c>
      <c r="O57" s="799"/>
      <c r="P57" s="145" t="str">
        <f>VLOOKUP(X46,'様式D-1-1用'!$A$3:$P$1002,9,0)</f>
        <v>Ⅱa</v>
      </c>
      <c r="Q57" s="823"/>
      <c r="R57" s="824"/>
      <c r="S57" s="824"/>
      <c r="T57" s="824"/>
      <c r="U57" s="824"/>
      <c r="V57" s="824"/>
      <c r="W57" s="825"/>
    </row>
    <row r="58" spans="1:24" s="23" customFormat="1" ht="17.100000000000001" customHeight="1" x14ac:dyDescent="0.15">
      <c r="B58" s="798" t="s">
        <v>29</v>
      </c>
      <c r="C58" s="799"/>
      <c r="D58" s="810" t="str">
        <f>VLOOKUP(A46,'様式D-1-1用'!$A$3:$P$1002,11,0)</f>
        <v>Ⅱ</v>
      </c>
      <c r="E58" s="771"/>
      <c r="F58" s="826"/>
      <c r="G58" s="827"/>
      <c r="H58" s="827"/>
      <c r="I58" s="827"/>
      <c r="J58" s="827"/>
      <c r="K58" s="827"/>
      <c r="L58" s="828"/>
      <c r="M58" s="798" t="s">
        <v>29</v>
      </c>
      <c r="N58" s="799"/>
      <c r="O58" s="810" t="str">
        <f>VLOOKUP(X46,'様式D-1-1用'!$A$3:$P$1002,11,0)</f>
        <v>Ⅱ</v>
      </c>
      <c r="P58" s="771"/>
      <c r="Q58" s="826"/>
      <c r="R58" s="827"/>
      <c r="S58" s="827"/>
      <c r="T58" s="827"/>
      <c r="U58" s="827"/>
      <c r="V58" s="827"/>
      <c r="W58" s="828"/>
    </row>
    <row r="59" spans="1:24" s="23" customFormat="1" ht="17.100000000000001" customHeight="1" x14ac:dyDescent="0.15">
      <c r="B59" s="798" t="s">
        <v>7</v>
      </c>
      <c r="C59" s="803"/>
      <c r="D59" s="803"/>
      <c r="E59" s="348" t="str">
        <f>VLOOKUP(A46,'様式D-1-1用'!$A$3:$P$1002,12,0)</f>
        <v xml:space="preserve">0.6m×1.0m </v>
      </c>
      <c r="F59" s="131"/>
      <c r="G59" s="131"/>
      <c r="H59" s="131"/>
      <c r="I59" s="131"/>
      <c r="J59" s="131"/>
      <c r="K59" s="131"/>
      <c r="L59" s="132"/>
      <c r="M59" s="798" t="s">
        <v>7</v>
      </c>
      <c r="N59" s="803"/>
      <c r="O59" s="799"/>
      <c r="P59" s="348" t="str">
        <f>VLOOKUP(X46,'様式D-1-1用'!$A$3:$P$1002,12,0)</f>
        <v xml:space="preserve">0.6m×0.8m </v>
      </c>
      <c r="Q59" s="131"/>
      <c r="R59" s="131"/>
      <c r="S59" s="131"/>
      <c r="T59" s="131"/>
      <c r="U59" s="131"/>
      <c r="V59" s="131"/>
      <c r="W59" s="132"/>
    </row>
    <row r="60" spans="1:24" s="23" customFormat="1" ht="17.100000000000001" customHeight="1" x14ac:dyDescent="0.15">
      <c r="B60" s="804" t="s">
        <v>54</v>
      </c>
      <c r="C60" s="805"/>
      <c r="D60" s="806"/>
      <c r="E60" s="791" t="str">
        <f>VLOOKUP(A46,'様式D-1-1用'!$A$3:$P$1002,13,0)</f>
        <v>0.5m×1.0m、過年度写1-4</v>
      </c>
      <c r="F60" s="792"/>
      <c r="G60" s="792"/>
      <c r="H60" s="792"/>
      <c r="I60" s="792"/>
      <c r="J60" s="792"/>
      <c r="K60" s="792"/>
      <c r="L60" s="807"/>
      <c r="M60" s="804" t="s">
        <v>54</v>
      </c>
      <c r="N60" s="805"/>
      <c r="O60" s="806"/>
      <c r="P60" s="791" t="str">
        <f>VLOOKUP(X46,'様式D-1-1用'!$A$3:$P$1002,13,0)</f>
        <v>0.6m×0.8m、過年度写1-5</v>
      </c>
      <c r="Q60" s="792"/>
      <c r="R60" s="792"/>
      <c r="S60" s="792"/>
      <c r="T60" s="792"/>
      <c r="U60" s="792"/>
      <c r="V60" s="792"/>
      <c r="W60" s="807"/>
    </row>
    <row r="61" spans="1:24" s="23" customFormat="1" ht="17.100000000000001" customHeight="1" x14ac:dyDescent="0.15">
      <c r="B61" s="788" t="s">
        <v>282</v>
      </c>
      <c r="C61" s="789"/>
      <c r="D61" s="790"/>
      <c r="E61" s="791" t="str">
        <f>VLOOKUP(A46,'様式D-1-1用'!$A$3:$P$1002,14,0)</f>
        <v>－</v>
      </c>
      <c r="F61" s="792"/>
      <c r="G61" s="792"/>
      <c r="H61" s="773"/>
      <c r="I61" s="773"/>
      <c r="J61" s="773"/>
      <c r="K61" s="773"/>
      <c r="L61" s="774"/>
      <c r="M61" s="788" t="s">
        <v>282</v>
      </c>
      <c r="N61" s="789"/>
      <c r="O61" s="790"/>
      <c r="P61" s="791" t="str">
        <f>VLOOKUP(X46,'様式D-1-1用'!$A$3:$P$1002,14,0)</f>
        <v>－</v>
      </c>
      <c r="Q61" s="792"/>
      <c r="R61" s="792"/>
      <c r="S61" s="773"/>
      <c r="T61" s="773"/>
      <c r="U61" s="773"/>
      <c r="V61" s="773"/>
      <c r="W61" s="774"/>
    </row>
    <row r="62" spans="1:24" s="23" customFormat="1" ht="17.100000000000001" customHeight="1" x14ac:dyDescent="0.15">
      <c r="B62" s="788" t="s">
        <v>302</v>
      </c>
      <c r="C62" s="789"/>
      <c r="D62" s="790"/>
      <c r="E62" s="791" t="str">
        <f>VLOOKUP(A46,'様式D-1-1用'!$A$3:$P$1002,15,0)</f>
        <v>監視（日常巡視）</v>
      </c>
      <c r="F62" s="792"/>
      <c r="G62" s="792"/>
      <c r="H62" s="793" t="s">
        <v>8</v>
      </c>
      <c r="I62" s="794"/>
      <c r="J62" s="795"/>
      <c r="K62" s="796"/>
      <c r="L62" s="797"/>
      <c r="M62" s="788" t="s">
        <v>302</v>
      </c>
      <c r="N62" s="789"/>
      <c r="O62" s="790"/>
      <c r="P62" s="791" t="str">
        <f>VLOOKUP(X46,'様式D-1-1用'!$A$3:$P$1002,15,0)</f>
        <v>監視（日常巡視）</v>
      </c>
      <c r="Q62" s="792"/>
      <c r="R62" s="792"/>
      <c r="S62" s="793" t="s">
        <v>8</v>
      </c>
      <c r="T62" s="794"/>
      <c r="U62" s="795"/>
      <c r="V62" s="796"/>
      <c r="W62" s="797"/>
    </row>
    <row r="63" spans="1:24" s="23" customFormat="1" ht="17.100000000000001" customHeight="1" x14ac:dyDescent="0.15">
      <c r="B63" s="798" t="s">
        <v>50</v>
      </c>
      <c r="C63" s="799"/>
      <c r="D63" s="800" t="str">
        <f>VLOOKUP(A46,'様式D-1-1用'!$A$3:$P$1002,16,0)</f>
        <v xml:space="preserve">うき・はく離、0.6m×1.0m </v>
      </c>
      <c r="E63" s="801"/>
      <c r="F63" s="801"/>
      <c r="G63" s="801"/>
      <c r="H63" s="801"/>
      <c r="I63" s="801"/>
      <c r="J63" s="801"/>
      <c r="K63" s="801"/>
      <c r="L63" s="802"/>
      <c r="M63" s="798" t="s">
        <v>50</v>
      </c>
      <c r="N63" s="799"/>
      <c r="O63" s="800" t="str">
        <f>VLOOKUP(X46,'様式D-1-1用'!$A$3:$P$1002,16,0)</f>
        <v xml:space="preserve">うき・はく離、0.6m×0.8m </v>
      </c>
      <c r="P63" s="801"/>
      <c r="Q63" s="801"/>
      <c r="R63" s="801"/>
      <c r="S63" s="801"/>
      <c r="T63" s="801"/>
      <c r="U63" s="801"/>
      <c r="V63" s="801"/>
      <c r="W63" s="802"/>
    </row>
    <row r="64" spans="1:24" s="23" customFormat="1" ht="20.100000000000001" customHeight="1" x14ac:dyDescent="0.15">
      <c r="A64" s="174">
        <f>A23+4</f>
        <v>7</v>
      </c>
      <c r="B64" s="819" t="s">
        <v>51</v>
      </c>
      <c r="C64" s="819" t="s">
        <v>47</v>
      </c>
      <c r="D64" s="813">
        <f>VLOOKUP(A64,'様式D-1-1用'!$A$3:$P$1002,2,0)</f>
        <v>1</v>
      </c>
      <c r="E64" s="814"/>
      <c r="F64" s="820"/>
      <c r="G64" s="821"/>
      <c r="H64" s="821"/>
      <c r="I64" s="821"/>
      <c r="J64" s="821"/>
      <c r="K64" s="821"/>
      <c r="L64" s="822"/>
      <c r="M64" s="819" t="s">
        <v>51</v>
      </c>
      <c r="N64" s="819" t="s">
        <v>47</v>
      </c>
      <c r="O64" s="813">
        <f>VLOOKUP(X64,'様式D-1-1用'!$A$3:$P$1002,2,0)</f>
        <v>1</v>
      </c>
      <c r="P64" s="814"/>
      <c r="Q64" s="823"/>
      <c r="R64" s="824"/>
      <c r="S64" s="824"/>
      <c r="T64" s="824"/>
      <c r="U64" s="824"/>
      <c r="V64" s="824"/>
      <c r="W64" s="825"/>
      <c r="X64" s="23">
        <f>X23+4</f>
        <v>8</v>
      </c>
    </row>
    <row r="65" spans="2:23" s="23" customFormat="1" ht="20.100000000000001" customHeight="1" x14ac:dyDescent="0.15">
      <c r="B65" s="811"/>
      <c r="C65" s="812"/>
      <c r="D65" s="815"/>
      <c r="E65" s="816"/>
      <c r="F65" s="823"/>
      <c r="G65" s="824"/>
      <c r="H65" s="824"/>
      <c r="I65" s="824"/>
      <c r="J65" s="824"/>
      <c r="K65" s="824"/>
      <c r="L65" s="825"/>
      <c r="M65" s="811"/>
      <c r="N65" s="812"/>
      <c r="O65" s="815"/>
      <c r="P65" s="816"/>
      <c r="Q65" s="823"/>
      <c r="R65" s="824"/>
      <c r="S65" s="824"/>
      <c r="T65" s="824"/>
      <c r="U65" s="824"/>
      <c r="V65" s="824"/>
      <c r="W65" s="825"/>
    </row>
    <row r="66" spans="2:23" s="23" customFormat="1" ht="20.100000000000001" customHeight="1" x14ac:dyDescent="0.15">
      <c r="B66" s="811"/>
      <c r="C66" s="811" t="s">
        <v>2</v>
      </c>
      <c r="D66" s="829">
        <f>VLOOKUP(A64,'様式D-1-1用'!$A$3:$P$1002,3,0)</f>
        <v>3</v>
      </c>
      <c r="E66" s="830"/>
      <c r="F66" s="823"/>
      <c r="G66" s="824"/>
      <c r="H66" s="824"/>
      <c r="I66" s="824"/>
      <c r="J66" s="824"/>
      <c r="K66" s="824"/>
      <c r="L66" s="825"/>
      <c r="M66" s="811"/>
      <c r="N66" s="811" t="s">
        <v>2</v>
      </c>
      <c r="O66" s="829">
        <f>VLOOKUP(X64,'様式D-1-1用'!$A$3:$P$1002,3,0)</f>
        <v>4</v>
      </c>
      <c r="P66" s="830"/>
      <c r="Q66" s="823"/>
      <c r="R66" s="824"/>
      <c r="S66" s="824"/>
      <c r="T66" s="824"/>
      <c r="U66" s="824"/>
      <c r="V66" s="824"/>
      <c r="W66" s="825"/>
    </row>
    <row r="67" spans="2:23" s="23" customFormat="1" ht="20.100000000000001" customHeight="1" x14ac:dyDescent="0.15">
      <c r="B67" s="812"/>
      <c r="C67" s="812"/>
      <c r="D67" s="831"/>
      <c r="E67" s="832"/>
      <c r="F67" s="823"/>
      <c r="G67" s="824"/>
      <c r="H67" s="824"/>
      <c r="I67" s="824"/>
      <c r="J67" s="824"/>
      <c r="K67" s="824"/>
      <c r="L67" s="825"/>
      <c r="M67" s="812"/>
      <c r="N67" s="812"/>
      <c r="O67" s="831"/>
      <c r="P67" s="832"/>
      <c r="Q67" s="823"/>
      <c r="R67" s="824"/>
      <c r="S67" s="824"/>
      <c r="T67" s="824"/>
      <c r="U67" s="824"/>
      <c r="V67" s="824"/>
      <c r="W67" s="825"/>
    </row>
    <row r="68" spans="2:23" s="23" customFormat="1" ht="20.100000000000001" customHeight="1" x14ac:dyDescent="0.15">
      <c r="B68" s="811" t="s">
        <v>48</v>
      </c>
      <c r="C68" s="811" t="s">
        <v>3</v>
      </c>
      <c r="D68" s="813" t="str">
        <f>VLOOKUP(A64,'様式D-1-1用'!$A$3:$P$1002,4,0)</f>
        <v>覆工・坑門</v>
      </c>
      <c r="E68" s="814"/>
      <c r="F68" s="823"/>
      <c r="G68" s="824"/>
      <c r="H68" s="824"/>
      <c r="I68" s="824"/>
      <c r="J68" s="824"/>
      <c r="K68" s="824"/>
      <c r="L68" s="825"/>
      <c r="M68" s="811" t="s">
        <v>48</v>
      </c>
      <c r="N68" s="811" t="s">
        <v>3</v>
      </c>
      <c r="O68" s="813" t="str">
        <f>VLOOKUP(X64,'様式D-1-1用'!$A$3:$P$1002,4,0)</f>
        <v>覆工・坑門</v>
      </c>
      <c r="P68" s="814"/>
      <c r="Q68" s="823"/>
      <c r="R68" s="824"/>
      <c r="S68" s="824"/>
      <c r="T68" s="824"/>
      <c r="U68" s="824"/>
      <c r="V68" s="824"/>
      <c r="W68" s="825"/>
    </row>
    <row r="69" spans="2:23" s="23" customFormat="1" ht="20.100000000000001" customHeight="1" x14ac:dyDescent="0.15">
      <c r="B69" s="811"/>
      <c r="C69" s="812"/>
      <c r="D69" s="815"/>
      <c r="E69" s="816"/>
      <c r="F69" s="823"/>
      <c r="G69" s="824"/>
      <c r="H69" s="824"/>
      <c r="I69" s="824"/>
      <c r="J69" s="824"/>
      <c r="K69" s="824"/>
      <c r="L69" s="825"/>
      <c r="M69" s="811"/>
      <c r="N69" s="812"/>
      <c r="O69" s="815"/>
      <c r="P69" s="816"/>
      <c r="Q69" s="823"/>
      <c r="R69" s="824"/>
      <c r="S69" s="824"/>
      <c r="T69" s="824"/>
      <c r="U69" s="824"/>
      <c r="V69" s="824"/>
      <c r="W69" s="825"/>
    </row>
    <row r="70" spans="2:23" s="23" customFormat="1" ht="20.100000000000001" customHeight="1" x14ac:dyDescent="0.15">
      <c r="B70" s="811"/>
      <c r="C70" s="811" t="s">
        <v>4</v>
      </c>
      <c r="D70" s="813" t="str">
        <f>VLOOKUP(A64,'様式D-1-1用'!$A$3:$P$1002,5,0)</f>
        <v>アーチ（右側）</v>
      </c>
      <c r="E70" s="814"/>
      <c r="F70" s="823"/>
      <c r="G70" s="824"/>
      <c r="H70" s="824"/>
      <c r="I70" s="824"/>
      <c r="J70" s="824"/>
      <c r="K70" s="824"/>
      <c r="L70" s="825"/>
      <c r="M70" s="811"/>
      <c r="N70" s="811" t="s">
        <v>4</v>
      </c>
      <c r="O70" s="813" t="str">
        <f>VLOOKUP(X64,'様式D-1-1用'!$A$3:$P$1002,5,0)</f>
        <v>アーチ（右側）</v>
      </c>
      <c r="P70" s="814"/>
      <c r="Q70" s="823"/>
      <c r="R70" s="824"/>
      <c r="S70" s="824"/>
      <c r="T70" s="824"/>
      <c r="U70" s="824"/>
      <c r="V70" s="824"/>
      <c r="W70" s="825"/>
    </row>
    <row r="71" spans="2:23" s="23" customFormat="1" ht="19.5" customHeight="1" x14ac:dyDescent="0.15">
      <c r="B71" s="812"/>
      <c r="C71" s="812"/>
      <c r="D71" s="815"/>
      <c r="E71" s="816"/>
      <c r="F71" s="823"/>
      <c r="G71" s="824"/>
      <c r="H71" s="824"/>
      <c r="I71" s="824"/>
      <c r="J71" s="824"/>
      <c r="K71" s="824"/>
      <c r="L71" s="825"/>
      <c r="M71" s="812"/>
      <c r="N71" s="812"/>
      <c r="O71" s="815"/>
      <c r="P71" s="816"/>
      <c r="Q71" s="823"/>
      <c r="R71" s="824"/>
      <c r="S71" s="824"/>
      <c r="T71" s="824"/>
      <c r="U71" s="824"/>
      <c r="V71" s="824"/>
      <c r="W71" s="825"/>
    </row>
    <row r="72" spans="2:23" s="23" customFormat="1" ht="17.100000000000001" customHeight="1" x14ac:dyDescent="0.15">
      <c r="B72" s="798" t="s">
        <v>5</v>
      </c>
      <c r="C72" s="799"/>
      <c r="D72" s="817" t="str">
        <f>VLOOKUP(A64,'様式D-1-1用'!$A$3:$P$1002,6,0)</f>
        <v>材質劣化</v>
      </c>
      <c r="E72" s="818"/>
      <c r="F72" s="823"/>
      <c r="G72" s="824"/>
      <c r="H72" s="824"/>
      <c r="I72" s="824"/>
      <c r="J72" s="824"/>
      <c r="K72" s="824"/>
      <c r="L72" s="825"/>
      <c r="M72" s="798" t="s">
        <v>5</v>
      </c>
      <c r="N72" s="799"/>
      <c r="O72" s="817" t="str">
        <f>VLOOKUP(X64,'様式D-1-1用'!$A$3:$P$1002,6,0)</f>
        <v>材質劣化</v>
      </c>
      <c r="P72" s="818"/>
      <c r="Q72" s="823"/>
      <c r="R72" s="824"/>
      <c r="S72" s="824"/>
      <c r="T72" s="824"/>
      <c r="U72" s="824"/>
      <c r="V72" s="824"/>
      <c r="W72" s="825"/>
    </row>
    <row r="73" spans="2:23" s="23" customFormat="1" ht="17.100000000000001" customHeight="1" x14ac:dyDescent="0.15">
      <c r="B73" s="798" t="s">
        <v>49</v>
      </c>
      <c r="C73" s="799"/>
      <c r="D73" s="817" t="str">
        <f>VLOOKUP(A64,'様式D-1-1用'!$A$3:$P$1002,7,0)</f>
        <v>うき・はく離</v>
      </c>
      <c r="E73" s="818"/>
      <c r="F73" s="823"/>
      <c r="G73" s="824"/>
      <c r="H73" s="824"/>
      <c r="I73" s="824"/>
      <c r="J73" s="824"/>
      <c r="K73" s="824"/>
      <c r="L73" s="825"/>
      <c r="M73" s="798" t="s">
        <v>49</v>
      </c>
      <c r="N73" s="799"/>
      <c r="O73" s="817" t="str">
        <f>VLOOKUP(X64,'様式D-1-1用'!$A$3:$P$1002,7,0)</f>
        <v>うき・はく離</v>
      </c>
      <c r="P73" s="818"/>
      <c r="Q73" s="823"/>
      <c r="R73" s="824"/>
      <c r="S73" s="824"/>
      <c r="T73" s="824"/>
      <c r="U73" s="824"/>
      <c r="V73" s="824"/>
      <c r="W73" s="825"/>
    </row>
    <row r="74" spans="2:23" s="23" customFormat="1" ht="17.100000000000001" customHeight="1" x14ac:dyDescent="0.15">
      <c r="B74" s="808" t="s">
        <v>279</v>
      </c>
      <c r="C74" s="798" t="s">
        <v>278</v>
      </c>
      <c r="D74" s="799"/>
      <c r="E74" s="145">
        <f>VLOOKUP(A64,'様式D-1-1用'!$A$3:$P$1002,8,0)</f>
        <v>0</v>
      </c>
      <c r="F74" s="823"/>
      <c r="G74" s="824"/>
      <c r="H74" s="824"/>
      <c r="I74" s="824"/>
      <c r="J74" s="824"/>
      <c r="K74" s="824"/>
      <c r="L74" s="825"/>
      <c r="M74" s="808" t="s">
        <v>279</v>
      </c>
      <c r="N74" s="798" t="s">
        <v>278</v>
      </c>
      <c r="O74" s="799"/>
      <c r="P74" s="145">
        <f>VLOOKUP(X64,'様式D-1-1用'!$A$3:$P$1002,8,0)</f>
        <v>0</v>
      </c>
      <c r="Q74" s="823"/>
      <c r="R74" s="824"/>
      <c r="S74" s="824"/>
      <c r="T74" s="824"/>
      <c r="U74" s="824"/>
      <c r="V74" s="824"/>
      <c r="W74" s="825"/>
    </row>
    <row r="75" spans="2:23" s="23" customFormat="1" ht="17.100000000000001" customHeight="1" x14ac:dyDescent="0.15">
      <c r="B75" s="809"/>
      <c r="C75" s="798" t="s">
        <v>280</v>
      </c>
      <c r="D75" s="799"/>
      <c r="E75" s="145" t="str">
        <f>VLOOKUP(A64,'様式D-1-1用'!$A$3:$P$1002,9,0)</f>
        <v>Ⅱa</v>
      </c>
      <c r="F75" s="823"/>
      <c r="G75" s="824"/>
      <c r="H75" s="824"/>
      <c r="I75" s="824"/>
      <c r="J75" s="824"/>
      <c r="K75" s="824"/>
      <c r="L75" s="825"/>
      <c r="M75" s="809"/>
      <c r="N75" s="798" t="s">
        <v>280</v>
      </c>
      <c r="O75" s="799"/>
      <c r="P75" s="145" t="str">
        <f>VLOOKUP(X64,'様式D-1-1用'!$A$3:$P$1002,9,0)</f>
        <v>Ⅱa</v>
      </c>
      <c r="Q75" s="823"/>
      <c r="R75" s="824"/>
      <c r="S75" s="824"/>
      <c r="T75" s="824"/>
      <c r="U75" s="824"/>
      <c r="V75" s="824"/>
      <c r="W75" s="825"/>
    </row>
    <row r="76" spans="2:23" s="23" customFormat="1" ht="17.100000000000001" customHeight="1" x14ac:dyDescent="0.15">
      <c r="B76" s="798" t="s">
        <v>29</v>
      </c>
      <c r="C76" s="799"/>
      <c r="D76" s="810" t="str">
        <f>VLOOKUP(A64,'様式D-1-1用'!$A$3:$P$1002,11,0)</f>
        <v>Ⅱ</v>
      </c>
      <c r="E76" s="771"/>
      <c r="F76" s="826"/>
      <c r="G76" s="827"/>
      <c r="H76" s="827"/>
      <c r="I76" s="827"/>
      <c r="J76" s="827"/>
      <c r="K76" s="827"/>
      <c r="L76" s="828"/>
      <c r="M76" s="798" t="s">
        <v>29</v>
      </c>
      <c r="N76" s="799"/>
      <c r="O76" s="810" t="str">
        <f>VLOOKUP(X64,'様式D-1-1用'!$A$3:$P$1002,11,0)</f>
        <v>Ⅱ</v>
      </c>
      <c r="P76" s="771"/>
      <c r="Q76" s="826"/>
      <c r="R76" s="827"/>
      <c r="S76" s="827"/>
      <c r="T76" s="827"/>
      <c r="U76" s="827"/>
      <c r="V76" s="827"/>
      <c r="W76" s="828"/>
    </row>
    <row r="77" spans="2:23" s="23" customFormat="1" ht="17.100000000000001" customHeight="1" x14ac:dyDescent="0.15">
      <c r="B77" s="798" t="s">
        <v>7</v>
      </c>
      <c r="C77" s="803"/>
      <c r="D77" s="803"/>
      <c r="E77" s="348" t="str">
        <f>VLOOKUP(A64,'様式D-1-1用'!$A$3:$P$1002,12,0)</f>
        <v xml:space="preserve">1.4m×0.8m </v>
      </c>
      <c r="F77" s="131"/>
      <c r="G77" s="131"/>
      <c r="H77" s="131"/>
      <c r="I77" s="131"/>
      <c r="J77" s="131"/>
      <c r="K77" s="131"/>
      <c r="L77" s="132"/>
      <c r="M77" s="798" t="s">
        <v>7</v>
      </c>
      <c r="N77" s="803"/>
      <c r="O77" s="799"/>
      <c r="P77" s="348" t="str">
        <f>VLOOKUP(X64,'様式D-1-1用'!$A$3:$P$1002,12,0)</f>
        <v xml:space="preserve">1.5m×1.5m </v>
      </c>
      <c r="Q77" s="131"/>
      <c r="R77" s="131"/>
      <c r="S77" s="131"/>
      <c r="T77" s="131"/>
      <c r="U77" s="131"/>
      <c r="V77" s="131"/>
      <c r="W77" s="132"/>
    </row>
    <row r="78" spans="2:23" s="23" customFormat="1" ht="17.100000000000001" customHeight="1" x14ac:dyDescent="0.15">
      <c r="B78" s="804" t="s">
        <v>54</v>
      </c>
      <c r="C78" s="805"/>
      <c r="D78" s="806"/>
      <c r="E78" s="791" t="str">
        <f>VLOOKUP(A64,'様式D-1-1用'!$A$3:$P$1002,13,0)</f>
        <v>1.4m×0.6m、過年度写1-6</v>
      </c>
      <c r="F78" s="792"/>
      <c r="G78" s="792"/>
      <c r="H78" s="792"/>
      <c r="I78" s="792"/>
      <c r="J78" s="792"/>
      <c r="K78" s="792"/>
      <c r="L78" s="807"/>
      <c r="M78" s="804" t="s">
        <v>54</v>
      </c>
      <c r="N78" s="805"/>
      <c r="O78" s="806"/>
      <c r="P78" s="791" t="str">
        <f>VLOOKUP(X64,'様式D-1-1用'!$A$3:$P$1002,13,0)</f>
        <v>うき(一部はく落)
1.5m×3.2m、過年度写1-7</v>
      </c>
      <c r="Q78" s="792"/>
      <c r="R78" s="792"/>
      <c r="S78" s="792"/>
      <c r="T78" s="792"/>
      <c r="U78" s="792"/>
      <c r="V78" s="792"/>
      <c r="W78" s="807"/>
    </row>
    <row r="79" spans="2:23" s="23" customFormat="1" ht="17.100000000000001" customHeight="1" x14ac:dyDescent="0.15">
      <c r="B79" s="788" t="s">
        <v>282</v>
      </c>
      <c r="C79" s="789"/>
      <c r="D79" s="790"/>
      <c r="E79" s="791" t="str">
        <f>VLOOKUP(A64,'様式D-1-1用'!$A$3:$P$1002,14,0)</f>
        <v>－</v>
      </c>
      <c r="F79" s="792"/>
      <c r="G79" s="792"/>
      <c r="H79" s="773"/>
      <c r="I79" s="773"/>
      <c r="J79" s="773"/>
      <c r="K79" s="773"/>
      <c r="L79" s="774"/>
      <c r="M79" s="788" t="s">
        <v>282</v>
      </c>
      <c r="N79" s="789"/>
      <c r="O79" s="790"/>
      <c r="P79" s="791" t="str">
        <f>VLOOKUP(X64,'様式D-1-1用'!$A$3:$P$1002,14,0)</f>
        <v>－</v>
      </c>
      <c r="Q79" s="792"/>
      <c r="R79" s="792"/>
      <c r="S79" s="773"/>
      <c r="T79" s="773"/>
      <c r="U79" s="773"/>
      <c r="V79" s="773"/>
      <c r="W79" s="774"/>
    </row>
    <row r="80" spans="2:23" s="23" customFormat="1" ht="17.100000000000001" customHeight="1" x14ac:dyDescent="0.15">
      <c r="B80" s="788" t="s">
        <v>302</v>
      </c>
      <c r="C80" s="789"/>
      <c r="D80" s="790"/>
      <c r="E80" s="791" t="str">
        <f>VLOOKUP(A64,'様式D-1-1用'!$A$3:$P$1002,15,0)</f>
        <v>監視（日常巡視）</v>
      </c>
      <c r="F80" s="792"/>
      <c r="G80" s="792"/>
      <c r="H80" s="793" t="s">
        <v>8</v>
      </c>
      <c r="I80" s="794"/>
      <c r="J80" s="795"/>
      <c r="K80" s="796"/>
      <c r="L80" s="797"/>
      <c r="M80" s="788" t="s">
        <v>302</v>
      </c>
      <c r="N80" s="789"/>
      <c r="O80" s="790"/>
      <c r="P80" s="791" t="str">
        <f>VLOOKUP(X64,'様式D-1-1用'!$A$3:$P$1002,15,0)</f>
        <v>監視（日常巡視）</v>
      </c>
      <c r="Q80" s="792"/>
      <c r="R80" s="792"/>
      <c r="S80" s="793" t="s">
        <v>8</v>
      </c>
      <c r="T80" s="794"/>
      <c r="U80" s="795"/>
      <c r="V80" s="796"/>
      <c r="W80" s="797"/>
    </row>
    <row r="81" spans="1:24" s="23" customFormat="1" ht="17.100000000000001" customHeight="1" x14ac:dyDescent="0.15">
      <c r="B81" s="798" t="s">
        <v>50</v>
      </c>
      <c r="C81" s="799"/>
      <c r="D81" s="800" t="str">
        <f>VLOOKUP(A64,'様式D-1-1用'!$A$3:$P$1002,16,0)</f>
        <v xml:space="preserve">うき・はく離、1.4m×0.8m </v>
      </c>
      <c r="E81" s="801"/>
      <c r="F81" s="801"/>
      <c r="G81" s="801"/>
      <c r="H81" s="801"/>
      <c r="I81" s="801"/>
      <c r="J81" s="801"/>
      <c r="K81" s="801"/>
      <c r="L81" s="802"/>
      <c r="M81" s="798" t="s">
        <v>50</v>
      </c>
      <c r="N81" s="799"/>
      <c r="O81" s="800" t="str">
        <f>VLOOKUP(X64,'様式D-1-1用'!$A$3:$P$1002,16,0)</f>
        <v xml:space="preserve">うき・はく離、1.5m×1.5m </v>
      </c>
      <c r="P81" s="801"/>
      <c r="Q81" s="801"/>
      <c r="R81" s="801"/>
      <c r="S81" s="801"/>
      <c r="T81" s="801"/>
      <c r="U81" s="801"/>
      <c r="V81" s="801"/>
      <c r="W81" s="802"/>
    </row>
    <row r="82" spans="1:24" s="23" customFormat="1" ht="15" customHeight="1" x14ac:dyDescent="0.15">
      <c r="B82" s="78"/>
      <c r="C82" s="785" t="s">
        <v>304</v>
      </c>
      <c r="D82" s="786"/>
      <c r="E82" s="786"/>
      <c r="F82" s="786"/>
      <c r="G82" s="786"/>
      <c r="H82" s="786"/>
      <c r="I82" s="786"/>
      <c r="J82" s="786"/>
      <c r="K82" s="786"/>
      <c r="L82" s="786"/>
      <c r="M82" s="78"/>
      <c r="N82" s="79" t="s">
        <v>257</v>
      </c>
      <c r="O82" s="78"/>
      <c r="P82" s="80"/>
      <c r="Q82" s="80"/>
      <c r="R82" s="80"/>
      <c r="S82" s="80"/>
      <c r="T82" s="80"/>
      <c r="U82" s="80"/>
      <c r="V82" s="80"/>
      <c r="W82" s="80"/>
    </row>
    <row r="83" spans="1:24" s="23" customFormat="1" ht="15" customHeight="1" x14ac:dyDescent="0.15">
      <c r="B83" s="78"/>
      <c r="C83" s="787"/>
      <c r="D83" s="787"/>
      <c r="E83" s="787"/>
      <c r="F83" s="787"/>
      <c r="G83" s="787"/>
      <c r="H83" s="787"/>
      <c r="I83" s="787"/>
      <c r="J83" s="787"/>
      <c r="K83" s="787"/>
      <c r="L83" s="787"/>
      <c r="M83" s="78"/>
      <c r="N83" s="79" t="s">
        <v>283</v>
      </c>
      <c r="O83" s="80"/>
      <c r="P83" s="80"/>
      <c r="Q83" s="80"/>
      <c r="R83" s="80"/>
      <c r="S83" s="80"/>
      <c r="T83" s="80"/>
      <c r="U83" s="80"/>
      <c r="V83" s="80"/>
      <c r="W83" s="80"/>
    </row>
    <row r="84" spans="1:24" ht="15" customHeight="1" x14ac:dyDescent="0.15">
      <c r="B84" s="77"/>
      <c r="C84" s="175" t="s">
        <v>303</v>
      </c>
      <c r="D84" s="175"/>
      <c r="E84" s="176"/>
      <c r="M84" s="23"/>
      <c r="N84" s="175" t="s">
        <v>532</v>
      </c>
      <c r="O84" s="173"/>
      <c r="P84" s="174"/>
      <c r="Q84" s="23"/>
      <c r="R84" s="23"/>
      <c r="S84" s="23"/>
      <c r="T84" s="23"/>
      <c r="U84" s="23"/>
      <c r="W84" s="80"/>
      <c r="X84" s="23"/>
    </row>
    <row r="85" spans="1:24" ht="15" customHeight="1" x14ac:dyDescent="0.15">
      <c r="C85" s="175" t="s">
        <v>423</v>
      </c>
      <c r="D85" s="175"/>
      <c r="M85" s="23"/>
      <c r="N85" s="175" t="s">
        <v>533</v>
      </c>
      <c r="O85" s="173"/>
      <c r="P85" s="23"/>
      <c r="Q85" s="23"/>
      <c r="R85" s="23"/>
      <c r="S85" s="23"/>
      <c r="T85" s="23"/>
      <c r="U85" s="23"/>
      <c r="V85" s="23"/>
      <c r="W85" s="23"/>
      <c r="X85" s="23"/>
    </row>
    <row r="86" spans="1:24" ht="15.6" customHeight="1" x14ac:dyDescent="0.15">
      <c r="C86" s="175" t="s">
        <v>560</v>
      </c>
      <c r="N86" s="175" t="s">
        <v>466</v>
      </c>
    </row>
    <row r="87" spans="1:24" s="23" customFormat="1" ht="20.100000000000001" customHeight="1" x14ac:dyDescent="0.15">
      <c r="A87" s="174">
        <f>A46+4</f>
        <v>9</v>
      </c>
      <c r="B87" s="819" t="s">
        <v>51</v>
      </c>
      <c r="C87" s="819" t="s">
        <v>47</v>
      </c>
      <c r="D87" s="813">
        <f>VLOOKUP(A87,'様式D-1-1用'!$A$3:$P$1002,2,0)</f>
        <v>1</v>
      </c>
      <c r="E87" s="814"/>
      <c r="F87" s="820"/>
      <c r="G87" s="821"/>
      <c r="H87" s="821"/>
      <c r="I87" s="821"/>
      <c r="J87" s="821"/>
      <c r="K87" s="821"/>
      <c r="L87" s="822"/>
      <c r="M87" s="819" t="s">
        <v>51</v>
      </c>
      <c r="N87" s="819" t="s">
        <v>47</v>
      </c>
      <c r="O87" s="813">
        <f>VLOOKUP(X87,'様式D-1-1用'!$A$3:$P$1002,2,0)</f>
        <v>1</v>
      </c>
      <c r="P87" s="814"/>
      <c r="Q87" s="823"/>
      <c r="R87" s="824"/>
      <c r="S87" s="824"/>
      <c r="T87" s="824"/>
      <c r="U87" s="824"/>
      <c r="V87" s="824"/>
      <c r="W87" s="825"/>
      <c r="X87" s="23">
        <f>X46+4</f>
        <v>10</v>
      </c>
    </row>
    <row r="88" spans="1:24" s="23" customFormat="1" ht="20.100000000000001" customHeight="1" x14ac:dyDescent="0.15">
      <c r="B88" s="811"/>
      <c r="C88" s="812"/>
      <c r="D88" s="815"/>
      <c r="E88" s="816"/>
      <c r="F88" s="823"/>
      <c r="G88" s="824"/>
      <c r="H88" s="824"/>
      <c r="I88" s="824"/>
      <c r="J88" s="824"/>
      <c r="K88" s="824"/>
      <c r="L88" s="825"/>
      <c r="M88" s="811"/>
      <c r="N88" s="812"/>
      <c r="O88" s="815"/>
      <c r="P88" s="816"/>
      <c r="Q88" s="823"/>
      <c r="R88" s="824"/>
      <c r="S88" s="824"/>
      <c r="T88" s="824"/>
      <c r="U88" s="824"/>
      <c r="V88" s="824"/>
      <c r="W88" s="825"/>
    </row>
    <row r="89" spans="1:24" s="23" customFormat="1" ht="20.100000000000001" customHeight="1" x14ac:dyDescent="0.15">
      <c r="B89" s="811"/>
      <c r="C89" s="811" t="s">
        <v>2</v>
      </c>
      <c r="D89" s="829">
        <f>VLOOKUP(A87,'様式D-1-1用'!$A$3:$P$1002,3,0)</f>
        <v>5</v>
      </c>
      <c r="E89" s="830"/>
      <c r="F89" s="823"/>
      <c r="G89" s="824"/>
      <c r="H89" s="824"/>
      <c r="I89" s="824"/>
      <c r="J89" s="824"/>
      <c r="K89" s="824"/>
      <c r="L89" s="825"/>
      <c r="M89" s="811"/>
      <c r="N89" s="811" t="s">
        <v>2</v>
      </c>
      <c r="O89" s="829">
        <f>VLOOKUP(X87,'様式D-1-1用'!$A$3:$P$1002,3,0)</f>
        <v>6</v>
      </c>
      <c r="P89" s="830"/>
      <c r="Q89" s="823"/>
      <c r="R89" s="824"/>
      <c r="S89" s="824"/>
      <c r="T89" s="824"/>
      <c r="U89" s="824"/>
      <c r="V89" s="824"/>
      <c r="W89" s="825"/>
    </row>
    <row r="90" spans="1:24" s="23" customFormat="1" ht="19.5" customHeight="1" x14ac:dyDescent="0.15">
      <c r="B90" s="812"/>
      <c r="C90" s="812"/>
      <c r="D90" s="831"/>
      <c r="E90" s="832"/>
      <c r="F90" s="823"/>
      <c r="G90" s="824"/>
      <c r="H90" s="824"/>
      <c r="I90" s="824"/>
      <c r="J90" s="824"/>
      <c r="K90" s="824"/>
      <c r="L90" s="825"/>
      <c r="M90" s="812"/>
      <c r="N90" s="812"/>
      <c r="O90" s="831"/>
      <c r="P90" s="832"/>
      <c r="Q90" s="823"/>
      <c r="R90" s="824"/>
      <c r="S90" s="824"/>
      <c r="T90" s="824"/>
      <c r="U90" s="824"/>
      <c r="V90" s="824"/>
      <c r="W90" s="825"/>
    </row>
    <row r="91" spans="1:24" s="23" customFormat="1" ht="20.100000000000001" customHeight="1" x14ac:dyDescent="0.15">
      <c r="B91" s="811" t="s">
        <v>48</v>
      </c>
      <c r="C91" s="811" t="s">
        <v>3</v>
      </c>
      <c r="D91" s="813" t="str">
        <f>VLOOKUP(A87,'様式D-1-1用'!$A$3:$P$1002,4,0)</f>
        <v>覆工・坑門</v>
      </c>
      <c r="E91" s="814"/>
      <c r="F91" s="823"/>
      <c r="G91" s="824"/>
      <c r="H91" s="824"/>
      <c r="I91" s="824"/>
      <c r="J91" s="824"/>
      <c r="K91" s="824"/>
      <c r="L91" s="825"/>
      <c r="M91" s="811" t="s">
        <v>48</v>
      </c>
      <c r="N91" s="811" t="s">
        <v>3</v>
      </c>
      <c r="O91" s="813" t="str">
        <f>VLOOKUP(X87,'様式D-1-1用'!$A$3:$P$1002,4,0)</f>
        <v>覆工・坑門</v>
      </c>
      <c r="P91" s="814"/>
      <c r="Q91" s="823"/>
      <c r="R91" s="824"/>
      <c r="S91" s="824"/>
      <c r="T91" s="824"/>
      <c r="U91" s="824"/>
      <c r="V91" s="824"/>
      <c r="W91" s="825"/>
    </row>
    <row r="92" spans="1:24" s="23" customFormat="1" ht="20.100000000000001" customHeight="1" x14ac:dyDescent="0.15">
      <c r="B92" s="811"/>
      <c r="C92" s="812"/>
      <c r="D92" s="815"/>
      <c r="E92" s="816"/>
      <c r="F92" s="823"/>
      <c r="G92" s="824"/>
      <c r="H92" s="824"/>
      <c r="I92" s="824"/>
      <c r="J92" s="824"/>
      <c r="K92" s="824"/>
      <c r="L92" s="825"/>
      <c r="M92" s="811"/>
      <c r="N92" s="812"/>
      <c r="O92" s="815"/>
      <c r="P92" s="816"/>
      <c r="Q92" s="823"/>
      <c r="R92" s="824"/>
      <c r="S92" s="824"/>
      <c r="T92" s="824"/>
      <c r="U92" s="824"/>
      <c r="V92" s="824"/>
      <c r="W92" s="825"/>
    </row>
    <row r="93" spans="1:24" s="23" customFormat="1" ht="20.100000000000001" customHeight="1" x14ac:dyDescent="0.15">
      <c r="B93" s="811"/>
      <c r="C93" s="811" t="s">
        <v>4</v>
      </c>
      <c r="D93" s="813" t="str">
        <f>VLOOKUP(A87,'様式D-1-1用'!$A$3:$P$1002,5,0)</f>
        <v>アーチ（右側）</v>
      </c>
      <c r="E93" s="814"/>
      <c r="F93" s="823"/>
      <c r="G93" s="824"/>
      <c r="H93" s="824"/>
      <c r="I93" s="824"/>
      <c r="J93" s="824"/>
      <c r="K93" s="824"/>
      <c r="L93" s="825"/>
      <c r="M93" s="811"/>
      <c r="N93" s="811" t="s">
        <v>4</v>
      </c>
      <c r="O93" s="813" t="str">
        <f>VLOOKUP(X87,'様式D-1-1用'!$A$3:$P$1002,5,0)</f>
        <v>アーチ（右側）</v>
      </c>
      <c r="P93" s="814"/>
      <c r="Q93" s="823"/>
      <c r="R93" s="824"/>
      <c r="S93" s="824"/>
      <c r="T93" s="824"/>
      <c r="U93" s="824"/>
      <c r="V93" s="824"/>
      <c r="W93" s="825"/>
    </row>
    <row r="94" spans="1:24" s="23" customFormat="1" ht="20.100000000000001" customHeight="1" x14ac:dyDescent="0.15">
      <c r="B94" s="812"/>
      <c r="C94" s="812"/>
      <c r="D94" s="815"/>
      <c r="E94" s="816"/>
      <c r="F94" s="823"/>
      <c r="G94" s="824"/>
      <c r="H94" s="824"/>
      <c r="I94" s="824"/>
      <c r="J94" s="824"/>
      <c r="K94" s="824"/>
      <c r="L94" s="825"/>
      <c r="M94" s="812"/>
      <c r="N94" s="812"/>
      <c r="O94" s="815"/>
      <c r="P94" s="816"/>
      <c r="Q94" s="823"/>
      <c r="R94" s="824"/>
      <c r="S94" s="824"/>
      <c r="T94" s="824"/>
      <c r="U94" s="824"/>
      <c r="V94" s="824"/>
      <c r="W94" s="825"/>
    </row>
    <row r="95" spans="1:24" s="23" customFormat="1" ht="17.100000000000001" customHeight="1" x14ac:dyDescent="0.15">
      <c r="B95" s="798" t="s">
        <v>5</v>
      </c>
      <c r="C95" s="799"/>
      <c r="D95" s="817" t="str">
        <f>VLOOKUP(A87,'様式D-1-1用'!$A$3:$P$1002,6,0)</f>
        <v>材質劣化</v>
      </c>
      <c r="E95" s="818"/>
      <c r="F95" s="823"/>
      <c r="G95" s="824"/>
      <c r="H95" s="824"/>
      <c r="I95" s="824"/>
      <c r="J95" s="824"/>
      <c r="K95" s="824"/>
      <c r="L95" s="825"/>
      <c r="M95" s="798" t="s">
        <v>5</v>
      </c>
      <c r="N95" s="799"/>
      <c r="O95" s="817" t="str">
        <f>VLOOKUP(X87,'様式D-1-1用'!$A$3:$P$1002,6,0)</f>
        <v>材質劣化</v>
      </c>
      <c r="P95" s="818"/>
      <c r="Q95" s="823"/>
      <c r="R95" s="824"/>
      <c r="S95" s="824"/>
      <c r="T95" s="824"/>
      <c r="U95" s="824"/>
      <c r="V95" s="824"/>
      <c r="W95" s="825"/>
    </row>
    <row r="96" spans="1:24" s="23" customFormat="1" ht="17.100000000000001" customHeight="1" x14ac:dyDescent="0.15">
      <c r="B96" s="798" t="s">
        <v>49</v>
      </c>
      <c r="C96" s="799"/>
      <c r="D96" s="817" t="str">
        <f>VLOOKUP(A87,'様式D-1-1用'!$A$3:$P$1002,7,0)</f>
        <v>うき・はく離</v>
      </c>
      <c r="E96" s="818"/>
      <c r="F96" s="823"/>
      <c r="G96" s="824"/>
      <c r="H96" s="824"/>
      <c r="I96" s="824"/>
      <c r="J96" s="824"/>
      <c r="K96" s="824"/>
      <c r="L96" s="825"/>
      <c r="M96" s="798" t="s">
        <v>49</v>
      </c>
      <c r="N96" s="799"/>
      <c r="O96" s="817" t="str">
        <f>VLOOKUP(X87,'様式D-1-1用'!$A$3:$P$1002,7,0)</f>
        <v>うき・はく離</v>
      </c>
      <c r="P96" s="818"/>
      <c r="Q96" s="823"/>
      <c r="R96" s="824"/>
      <c r="S96" s="824"/>
      <c r="T96" s="824"/>
      <c r="U96" s="824"/>
      <c r="V96" s="824"/>
      <c r="W96" s="825"/>
    </row>
    <row r="97" spans="1:24" s="23" customFormat="1" ht="17.100000000000001" customHeight="1" x14ac:dyDescent="0.15">
      <c r="B97" s="808" t="s">
        <v>279</v>
      </c>
      <c r="C97" s="798" t="s">
        <v>278</v>
      </c>
      <c r="D97" s="799"/>
      <c r="E97" s="145">
        <f>VLOOKUP(A87,'様式D-1-1用'!$A$3:$P$1002,8,0)</f>
        <v>0</v>
      </c>
      <c r="F97" s="823"/>
      <c r="G97" s="824"/>
      <c r="H97" s="824"/>
      <c r="I97" s="824"/>
      <c r="J97" s="824"/>
      <c r="K97" s="824"/>
      <c r="L97" s="825"/>
      <c r="M97" s="808" t="s">
        <v>279</v>
      </c>
      <c r="N97" s="798" t="s">
        <v>278</v>
      </c>
      <c r="O97" s="799"/>
      <c r="P97" s="145">
        <f>VLOOKUP(X87,'様式D-1-1用'!$A$3:$P$1002,8,0)</f>
        <v>0</v>
      </c>
      <c r="Q97" s="823"/>
      <c r="R97" s="824"/>
      <c r="S97" s="824"/>
      <c r="T97" s="824"/>
      <c r="U97" s="824"/>
      <c r="V97" s="824"/>
      <c r="W97" s="825"/>
    </row>
    <row r="98" spans="1:24" s="23" customFormat="1" ht="17.100000000000001" customHeight="1" x14ac:dyDescent="0.15">
      <c r="B98" s="809"/>
      <c r="C98" s="798" t="s">
        <v>280</v>
      </c>
      <c r="D98" s="799"/>
      <c r="E98" s="145" t="str">
        <f>VLOOKUP(A87,'様式D-1-1用'!$A$3:$P$1002,9,0)</f>
        <v>Ⅱa</v>
      </c>
      <c r="F98" s="823"/>
      <c r="G98" s="824"/>
      <c r="H98" s="824"/>
      <c r="I98" s="824"/>
      <c r="J98" s="824"/>
      <c r="K98" s="824"/>
      <c r="L98" s="825"/>
      <c r="M98" s="809"/>
      <c r="N98" s="798" t="s">
        <v>280</v>
      </c>
      <c r="O98" s="799"/>
      <c r="P98" s="145" t="str">
        <f>VLOOKUP(X87,'様式D-1-1用'!$A$3:$P$1002,9,0)</f>
        <v>Ⅱa</v>
      </c>
      <c r="Q98" s="823"/>
      <c r="R98" s="824"/>
      <c r="S98" s="824"/>
      <c r="T98" s="824"/>
      <c r="U98" s="824"/>
      <c r="V98" s="824"/>
      <c r="W98" s="825"/>
    </row>
    <row r="99" spans="1:24" s="23" customFormat="1" ht="17.100000000000001" customHeight="1" x14ac:dyDescent="0.15">
      <c r="B99" s="798" t="s">
        <v>29</v>
      </c>
      <c r="C99" s="799"/>
      <c r="D99" s="810" t="str">
        <f>VLOOKUP(A87,'様式D-1-1用'!$A$3:$P$1002,11,0)</f>
        <v>Ⅱ</v>
      </c>
      <c r="E99" s="771"/>
      <c r="F99" s="826"/>
      <c r="G99" s="827"/>
      <c r="H99" s="827"/>
      <c r="I99" s="827"/>
      <c r="J99" s="827"/>
      <c r="K99" s="827"/>
      <c r="L99" s="828"/>
      <c r="M99" s="798" t="s">
        <v>29</v>
      </c>
      <c r="N99" s="799"/>
      <c r="O99" s="810" t="str">
        <f>VLOOKUP(X87,'様式D-1-1用'!$A$3:$P$1002,11,0)</f>
        <v>Ⅱ</v>
      </c>
      <c r="P99" s="771"/>
      <c r="Q99" s="826"/>
      <c r="R99" s="827"/>
      <c r="S99" s="827"/>
      <c r="T99" s="827"/>
      <c r="U99" s="827"/>
      <c r="V99" s="827"/>
      <c r="W99" s="828"/>
    </row>
    <row r="100" spans="1:24" s="23" customFormat="1" ht="17.100000000000001" customHeight="1" x14ac:dyDescent="0.15">
      <c r="B100" s="798" t="s">
        <v>7</v>
      </c>
      <c r="C100" s="803"/>
      <c r="D100" s="803"/>
      <c r="E100" s="348" t="str">
        <f>VLOOKUP(A87,'様式D-1-1用'!$A$3:$P$1002,12,0)</f>
        <v xml:space="preserve">0.3m×0.4m </v>
      </c>
      <c r="F100" s="131"/>
      <c r="G100" s="131"/>
      <c r="H100" s="131"/>
      <c r="I100" s="131"/>
      <c r="J100" s="131"/>
      <c r="K100" s="131"/>
      <c r="L100" s="132"/>
      <c r="M100" s="798" t="s">
        <v>7</v>
      </c>
      <c r="N100" s="803"/>
      <c r="O100" s="799"/>
      <c r="P100" s="348" t="str">
        <f>VLOOKUP(X87,'様式D-1-1用'!$A$3:$P$1002,12,0)</f>
        <v xml:space="preserve">0.2m×0.2m </v>
      </c>
      <c r="Q100" s="131"/>
      <c r="R100" s="131"/>
      <c r="S100" s="131"/>
      <c r="T100" s="131"/>
      <c r="U100" s="131"/>
      <c r="V100" s="131"/>
      <c r="W100" s="132"/>
    </row>
    <row r="101" spans="1:24" s="23" customFormat="1" ht="17.100000000000001" customHeight="1" x14ac:dyDescent="0.15">
      <c r="B101" s="804" t="s">
        <v>54</v>
      </c>
      <c r="C101" s="805"/>
      <c r="D101" s="806"/>
      <c r="E101" s="791" t="str">
        <f>VLOOKUP(A87,'様式D-1-1用'!$A$3:$P$1002,13,0)</f>
        <v>0.4m×0.5m、過年度写1-8</v>
      </c>
      <c r="F101" s="792"/>
      <c r="G101" s="792"/>
      <c r="H101" s="792"/>
      <c r="I101" s="792"/>
      <c r="J101" s="792"/>
      <c r="K101" s="792"/>
      <c r="L101" s="807"/>
      <c r="M101" s="804" t="s">
        <v>54</v>
      </c>
      <c r="N101" s="805"/>
      <c r="O101" s="806"/>
      <c r="P101" s="791" t="str">
        <f>VLOOKUP(X87,'様式D-1-1用'!$A$3:$P$1002,13,0)</f>
        <v>0.2m×0.3m、過年度写1-9</v>
      </c>
      <c r="Q101" s="792"/>
      <c r="R101" s="792"/>
      <c r="S101" s="792"/>
      <c r="T101" s="792"/>
      <c r="U101" s="792"/>
      <c r="V101" s="792"/>
      <c r="W101" s="807"/>
    </row>
    <row r="102" spans="1:24" s="23" customFormat="1" ht="17.100000000000001" customHeight="1" x14ac:dyDescent="0.15">
      <c r="B102" s="788" t="s">
        <v>282</v>
      </c>
      <c r="C102" s="789"/>
      <c r="D102" s="790"/>
      <c r="E102" s="791" t="str">
        <f>VLOOKUP(A87,'様式D-1-1用'!$A$3:$P$1002,14,0)</f>
        <v>－</v>
      </c>
      <c r="F102" s="792"/>
      <c r="G102" s="792"/>
      <c r="H102" s="773"/>
      <c r="I102" s="773"/>
      <c r="J102" s="773"/>
      <c r="K102" s="773"/>
      <c r="L102" s="774"/>
      <c r="M102" s="788" t="s">
        <v>282</v>
      </c>
      <c r="N102" s="789"/>
      <c r="O102" s="790"/>
      <c r="P102" s="791" t="str">
        <f>VLOOKUP(X87,'様式D-1-1用'!$A$3:$P$1002,14,0)</f>
        <v>－</v>
      </c>
      <c r="Q102" s="792"/>
      <c r="R102" s="792"/>
      <c r="S102" s="773"/>
      <c r="T102" s="773"/>
      <c r="U102" s="773"/>
      <c r="V102" s="773"/>
      <c r="W102" s="774"/>
    </row>
    <row r="103" spans="1:24" s="23" customFormat="1" ht="17.100000000000001" customHeight="1" x14ac:dyDescent="0.15">
      <c r="B103" s="788" t="s">
        <v>302</v>
      </c>
      <c r="C103" s="789"/>
      <c r="D103" s="790"/>
      <c r="E103" s="791" t="str">
        <f>VLOOKUP(A87,'様式D-1-1用'!$A$3:$P$1002,15,0)</f>
        <v>監視（日常巡視）</v>
      </c>
      <c r="F103" s="792"/>
      <c r="G103" s="792"/>
      <c r="H103" s="793" t="s">
        <v>8</v>
      </c>
      <c r="I103" s="794"/>
      <c r="J103" s="795"/>
      <c r="K103" s="796"/>
      <c r="L103" s="797"/>
      <c r="M103" s="788" t="s">
        <v>302</v>
      </c>
      <c r="N103" s="789"/>
      <c r="O103" s="790"/>
      <c r="P103" s="791" t="str">
        <f>VLOOKUP(X87,'様式D-1-1用'!$A$3:$P$1002,15,0)</f>
        <v>監視（日常巡視）</v>
      </c>
      <c r="Q103" s="792"/>
      <c r="R103" s="792"/>
      <c r="S103" s="793" t="s">
        <v>8</v>
      </c>
      <c r="T103" s="794"/>
      <c r="U103" s="795"/>
      <c r="V103" s="796"/>
      <c r="W103" s="797"/>
    </row>
    <row r="104" spans="1:24" s="23" customFormat="1" ht="17.100000000000001" customHeight="1" x14ac:dyDescent="0.15">
      <c r="B104" s="798" t="s">
        <v>50</v>
      </c>
      <c r="C104" s="799"/>
      <c r="D104" s="800" t="str">
        <f>VLOOKUP(A87,'様式D-1-1用'!$A$3:$P$1002,16,0)</f>
        <v xml:space="preserve">うき・はく離、0.3m×0.4m </v>
      </c>
      <c r="E104" s="801"/>
      <c r="F104" s="801"/>
      <c r="G104" s="801"/>
      <c r="H104" s="801"/>
      <c r="I104" s="801"/>
      <c r="J104" s="801"/>
      <c r="K104" s="801"/>
      <c r="L104" s="802"/>
      <c r="M104" s="798" t="s">
        <v>50</v>
      </c>
      <c r="N104" s="799"/>
      <c r="O104" s="800" t="str">
        <f>VLOOKUP(X87,'様式D-1-1用'!$A$3:$P$1002,16,0)</f>
        <v xml:space="preserve">うき・はく離、0.2m×0.2m </v>
      </c>
      <c r="P104" s="801"/>
      <c r="Q104" s="801"/>
      <c r="R104" s="801"/>
      <c r="S104" s="801"/>
      <c r="T104" s="801"/>
      <c r="U104" s="801"/>
      <c r="V104" s="801"/>
      <c r="W104" s="802"/>
    </row>
    <row r="105" spans="1:24" s="23" customFormat="1" ht="20.100000000000001" customHeight="1" x14ac:dyDescent="0.15">
      <c r="A105" s="174">
        <f>A64+4</f>
        <v>11</v>
      </c>
      <c r="B105" s="819" t="s">
        <v>51</v>
      </c>
      <c r="C105" s="819" t="s">
        <v>47</v>
      </c>
      <c r="D105" s="813">
        <f>VLOOKUP(A105,'様式D-1-1用'!$A$3:$P$1002,2,0)</f>
        <v>1</v>
      </c>
      <c r="E105" s="814"/>
      <c r="F105" s="820"/>
      <c r="G105" s="821"/>
      <c r="H105" s="821"/>
      <c r="I105" s="821"/>
      <c r="J105" s="821"/>
      <c r="K105" s="821"/>
      <c r="L105" s="822"/>
      <c r="M105" s="819" t="s">
        <v>51</v>
      </c>
      <c r="N105" s="819" t="s">
        <v>47</v>
      </c>
      <c r="O105" s="813">
        <f>VLOOKUP(X105,'様式D-1-1用'!$A$3:$P$1002,2,0)</f>
        <v>1</v>
      </c>
      <c r="P105" s="814"/>
      <c r="Q105" s="823"/>
      <c r="R105" s="824"/>
      <c r="S105" s="824"/>
      <c r="T105" s="824"/>
      <c r="U105" s="824"/>
      <c r="V105" s="824"/>
      <c r="W105" s="825"/>
      <c r="X105" s="23">
        <f>X64+4</f>
        <v>12</v>
      </c>
    </row>
    <row r="106" spans="1:24" s="23" customFormat="1" ht="20.100000000000001" customHeight="1" x14ac:dyDescent="0.15">
      <c r="B106" s="811"/>
      <c r="C106" s="812"/>
      <c r="D106" s="815"/>
      <c r="E106" s="816"/>
      <c r="F106" s="823"/>
      <c r="G106" s="824"/>
      <c r="H106" s="824"/>
      <c r="I106" s="824"/>
      <c r="J106" s="824"/>
      <c r="K106" s="824"/>
      <c r="L106" s="825"/>
      <c r="M106" s="811"/>
      <c r="N106" s="812"/>
      <c r="O106" s="815"/>
      <c r="P106" s="816"/>
      <c r="Q106" s="823"/>
      <c r="R106" s="824"/>
      <c r="S106" s="824"/>
      <c r="T106" s="824"/>
      <c r="U106" s="824"/>
      <c r="V106" s="824"/>
      <c r="W106" s="825"/>
    </row>
    <row r="107" spans="1:24" s="23" customFormat="1" ht="20.100000000000001" customHeight="1" x14ac:dyDescent="0.15">
      <c r="B107" s="811"/>
      <c r="C107" s="811" t="s">
        <v>2</v>
      </c>
      <c r="D107" s="829">
        <f>VLOOKUP(A105,'様式D-1-1用'!$A$3:$P$1002,3,0)</f>
        <v>7</v>
      </c>
      <c r="E107" s="830"/>
      <c r="F107" s="823"/>
      <c r="G107" s="824"/>
      <c r="H107" s="824"/>
      <c r="I107" s="824"/>
      <c r="J107" s="824"/>
      <c r="K107" s="824"/>
      <c r="L107" s="825"/>
      <c r="M107" s="811"/>
      <c r="N107" s="811" t="s">
        <v>2</v>
      </c>
      <c r="O107" s="829">
        <f>VLOOKUP(X105,'様式D-1-1用'!$A$3:$P$1002,3,0)</f>
        <v>8</v>
      </c>
      <c r="P107" s="830"/>
      <c r="Q107" s="823"/>
      <c r="R107" s="824"/>
      <c r="S107" s="824"/>
      <c r="T107" s="824"/>
      <c r="U107" s="824"/>
      <c r="V107" s="824"/>
      <c r="W107" s="825"/>
    </row>
    <row r="108" spans="1:24" s="23" customFormat="1" ht="20.100000000000001" customHeight="1" x14ac:dyDescent="0.15">
      <c r="B108" s="812"/>
      <c r="C108" s="812"/>
      <c r="D108" s="831"/>
      <c r="E108" s="832"/>
      <c r="F108" s="823"/>
      <c r="G108" s="824"/>
      <c r="H108" s="824"/>
      <c r="I108" s="824"/>
      <c r="J108" s="824"/>
      <c r="K108" s="824"/>
      <c r="L108" s="825"/>
      <c r="M108" s="812"/>
      <c r="N108" s="812"/>
      <c r="O108" s="831"/>
      <c r="P108" s="832"/>
      <c r="Q108" s="823"/>
      <c r="R108" s="824"/>
      <c r="S108" s="824"/>
      <c r="T108" s="824"/>
      <c r="U108" s="824"/>
      <c r="V108" s="824"/>
      <c r="W108" s="825"/>
    </row>
    <row r="109" spans="1:24" s="23" customFormat="1" ht="20.100000000000001" customHeight="1" x14ac:dyDescent="0.15">
      <c r="B109" s="811" t="s">
        <v>48</v>
      </c>
      <c r="C109" s="811" t="s">
        <v>3</v>
      </c>
      <c r="D109" s="813" t="str">
        <f>VLOOKUP(A105,'様式D-1-1用'!$A$3:$P$1002,4,0)</f>
        <v>覆工・坑門</v>
      </c>
      <c r="E109" s="814"/>
      <c r="F109" s="823"/>
      <c r="G109" s="824"/>
      <c r="H109" s="824"/>
      <c r="I109" s="824"/>
      <c r="J109" s="824"/>
      <c r="K109" s="824"/>
      <c r="L109" s="825"/>
      <c r="M109" s="811" t="s">
        <v>48</v>
      </c>
      <c r="N109" s="811" t="s">
        <v>3</v>
      </c>
      <c r="O109" s="813" t="str">
        <f>VLOOKUP(X105,'様式D-1-1用'!$A$3:$P$1002,4,0)</f>
        <v>覆工・坑門</v>
      </c>
      <c r="P109" s="814"/>
      <c r="Q109" s="823"/>
      <c r="R109" s="824"/>
      <c r="S109" s="824"/>
      <c r="T109" s="824"/>
      <c r="U109" s="824"/>
      <c r="V109" s="824"/>
      <c r="W109" s="825"/>
    </row>
    <row r="110" spans="1:24" s="23" customFormat="1" ht="20.100000000000001" customHeight="1" x14ac:dyDescent="0.15">
      <c r="B110" s="811"/>
      <c r="C110" s="812"/>
      <c r="D110" s="815"/>
      <c r="E110" s="816"/>
      <c r="F110" s="823"/>
      <c r="G110" s="824"/>
      <c r="H110" s="824"/>
      <c r="I110" s="824"/>
      <c r="J110" s="824"/>
      <c r="K110" s="824"/>
      <c r="L110" s="825"/>
      <c r="M110" s="811"/>
      <c r="N110" s="812"/>
      <c r="O110" s="815"/>
      <c r="P110" s="816"/>
      <c r="Q110" s="823"/>
      <c r="R110" s="824"/>
      <c r="S110" s="824"/>
      <c r="T110" s="824"/>
      <c r="U110" s="824"/>
      <c r="V110" s="824"/>
      <c r="W110" s="825"/>
    </row>
    <row r="111" spans="1:24" s="23" customFormat="1" ht="20.100000000000001" customHeight="1" x14ac:dyDescent="0.15">
      <c r="B111" s="811"/>
      <c r="C111" s="811" t="s">
        <v>4</v>
      </c>
      <c r="D111" s="813" t="str">
        <f>VLOOKUP(A105,'様式D-1-1用'!$A$3:$P$1002,5,0)</f>
        <v>アーチ（右側）</v>
      </c>
      <c r="E111" s="814"/>
      <c r="F111" s="823"/>
      <c r="G111" s="824"/>
      <c r="H111" s="824"/>
      <c r="I111" s="824"/>
      <c r="J111" s="824"/>
      <c r="K111" s="824"/>
      <c r="L111" s="825"/>
      <c r="M111" s="811"/>
      <c r="N111" s="811" t="s">
        <v>4</v>
      </c>
      <c r="O111" s="813" t="str">
        <f>VLOOKUP(X105,'様式D-1-1用'!$A$3:$P$1002,5,0)</f>
        <v>アーチ（右側）</v>
      </c>
      <c r="P111" s="814"/>
      <c r="Q111" s="823"/>
      <c r="R111" s="824"/>
      <c r="S111" s="824"/>
      <c r="T111" s="824"/>
      <c r="U111" s="824"/>
      <c r="V111" s="824"/>
      <c r="W111" s="825"/>
    </row>
    <row r="112" spans="1:24" s="23" customFormat="1" ht="19.5" customHeight="1" x14ac:dyDescent="0.15">
      <c r="B112" s="812"/>
      <c r="C112" s="812"/>
      <c r="D112" s="815"/>
      <c r="E112" s="816"/>
      <c r="F112" s="823"/>
      <c r="G112" s="824"/>
      <c r="H112" s="824"/>
      <c r="I112" s="824"/>
      <c r="J112" s="824"/>
      <c r="K112" s="824"/>
      <c r="L112" s="825"/>
      <c r="M112" s="812"/>
      <c r="N112" s="812"/>
      <c r="O112" s="815"/>
      <c r="P112" s="816"/>
      <c r="Q112" s="823"/>
      <c r="R112" s="824"/>
      <c r="S112" s="824"/>
      <c r="T112" s="824"/>
      <c r="U112" s="824"/>
      <c r="V112" s="824"/>
      <c r="W112" s="825"/>
    </row>
    <row r="113" spans="1:24" s="23" customFormat="1" ht="17.100000000000001" customHeight="1" x14ac:dyDescent="0.15">
      <c r="B113" s="798" t="s">
        <v>5</v>
      </c>
      <c r="C113" s="799"/>
      <c r="D113" s="817" t="str">
        <f>VLOOKUP(A105,'様式D-1-1用'!$A$3:$P$1002,6,0)</f>
        <v>材質劣化</v>
      </c>
      <c r="E113" s="818"/>
      <c r="F113" s="823"/>
      <c r="G113" s="824"/>
      <c r="H113" s="824"/>
      <c r="I113" s="824"/>
      <c r="J113" s="824"/>
      <c r="K113" s="824"/>
      <c r="L113" s="825"/>
      <c r="M113" s="798" t="s">
        <v>5</v>
      </c>
      <c r="N113" s="799"/>
      <c r="O113" s="817" t="str">
        <f>VLOOKUP(X105,'様式D-1-1用'!$A$3:$P$1002,6,0)</f>
        <v>漏水</v>
      </c>
      <c r="P113" s="818"/>
      <c r="Q113" s="823"/>
      <c r="R113" s="824"/>
      <c r="S113" s="824"/>
      <c r="T113" s="824"/>
      <c r="U113" s="824"/>
      <c r="V113" s="824"/>
      <c r="W113" s="825"/>
    </row>
    <row r="114" spans="1:24" s="23" customFormat="1" ht="17.100000000000001" customHeight="1" x14ac:dyDescent="0.15">
      <c r="B114" s="798" t="s">
        <v>49</v>
      </c>
      <c r="C114" s="799"/>
      <c r="D114" s="817" t="str">
        <f>VLOOKUP(A105,'様式D-1-1用'!$A$3:$P$1002,7,0)</f>
        <v>うき・はく離</v>
      </c>
      <c r="E114" s="818"/>
      <c r="F114" s="823"/>
      <c r="G114" s="824"/>
      <c r="H114" s="824"/>
      <c r="I114" s="824"/>
      <c r="J114" s="824"/>
      <c r="K114" s="824"/>
      <c r="L114" s="825"/>
      <c r="M114" s="798" t="s">
        <v>49</v>
      </c>
      <c r="N114" s="799"/>
      <c r="O114" s="817" t="str">
        <f>VLOOKUP(X105,'様式D-1-1用'!$A$3:$P$1002,7,0)</f>
        <v>漏水</v>
      </c>
      <c r="P114" s="818"/>
      <c r="Q114" s="823"/>
      <c r="R114" s="824"/>
      <c r="S114" s="824"/>
      <c r="T114" s="824"/>
      <c r="U114" s="824"/>
      <c r="V114" s="824"/>
      <c r="W114" s="825"/>
    </row>
    <row r="115" spans="1:24" s="23" customFormat="1" ht="17.100000000000001" customHeight="1" x14ac:dyDescent="0.15">
      <c r="B115" s="808" t="s">
        <v>279</v>
      </c>
      <c r="C115" s="798" t="s">
        <v>278</v>
      </c>
      <c r="D115" s="799"/>
      <c r="E115" s="145">
        <f>VLOOKUP(A105,'様式D-1-1用'!$A$3:$P$1002,8,0)</f>
        <v>0</v>
      </c>
      <c r="F115" s="823"/>
      <c r="G115" s="824"/>
      <c r="H115" s="824"/>
      <c r="I115" s="824"/>
      <c r="J115" s="824"/>
      <c r="K115" s="824"/>
      <c r="L115" s="825"/>
      <c r="M115" s="808" t="s">
        <v>279</v>
      </c>
      <c r="N115" s="798" t="s">
        <v>278</v>
      </c>
      <c r="O115" s="799"/>
      <c r="P115" s="145">
        <f>VLOOKUP(X105,'様式D-1-1用'!$A$3:$P$1002,8,0)</f>
        <v>0</v>
      </c>
      <c r="Q115" s="823"/>
      <c r="R115" s="824"/>
      <c r="S115" s="824"/>
      <c r="T115" s="824"/>
      <c r="U115" s="824"/>
      <c r="V115" s="824"/>
      <c r="W115" s="825"/>
    </row>
    <row r="116" spans="1:24" s="23" customFormat="1" ht="17.100000000000001" customHeight="1" x14ac:dyDescent="0.15">
      <c r="B116" s="809"/>
      <c r="C116" s="798" t="s">
        <v>280</v>
      </c>
      <c r="D116" s="799"/>
      <c r="E116" s="145" t="str">
        <f>VLOOKUP(A105,'様式D-1-1用'!$A$3:$P$1002,9,0)</f>
        <v>Ⅱa</v>
      </c>
      <c r="F116" s="823"/>
      <c r="G116" s="824"/>
      <c r="H116" s="824"/>
      <c r="I116" s="824"/>
      <c r="J116" s="824"/>
      <c r="K116" s="824"/>
      <c r="L116" s="825"/>
      <c r="M116" s="809"/>
      <c r="N116" s="798" t="s">
        <v>280</v>
      </c>
      <c r="O116" s="799"/>
      <c r="P116" s="145" t="str">
        <f>VLOOKUP(X105,'様式D-1-1用'!$A$3:$P$1002,9,0)</f>
        <v>Ⅱa</v>
      </c>
      <c r="Q116" s="823"/>
      <c r="R116" s="824"/>
      <c r="S116" s="824"/>
      <c r="T116" s="824"/>
      <c r="U116" s="824"/>
      <c r="V116" s="824"/>
      <c r="W116" s="825"/>
    </row>
    <row r="117" spans="1:24" s="23" customFormat="1" ht="17.100000000000001" customHeight="1" x14ac:dyDescent="0.15">
      <c r="B117" s="798" t="s">
        <v>29</v>
      </c>
      <c r="C117" s="799"/>
      <c r="D117" s="810" t="str">
        <f>VLOOKUP(A105,'様式D-1-1用'!$A$3:$P$1002,11,0)</f>
        <v>Ⅱ</v>
      </c>
      <c r="E117" s="771"/>
      <c r="F117" s="826"/>
      <c r="G117" s="827"/>
      <c r="H117" s="827"/>
      <c r="I117" s="827"/>
      <c r="J117" s="827"/>
      <c r="K117" s="827"/>
      <c r="L117" s="828"/>
      <c r="M117" s="798" t="s">
        <v>29</v>
      </c>
      <c r="N117" s="799"/>
      <c r="O117" s="810" t="str">
        <f>VLOOKUP(X105,'様式D-1-1用'!$A$3:$P$1002,11,0)</f>
        <v>Ⅱ</v>
      </c>
      <c r="P117" s="771"/>
      <c r="Q117" s="826"/>
      <c r="R117" s="827"/>
      <c r="S117" s="827"/>
      <c r="T117" s="827"/>
      <c r="U117" s="827"/>
      <c r="V117" s="827"/>
      <c r="W117" s="828"/>
    </row>
    <row r="118" spans="1:24" s="23" customFormat="1" ht="17.100000000000001" customHeight="1" x14ac:dyDescent="0.15">
      <c r="B118" s="798" t="s">
        <v>7</v>
      </c>
      <c r="C118" s="803"/>
      <c r="D118" s="803"/>
      <c r="E118" s="348" t="str">
        <f>VLOOKUP(A105,'様式D-1-1用'!$A$3:$P$1002,12,0)</f>
        <v xml:space="preserve">0.5m×0.2m </v>
      </c>
      <c r="F118" s="131"/>
      <c r="G118" s="131"/>
      <c r="H118" s="131"/>
      <c r="I118" s="131"/>
      <c r="J118" s="131"/>
      <c r="K118" s="131"/>
      <c r="L118" s="132"/>
      <c r="M118" s="798" t="s">
        <v>7</v>
      </c>
      <c r="N118" s="803"/>
      <c r="O118" s="799"/>
      <c r="P118" s="348" t="str">
        <f>VLOOKUP(X105,'様式D-1-1用'!$A$3:$P$1002,12,0)</f>
        <v>0.1m×7.5m 滴水</v>
      </c>
      <c r="Q118" s="131"/>
      <c r="R118" s="131"/>
      <c r="S118" s="131"/>
      <c r="T118" s="131"/>
      <c r="U118" s="131"/>
      <c r="V118" s="131"/>
      <c r="W118" s="132"/>
    </row>
    <row r="119" spans="1:24" s="23" customFormat="1" ht="17.100000000000001" customHeight="1" x14ac:dyDescent="0.15">
      <c r="B119" s="804" t="s">
        <v>54</v>
      </c>
      <c r="C119" s="805"/>
      <c r="D119" s="806"/>
      <c r="E119" s="791" t="str">
        <f>VLOOKUP(A105,'様式D-1-1用'!$A$3:$P$1002,13,0)</f>
        <v>－</v>
      </c>
      <c r="F119" s="792"/>
      <c r="G119" s="792"/>
      <c r="H119" s="792"/>
      <c r="I119" s="792"/>
      <c r="J119" s="792"/>
      <c r="K119" s="792"/>
      <c r="L119" s="807"/>
      <c r="M119" s="804" t="s">
        <v>54</v>
      </c>
      <c r="N119" s="805"/>
      <c r="O119" s="806"/>
      <c r="P119" s="791" t="str">
        <f>VLOOKUP(X105,'様式D-1-1用'!$A$3:$P$1002,13,0)</f>
        <v>－</v>
      </c>
      <c r="Q119" s="792"/>
      <c r="R119" s="792"/>
      <c r="S119" s="792"/>
      <c r="T119" s="792"/>
      <c r="U119" s="792"/>
      <c r="V119" s="792"/>
      <c r="W119" s="807"/>
    </row>
    <row r="120" spans="1:24" s="23" customFormat="1" ht="17.100000000000001" customHeight="1" x14ac:dyDescent="0.15">
      <c r="B120" s="788" t="s">
        <v>282</v>
      </c>
      <c r="C120" s="789"/>
      <c r="D120" s="790"/>
      <c r="E120" s="791" t="str">
        <f>VLOOKUP(A105,'様式D-1-1用'!$A$3:$P$1002,14,0)</f>
        <v>－</v>
      </c>
      <c r="F120" s="792"/>
      <c r="G120" s="792"/>
      <c r="H120" s="773"/>
      <c r="I120" s="773"/>
      <c r="J120" s="773"/>
      <c r="K120" s="773"/>
      <c r="L120" s="774"/>
      <c r="M120" s="788" t="s">
        <v>282</v>
      </c>
      <c r="N120" s="789"/>
      <c r="O120" s="790"/>
      <c r="P120" s="791" t="str">
        <f>VLOOKUP(X105,'様式D-1-1用'!$A$3:$P$1002,14,0)</f>
        <v>－</v>
      </c>
      <c r="Q120" s="792"/>
      <c r="R120" s="792"/>
      <c r="S120" s="773"/>
      <c r="T120" s="773"/>
      <c r="U120" s="773"/>
      <c r="V120" s="773"/>
      <c r="W120" s="774"/>
    </row>
    <row r="121" spans="1:24" s="23" customFormat="1" ht="17.100000000000001" customHeight="1" x14ac:dyDescent="0.15">
      <c r="B121" s="788" t="s">
        <v>302</v>
      </c>
      <c r="C121" s="789"/>
      <c r="D121" s="790"/>
      <c r="E121" s="791" t="str">
        <f>VLOOKUP(A105,'様式D-1-1用'!$A$3:$P$1002,15,0)</f>
        <v>なし</v>
      </c>
      <c r="F121" s="792"/>
      <c r="G121" s="792"/>
      <c r="H121" s="793" t="s">
        <v>8</v>
      </c>
      <c r="I121" s="794"/>
      <c r="J121" s="795"/>
      <c r="K121" s="796"/>
      <c r="L121" s="797"/>
      <c r="M121" s="788" t="s">
        <v>302</v>
      </c>
      <c r="N121" s="789"/>
      <c r="O121" s="790"/>
      <c r="P121" s="791" t="str">
        <f>VLOOKUP(X105,'様式D-1-1用'!$A$3:$P$1002,15,0)</f>
        <v>なし</v>
      </c>
      <c r="Q121" s="792"/>
      <c r="R121" s="792"/>
      <c r="S121" s="793" t="s">
        <v>8</v>
      </c>
      <c r="T121" s="794"/>
      <c r="U121" s="795"/>
      <c r="V121" s="796"/>
      <c r="W121" s="797"/>
    </row>
    <row r="122" spans="1:24" s="23" customFormat="1" ht="17.100000000000001" customHeight="1" x14ac:dyDescent="0.15">
      <c r="B122" s="798" t="s">
        <v>50</v>
      </c>
      <c r="C122" s="799"/>
      <c r="D122" s="800" t="str">
        <f>VLOOKUP(A105,'様式D-1-1用'!$A$3:$P$1002,16,0)</f>
        <v xml:space="preserve">うき・はく離、0.5m×0.2m </v>
      </c>
      <c r="E122" s="801"/>
      <c r="F122" s="801"/>
      <c r="G122" s="801"/>
      <c r="H122" s="801"/>
      <c r="I122" s="801"/>
      <c r="J122" s="801"/>
      <c r="K122" s="801"/>
      <c r="L122" s="802"/>
      <c r="M122" s="798" t="s">
        <v>50</v>
      </c>
      <c r="N122" s="799"/>
      <c r="O122" s="800" t="str">
        <f>VLOOKUP(X105,'様式D-1-1用'!$A$3:$P$1002,16,0)</f>
        <v>漏水、0.1m×7.5m 滴水</v>
      </c>
      <c r="P122" s="801"/>
      <c r="Q122" s="801"/>
      <c r="R122" s="801"/>
      <c r="S122" s="801"/>
      <c r="T122" s="801"/>
      <c r="U122" s="801"/>
      <c r="V122" s="801"/>
      <c r="W122" s="802"/>
    </row>
    <row r="123" spans="1:24" s="23" customFormat="1" ht="15" customHeight="1" x14ac:dyDescent="0.15">
      <c r="B123" s="78"/>
      <c r="C123" s="785" t="s">
        <v>304</v>
      </c>
      <c r="D123" s="786"/>
      <c r="E123" s="786"/>
      <c r="F123" s="786"/>
      <c r="G123" s="786"/>
      <c r="H123" s="786"/>
      <c r="I123" s="786"/>
      <c r="J123" s="786"/>
      <c r="K123" s="786"/>
      <c r="L123" s="786"/>
      <c r="M123" s="78"/>
      <c r="N123" s="79" t="s">
        <v>257</v>
      </c>
      <c r="O123" s="78"/>
      <c r="P123" s="80"/>
      <c r="Q123" s="80"/>
      <c r="R123" s="80"/>
      <c r="S123" s="80"/>
      <c r="T123" s="80"/>
      <c r="U123" s="80"/>
      <c r="V123" s="80"/>
      <c r="W123" s="80"/>
    </row>
    <row r="124" spans="1:24" s="23" customFormat="1" ht="15" customHeight="1" x14ac:dyDescent="0.15">
      <c r="B124" s="78"/>
      <c r="C124" s="787"/>
      <c r="D124" s="787"/>
      <c r="E124" s="787"/>
      <c r="F124" s="787"/>
      <c r="G124" s="787"/>
      <c r="H124" s="787"/>
      <c r="I124" s="787"/>
      <c r="J124" s="787"/>
      <c r="K124" s="787"/>
      <c r="L124" s="787"/>
      <c r="M124" s="78"/>
      <c r="N124" s="79" t="s">
        <v>283</v>
      </c>
      <c r="O124" s="80"/>
      <c r="P124" s="80"/>
      <c r="Q124" s="80"/>
      <c r="R124" s="80"/>
      <c r="S124" s="80"/>
      <c r="T124" s="80"/>
      <c r="U124" s="80"/>
      <c r="V124" s="80"/>
      <c r="W124" s="80"/>
    </row>
    <row r="125" spans="1:24" ht="15" customHeight="1" x14ac:dyDescent="0.15">
      <c r="B125" s="77"/>
      <c r="C125" s="175" t="s">
        <v>303</v>
      </c>
      <c r="D125" s="175"/>
      <c r="E125" s="176"/>
      <c r="M125" s="23"/>
      <c r="N125" s="175" t="s">
        <v>532</v>
      </c>
      <c r="O125" s="173"/>
      <c r="P125" s="174"/>
      <c r="Q125" s="23"/>
      <c r="R125" s="23"/>
      <c r="S125" s="23"/>
      <c r="T125" s="23"/>
      <c r="U125" s="23"/>
      <c r="W125" s="80"/>
      <c r="X125" s="23"/>
    </row>
    <row r="126" spans="1:24" ht="15" customHeight="1" x14ac:dyDescent="0.15">
      <c r="C126" s="175" t="s">
        <v>423</v>
      </c>
      <c r="D126" s="175"/>
      <c r="M126" s="23"/>
      <c r="N126" s="175" t="s">
        <v>533</v>
      </c>
      <c r="O126" s="173"/>
      <c r="P126" s="23"/>
      <c r="Q126" s="23"/>
      <c r="R126" s="23"/>
      <c r="S126" s="23"/>
      <c r="T126" s="23"/>
      <c r="U126" s="23"/>
      <c r="V126" s="23"/>
      <c r="W126" s="23"/>
      <c r="X126" s="23"/>
    </row>
    <row r="127" spans="1:24" ht="15.6" customHeight="1" x14ac:dyDescent="0.15">
      <c r="C127" s="175" t="s">
        <v>560</v>
      </c>
      <c r="N127" s="175" t="s">
        <v>466</v>
      </c>
    </row>
    <row r="128" spans="1:24" s="23" customFormat="1" ht="20.100000000000001" customHeight="1" x14ac:dyDescent="0.15">
      <c r="A128" s="174">
        <f>A87+4</f>
        <v>13</v>
      </c>
      <c r="B128" s="819" t="s">
        <v>51</v>
      </c>
      <c r="C128" s="819" t="s">
        <v>47</v>
      </c>
      <c r="D128" s="813">
        <f>VLOOKUP(A128,'様式D-1-1用'!$A$3:$P$1002,2,0)</f>
        <v>2</v>
      </c>
      <c r="E128" s="814"/>
      <c r="F128" s="820"/>
      <c r="G128" s="821"/>
      <c r="H128" s="821"/>
      <c r="I128" s="821"/>
      <c r="J128" s="821"/>
      <c r="K128" s="821"/>
      <c r="L128" s="822"/>
      <c r="M128" s="819" t="s">
        <v>51</v>
      </c>
      <c r="N128" s="819" t="s">
        <v>47</v>
      </c>
      <c r="O128" s="813">
        <f>VLOOKUP(X128,'様式D-1-1用'!$A$3:$P$1002,2,0)</f>
        <v>2</v>
      </c>
      <c r="P128" s="814"/>
      <c r="Q128" s="823"/>
      <c r="R128" s="824"/>
      <c r="S128" s="824"/>
      <c r="T128" s="824"/>
      <c r="U128" s="824"/>
      <c r="V128" s="824"/>
      <c r="W128" s="825"/>
      <c r="X128" s="23">
        <f>X87+4</f>
        <v>14</v>
      </c>
    </row>
    <row r="129" spans="2:23" s="23" customFormat="1" ht="20.100000000000001" customHeight="1" x14ac:dyDescent="0.15">
      <c r="B129" s="811"/>
      <c r="C129" s="812"/>
      <c r="D129" s="815"/>
      <c r="E129" s="816"/>
      <c r="F129" s="823"/>
      <c r="G129" s="824"/>
      <c r="H129" s="824"/>
      <c r="I129" s="824"/>
      <c r="J129" s="824"/>
      <c r="K129" s="824"/>
      <c r="L129" s="825"/>
      <c r="M129" s="811"/>
      <c r="N129" s="812"/>
      <c r="O129" s="815"/>
      <c r="P129" s="816"/>
      <c r="Q129" s="823"/>
      <c r="R129" s="824"/>
      <c r="S129" s="824"/>
      <c r="T129" s="824"/>
      <c r="U129" s="824"/>
      <c r="V129" s="824"/>
      <c r="W129" s="825"/>
    </row>
    <row r="130" spans="2:23" s="23" customFormat="1" ht="20.100000000000001" customHeight="1" x14ac:dyDescent="0.15">
      <c r="B130" s="811"/>
      <c r="C130" s="811" t="s">
        <v>2</v>
      </c>
      <c r="D130" s="829">
        <f>VLOOKUP(A128,'様式D-1-1用'!$A$3:$P$1002,3,0)</f>
        <v>1</v>
      </c>
      <c r="E130" s="830"/>
      <c r="F130" s="823"/>
      <c r="G130" s="824"/>
      <c r="H130" s="824"/>
      <c r="I130" s="824"/>
      <c r="J130" s="824"/>
      <c r="K130" s="824"/>
      <c r="L130" s="825"/>
      <c r="M130" s="811"/>
      <c r="N130" s="811" t="s">
        <v>2</v>
      </c>
      <c r="O130" s="829">
        <f>VLOOKUP(X128,'様式D-1-1用'!$A$3:$P$1002,3,0)</f>
        <v>2</v>
      </c>
      <c r="P130" s="830"/>
      <c r="Q130" s="823"/>
      <c r="R130" s="824"/>
      <c r="S130" s="824"/>
      <c r="T130" s="824"/>
      <c r="U130" s="824"/>
      <c r="V130" s="824"/>
      <c r="W130" s="825"/>
    </row>
    <row r="131" spans="2:23" s="23" customFormat="1" ht="19.5" customHeight="1" x14ac:dyDescent="0.15">
      <c r="B131" s="812"/>
      <c r="C131" s="812"/>
      <c r="D131" s="831"/>
      <c r="E131" s="832"/>
      <c r="F131" s="823"/>
      <c r="G131" s="824"/>
      <c r="H131" s="824"/>
      <c r="I131" s="824"/>
      <c r="J131" s="824"/>
      <c r="K131" s="824"/>
      <c r="L131" s="825"/>
      <c r="M131" s="812"/>
      <c r="N131" s="812"/>
      <c r="O131" s="831"/>
      <c r="P131" s="832"/>
      <c r="Q131" s="823"/>
      <c r="R131" s="824"/>
      <c r="S131" s="824"/>
      <c r="T131" s="824"/>
      <c r="U131" s="824"/>
      <c r="V131" s="824"/>
      <c r="W131" s="825"/>
    </row>
    <row r="132" spans="2:23" s="23" customFormat="1" ht="20.100000000000001" customHeight="1" x14ac:dyDescent="0.15">
      <c r="B132" s="811" t="s">
        <v>48</v>
      </c>
      <c r="C132" s="811" t="s">
        <v>3</v>
      </c>
      <c r="D132" s="813" t="str">
        <f>VLOOKUP(A128,'様式D-1-1用'!$A$3:$P$1002,4,0)</f>
        <v>覆工・坑門</v>
      </c>
      <c r="E132" s="814"/>
      <c r="F132" s="823"/>
      <c r="G132" s="824"/>
      <c r="H132" s="824"/>
      <c r="I132" s="824"/>
      <c r="J132" s="824"/>
      <c r="K132" s="824"/>
      <c r="L132" s="825"/>
      <c r="M132" s="811" t="s">
        <v>48</v>
      </c>
      <c r="N132" s="811" t="s">
        <v>3</v>
      </c>
      <c r="O132" s="813" t="str">
        <f>VLOOKUP(X128,'様式D-1-1用'!$A$3:$P$1002,4,0)</f>
        <v>覆工・坑門</v>
      </c>
      <c r="P132" s="814"/>
      <c r="Q132" s="823"/>
      <c r="R132" s="824"/>
      <c r="S132" s="824"/>
      <c r="T132" s="824"/>
      <c r="U132" s="824"/>
      <c r="V132" s="824"/>
      <c r="W132" s="825"/>
    </row>
    <row r="133" spans="2:23" s="23" customFormat="1" ht="20.100000000000001" customHeight="1" x14ac:dyDescent="0.15">
      <c r="B133" s="811"/>
      <c r="C133" s="812"/>
      <c r="D133" s="815"/>
      <c r="E133" s="816"/>
      <c r="F133" s="823"/>
      <c r="G133" s="824"/>
      <c r="H133" s="824"/>
      <c r="I133" s="824"/>
      <c r="J133" s="824"/>
      <c r="K133" s="824"/>
      <c r="L133" s="825"/>
      <c r="M133" s="811"/>
      <c r="N133" s="812"/>
      <c r="O133" s="815"/>
      <c r="P133" s="816"/>
      <c r="Q133" s="823"/>
      <c r="R133" s="824"/>
      <c r="S133" s="824"/>
      <c r="T133" s="824"/>
      <c r="U133" s="824"/>
      <c r="V133" s="824"/>
      <c r="W133" s="825"/>
    </row>
    <row r="134" spans="2:23" s="23" customFormat="1" ht="20.100000000000001" customHeight="1" x14ac:dyDescent="0.15">
      <c r="B134" s="811"/>
      <c r="C134" s="811" t="s">
        <v>4</v>
      </c>
      <c r="D134" s="813" t="str">
        <f>VLOOKUP(A128,'様式D-1-1用'!$A$3:$P$1002,5,0)</f>
        <v>アーチ（天端）</v>
      </c>
      <c r="E134" s="814"/>
      <c r="F134" s="823"/>
      <c r="G134" s="824"/>
      <c r="H134" s="824"/>
      <c r="I134" s="824"/>
      <c r="J134" s="824"/>
      <c r="K134" s="824"/>
      <c r="L134" s="825"/>
      <c r="M134" s="811"/>
      <c r="N134" s="811" t="s">
        <v>4</v>
      </c>
      <c r="O134" s="813" t="str">
        <f>VLOOKUP(X128,'様式D-1-1用'!$A$3:$P$1002,5,0)</f>
        <v>アーチ（右側）</v>
      </c>
      <c r="P134" s="814"/>
      <c r="Q134" s="823"/>
      <c r="R134" s="824"/>
      <c r="S134" s="824"/>
      <c r="T134" s="824"/>
      <c r="U134" s="824"/>
      <c r="V134" s="824"/>
      <c r="W134" s="825"/>
    </row>
    <row r="135" spans="2:23" s="23" customFormat="1" ht="20.100000000000001" customHeight="1" x14ac:dyDescent="0.15">
      <c r="B135" s="812"/>
      <c r="C135" s="812"/>
      <c r="D135" s="815"/>
      <c r="E135" s="816"/>
      <c r="F135" s="823"/>
      <c r="G135" s="824"/>
      <c r="H135" s="824"/>
      <c r="I135" s="824"/>
      <c r="J135" s="824"/>
      <c r="K135" s="824"/>
      <c r="L135" s="825"/>
      <c r="M135" s="812"/>
      <c r="N135" s="812"/>
      <c r="O135" s="815"/>
      <c r="P135" s="816"/>
      <c r="Q135" s="823"/>
      <c r="R135" s="824"/>
      <c r="S135" s="824"/>
      <c r="T135" s="824"/>
      <c r="U135" s="824"/>
      <c r="V135" s="824"/>
      <c r="W135" s="825"/>
    </row>
    <row r="136" spans="2:23" s="23" customFormat="1" ht="17.100000000000001" customHeight="1" x14ac:dyDescent="0.15">
      <c r="B136" s="798" t="s">
        <v>5</v>
      </c>
      <c r="C136" s="799"/>
      <c r="D136" s="817" t="str">
        <f>VLOOKUP(A128,'様式D-1-1用'!$A$3:$P$1002,6,0)</f>
        <v>材質劣化</v>
      </c>
      <c r="E136" s="818"/>
      <c r="F136" s="823"/>
      <c r="G136" s="824"/>
      <c r="H136" s="824"/>
      <c r="I136" s="824"/>
      <c r="J136" s="824"/>
      <c r="K136" s="824"/>
      <c r="L136" s="825"/>
      <c r="M136" s="798" t="s">
        <v>5</v>
      </c>
      <c r="N136" s="799"/>
      <c r="O136" s="817" t="str">
        <f>VLOOKUP(X128,'様式D-1-1用'!$A$3:$P$1002,6,0)</f>
        <v>材質劣化</v>
      </c>
      <c r="P136" s="818"/>
      <c r="Q136" s="823"/>
      <c r="R136" s="824"/>
      <c r="S136" s="824"/>
      <c r="T136" s="824"/>
      <c r="U136" s="824"/>
      <c r="V136" s="824"/>
      <c r="W136" s="825"/>
    </row>
    <row r="137" spans="2:23" s="23" customFormat="1" ht="17.100000000000001" customHeight="1" x14ac:dyDescent="0.15">
      <c r="B137" s="798" t="s">
        <v>49</v>
      </c>
      <c r="C137" s="799"/>
      <c r="D137" s="817" t="str">
        <f>VLOOKUP(A128,'様式D-1-1用'!$A$3:$P$1002,7,0)</f>
        <v>うき・はく離</v>
      </c>
      <c r="E137" s="818"/>
      <c r="F137" s="823"/>
      <c r="G137" s="824"/>
      <c r="H137" s="824"/>
      <c r="I137" s="824"/>
      <c r="J137" s="824"/>
      <c r="K137" s="824"/>
      <c r="L137" s="825"/>
      <c r="M137" s="798" t="s">
        <v>49</v>
      </c>
      <c r="N137" s="799"/>
      <c r="O137" s="817" t="str">
        <f>VLOOKUP(X128,'様式D-1-1用'!$A$3:$P$1002,7,0)</f>
        <v>うき・はく離</v>
      </c>
      <c r="P137" s="818"/>
      <c r="Q137" s="823"/>
      <c r="R137" s="824"/>
      <c r="S137" s="824"/>
      <c r="T137" s="824"/>
      <c r="U137" s="824"/>
      <c r="V137" s="824"/>
      <c r="W137" s="825"/>
    </row>
    <row r="138" spans="2:23" s="23" customFormat="1" ht="17.100000000000001" customHeight="1" x14ac:dyDescent="0.15">
      <c r="B138" s="808" t="s">
        <v>279</v>
      </c>
      <c r="C138" s="798" t="s">
        <v>278</v>
      </c>
      <c r="D138" s="799"/>
      <c r="E138" s="145">
        <f>VLOOKUP(A128,'様式D-1-1用'!$A$3:$P$1002,8,0)</f>
        <v>0</v>
      </c>
      <c r="F138" s="823"/>
      <c r="G138" s="824"/>
      <c r="H138" s="824"/>
      <c r="I138" s="824"/>
      <c r="J138" s="824"/>
      <c r="K138" s="824"/>
      <c r="L138" s="825"/>
      <c r="M138" s="808" t="s">
        <v>279</v>
      </c>
      <c r="N138" s="798" t="s">
        <v>278</v>
      </c>
      <c r="O138" s="799"/>
      <c r="P138" s="145">
        <f>VLOOKUP(X128,'様式D-1-1用'!$A$3:$P$1002,8,0)</f>
        <v>0</v>
      </c>
      <c r="Q138" s="823"/>
      <c r="R138" s="824"/>
      <c r="S138" s="824"/>
      <c r="T138" s="824"/>
      <c r="U138" s="824"/>
      <c r="V138" s="824"/>
      <c r="W138" s="825"/>
    </row>
    <row r="139" spans="2:23" s="23" customFormat="1" ht="17.100000000000001" customHeight="1" x14ac:dyDescent="0.15">
      <c r="B139" s="809"/>
      <c r="C139" s="798" t="s">
        <v>280</v>
      </c>
      <c r="D139" s="799"/>
      <c r="E139" s="145" t="str">
        <f>VLOOKUP(A128,'様式D-1-1用'!$A$3:$P$1002,9,0)</f>
        <v>Ⅱa</v>
      </c>
      <c r="F139" s="823"/>
      <c r="G139" s="824"/>
      <c r="H139" s="824"/>
      <c r="I139" s="824"/>
      <c r="J139" s="824"/>
      <c r="K139" s="824"/>
      <c r="L139" s="825"/>
      <c r="M139" s="809"/>
      <c r="N139" s="798" t="s">
        <v>280</v>
      </c>
      <c r="O139" s="799"/>
      <c r="P139" s="145" t="str">
        <f>VLOOKUP(X128,'様式D-1-1用'!$A$3:$P$1002,9,0)</f>
        <v>Ⅱa</v>
      </c>
      <c r="Q139" s="823"/>
      <c r="R139" s="824"/>
      <c r="S139" s="824"/>
      <c r="T139" s="824"/>
      <c r="U139" s="824"/>
      <c r="V139" s="824"/>
      <c r="W139" s="825"/>
    </row>
    <row r="140" spans="2:23" s="23" customFormat="1" ht="17.100000000000001" customHeight="1" x14ac:dyDescent="0.15">
      <c r="B140" s="798" t="s">
        <v>29</v>
      </c>
      <c r="C140" s="799"/>
      <c r="D140" s="810" t="str">
        <f>VLOOKUP(A128,'様式D-1-1用'!$A$3:$P$1002,11,0)</f>
        <v>Ⅱ</v>
      </c>
      <c r="E140" s="771"/>
      <c r="F140" s="826"/>
      <c r="G140" s="827"/>
      <c r="H140" s="827"/>
      <c r="I140" s="827"/>
      <c r="J140" s="827"/>
      <c r="K140" s="827"/>
      <c r="L140" s="828"/>
      <c r="M140" s="798" t="s">
        <v>29</v>
      </c>
      <c r="N140" s="799"/>
      <c r="O140" s="810" t="str">
        <f>VLOOKUP(X128,'様式D-1-1用'!$A$3:$P$1002,11,0)</f>
        <v>Ⅱ</v>
      </c>
      <c r="P140" s="771"/>
      <c r="Q140" s="826"/>
      <c r="R140" s="827"/>
      <c r="S140" s="827"/>
      <c r="T140" s="827"/>
      <c r="U140" s="827"/>
      <c r="V140" s="827"/>
      <c r="W140" s="828"/>
    </row>
    <row r="141" spans="2:23" s="23" customFormat="1" ht="17.100000000000001" customHeight="1" x14ac:dyDescent="0.15">
      <c r="B141" s="798" t="s">
        <v>7</v>
      </c>
      <c r="C141" s="803"/>
      <c r="D141" s="803"/>
      <c r="E141" s="348" t="str">
        <f>VLOOKUP(A128,'様式D-1-1用'!$A$3:$P$1002,12,0)</f>
        <v xml:space="preserve">1.0m×0.9m </v>
      </c>
      <c r="F141" s="131"/>
      <c r="G141" s="131"/>
      <c r="H141" s="131"/>
      <c r="I141" s="131"/>
      <c r="J141" s="131"/>
      <c r="K141" s="131"/>
      <c r="L141" s="132"/>
      <c r="M141" s="798" t="s">
        <v>7</v>
      </c>
      <c r="N141" s="803"/>
      <c r="O141" s="799"/>
      <c r="P141" s="348" t="str">
        <f>VLOOKUP(X128,'様式D-1-1用'!$A$3:$P$1002,12,0)</f>
        <v xml:space="preserve">0.8m×0.4m </v>
      </c>
      <c r="Q141" s="131"/>
      <c r="R141" s="131"/>
      <c r="S141" s="131"/>
      <c r="T141" s="131"/>
      <c r="U141" s="131"/>
      <c r="V141" s="131"/>
      <c r="W141" s="132"/>
    </row>
    <row r="142" spans="2:23" s="23" customFormat="1" ht="17.100000000000001" customHeight="1" x14ac:dyDescent="0.15">
      <c r="B142" s="804" t="s">
        <v>54</v>
      </c>
      <c r="C142" s="805"/>
      <c r="D142" s="806"/>
      <c r="E142" s="791" t="str">
        <f>VLOOKUP(A128,'様式D-1-1用'!$A$3:$P$1002,13,0)</f>
        <v>1.3m×0.5m、過年度写2-4</v>
      </c>
      <c r="F142" s="792"/>
      <c r="G142" s="792"/>
      <c r="H142" s="792"/>
      <c r="I142" s="792"/>
      <c r="J142" s="792"/>
      <c r="K142" s="792"/>
      <c r="L142" s="807"/>
      <c r="M142" s="804" t="s">
        <v>54</v>
      </c>
      <c r="N142" s="805"/>
      <c r="O142" s="806"/>
      <c r="P142" s="791" t="str">
        <f>VLOOKUP(X128,'様式D-1-1用'!$A$3:$P$1002,13,0)</f>
        <v>0.8m×0.4m、過年度写2-5</v>
      </c>
      <c r="Q142" s="792"/>
      <c r="R142" s="792"/>
      <c r="S142" s="792"/>
      <c r="T142" s="792"/>
      <c r="U142" s="792"/>
      <c r="V142" s="792"/>
      <c r="W142" s="807"/>
    </row>
    <row r="143" spans="2:23" s="23" customFormat="1" ht="17.100000000000001" customHeight="1" x14ac:dyDescent="0.15">
      <c r="B143" s="788" t="s">
        <v>282</v>
      </c>
      <c r="C143" s="789"/>
      <c r="D143" s="790"/>
      <c r="E143" s="791" t="str">
        <f>VLOOKUP(A128,'様式D-1-1用'!$A$3:$P$1002,14,0)</f>
        <v>－</v>
      </c>
      <c r="F143" s="792"/>
      <c r="G143" s="792"/>
      <c r="H143" s="773"/>
      <c r="I143" s="773"/>
      <c r="J143" s="773"/>
      <c r="K143" s="773"/>
      <c r="L143" s="774"/>
      <c r="M143" s="788" t="s">
        <v>282</v>
      </c>
      <c r="N143" s="789"/>
      <c r="O143" s="790"/>
      <c r="P143" s="791" t="str">
        <f>VLOOKUP(X128,'様式D-1-1用'!$A$3:$P$1002,14,0)</f>
        <v>－</v>
      </c>
      <c r="Q143" s="792"/>
      <c r="R143" s="792"/>
      <c r="S143" s="773"/>
      <c r="T143" s="773"/>
      <c r="U143" s="773"/>
      <c r="V143" s="773"/>
      <c r="W143" s="774"/>
    </row>
    <row r="144" spans="2:23" s="23" customFormat="1" ht="17.100000000000001" customHeight="1" x14ac:dyDescent="0.15">
      <c r="B144" s="788" t="s">
        <v>302</v>
      </c>
      <c r="C144" s="789"/>
      <c r="D144" s="790"/>
      <c r="E144" s="791" t="str">
        <f>VLOOKUP(A128,'様式D-1-1用'!$A$3:$P$1002,15,0)</f>
        <v>監視（日常巡視）</v>
      </c>
      <c r="F144" s="792"/>
      <c r="G144" s="792"/>
      <c r="H144" s="793" t="s">
        <v>8</v>
      </c>
      <c r="I144" s="794"/>
      <c r="J144" s="795"/>
      <c r="K144" s="796"/>
      <c r="L144" s="797"/>
      <c r="M144" s="788" t="s">
        <v>302</v>
      </c>
      <c r="N144" s="789"/>
      <c r="O144" s="790"/>
      <c r="P144" s="791" t="str">
        <f>VLOOKUP(X128,'様式D-1-1用'!$A$3:$P$1002,15,0)</f>
        <v>監視（日常巡視）</v>
      </c>
      <c r="Q144" s="792"/>
      <c r="R144" s="792"/>
      <c r="S144" s="793" t="s">
        <v>8</v>
      </c>
      <c r="T144" s="794"/>
      <c r="U144" s="795"/>
      <c r="V144" s="796"/>
      <c r="W144" s="797"/>
    </row>
    <row r="145" spans="1:24" s="23" customFormat="1" ht="17.100000000000001" customHeight="1" x14ac:dyDescent="0.15">
      <c r="B145" s="798" t="s">
        <v>50</v>
      </c>
      <c r="C145" s="799"/>
      <c r="D145" s="800" t="str">
        <f>VLOOKUP(A128,'様式D-1-1用'!$A$3:$P$1002,16,0)</f>
        <v xml:space="preserve">うき・はく離、1.0m×0.9m </v>
      </c>
      <c r="E145" s="801"/>
      <c r="F145" s="801"/>
      <c r="G145" s="801"/>
      <c r="H145" s="801"/>
      <c r="I145" s="801"/>
      <c r="J145" s="801"/>
      <c r="K145" s="801"/>
      <c r="L145" s="802"/>
      <c r="M145" s="798" t="s">
        <v>50</v>
      </c>
      <c r="N145" s="799"/>
      <c r="O145" s="800" t="str">
        <f>VLOOKUP(X128,'様式D-1-1用'!$A$3:$P$1002,16,0)</f>
        <v xml:space="preserve">うき・はく離、0.8m×0.4m </v>
      </c>
      <c r="P145" s="801"/>
      <c r="Q145" s="801"/>
      <c r="R145" s="801"/>
      <c r="S145" s="801"/>
      <c r="T145" s="801"/>
      <c r="U145" s="801"/>
      <c r="V145" s="801"/>
      <c r="W145" s="802"/>
    </row>
    <row r="146" spans="1:24" s="23" customFormat="1" ht="20.100000000000001" customHeight="1" x14ac:dyDescent="0.15">
      <c r="A146" s="174">
        <f>A105+4</f>
        <v>15</v>
      </c>
      <c r="B146" s="819" t="s">
        <v>51</v>
      </c>
      <c r="C146" s="819" t="s">
        <v>47</v>
      </c>
      <c r="D146" s="813">
        <f>VLOOKUP(A146,'様式D-1-1用'!$A$3:$P$1002,2,0)</f>
        <v>2</v>
      </c>
      <c r="E146" s="814"/>
      <c r="F146" s="820"/>
      <c r="G146" s="821"/>
      <c r="H146" s="821"/>
      <c r="I146" s="821"/>
      <c r="J146" s="821"/>
      <c r="K146" s="821"/>
      <c r="L146" s="822"/>
      <c r="M146" s="819" t="s">
        <v>51</v>
      </c>
      <c r="N146" s="819" t="s">
        <v>47</v>
      </c>
      <c r="O146" s="813">
        <f>VLOOKUP(X146,'様式D-1-1用'!$A$3:$P$1002,2,0)</f>
        <v>2</v>
      </c>
      <c r="P146" s="814"/>
      <c r="Q146" s="823"/>
      <c r="R146" s="824"/>
      <c r="S146" s="824"/>
      <c r="T146" s="824"/>
      <c r="U146" s="824"/>
      <c r="V146" s="824"/>
      <c r="W146" s="825"/>
      <c r="X146" s="23">
        <f>X105+4</f>
        <v>16</v>
      </c>
    </row>
    <row r="147" spans="1:24" s="23" customFormat="1" ht="20.100000000000001" customHeight="1" x14ac:dyDescent="0.15">
      <c r="B147" s="811"/>
      <c r="C147" s="812"/>
      <c r="D147" s="815"/>
      <c r="E147" s="816"/>
      <c r="F147" s="823"/>
      <c r="G147" s="824"/>
      <c r="H147" s="824"/>
      <c r="I147" s="824"/>
      <c r="J147" s="824"/>
      <c r="K147" s="824"/>
      <c r="L147" s="825"/>
      <c r="M147" s="811"/>
      <c r="N147" s="812"/>
      <c r="O147" s="815"/>
      <c r="P147" s="816"/>
      <c r="Q147" s="823"/>
      <c r="R147" s="824"/>
      <c r="S147" s="824"/>
      <c r="T147" s="824"/>
      <c r="U147" s="824"/>
      <c r="V147" s="824"/>
      <c r="W147" s="825"/>
    </row>
    <row r="148" spans="1:24" s="23" customFormat="1" ht="20.100000000000001" customHeight="1" x14ac:dyDescent="0.15">
      <c r="B148" s="811"/>
      <c r="C148" s="811" t="s">
        <v>2</v>
      </c>
      <c r="D148" s="829">
        <f>VLOOKUP(A146,'様式D-1-1用'!$A$3:$P$1002,3,0)</f>
        <v>3</v>
      </c>
      <c r="E148" s="830"/>
      <c r="F148" s="823"/>
      <c r="G148" s="824"/>
      <c r="H148" s="824"/>
      <c r="I148" s="824"/>
      <c r="J148" s="824"/>
      <c r="K148" s="824"/>
      <c r="L148" s="825"/>
      <c r="M148" s="811"/>
      <c r="N148" s="811" t="s">
        <v>2</v>
      </c>
      <c r="O148" s="829">
        <f>VLOOKUP(X146,'様式D-1-1用'!$A$3:$P$1002,3,0)</f>
        <v>4</v>
      </c>
      <c r="P148" s="830"/>
      <c r="Q148" s="823"/>
      <c r="R148" s="824"/>
      <c r="S148" s="824"/>
      <c r="T148" s="824"/>
      <c r="U148" s="824"/>
      <c r="V148" s="824"/>
      <c r="W148" s="825"/>
    </row>
    <row r="149" spans="1:24" s="23" customFormat="1" ht="20.100000000000001" customHeight="1" x14ac:dyDescent="0.15">
      <c r="B149" s="812"/>
      <c r="C149" s="812"/>
      <c r="D149" s="831"/>
      <c r="E149" s="832"/>
      <c r="F149" s="823"/>
      <c r="G149" s="824"/>
      <c r="H149" s="824"/>
      <c r="I149" s="824"/>
      <c r="J149" s="824"/>
      <c r="K149" s="824"/>
      <c r="L149" s="825"/>
      <c r="M149" s="812"/>
      <c r="N149" s="812"/>
      <c r="O149" s="831"/>
      <c r="P149" s="832"/>
      <c r="Q149" s="823"/>
      <c r="R149" s="824"/>
      <c r="S149" s="824"/>
      <c r="T149" s="824"/>
      <c r="U149" s="824"/>
      <c r="V149" s="824"/>
      <c r="W149" s="825"/>
    </row>
    <row r="150" spans="1:24" s="23" customFormat="1" ht="20.100000000000001" customHeight="1" x14ac:dyDescent="0.15">
      <c r="B150" s="811" t="s">
        <v>48</v>
      </c>
      <c r="C150" s="811" t="s">
        <v>3</v>
      </c>
      <c r="D150" s="813" t="str">
        <f>VLOOKUP(A146,'様式D-1-1用'!$A$3:$P$1002,4,0)</f>
        <v>覆工・坑門</v>
      </c>
      <c r="E150" s="814"/>
      <c r="F150" s="823"/>
      <c r="G150" s="824"/>
      <c r="H150" s="824"/>
      <c r="I150" s="824"/>
      <c r="J150" s="824"/>
      <c r="K150" s="824"/>
      <c r="L150" s="825"/>
      <c r="M150" s="811" t="s">
        <v>48</v>
      </c>
      <c r="N150" s="811" t="s">
        <v>3</v>
      </c>
      <c r="O150" s="813" t="str">
        <f>VLOOKUP(X146,'様式D-1-1用'!$A$3:$P$1002,4,0)</f>
        <v>覆工・坑門</v>
      </c>
      <c r="P150" s="814"/>
      <c r="Q150" s="823"/>
      <c r="R150" s="824"/>
      <c r="S150" s="824"/>
      <c r="T150" s="824"/>
      <c r="U150" s="824"/>
      <c r="V150" s="824"/>
      <c r="W150" s="825"/>
    </row>
    <row r="151" spans="1:24" s="23" customFormat="1" ht="20.100000000000001" customHeight="1" x14ac:dyDescent="0.15">
      <c r="B151" s="811"/>
      <c r="C151" s="812"/>
      <c r="D151" s="815"/>
      <c r="E151" s="816"/>
      <c r="F151" s="823"/>
      <c r="G151" s="824"/>
      <c r="H151" s="824"/>
      <c r="I151" s="824"/>
      <c r="J151" s="824"/>
      <c r="K151" s="824"/>
      <c r="L151" s="825"/>
      <c r="M151" s="811"/>
      <c r="N151" s="812"/>
      <c r="O151" s="815"/>
      <c r="P151" s="816"/>
      <c r="Q151" s="823"/>
      <c r="R151" s="824"/>
      <c r="S151" s="824"/>
      <c r="T151" s="824"/>
      <c r="U151" s="824"/>
      <c r="V151" s="824"/>
      <c r="W151" s="825"/>
    </row>
    <row r="152" spans="1:24" s="23" customFormat="1" ht="20.100000000000001" customHeight="1" x14ac:dyDescent="0.15">
      <c r="B152" s="811"/>
      <c r="C152" s="811" t="s">
        <v>4</v>
      </c>
      <c r="D152" s="813" t="str">
        <f>VLOOKUP(A146,'様式D-1-1用'!$A$3:$P$1002,5,0)</f>
        <v>アーチ（右側）</v>
      </c>
      <c r="E152" s="814"/>
      <c r="F152" s="823"/>
      <c r="G152" s="824"/>
      <c r="H152" s="824"/>
      <c r="I152" s="824"/>
      <c r="J152" s="824"/>
      <c r="K152" s="824"/>
      <c r="L152" s="825"/>
      <c r="M152" s="811"/>
      <c r="N152" s="811" t="s">
        <v>4</v>
      </c>
      <c r="O152" s="813" t="str">
        <f>VLOOKUP(X146,'様式D-1-1用'!$A$3:$P$1002,5,0)</f>
        <v>アーチ（右側）</v>
      </c>
      <c r="P152" s="814"/>
      <c r="Q152" s="823"/>
      <c r="R152" s="824"/>
      <c r="S152" s="824"/>
      <c r="T152" s="824"/>
      <c r="U152" s="824"/>
      <c r="V152" s="824"/>
      <c r="W152" s="825"/>
    </row>
    <row r="153" spans="1:24" s="23" customFormat="1" ht="19.5" customHeight="1" x14ac:dyDescent="0.15">
      <c r="B153" s="812"/>
      <c r="C153" s="812"/>
      <c r="D153" s="815"/>
      <c r="E153" s="816"/>
      <c r="F153" s="823"/>
      <c r="G153" s="824"/>
      <c r="H153" s="824"/>
      <c r="I153" s="824"/>
      <c r="J153" s="824"/>
      <c r="K153" s="824"/>
      <c r="L153" s="825"/>
      <c r="M153" s="812"/>
      <c r="N153" s="812"/>
      <c r="O153" s="815"/>
      <c r="P153" s="816"/>
      <c r="Q153" s="823"/>
      <c r="R153" s="824"/>
      <c r="S153" s="824"/>
      <c r="T153" s="824"/>
      <c r="U153" s="824"/>
      <c r="V153" s="824"/>
      <c r="W153" s="825"/>
    </row>
    <row r="154" spans="1:24" s="23" customFormat="1" ht="17.100000000000001" customHeight="1" x14ac:dyDescent="0.15">
      <c r="B154" s="798" t="s">
        <v>5</v>
      </c>
      <c r="C154" s="799"/>
      <c r="D154" s="817" t="str">
        <f>VLOOKUP(A146,'様式D-1-1用'!$A$3:$P$1002,6,0)</f>
        <v>材質劣化</v>
      </c>
      <c r="E154" s="818"/>
      <c r="F154" s="823"/>
      <c r="G154" s="824"/>
      <c r="H154" s="824"/>
      <c r="I154" s="824"/>
      <c r="J154" s="824"/>
      <c r="K154" s="824"/>
      <c r="L154" s="825"/>
      <c r="M154" s="798" t="s">
        <v>5</v>
      </c>
      <c r="N154" s="799"/>
      <c r="O154" s="817" t="str">
        <f>VLOOKUP(X146,'様式D-1-1用'!$A$3:$P$1002,6,0)</f>
        <v>材質劣化</v>
      </c>
      <c r="P154" s="818"/>
      <c r="Q154" s="823"/>
      <c r="R154" s="824"/>
      <c r="S154" s="824"/>
      <c r="T154" s="824"/>
      <c r="U154" s="824"/>
      <c r="V154" s="824"/>
      <c r="W154" s="825"/>
    </row>
    <row r="155" spans="1:24" s="23" customFormat="1" ht="17.100000000000001" customHeight="1" x14ac:dyDescent="0.15">
      <c r="B155" s="798" t="s">
        <v>49</v>
      </c>
      <c r="C155" s="799"/>
      <c r="D155" s="817" t="str">
        <f>VLOOKUP(A146,'様式D-1-1用'!$A$3:$P$1002,7,0)</f>
        <v>うき・はく離</v>
      </c>
      <c r="E155" s="818"/>
      <c r="F155" s="823"/>
      <c r="G155" s="824"/>
      <c r="H155" s="824"/>
      <c r="I155" s="824"/>
      <c r="J155" s="824"/>
      <c r="K155" s="824"/>
      <c r="L155" s="825"/>
      <c r="M155" s="798" t="s">
        <v>49</v>
      </c>
      <c r="N155" s="799"/>
      <c r="O155" s="817" t="str">
        <f>VLOOKUP(X146,'様式D-1-1用'!$A$3:$P$1002,7,0)</f>
        <v>うき・はく離</v>
      </c>
      <c r="P155" s="818"/>
      <c r="Q155" s="823"/>
      <c r="R155" s="824"/>
      <c r="S155" s="824"/>
      <c r="T155" s="824"/>
      <c r="U155" s="824"/>
      <c r="V155" s="824"/>
      <c r="W155" s="825"/>
    </row>
    <row r="156" spans="1:24" s="23" customFormat="1" ht="17.100000000000001" customHeight="1" x14ac:dyDescent="0.15">
      <c r="B156" s="808" t="s">
        <v>279</v>
      </c>
      <c r="C156" s="798" t="s">
        <v>278</v>
      </c>
      <c r="D156" s="799"/>
      <c r="E156" s="145">
        <f>VLOOKUP(A146,'様式D-1-1用'!$A$3:$P$1002,8,0)</f>
        <v>0</v>
      </c>
      <c r="F156" s="823"/>
      <c r="G156" s="824"/>
      <c r="H156" s="824"/>
      <c r="I156" s="824"/>
      <c r="J156" s="824"/>
      <c r="K156" s="824"/>
      <c r="L156" s="825"/>
      <c r="M156" s="808" t="s">
        <v>279</v>
      </c>
      <c r="N156" s="798" t="s">
        <v>278</v>
      </c>
      <c r="O156" s="799"/>
      <c r="P156" s="145">
        <f>VLOOKUP(X146,'様式D-1-1用'!$A$3:$P$1002,8,0)</f>
        <v>0</v>
      </c>
      <c r="Q156" s="823"/>
      <c r="R156" s="824"/>
      <c r="S156" s="824"/>
      <c r="T156" s="824"/>
      <c r="U156" s="824"/>
      <c r="V156" s="824"/>
      <c r="W156" s="825"/>
    </row>
    <row r="157" spans="1:24" s="23" customFormat="1" ht="17.100000000000001" customHeight="1" x14ac:dyDescent="0.15">
      <c r="B157" s="809"/>
      <c r="C157" s="798" t="s">
        <v>280</v>
      </c>
      <c r="D157" s="799"/>
      <c r="E157" s="145" t="str">
        <f>VLOOKUP(A146,'様式D-1-1用'!$A$3:$P$1002,9,0)</f>
        <v>Ⅰ</v>
      </c>
      <c r="F157" s="823"/>
      <c r="G157" s="824"/>
      <c r="H157" s="824"/>
      <c r="I157" s="824"/>
      <c r="J157" s="824"/>
      <c r="K157" s="824"/>
      <c r="L157" s="825"/>
      <c r="M157" s="809"/>
      <c r="N157" s="798" t="s">
        <v>280</v>
      </c>
      <c r="O157" s="799"/>
      <c r="P157" s="145" t="str">
        <f>VLOOKUP(X146,'様式D-1-1用'!$A$3:$P$1002,9,0)</f>
        <v>Ⅱa</v>
      </c>
      <c r="Q157" s="823"/>
      <c r="R157" s="824"/>
      <c r="S157" s="824"/>
      <c r="T157" s="824"/>
      <c r="U157" s="824"/>
      <c r="V157" s="824"/>
      <c r="W157" s="825"/>
    </row>
    <row r="158" spans="1:24" s="23" customFormat="1" ht="17.100000000000001" customHeight="1" x14ac:dyDescent="0.15">
      <c r="B158" s="798" t="s">
        <v>29</v>
      </c>
      <c r="C158" s="799"/>
      <c r="D158" s="810" t="str">
        <f>VLOOKUP(A146,'様式D-1-1用'!$A$3:$P$1002,11,0)</f>
        <v>Ⅰ</v>
      </c>
      <c r="E158" s="771"/>
      <c r="F158" s="826"/>
      <c r="G158" s="827"/>
      <c r="H158" s="827"/>
      <c r="I158" s="827"/>
      <c r="J158" s="827"/>
      <c r="K158" s="827"/>
      <c r="L158" s="828"/>
      <c r="M158" s="798" t="s">
        <v>29</v>
      </c>
      <c r="N158" s="799"/>
      <c r="O158" s="810" t="str">
        <f>VLOOKUP(X146,'様式D-1-1用'!$A$3:$P$1002,11,0)</f>
        <v>Ⅱ</v>
      </c>
      <c r="P158" s="771"/>
      <c r="Q158" s="826"/>
      <c r="R158" s="827"/>
      <c r="S158" s="827"/>
      <c r="T158" s="827"/>
      <c r="U158" s="827"/>
      <c r="V158" s="827"/>
      <c r="W158" s="828"/>
    </row>
    <row r="159" spans="1:24" s="23" customFormat="1" ht="17.100000000000001" customHeight="1" x14ac:dyDescent="0.15">
      <c r="B159" s="798" t="s">
        <v>7</v>
      </c>
      <c r="C159" s="803"/>
      <c r="D159" s="803"/>
      <c r="E159" s="348">
        <f>VLOOKUP(A146,'様式D-1-1用'!$A$3:$P$1002,12,0)</f>
        <v>0</v>
      </c>
      <c r="F159" s="131"/>
      <c r="G159" s="131"/>
      <c r="H159" s="131"/>
      <c r="I159" s="131"/>
      <c r="J159" s="131"/>
      <c r="K159" s="131"/>
      <c r="L159" s="132"/>
      <c r="M159" s="798" t="s">
        <v>7</v>
      </c>
      <c r="N159" s="803"/>
      <c r="O159" s="799"/>
      <c r="P159" s="348" t="str">
        <f>VLOOKUP(X146,'様式D-1-1用'!$A$3:$P$1002,12,0)</f>
        <v xml:space="preserve">0.2m×0.4m </v>
      </c>
      <c r="Q159" s="131"/>
      <c r="R159" s="131"/>
      <c r="S159" s="131"/>
      <c r="T159" s="131"/>
      <c r="U159" s="131"/>
      <c r="V159" s="131"/>
      <c r="W159" s="132"/>
    </row>
    <row r="160" spans="1:24" s="23" customFormat="1" ht="17.100000000000001" customHeight="1" x14ac:dyDescent="0.15">
      <c r="B160" s="804" t="s">
        <v>54</v>
      </c>
      <c r="C160" s="805"/>
      <c r="D160" s="806"/>
      <c r="E160" s="791" t="str">
        <f>VLOOKUP(A146,'様式D-1-1用'!$A$3:$P$1002,13,0)</f>
        <v>うき0.2m×0.2m、過年度写2-6</v>
      </c>
      <c r="F160" s="792"/>
      <c r="G160" s="792"/>
      <c r="H160" s="792"/>
      <c r="I160" s="792"/>
      <c r="J160" s="792"/>
      <c r="K160" s="792"/>
      <c r="L160" s="807"/>
      <c r="M160" s="804" t="s">
        <v>54</v>
      </c>
      <c r="N160" s="805"/>
      <c r="O160" s="806"/>
      <c r="P160" s="791" t="str">
        <f>VLOOKUP(X146,'様式D-1-1用'!$A$3:$P$1002,13,0)</f>
        <v>0.3m×0.4m、過年度写2-7</v>
      </c>
      <c r="Q160" s="792"/>
      <c r="R160" s="792"/>
      <c r="S160" s="792"/>
      <c r="T160" s="792"/>
      <c r="U160" s="792"/>
      <c r="V160" s="792"/>
      <c r="W160" s="807"/>
    </row>
    <row r="161" spans="1:24" s="23" customFormat="1" ht="17.100000000000001" customHeight="1" x14ac:dyDescent="0.15">
      <c r="B161" s="788" t="s">
        <v>282</v>
      </c>
      <c r="C161" s="789"/>
      <c r="D161" s="790"/>
      <c r="E161" s="791" t="str">
        <f>VLOOKUP(A146,'様式D-1-1用'!$A$3:$P$1002,14,0)</f>
        <v>－</v>
      </c>
      <c r="F161" s="792"/>
      <c r="G161" s="792"/>
      <c r="H161" s="773"/>
      <c r="I161" s="773"/>
      <c r="J161" s="773"/>
      <c r="K161" s="773"/>
      <c r="L161" s="774"/>
      <c r="M161" s="788" t="s">
        <v>282</v>
      </c>
      <c r="N161" s="789"/>
      <c r="O161" s="790"/>
      <c r="P161" s="791" t="str">
        <f>VLOOKUP(X146,'様式D-1-1用'!$A$3:$P$1002,14,0)</f>
        <v>－</v>
      </c>
      <c r="Q161" s="792"/>
      <c r="R161" s="792"/>
      <c r="S161" s="773"/>
      <c r="T161" s="773"/>
      <c r="U161" s="773"/>
      <c r="V161" s="773"/>
      <c r="W161" s="774"/>
    </row>
    <row r="162" spans="1:24" s="23" customFormat="1" ht="17.100000000000001" customHeight="1" x14ac:dyDescent="0.15">
      <c r="B162" s="788" t="s">
        <v>302</v>
      </c>
      <c r="C162" s="789"/>
      <c r="D162" s="790"/>
      <c r="E162" s="791" t="str">
        <f>VLOOKUP(A146,'様式D-1-1用'!$A$3:$P$1002,15,0)</f>
        <v>叩き落し済</v>
      </c>
      <c r="F162" s="792"/>
      <c r="G162" s="792"/>
      <c r="H162" s="793" t="s">
        <v>8</v>
      </c>
      <c r="I162" s="794"/>
      <c r="J162" s="795"/>
      <c r="K162" s="796"/>
      <c r="L162" s="797"/>
      <c r="M162" s="788" t="s">
        <v>302</v>
      </c>
      <c r="N162" s="789"/>
      <c r="O162" s="790"/>
      <c r="P162" s="791" t="str">
        <f>VLOOKUP(X146,'様式D-1-1用'!$A$3:$P$1002,15,0)</f>
        <v>監視（日常巡視）</v>
      </c>
      <c r="Q162" s="792"/>
      <c r="R162" s="792"/>
      <c r="S162" s="793" t="s">
        <v>8</v>
      </c>
      <c r="T162" s="794"/>
      <c r="U162" s="795"/>
      <c r="V162" s="796"/>
      <c r="W162" s="797"/>
    </row>
    <row r="163" spans="1:24" s="23" customFormat="1" ht="17.100000000000001" customHeight="1" x14ac:dyDescent="0.15">
      <c r="B163" s="798" t="s">
        <v>50</v>
      </c>
      <c r="C163" s="799"/>
      <c r="D163" s="800" t="str">
        <f>VLOOKUP(A146,'様式D-1-1用'!$A$3:$P$1002,16,0)</f>
        <v>うきなし、0</v>
      </c>
      <c r="E163" s="801"/>
      <c r="F163" s="801"/>
      <c r="G163" s="801"/>
      <c r="H163" s="801"/>
      <c r="I163" s="801"/>
      <c r="J163" s="801"/>
      <c r="K163" s="801"/>
      <c r="L163" s="802"/>
      <c r="M163" s="798" t="s">
        <v>50</v>
      </c>
      <c r="N163" s="799"/>
      <c r="O163" s="800" t="str">
        <f>VLOOKUP(X146,'様式D-1-1用'!$A$3:$P$1002,16,0)</f>
        <v xml:space="preserve">うき・はく離、0.2m×0.4m </v>
      </c>
      <c r="P163" s="801"/>
      <c r="Q163" s="801"/>
      <c r="R163" s="801"/>
      <c r="S163" s="801"/>
      <c r="T163" s="801"/>
      <c r="U163" s="801"/>
      <c r="V163" s="801"/>
      <c r="W163" s="802"/>
    </row>
    <row r="164" spans="1:24" s="23" customFormat="1" ht="15" customHeight="1" x14ac:dyDescent="0.15">
      <c r="B164" s="78"/>
      <c r="C164" s="785" t="s">
        <v>304</v>
      </c>
      <c r="D164" s="786"/>
      <c r="E164" s="786"/>
      <c r="F164" s="786"/>
      <c r="G164" s="786"/>
      <c r="H164" s="786"/>
      <c r="I164" s="786"/>
      <c r="J164" s="786"/>
      <c r="K164" s="786"/>
      <c r="L164" s="786"/>
      <c r="M164" s="78"/>
      <c r="N164" s="79" t="s">
        <v>257</v>
      </c>
      <c r="O164" s="78"/>
      <c r="P164" s="80"/>
      <c r="Q164" s="80"/>
      <c r="R164" s="80"/>
      <c r="S164" s="80"/>
      <c r="T164" s="80"/>
      <c r="U164" s="80"/>
      <c r="V164" s="80"/>
      <c r="W164" s="80"/>
    </row>
    <row r="165" spans="1:24" s="23" customFormat="1" ht="15" customHeight="1" x14ac:dyDescent="0.15">
      <c r="B165" s="78"/>
      <c r="C165" s="787"/>
      <c r="D165" s="787"/>
      <c r="E165" s="787"/>
      <c r="F165" s="787"/>
      <c r="G165" s="787"/>
      <c r="H165" s="787"/>
      <c r="I165" s="787"/>
      <c r="J165" s="787"/>
      <c r="K165" s="787"/>
      <c r="L165" s="787"/>
      <c r="M165" s="78"/>
      <c r="N165" s="79" t="s">
        <v>283</v>
      </c>
      <c r="O165" s="80"/>
      <c r="P165" s="80"/>
      <c r="Q165" s="80"/>
      <c r="R165" s="80"/>
      <c r="S165" s="80"/>
      <c r="T165" s="80"/>
      <c r="U165" s="80"/>
      <c r="V165" s="80"/>
      <c r="W165" s="80"/>
    </row>
    <row r="166" spans="1:24" ht="15" customHeight="1" x14ac:dyDescent="0.15">
      <c r="B166" s="77"/>
      <c r="C166" s="175" t="s">
        <v>303</v>
      </c>
      <c r="D166" s="175"/>
      <c r="E166" s="176"/>
      <c r="M166" s="23"/>
      <c r="N166" s="175" t="s">
        <v>532</v>
      </c>
      <c r="O166" s="173"/>
      <c r="P166" s="174"/>
      <c r="Q166" s="23"/>
      <c r="R166" s="23"/>
      <c r="S166" s="23"/>
      <c r="T166" s="23"/>
      <c r="U166" s="23"/>
      <c r="W166" s="80"/>
      <c r="X166" s="23"/>
    </row>
    <row r="167" spans="1:24" ht="15" customHeight="1" x14ac:dyDescent="0.15">
      <c r="C167" s="175" t="s">
        <v>423</v>
      </c>
      <c r="D167" s="175"/>
      <c r="M167" s="23"/>
      <c r="N167" s="175" t="s">
        <v>533</v>
      </c>
      <c r="O167" s="173"/>
      <c r="P167" s="23"/>
      <c r="Q167" s="23"/>
      <c r="R167" s="23"/>
      <c r="S167" s="23"/>
      <c r="T167" s="23"/>
      <c r="U167" s="23"/>
      <c r="V167" s="23"/>
      <c r="W167" s="23"/>
      <c r="X167" s="23"/>
    </row>
    <row r="168" spans="1:24" ht="15.6" customHeight="1" x14ac:dyDescent="0.15">
      <c r="C168" s="175" t="s">
        <v>560</v>
      </c>
      <c r="N168" s="175" t="s">
        <v>466</v>
      </c>
    </row>
    <row r="169" spans="1:24" s="23" customFormat="1" ht="20.100000000000001" customHeight="1" x14ac:dyDescent="0.15">
      <c r="A169" s="174">
        <f>A128+4</f>
        <v>17</v>
      </c>
      <c r="B169" s="819" t="s">
        <v>51</v>
      </c>
      <c r="C169" s="819" t="s">
        <v>47</v>
      </c>
      <c r="D169" s="813">
        <f>VLOOKUP(A169,'様式D-1-1用'!$A$3:$P$1002,2,0)</f>
        <v>2</v>
      </c>
      <c r="E169" s="814"/>
      <c r="F169" s="820"/>
      <c r="G169" s="821"/>
      <c r="H169" s="821"/>
      <c r="I169" s="821"/>
      <c r="J169" s="821"/>
      <c r="K169" s="821"/>
      <c r="L169" s="822"/>
      <c r="M169" s="819" t="s">
        <v>51</v>
      </c>
      <c r="N169" s="819" t="s">
        <v>47</v>
      </c>
      <c r="O169" s="813">
        <f>VLOOKUP(X169,'様式D-1-1用'!$A$3:$P$1002,2,0)</f>
        <v>2</v>
      </c>
      <c r="P169" s="814"/>
      <c r="Q169" s="823"/>
      <c r="R169" s="824"/>
      <c r="S169" s="824"/>
      <c r="T169" s="824"/>
      <c r="U169" s="824"/>
      <c r="V169" s="824"/>
      <c r="W169" s="825"/>
      <c r="X169" s="23">
        <f>X128+4</f>
        <v>18</v>
      </c>
    </row>
    <row r="170" spans="1:24" s="23" customFormat="1" ht="20.100000000000001" customHeight="1" x14ac:dyDescent="0.15">
      <c r="B170" s="811"/>
      <c r="C170" s="812"/>
      <c r="D170" s="815"/>
      <c r="E170" s="816"/>
      <c r="F170" s="823"/>
      <c r="G170" s="824"/>
      <c r="H170" s="824"/>
      <c r="I170" s="824"/>
      <c r="J170" s="824"/>
      <c r="K170" s="824"/>
      <c r="L170" s="825"/>
      <c r="M170" s="811"/>
      <c r="N170" s="812"/>
      <c r="O170" s="815"/>
      <c r="P170" s="816"/>
      <c r="Q170" s="823"/>
      <c r="R170" s="824"/>
      <c r="S170" s="824"/>
      <c r="T170" s="824"/>
      <c r="U170" s="824"/>
      <c r="V170" s="824"/>
      <c r="W170" s="825"/>
    </row>
    <row r="171" spans="1:24" s="23" customFormat="1" ht="20.100000000000001" customHeight="1" x14ac:dyDescent="0.15">
      <c r="B171" s="811"/>
      <c r="C171" s="811" t="s">
        <v>2</v>
      </c>
      <c r="D171" s="829">
        <f>VLOOKUP(A169,'様式D-1-1用'!$A$3:$P$1002,3,0)</f>
        <v>5</v>
      </c>
      <c r="E171" s="830"/>
      <c r="F171" s="823"/>
      <c r="G171" s="824"/>
      <c r="H171" s="824"/>
      <c r="I171" s="824"/>
      <c r="J171" s="824"/>
      <c r="K171" s="824"/>
      <c r="L171" s="825"/>
      <c r="M171" s="811"/>
      <c r="N171" s="811" t="s">
        <v>2</v>
      </c>
      <c r="O171" s="829">
        <f>VLOOKUP(X169,'様式D-1-1用'!$A$3:$P$1002,3,0)</f>
        <v>6</v>
      </c>
      <c r="P171" s="830"/>
      <c r="Q171" s="823"/>
      <c r="R171" s="824"/>
      <c r="S171" s="824"/>
      <c r="T171" s="824"/>
      <c r="U171" s="824"/>
      <c r="V171" s="824"/>
      <c r="W171" s="825"/>
    </row>
    <row r="172" spans="1:24" s="23" customFormat="1" ht="19.5" customHeight="1" x14ac:dyDescent="0.15">
      <c r="B172" s="812"/>
      <c r="C172" s="812"/>
      <c r="D172" s="831"/>
      <c r="E172" s="832"/>
      <c r="F172" s="823"/>
      <c r="G172" s="824"/>
      <c r="H172" s="824"/>
      <c r="I172" s="824"/>
      <c r="J172" s="824"/>
      <c r="K172" s="824"/>
      <c r="L172" s="825"/>
      <c r="M172" s="812"/>
      <c r="N172" s="812"/>
      <c r="O172" s="831"/>
      <c r="P172" s="832"/>
      <c r="Q172" s="823"/>
      <c r="R172" s="824"/>
      <c r="S172" s="824"/>
      <c r="T172" s="824"/>
      <c r="U172" s="824"/>
      <c r="V172" s="824"/>
      <c r="W172" s="825"/>
    </row>
    <row r="173" spans="1:24" s="23" customFormat="1" ht="20.100000000000001" customHeight="1" x14ac:dyDescent="0.15">
      <c r="B173" s="811" t="s">
        <v>48</v>
      </c>
      <c r="C173" s="811" t="s">
        <v>3</v>
      </c>
      <c r="D173" s="813" t="str">
        <f>VLOOKUP(A169,'様式D-1-1用'!$A$3:$P$1002,4,0)</f>
        <v>覆工・坑門</v>
      </c>
      <c r="E173" s="814"/>
      <c r="F173" s="823"/>
      <c r="G173" s="824"/>
      <c r="H173" s="824"/>
      <c r="I173" s="824"/>
      <c r="J173" s="824"/>
      <c r="K173" s="824"/>
      <c r="L173" s="825"/>
      <c r="M173" s="811" t="s">
        <v>48</v>
      </c>
      <c r="N173" s="811" t="s">
        <v>3</v>
      </c>
      <c r="O173" s="813" t="str">
        <f>VLOOKUP(X169,'様式D-1-1用'!$A$3:$P$1002,4,0)</f>
        <v>覆工・坑門</v>
      </c>
      <c r="P173" s="814"/>
      <c r="Q173" s="823"/>
      <c r="R173" s="824"/>
      <c r="S173" s="824"/>
      <c r="T173" s="824"/>
      <c r="U173" s="824"/>
      <c r="V173" s="824"/>
      <c r="W173" s="825"/>
    </row>
    <row r="174" spans="1:24" s="23" customFormat="1" ht="20.100000000000001" customHeight="1" x14ac:dyDescent="0.15">
      <c r="B174" s="811"/>
      <c r="C174" s="812"/>
      <c r="D174" s="815"/>
      <c r="E174" s="816"/>
      <c r="F174" s="823"/>
      <c r="G174" s="824"/>
      <c r="H174" s="824"/>
      <c r="I174" s="824"/>
      <c r="J174" s="824"/>
      <c r="K174" s="824"/>
      <c r="L174" s="825"/>
      <c r="M174" s="811"/>
      <c r="N174" s="812"/>
      <c r="O174" s="815"/>
      <c r="P174" s="816"/>
      <c r="Q174" s="823"/>
      <c r="R174" s="824"/>
      <c r="S174" s="824"/>
      <c r="T174" s="824"/>
      <c r="U174" s="824"/>
      <c r="V174" s="824"/>
      <c r="W174" s="825"/>
    </row>
    <row r="175" spans="1:24" s="23" customFormat="1" ht="20.100000000000001" customHeight="1" x14ac:dyDescent="0.15">
      <c r="B175" s="811"/>
      <c r="C175" s="811" t="s">
        <v>4</v>
      </c>
      <c r="D175" s="813" t="str">
        <f>VLOOKUP(A169,'様式D-1-1用'!$A$3:$P$1002,5,0)</f>
        <v>アーチ（右側）</v>
      </c>
      <c r="E175" s="814"/>
      <c r="F175" s="823"/>
      <c r="G175" s="824"/>
      <c r="H175" s="824"/>
      <c r="I175" s="824"/>
      <c r="J175" s="824"/>
      <c r="K175" s="824"/>
      <c r="L175" s="825"/>
      <c r="M175" s="811"/>
      <c r="N175" s="811" t="s">
        <v>4</v>
      </c>
      <c r="O175" s="813" t="str">
        <f>VLOOKUP(X169,'様式D-1-1用'!$A$3:$P$1002,5,0)</f>
        <v>アーチ（右側）</v>
      </c>
      <c r="P175" s="814"/>
      <c r="Q175" s="823"/>
      <c r="R175" s="824"/>
      <c r="S175" s="824"/>
      <c r="T175" s="824"/>
      <c r="U175" s="824"/>
      <c r="V175" s="824"/>
      <c r="W175" s="825"/>
    </row>
    <row r="176" spans="1:24" s="23" customFormat="1" ht="20.100000000000001" customHeight="1" x14ac:dyDescent="0.15">
      <c r="B176" s="812"/>
      <c r="C176" s="812"/>
      <c r="D176" s="815"/>
      <c r="E176" s="816"/>
      <c r="F176" s="823"/>
      <c r="G176" s="824"/>
      <c r="H176" s="824"/>
      <c r="I176" s="824"/>
      <c r="J176" s="824"/>
      <c r="K176" s="824"/>
      <c r="L176" s="825"/>
      <c r="M176" s="812"/>
      <c r="N176" s="812"/>
      <c r="O176" s="815"/>
      <c r="P176" s="816"/>
      <c r="Q176" s="823"/>
      <c r="R176" s="824"/>
      <c r="S176" s="824"/>
      <c r="T176" s="824"/>
      <c r="U176" s="824"/>
      <c r="V176" s="824"/>
      <c r="W176" s="825"/>
    </row>
    <row r="177" spans="1:24" s="23" customFormat="1" ht="17.100000000000001" customHeight="1" x14ac:dyDescent="0.15">
      <c r="B177" s="798" t="s">
        <v>5</v>
      </c>
      <c r="C177" s="799"/>
      <c r="D177" s="817" t="str">
        <f>VLOOKUP(A169,'様式D-1-1用'!$A$3:$P$1002,6,0)</f>
        <v>材質劣化</v>
      </c>
      <c r="E177" s="818"/>
      <c r="F177" s="823"/>
      <c r="G177" s="824"/>
      <c r="H177" s="824"/>
      <c r="I177" s="824"/>
      <c r="J177" s="824"/>
      <c r="K177" s="824"/>
      <c r="L177" s="825"/>
      <c r="M177" s="798" t="s">
        <v>5</v>
      </c>
      <c r="N177" s="799"/>
      <c r="O177" s="817" t="str">
        <f>VLOOKUP(X169,'様式D-1-1用'!$A$3:$P$1002,6,0)</f>
        <v>漏水</v>
      </c>
      <c r="P177" s="818"/>
      <c r="Q177" s="823"/>
      <c r="R177" s="824"/>
      <c r="S177" s="824"/>
      <c r="T177" s="824"/>
      <c r="U177" s="824"/>
      <c r="V177" s="824"/>
      <c r="W177" s="825"/>
    </row>
    <row r="178" spans="1:24" s="23" customFormat="1" ht="17.100000000000001" customHeight="1" x14ac:dyDescent="0.15">
      <c r="B178" s="798" t="s">
        <v>49</v>
      </c>
      <c r="C178" s="799"/>
      <c r="D178" s="817" t="str">
        <f>VLOOKUP(A169,'様式D-1-1用'!$A$3:$P$1002,7,0)</f>
        <v>うき・はく離</v>
      </c>
      <c r="E178" s="818"/>
      <c r="F178" s="823"/>
      <c r="G178" s="824"/>
      <c r="H178" s="824"/>
      <c r="I178" s="824"/>
      <c r="J178" s="824"/>
      <c r="K178" s="824"/>
      <c r="L178" s="825"/>
      <c r="M178" s="798" t="s">
        <v>49</v>
      </c>
      <c r="N178" s="799"/>
      <c r="O178" s="817" t="str">
        <f>VLOOKUP(X169,'様式D-1-1用'!$A$3:$P$1002,7,0)</f>
        <v>漏水</v>
      </c>
      <c r="P178" s="818"/>
      <c r="Q178" s="823"/>
      <c r="R178" s="824"/>
      <c r="S178" s="824"/>
      <c r="T178" s="824"/>
      <c r="U178" s="824"/>
      <c r="V178" s="824"/>
      <c r="W178" s="825"/>
    </row>
    <row r="179" spans="1:24" s="23" customFormat="1" ht="17.100000000000001" customHeight="1" x14ac:dyDescent="0.15">
      <c r="B179" s="808" t="s">
        <v>279</v>
      </c>
      <c r="C179" s="798" t="s">
        <v>278</v>
      </c>
      <c r="D179" s="799"/>
      <c r="E179" s="145">
        <f>VLOOKUP(A169,'様式D-1-1用'!$A$3:$P$1002,8,0)</f>
        <v>0</v>
      </c>
      <c r="F179" s="823"/>
      <c r="G179" s="824"/>
      <c r="H179" s="824"/>
      <c r="I179" s="824"/>
      <c r="J179" s="824"/>
      <c r="K179" s="824"/>
      <c r="L179" s="825"/>
      <c r="M179" s="808" t="s">
        <v>279</v>
      </c>
      <c r="N179" s="798" t="s">
        <v>278</v>
      </c>
      <c r="O179" s="799"/>
      <c r="P179" s="145">
        <f>VLOOKUP(X169,'様式D-1-1用'!$A$3:$P$1002,8,0)</f>
        <v>0</v>
      </c>
      <c r="Q179" s="823"/>
      <c r="R179" s="824"/>
      <c r="S179" s="824"/>
      <c r="T179" s="824"/>
      <c r="U179" s="824"/>
      <c r="V179" s="824"/>
      <c r="W179" s="825"/>
    </row>
    <row r="180" spans="1:24" s="23" customFormat="1" ht="17.100000000000001" customHeight="1" x14ac:dyDescent="0.15">
      <c r="B180" s="809"/>
      <c r="C180" s="798" t="s">
        <v>280</v>
      </c>
      <c r="D180" s="799"/>
      <c r="E180" s="145" t="str">
        <f>VLOOKUP(A169,'様式D-1-1用'!$A$3:$P$1002,9,0)</f>
        <v>Ⅱa</v>
      </c>
      <c r="F180" s="823"/>
      <c r="G180" s="824"/>
      <c r="H180" s="824"/>
      <c r="I180" s="824"/>
      <c r="J180" s="824"/>
      <c r="K180" s="824"/>
      <c r="L180" s="825"/>
      <c r="M180" s="809"/>
      <c r="N180" s="798" t="s">
        <v>280</v>
      </c>
      <c r="O180" s="799"/>
      <c r="P180" s="145" t="str">
        <f>VLOOKUP(X169,'様式D-1-1用'!$A$3:$P$1002,9,0)</f>
        <v>Ⅱa</v>
      </c>
      <c r="Q180" s="823"/>
      <c r="R180" s="824"/>
      <c r="S180" s="824"/>
      <c r="T180" s="824"/>
      <c r="U180" s="824"/>
      <c r="V180" s="824"/>
      <c r="W180" s="825"/>
    </row>
    <row r="181" spans="1:24" s="23" customFormat="1" ht="17.100000000000001" customHeight="1" x14ac:dyDescent="0.15">
      <c r="B181" s="798" t="s">
        <v>29</v>
      </c>
      <c r="C181" s="799"/>
      <c r="D181" s="810" t="str">
        <f>VLOOKUP(A169,'様式D-1-1用'!$A$3:$P$1002,11,0)</f>
        <v>Ⅱ</v>
      </c>
      <c r="E181" s="771"/>
      <c r="F181" s="826"/>
      <c r="G181" s="827"/>
      <c r="H181" s="827"/>
      <c r="I181" s="827"/>
      <c r="J181" s="827"/>
      <c r="K181" s="827"/>
      <c r="L181" s="828"/>
      <c r="M181" s="798" t="s">
        <v>29</v>
      </c>
      <c r="N181" s="799"/>
      <c r="O181" s="810" t="str">
        <f>VLOOKUP(X169,'様式D-1-1用'!$A$3:$P$1002,11,0)</f>
        <v>Ⅱ</v>
      </c>
      <c r="P181" s="771"/>
      <c r="Q181" s="826"/>
      <c r="R181" s="827"/>
      <c r="S181" s="827"/>
      <c r="T181" s="827"/>
      <c r="U181" s="827"/>
      <c r="V181" s="827"/>
      <c r="W181" s="828"/>
    </row>
    <row r="182" spans="1:24" s="23" customFormat="1" ht="17.100000000000001" customHeight="1" x14ac:dyDescent="0.15">
      <c r="B182" s="798" t="s">
        <v>7</v>
      </c>
      <c r="C182" s="803"/>
      <c r="D182" s="803"/>
      <c r="E182" s="348" t="str">
        <f>VLOOKUP(A169,'様式D-1-1用'!$A$3:$P$1002,12,0)</f>
        <v xml:space="preserve">0.2m×0.2m </v>
      </c>
      <c r="F182" s="131"/>
      <c r="G182" s="131"/>
      <c r="H182" s="131"/>
      <c r="I182" s="131"/>
      <c r="J182" s="131"/>
      <c r="K182" s="131"/>
      <c r="L182" s="132"/>
      <c r="M182" s="798" t="s">
        <v>7</v>
      </c>
      <c r="N182" s="803"/>
      <c r="O182" s="799"/>
      <c r="P182" s="348" t="str">
        <f>VLOOKUP(X169,'様式D-1-1用'!$A$3:$P$1002,12,0)</f>
        <v xml:space="preserve">0.1m×5.5m </v>
      </c>
      <c r="Q182" s="131"/>
      <c r="R182" s="131"/>
      <c r="S182" s="131"/>
      <c r="T182" s="131"/>
      <c r="U182" s="131"/>
      <c r="V182" s="131"/>
      <c r="W182" s="132"/>
    </row>
    <row r="183" spans="1:24" s="23" customFormat="1" ht="17.100000000000001" customHeight="1" x14ac:dyDescent="0.15">
      <c r="B183" s="804" t="s">
        <v>54</v>
      </c>
      <c r="C183" s="805"/>
      <c r="D183" s="806"/>
      <c r="E183" s="791" t="str">
        <f>VLOOKUP(A169,'様式D-1-1用'!$A$3:$P$1002,13,0)</f>
        <v>0.2m×0.2m、過年度写2-8</v>
      </c>
      <c r="F183" s="792"/>
      <c r="G183" s="792"/>
      <c r="H183" s="792"/>
      <c r="I183" s="792"/>
      <c r="J183" s="792"/>
      <c r="K183" s="792"/>
      <c r="L183" s="807"/>
      <c r="M183" s="804" t="s">
        <v>54</v>
      </c>
      <c r="N183" s="805"/>
      <c r="O183" s="806"/>
      <c r="P183" s="791" t="str">
        <f>VLOOKUP(X169,'様式D-1-1用'!$A$3:$P$1002,13,0)</f>
        <v>1箇所、過年度写2-9</v>
      </c>
      <c r="Q183" s="792"/>
      <c r="R183" s="792"/>
      <c r="S183" s="792"/>
      <c r="T183" s="792"/>
      <c r="U183" s="792"/>
      <c r="V183" s="792"/>
      <c r="W183" s="807"/>
    </row>
    <row r="184" spans="1:24" s="23" customFormat="1" ht="17.100000000000001" customHeight="1" x14ac:dyDescent="0.15">
      <c r="B184" s="788" t="s">
        <v>282</v>
      </c>
      <c r="C184" s="789"/>
      <c r="D184" s="790"/>
      <c r="E184" s="791" t="str">
        <f>VLOOKUP(A169,'様式D-1-1用'!$A$3:$P$1002,14,0)</f>
        <v>－</v>
      </c>
      <c r="F184" s="792"/>
      <c r="G184" s="792"/>
      <c r="H184" s="773"/>
      <c r="I184" s="773"/>
      <c r="J184" s="773"/>
      <c r="K184" s="773"/>
      <c r="L184" s="774"/>
      <c r="M184" s="788" t="s">
        <v>282</v>
      </c>
      <c r="N184" s="789"/>
      <c r="O184" s="790"/>
      <c r="P184" s="791" t="str">
        <f>VLOOKUP(X169,'様式D-1-1用'!$A$3:$P$1002,14,0)</f>
        <v>－</v>
      </c>
      <c r="Q184" s="792"/>
      <c r="R184" s="792"/>
      <c r="S184" s="773"/>
      <c r="T184" s="773"/>
      <c r="U184" s="773"/>
      <c r="V184" s="773"/>
      <c r="W184" s="774"/>
    </row>
    <row r="185" spans="1:24" s="23" customFormat="1" ht="17.100000000000001" customHeight="1" x14ac:dyDescent="0.15">
      <c r="B185" s="788" t="s">
        <v>302</v>
      </c>
      <c r="C185" s="789"/>
      <c r="D185" s="790"/>
      <c r="E185" s="791" t="str">
        <f>VLOOKUP(A169,'様式D-1-1用'!$A$3:$P$1002,15,0)</f>
        <v>監視（日常巡視）</v>
      </c>
      <c r="F185" s="792"/>
      <c r="G185" s="792"/>
      <c r="H185" s="793" t="s">
        <v>8</v>
      </c>
      <c r="I185" s="794"/>
      <c r="J185" s="795"/>
      <c r="K185" s="796"/>
      <c r="L185" s="797"/>
      <c r="M185" s="788" t="s">
        <v>302</v>
      </c>
      <c r="N185" s="789"/>
      <c r="O185" s="790"/>
      <c r="P185" s="791" t="str">
        <f>VLOOKUP(X169,'様式D-1-1用'!$A$3:$P$1002,15,0)</f>
        <v>監視（日常巡視）</v>
      </c>
      <c r="Q185" s="792"/>
      <c r="R185" s="792"/>
      <c r="S185" s="793" t="s">
        <v>8</v>
      </c>
      <c r="T185" s="794"/>
      <c r="U185" s="795"/>
      <c r="V185" s="796"/>
      <c r="W185" s="797"/>
    </row>
    <row r="186" spans="1:24" s="23" customFormat="1" ht="17.100000000000001" customHeight="1" x14ac:dyDescent="0.15">
      <c r="B186" s="798" t="s">
        <v>50</v>
      </c>
      <c r="C186" s="799"/>
      <c r="D186" s="800" t="str">
        <f>VLOOKUP(A169,'様式D-1-1用'!$A$3:$P$1002,16,0)</f>
        <v xml:space="preserve">うき・はく離、0.2m×0.2m </v>
      </c>
      <c r="E186" s="801"/>
      <c r="F186" s="801"/>
      <c r="G186" s="801"/>
      <c r="H186" s="801"/>
      <c r="I186" s="801"/>
      <c r="J186" s="801"/>
      <c r="K186" s="801"/>
      <c r="L186" s="802"/>
      <c r="M186" s="798" t="s">
        <v>50</v>
      </c>
      <c r="N186" s="799"/>
      <c r="O186" s="800" t="str">
        <f>VLOOKUP(X169,'様式D-1-1用'!$A$3:$P$1002,16,0)</f>
        <v xml:space="preserve">漏水、0.1m×5.5m </v>
      </c>
      <c r="P186" s="801"/>
      <c r="Q186" s="801"/>
      <c r="R186" s="801"/>
      <c r="S186" s="801"/>
      <c r="T186" s="801"/>
      <c r="U186" s="801"/>
      <c r="V186" s="801"/>
      <c r="W186" s="802"/>
    </row>
    <row r="187" spans="1:24" s="23" customFormat="1" ht="20.100000000000001" customHeight="1" x14ac:dyDescent="0.15">
      <c r="A187" s="174">
        <f>A146+4</f>
        <v>19</v>
      </c>
      <c r="B187" s="819" t="s">
        <v>51</v>
      </c>
      <c r="C187" s="819" t="s">
        <v>47</v>
      </c>
      <c r="D187" s="813">
        <f>VLOOKUP(A187,'様式D-1-1用'!$A$3:$P$1002,2,0)</f>
        <v>2</v>
      </c>
      <c r="E187" s="814"/>
      <c r="F187" s="820"/>
      <c r="G187" s="821"/>
      <c r="H187" s="821"/>
      <c r="I187" s="821"/>
      <c r="J187" s="821"/>
      <c r="K187" s="821"/>
      <c r="L187" s="822"/>
      <c r="M187" s="819" t="s">
        <v>51</v>
      </c>
      <c r="N187" s="819" t="s">
        <v>47</v>
      </c>
      <c r="O187" s="813">
        <f>VLOOKUP(X187,'様式D-1-1用'!$A$3:$P$1002,2,0)</f>
        <v>2</v>
      </c>
      <c r="P187" s="814"/>
      <c r="Q187" s="823"/>
      <c r="R187" s="824"/>
      <c r="S187" s="824"/>
      <c r="T187" s="824"/>
      <c r="U187" s="824"/>
      <c r="V187" s="824"/>
      <c r="W187" s="825"/>
      <c r="X187" s="23">
        <f>X146+4</f>
        <v>20</v>
      </c>
    </row>
    <row r="188" spans="1:24" s="23" customFormat="1" ht="20.100000000000001" customHeight="1" x14ac:dyDescent="0.15">
      <c r="B188" s="811"/>
      <c r="C188" s="812"/>
      <c r="D188" s="815"/>
      <c r="E188" s="816"/>
      <c r="F188" s="823"/>
      <c r="G188" s="824"/>
      <c r="H188" s="824"/>
      <c r="I188" s="824"/>
      <c r="J188" s="824"/>
      <c r="K188" s="824"/>
      <c r="L188" s="825"/>
      <c r="M188" s="811"/>
      <c r="N188" s="812"/>
      <c r="O188" s="815"/>
      <c r="P188" s="816"/>
      <c r="Q188" s="823"/>
      <c r="R188" s="824"/>
      <c r="S188" s="824"/>
      <c r="T188" s="824"/>
      <c r="U188" s="824"/>
      <c r="V188" s="824"/>
      <c r="W188" s="825"/>
    </row>
    <row r="189" spans="1:24" s="23" customFormat="1" ht="20.100000000000001" customHeight="1" x14ac:dyDescent="0.15">
      <c r="B189" s="811"/>
      <c r="C189" s="811" t="s">
        <v>2</v>
      </c>
      <c r="D189" s="829">
        <f>VLOOKUP(A187,'様式D-1-1用'!$A$3:$P$1002,3,0)</f>
        <v>7</v>
      </c>
      <c r="E189" s="830"/>
      <c r="F189" s="823"/>
      <c r="G189" s="824"/>
      <c r="H189" s="824"/>
      <c r="I189" s="824"/>
      <c r="J189" s="824"/>
      <c r="K189" s="824"/>
      <c r="L189" s="825"/>
      <c r="M189" s="811"/>
      <c r="N189" s="811" t="s">
        <v>2</v>
      </c>
      <c r="O189" s="829">
        <f>VLOOKUP(X187,'様式D-1-1用'!$A$3:$P$1002,3,0)</f>
        <v>8</v>
      </c>
      <c r="P189" s="830"/>
      <c r="Q189" s="823"/>
      <c r="R189" s="824"/>
      <c r="S189" s="824"/>
      <c r="T189" s="824"/>
      <c r="U189" s="824"/>
      <c r="V189" s="824"/>
      <c r="W189" s="825"/>
    </row>
    <row r="190" spans="1:24" s="23" customFormat="1" ht="20.100000000000001" customHeight="1" x14ac:dyDescent="0.15">
      <c r="B190" s="812"/>
      <c r="C190" s="812"/>
      <c r="D190" s="831"/>
      <c r="E190" s="832"/>
      <c r="F190" s="823"/>
      <c r="G190" s="824"/>
      <c r="H190" s="824"/>
      <c r="I190" s="824"/>
      <c r="J190" s="824"/>
      <c r="K190" s="824"/>
      <c r="L190" s="825"/>
      <c r="M190" s="812"/>
      <c r="N190" s="812"/>
      <c r="O190" s="831"/>
      <c r="P190" s="832"/>
      <c r="Q190" s="823"/>
      <c r="R190" s="824"/>
      <c r="S190" s="824"/>
      <c r="T190" s="824"/>
      <c r="U190" s="824"/>
      <c r="V190" s="824"/>
      <c r="W190" s="825"/>
    </row>
    <row r="191" spans="1:24" s="23" customFormat="1" ht="20.100000000000001" customHeight="1" x14ac:dyDescent="0.15">
      <c r="B191" s="811" t="s">
        <v>48</v>
      </c>
      <c r="C191" s="811" t="s">
        <v>3</v>
      </c>
      <c r="D191" s="813" t="str">
        <f>VLOOKUP(A187,'様式D-1-1用'!$A$3:$P$1002,4,0)</f>
        <v>覆工・坑門</v>
      </c>
      <c r="E191" s="814"/>
      <c r="F191" s="823"/>
      <c r="G191" s="824"/>
      <c r="H191" s="824"/>
      <c r="I191" s="824"/>
      <c r="J191" s="824"/>
      <c r="K191" s="824"/>
      <c r="L191" s="825"/>
      <c r="M191" s="811" t="s">
        <v>48</v>
      </c>
      <c r="N191" s="811" t="s">
        <v>3</v>
      </c>
      <c r="O191" s="813" t="str">
        <f>VLOOKUP(X187,'様式D-1-1用'!$A$3:$P$1002,4,0)</f>
        <v>覆工・坑門</v>
      </c>
      <c r="P191" s="814"/>
      <c r="Q191" s="823"/>
      <c r="R191" s="824"/>
      <c r="S191" s="824"/>
      <c r="T191" s="824"/>
      <c r="U191" s="824"/>
      <c r="V191" s="824"/>
      <c r="W191" s="825"/>
    </row>
    <row r="192" spans="1:24" s="23" customFormat="1" ht="20.100000000000001" customHeight="1" x14ac:dyDescent="0.15">
      <c r="B192" s="811"/>
      <c r="C192" s="812"/>
      <c r="D192" s="815"/>
      <c r="E192" s="816"/>
      <c r="F192" s="823"/>
      <c r="G192" s="824"/>
      <c r="H192" s="824"/>
      <c r="I192" s="824"/>
      <c r="J192" s="824"/>
      <c r="K192" s="824"/>
      <c r="L192" s="825"/>
      <c r="M192" s="811"/>
      <c r="N192" s="812"/>
      <c r="O192" s="815"/>
      <c r="P192" s="816"/>
      <c r="Q192" s="823"/>
      <c r="R192" s="824"/>
      <c r="S192" s="824"/>
      <c r="T192" s="824"/>
      <c r="U192" s="824"/>
      <c r="V192" s="824"/>
      <c r="W192" s="825"/>
    </row>
    <row r="193" spans="2:24" s="23" customFormat="1" ht="20.100000000000001" customHeight="1" x14ac:dyDescent="0.15">
      <c r="B193" s="811"/>
      <c r="C193" s="811" t="s">
        <v>4</v>
      </c>
      <c r="D193" s="813" t="str">
        <f>VLOOKUP(A187,'様式D-1-1用'!$A$3:$P$1002,5,0)</f>
        <v>アーチ（天端）</v>
      </c>
      <c r="E193" s="814"/>
      <c r="F193" s="823"/>
      <c r="G193" s="824"/>
      <c r="H193" s="824"/>
      <c r="I193" s="824"/>
      <c r="J193" s="824"/>
      <c r="K193" s="824"/>
      <c r="L193" s="825"/>
      <c r="M193" s="811"/>
      <c r="N193" s="811" t="s">
        <v>4</v>
      </c>
      <c r="O193" s="813" t="str">
        <f>VLOOKUP(X187,'様式D-1-1用'!$A$3:$P$1002,5,0)</f>
        <v>アーチ（右側）</v>
      </c>
      <c r="P193" s="814"/>
      <c r="Q193" s="823"/>
      <c r="R193" s="824"/>
      <c r="S193" s="824"/>
      <c r="T193" s="824"/>
      <c r="U193" s="824"/>
      <c r="V193" s="824"/>
      <c r="W193" s="825"/>
    </row>
    <row r="194" spans="2:24" s="23" customFormat="1" ht="19.5" customHeight="1" x14ac:dyDescent="0.15">
      <c r="B194" s="812"/>
      <c r="C194" s="812"/>
      <c r="D194" s="815"/>
      <c r="E194" s="816"/>
      <c r="F194" s="823"/>
      <c r="G194" s="824"/>
      <c r="H194" s="824"/>
      <c r="I194" s="824"/>
      <c r="J194" s="824"/>
      <c r="K194" s="824"/>
      <c r="L194" s="825"/>
      <c r="M194" s="812"/>
      <c r="N194" s="812"/>
      <c r="O194" s="815"/>
      <c r="P194" s="816"/>
      <c r="Q194" s="823"/>
      <c r="R194" s="824"/>
      <c r="S194" s="824"/>
      <c r="T194" s="824"/>
      <c r="U194" s="824"/>
      <c r="V194" s="824"/>
      <c r="W194" s="825"/>
    </row>
    <row r="195" spans="2:24" s="23" customFormat="1" ht="17.100000000000001" customHeight="1" x14ac:dyDescent="0.15">
      <c r="B195" s="798" t="s">
        <v>5</v>
      </c>
      <c r="C195" s="799"/>
      <c r="D195" s="817" t="str">
        <f>VLOOKUP(A187,'様式D-1-1用'!$A$3:$P$1002,6,0)</f>
        <v>材質劣化</v>
      </c>
      <c r="E195" s="818"/>
      <c r="F195" s="823"/>
      <c r="G195" s="824"/>
      <c r="H195" s="824"/>
      <c r="I195" s="824"/>
      <c r="J195" s="824"/>
      <c r="K195" s="824"/>
      <c r="L195" s="825"/>
      <c r="M195" s="798" t="s">
        <v>5</v>
      </c>
      <c r="N195" s="799"/>
      <c r="O195" s="817" t="str">
        <f>VLOOKUP(X187,'様式D-1-1用'!$A$3:$P$1002,6,0)</f>
        <v>漏水</v>
      </c>
      <c r="P195" s="818"/>
      <c r="Q195" s="823"/>
      <c r="R195" s="824"/>
      <c r="S195" s="824"/>
      <c r="T195" s="824"/>
      <c r="U195" s="824"/>
      <c r="V195" s="824"/>
      <c r="W195" s="825"/>
    </row>
    <row r="196" spans="2:24" s="23" customFormat="1" ht="17.100000000000001" customHeight="1" x14ac:dyDescent="0.15">
      <c r="B196" s="798" t="s">
        <v>49</v>
      </c>
      <c r="C196" s="799"/>
      <c r="D196" s="817" t="str">
        <f>VLOOKUP(A187,'様式D-1-1用'!$A$3:$P$1002,7,0)</f>
        <v>うき・はく離</v>
      </c>
      <c r="E196" s="818"/>
      <c r="F196" s="823"/>
      <c r="G196" s="824"/>
      <c r="H196" s="824"/>
      <c r="I196" s="824"/>
      <c r="J196" s="824"/>
      <c r="K196" s="824"/>
      <c r="L196" s="825"/>
      <c r="M196" s="798" t="s">
        <v>49</v>
      </c>
      <c r="N196" s="799"/>
      <c r="O196" s="817" t="str">
        <f>VLOOKUP(X187,'様式D-1-1用'!$A$3:$P$1002,7,0)</f>
        <v>漏水</v>
      </c>
      <c r="P196" s="818"/>
      <c r="Q196" s="823"/>
      <c r="R196" s="824"/>
      <c r="S196" s="824"/>
      <c r="T196" s="824"/>
      <c r="U196" s="824"/>
      <c r="V196" s="824"/>
      <c r="W196" s="825"/>
    </row>
    <row r="197" spans="2:24" s="23" customFormat="1" ht="17.100000000000001" customHeight="1" x14ac:dyDescent="0.15">
      <c r="B197" s="808" t="s">
        <v>279</v>
      </c>
      <c r="C197" s="798" t="s">
        <v>278</v>
      </c>
      <c r="D197" s="799"/>
      <c r="E197" s="145">
        <f>VLOOKUP(A187,'様式D-1-1用'!$A$3:$P$1002,8,0)</f>
        <v>0</v>
      </c>
      <c r="F197" s="823"/>
      <c r="G197" s="824"/>
      <c r="H197" s="824"/>
      <c r="I197" s="824"/>
      <c r="J197" s="824"/>
      <c r="K197" s="824"/>
      <c r="L197" s="825"/>
      <c r="M197" s="808" t="s">
        <v>279</v>
      </c>
      <c r="N197" s="798" t="s">
        <v>278</v>
      </c>
      <c r="O197" s="799"/>
      <c r="P197" s="145">
        <f>VLOOKUP(X187,'様式D-1-1用'!$A$3:$P$1002,8,0)</f>
        <v>0</v>
      </c>
      <c r="Q197" s="823"/>
      <c r="R197" s="824"/>
      <c r="S197" s="824"/>
      <c r="T197" s="824"/>
      <c r="U197" s="824"/>
      <c r="V197" s="824"/>
      <c r="W197" s="825"/>
    </row>
    <row r="198" spans="2:24" s="23" customFormat="1" ht="17.100000000000001" customHeight="1" x14ac:dyDescent="0.15">
      <c r="B198" s="809"/>
      <c r="C198" s="798" t="s">
        <v>280</v>
      </c>
      <c r="D198" s="799"/>
      <c r="E198" s="145" t="str">
        <f>VLOOKUP(A187,'様式D-1-1用'!$A$3:$P$1002,9,0)</f>
        <v>Ⅱa</v>
      </c>
      <c r="F198" s="823"/>
      <c r="G198" s="824"/>
      <c r="H198" s="824"/>
      <c r="I198" s="824"/>
      <c r="J198" s="824"/>
      <c r="K198" s="824"/>
      <c r="L198" s="825"/>
      <c r="M198" s="809"/>
      <c r="N198" s="798" t="s">
        <v>280</v>
      </c>
      <c r="O198" s="799"/>
      <c r="P198" s="145" t="str">
        <f>VLOOKUP(X187,'様式D-1-1用'!$A$3:$P$1002,9,0)</f>
        <v>Ⅱa</v>
      </c>
      <c r="Q198" s="823"/>
      <c r="R198" s="824"/>
      <c r="S198" s="824"/>
      <c r="T198" s="824"/>
      <c r="U198" s="824"/>
      <c r="V198" s="824"/>
      <c r="W198" s="825"/>
    </row>
    <row r="199" spans="2:24" s="23" customFormat="1" ht="17.100000000000001" customHeight="1" x14ac:dyDescent="0.15">
      <c r="B199" s="798" t="s">
        <v>29</v>
      </c>
      <c r="C199" s="799"/>
      <c r="D199" s="810" t="str">
        <f>VLOOKUP(A187,'様式D-1-1用'!$A$3:$P$1002,11,0)</f>
        <v>Ⅱ</v>
      </c>
      <c r="E199" s="771"/>
      <c r="F199" s="826"/>
      <c r="G199" s="827"/>
      <c r="H199" s="827"/>
      <c r="I199" s="827"/>
      <c r="J199" s="827"/>
      <c r="K199" s="827"/>
      <c r="L199" s="828"/>
      <c r="M199" s="798" t="s">
        <v>29</v>
      </c>
      <c r="N199" s="799"/>
      <c r="O199" s="810" t="str">
        <f>VLOOKUP(X187,'様式D-1-1用'!$A$3:$P$1002,11,0)</f>
        <v>Ⅱ</v>
      </c>
      <c r="P199" s="771"/>
      <c r="Q199" s="826"/>
      <c r="R199" s="827"/>
      <c r="S199" s="827"/>
      <c r="T199" s="827"/>
      <c r="U199" s="827"/>
      <c r="V199" s="827"/>
      <c r="W199" s="828"/>
    </row>
    <row r="200" spans="2:24" s="23" customFormat="1" ht="17.100000000000001" customHeight="1" x14ac:dyDescent="0.15">
      <c r="B200" s="798" t="s">
        <v>7</v>
      </c>
      <c r="C200" s="803"/>
      <c r="D200" s="803"/>
      <c r="E200" s="348" t="str">
        <f>VLOOKUP(A187,'様式D-1-1用'!$A$3:$P$1002,12,0)</f>
        <v xml:space="preserve">1.5m×3.2m </v>
      </c>
      <c r="F200" s="131"/>
      <c r="G200" s="131"/>
      <c r="H200" s="131"/>
      <c r="I200" s="131"/>
      <c r="J200" s="131"/>
      <c r="K200" s="131"/>
      <c r="L200" s="132"/>
      <c r="M200" s="798" t="s">
        <v>7</v>
      </c>
      <c r="N200" s="803"/>
      <c r="O200" s="799"/>
      <c r="P200" s="348" t="str">
        <f>VLOOKUP(X187,'様式D-1-1用'!$A$3:$P$1002,12,0)</f>
        <v xml:space="preserve">0.1m×8.6m </v>
      </c>
      <c r="Q200" s="131"/>
      <c r="R200" s="131"/>
      <c r="S200" s="131"/>
      <c r="T200" s="131"/>
      <c r="U200" s="131"/>
      <c r="V200" s="131"/>
      <c r="W200" s="132"/>
    </row>
    <row r="201" spans="2:24" s="23" customFormat="1" ht="17.100000000000001" customHeight="1" x14ac:dyDescent="0.15">
      <c r="B201" s="804" t="s">
        <v>54</v>
      </c>
      <c r="C201" s="805"/>
      <c r="D201" s="806"/>
      <c r="E201" s="791" t="str">
        <f>VLOOKUP(A187,'様式D-1-1用'!$A$3:$P$1002,13,0)</f>
        <v>－</v>
      </c>
      <c r="F201" s="792"/>
      <c r="G201" s="792"/>
      <c r="H201" s="792"/>
      <c r="I201" s="792"/>
      <c r="J201" s="792"/>
      <c r="K201" s="792"/>
      <c r="L201" s="807"/>
      <c r="M201" s="804" t="s">
        <v>54</v>
      </c>
      <c r="N201" s="805"/>
      <c r="O201" s="806"/>
      <c r="P201" s="791" t="str">
        <f>VLOOKUP(X187,'様式D-1-1用'!$A$3:$P$1002,13,0)</f>
        <v>－</v>
      </c>
      <c r="Q201" s="792"/>
      <c r="R201" s="792"/>
      <c r="S201" s="792"/>
      <c r="T201" s="792"/>
      <c r="U201" s="792"/>
      <c r="V201" s="792"/>
      <c r="W201" s="807"/>
    </row>
    <row r="202" spans="2:24" s="23" customFormat="1" ht="17.100000000000001" customHeight="1" x14ac:dyDescent="0.15">
      <c r="B202" s="788" t="s">
        <v>282</v>
      </c>
      <c r="C202" s="789"/>
      <c r="D202" s="790"/>
      <c r="E202" s="791" t="str">
        <f>VLOOKUP(A187,'様式D-1-1用'!$A$3:$P$1002,14,0)</f>
        <v>－</v>
      </c>
      <c r="F202" s="792"/>
      <c r="G202" s="792"/>
      <c r="H202" s="773"/>
      <c r="I202" s="773"/>
      <c r="J202" s="773"/>
      <c r="K202" s="773"/>
      <c r="L202" s="774"/>
      <c r="M202" s="788" t="s">
        <v>282</v>
      </c>
      <c r="N202" s="789"/>
      <c r="O202" s="790"/>
      <c r="P202" s="791" t="str">
        <f>VLOOKUP(X187,'様式D-1-1用'!$A$3:$P$1002,14,0)</f>
        <v>－</v>
      </c>
      <c r="Q202" s="792"/>
      <c r="R202" s="792"/>
      <c r="S202" s="773"/>
      <c r="T202" s="773"/>
      <c r="U202" s="773"/>
      <c r="V202" s="773"/>
      <c r="W202" s="774"/>
    </row>
    <row r="203" spans="2:24" s="23" customFormat="1" ht="17.100000000000001" customHeight="1" x14ac:dyDescent="0.15">
      <c r="B203" s="788" t="s">
        <v>302</v>
      </c>
      <c r="C203" s="789"/>
      <c r="D203" s="790"/>
      <c r="E203" s="791" t="str">
        <f>VLOOKUP(A187,'様式D-1-1用'!$A$3:$P$1002,15,0)</f>
        <v>なし</v>
      </c>
      <c r="F203" s="792"/>
      <c r="G203" s="792"/>
      <c r="H203" s="793" t="s">
        <v>8</v>
      </c>
      <c r="I203" s="794"/>
      <c r="J203" s="795"/>
      <c r="K203" s="796"/>
      <c r="L203" s="797"/>
      <c r="M203" s="788" t="s">
        <v>302</v>
      </c>
      <c r="N203" s="789"/>
      <c r="O203" s="790"/>
      <c r="P203" s="791" t="str">
        <f>VLOOKUP(X187,'様式D-1-1用'!$A$3:$P$1002,15,0)</f>
        <v>なし</v>
      </c>
      <c r="Q203" s="792"/>
      <c r="R203" s="792"/>
      <c r="S203" s="793" t="s">
        <v>8</v>
      </c>
      <c r="T203" s="794"/>
      <c r="U203" s="795"/>
      <c r="V203" s="796"/>
      <c r="W203" s="797"/>
    </row>
    <row r="204" spans="2:24" s="23" customFormat="1" ht="17.100000000000001" customHeight="1" x14ac:dyDescent="0.15">
      <c r="B204" s="798" t="s">
        <v>50</v>
      </c>
      <c r="C204" s="799"/>
      <c r="D204" s="800" t="str">
        <f>VLOOKUP(A187,'様式D-1-1用'!$A$3:$P$1002,16,0)</f>
        <v xml:space="preserve">うき・はく離、1.5m×3.2m </v>
      </c>
      <c r="E204" s="801"/>
      <c r="F204" s="801"/>
      <c r="G204" s="801"/>
      <c r="H204" s="801"/>
      <c r="I204" s="801"/>
      <c r="J204" s="801"/>
      <c r="K204" s="801"/>
      <c r="L204" s="802"/>
      <c r="M204" s="798" t="s">
        <v>50</v>
      </c>
      <c r="N204" s="799"/>
      <c r="O204" s="800" t="str">
        <f>VLOOKUP(X187,'様式D-1-1用'!$A$3:$P$1002,16,0)</f>
        <v xml:space="preserve">漏水、0.1m×8.6m </v>
      </c>
      <c r="P204" s="801"/>
      <c r="Q204" s="801"/>
      <c r="R204" s="801"/>
      <c r="S204" s="801"/>
      <c r="T204" s="801"/>
      <c r="U204" s="801"/>
      <c r="V204" s="801"/>
      <c r="W204" s="802"/>
    </row>
    <row r="205" spans="2:24" s="23" customFormat="1" ht="15" customHeight="1" x14ac:dyDescent="0.15">
      <c r="B205" s="78"/>
      <c r="C205" s="785" t="s">
        <v>304</v>
      </c>
      <c r="D205" s="786"/>
      <c r="E205" s="786"/>
      <c r="F205" s="786"/>
      <c r="G205" s="786"/>
      <c r="H205" s="786"/>
      <c r="I205" s="786"/>
      <c r="J205" s="786"/>
      <c r="K205" s="786"/>
      <c r="L205" s="786"/>
      <c r="M205" s="78"/>
      <c r="N205" s="79" t="s">
        <v>257</v>
      </c>
      <c r="O205" s="78"/>
      <c r="P205" s="80"/>
      <c r="Q205" s="80"/>
      <c r="R205" s="80"/>
      <c r="S205" s="80"/>
      <c r="T205" s="80"/>
      <c r="U205" s="80"/>
      <c r="V205" s="80"/>
      <c r="W205" s="80"/>
    </row>
    <row r="206" spans="2:24" s="23" customFormat="1" ht="15" customHeight="1" x14ac:dyDescent="0.15">
      <c r="B206" s="78"/>
      <c r="C206" s="787"/>
      <c r="D206" s="787"/>
      <c r="E206" s="787"/>
      <c r="F206" s="787"/>
      <c r="G206" s="787"/>
      <c r="H206" s="787"/>
      <c r="I206" s="787"/>
      <c r="J206" s="787"/>
      <c r="K206" s="787"/>
      <c r="L206" s="787"/>
      <c r="M206" s="78"/>
      <c r="N206" s="79" t="s">
        <v>283</v>
      </c>
      <c r="O206" s="80"/>
      <c r="P206" s="80"/>
      <c r="Q206" s="80"/>
      <c r="R206" s="80"/>
      <c r="S206" s="80"/>
      <c r="T206" s="80"/>
      <c r="U206" s="80"/>
      <c r="V206" s="80"/>
      <c r="W206" s="80"/>
    </row>
    <row r="207" spans="2:24" ht="15" customHeight="1" x14ac:dyDescent="0.15">
      <c r="B207" s="77"/>
      <c r="C207" s="175" t="s">
        <v>303</v>
      </c>
      <c r="D207" s="175"/>
      <c r="E207" s="176"/>
      <c r="M207" s="23"/>
      <c r="N207" s="175" t="s">
        <v>532</v>
      </c>
      <c r="O207" s="173"/>
      <c r="P207" s="174"/>
      <c r="Q207" s="23"/>
      <c r="R207" s="23"/>
      <c r="S207" s="23"/>
      <c r="T207" s="23"/>
      <c r="U207" s="23"/>
      <c r="W207" s="80"/>
      <c r="X207" s="23"/>
    </row>
    <row r="208" spans="2:24" ht="15" customHeight="1" x14ac:dyDescent="0.15">
      <c r="C208" s="175" t="s">
        <v>423</v>
      </c>
      <c r="D208" s="175"/>
      <c r="M208" s="23"/>
      <c r="N208" s="175" t="s">
        <v>533</v>
      </c>
      <c r="O208" s="173"/>
      <c r="P208" s="23"/>
      <c r="Q208" s="23"/>
      <c r="R208" s="23"/>
      <c r="S208" s="23"/>
      <c r="T208" s="23"/>
      <c r="U208" s="23"/>
      <c r="V208" s="23"/>
      <c r="W208" s="23"/>
      <c r="X208" s="23"/>
    </row>
    <row r="209" spans="1:24" ht="15.6" customHeight="1" x14ac:dyDescent="0.15">
      <c r="C209" s="175" t="s">
        <v>560</v>
      </c>
      <c r="N209" s="175" t="s">
        <v>466</v>
      </c>
    </row>
    <row r="210" spans="1:24" s="23" customFormat="1" ht="20.100000000000001" customHeight="1" x14ac:dyDescent="0.15">
      <c r="A210" s="174">
        <f>A169+4</f>
        <v>21</v>
      </c>
      <c r="B210" s="819" t="s">
        <v>51</v>
      </c>
      <c r="C210" s="819" t="s">
        <v>47</v>
      </c>
      <c r="D210" s="813">
        <f>VLOOKUP(A210,'様式D-1-1用'!$A$3:$P$1002,2,0)</f>
        <v>2</v>
      </c>
      <c r="E210" s="814"/>
      <c r="F210" s="820"/>
      <c r="G210" s="821"/>
      <c r="H210" s="821"/>
      <c r="I210" s="821"/>
      <c r="J210" s="821"/>
      <c r="K210" s="821"/>
      <c r="L210" s="822"/>
      <c r="M210" s="819" t="s">
        <v>51</v>
      </c>
      <c r="N210" s="819" t="s">
        <v>47</v>
      </c>
      <c r="O210" s="813">
        <f>VLOOKUP(X210,'様式D-1-1用'!$A$3:$P$1002,2,0)</f>
        <v>2</v>
      </c>
      <c r="P210" s="814"/>
      <c r="Q210" s="823"/>
      <c r="R210" s="824"/>
      <c r="S210" s="824"/>
      <c r="T210" s="824"/>
      <c r="U210" s="824"/>
      <c r="V210" s="824"/>
      <c r="W210" s="825"/>
      <c r="X210" s="23">
        <f>X169+4</f>
        <v>22</v>
      </c>
    </row>
    <row r="211" spans="1:24" s="23" customFormat="1" ht="20.100000000000001" customHeight="1" x14ac:dyDescent="0.15">
      <c r="B211" s="811"/>
      <c r="C211" s="812"/>
      <c r="D211" s="815"/>
      <c r="E211" s="816"/>
      <c r="F211" s="823"/>
      <c r="G211" s="824"/>
      <c r="H211" s="824"/>
      <c r="I211" s="824"/>
      <c r="J211" s="824"/>
      <c r="K211" s="824"/>
      <c r="L211" s="825"/>
      <c r="M211" s="811"/>
      <c r="N211" s="812"/>
      <c r="O211" s="815"/>
      <c r="P211" s="816"/>
      <c r="Q211" s="823"/>
      <c r="R211" s="824"/>
      <c r="S211" s="824"/>
      <c r="T211" s="824"/>
      <c r="U211" s="824"/>
      <c r="V211" s="824"/>
      <c r="W211" s="825"/>
    </row>
    <row r="212" spans="1:24" s="23" customFormat="1" ht="20.100000000000001" customHeight="1" x14ac:dyDescent="0.15">
      <c r="B212" s="811"/>
      <c r="C212" s="811" t="s">
        <v>2</v>
      </c>
      <c r="D212" s="829">
        <f>VLOOKUP(A210,'様式D-1-1用'!$A$3:$P$1002,3,0)</f>
        <v>9</v>
      </c>
      <c r="E212" s="830"/>
      <c r="F212" s="823"/>
      <c r="G212" s="824"/>
      <c r="H212" s="824"/>
      <c r="I212" s="824"/>
      <c r="J212" s="824"/>
      <c r="K212" s="824"/>
      <c r="L212" s="825"/>
      <c r="M212" s="811"/>
      <c r="N212" s="811" t="s">
        <v>2</v>
      </c>
      <c r="O212" s="829">
        <f>VLOOKUP(X210,'様式D-1-1用'!$A$3:$P$1002,3,0)</f>
        <v>10</v>
      </c>
      <c r="P212" s="830"/>
      <c r="Q212" s="823"/>
      <c r="R212" s="824"/>
      <c r="S212" s="824"/>
      <c r="T212" s="824"/>
      <c r="U212" s="824"/>
      <c r="V212" s="824"/>
      <c r="W212" s="825"/>
    </row>
    <row r="213" spans="1:24" s="23" customFormat="1" ht="19.5" customHeight="1" x14ac:dyDescent="0.15">
      <c r="B213" s="812"/>
      <c r="C213" s="812"/>
      <c r="D213" s="831"/>
      <c r="E213" s="832"/>
      <c r="F213" s="823"/>
      <c r="G213" s="824"/>
      <c r="H213" s="824"/>
      <c r="I213" s="824"/>
      <c r="J213" s="824"/>
      <c r="K213" s="824"/>
      <c r="L213" s="825"/>
      <c r="M213" s="812"/>
      <c r="N213" s="812"/>
      <c r="O213" s="831"/>
      <c r="P213" s="832"/>
      <c r="Q213" s="823"/>
      <c r="R213" s="824"/>
      <c r="S213" s="824"/>
      <c r="T213" s="824"/>
      <c r="U213" s="824"/>
      <c r="V213" s="824"/>
      <c r="W213" s="825"/>
    </row>
    <row r="214" spans="1:24" s="23" customFormat="1" ht="20.100000000000001" customHeight="1" x14ac:dyDescent="0.15">
      <c r="B214" s="811" t="s">
        <v>48</v>
      </c>
      <c r="C214" s="811" t="s">
        <v>3</v>
      </c>
      <c r="D214" s="813" t="str">
        <f>VLOOKUP(A210,'様式D-1-1用'!$A$3:$P$1002,4,0)</f>
        <v>覆工・坑門</v>
      </c>
      <c r="E214" s="814"/>
      <c r="F214" s="823"/>
      <c r="G214" s="824"/>
      <c r="H214" s="824"/>
      <c r="I214" s="824"/>
      <c r="J214" s="824"/>
      <c r="K214" s="824"/>
      <c r="L214" s="825"/>
      <c r="M214" s="811" t="s">
        <v>48</v>
      </c>
      <c r="N214" s="811" t="s">
        <v>3</v>
      </c>
      <c r="O214" s="813" t="str">
        <f>VLOOKUP(X210,'様式D-1-1用'!$A$3:$P$1002,4,0)</f>
        <v>路面</v>
      </c>
      <c r="P214" s="814"/>
      <c r="Q214" s="823"/>
      <c r="R214" s="824"/>
      <c r="S214" s="824"/>
      <c r="T214" s="824"/>
      <c r="U214" s="824"/>
      <c r="V214" s="824"/>
      <c r="W214" s="825"/>
    </row>
    <row r="215" spans="1:24" s="23" customFormat="1" ht="20.100000000000001" customHeight="1" x14ac:dyDescent="0.15">
      <c r="B215" s="811"/>
      <c r="C215" s="812"/>
      <c r="D215" s="815"/>
      <c r="E215" s="816"/>
      <c r="F215" s="823"/>
      <c r="G215" s="824"/>
      <c r="H215" s="824"/>
      <c r="I215" s="824"/>
      <c r="J215" s="824"/>
      <c r="K215" s="824"/>
      <c r="L215" s="825"/>
      <c r="M215" s="811"/>
      <c r="N215" s="812"/>
      <c r="O215" s="815"/>
      <c r="P215" s="816"/>
      <c r="Q215" s="823"/>
      <c r="R215" s="824"/>
      <c r="S215" s="824"/>
      <c r="T215" s="824"/>
      <c r="U215" s="824"/>
      <c r="V215" s="824"/>
      <c r="W215" s="825"/>
    </row>
    <row r="216" spans="1:24" s="23" customFormat="1" ht="20.100000000000001" customHeight="1" x14ac:dyDescent="0.15">
      <c r="B216" s="811"/>
      <c r="C216" s="811" t="s">
        <v>4</v>
      </c>
      <c r="D216" s="813" t="str">
        <f>VLOOKUP(A210,'様式D-1-1用'!$A$3:$P$1002,5,0)</f>
        <v>アーチ（右側）</v>
      </c>
      <c r="E216" s="814"/>
      <c r="F216" s="823"/>
      <c r="G216" s="824"/>
      <c r="H216" s="824"/>
      <c r="I216" s="824"/>
      <c r="J216" s="824"/>
      <c r="K216" s="824"/>
      <c r="L216" s="825"/>
      <c r="M216" s="811"/>
      <c r="N216" s="811" t="s">
        <v>4</v>
      </c>
      <c r="O216" s="813" t="str">
        <f>VLOOKUP(X210,'様式D-1-1用'!$A$3:$P$1002,5,0)</f>
        <v>車道</v>
      </c>
      <c r="P216" s="814"/>
      <c r="Q216" s="823"/>
      <c r="R216" s="824"/>
      <c r="S216" s="824"/>
      <c r="T216" s="824"/>
      <c r="U216" s="824"/>
      <c r="V216" s="824"/>
      <c r="W216" s="825"/>
    </row>
    <row r="217" spans="1:24" s="23" customFormat="1" ht="20.100000000000001" customHeight="1" x14ac:dyDescent="0.15">
      <c r="B217" s="812"/>
      <c r="C217" s="812"/>
      <c r="D217" s="815"/>
      <c r="E217" s="816"/>
      <c r="F217" s="823"/>
      <c r="G217" s="824"/>
      <c r="H217" s="824"/>
      <c r="I217" s="824"/>
      <c r="J217" s="824"/>
      <c r="K217" s="824"/>
      <c r="L217" s="825"/>
      <c r="M217" s="812"/>
      <c r="N217" s="812"/>
      <c r="O217" s="815"/>
      <c r="P217" s="816"/>
      <c r="Q217" s="823"/>
      <c r="R217" s="824"/>
      <c r="S217" s="824"/>
      <c r="T217" s="824"/>
      <c r="U217" s="824"/>
      <c r="V217" s="824"/>
      <c r="W217" s="825"/>
    </row>
    <row r="218" spans="1:24" s="23" customFormat="1" ht="17.100000000000001" customHeight="1" x14ac:dyDescent="0.15">
      <c r="B218" s="798" t="s">
        <v>5</v>
      </c>
      <c r="C218" s="799"/>
      <c r="D218" s="817" t="str">
        <f>VLOOKUP(A210,'様式D-1-1用'!$A$3:$P$1002,6,0)</f>
        <v>漏水</v>
      </c>
      <c r="E218" s="818"/>
      <c r="F218" s="823"/>
      <c r="G218" s="824"/>
      <c r="H218" s="824"/>
      <c r="I218" s="824"/>
      <c r="J218" s="824"/>
      <c r="K218" s="824"/>
      <c r="L218" s="825"/>
      <c r="M218" s="798" t="s">
        <v>5</v>
      </c>
      <c r="N218" s="799"/>
      <c r="O218" s="817" t="str">
        <f>VLOOKUP(X210,'様式D-1-1用'!$A$3:$P$1002,6,0)</f>
        <v>漏水</v>
      </c>
      <c r="P218" s="818"/>
      <c r="Q218" s="823"/>
      <c r="R218" s="824"/>
      <c r="S218" s="824"/>
      <c r="T218" s="824"/>
      <c r="U218" s="824"/>
      <c r="V218" s="824"/>
      <c r="W218" s="825"/>
    </row>
    <row r="219" spans="1:24" s="23" customFormat="1" ht="17.100000000000001" customHeight="1" x14ac:dyDescent="0.15">
      <c r="B219" s="798" t="s">
        <v>49</v>
      </c>
      <c r="C219" s="799"/>
      <c r="D219" s="817" t="str">
        <f>VLOOKUP(A210,'様式D-1-1用'!$A$3:$P$1002,7,0)</f>
        <v>漏水</v>
      </c>
      <c r="E219" s="818"/>
      <c r="F219" s="823"/>
      <c r="G219" s="824"/>
      <c r="H219" s="824"/>
      <c r="I219" s="824"/>
      <c r="J219" s="824"/>
      <c r="K219" s="824"/>
      <c r="L219" s="825"/>
      <c r="M219" s="798" t="s">
        <v>49</v>
      </c>
      <c r="N219" s="799"/>
      <c r="O219" s="817" t="str">
        <f>VLOOKUP(X210,'様式D-1-1用'!$A$3:$P$1002,7,0)</f>
        <v>漏水</v>
      </c>
      <c r="P219" s="818"/>
      <c r="Q219" s="823"/>
      <c r="R219" s="824"/>
      <c r="S219" s="824"/>
      <c r="T219" s="824"/>
      <c r="U219" s="824"/>
      <c r="V219" s="824"/>
      <c r="W219" s="825"/>
    </row>
    <row r="220" spans="1:24" s="23" customFormat="1" ht="17.100000000000001" customHeight="1" x14ac:dyDescent="0.15">
      <c r="B220" s="808" t="s">
        <v>279</v>
      </c>
      <c r="C220" s="798" t="s">
        <v>278</v>
      </c>
      <c r="D220" s="799"/>
      <c r="E220" s="145">
        <f>VLOOKUP(A210,'様式D-1-1用'!$A$3:$P$1002,8,0)</f>
        <v>0</v>
      </c>
      <c r="F220" s="823"/>
      <c r="G220" s="824"/>
      <c r="H220" s="824"/>
      <c r="I220" s="824"/>
      <c r="J220" s="824"/>
      <c r="K220" s="824"/>
      <c r="L220" s="825"/>
      <c r="M220" s="808" t="s">
        <v>279</v>
      </c>
      <c r="N220" s="798" t="s">
        <v>278</v>
      </c>
      <c r="O220" s="799"/>
      <c r="P220" s="145">
        <f>VLOOKUP(X210,'様式D-1-1用'!$A$3:$P$1002,8,0)</f>
        <v>0</v>
      </c>
      <c r="Q220" s="823"/>
      <c r="R220" s="824"/>
      <c r="S220" s="824"/>
      <c r="T220" s="824"/>
      <c r="U220" s="824"/>
      <c r="V220" s="824"/>
      <c r="W220" s="825"/>
    </row>
    <row r="221" spans="1:24" s="23" customFormat="1" ht="17.100000000000001" customHeight="1" x14ac:dyDescent="0.15">
      <c r="B221" s="809"/>
      <c r="C221" s="798" t="s">
        <v>280</v>
      </c>
      <c r="D221" s="799"/>
      <c r="E221" s="145" t="str">
        <f>VLOOKUP(A210,'様式D-1-1用'!$A$3:$P$1002,9,0)</f>
        <v>Ⅱa</v>
      </c>
      <c r="F221" s="823"/>
      <c r="G221" s="824"/>
      <c r="H221" s="824"/>
      <c r="I221" s="824"/>
      <c r="J221" s="824"/>
      <c r="K221" s="824"/>
      <c r="L221" s="825"/>
      <c r="M221" s="809"/>
      <c r="N221" s="798" t="s">
        <v>280</v>
      </c>
      <c r="O221" s="799"/>
      <c r="P221" s="145" t="str">
        <f>VLOOKUP(X210,'様式D-1-1用'!$A$3:$P$1002,9,0)</f>
        <v>Ⅱb</v>
      </c>
      <c r="Q221" s="823"/>
      <c r="R221" s="824"/>
      <c r="S221" s="824"/>
      <c r="T221" s="824"/>
      <c r="U221" s="824"/>
      <c r="V221" s="824"/>
      <c r="W221" s="825"/>
    </row>
    <row r="222" spans="1:24" s="23" customFormat="1" ht="17.100000000000001" customHeight="1" x14ac:dyDescent="0.15">
      <c r="B222" s="798" t="s">
        <v>29</v>
      </c>
      <c r="C222" s="799"/>
      <c r="D222" s="810" t="str">
        <f>VLOOKUP(A210,'様式D-1-1用'!$A$3:$P$1002,11,0)</f>
        <v>Ⅱ</v>
      </c>
      <c r="E222" s="771"/>
      <c r="F222" s="826"/>
      <c r="G222" s="827"/>
      <c r="H222" s="827"/>
      <c r="I222" s="827"/>
      <c r="J222" s="827"/>
      <c r="K222" s="827"/>
      <c r="L222" s="828"/>
      <c r="M222" s="798" t="s">
        <v>29</v>
      </c>
      <c r="N222" s="799"/>
      <c r="O222" s="810" t="str">
        <f>VLOOKUP(X210,'様式D-1-1用'!$A$3:$P$1002,11,0)</f>
        <v>Ⅱ</v>
      </c>
      <c r="P222" s="771"/>
      <c r="Q222" s="826"/>
      <c r="R222" s="827"/>
      <c r="S222" s="827"/>
      <c r="T222" s="827"/>
      <c r="U222" s="827"/>
      <c r="V222" s="827"/>
      <c r="W222" s="828"/>
    </row>
    <row r="223" spans="1:24" s="23" customFormat="1" ht="17.100000000000001" customHeight="1" x14ac:dyDescent="0.15">
      <c r="B223" s="798" t="s">
        <v>7</v>
      </c>
      <c r="C223" s="803"/>
      <c r="D223" s="803"/>
      <c r="E223" s="348" t="str">
        <f>VLOOKUP(A210,'様式D-1-1用'!$A$3:$P$1002,12,0)</f>
        <v xml:space="preserve">0.1m×7.3m </v>
      </c>
      <c r="F223" s="131"/>
      <c r="G223" s="131"/>
      <c r="H223" s="131"/>
      <c r="I223" s="131"/>
      <c r="J223" s="131"/>
      <c r="K223" s="131"/>
      <c r="L223" s="132"/>
      <c r="M223" s="798" t="s">
        <v>7</v>
      </c>
      <c r="N223" s="803"/>
      <c r="O223" s="799"/>
      <c r="P223" s="348" t="str">
        <f>VLOOKUP(X210,'様式D-1-1用'!$A$3:$P$1002,12,0)</f>
        <v xml:space="preserve">0.2m×0.4m </v>
      </c>
      <c r="Q223" s="131"/>
      <c r="R223" s="131"/>
      <c r="S223" s="131"/>
      <c r="T223" s="131"/>
      <c r="U223" s="131"/>
      <c r="V223" s="131"/>
      <c r="W223" s="132"/>
    </row>
    <row r="224" spans="1:24" s="23" customFormat="1" ht="17.100000000000001" customHeight="1" x14ac:dyDescent="0.15">
      <c r="B224" s="804" t="s">
        <v>54</v>
      </c>
      <c r="C224" s="805"/>
      <c r="D224" s="806"/>
      <c r="E224" s="791" t="str">
        <f>VLOOKUP(A210,'様式D-1-1用'!$A$3:$P$1002,13,0)</f>
        <v>－</v>
      </c>
      <c r="F224" s="792"/>
      <c r="G224" s="792"/>
      <c r="H224" s="792"/>
      <c r="I224" s="792"/>
      <c r="J224" s="792"/>
      <c r="K224" s="792"/>
      <c r="L224" s="807"/>
      <c r="M224" s="804" t="s">
        <v>54</v>
      </c>
      <c r="N224" s="805"/>
      <c r="O224" s="806"/>
      <c r="P224" s="791" t="str">
        <f>VLOOKUP(X210,'様式D-1-1用'!$A$3:$P$1002,13,0)</f>
        <v>－</v>
      </c>
      <c r="Q224" s="792"/>
      <c r="R224" s="792"/>
      <c r="S224" s="792"/>
      <c r="T224" s="792"/>
      <c r="U224" s="792"/>
      <c r="V224" s="792"/>
      <c r="W224" s="807"/>
    </row>
    <row r="225" spans="1:24" s="23" customFormat="1" ht="17.100000000000001" customHeight="1" x14ac:dyDescent="0.15">
      <c r="B225" s="788" t="s">
        <v>282</v>
      </c>
      <c r="C225" s="789"/>
      <c r="D225" s="790"/>
      <c r="E225" s="791" t="str">
        <f>VLOOKUP(A210,'様式D-1-1用'!$A$3:$P$1002,14,0)</f>
        <v>－</v>
      </c>
      <c r="F225" s="792"/>
      <c r="G225" s="792"/>
      <c r="H225" s="773"/>
      <c r="I225" s="773"/>
      <c r="J225" s="773"/>
      <c r="K225" s="773"/>
      <c r="L225" s="774"/>
      <c r="M225" s="788" t="s">
        <v>282</v>
      </c>
      <c r="N225" s="789"/>
      <c r="O225" s="790"/>
      <c r="P225" s="791" t="str">
        <f>VLOOKUP(X210,'様式D-1-1用'!$A$3:$P$1002,14,0)</f>
        <v>－</v>
      </c>
      <c r="Q225" s="792"/>
      <c r="R225" s="792"/>
      <c r="S225" s="773"/>
      <c r="T225" s="773"/>
      <c r="U225" s="773"/>
      <c r="V225" s="773"/>
      <c r="W225" s="774"/>
    </row>
    <row r="226" spans="1:24" s="23" customFormat="1" ht="17.100000000000001" customHeight="1" x14ac:dyDescent="0.15">
      <c r="B226" s="788" t="s">
        <v>302</v>
      </c>
      <c r="C226" s="789"/>
      <c r="D226" s="790"/>
      <c r="E226" s="791" t="str">
        <f>VLOOKUP(A210,'様式D-1-1用'!$A$3:$P$1002,15,0)</f>
        <v>なし</v>
      </c>
      <c r="F226" s="792"/>
      <c r="G226" s="792"/>
      <c r="H226" s="793" t="s">
        <v>8</v>
      </c>
      <c r="I226" s="794"/>
      <c r="J226" s="795"/>
      <c r="K226" s="796"/>
      <c r="L226" s="797"/>
      <c r="M226" s="788" t="s">
        <v>302</v>
      </c>
      <c r="N226" s="789"/>
      <c r="O226" s="790"/>
      <c r="P226" s="791" t="str">
        <f>VLOOKUP(X210,'様式D-1-1用'!$A$3:$P$1002,15,0)</f>
        <v>なし</v>
      </c>
      <c r="Q226" s="792"/>
      <c r="R226" s="792"/>
      <c r="S226" s="793" t="s">
        <v>8</v>
      </c>
      <c r="T226" s="794"/>
      <c r="U226" s="795"/>
      <c r="V226" s="796"/>
      <c r="W226" s="797"/>
    </row>
    <row r="227" spans="1:24" s="23" customFormat="1" ht="17.100000000000001" customHeight="1" x14ac:dyDescent="0.15">
      <c r="B227" s="798" t="s">
        <v>50</v>
      </c>
      <c r="C227" s="799"/>
      <c r="D227" s="800" t="str">
        <f>VLOOKUP(A210,'様式D-1-1用'!$A$3:$P$1002,16,0)</f>
        <v xml:space="preserve">漏水、0.1m×7.3m </v>
      </c>
      <c r="E227" s="801"/>
      <c r="F227" s="801"/>
      <c r="G227" s="801"/>
      <c r="H227" s="801"/>
      <c r="I227" s="801"/>
      <c r="J227" s="801"/>
      <c r="K227" s="801"/>
      <c r="L227" s="802"/>
      <c r="M227" s="798" t="s">
        <v>50</v>
      </c>
      <c r="N227" s="799"/>
      <c r="O227" s="800" t="str">
        <f>VLOOKUP(X210,'様式D-1-1用'!$A$3:$P$1002,16,0)</f>
        <v xml:space="preserve">滞水、0.2m×0.4m </v>
      </c>
      <c r="P227" s="801"/>
      <c r="Q227" s="801"/>
      <c r="R227" s="801"/>
      <c r="S227" s="801"/>
      <c r="T227" s="801"/>
      <c r="U227" s="801"/>
      <c r="V227" s="801"/>
      <c r="W227" s="802"/>
    </row>
    <row r="228" spans="1:24" s="23" customFormat="1" ht="20.100000000000001" customHeight="1" x14ac:dyDescent="0.15">
      <c r="A228" s="174">
        <f>A187+4</f>
        <v>23</v>
      </c>
      <c r="B228" s="819" t="s">
        <v>51</v>
      </c>
      <c r="C228" s="819" t="s">
        <v>47</v>
      </c>
      <c r="D228" s="813">
        <f>VLOOKUP(A228,'様式D-1-1用'!$A$3:$P$1002,2,0)</f>
        <v>2</v>
      </c>
      <c r="E228" s="814"/>
      <c r="F228" s="820"/>
      <c r="G228" s="821"/>
      <c r="H228" s="821"/>
      <c r="I228" s="821"/>
      <c r="J228" s="821"/>
      <c r="K228" s="821"/>
      <c r="L228" s="822"/>
      <c r="M228" s="819" t="s">
        <v>51</v>
      </c>
      <c r="N228" s="819" t="s">
        <v>47</v>
      </c>
      <c r="O228" s="813">
        <f>VLOOKUP(X228,'様式D-1-1用'!$A$3:$P$1002,2,0)</f>
        <v>2</v>
      </c>
      <c r="P228" s="814"/>
      <c r="Q228" s="823"/>
      <c r="R228" s="824"/>
      <c r="S228" s="824"/>
      <c r="T228" s="824"/>
      <c r="U228" s="824"/>
      <c r="V228" s="824"/>
      <c r="W228" s="825"/>
      <c r="X228" s="23">
        <f>X187+4</f>
        <v>24</v>
      </c>
    </row>
    <row r="229" spans="1:24" s="23" customFormat="1" ht="20.100000000000001" customHeight="1" x14ac:dyDescent="0.15">
      <c r="B229" s="811"/>
      <c r="C229" s="812"/>
      <c r="D229" s="815"/>
      <c r="E229" s="816"/>
      <c r="F229" s="823"/>
      <c r="G229" s="824"/>
      <c r="H229" s="824"/>
      <c r="I229" s="824"/>
      <c r="J229" s="824"/>
      <c r="K229" s="824"/>
      <c r="L229" s="825"/>
      <c r="M229" s="811"/>
      <c r="N229" s="812"/>
      <c r="O229" s="815"/>
      <c r="P229" s="816"/>
      <c r="Q229" s="823"/>
      <c r="R229" s="824"/>
      <c r="S229" s="824"/>
      <c r="T229" s="824"/>
      <c r="U229" s="824"/>
      <c r="V229" s="824"/>
      <c r="W229" s="825"/>
    </row>
    <row r="230" spans="1:24" s="23" customFormat="1" ht="20.100000000000001" customHeight="1" x14ac:dyDescent="0.15">
      <c r="B230" s="811"/>
      <c r="C230" s="811" t="s">
        <v>2</v>
      </c>
      <c r="D230" s="829">
        <f>VLOOKUP(A228,'様式D-1-1用'!$A$3:$P$1002,3,0)</f>
        <v>11</v>
      </c>
      <c r="E230" s="830"/>
      <c r="F230" s="823"/>
      <c r="G230" s="824"/>
      <c r="H230" s="824"/>
      <c r="I230" s="824"/>
      <c r="J230" s="824"/>
      <c r="K230" s="824"/>
      <c r="L230" s="825"/>
      <c r="M230" s="811"/>
      <c r="N230" s="811" t="s">
        <v>2</v>
      </c>
      <c r="O230" s="829">
        <f>VLOOKUP(X228,'様式D-1-1用'!$A$3:$P$1002,3,0)</f>
        <v>12</v>
      </c>
      <c r="P230" s="830"/>
      <c r="Q230" s="823"/>
      <c r="R230" s="824"/>
      <c r="S230" s="824"/>
      <c r="T230" s="824"/>
      <c r="U230" s="824"/>
      <c r="V230" s="824"/>
      <c r="W230" s="825"/>
    </row>
    <row r="231" spans="1:24" s="23" customFormat="1" ht="20.100000000000001" customHeight="1" x14ac:dyDescent="0.15">
      <c r="B231" s="812"/>
      <c r="C231" s="812"/>
      <c r="D231" s="831"/>
      <c r="E231" s="832"/>
      <c r="F231" s="823"/>
      <c r="G231" s="824"/>
      <c r="H231" s="824"/>
      <c r="I231" s="824"/>
      <c r="J231" s="824"/>
      <c r="K231" s="824"/>
      <c r="L231" s="825"/>
      <c r="M231" s="812"/>
      <c r="N231" s="812"/>
      <c r="O231" s="831"/>
      <c r="P231" s="832"/>
      <c r="Q231" s="823"/>
      <c r="R231" s="824"/>
      <c r="S231" s="824"/>
      <c r="T231" s="824"/>
      <c r="U231" s="824"/>
      <c r="V231" s="824"/>
      <c r="W231" s="825"/>
    </row>
    <row r="232" spans="1:24" s="23" customFormat="1" ht="20.100000000000001" customHeight="1" x14ac:dyDescent="0.15">
      <c r="B232" s="811" t="s">
        <v>48</v>
      </c>
      <c r="C232" s="811" t="s">
        <v>3</v>
      </c>
      <c r="D232" s="813" t="str">
        <f>VLOOKUP(A228,'様式D-1-1用'!$A$3:$P$1002,4,0)</f>
        <v>路面</v>
      </c>
      <c r="E232" s="814"/>
      <c r="F232" s="823"/>
      <c r="G232" s="824"/>
      <c r="H232" s="824"/>
      <c r="I232" s="824"/>
      <c r="J232" s="824"/>
      <c r="K232" s="824"/>
      <c r="L232" s="825"/>
      <c r="M232" s="811" t="s">
        <v>48</v>
      </c>
      <c r="N232" s="811" t="s">
        <v>3</v>
      </c>
      <c r="O232" s="813" t="str">
        <f>VLOOKUP(X228,'様式D-1-1用'!$A$3:$P$1002,4,0)</f>
        <v>路面</v>
      </c>
      <c r="P232" s="814"/>
      <c r="Q232" s="823"/>
      <c r="R232" s="824"/>
      <c r="S232" s="824"/>
      <c r="T232" s="824"/>
      <c r="U232" s="824"/>
      <c r="V232" s="824"/>
      <c r="W232" s="825"/>
    </row>
    <row r="233" spans="1:24" s="23" customFormat="1" ht="20.100000000000001" customHeight="1" x14ac:dyDescent="0.15">
      <c r="B233" s="811"/>
      <c r="C233" s="812"/>
      <c r="D233" s="815"/>
      <c r="E233" s="816"/>
      <c r="F233" s="823"/>
      <c r="G233" s="824"/>
      <c r="H233" s="824"/>
      <c r="I233" s="824"/>
      <c r="J233" s="824"/>
      <c r="K233" s="824"/>
      <c r="L233" s="825"/>
      <c r="M233" s="811"/>
      <c r="N233" s="812"/>
      <c r="O233" s="815"/>
      <c r="P233" s="816"/>
      <c r="Q233" s="823"/>
      <c r="R233" s="824"/>
      <c r="S233" s="824"/>
      <c r="T233" s="824"/>
      <c r="U233" s="824"/>
      <c r="V233" s="824"/>
      <c r="W233" s="825"/>
    </row>
    <row r="234" spans="1:24" s="23" customFormat="1" ht="20.100000000000001" customHeight="1" x14ac:dyDescent="0.15">
      <c r="B234" s="811"/>
      <c r="C234" s="811" t="s">
        <v>4</v>
      </c>
      <c r="D234" s="813" t="str">
        <f>VLOOKUP(A228,'様式D-1-1用'!$A$3:$P$1002,5,0)</f>
        <v>車道</v>
      </c>
      <c r="E234" s="814"/>
      <c r="F234" s="823"/>
      <c r="G234" s="824"/>
      <c r="H234" s="824"/>
      <c r="I234" s="824"/>
      <c r="J234" s="824"/>
      <c r="K234" s="824"/>
      <c r="L234" s="825"/>
      <c r="M234" s="811"/>
      <c r="N234" s="811" t="s">
        <v>4</v>
      </c>
      <c r="O234" s="813" t="str">
        <f>VLOOKUP(X228,'様式D-1-1用'!$A$3:$P$1002,5,0)</f>
        <v>車道</v>
      </c>
      <c r="P234" s="814"/>
      <c r="Q234" s="823"/>
      <c r="R234" s="824"/>
      <c r="S234" s="824"/>
      <c r="T234" s="824"/>
      <c r="U234" s="824"/>
      <c r="V234" s="824"/>
      <c r="W234" s="825"/>
    </row>
    <row r="235" spans="1:24" s="23" customFormat="1" ht="19.5" customHeight="1" x14ac:dyDescent="0.15">
      <c r="B235" s="812"/>
      <c r="C235" s="812"/>
      <c r="D235" s="815"/>
      <c r="E235" s="816"/>
      <c r="F235" s="823"/>
      <c r="G235" s="824"/>
      <c r="H235" s="824"/>
      <c r="I235" s="824"/>
      <c r="J235" s="824"/>
      <c r="K235" s="824"/>
      <c r="L235" s="825"/>
      <c r="M235" s="812"/>
      <c r="N235" s="812"/>
      <c r="O235" s="815"/>
      <c r="P235" s="816"/>
      <c r="Q235" s="823"/>
      <c r="R235" s="824"/>
      <c r="S235" s="824"/>
      <c r="T235" s="824"/>
      <c r="U235" s="824"/>
      <c r="V235" s="824"/>
      <c r="W235" s="825"/>
    </row>
    <row r="236" spans="1:24" s="23" customFormat="1" ht="17.100000000000001" customHeight="1" x14ac:dyDescent="0.15">
      <c r="B236" s="798" t="s">
        <v>5</v>
      </c>
      <c r="C236" s="799"/>
      <c r="D236" s="817" t="str">
        <f>VLOOKUP(A228,'様式D-1-1用'!$A$3:$P$1002,6,0)</f>
        <v>漏水</v>
      </c>
      <c r="E236" s="818"/>
      <c r="F236" s="823"/>
      <c r="G236" s="824"/>
      <c r="H236" s="824"/>
      <c r="I236" s="824"/>
      <c r="J236" s="824"/>
      <c r="K236" s="824"/>
      <c r="L236" s="825"/>
      <c r="M236" s="798" t="s">
        <v>5</v>
      </c>
      <c r="N236" s="799"/>
      <c r="O236" s="817" t="str">
        <f>VLOOKUP(X228,'様式D-1-1用'!$A$3:$P$1002,6,0)</f>
        <v>漏水</v>
      </c>
      <c r="P236" s="818"/>
      <c r="Q236" s="823"/>
      <c r="R236" s="824"/>
      <c r="S236" s="824"/>
      <c r="T236" s="824"/>
      <c r="U236" s="824"/>
      <c r="V236" s="824"/>
      <c r="W236" s="825"/>
    </row>
    <row r="237" spans="1:24" s="23" customFormat="1" ht="17.100000000000001" customHeight="1" x14ac:dyDescent="0.15">
      <c r="B237" s="798" t="s">
        <v>49</v>
      </c>
      <c r="C237" s="799"/>
      <c r="D237" s="817" t="str">
        <f>VLOOKUP(A228,'様式D-1-1用'!$A$3:$P$1002,7,0)</f>
        <v>漏水</v>
      </c>
      <c r="E237" s="818"/>
      <c r="F237" s="823"/>
      <c r="G237" s="824"/>
      <c r="H237" s="824"/>
      <c r="I237" s="824"/>
      <c r="J237" s="824"/>
      <c r="K237" s="824"/>
      <c r="L237" s="825"/>
      <c r="M237" s="798" t="s">
        <v>49</v>
      </c>
      <c r="N237" s="799"/>
      <c r="O237" s="817" t="str">
        <f>VLOOKUP(X228,'様式D-1-1用'!$A$3:$P$1002,7,0)</f>
        <v>漏水</v>
      </c>
      <c r="P237" s="818"/>
      <c r="Q237" s="823"/>
      <c r="R237" s="824"/>
      <c r="S237" s="824"/>
      <c r="T237" s="824"/>
      <c r="U237" s="824"/>
      <c r="V237" s="824"/>
      <c r="W237" s="825"/>
    </row>
    <row r="238" spans="1:24" s="23" customFormat="1" ht="17.100000000000001" customHeight="1" x14ac:dyDescent="0.15">
      <c r="B238" s="808" t="s">
        <v>279</v>
      </c>
      <c r="C238" s="798" t="s">
        <v>278</v>
      </c>
      <c r="D238" s="799"/>
      <c r="E238" s="145">
        <f>VLOOKUP(A228,'様式D-1-1用'!$A$3:$P$1002,8,0)</f>
        <v>0</v>
      </c>
      <c r="F238" s="823"/>
      <c r="G238" s="824"/>
      <c r="H238" s="824"/>
      <c r="I238" s="824"/>
      <c r="J238" s="824"/>
      <c r="K238" s="824"/>
      <c r="L238" s="825"/>
      <c r="M238" s="808" t="s">
        <v>279</v>
      </c>
      <c r="N238" s="798" t="s">
        <v>278</v>
      </c>
      <c r="O238" s="799"/>
      <c r="P238" s="145">
        <f>VLOOKUP(X228,'様式D-1-1用'!$A$3:$P$1002,8,0)</f>
        <v>0</v>
      </c>
      <c r="Q238" s="823"/>
      <c r="R238" s="824"/>
      <c r="S238" s="824"/>
      <c r="T238" s="824"/>
      <c r="U238" s="824"/>
      <c r="V238" s="824"/>
      <c r="W238" s="825"/>
    </row>
    <row r="239" spans="1:24" s="23" customFormat="1" ht="17.100000000000001" customHeight="1" x14ac:dyDescent="0.15">
      <c r="B239" s="809"/>
      <c r="C239" s="798" t="s">
        <v>280</v>
      </c>
      <c r="D239" s="799"/>
      <c r="E239" s="145" t="str">
        <f>VLOOKUP(A228,'様式D-1-1用'!$A$3:$P$1002,9,0)</f>
        <v>Ⅱb</v>
      </c>
      <c r="F239" s="823"/>
      <c r="G239" s="824"/>
      <c r="H239" s="824"/>
      <c r="I239" s="824"/>
      <c r="J239" s="824"/>
      <c r="K239" s="824"/>
      <c r="L239" s="825"/>
      <c r="M239" s="809"/>
      <c r="N239" s="798" t="s">
        <v>280</v>
      </c>
      <c r="O239" s="799"/>
      <c r="P239" s="145" t="str">
        <f>VLOOKUP(X228,'様式D-1-1用'!$A$3:$P$1002,9,0)</f>
        <v>Ⅱb</v>
      </c>
      <c r="Q239" s="823"/>
      <c r="R239" s="824"/>
      <c r="S239" s="824"/>
      <c r="T239" s="824"/>
      <c r="U239" s="824"/>
      <c r="V239" s="824"/>
      <c r="W239" s="825"/>
    </row>
    <row r="240" spans="1:24" s="23" customFormat="1" ht="17.100000000000001" customHeight="1" x14ac:dyDescent="0.15">
      <c r="B240" s="798" t="s">
        <v>29</v>
      </c>
      <c r="C240" s="799"/>
      <c r="D240" s="810" t="str">
        <f>VLOOKUP(A228,'様式D-1-1用'!$A$3:$P$1002,11,0)</f>
        <v>Ⅱ</v>
      </c>
      <c r="E240" s="771"/>
      <c r="F240" s="826"/>
      <c r="G240" s="827"/>
      <c r="H240" s="827"/>
      <c r="I240" s="827"/>
      <c r="J240" s="827"/>
      <c r="K240" s="827"/>
      <c r="L240" s="828"/>
      <c r="M240" s="798" t="s">
        <v>29</v>
      </c>
      <c r="N240" s="799"/>
      <c r="O240" s="810" t="str">
        <f>VLOOKUP(X228,'様式D-1-1用'!$A$3:$P$1002,11,0)</f>
        <v>Ⅱ</v>
      </c>
      <c r="P240" s="771"/>
      <c r="Q240" s="826"/>
      <c r="R240" s="827"/>
      <c r="S240" s="827"/>
      <c r="T240" s="827"/>
      <c r="U240" s="827"/>
      <c r="V240" s="827"/>
      <c r="W240" s="828"/>
    </row>
    <row r="241" spans="1:24" s="23" customFormat="1" ht="17.100000000000001" customHeight="1" x14ac:dyDescent="0.15">
      <c r="B241" s="798" t="s">
        <v>7</v>
      </c>
      <c r="C241" s="803"/>
      <c r="D241" s="803"/>
      <c r="E241" s="348" t="str">
        <f>VLOOKUP(A228,'様式D-1-1用'!$A$3:$P$1002,12,0)</f>
        <v xml:space="preserve">0.1m×0.3m </v>
      </c>
      <c r="F241" s="131"/>
      <c r="G241" s="131"/>
      <c r="H241" s="131"/>
      <c r="I241" s="131"/>
      <c r="J241" s="131"/>
      <c r="K241" s="131"/>
      <c r="L241" s="132"/>
      <c r="M241" s="798" t="s">
        <v>7</v>
      </c>
      <c r="N241" s="803"/>
      <c r="O241" s="799"/>
      <c r="P241" s="348" t="str">
        <f>VLOOKUP(X228,'様式D-1-1用'!$A$3:$P$1002,12,0)</f>
        <v xml:space="preserve">1.0m×0.4m </v>
      </c>
      <c r="Q241" s="131"/>
      <c r="R241" s="131"/>
      <c r="S241" s="131"/>
      <c r="T241" s="131"/>
      <c r="U241" s="131"/>
      <c r="V241" s="131"/>
      <c r="W241" s="132"/>
    </row>
    <row r="242" spans="1:24" s="23" customFormat="1" ht="17.100000000000001" customHeight="1" x14ac:dyDescent="0.15">
      <c r="B242" s="804" t="s">
        <v>54</v>
      </c>
      <c r="C242" s="805"/>
      <c r="D242" s="806"/>
      <c r="E242" s="791" t="str">
        <f>VLOOKUP(A228,'様式D-1-1用'!$A$3:$P$1002,13,0)</f>
        <v>－</v>
      </c>
      <c r="F242" s="792"/>
      <c r="G242" s="792"/>
      <c r="H242" s="792"/>
      <c r="I242" s="792"/>
      <c r="J242" s="792"/>
      <c r="K242" s="792"/>
      <c r="L242" s="807"/>
      <c r="M242" s="804" t="s">
        <v>54</v>
      </c>
      <c r="N242" s="805"/>
      <c r="O242" s="806"/>
      <c r="P242" s="791" t="str">
        <f>VLOOKUP(X228,'様式D-1-1用'!$A$3:$P$1002,13,0)</f>
        <v>－</v>
      </c>
      <c r="Q242" s="792"/>
      <c r="R242" s="792"/>
      <c r="S242" s="792"/>
      <c r="T242" s="792"/>
      <c r="U242" s="792"/>
      <c r="V242" s="792"/>
      <c r="W242" s="807"/>
    </row>
    <row r="243" spans="1:24" s="23" customFormat="1" ht="17.100000000000001" customHeight="1" x14ac:dyDescent="0.15">
      <c r="B243" s="788" t="s">
        <v>282</v>
      </c>
      <c r="C243" s="789"/>
      <c r="D243" s="790"/>
      <c r="E243" s="791" t="str">
        <f>VLOOKUP(A228,'様式D-1-1用'!$A$3:$P$1002,14,0)</f>
        <v>－</v>
      </c>
      <c r="F243" s="792"/>
      <c r="G243" s="792"/>
      <c r="H243" s="773"/>
      <c r="I243" s="773"/>
      <c r="J243" s="773"/>
      <c r="K243" s="773"/>
      <c r="L243" s="774"/>
      <c r="M243" s="788" t="s">
        <v>282</v>
      </c>
      <c r="N243" s="789"/>
      <c r="O243" s="790"/>
      <c r="P243" s="791" t="str">
        <f>VLOOKUP(X228,'様式D-1-1用'!$A$3:$P$1002,14,0)</f>
        <v>－</v>
      </c>
      <c r="Q243" s="792"/>
      <c r="R243" s="792"/>
      <c r="S243" s="773"/>
      <c r="T243" s="773"/>
      <c r="U243" s="773"/>
      <c r="V243" s="773"/>
      <c r="W243" s="774"/>
    </row>
    <row r="244" spans="1:24" s="23" customFormat="1" ht="17.100000000000001" customHeight="1" x14ac:dyDescent="0.15">
      <c r="B244" s="788" t="s">
        <v>302</v>
      </c>
      <c r="C244" s="789"/>
      <c r="D244" s="790"/>
      <c r="E244" s="791" t="str">
        <f>VLOOKUP(A228,'様式D-1-1用'!$A$3:$P$1002,15,0)</f>
        <v>なし</v>
      </c>
      <c r="F244" s="792"/>
      <c r="G244" s="792"/>
      <c r="H244" s="793" t="s">
        <v>8</v>
      </c>
      <c r="I244" s="794"/>
      <c r="J244" s="795"/>
      <c r="K244" s="796"/>
      <c r="L244" s="797"/>
      <c r="M244" s="788" t="s">
        <v>302</v>
      </c>
      <c r="N244" s="789"/>
      <c r="O244" s="790"/>
      <c r="P244" s="791" t="str">
        <f>VLOOKUP(X228,'様式D-1-1用'!$A$3:$P$1002,15,0)</f>
        <v>なし</v>
      </c>
      <c r="Q244" s="792"/>
      <c r="R244" s="792"/>
      <c r="S244" s="793" t="s">
        <v>8</v>
      </c>
      <c r="T244" s="794"/>
      <c r="U244" s="795"/>
      <c r="V244" s="796"/>
      <c r="W244" s="797"/>
    </row>
    <row r="245" spans="1:24" s="23" customFormat="1" ht="17.100000000000001" customHeight="1" x14ac:dyDescent="0.15">
      <c r="B245" s="798" t="s">
        <v>50</v>
      </c>
      <c r="C245" s="799"/>
      <c r="D245" s="800" t="str">
        <f>VLOOKUP(A228,'様式D-1-1用'!$A$3:$P$1002,16,0)</f>
        <v xml:space="preserve">滞水、0.1m×0.3m </v>
      </c>
      <c r="E245" s="801"/>
      <c r="F245" s="801"/>
      <c r="G245" s="801"/>
      <c r="H245" s="801"/>
      <c r="I245" s="801"/>
      <c r="J245" s="801"/>
      <c r="K245" s="801"/>
      <c r="L245" s="802"/>
      <c r="M245" s="798" t="s">
        <v>50</v>
      </c>
      <c r="N245" s="799"/>
      <c r="O245" s="800" t="str">
        <f>VLOOKUP(X228,'様式D-1-1用'!$A$3:$P$1002,16,0)</f>
        <v xml:space="preserve">滞水、1.0m×0.4m </v>
      </c>
      <c r="P245" s="801"/>
      <c r="Q245" s="801"/>
      <c r="R245" s="801"/>
      <c r="S245" s="801"/>
      <c r="T245" s="801"/>
      <c r="U245" s="801"/>
      <c r="V245" s="801"/>
      <c r="W245" s="802"/>
    </row>
    <row r="246" spans="1:24" s="23" customFormat="1" ht="15" customHeight="1" x14ac:dyDescent="0.15">
      <c r="B246" s="78"/>
      <c r="C246" s="785" t="s">
        <v>304</v>
      </c>
      <c r="D246" s="786"/>
      <c r="E246" s="786"/>
      <c r="F246" s="786"/>
      <c r="G246" s="786"/>
      <c r="H246" s="786"/>
      <c r="I246" s="786"/>
      <c r="J246" s="786"/>
      <c r="K246" s="786"/>
      <c r="L246" s="786"/>
      <c r="M246" s="78"/>
      <c r="N246" s="79" t="s">
        <v>257</v>
      </c>
      <c r="O246" s="78"/>
      <c r="P246" s="80"/>
      <c r="Q246" s="80"/>
      <c r="R246" s="80"/>
      <c r="S246" s="80"/>
      <c r="T246" s="80"/>
      <c r="U246" s="80"/>
      <c r="V246" s="80"/>
      <c r="W246" s="80"/>
    </row>
    <row r="247" spans="1:24" s="23" customFormat="1" ht="15" customHeight="1" x14ac:dyDescent="0.15">
      <c r="B247" s="78"/>
      <c r="C247" s="787"/>
      <c r="D247" s="787"/>
      <c r="E247" s="787"/>
      <c r="F247" s="787"/>
      <c r="G247" s="787"/>
      <c r="H247" s="787"/>
      <c r="I247" s="787"/>
      <c r="J247" s="787"/>
      <c r="K247" s="787"/>
      <c r="L247" s="787"/>
      <c r="M247" s="78"/>
      <c r="N247" s="79" t="s">
        <v>283</v>
      </c>
      <c r="O247" s="80"/>
      <c r="P247" s="80"/>
      <c r="Q247" s="80"/>
      <c r="R247" s="80"/>
      <c r="S247" s="80"/>
      <c r="T247" s="80"/>
      <c r="U247" s="80"/>
      <c r="V247" s="80"/>
      <c r="W247" s="80"/>
    </row>
    <row r="248" spans="1:24" ht="15" customHeight="1" x14ac:dyDescent="0.15">
      <c r="B248" s="77"/>
      <c r="C248" s="175" t="s">
        <v>303</v>
      </c>
      <c r="D248" s="175"/>
      <c r="E248" s="176"/>
      <c r="M248" s="23"/>
      <c r="N248" s="175" t="s">
        <v>532</v>
      </c>
      <c r="O248" s="173"/>
      <c r="P248" s="174"/>
      <c r="Q248" s="23"/>
      <c r="R248" s="23"/>
      <c r="S248" s="23"/>
      <c r="T248" s="23"/>
      <c r="U248" s="23"/>
      <c r="W248" s="80"/>
      <c r="X248" s="23"/>
    </row>
    <row r="249" spans="1:24" ht="15" customHeight="1" x14ac:dyDescent="0.15">
      <c r="C249" s="175" t="s">
        <v>423</v>
      </c>
      <c r="D249" s="175"/>
      <c r="M249" s="23"/>
      <c r="N249" s="175" t="s">
        <v>533</v>
      </c>
      <c r="O249" s="173"/>
      <c r="P249" s="23"/>
      <c r="Q249" s="23"/>
      <c r="R249" s="23"/>
      <c r="S249" s="23"/>
      <c r="T249" s="23"/>
      <c r="U249" s="23"/>
      <c r="V249" s="23"/>
      <c r="W249" s="23"/>
      <c r="X249" s="23"/>
    </row>
    <row r="250" spans="1:24" ht="15.6" customHeight="1" x14ac:dyDescent="0.15">
      <c r="C250" s="175" t="s">
        <v>560</v>
      </c>
      <c r="N250" s="175" t="s">
        <v>466</v>
      </c>
    </row>
    <row r="251" spans="1:24" s="23" customFormat="1" ht="20.100000000000001" customHeight="1" x14ac:dyDescent="0.15">
      <c r="A251" s="174">
        <f>A210+4</f>
        <v>25</v>
      </c>
      <c r="B251" s="819" t="s">
        <v>51</v>
      </c>
      <c r="C251" s="819" t="s">
        <v>47</v>
      </c>
      <c r="D251" s="813" t="str">
        <f>VLOOKUP(A251,'様式D-1-1用'!$A$3:$P$1002,2,0)</f>
        <v>PE</v>
      </c>
      <c r="E251" s="814"/>
      <c r="F251" s="820"/>
      <c r="G251" s="821"/>
      <c r="H251" s="821"/>
      <c r="I251" s="821"/>
      <c r="J251" s="821"/>
      <c r="K251" s="821"/>
      <c r="L251" s="822"/>
      <c r="M251" s="819" t="s">
        <v>51</v>
      </c>
      <c r="N251" s="819" t="s">
        <v>47</v>
      </c>
      <c r="O251" s="813" t="str">
        <f>VLOOKUP(X251,'様式D-1-1用'!$A$3:$P$1002,2,0)</f>
        <v>PE</v>
      </c>
      <c r="P251" s="814"/>
      <c r="Q251" s="823"/>
      <c r="R251" s="824"/>
      <c r="S251" s="824"/>
      <c r="T251" s="824"/>
      <c r="U251" s="824"/>
      <c r="V251" s="824"/>
      <c r="W251" s="825"/>
      <c r="X251" s="23">
        <f>X210+4</f>
        <v>26</v>
      </c>
    </row>
    <row r="252" spans="1:24" s="23" customFormat="1" ht="20.100000000000001" customHeight="1" x14ac:dyDescent="0.15">
      <c r="B252" s="811"/>
      <c r="C252" s="812"/>
      <c r="D252" s="815"/>
      <c r="E252" s="816"/>
      <c r="F252" s="823"/>
      <c r="G252" s="824"/>
      <c r="H252" s="824"/>
      <c r="I252" s="824"/>
      <c r="J252" s="824"/>
      <c r="K252" s="824"/>
      <c r="L252" s="825"/>
      <c r="M252" s="811"/>
      <c r="N252" s="812"/>
      <c r="O252" s="815"/>
      <c r="P252" s="816"/>
      <c r="Q252" s="823"/>
      <c r="R252" s="824"/>
      <c r="S252" s="824"/>
      <c r="T252" s="824"/>
      <c r="U252" s="824"/>
      <c r="V252" s="824"/>
      <c r="W252" s="825"/>
    </row>
    <row r="253" spans="1:24" s="23" customFormat="1" ht="20.100000000000001" customHeight="1" x14ac:dyDescent="0.15">
      <c r="B253" s="811"/>
      <c r="C253" s="811" t="s">
        <v>2</v>
      </c>
      <c r="D253" s="829">
        <f>VLOOKUP(A251,'様式D-1-1用'!$A$3:$P$1002,3,0)</f>
        <v>1</v>
      </c>
      <c r="E253" s="830"/>
      <c r="F253" s="823"/>
      <c r="G253" s="824"/>
      <c r="H253" s="824"/>
      <c r="I253" s="824"/>
      <c r="J253" s="824"/>
      <c r="K253" s="824"/>
      <c r="L253" s="825"/>
      <c r="M253" s="811"/>
      <c r="N253" s="811" t="s">
        <v>2</v>
      </c>
      <c r="O253" s="829">
        <f>VLOOKUP(X251,'様式D-1-1用'!$A$3:$P$1002,3,0)</f>
        <v>2</v>
      </c>
      <c r="P253" s="830"/>
      <c r="Q253" s="823"/>
      <c r="R253" s="824"/>
      <c r="S253" s="824"/>
      <c r="T253" s="824"/>
      <c r="U253" s="824"/>
      <c r="V253" s="824"/>
      <c r="W253" s="825"/>
    </row>
    <row r="254" spans="1:24" s="23" customFormat="1" ht="19.5" customHeight="1" x14ac:dyDescent="0.15">
      <c r="B254" s="812"/>
      <c r="C254" s="812"/>
      <c r="D254" s="831"/>
      <c r="E254" s="832"/>
      <c r="F254" s="823"/>
      <c r="G254" s="824"/>
      <c r="H254" s="824"/>
      <c r="I254" s="824"/>
      <c r="J254" s="824"/>
      <c r="K254" s="824"/>
      <c r="L254" s="825"/>
      <c r="M254" s="812"/>
      <c r="N254" s="812"/>
      <c r="O254" s="831"/>
      <c r="P254" s="832"/>
      <c r="Q254" s="823"/>
      <c r="R254" s="824"/>
      <c r="S254" s="824"/>
      <c r="T254" s="824"/>
      <c r="U254" s="824"/>
      <c r="V254" s="824"/>
      <c r="W254" s="825"/>
    </row>
    <row r="255" spans="1:24" s="23" customFormat="1" ht="20.100000000000001" customHeight="1" x14ac:dyDescent="0.15">
      <c r="B255" s="811" t="s">
        <v>48</v>
      </c>
      <c r="C255" s="811" t="s">
        <v>3</v>
      </c>
      <c r="D255" s="813" t="str">
        <f>VLOOKUP(A251,'様式D-1-1用'!$A$3:$P$1002,4,0)</f>
        <v>覆工・坑門</v>
      </c>
      <c r="E255" s="814"/>
      <c r="F255" s="823"/>
      <c r="G255" s="824"/>
      <c r="H255" s="824"/>
      <c r="I255" s="824"/>
      <c r="J255" s="824"/>
      <c r="K255" s="824"/>
      <c r="L255" s="825"/>
      <c r="M255" s="811" t="s">
        <v>48</v>
      </c>
      <c r="N255" s="811" t="s">
        <v>3</v>
      </c>
      <c r="O255" s="813" t="str">
        <f>VLOOKUP(X251,'様式D-1-1用'!$A$3:$P$1002,4,0)</f>
        <v>覆工・坑門</v>
      </c>
      <c r="P255" s="814"/>
      <c r="Q255" s="823"/>
      <c r="R255" s="824"/>
      <c r="S255" s="824"/>
      <c r="T255" s="824"/>
      <c r="U255" s="824"/>
      <c r="V255" s="824"/>
      <c r="W255" s="825"/>
    </row>
    <row r="256" spans="1:24" s="23" customFormat="1" ht="20.100000000000001" customHeight="1" x14ac:dyDescent="0.15">
      <c r="B256" s="811"/>
      <c r="C256" s="812"/>
      <c r="D256" s="815"/>
      <c r="E256" s="816"/>
      <c r="F256" s="823"/>
      <c r="G256" s="824"/>
      <c r="H256" s="824"/>
      <c r="I256" s="824"/>
      <c r="J256" s="824"/>
      <c r="K256" s="824"/>
      <c r="L256" s="825"/>
      <c r="M256" s="811"/>
      <c r="N256" s="812"/>
      <c r="O256" s="815"/>
      <c r="P256" s="816"/>
      <c r="Q256" s="823"/>
      <c r="R256" s="824"/>
      <c r="S256" s="824"/>
      <c r="T256" s="824"/>
      <c r="U256" s="824"/>
      <c r="V256" s="824"/>
      <c r="W256" s="825"/>
    </row>
    <row r="257" spans="1:24" s="23" customFormat="1" ht="20.100000000000001" customHeight="1" x14ac:dyDescent="0.15">
      <c r="B257" s="811"/>
      <c r="C257" s="811" t="s">
        <v>4</v>
      </c>
      <c r="D257" s="813" t="str">
        <f>VLOOKUP(A251,'様式D-1-1用'!$A$3:$P$1002,5,0)</f>
        <v>アーチ（右側）</v>
      </c>
      <c r="E257" s="814"/>
      <c r="F257" s="823"/>
      <c r="G257" s="824"/>
      <c r="H257" s="824"/>
      <c r="I257" s="824"/>
      <c r="J257" s="824"/>
      <c r="K257" s="824"/>
      <c r="L257" s="825"/>
      <c r="M257" s="811"/>
      <c r="N257" s="811" t="s">
        <v>4</v>
      </c>
      <c r="O257" s="813" t="str">
        <f>VLOOKUP(X251,'様式D-1-1用'!$A$3:$P$1002,5,0)</f>
        <v>側壁（右側）</v>
      </c>
      <c r="P257" s="814"/>
      <c r="Q257" s="823"/>
      <c r="R257" s="824"/>
      <c r="S257" s="824"/>
      <c r="T257" s="824"/>
      <c r="U257" s="824"/>
      <c r="V257" s="824"/>
      <c r="W257" s="825"/>
    </row>
    <row r="258" spans="1:24" s="23" customFormat="1" ht="20.100000000000001" customHeight="1" x14ac:dyDescent="0.15">
      <c r="B258" s="812"/>
      <c r="C258" s="812"/>
      <c r="D258" s="815"/>
      <c r="E258" s="816"/>
      <c r="F258" s="823"/>
      <c r="G258" s="824"/>
      <c r="H258" s="824"/>
      <c r="I258" s="824"/>
      <c r="J258" s="824"/>
      <c r="K258" s="824"/>
      <c r="L258" s="825"/>
      <c r="M258" s="812"/>
      <c r="N258" s="812"/>
      <c r="O258" s="815"/>
      <c r="P258" s="816"/>
      <c r="Q258" s="823"/>
      <c r="R258" s="824"/>
      <c r="S258" s="824"/>
      <c r="T258" s="824"/>
      <c r="U258" s="824"/>
      <c r="V258" s="824"/>
      <c r="W258" s="825"/>
    </row>
    <row r="259" spans="1:24" s="23" customFormat="1" ht="17.100000000000001" customHeight="1" x14ac:dyDescent="0.15">
      <c r="B259" s="798" t="s">
        <v>5</v>
      </c>
      <c r="C259" s="799"/>
      <c r="D259" s="817" t="str">
        <f>VLOOKUP(A251,'様式D-1-1用'!$A$3:$P$1002,6,0)</f>
        <v>材質劣化</v>
      </c>
      <c r="E259" s="818"/>
      <c r="F259" s="823"/>
      <c r="G259" s="824"/>
      <c r="H259" s="824"/>
      <c r="I259" s="824"/>
      <c r="J259" s="824"/>
      <c r="K259" s="824"/>
      <c r="L259" s="825"/>
      <c r="M259" s="798" t="s">
        <v>5</v>
      </c>
      <c r="N259" s="799"/>
      <c r="O259" s="817" t="str">
        <f>VLOOKUP(X251,'様式D-1-1用'!$A$3:$P$1002,6,0)</f>
        <v>材質劣化</v>
      </c>
      <c r="P259" s="818"/>
      <c r="Q259" s="823"/>
      <c r="R259" s="824"/>
      <c r="S259" s="824"/>
      <c r="T259" s="824"/>
      <c r="U259" s="824"/>
      <c r="V259" s="824"/>
      <c r="W259" s="825"/>
    </row>
    <row r="260" spans="1:24" s="23" customFormat="1" ht="17.100000000000001" customHeight="1" x14ac:dyDescent="0.15">
      <c r="B260" s="798" t="s">
        <v>49</v>
      </c>
      <c r="C260" s="799"/>
      <c r="D260" s="817" t="str">
        <f>VLOOKUP(A251,'様式D-1-1用'!$A$3:$P$1002,7,0)</f>
        <v>うき・はく離</v>
      </c>
      <c r="E260" s="818"/>
      <c r="F260" s="823"/>
      <c r="G260" s="824"/>
      <c r="H260" s="824"/>
      <c r="I260" s="824"/>
      <c r="J260" s="824"/>
      <c r="K260" s="824"/>
      <c r="L260" s="825"/>
      <c r="M260" s="798" t="s">
        <v>49</v>
      </c>
      <c r="N260" s="799"/>
      <c r="O260" s="817" t="str">
        <f>VLOOKUP(X251,'様式D-1-1用'!$A$3:$P$1002,7,0)</f>
        <v>うき・はく離</v>
      </c>
      <c r="P260" s="818"/>
      <c r="Q260" s="823"/>
      <c r="R260" s="824"/>
      <c r="S260" s="824"/>
      <c r="T260" s="824"/>
      <c r="U260" s="824"/>
      <c r="V260" s="824"/>
      <c r="W260" s="825"/>
    </row>
    <row r="261" spans="1:24" s="23" customFormat="1" ht="17.100000000000001" customHeight="1" x14ac:dyDescent="0.15">
      <c r="B261" s="808" t="s">
        <v>279</v>
      </c>
      <c r="C261" s="798" t="s">
        <v>278</v>
      </c>
      <c r="D261" s="799"/>
      <c r="E261" s="145">
        <f>VLOOKUP(A251,'様式D-1-1用'!$A$3:$P$1002,8,0)</f>
        <v>0</v>
      </c>
      <c r="F261" s="823"/>
      <c r="G261" s="824"/>
      <c r="H261" s="824"/>
      <c r="I261" s="824"/>
      <c r="J261" s="824"/>
      <c r="K261" s="824"/>
      <c r="L261" s="825"/>
      <c r="M261" s="808" t="s">
        <v>279</v>
      </c>
      <c r="N261" s="798" t="s">
        <v>278</v>
      </c>
      <c r="O261" s="799"/>
      <c r="P261" s="145">
        <f>VLOOKUP(X251,'様式D-1-1用'!$A$3:$P$1002,8,0)</f>
        <v>0</v>
      </c>
      <c r="Q261" s="823"/>
      <c r="R261" s="824"/>
      <c r="S261" s="824"/>
      <c r="T261" s="824"/>
      <c r="U261" s="824"/>
      <c r="V261" s="824"/>
      <c r="W261" s="825"/>
    </row>
    <row r="262" spans="1:24" s="23" customFormat="1" ht="17.100000000000001" customHeight="1" x14ac:dyDescent="0.15">
      <c r="B262" s="809"/>
      <c r="C262" s="798" t="s">
        <v>280</v>
      </c>
      <c r="D262" s="799"/>
      <c r="E262" s="145" t="str">
        <f>VLOOKUP(A251,'様式D-1-1用'!$A$3:$P$1002,9,0)</f>
        <v>Ⅱa</v>
      </c>
      <c r="F262" s="823"/>
      <c r="G262" s="824"/>
      <c r="H262" s="824"/>
      <c r="I262" s="824"/>
      <c r="J262" s="824"/>
      <c r="K262" s="824"/>
      <c r="L262" s="825"/>
      <c r="M262" s="809"/>
      <c r="N262" s="798" t="s">
        <v>280</v>
      </c>
      <c r="O262" s="799"/>
      <c r="P262" s="145" t="str">
        <f>VLOOKUP(X251,'様式D-1-1用'!$A$3:$P$1002,9,0)</f>
        <v>Ⅱb</v>
      </c>
      <c r="Q262" s="823"/>
      <c r="R262" s="824"/>
      <c r="S262" s="824"/>
      <c r="T262" s="824"/>
      <c r="U262" s="824"/>
      <c r="V262" s="824"/>
      <c r="W262" s="825"/>
    </row>
    <row r="263" spans="1:24" s="23" customFormat="1" ht="17.100000000000001" customHeight="1" x14ac:dyDescent="0.15">
      <c r="B263" s="798" t="s">
        <v>29</v>
      </c>
      <c r="C263" s="799"/>
      <c r="D263" s="810" t="str">
        <f>VLOOKUP(A251,'様式D-1-1用'!$A$3:$P$1002,11,0)</f>
        <v>Ⅱ</v>
      </c>
      <c r="E263" s="771"/>
      <c r="F263" s="826"/>
      <c r="G263" s="827"/>
      <c r="H263" s="827"/>
      <c r="I263" s="827"/>
      <c r="J263" s="827"/>
      <c r="K263" s="827"/>
      <c r="L263" s="828"/>
      <c r="M263" s="798" t="s">
        <v>29</v>
      </c>
      <c r="N263" s="799"/>
      <c r="O263" s="810" t="str">
        <f>VLOOKUP(X251,'様式D-1-1用'!$A$3:$P$1002,11,0)</f>
        <v>Ⅱ</v>
      </c>
      <c r="P263" s="771"/>
      <c r="Q263" s="826"/>
      <c r="R263" s="827"/>
      <c r="S263" s="827"/>
      <c r="T263" s="827"/>
      <c r="U263" s="827"/>
      <c r="V263" s="827"/>
      <c r="W263" s="828"/>
    </row>
    <row r="264" spans="1:24" s="23" customFormat="1" ht="17.100000000000001" customHeight="1" x14ac:dyDescent="0.15">
      <c r="B264" s="798" t="s">
        <v>7</v>
      </c>
      <c r="C264" s="803"/>
      <c r="D264" s="803"/>
      <c r="E264" s="348" t="str">
        <f>VLOOKUP(A251,'様式D-1-1用'!$A$3:$P$1002,12,0)</f>
        <v xml:space="preserve">1.0m×1.0m </v>
      </c>
      <c r="F264" s="131"/>
      <c r="G264" s="131"/>
      <c r="H264" s="131"/>
      <c r="I264" s="131"/>
      <c r="J264" s="131"/>
      <c r="K264" s="131"/>
      <c r="L264" s="132"/>
      <c r="M264" s="798" t="s">
        <v>7</v>
      </c>
      <c r="N264" s="803"/>
      <c r="O264" s="799"/>
      <c r="P264" s="348" t="str">
        <f>VLOOKUP(X251,'様式D-1-1用'!$A$3:$P$1002,12,0)</f>
        <v xml:space="preserve">2.8m×2.9m </v>
      </c>
      <c r="Q264" s="131"/>
      <c r="R264" s="131"/>
      <c r="S264" s="131"/>
      <c r="T264" s="131"/>
      <c r="U264" s="131"/>
      <c r="V264" s="131"/>
      <c r="W264" s="132"/>
    </row>
    <row r="265" spans="1:24" s="23" customFormat="1" ht="17.100000000000001" customHeight="1" x14ac:dyDescent="0.15">
      <c r="B265" s="804" t="s">
        <v>54</v>
      </c>
      <c r="C265" s="805"/>
      <c r="D265" s="806"/>
      <c r="E265" s="791" t="str">
        <f>VLOOKUP(A251,'様式D-1-1用'!$A$3:$P$1002,13,0)</f>
        <v xml:space="preserve">1.0m×1.0m </v>
      </c>
      <c r="F265" s="792"/>
      <c r="G265" s="792"/>
      <c r="H265" s="792"/>
      <c r="I265" s="792"/>
      <c r="J265" s="792"/>
      <c r="K265" s="792"/>
      <c r="L265" s="807"/>
      <c r="M265" s="804" t="s">
        <v>54</v>
      </c>
      <c r="N265" s="805"/>
      <c r="O265" s="806"/>
      <c r="P265" s="791" t="str">
        <f>VLOOKUP(X251,'様式D-1-1用'!$A$3:$P$1002,13,0)</f>
        <v xml:space="preserve">2.8m×2.9m </v>
      </c>
      <c r="Q265" s="792"/>
      <c r="R265" s="792"/>
      <c r="S265" s="792"/>
      <c r="T265" s="792"/>
      <c r="U265" s="792"/>
      <c r="V265" s="792"/>
      <c r="W265" s="807"/>
    </row>
    <row r="266" spans="1:24" s="23" customFormat="1" ht="17.100000000000001" customHeight="1" x14ac:dyDescent="0.15">
      <c r="B266" s="788" t="s">
        <v>282</v>
      </c>
      <c r="C266" s="789"/>
      <c r="D266" s="790"/>
      <c r="E266" s="791" t="str">
        <f>VLOOKUP(A251,'様式D-1-1用'!$A$3:$P$1002,14,0)</f>
        <v>－</v>
      </c>
      <c r="F266" s="792"/>
      <c r="G266" s="792"/>
      <c r="H266" s="773"/>
      <c r="I266" s="773"/>
      <c r="J266" s="773"/>
      <c r="K266" s="773"/>
      <c r="L266" s="774"/>
      <c r="M266" s="788" t="s">
        <v>282</v>
      </c>
      <c r="N266" s="789"/>
      <c r="O266" s="790"/>
      <c r="P266" s="791" t="str">
        <f>VLOOKUP(X251,'様式D-1-1用'!$A$3:$P$1002,14,0)</f>
        <v>－</v>
      </c>
      <c r="Q266" s="792"/>
      <c r="R266" s="792"/>
      <c r="S266" s="773"/>
      <c r="T266" s="773"/>
      <c r="U266" s="773"/>
      <c r="V266" s="773"/>
      <c r="W266" s="774"/>
    </row>
    <row r="267" spans="1:24" s="23" customFormat="1" ht="17.100000000000001" customHeight="1" x14ac:dyDescent="0.15">
      <c r="B267" s="788" t="s">
        <v>302</v>
      </c>
      <c r="C267" s="789"/>
      <c r="D267" s="790"/>
      <c r="E267" s="791" t="str">
        <f>VLOOKUP(A251,'様式D-1-1用'!$A$3:$P$1002,15,0)</f>
        <v>監視（日常巡視）</v>
      </c>
      <c r="F267" s="792"/>
      <c r="G267" s="792"/>
      <c r="H267" s="793" t="s">
        <v>8</v>
      </c>
      <c r="I267" s="794"/>
      <c r="J267" s="795"/>
      <c r="K267" s="796"/>
      <c r="L267" s="797"/>
      <c r="M267" s="788" t="s">
        <v>302</v>
      </c>
      <c r="N267" s="789"/>
      <c r="O267" s="790"/>
      <c r="P267" s="791" t="str">
        <f>VLOOKUP(X251,'様式D-1-1用'!$A$3:$P$1002,15,0)</f>
        <v>監視（日常巡視）</v>
      </c>
      <c r="Q267" s="792"/>
      <c r="R267" s="792"/>
      <c r="S267" s="793" t="s">
        <v>8</v>
      </c>
      <c r="T267" s="794"/>
      <c r="U267" s="795"/>
      <c r="V267" s="796"/>
      <c r="W267" s="797"/>
    </row>
    <row r="268" spans="1:24" s="23" customFormat="1" ht="17.100000000000001" customHeight="1" x14ac:dyDescent="0.15">
      <c r="B268" s="798" t="s">
        <v>50</v>
      </c>
      <c r="C268" s="799"/>
      <c r="D268" s="800" t="str">
        <f>VLOOKUP(A251,'様式D-1-1用'!$A$3:$P$1002,16,0)</f>
        <v xml:space="preserve">うき・はく離、1.0m×1.0m </v>
      </c>
      <c r="E268" s="801"/>
      <c r="F268" s="801"/>
      <c r="G268" s="801"/>
      <c r="H268" s="801"/>
      <c r="I268" s="801"/>
      <c r="J268" s="801"/>
      <c r="K268" s="801"/>
      <c r="L268" s="802"/>
      <c r="M268" s="798" t="s">
        <v>50</v>
      </c>
      <c r="N268" s="799"/>
      <c r="O268" s="800" t="str">
        <f>VLOOKUP(X251,'様式D-1-1用'!$A$3:$P$1002,16,0)</f>
        <v xml:space="preserve">うき・はく離、2.8m×2.9m </v>
      </c>
      <c r="P268" s="801"/>
      <c r="Q268" s="801"/>
      <c r="R268" s="801"/>
      <c r="S268" s="801"/>
      <c r="T268" s="801"/>
      <c r="U268" s="801"/>
      <c r="V268" s="801"/>
      <c r="W268" s="802"/>
    </row>
    <row r="269" spans="1:24" s="23" customFormat="1" ht="20.100000000000001" customHeight="1" x14ac:dyDescent="0.15">
      <c r="A269" s="174">
        <f>A228+4</f>
        <v>27</v>
      </c>
      <c r="B269" s="819" t="s">
        <v>51</v>
      </c>
      <c r="C269" s="819" t="s">
        <v>47</v>
      </c>
      <c r="D269" s="813" t="str">
        <f>VLOOKUP(A269,'様式D-1-1用'!$A$3:$P$1002,2,0)</f>
        <v>PE</v>
      </c>
      <c r="E269" s="814"/>
      <c r="F269" s="820"/>
      <c r="G269" s="821"/>
      <c r="H269" s="821"/>
      <c r="I269" s="821"/>
      <c r="J269" s="821"/>
      <c r="K269" s="821"/>
      <c r="L269" s="822"/>
      <c r="M269" s="819" t="s">
        <v>51</v>
      </c>
      <c r="N269" s="819" t="s">
        <v>47</v>
      </c>
      <c r="O269" s="813" t="str">
        <f>VLOOKUP(X269,'様式D-1-1用'!$A$3:$P$1002,2,0)</f>
        <v>PE</v>
      </c>
      <c r="P269" s="814"/>
      <c r="Q269" s="823"/>
      <c r="R269" s="824"/>
      <c r="S269" s="824"/>
      <c r="T269" s="824"/>
      <c r="U269" s="824"/>
      <c r="V269" s="824"/>
      <c r="W269" s="825"/>
      <c r="X269" s="23">
        <f>X228+4</f>
        <v>28</v>
      </c>
    </row>
    <row r="270" spans="1:24" s="23" customFormat="1" ht="20.100000000000001" customHeight="1" x14ac:dyDescent="0.15">
      <c r="B270" s="811"/>
      <c r="C270" s="812"/>
      <c r="D270" s="815"/>
      <c r="E270" s="816"/>
      <c r="F270" s="823"/>
      <c r="G270" s="824"/>
      <c r="H270" s="824"/>
      <c r="I270" s="824"/>
      <c r="J270" s="824"/>
      <c r="K270" s="824"/>
      <c r="L270" s="825"/>
      <c r="M270" s="811"/>
      <c r="N270" s="812"/>
      <c r="O270" s="815"/>
      <c r="P270" s="816"/>
      <c r="Q270" s="823"/>
      <c r="R270" s="824"/>
      <c r="S270" s="824"/>
      <c r="T270" s="824"/>
      <c r="U270" s="824"/>
      <c r="V270" s="824"/>
      <c r="W270" s="825"/>
    </row>
    <row r="271" spans="1:24" s="23" customFormat="1" ht="20.100000000000001" customHeight="1" x14ac:dyDescent="0.15">
      <c r="B271" s="811"/>
      <c r="C271" s="811" t="s">
        <v>2</v>
      </c>
      <c r="D271" s="829">
        <f>VLOOKUP(A269,'様式D-1-1用'!$A$3:$P$1002,3,0)</f>
        <v>3</v>
      </c>
      <c r="E271" s="830"/>
      <c r="F271" s="823"/>
      <c r="G271" s="824"/>
      <c r="H271" s="824"/>
      <c r="I271" s="824"/>
      <c r="J271" s="824"/>
      <c r="K271" s="824"/>
      <c r="L271" s="825"/>
      <c r="M271" s="811"/>
      <c r="N271" s="811" t="s">
        <v>2</v>
      </c>
      <c r="O271" s="829">
        <f>VLOOKUP(X269,'様式D-1-1用'!$A$3:$P$1002,3,0)</f>
        <v>4</v>
      </c>
      <c r="P271" s="830"/>
      <c r="Q271" s="823"/>
      <c r="R271" s="824"/>
      <c r="S271" s="824"/>
      <c r="T271" s="824"/>
      <c r="U271" s="824"/>
      <c r="V271" s="824"/>
      <c r="W271" s="825"/>
    </row>
    <row r="272" spans="1:24" s="23" customFormat="1" ht="20.100000000000001" customHeight="1" x14ac:dyDescent="0.15">
      <c r="B272" s="812"/>
      <c r="C272" s="812"/>
      <c r="D272" s="831"/>
      <c r="E272" s="832"/>
      <c r="F272" s="823"/>
      <c r="G272" s="824"/>
      <c r="H272" s="824"/>
      <c r="I272" s="824"/>
      <c r="J272" s="824"/>
      <c r="K272" s="824"/>
      <c r="L272" s="825"/>
      <c r="M272" s="812"/>
      <c r="N272" s="812"/>
      <c r="O272" s="831"/>
      <c r="P272" s="832"/>
      <c r="Q272" s="823"/>
      <c r="R272" s="824"/>
      <c r="S272" s="824"/>
      <c r="T272" s="824"/>
      <c r="U272" s="824"/>
      <c r="V272" s="824"/>
      <c r="W272" s="825"/>
    </row>
    <row r="273" spans="2:23" s="23" customFormat="1" ht="20.100000000000001" customHeight="1" x14ac:dyDescent="0.15">
      <c r="B273" s="811" t="s">
        <v>48</v>
      </c>
      <c r="C273" s="811" t="s">
        <v>3</v>
      </c>
      <c r="D273" s="813" t="str">
        <f>VLOOKUP(A269,'様式D-1-1用'!$A$3:$P$1002,4,0)</f>
        <v>覆工・坑門</v>
      </c>
      <c r="E273" s="814"/>
      <c r="F273" s="823"/>
      <c r="G273" s="824"/>
      <c r="H273" s="824"/>
      <c r="I273" s="824"/>
      <c r="J273" s="824"/>
      <c r="K273" s="824"/>
      <c r="L273" s="825"/>
      <c r="M273" s="811" t="s">
        <v>48</v>
      </c>
      <c r="N273" s="811" t="s">
        <v>3</v>
      </c>
      <c r="O273" s="813" t="str">
        <f>VLOOKUP(X269,'様式D-1-1用'!$A$3:$P$1002,4,0)</f>
        <v>路面</v>
      </c>
      <c r="P273" s="814"/>
      <c r="Q273" s="823"/>
      <c r="R273" s="824"/>
      <c r="S273" s="824"/>
      <c r="T273" s="824"/>
      <c r="U273" s="824"/>
      <c r="V273" s="824"/>
      <c r="W273" s="825"/>
    </row>
    <row r="274" spans="2:23" s="23" customFormat="1" ht="20.100000000000001" customHeight="1" x14ac:dyDescent="0.15">
      <c r="B274" s="811"/>
      <c r="C274" s="812"/>
      <c r="D274" s="815"/>
      <c r="E274" s="816"/>
      <c r="F274" s="823"/>
      <c r="G274" s="824"/>
      <c r="H274" s="824"/>
      <c r="I274" s="824"/>
      <c r="J274" s="824"/>
      <c r="K274" s="824"/>
      <c r="L274" s="825"/>
      <c r="M274" s="811"/>
      <c r="N274" s="812"/>
      <c r="O274" s="815"/>
      <c r="P274" s="816"/>
      <c r="Q274" s="823"/>
      <c r="R274" s="824"/>
      <c r="S274" s="824"/>
      <c r="T274" s="824"/>
      <c r="U274" s="824"/>
      <c r="V274" s="824"/>
      <c r="W274" s="825"/>
    </row>
    <row r="275" spans="2:23" s="23" customFormat="1" ht="20.100000000000001" customHeight="1" x14ac:dyDescent="0.15">
      <c r="B275" s="811"/>
      <c r="C275" s="811" t="s">
        <v>4</v>
      </c>
      <c r="D275" s="813" t="str">
        <f>VLOOKUP(A269,'様式D-1-1用'!$A$3:$P$1002,5,0)</f>
        <v>面壁・妻壁等</v>
      </c>
      <c r="E275" s="814"/>
      <c r="F275" s="823"/>
      <c r="G275" s="824"/>
      <c r="H275" s="824"/>
      <c r="I275" s="824"/>
      <c r="J275" s="824"/>
      <c r="K275" s="824"/>
      <c r="L275" s="825"/>
      <c r="M275" s="811"/>
      <c r="N275" s="811" t="s">
        <v>4</v>
      </c>
      <c r="O275" s="813" t="str">
        <f>VLOOKUP(X269,'様式D-1-1用'!$A$3:$P$1002,5,0)</f>
        <v>車道</v>
      </c>
      <c r="P275" s="814"/>
      <c r="Q275" s="823"/>
      <c r="R275" s="824"/>
      <c r="S275" s="824"/>
      <c r="T275" s="824"/>
      <c r="U275" s="824"/>
      <c r="V275" s="824"/>
      <c r="W275" s="825"/>
    </row>
    <row r="276" spans="2:23" s="23" customFormat="1" ht="19.5" customHeight="1" x14ac:dyDescent="0.15">
      <c r="B276" s="812"/>
      <c r="C276" s="812"/>
      <c r="D276" s="815"/>
      <c r="E276" s="816"/>
      <c r="F276" s="823"/>
      <c r="G276" s="824"/>
      <c r="H276" s="824"/>
      <c r="I276" s="824"/>
      <c r="J276" s="824"/>
      <c r="K276" s="824"/>
      <c r="L276" s="825"/>
      <c r="M276" s="812"/>
      <c r="N276" s="812"/>
      <c r="O276" s="815"/>
      <c r="P276" s="816"/>
      <c r="Q276" s="823"/>
      <c r="R276" s="824"/>
      <c r="S276" s="824"/>
      <c r="T276" s="824"/>
      <c r="U276" s="824"/>
      <c r="V276" s="824"/>
      <c r="W276" s="825"/>
    </row>
    <row r="277" spans="2:23" s="23" customFormat="1" ht="17.100000000000001" customHeight="1" x14ac:dyDescent="0.15">
      <c r="B277" s="798" t="s">
        <v>5</v>
      </c>
      <c r="C277" s="799"/>
      <c r="D277" s="817" t="str">
        <f>VLOOKUP(A269,'様式D-1-1用'!$A$3:$P$1002,6,0)</f>
        <v>材質劣化</v>
      </c>
      <c r="E277" s="818"/>
      <c r="F277" s="823"/>
      <c r="G277" s="824"/>
      <c r="H277" s="824"/>
      <c r="I277" s="824"/>
      <c r="J277" s="824"/>
      <c r="K277" s="824"/>
      <c r="L277" s="825"/>
      <c r="M277" s="798" t="s">
        <v>5</v>
      </c>
      <c r="N277" s="799"/>
      <c r="O277" s="817" t="str">
        <f>VLOOKUP(X269,'様式D-1-1用'!$A$3:$P$1002,6,0)</f>
        <v>漏水</v>
      </c>
      <c r="P277" s="818"/>
      <c r="Q277" s="823"/>
      <c r="R277" s="824"/>
      <c r="S277" s="824"/>
      <c r="T277" s="824"/>
      <c r="U277" s="824"/>
      <c r="V277" s="824"/>
      <c r="W277" s="825"/>
    </row>
    <row r="278" spans="2:23" s="23" customFormat="1" ht="17.100000000000001" customHeight="1" x14ac:dyDescent="0.15">
      <c r="B278" s="798" t="s">
        <v>49</v>
      </c>
      <c r="C278" s="799"/>
      <c r="D278" s="817" t="str">
        <f>VLOOKUP(A269,'様式D-1-1用'!$A$3:$P$1002,7,0)</f>
        <v>うき・はく離</v>
      </c>
      <c r="E278" s="818"/>
      <c r="F278" s="823"/>
      <c r="G278" s="824"/>
      <c r="H278" s="824"/>
      <c r="I278" s="824"/>
      <c r="J278" s="824"/>
      <c r="K278" s="824"/>
      <c r="L278" s="825"/>
      <c r="M278" s="798" t="s">
        <v>49</v>
      </c>
      <c r="N278" s="799"/>
      <c r="O278" s="817" t="str">
        <f>VLOOKUP(X269,'様式D-1-1用'!$A$3:$P$1002,7,0)</f>
        <v>漏水</v>
      </c>
      <c r="P278" s="818"/>
      <c r="Q278" s="823"/>
      <c r="R278" s="824"/>
      <c r="S278" s="824"/>
      <c r="T278" s="824"/>
      <c r="U278" s="824"/>
      <c r="V278" s="824"/>
      <c r="W278" s="825"/>
    </row>
    <row r="279" spans="2:23" s="23" customFormat="1" ht="17.100000000000001" customHeight="1" x14ac:dyDescent="0.15">
      <c r="B279" s="808" t="s">
        <v>279</v>
      </c>
      <c r="C279" s="798" t="s">
        <v>278</v>
      </c>
      <c r="D279" s="799"/>
      <c r="E279" s="145">
        <f>VLOOKUP(A269,'様式D-1-1用'!$A$3:$P$1002,8,0)</f>
        <v>0</v>
      </c>
      <c r="F279" s="823"/>
      <c r="G279" s="824"/>
      <c r="H279" s="824"/>
      <c r="I279" s="824"/>
      <c r="J279" s="824"/>
      <c r="K279" s="824"/>
      <c r="L279" s="825"/>
      <c r="M279" s="808" t="s">
        <v>279</v>
      </c>
      <c r="N279" s="798" t="s">
        <v>278</v>
      </c>
      <c r="O279" s="799"/>
      <c r="P279" s="145">
        <f>VLOOKUP(X269,'様式D-1-1用'!$A$3:$P$1002,8,0)</f>
        <v>0</v>
      </c>
      <c r="Q279" s="823"/>
      <c r="R279" s="824"/>
      <c r="S279" s="824"/>
      <c r="T279" s="824"/>
      <c r="U279" s="824"/>
      <c r="V279" s="824"/>
      <c r="W279" s="825"/>
    </row>
    <row r="280" spans="2:23" s="23" customFormat="1" ht="17.100000000000001" customHeight="1" x14ac:dyDescent="0.15">
      <c r="B280" s="809"/>
      <c r="C280" s="798" t="s">
        <v>280</v>
      </c>
      <c r="D280" s="799"/>
      <c r="E280" s="145" t="str">
        <f>VLOOKUP(A269,'様式D-1-1用'!$A$3:$P$1002,9,0)</f>
        <v>Ⅱa</v>
      </c>
      <c r="F280" s="823"/>
      <c r="G280" s="824"/>
      <c r="H280" s="824"/>
      <c r="I280" s="824"/>
      <c r="J280" s="824"/>
      <c r="K280" s="824"/>
      <c r="L280" s="825"/>
      <c r="M280" s="809"/>
      <c r="N280" s="798" t="s">
        <v>280</v>
      </c>
      <c r="O280" s="799"/>
      <c r="P280" s="145" t="str">
        <f>VLOOKUP(X269,'様式D-1-1用'!$A$3:$P$1002,9,0)</f>
        <v>Ⅱb</v>
      </c>
      <c r="Q280" s="823"/>
      <c r="R280" s="824"/>
      <c r="S280" s="824"/>
      <c r="T280" s="824"/>
      <c r="U280" s="824"/>
      <c r="V280" s="824"/>
      <c r="W280" s="825"/>
    </row>
    <row r="281" spans="2:23" s="23" customFormat="1" ht="17.100000000000001" customHeight="1" x14ac:dyDescent="0.15">
      <c r="B281" s="798" t="s">
        <v>29</v>
      </c>
      <c r="C281" s="799"/>
      <c r="D281" s="810" t="str">
        <f>VLOOKUP(A269,'様式D-1-1用'!$A$3:$P$1002,11,0)</f>
        <v>Ⅱ</v>
      </c>
      <c r="E281" s="771"/>
      <c r="F281" s="826"/>
      <c r="G281" s="827"/>
      <c r="H281" s="827"/>
      <c r="I281" s="827"/>
      <c r="J281" s="827"/>
      <c r="K281" s="827"/>
      <c r="L281" s="828"/>
      <c r="M281" s="798" t="s">
        <v>29</v>
      </c>
      <c r="N281" s="799"/>
      <c r="O281" s="810" t="str">
        <f>VLOOKUP(X269,'様式D-1-1用'!$A$3:$P$1002,11,0)</f>
        <v>Ⅱ</v>
      </c>
      <c r="P281" s="771"/>
      <c r="Q281" s="826"/>
      <c r="R281" s="827"/>
      <c r="S281" s="827"/>
      <c r="T281" s="827"/>
      <c r="U281" s="827"/>
      <c r="V281" s="827"/>
      <c r="W281" s="828"/>
    </row>
    <row r="282" spans="2:23" s="23" customFormat="1" ht="17.100000000000001" customHeight="1" x14ac:dyDescent="0.15">
      <c r="B282" s="798" t="s">
        <v>7</v>
      </c>
      <c r="C282" s="803"/>
      <c r="D282" s="803"/>
      <c r="E282" s="348" t="str">
        <f>VLOOKUP(A269,'様式D-1-1用'!$A$3:$P$1002,12,0)</f>
        <v xml:space="preserve">1.5m×5.0m </v>
      </c>
      <c r="F282" s="131"/>
      <c r="G282" s="131"/>
      <c r="H282" s="131"/>
      <c r="I282" s="131"/>
      <c r="J282" s="131"/>
      <c r="K282" s="131"/>
      <c r="L282" s="132"/>
      <c r="M282" s="798" t="s">
        <v>7</v>
      </c>
      <c r="N282" s="803"/>
      <c r="O282" s="799"/>
      <c r="P282" s="348" t="str">
        <f>VLOOKUP(X269,'様式D-1-1用'!$A$3:$P$1002,12,0)</f>
        <v xml:space="preserve">0.3m×0.4m </v>
      </c>
      <c r="Q282" s="131"/>
      <c r="R282" s="131"/>
      <c r="S282" s="131"/>
      <c r="T282" s="131"/>
      <c r="U282" s="131"/>
      <c r="V282" s="131"/>
      <c r="W282" s="132"/>
    </row>
    <row r="283" spans="2:23" s="23" customFormat="1" ht="17.100000000000001" customHeight="1" x14ac:dyDescent="0.15">
      <c r="B283" s="804" t="s">
        <v>54</v>
      </c>
      <c r="C283" s="805"/>
      <c r="D283" s="806"/>
      <c r="E283" s="791" t="str">
        <f>VLOOKUP(A269,'様式D-1-1用'!$A$3:$P$1002,13,0)</f>
        <v>5.0m×1.0m、過年度写PE-4</v>
      </c>
      <c r="F283" s="792"/>
      <c r="G283" s="792"/>
      <c r="H283" s="792"/>
      <c r="I283" s="792"/>
      <c r="J283" s="792"/>
      <c r="K283" s="792"/>
      <c r="L283" s="807"/>
      <c r="M283" s="804" t="s">
        <v>54</v>
      </c>
      <c r="N283" s="805"/>
      <c r="O283" s="806"/>
      <c r="P283" s="791" t="str">
        <f>VLOOKUP(X269,'様式D-1-1用'!$A$3:$P$1002,13,0)</f>
        <v>－</v>
      </c>
      <c r="Q283" s="792"/>
      <c r="R283" s="792"/>
      <c r="S283" s="792"/>
      <c r="T283" s="792"/>
      <c r="U283" s="792"/>
      <c r="V283" s="792"/>
      <c r="W283" s="807"/>
    </row>
    <row r="284" spans="2:23" s="23" customFormat="1" ht="17.100000000000001" customHeight="1" x14ac:dyDescent="0.15">
      <c r="B284" s="788" t="s">
        <v>282</v>
      </c>
      <c r="C284" s="789"/>
      <c r="D284" s="790"/>
      <c r="E284" s="791" t="str">
        <f>VLOOKUP(A269,'様式D-1-1用'!$A$3:$P$1002,14,0)</f>
        <v>－</v>
      </c>
      <c r="F284" s="792"/>
      <c r="G284" s="792"/>
      <c r="H284" s="773"/>
      <c r="I284" s="773"/>
      <c r="J284" s="773"/>
      <c r="K284" s="773"/>
      <c r="L284" s="774"/>
      <c r="M284" s="788" t="s">
        <v>282</v>
      </c>
      <c r="N284" s="789"/>
      <c r="O284" s="790"/>
      <c r="P284" s="791" t="str">
        <f>VLOOKUP(X269,'様式D-1-1用'!$A$3:$P$1002,14,0)</f>
        <v>－</v>
      </c>
      <c r="Q284" s="792"/>
      <c r="R284" s="792"/>
      <c r="S284" s="773"/>
      <c r="T284" s="773"/>
      <c r="U284" s="773"/>
      <c r="V284" s="773"/>
      <c r="W284" s="774"/>
    </row>
    <row r="285" spans="2:23" s="23" customFormat="1" ht="17.100000000000001" customHeight="1" x14ac:dyDescent="0.15">
      <c r="B285" s="788" t="s">
        <v>302</v>
      </c>
      <c r="C285" s="789"/>
      <c r="D285" s="790"/>
      <c r="E285" s="791" t="str">
        <f>VLOOKUP(A269,'様式D-1-1用'!$A$3:$P$1002,15,0)</f>
        <v>監視（日常巡視）</v>
      </c>
      <c r="F285" s="792"/>
      <c r="G285" s="792"/>
      <c r="H285" s="793" t="s">
        <v>8</v>
      </c>
      <c r="I285" s="794"/>
      <c r="J285" s="795"/>
      <c r="K285" s="796"/>
      <c r="L285" s="797"/>
      <c r="M285" s="788" t="s">
        <v>302</v>
      </c>
      <c r="N285" s="789"/>
      <c r="O285" s="790"/>
      <c r="P285" s="791" t="str">
        <f>VLOOKUP(X269,'様式D-1-1用'!$A$3:$P$1002,15,0)</f>
        <v>なし</v>
      </c>
      <c r="Q285" s="792"/>
      <c r="R285" s="792"/>
      <c r="S285" s="793" t="s">
        <v>8</v>
      </c>
      <c r="T285" s="794"/>
      <c r="U285" s="795"/>
      <c r="V285" s="796"/>
      <c r="W285" s="797"/>
    </row>
    <row r="286" spans="2:23" s="23" customFormat="1" ht="17.100000000000001" customHeight="1" x14ac:dyDescent="0.15">
      <c r="B286" s="798" t="s">
        <v>50</v>
      </c>
      <c r="C286" s="799"/>
      <c r="D286" s="800" t="str">
        <f>VLOOKUP(A269,'様式D-1-1用'!$A$3:$P$1002,16,0)</f>
        <v xml:space="preserve">うき・はく離、1.5m×5.0m </v>
      </c>
      <c r="E286" s="801"/>
      <c r="F286" s="801"/>
      <c r="G286" s="801"/>
      <c r="H286" s="801"/>
      <c r="I286" s="801"/>
      <c r="J286" s="801"/>
      <c r="K286" s="801"/>
      <c r="L286" s="802"/>
      <c r="M286" s="798" t="s">
        <v>50</v>
      </c>
      <c r="N286" s="799"/>
      <c r="O286" s="800" t="str">
        <f>VLOOKUP(X269,'様式D-1-1用'!$A$3:$P$1002,16,0)</f>
        <v xml:space="preserve">滞水、0.3m×0.4m </v>
      </c>
      <c r="P286" s="801"/>
      <c r="Q286" s="801"/>
      <c r="R286" s="801"/>
      <c r="S286" s="801"/>
      <c r="T286" s="801"/>
      <c r="U286" s="801"/>
      <c r="V286" s="801"/>
      <c r="W286" s="802"/>
    </row>
    <row r="287" spans="2:23" s="23" customFormat="1" ht="15" customHeight="1" x14ac:dyDescent="0.15">
      <c r="B287" s="78"/>
      <c r="C287" s="785" t="s">
        <v>304</v>
      </c>
      <c r="D287" s="786"/>
      <c r="E287" s="786"/>
      <c r="F287" s="786"/>
      <c r="G287" s="786"/>
      <c r="H287" s="786"/>
      <c r="I287" s="786"/>
      <c r="J287" s="786"/>
      <c r="K287" s="786"/>
      <c r="L287" s="786"/>
      <c r="M287" s="78"/>
      <c r="N287" s="79" t="s">
        <v>257</v>
      </c>
      <c r="O287" s="78"/>
      <c r="P287" s="80"/>
      <c r="Q287" s="80"/>
      <c r="R287" s="80"/>
      <c r="S287" s="80"/>
      <c r="T287" s="80"/>
      <c r="U287" s="80"/>
      <c r="V287" s="80"/>
      <c r="W287" s="80"/>
    </row>
    <row r="288" spans="2:23" s="23" customFormat="1" ht="15" customHeight="1" x14ac:dyDescent="0.15">
      <c r="B288" s="78"/>
      <c r="C288" s="787"/>
      <c r="D288" s="787"/>
      <c r="E288" s="787"/>
      <c r="F288" s="787"/>
      <c r="G288" s="787"/>
      <c r="H288" s="787"/>
      <c r="I288" s="787"/>
      <c r="J288" s="787"/>
      <c r="K288" s="787"/>
      <c r="L288" s="787"/>
      <c r="M288" s="78"/>
      <c r="N288" s="79" t="s">
        <v>283</v>
      </c>
      <c r="O288" s="80"/>
      <c r="P288" s="80"/>
      <c r="Q288" s="80"/>
      <c r="R288" s="80"/>
      <c r="S288" s="80"/>
      <c r="T288" s="80"/>
      <c r="U288" s="80"/>
      <c r="V288" s="80"/>
      <c r="W288" s="80"/>
    </row>
    <row r="289" spans="2:24" ht="15" customHeight="1" x14ac:dyDescent="0.15">
      <c r="B289" s="77"/>
      <c r="C289" s="175" t="s">
        <v>303</v>
      </c>
      <c r="D289" s="175"/>
      <c r="E289" s="176"/>
      <c r="M289" s="23"/>
      <c r="N289" s="175" t="s">
        <v>532</v>
      </c>
      <c r="O289" s="173"/>
      <c r="P289" s="174"/>
      <c r="Q289" s="23"/>
      <c r="R289" s="23"/>
      <c r="S289" s="23"/>
      <c r="T289" s="23"/>
      <c r="U289" s="23"/>
      <c r="W289" s="80"/>
      <c r="X289" s="23"/>
    </row>
    <row r="290" spans="2:24" ht="15" customHeight="1" x14ac:dyDescent="0.15">
      <c r="C290" s="175" t="s">
        <v>423</v>
      </c>
      <c r="D290" s="175"/>
      <c r="M290" s="23"/>
      <c r="N290" s="175" t="s">
        <v>533</v>
      </c>
      <c r="O290" s="173"/>
      <c r="P290" s="23"/>
      <c r="Q290" s="23"/>
      <c r="R290" s="23"/>
      <c r="S290" s="23"/>
      <c r="T290" s="23"/>
      <c r="U290" s="23"/>
      <c r="V290" s="23"/>
      <c r="W290" s="23"/>
      <c r="X290" s="23"/>
    </row>
    <row r="291" spans="2:24" ht="15.6" customHeight="1" x14ac:dyDescent="0.15">
      <c r="C291" s="175" t="s">
        <v>560</v>
      </c>
      <c r="N291" s="175" t="s">
        <v>466</v>
      </c>
    </row>
  </sheetData>
  <mergeCells count="889">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J21:L21"/>
    <mergeCell ref="M21:O21"/>
    <mergeCell ref="P21:R21"/>
    <mergeCell ref="S21:T21"/>
    <mergeCell ref="U21:W21"/>
    <mergeCell ref="B22:C22"/>
    <mergeCell ref="D22:L22"/>
    <mergeCell ref="M22:N22"/>
    <mergeCell ref="O22:W22"/>
    <mergeCell ref="B21:D21"/>
    <mergeCell ref="E21:G21"/>
    <mergeCell ref="H21:I21"/>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B46:B49"/>
    <mergeCell ref="C46:C47"/>
    <mergeCell ref="D46:E47"/>
    <mergeCell ref="F46:L58"/>
    <mergeCell ref="M46:M49"/>
    <mergeCell ref="N46:N47"/>
    <mergeCell ref="O46:P47"/>
    <mergeCell ref="Q46:W58"/>
    <mergeCell ref="C48:C49"/>
    <mergeCell ref="D48:E49"/>
    <mergeCell ref="N48:N49"/>
    <mergeCell ref="O48:P49"/>
    <mergeCell ref="B50:B53"/>
    <mergeCell ref="C50:C51"/>
    <mergeCell ref="D50:E51"/>
    <mergeCell ref="M50:M53"/>
    <mergeCell ref="N50:N51"/>
    <mergeCell ref="O50:P51"/>
    <mergeCell ref="C52:C53"/>
    <mergeCell ref="D52:E53"/>
    <mergeCell ref="N52:N53"/>
    <mergeCell ref="O52:P53"/>
    <mergeCell ref="B54:C54"/>
    <mergeCell ref="D54:E54"/>
    <mergeCell ref="M54:N54"/>
    <mergeCell ref="O54:P54"/>
    <mergeCell ref="B55:C55"/>
    <mergeCell ref="D55:E55"/>
    <mergeCell ref="M55:N55"/>
    <mergeCell ref="O55:P55"/>
    <mergeCell ref="B56:B57"/>
    <mergeCell ref="C56:D56"/>
    <mergeCell ref="M56:M57"/>
    <mergeCell ref="N56:O56"/>
    <mergeCell ref="C57:D57"/>
    <mergeCell ref="N57:O57"/>
    <mergeCell ref="B58:C58"/>
    <mergeCell ref="D58:E58"/>
    <mergeCell ref="M58:N58"/>
    <mergeCell ref="O58:P58"/>
    <mergeCell ref="B59:D59"/>
    <mergeCell ref="M59:O59"/>
    <mergeCell ref="B60:D60"/>
    <mergeCell ref="E60:L60"/>
    <mergeCell ref="M60:O60"/>
    <mergeCell ref="P60:W60"/>
    <mergeCell ref="B61:D61"/>
    <mergeCell ref="E61:L61"/>
    <mergeCell ref="M61:O61"/>
    <mergeCell ref="P61:W61"/>
    <mergeCell ref="B62:D62"/>
    <mergeCell ref="E62:G62"/>
    <mergeCell ref="H62:I62"/>
    <mergeCell ref="J62:L62"/>
    <mergeCell ref="M62:O62"/>
    <mergeCell ref="P62:R62"/>
    <mergeCell ref="S62:T62"/>
    <mergeCell ref="U62:W62"/>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N70:N71"/>
    <mergeCell ref="O70:P71"/>
    <mergeCell ref="B72:C72"/>
    <mergeCell ref="D72:E72"/>
    <mergeCell ref="M72:N72"/>
    <mergeCell ref="O72:P72"/>
    <mergeCell ref="B73:C73"/>
    <mergeCell ref="D73:E73"/>
    <mergeCell ref="M73:N73"/>
    <mergeCell ref="O73:P73"/>
    <mergeCell ref="B74:B75"/>
    <mergeCell ref="C74:D74"/>
    <mergeCell ref="M74:M75"/>
    <mergeCell ref="N74:O74"/>
    <mergeCell ref="C75:D75"/>
    <mergeCell ref="N75:O75"/>
    <mergeCell ref="B76:C76"/>
    <mergeCell ref="D76:E76"/>
    <mergeCell ref="M76:N76"/>
    <mergeCell ref="O76:P76"/>
    <mergeCell ref="B77:D77"/>
    <mergeCell ref="M77:O77"/>
    <mergeCell ref="B78:D78"/>
    <mergeCell ref="E78:L78"/>
    <mergeCell ref="M78:O78"/>
    <mergeCell ref="P78:W78"/>
    <mergeCell ref="B79:D79"/>
    <mergeCell ref="E79:L79"/>
    <mergeCell ref="M79:O79"/>
    <mergeCell ref="P79:W79"/>
    <mergeCell ref="B80:D80"/>
    <mergeCell ref="E80:G80"/>
    <mergeCell ref="H80:I80"/>
    <mergeCell ref="J80:L80"/>
    <mergeCell ref="M80:O80"/>
    <mergeCell ref="P80:R80"/>
    <mergeCell ref="S80:T80"/>
    <mergeCell ref="U80:W80"/>
    <mergeCell ref="B81:C81"/>
    <mergeCell ref="D81:L81"/>
    <mergeCell ref="M81:N81"/>
    <mergeCell ref="O81:W81"/>
    <mergeCell ref="C82:L83"/>
    <mergeCell ref="B87:B90"/>
    <mergeCell ref="C87:C88"/>
    <mergeCell ref="D87:E88"/>
    <mergeCell ref="F87:L99"/>
    <mergeCell ref="M87:M90"/>
    <mergeCell ref="N87:N88"/>
    <mergeCell ref="O87:P88"/>
    <mergeCell ref="Q87:W99"/>
    <mergeCell ref="C89:C90"/>
    <mergeCell ref="D89:E90"/>
    <mergeCell ref="N89:N90"/>
    <mergeCell ref="O89:P90"/>
    <mergeCell ref="B91:B94"/>
    <mergeCell ref="C91:C92"/>
    <mergeCell ref="D91:E92"/>
    <mergeCell ref="M91:M94"/>
    <mergeCell ref="N91:N92"/>
    <mergeCell ref="O91:P92"/>
    <mergeCell ref="C93:C94"/>
    <mergeCell ref="D93:E94"/>
    <mergeCell ref="N93:N94"/>
    <mergeCell ref="O93:P94"/>
    <mergeCell ref="B95:C95"/>
    <mergeCell ref="D95:E95"/>
    <mergeCell ref="M95:N95"/>
    <mergeCell ref="O95:P95"/>
    <mergeCell ref="B96:C96"/>
    <mergeCell ref="D96:E96"/>
    <mergeCell ref="M96:N96"/>
    <mergeCell ref="O96:P96"/>
    <mergeCell ref="B97:B98"/>
    <mergeCell ref="C97:D97"/>
    <mergeCell ref="M97:M98"/>
    <mergeCell ref="N97:O97"/>
    <mergeCell ref="C98:D98"/>
    <mergeCell ref="N98:O98"/>
    <mergeCell ref="B99:C99"/>
    <mergeCell ref="D99:E99"/>
    <mergeCell ref="M99:N99"/>
    <mergeCell ref="O99:P99"/>
    <mergeCell ref="B100:D100"/>
    <mergeCell ref="M100:O100"/>
    <mergeCell ref="B101:D101"/>
    <mergeCell ref="E101:L101"/>
    <mergeCell ref="M101:O101"/>
    <mergeCell ref="P101:W101"/>
    <mergeCell ref="B102:D102"/>
    <mergeCell ref="E102:L102"/>
    <mergeCell ref="M102:O102"/>
    <mergeCell ref="P102:W102"/>
    <mergeCell ref="B103:D103"/>
    <mergeCell ref="E103:G103"/>
    <mergeCell ref="H103:I103"/>
    <mergeCell ref="J103:L103"/>
    <mergeCell ref="M103:O103"/>
    <mergeCell ref="P103:R103"/>
    <mergeCell ref="S103:T103"/>
    <mergeCell ref="U103:W103"/>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N111:N112"/>
    <mergeCell ref="O111:P112"/>
    <mergeCell ref="B113:C113"/>
    <mergeCell ref="D113:E113"/>
    <mergeCell ref="M113:N113"/>
    <mergeCell ref="O113:P113"/>
    <mergeCell ref="B114:C114"/>
    <mergeCell ref="D114:E114"/>
    <mergeCell ref="M114:N114"/>
    <mergeCell ref="O114:P114"/>
    <mergeCell ref="B115:B116"/>
    <mergeCell ref="C115:D115"/>
    <mergeCell ref="M115:M116"/>
    <mergeCell ref="N115:O115"/>
    <mergeCell ref="C116:D116"/>
    <mergeCell ref="N116:O116"/>
    <mergeCell ref="B117:C117"/>
    <mergeCell ref="D117:E117"/>
    <mergeCell ref="M117:N117"/>
    <mergeCell ref="O117:P117"/>
    <mergeCell ref="B118:D118"/>
    <mergeCell ref="M118:O118"/>
    <mergeCell ref="B119:D119"/>
    <mergeCell ref="E119:L119"/>
    <mergeCell ref="M119:O119"/>
    <mergeCell ref="P119:W119"/>
    <mergeCell ref="B120:D120"/>
    <mergeCell ref="E120:L120"/>
    <mergeCell ref="M120:O120"/>
    <mergeCell ref="P120:W120"/>
    <mergeCell ref="B121:D121"/>
    <mergeCell ref="E121:G121"/>
    <mergeCell ref="H121:I121"/>
    <mergeCell ref="J121:L121"/>
    <mergeCell ref="M121:O121"/>
    <mergeCell ref="P121:R121"/>
    <mergeCell ref="S121:T121"/>
    <mergeCell ref="U121:W121"/>
    <mergeCell ref="B122:C122"/>
    <mergeCell ref="D122:L122"/>
    <mergeCell ref="M122:N122"/>
    <mergeCell ref="O122:W122"/>
    <mergeCell ref="C123:L124"/>
    <mergeCell ref="B128:B131"/>
    <mergeCell ref="C128:C129"/>
    <mergeCell ref="D128:E129"/>
    <mergeCell ref="F128:L140"/>
    <mergeCell ref="M128:M131"/>
    <mergeCell ref="N128:N129"/>
    <mergeCell ref="O128:P129"/>
    <mergeCell ref="Q128:W140"/>
    <mergeCell ref="C130:C131"/>
    <mergeCell ref="D130:E131"/>
    <mergeCell ref="N130:N131"/>
    <mergeCell ref="O130:P131"/>
    <mergeCell ref="B132:B135"/>
    <mergeCell ref="C132:C133"/>
    <mergeCell ref="D132:E133"/>
    <mergeCell ref="M132:M135"/>
    <mergeCell ref="N132:N133"/>
    <mergeCell ref="O132:P133"/>
    <mergeCell ref="C134:C135"/>
    <mergeCell ref="D134:E135"/>
    <mergeCell ref="N134:N135"/>
    <mergeCell ref="O134:P135"/>
    <mergeCell ref="B136:C136"/>
    <mergeCell ref="D136:E136"/>
    <mergeCell ref="M136:N136"/>
    <mergeCell ref="O136:P136"/>
    <mergeCell ref="B137:C137"/>
    <mergeCell ref="D137:E137"/>
    <mergeCell ref="M137:N137"/>
    <mergeCell ref="O137:P137"/>
    <mergeCell ref="B138:B139"/>
    <mergeCell ref="C138:D138"/>
    <mergeCell ref="M138:M139"/>
    <mergeCell ref="N138:O138"/>
    <mergeCell ref="C139:D139"/>
    <mergeCell ref="N139:O139"/>
    <mergeCell ref="B140:C140"/>
    <mergeCell ref="D140:E140"/>
    <mergeCell ref="M140:N140"/>
    <mergeCell ref="O140:P140"/>
    <mergeCell ref="B141:D141"/>
    <mergeCell ref="M141:O141"/>
    <mergeCell ref="B142:D142"/>
    <mergeCell ref="E142:L142"/>
    <mergeCell ref="M142:O142"/>
    <mergeCell ref="P142:W142"/>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N152:N153"/>
    <mergeCell ref="O152:P153"/>
    <mergeCell ref="B154:C154"/>
    <mergeCell ref="D154:E154"/>
    <mergeCell ref="M154:N154"/>
    <mergeCell ref="O154:P154"/>
    <mergeCell ref="B155:C155"/>
    <mergeCell ref="D155:E155"/>
    <mergeCell ref="M155:N155"/>
    <mergeCell ref="O155:P155"/>
    <mergeCell ref="B156:B157"/>
    <mergeCell ref="C156:D156"/>
    <mergeCell ref="M156:M157"/>
    <mergeCell ref="N156:O156"/>
    <mergeCell ref="C157:D157"/>
    <mergeCell ref="N157:O157"/>
    <mergeCell ref="B158:C158"/>
    <mergeCell ref="D158:E158"/>
    <mergeCell ref="M158:N158"/>
    <mergeCell ref="O158:P158"/>
    <mergeCell ref="B159:D159"/>
    <mergeCell ref="M159:O159"/>
    <mergeCell ref="B160:D160"/>
    <mergeCell ref="E160:L160"/>
    <mergeCell ref="M160:O160"/>
    <mergeCell ref="P160:W160"/>
    <mergeCell ref="B161:D161"/>
    <mergeCell ref="E161:L161"/>
    <mergeCell ref="M161:O161"/>
    <mergeCell ref="P161:W161"/>
    <mergeCell ref="B162:D162"/>
    <mergeCell ref="E162:G162"/>
    <mergeCell ref="H162:I162"/>
    <mergeCell ref="J162:L162"/>
    <mergeCell ref="M162:O162"/>
    <mergeCell ref="P162:R162"/>
    <mergeCell ref="S162:T162"/>
    <mergeCell ref="U162:W162"/>
    <mergeCell ref="B163:C163"/>
    <mergeCell ref="D163:L163"/>
    <mergeCell ref="M163:N163"/>
    <mergeCell ref="O163:W163"/>
    <mergeCell ref="C164:L165"/>
    <mergeCell ref="B169:B172"/>
    <mergeCell ref="C169:C170"/>
    <mergeCell ref="D169:E170"/>
    <mergeCell ref="F169:L181"/>
    <mergeCell ref="M169:M172"/>
    <mergeCell ref="N169:N170"/>
    <mergeCell ref="O169:P170"/>
    <mergeCell ref="Q169:W181"/>
    <mergeCell ref="C171:C172"/>
    <mergeCell ref="D171:E172"/>
    <mergeCell ref="N171:N172"/>
    <mergeCell ref="O171:P172"/>
    <mergeCell ref="B173:B176"/>
    <mergeCell ref="C173:C174"/>
    <mergeCell ref="D173:E174"/>
    <mergeCell ref="M173:M176"/>
    <mergeCell ref="N173:N174"/>
    <mergeCell ref="O173:P174"/>
    <mergeCell ref="C175:C176"/>
    <mergeCell ref="D175:E176"/>
    <mergeCell ref="N175:N176"/>
    <mergeCell ref="O175:P176"/>
    <mergeCell ref="B177:C177"/>
    <mergeCell ref="D177:E177"/>
    <mergeCell ref="M177:N177"/>
    <mergeCell ref="O177:P177"/>
    <mergeCell ref="B178:C178"/>
    <mergeCell ref="D178:E178"/>
    <mergeCell ref="M178:N178"/>
    <mergeCell ref="O178:P178"/>
    <mergeCell ref="B179:B180"/>
    <mergeCell ref="C179:D179"/>
    <mergeCell ref="M179:M180"/>
    <mergeCell ref="N179:O179"/>
    <mergeCell ref="C180:D180"/>
    <mergeCell ref="N180:O180"/>
    <mergeCell ref="B181:C181"/>
    <mergeCell ref="D181:E181"/>
    <mergeCell ref="M181:N181"/>
    <mergeCell ref="O181:P181"/>
    <mergeCell ref="B182:D182"/>
    <mergeCell ref="M182:O182"/>
    <mergeCell ref="B183:D183"/>
    <mergeCell ref="E183:L183"/>
    <mergeCell ref="M183:O183"/>
    <mergeCell ref="P183:W183"/>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N193:N194"/>
    <mergeCell ref="O193:P194"/>
    <mergeCell ref="B195:C195"/>
    <mergeCell ref="D195:E195"/>
    <mergeCell ref="M195:N195"/>
    <mergeCell ref="O195:P195"/>
    <mergeCell ref="B196:C196"/>
    <mergeCell ref="D196:E196"/>
    <mergeCell ref="M196:N196"/>
    <mergeCell ref="O196:P196"/>
    <mergeCell ref="B197:B198"/>
    <mergeCell ref="C197:D197"/>
    <mergeCell ref="M197:M198"/>
    <mergeCell ref="N197:O197"/>
    <mergeCell ref="C198:D198"/>
    <mergeCell ref="N198:O198"/>
    <mergeCell ref="B199:C199"/>
    <mergeCell ref="D199:E199"/>
    <mergeCell ref="M199:N199"/>
    <mergeCell ref="O199:P199"/>
    <mergeCell ref="B200:D200"/>
    <mergeCell ref="M200:O200"/>
    <mergeCell ref="B201:D201"/>
    <mergeCell ref="E201:L201"/>
    <mergeCell ref="M201:O201"/>
    <mergeCell ref="P201:W201"/>
    <mergeCell ref="B202:D202"/>
    <mergeCell ref="E202:L202"/>
    <mergeCell ref="M202:O202"/>
    <mergeCell ref="P202:W202"/>
    <mergeCell ref="B203:D203"/>
    <mergeCell ref="E203:G203"/>
    <mergeCell ref="H203:I203"/>
    <mergeCell ref="J203:L203"/>
    <mergeCell ref="M203:O203"/>
    <mergeCell ref="P203:R203"/>
    <mergeCell ref="S203:T203"/>
    <mergeCell ref="U203:W203"/>
    <mergeCell ref="B204:C204"/>
    <mergeCell ref="D204:L204"/>
    <mergeCell ref="M204:N204"/>
    <mergeCell ref="O204:W204"/>
    <mergeCell ref="C205:L206"/>
    <mergeCell ref="B210:B213"/>
    <mergeCell ref="C210:C211"/>
    <mergeCell ref="D210:E211"/>
    <mergeCell ref="F210:L222"/>
    <mergeCell ref="M210:M213"/>
    <mergeCell ref="N210:N211"/>
    <mergeCell ref="O210:P211"/>
    <mergeCell ref="Q210:W222"/>
    <mergeCell ref="C212:C213"/>
    <mergeCell ref="D212:E213"/>
    <mergeCell ref="N212:N213"/>
    <mergeCell ref="O212:P213"/>
    <mergeCell ref="B214:B217"/>
    <mergeCell ref="C214:C215"/>
    <mergeCell ref="D214:E215"/>
    <mergeCell ref="M214:M217"/>
    <mergeCell ref="N214:N215"/>
    <mergeCell ref="O214:P215"/>
    <mergeCell ref="C216:C217"/>
    <mergeCell ref="D216:E217"/>
    <mergeCell ref="N216:N217"/>
    <mergeCell ref="O216:P217"/>
    <mergeCell ref="B218:C218"/>
    <mergeCell ref="D218:E218"/>
    <mergeCell ref="M218:N218"/>
    <mergeCell ref="O218:P218"/>
    <mergeCell ref="B219:C219"/>
    <mergeCell ref="D219:E219"/>
    <mergeCell ref="M219:N219"/>
    <mergeCell ref="O219:P219"/>
    <mergeCell ref="B220:B221"/>
    <mergeCell ref="C220:D220"/>
    <mergeCell ref="M220:M221"/>
    <mergeCell ref="N220:O220"/>
    <mergeCell ref="C221:D221"/>
    <mergeCell ref="N221:O221"/>
    <mergeCell ref="B222:C222"/>
    <mergeCell ref="D222:E222"/>
    <mergeCell ref="M222:N222"/>
    <mergeCell ref="O222:P222"/>
    <mergeCell ref="B223:D223"/>
    <mergeCell ref="M223:O223"/>
    <mergeCell ref="B224:D224"/>
    <mergeCell ref="E224:L224"/>
    <mergeCell ref="M224:O224"/>
    <mergeCell ref="P224:W224"/>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N234:N235"/>
    <mergeCell ref="O234:P235"/>
    <mergeCell ref="B236:C236"/>
    <mergeCell ref="D236:E236"/>
    <mergeCell ref="M236:N236"/>
    <mergeCell ref="O236:P236"/>
    <mergeCell ref="B237:C237"/>
    <mergeCell ref="D237:E237"/>
    <mergeCell ref="M237:N237"/>
    <mergeCell ref="O237:P237"/>
    <mergeCell ref="B238:B239"/>
    <mergeCell ref="C238:D238"/>
    <mergeCell ref="M238:M239"/>
    <mergeCell ref="N238:O238"/>
    <mergeCell ref="C239:D239"/>
    <mergeCell ref="N239:O239"/>
    <mergeCell ref="B240:C240"/>
    <mergeCell ref="D240:E240"/>
    <mergeCell ref="M240:N240"/>
    <mergeCell ref="O240:P240"/>
    <mergeCell ref="B241:D241"/>
    <mergeCell ref="M241:O241"/>
    <mergeCell ref="B242:D242"/>
    <mergeCell ref="E242:L242"/>
    <mergeCell ref="M242:O242"/>
    <mergeCell ref="P242:W242"/>
    <mergeCell ref="B243:D243"/>
    <mergeCell ref="E243:L243"/>
    <mergeCell ref="M243:O243"/>
    <mergeCell ref="P243:W243"/>
    <mergeCell ref="B244:D244"/>
    <mergeCell ref="E244:G244"/>
    <mergeCell ref="H244:I244"/>
    <mergeCell ref="J244:L244"/>
    <mergeCell ref="M244:O244"/>
    <mergeCell ref="P244:R244"/>
    <mergeCell ref="S244:T244"/>
    <mergeCell ref="U244:W244"/>
    <mergeCell ref="B245:C245"/>
    <mergeCell ref="D245:L245"/>
    <mergeCell ref="M245:N245"/>
    <mergeCell ref="O245:W245"/>
    <mergeCell ref="C246:L247"/>
    <mergeCell ref="B251:B254"/>
    <mergeCell ref="C251:C252"/>
    <mergeCell ref="D251:E252"/>
    <mergeCell ref="F251:L263"/>
    <mergeCell ref="M251:M254"/>
    <mergeCell ref="N251:N252"/>
    <mergeCell ref="O251:P252"/>
    <mergeCell ref="Q251:W263"/>
    <mergeCell ref="C253:C254"/>
    <mergeCell ref="D253:E254"/>
    <mergeCell ref="N253:N254"/>
    <mergeCell ref="O253:P254"/>
    <mergeCell ref="B255:B258"/>
    <mergeCell ref="C255:C256"/>
    <mergeCell ref="D255:E256"/>
    <mergeCell ref="M255:M258"/>
    <mergeCell ref="N255:N256"/>
    <mergeCell ref="O255:P256"/>
    <mergeCell ref="C257:C258"/>
    <mergeCell ref="D257:E258"/>
    <mergeCell ref="N257:N258"/>
    <mergeCell ref="O257:P258"/>
    <mergeCell ref="B259:C259"/>
    <mergeCell ref="D259:E259"/>
    <mergeCell ref="M259:N259"/>
    <mergeCell ref="O259:P259"/>
    <mergeCell ref="B260:C260"/>
    <mergeCell ref="D260:E260"/>
    <mergeCell ref="M260:N260"/>
    <mergeCell ref="O260:P260"/>
    <mergeCell ref="B261:B262"/>
    <mergeCell ref="C261:D261"/>
    <mergeCell ref="M261:M262"/>
    <mergeCell ref="N261:O261"/>
    <mergeCell ref="C262:D262"/>
    <mergeCell ref="N262:O262"/>
    <mergeCell ref="B263:C263"/>
    <mergeCell ref="D263:E263"/>
    <mergeCell ref="M263:N263"/>
    <mergeCell ref="O263:P263"/>
    <mergeCell ref="B264:D264"/>
    <mergeCell ref="M264:O264"/>
    <mergeCell ref="B265:D265"/>
    <mergeCell ref="E265:L265"/>
    <mergeCell ref="M265:O265"/>
    <mergeCell ref="P265:W265"/>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N275:N276"/>
    <mergeCell ref="O275:P276"/>
    <mergeCell ref="B277:C277"/>
    <mergeCell ref="D277:E277"/>
    <mergeCell ref="M277:N277"/>
    <mergeCell ref="O277:P277"/>
    <mergeCell ref="B278:C278"/>
    <mergeCell ref="D278:E278"/>
    <mergeCell ref="M278:N278"/>
    <mergeCell ref="O278:P278"/>
    <mergeCell ref="B279:B280"/>
    <mergeCell ref="C279:D279"/>
    <mergeCell ref="M279:M280"/>
    <mergeCell ref="N279:O279"/>
    <mergeCell ref="C280:D280"/>
    <mergeCell ref="N280:O280"/>
    <mergeCell ref="B281:C281"/>
    <mergeCell ref="D281:E281"/>
    <mergeCell ref="M281:N281"/>
    <mergeCell ref="O281:P281"/>
    <mergeCell ref="B282:D282"/>
    <mergeCell ref="M282:O282"/>
    <mergeCell ref="B283:D283"/>
    <mergeCell ref="E283:L283"/>
    <mergeCell ref="M283:O283"/>
    <mergeCell ref="P283:W283"/>
    <mergeCell ref="B284:D284"/>
    <mergeCell ref="E284:L284"/>
    <mergeCell ref="M284:O284"/>
    <mergeCell ref="P284:W284"/>
    <mergeCell ref="C287:L288"/>
    <mergeCell ref="B285:D285"/>
    <mergeCell ref="E285:G285"/>
    <mergeCell ref="H285:I285"/>
    <mergeCell ref="J285:L285"/>
    <mergeCell ref="M285:O285"/>
    <mergeCell ref="P285:R285"/>
    <mergeCell ref="S285:T285"/>
    <mergeCell ref="U285:W285"/>
    <mergeCell ref="B286:C286"/>
    <mergeCell ref="D286:L286"/>
    <mergeCell ref="M286:N286"/>
    <mergeCell ref="O286:W286"/>
  </mergeCells>
  <phoneticPr fontId="8"/>
  <printOptions horizontalCentered="1" verticalCentered="1"/>
  <pageMargins left="0.19685039370078741" right="0.19685039370078741" top="0.78740157480314965" bottom="0.19685039370078741" header="0.31496062992125984" footer="0.31496062992125984"/>
  <pageSetup paperSize="9" scale="72" orientation="landscape" r:id="rId1"/>
  <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'(参考)リスト'!$F$16:$F$21</xm:f>
          </x14:formula1>
          <xm:sqref>E34 E16 E75 E57 E116 E98 E157 E139 E198 E180 E239 E221 E280 E262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B1:Z58"/>
  <sheetViews>
    <sheetView showGridLines="0" showZeros="0" view="pageBreakPreview" zoomScale="80" zoomScaleNormal="100" zoomScaleSheetLayoutView="80" workbookViewId="0">
      <selection activeCell="B3" sqref="B3:H3"/>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88" t="s">
        <v>341</v>
      </c>
      <c r="C2" s="77"/>
      <c r="D2" s="77"/>
      <c r="E2" s="77"/>
      <c r="F2" s="77"/>
      <c r="G2" s="77"/>
      <c r="H2" s="77"/>
      <c r="I2" s="77"/>
      <c r="J2" s="77"/>
      <c r="K2" s="77"/>
      <c r="L2" s="77"/>
      <c r="M2" s="77"/>
      <c r="N2" s="77"/>
      <c r="O2" s="77"/>
      <c r="P2" s="77"/>
      <c r="Q2" s="77"/>
      <c r="R2" s="77"/>
      <c r="S2" s="77"/>
      <c r="T2" s="77"/>
      <c r="U2" s="77"/>
      <c r="V2" s="77"/>
      <c r="W2" s="77"/>
      <c r="X2" s="77"/>
      <c r="Y2" s="77"/>
    </row>
    <row r="3" spans="2:26" ht="15" customHeight="1" x14ac:dyDescent="0.15">
      <c r="B3" s="870" t="s">
        <v>53</v>
      </c>
      <c r="C3" s="870"/>
      <c r="D3" s="870"/>
      <c r="E3" s="873" t="str">
        <f>'様式A-1'!$D$3</f>
        <v>カワジリトンネル</v>
      </c>
      <c r="F3" s="873"/>
      <c r="G3" s="873"/>
      <c r="H3" s="873"/>
      <c r="I3" s="838" t="s">
        <v>45</v>
      </c>
      <c r="J3" s="853"/>
      <c r="K3" s="839"/>
      <c r="L3" s="845" t="str">
        <f>'様式A-1'!$J$3</f>
        <v>一般国道187号線</v>
      </c>
      <c r="M3" s="846"/>
      <c r="N3" s="847"/>
      <c r="O3" s="836" t="s">
        <v>266</v>
      </c>
      <c r="P3" s="836"/>
      <c r="Q3" s="836"/>
      <c r="R3" s="845" t="str">
        <f>様式B!$K$5</f>
        <v>株式会社ニュージェック</v>
      </c>
      <c r="S3" s="846"/>
      <c r="T3" s="847"/>
      <c r="U3" s="874" t="s">
        <v>270</v>
      </c>
      <c r="V3" s="875"/>
      <c r="W3" s="864">
        <f>様式B!$Q$5</f>
        <v>44876</v>
      </c>
      <c r="X3" s="865"/>
      <c r="Y3" s="866"/>
    </row>
    <row r="4" spans="2:26" ht="15" customHeight="1" x14ac:dyDescent="0.15">
      <c r="B4" s="871" t="s">
        <v>46</v>
      </c>
      <c r="C4" s="871"/>
      <c r="D4" s="871"/>
      <c r="E4" s="872" t="str">
        <f>'様式A-1'!$D$4</f>
        <v>川尻トンネル</v>
      </c>
      <c r="F4" s="872"/>
      <c r="G4" s="872"/>
      <c r="H4" s="872"/>
      <c r="I4" s="838" t="s">
        <v>52</v>
      </c>
      <c r="J4" s="853"/>
      <c r="K4" s="839"/>
      <c r="L4" s="845" t="str">
        <f>'様式A-1'!$R$3</f>
        <v>山口県岩国土木建築事務所</v>
      </c>
      <c r="M4" s="846"/>
      <c r="N4" s="847"/>
      <c r="O4" s="836" t="s">
        <v>267</v>
      </c>
      <c r="P4" s="836"/>
      <c r="Q4" s="836"/>
      <c r="R4" s="845" t="str">
        <f>様式B!$K$6</f>
        <v>石村勝伸</v>
      </c>
      <c r="S4" s="846"/>
      <c r="T4" s="847"/>
      <c r="U4" s="876"/>
      <c r="V4" s="877"/>
      <c r="W4" s="867"/>
      <c r="X4" s="868"/>
      <c r="Y4" s="869"/>
    </row>
    <row r="5" spans="2:26" ht="15" customHeight="1" x14ac:dyDescent="0.15">
      <c r="B5" s="838" t="s">
        <v>244</v>
      </c>
      <c r="C5" s="853"/>
      <c r="D5" s="839"/>
      <c r="E5" s="146">
        <f>VLOOKUP($Z5,'様式D-1-2用'!$A$3:$O$1002,2,0)</f>
        <v>0</v>
      </c>
      <c r="F5" s="838" t="s">
        <v>243</v>
      </c>
      <c r="G5" s="853"/>
      <c r="H5" s="839"/>
      <c r="I5" s="146" t="str">
        <f>VLOOKUP($Z5,'様式D-1-2用'!$A$3:$O$1002,3,0)</f>
        <v/>
      </c>
      <c r="J5" s="838" t="s">
        <v>244</v>
      </c>
      <c r="K5" s="853"/>
      <c r="L5" s="839"/>
      <c r="M5" s="146">
        <f>VLOOKUP($Z6,'様式D-1-2用'!$A$3:$O$1002,2,0)</f>
        <v>0</v>
      </c>
      <c r="N5" s="838" t="s">
        <v>243</v>
      </c>
      <c r="O5" s="853"/>
      <c r="P5" s="839"/>
      <c r="Q5" s="146" t="str">
        <f>VLOOKUP($Z6,'様式D-1-2用'!$A$3:$O$1002,3,0)</f>
        <v/>
      </c>
      <c r="R5" s="838" t="s">
        <v>244</v>
      </c>
      <c r="S5" s="853"/>
      <c r="T5" s="839"/>
      <c r="U5" s="146">
        <f>VLOOKUP($Z7,'様式D-1-2用'!$A$3:$O$1002,2,0)</f>
        <v>0</v>
      </c>
      <c r="V5" s="838" t="s">
        <v>243</v>
      </c>
      <c r="W5" s="853"/>
      <c r="X5" s="839"/>
      <c r="Y5" s="146" t="str">
        <f>VLOOKUP($Z7,'様式D-1-2用'!$A$3:$O$1002,3,0)</f>
        <v/>
      </c>
      <c r="Z5" s="22">
        <v>1</v>
      </c>
    </row>
    <row r="6" spans="2:26" ht="15" customHeight="1" x14ac:dyDescent="0.15">
      <c r="B6" s="838" t="s">
        <v>242</v>
      </c>
      <c r="C6" s="853"/>
      <c r="D6" s="162">
        <f>VLOOKUP($Z5,'様式D-1-2用'!$A$3:$O$1002,4,0)</f>
        <v>0</v>
      </c>
      <c r="E6" s="845">
        <f>VLOOKUP($Z5,'様式D-1-2用'!$A$3:$O$1002,5,0)</f>
        <v>0</v>
      </c>
      <c r="F6" s="847"/>
      <c r="G6" s="838" t="s">
        <v>241</v>
      </c>
      <c r="H6" s="839"/>
      <c r="I6" s="333">
        <f>VLOOKUP($Z5,'様式D-1-2用'!$A$3:$O$1002,6,0)</f>
        <v>0</v>
      </c>
      <c r="J6" s="838" t="s">
        <v>242</v>
      </c>
      <c r="K6" s="853"/>
      <c r="L6" s="162">
        <f>VLOOKUP($Z6,'様式D-1-2用'!$A$3:$O$1002,4,0)</f>
        <v>0</v>
      </c>
      <c r="M6" s="845">
        <f>VLOOKUP($Z6,'様式D-1-2用'!$A$3:$O$1002,5,0)</f>
        <v>0</v>
      </c>
      <c r="N6" s="847"/>
      <c r="O6" s="838" t="s">
        <v>241</v>
      </c>
      <c r="P6" s="839"/>
      <c r="Q6" s="333">
        <f>VLOOKUP($Z6,'様式D-1-2用'!$A$3:$O$1002,6,0)</f>
        <v>0</v>
      </c>
      <c r="R6" s="838" t="s">
        <v>242</v>
      </c>
      <c r="S6" s="853"/>
      <c r="T6" s="162">
        <f>VLOOKUP($Z7,'様式D-1-2用'!$A$3:$O$1002,4,0)</f>
        <v>0</v>
      </c>
      <c r="U6" s="845">
        <f>VLOOKUP($Z7,'様式D-1-2用'!$A$3:$O$1002,5,0)</f>
        <v>0</v>
      </c>
      <c r="V6" s="847"/>
      <c r="W6" s="838" t="s">
        <v>241</v>
      </c>
      <c r="X6" s="839"/>
      <c r="Y6" s="333">
        <f>VLOOKUP($Z7,'様式D-1-2用'!$A$3:$O$1002,6,0)</f>
        <v>0</v>
      </c>
      <c r="Z6" s="22">
        <v>2</v>
      </c>
    </row>
    <row r="7" spans="2:26" ht="15" customHeight="1" x14ac:dyDescent="0.15">
      <c r="B7" s="838" t="s">
        <v>240</v>
      </c>
      <c r="C7" s="853"/>
      <c r="D7" s="854">
        <f>VLOOKUP($Z5,'様式D-1-2用'!$A$3:$O$1002,7,0)</f>
        <v>0</v>
      </c>
      <c r="E7" s="855"/>
      <c r="F7" s="855"/>
      <c r="G7" s="855"/>
      <c r="H7" s="855"/>
      <c r="I7" s="856"/>
      <c r="J7" s="838" t="s">
        <v>240</v>
      </c>
      <c r="K7" s="853"/>
      <c r="L7" s="854">
        <f>VLOOKUP($Z6,'様式D-1-2用'!$A$3:$O$1002,7,0)</f>
        <v>0</v>
      </c>
      <c r="M7" s="855"/>
      <c r="N7" s="855"/>
      <c r="O7" s="855"/>
      <c r="P7" s="855"/>
      <c r="Q7" s="856"/>
      <c r="R7" s="838" t="s">
        <v>240</v>
      </c>
      <c r="S7" s="853"/>
      <c r="T7" s="854">
        <f>VLOOKUP($Z7,'様式D-1-2用'!$A$3:$O$1002,7,0)</f>
        <v>0</v>
      </c>
      <c r="U7" s="855"/>
      <c r="V7" s="855"/>
      <c r="W7" s="855"/>
      <c r="X7" s="855"/>
      <c r="Y7" s="856"/>
      <c r="Z7" s="22">
        <v>3</v>
      </c>
    </row>
    <row r="8" spans="2:26" ht="15" customHeight="1" x14ac:dyDescent="0.15">
      <c r="B8" s="857" t="s">
        <v>252</v>
      </c>
      <c r="C8" s="857"/>
      <c r="D8" s="163">
        <f>VLOOKUP($Z5,'様式D-1-2用'!$A$3:$O$1002,11,0)</f>
        <v>0</v>
      </c>
      <c r="E8" s="126" t="s">
        <v>239</v>
      </c>
      <c r="F8" s="852">
        <f>VLOOKUP($Z5,'様式D-1-2用'!$A$3:$O$1002,15,0)</f>
        <v>0</v>
      </c>
      <c r="G8" s="852"/>
      <c r="H8" s="852"/>
      <c r="I8" s="852"/>
      <c r="J8" s="857" t="s">
        <v>252</v>
      </c>
      <c r="K8" s="857"/>
      <c r="L8" s="163">
        <f>VLOOKUP($Z6,'様式D-1-2用'!$A$3:$O$1002,11,0)</f>
        <v>0</v>
      </c>
      <c r="M8" s="126" t="s">
        <v>238</v>
      </c>
      <c r="N8" s="852">
        <f>VLOOKUP($Z6,'様式D-1-2用'!$A$3:$O$1002,15,0)</f>
        <v>0</v>
      </c>
      <c r="O8" s="852"/>
      <c r="P8" s="852"/>
      <c r="Q8" s="852"/>
      <c r="R8" s="857" t="s">
        <v>252</v>
      </c>
      <c r="S8" s="857"/>
      <c r="T8" s="163">
        <f>VLOOKUP($Z7,'様式D-1-2用'!$A$3:$O$1002,11,0)</f>
        <v>0</v>
      </c>
      <c r="U8" s="126" t="s">
        <v>238</v>
      </c>
      <c r="V8" s="852">
        <f>VLOOKUP($Z7,'様式D-1-2用'!$A$3:$O$1002,15,0)</f>
        <v>0</v>
      </c>
      <c r="W8" s="852"/>
      <c r="X8" s="852"/>
      <c r="Y8" s="852"/>
    </row>
    <row r="9" spans="2:26" s="23" customFormat="1" ht="14.1" customHeight="1" x14ac:dyDescent="0.15">
      <c r="B9" s="858"/>
      <c r="C9" s="858"/>
      <c r="D9" s="858"/>
      <c r="E9" s="858"/>
      <c r="F9" s="858"/>
      <c r="G9" s="858"/>
      <c r="H9" s="858"/>
      <c r="I9" s="858"/>
      <c r="J9" s="860"/>
      <c r="K9" s="860"/>
      <c r="L9" s="860"/>
      <c r="M9" s="860"/>
      <c r="N9" s="860"/>
      <c r="O9" s="860"/>
      <c r="P9" s="860"/>
      <c r="Q9" s="860"/>
      <c r="R9" s="862"/>
      <c r="S9" s="862"/>
      <c r="T9" s="862"/>
      <c r="U9" s="862"/>
      <c r="V9" s="862"/>
      <c r="W9" s="862"/>
      <c r="X9" s="862"/>
      <c r="Y9" s="863"/>
    </row>
    <row r="10" spans="2:26" s="23" customFormat="1" ht="14.1" customHeight="1" x14ac:dyDescent="0.15">
      <c r="B10" s="859"/>
      <c r="C10" s="859"/>
      <c r="D10" s="859"/>
      <c r="E10" s="859"/>
      <c r="F10" s="859"/>
      <c r="G10" s="859"/>
      <c r="H10" s="859"/>
      <c r="I10" s="859"/>
      <c r="J10" s="860"/>
      <c r="K10" s="860"/>
      <c r="L10" s="860"/>
      <c r="M10" s="860"/>
      <c r="N10" s="860"/>
      <c r="O10" s="860"/>
      <c r="P10" s="860"/>
      <c r="Q10" s="860"/>
      <c r="R10" s="862"/>
      <c r="S10" s="862"/>
      <c r="T10" s="862"/>
      <c r="U10" s="862"/>
      <c r="V10" s="862"/>
      <c r="W10" s="862"/>
      <c r="X10" s="862"/>
      <c r="Y10" s="863"/>
    </row>
    <row r="11" spans="2:26" s="23" customFormat="1" ht="14.1" customHeight="1" x14ac:dyDescent="0.15">
      <c r="B11" s="859"/>
      <c r="C11" s="859"/>
      <c r="D11" s="859"/>
      <c r="E11" s="859"/>
      <c r="F11" s="859"/>
      <c r="G11" s="859"/>
      <c r="H11" s="859"/>
      <c r="I11" s="859"/>
      <c r="J11" s="860"/>
      <c r="K11" s="860"/>
      <c r="L11" s="860"/>
      <c r="M11" s="860"/>
      <c r="N11" s="860"/>
      <c r="O11" s="860"/>
      <c r="P11" s="860"/>
      <c r="Q11" s="860"/>
      <c r="R11" s="862"/>
      <c r="S11" s="862"/>
      <c r="T11" s="862"/>
      <c r="U11" s="862"/>
      <c r="V11" s="862"/>
      <c r="W11" s="862"/>
      <c r="X11" s="862"/>
      <c r="Y11" s="863"/>
    </row>
    <row r="12" spans="2:26" s="23" customFormat="1" ht="14.1" customHeight="1" x14ac:dyDescent="0.15">
      <c r="B12" s="859"/>
      <c r="C12" s="859"/>
      <c r="D12" s="859"/>
      <c r="E12" s="859"/>
      <c r="F12" s="859"/>
      <c r="G12" s="859"/>
      <c r="H12" s="859"/>
      <c r="I12" s="859"/>
      <c r="J12" s="860"/>
      <c r="K12" s="860"/>
      <c r="L12" s="860"/>
      <c r="M12" s="860"/>
      <c r="N12" s="860"/>
      <c r="O12" s="860"/>
      <c r="P12" s="860"/>
      <c r="Q12" s="860"/>
      <c r="R12" s="862"/>
      <c r="S12" s="862"/>
      <c r="T12" s="862"/>
      <c r="U12" s="862"/>
      <c r="V12" s="862"/>
      <c r="W12" s="862"/>
      <c r="X12" s="862"/>
      <c r="Y12" s="863"/>
    </row>
    <row r="13" spans="2:26" s="23" customFormat="1" ht="14.1" customHeight="1" x14ac:dyDescent="0.15">
      <c r="B13" s="859"/>
      <c r="C13" s="859"/>
      <c r="D13" s="859"/>
      <c r="E13" s="859"/>
      <c r="F13" s="859"/>
      <c r="G13" s="859"/>
      <c r="H13" s="859"/>
      <c r="I13" s="859"/>
      <c r="J13" s="860"/>
      <c r="K13" s="860"/>
      <c r="L13" s="860"/>
      <c r="M13" s="860"/>
      <c r="N13" s="860"/>
      <c r="O13" s="860"/>
      <c r="P13" s="860"/>
      <c r="Q13" s="860"/>
      <c r="R13" s="862"/>
      <c r="S13" s="862"/>
      <c r="T13" s="862"/>
      <c r="U13" s="862"/>
      <c r="V13" s="862"/>
      <c r="W13" s="862"/>
      <c r="X13" s="862"/>
      <c r="Y13" s="863"/>
    </row>
    <row r="14" spans="2:26" s="23" customFormat="1" ht="14.1" customHeight="1" x14ac:dyDescent="0.15">
      <c r="B14" s="859"/>
      <c r="C14" s="859"/>
      <c r="D14" s="859"/>
      <c r="E14" s="859"/>
      <c r="F14" s="859"/>
      <c r="G14" s="859"/>
      <c r="H14" s="859"/>
      <c r="I14" s="859"/>
      <c r="J14" s="860"/>
      <c r="K14" s="860"/>
      <c r="L14" s="860"/>
      <c r="M14" s="860"/>
      <c r="N14" s="860"/>
      <c r="O14" s="860"/>
      <c r="P14" s="860"/>
      <c r="Q14" s="860"/>
      <c r="R14" s="862"/>
      <c r="S14" s="862"/>
      <c r="T14" s="862"/>
      <c r="U14" s="862"/>
      <c r="V14" s="862"/>
      <c r="W14" s="862"/>
      <c r="X14" s="862"/>
      <c r="Y14" s="863"/>
    </row>
    <row r="15" spans="2:26" s="23" customFormat="1" ht="14.1" customHeight="1" x14ac:dyDescent="0.15">
      <c r="B15" s="859"/>
      <c r="C15" s="859"/>
      <c r="D15" s="859"/>
      <c r="E15" s="859"/>
      <c r="F15" s="859"/>
      <c r="G15" s="859"/>
      <c r="H15" s="859"/>
      <c r="I15" s="859"/>
      <c r="J15" s="860"/>
      <c r="K15" s="860"/>
      <c r="L15" s="860"/>
      <c r="M15" s="860"/>
      <c r="N15" s="860"/>
      <c r="O15" s="860"/>
      <c r="P15" s="860"/>
      <c r="Q15" s="860"/>
      <c r="R15" s="862"/>
      <c r="S15" s="862"/>
      <c r="T15" s="862"/>
      <c r="U15" s="862"/>
      <c r="V15" s="862"/>
      <c r="W15" s="862"/>
      <c r="X15" s="862"/>
      <c r="Y15" s="863"/>
    </row>
    <row r="16" spans="2:26" s="23" customFormat="1" ht="14.1" customHeight="1" x14ac:dyDescent="0.15">
      <c r="B16" s="859"/>
      <c r="C16" s="859"/>
      <c r="D16" s="859"/>
      <c r="E16" s="859"/>
      <c r="F16" s="859"/>
      <c r="G16" s="859"/>
      <c r="H16" s="859"/>
      <c r="I16" s="859"/>
      <c r="J16" s="860"/>
      <c r="K16" s="860"/>
      <c r="L16" s="860"/>
      <c r="M16" s="860"/>
      <c r="N16" s="860"/>
      <c r="O16" s="860"/>
      <c r="P16" s="860"/>
      <c r="Q16" s="860"/>
      <c r="R16" s="862"/>
      <c r="S16" s="862"/>
      <c r="T16" s="862"/>
      <c r="U16" s="862"/>
      <c r="V16" s="862"/>
      <c r="W16" s="862"/>
      <c r="X16" s="862"/>
      <c r="Y16" s="863"/>
    </row>
    <row r="17" spans="2:26" s="23" customFormat="1" ht="14.1" customHeight="1" x14ac:dyDescent="0.15">
      <c r="B17" s="859"/>
      <c r="C17" s="859"/>
      <c r="D17" s="859"/>
      <c r="E17" s="859"/>
      <c r="F17" s="859"/>
      <c r="G17" s="859"/>
      <c r="H17" s="859"/>
      <c r="I17" s="859"/>
      <c r="J17" s="860"/>
      <c r="K17" s="860"/>
      <c r="L17" s="860"/>
      <c r="M17" s="860"/>
      <c r="N17" s="860"/>
      <c r="O17" s="860"/>
      <c r="P17" s="860"/>
      <c r="Q17" s="860"/>
      <c r="R17" s="862"/>
      <c r="S17" s="862"/>
      <c r="T17" s="862"/>
      <c r="U17" s="862"/>
      <c r="V17" s="862"/>
      <c r="W17" s="862"/>
      <c r="X17" s="862"/>
      <c r="Y17" s="863"/>
    </row>
    <row r="18" spans="2:26" s="23" customFormat="1" ht="14.1" customHeight="1" x14ac:dyDescent="0.15">
      <c r="B18" s="859"/>
      <c r="C18" s="859"/>
      <c r="D18" s="859"/>
      <c r="E18" s="859"/>
      <c r="F18" s="859"/>
      <c r="G18" s="859"/>
      <c r="H18" s="859"/>
      <c r="I18" s="859"/>
      <c r="J18" s="860"/>
      <c r="K18" s="860"/>
      <c r="L18" s="860"/>
      <c r="M18" s="860"/>
      <c r="N18" s="860"/>
      <c r="O18" s="860"/>
      <c r="P18" s="860"/>
      <c r="Q18" s="860"/>
      <c r="R18" s="862"/>
      <c r="S18" s="862"/>
      <c r="T18" s="862"/>
      <c r="U18" s="862"/>
      <c r="V18" s="862"/>
      <c r="W18" s="862"/>
      <c r="X18" s="862"/>
      <c r="Y18" s="863"/>
    </row>
    <row r="19" spans="2:26" s="23" customFormat="1" ht="14.1" customHeight="1" x14ac:dyDescent="0.15">
      <c r="B19" s="859"/>
      <c r="C19" s="859"/>
      <c r="D19" s="859"/>
      <c r="E19" s="859"/>
      <c r="F19" s="859"/>
      <c r="G19" s="859"/>
      <c r="H19" s="859"/>
      <c r="I19" s="859"/>
      <c r="J19" s="860"/>
      <c r="K19" s="860"/>
      <c r="L19" s="860"/>
      <c r="M19" s="860"/>
      <c r="N19" s="860"/>
      <c r="O19" s="860"/>
      <c r="P19" s="860"/>
      <c r="Q19" s="860"/>
      <c r="R19" s="862"/>
      <c r="S19" s="862"/>
      <c r="T19" s="862"/>
      <c r="U19" s="862"/>
      <c r="V19" s="862"/>
      <c r="W19" s="862"/>
      <c r="X19" s="862"/>
      <c r="Y19" s="863"/>
    </row>
    <row r="20" spans="2:26" s="23" customFormat="1" ht="14.1" customHeight="1" x14ac:dyDescent="0.15">
      <c r="B20" s="859"/>
      <c r="C20" s="859"/>
      <c r="D20" s="859"/>
      <c r="E20" s="859"/>
      <c r="F20" s="859"/>
      <c r="G20" s="859"/>
      <c r="H20" s="859"/>
      <c r="I20" s="859"/>
      <c r="J20" s="860"/>
      <c r="K20" s="860"/>
      <c r="L20" s="860"/>
      <c r="M20" s="860"/>
      <c r="N20" s="860"/>
      <c r="O20" s="860"/>
      <c r="P20" s="860"/>
      <c r="Q20" s="860"/>
      <c r="R20" s="862"/>
      <c r="S20" s="862"/>
      <c r="T20" s="862"/>
      <c r="U20" s="862"/>
      <c r="V20" s="862"/>
      <c r="W20" s="862"/>
      <c r="X20" s="862"/>
      <c r="Y20" s="863"/>
    </row>
    <row r="21" spans="2:26" s="23" customFormat="1" ht="14.1" customHeight="1" x14ac:dyDescent="0.15">
      <c r="B21" s="859"/>
      <c r="C21" s="859"/>
      <c r="D21" s="859"/>
      <c r="E21" s="859"/>
      <c r="F21" s="859"/>
      <c r="G21" s="859"/>
      <c r="H21" s="859"/>
      <c r="I21" s="859"/>
      <c r="J21" s="860"/>
      <c r="K21" s="860"/>
      <c r="L21" s="860"/>
      <c r="M21" s="860"/>
      <c r="N21" s="860"/>
      <c r="O21" s="860"/>
      <c r="P21" s="860"/>
      <c r="Q21" s="860"/>
      <c r="R21" s="862"/>
      <c r="S21" s="862"/>
      <c r="T21" s="862"/>
      <c r="U21" s="862"/>
      <c r="V21" s="862"/>
      <c r="W21" s="862"/>
      <c r="X21" s="862"/>
      <c r="Y21" s="863"/>
    </row>
    <row r="22" spans="2:26" ht="15" customHeight="1" x14ac:dyDescent="0.15">
      <c r="B22" s="838" t="s">
        <v>244</v>
      </c>
      <c r="C22" s="853"/>
      <c r="D22" s="839"/>
      <c r="E22" s="146">
        <f>VLOOKUP($Z22,'様式D-1-2用'!$A$3:$O$1002,2,0)</f>
        <v>0</v>
      </c>
      <c r="F22" s="838" t="s">
        <v>243</v>
      </c>
      <c r="G22" s="853"/>
      <c r="H22" s="839"/>
      <c r="I22" s="146" t="str">
        <f>VLOOKUP($Z22,'様式D-1-2用'!$A$3:$O$1002,3,0)</f>
        <v/>
      </c>
      <c r="J22" s="838" t="s">
        <v>244</v>
      </c>
      <c r="K22" s="853"/>
      <c r="L22" s="839"/>
      <c r="M22" s="146">
        <f>VLOOKUP($Z23,'様式D-1-2用'!$A$3:$O$1002,2,0)</f>
        <v>0</v>
      </c>
      <c r="N22" s="838" t="s">
        <v>243</v>
      </c>
      <c r="O22" s="853"/>
      <c r="P22" s="839"/>
      <c r="Q22" s="146" t="str">
        <f>VLOOKUP($Z23,'様式D-1-2用'!$A$3:$O$1002,3,0)</f>
        <v/>
      </c>
      <c r="R22" s="838" t="s">
        <v>244</v>
      </c>
      <c r="S22" s="853"/>
      <c r="T22" s="839"/>
      <c r="U22" s="146">
        <f>VLOOKUP($Z24,'様式D-1-2用'!$A$3:$O$1002,2,0)</f>
        <v>0</v>
      </c>
      <c r="V22" s="838" t="s">
        <v>243</v>
      </c>
      <c r="W22" s="853"/>
      <c r="X22" s="839"/>
      <c r="Y22" s="146" t="str">
        <f>VLOOKUP($Z24,'様式D-1-2用'!$A$3:$O$1002,3,0)</f>
        <v/>
      </c>
      <c r="Z22" s="22">
        <f>Z5+3</f>
        <v>4</v>
      </c>
    </row>
    <row r="23" spans="2:26" ht="15" customHeight="1" x14ac:dyDescent="0.15">
      <c r="B23" s="838" t="s">
        <v>242</v>
      </c>
      <c r="C23" s="853"/>
      <c r="D23" s="162">
        <f>VLOOKUP($Z22,'様式D-1-2用'!$A$3:$O$1002,4,0)</f>
        <v>0</v>
      </c>
      <c r="E23" s="845">
        <f>VLOOKUP($Z22,'様式D-1-2用'!$A$3:$O$1002,5,0)</f>
        <v>0</v>
      </c>
      <c r="F23" s="847"/>
      <c r="G23" s="838" t="s">
        <v>241</v>
      </c>
      <c r="H23" s="839"/>
      <c r="I23" s="333">
        <f>VLOOKUP($Z22,'様式D-1-2用'!$A$3:$O$1002,6,0)</f>
        <v>0</v>
      </c>
      <c r="J23" s="838" t="s">
        <v>242</v>
      </c>
      <c r="K23" s="853"/>
      <c r="L23" s="162">
        <f>VLOOKUP($Z23,'様式D-1-2用'!$A$3:$O$1002,4,0)</f>
        <v>0</v>
      </c>
      <c r="M23" s="845">
        <f>VLOOKUP($Z23,'様式D-1-2用'!$A$3:$O$1002,5,0)</f>
        <v>0</v>
      </c>
      <c r="N23" s="847"/>
      <c r="O23" s="838" t="s">
        <v>241</v>
      </c>
      <c r="P23" s="839"/>
      <c r="Q23" s="333">
        <f>VLOOKUP($Z23,'様式D-1-2用'!$A$3:$O$1002,6,0)</f>
        <v>0</v>
      </c>
      <c r="R23" s="838" t="s">
        <v>242</v>
      </c>
      <c r="S23" s="853"/>
      <c r="T23" s="162">
        <f>VLOOKUP($Z24,'様式D-1-2用'!$A$3:$O$1002,4,0)</f>
        <v>0</v>
      </c>
      <c r="U23" s="845">
        <f>VLOOKUP($Z24,'様式D-1-2用'!$A$3:$O$1002,5,0)</f>
        <v>0</v>
      </c>
      <c r="V23" s="847"/>
      <c r="W23" s="838" t="s">
        <v>241</v>
      </c>
      <c r="X23" s="839"/>
      <c r="Y23" s="333">
        <f>VLOOKUP($Z24,'様式D-1-2用'!$A$3:$O$1002,6,0)</f>
        <v>0</v>
      </c>
      <c r="Z23" s="22">
        <f t="shared" ref="Z23:Z24" si="0">Z6+3</f>
        <v>5</v>
      </c>
    </row>
    <row r="24" spans="2:26" ht="15" customHeight="1" x14ac:dyDescent="0.15">
      <c r="B24" s="838" t="s">
        <v>240</v>
      </c>
      <c r="C24" s="853"/>
      <c r="D24" s="854">
        <f>VLOOKUP($Z22,'様式D-1-2用'!$A$3:$O$1002,7,0)</f>
        <v>0</v>
      </c>
      <c r="E24" s="855"/>
      <c r="F24" s="855"/>
      <c r="G24" s="855"/>
      <c r="H24" s="855"/>
      <c r="I24" s="856"/>
      <c r="J24" s="838" t="s">
        <v>240</v>
      </c>
      <c r="K24" s="853"/>
      <c r="L24" s="854">
        <f>VLOOKUP($Z23,'様式D-1-2用'!$A$3:$O$1002,7,0)</f>
        <v>0</v>
      </c>
      <c r="M24" s="855"/>
      <c r="N24" s="855"/>
      <c r="O24" s="855"/>
      <c r="P24" s="855"/>
      <c r="Q24" s="856"/>
      <c r="R24" s="838" t="s">
        <v>240</v>
      </c>
      <c r="S24" s="853"/>
      <c r="T24" s="854">
        <f>VLOOKUP($Z24,'様式D-1-2用'!$A$3:$O$1002,7,0)</f>
        <v>0</v>
      </c>
      <c r="U24" s="855"/>
      <c r="V24" s="855"/>
      <c r="W24" s="855"/>
      <c r="X24" s="855"/>
      <c r="Y24" s="856"/>
      <c r="Z24" s="22">
        <f t="shared" si="0"/>
        <v>6</v>
      </c>
    </row>
    <row r="25" spans="2:26" ht="15" customHeight="1" x14ac:dyDescent="0.15">
      <c r="B25" s="857" t="s">
        <v>252</v>
      </c>
      <c r="C25" s="857"/>
      <c r="D25" s="163">
        <f>VLOOKUP($Z22,'様式D-1-2用'!$A$3:$O$1002,11,0)</f>
        <v>0</v>
      </c>
      <c r="E25" s="126" t="s">
        <v>238</v>
      </c>
      <c r="F25" s="852">
        <f>VLOOKUP($Z22,'様式D-1-2用'!$A$3:$O$1002,15,0)</f>
        <v>0</v>
      </c>
      <c r="G25" s="852"/>
      <c r="H25" s="852"/>
      <c r="I25" s="852"/>
      <c r="J25" s="857" t="s">
        <v>252</v>
      </c>
      <c r="K25" s="857"/>
      <c r="L25" s="163">
        <f>VLOOKUP($Z23,'様式D-1-2用'!$A$3:$O$1002,11,0)</f>
        <v>0</v>
      </c>
      <c r="M25" s="126" t="s">
        <v>238</v>
      </c>
      <c r="N25" s="852">
        <f>VLOOKUP($Z23,'様式D-1-2用'!$A$3:$O$1002,15,0)</f>
        <v>0</v>
      </c>
      <c r="O25" s="852"/>
      <c r="P25" s="852"/>
      <c r="Q25" s="852"/>
      <c r="R25" s="857" t="s">
        <v>252</v>
      </c>
      <c r="S25" s="857"/>
      <c r="T25" s="163">
        <f>VLOOKUP($Z24,'様式D-1-2用'!$A$3:$O$1002,11,0)</f>
        <v>0</v>
      </c>
      <c r="U25" s="126" t="s">
        <v>238</v>
      </c>
      <c r="V25" s="852">
        <f>VLOOKUP($Z24,'様式D-1-2用'!$A$3:$O$1002,15,0)</f>
        <v>0</v>
      </c>
      <c r="W25" s="852"/>
      <c r="X25" s="852"/>
      <c r="Y25" s="852"/>
    </row>
    <row r="26" spans="2:26" s="23" customFormat="1" ht="14.1" customHeight="1" x14ac:dyDescent="0.15">
      <c r="B26" s="858"/>
      <c r="C26" s="858"/>
      <c r="D26" s="858"/>
      <c r="E26" s="858"/>
      <c r="F26" s="858"/>
      <c r="G26" s="858"/>
      <c r="H26" s="858"/>
      <c r="I26" s="858"/>
      <c r="J26" s="860"/>
      <c r="K26" s="860"/>
      <c r="L26" s="860"/>
      <c r="M26" s="860"/>
      <c r="N26" s="860"/>
      <c r="O26" s="860"/>
      <c r="P26" s="860"/>
      <c r="Q26" s="860"/>
      <c r="R26" s="862"/>
      <c r="S26" s="862"/>
      <c r="T26" s="862"/>
      <c r="U26" s="862"/>
      <c r="V26" s="862"/>
      <c r="W26" s="862"/>
      <c r="X26" s="862"/>
      <c r="Y26" s="863"/>
    </row>
    <row r="27" spans="2:26" s="23" customFormat="1" ht="14.1" customHeight="1" x14ac:dyDescent="0.15">
      <c r="B27" s="859"/>
      <c r="C27" s="859"/>
      <c r="D27" s="859"/>
      <c r="E27" s="859"/>
      <c r="F27" s="859"/>
      <c r="G27" s="859"/>
      <c r="H27" s="859"/>
      <c r="I27" s="859"/>
      <c r="J27" s="860"/>
      <c r="K27" s="860"/>
      <c r="L27" s="860"/>
      <c r="M27" s="860"/>
      <c r="N27" s="860"/>
      <c r="O27" s="860"/>
      <c r="P27" s="860"/>
      <c r="Q27" s="860"/>
      <c r="R27" s="862"/>
      <c r="S27" s="862"/>
      <c r="T27" s="862"/>
      <c r="U27" s="862"/>
      <c r="V27" s="862"/>
      <c r="W27" s="862"/>
      <c r="X27" s="862"/>
      <c r="Y27" s="863"/>
    </row>
    <row r="28" spans="2:26" s="23" customFormat="1" ht="14.1" customHeight="1" x14ac:dyDescent="0.15">
      <c r="B28" s="859"/>
      <c r="C28" s="859"/>
      <c r="D28" s="859"/>
      <c r="E28" s="859"/>
      <c r="F28" s="859"/>
      <c r="G28" s="859"/>
      <c r="H28" s="859"/>
      <c r="I28" s="859"/>
      <c r="J28" s="860"/>
      <c r="K28" s="860"/>
      <c r="L28" s="860"/>
      <c r="M28" s="860"/>
      <c r="N28" s="860"/>
      <c r="O28" s="860"/>
      <c r="P28" s="860"/>
      <c r="Q28" s="860"/>
      <c r="R28" s="862"/>
      <c r="S28" s="862"/>
      <c r="T28" s="862"/>
      <c r="U28" s="862"/>
      <c r="V28" s="862"/>
      <c r="W28" s="862"/>
      <c r="X28" s="862"/>
      <c r="Y28" s="863"/>
    </row>
    <row r="29" spans="2:26" s="23" customFormat="1" ht="14.1" customHeight="1" x14ac:dyDescent="0.15">
      <c r="B29" s="859"/>
      <c r="C29" s="859"/>
      <c r="D29" s="859"/>
      <c r="E29" s="859"/>
      <c r="F29" s="859"/>
      <c r="G29" s="859"/>
      <c r="H29" s="859"/>
      <c r="I29" s="859"/>
      <c r="J29" s="860"/>
      <c r="K29" s="860"/>
      <c r="L29" s="860"/>
      <c r="M29" s="860"/>
      <c r="N29" s="860"/>
      <c r="O29" s="860"/>
      <c r="P29" s="860"/>
      <c r="Q29" s="860"/>
      <c r="R29" s="862"/>
      <c r="S29" s="862"/>
      <c r="T29" s="862"/>
      <c r="U29" s="862"/>
      <c r="V29" s="862"/>
      <c r="W29" s="862"/>
      <c r="X29" s="862"/>
      <c r="Y29" s="863"/>
    </row>
    <row r="30" spans="2:26" s="23" customFormat="1" ht="14.1" customHeight="1" x14ac:dyDescent="0.15">
      <c r="B30" s="859"/>
      <c r="C30" s="859"/>
      <c r="D30" s="859"/>
      <c r="E30" s="859"/>
      <c r="F30" s="859"/>
      <c r="G30" s="859"/>
      <c r="H30" s="859"/>
      <c r="I30" s="859"/>
      <c r="J30" s="860"/>
      <c r="K30" s="860"/>
      <c r="L30" s="860"/>
      <c r="M30" s="860"/>
      <c r="N30" s="860"/>
      <c r="O30" s="860"/>
      <c r="P30" s="860"/>
      <c r="Q30" s="860"/>
      <c r="R30" s="862"/>
      <c r="S30" s="862"/>
      <c r="T30" s="862"/>
      <c r="U30" s="862"/>
      <c r="V30" s="862"/>
      <c r="W30" s="862"/>
      <c r="X30" s="862"/>
      <c r="Y30" s="863"/>
    </row>
    <row r="31" spans="2:26" s="23" customFormat="1" ht="14.1" customHeight="1" x14ac:dyDescent="0.15">
      <c r="B31" s="859"/>
      <c r="C31" s="859"/>
      <c r="D31" s="859"/>
      <c r="E31" s="859"/>
      <c r="F31" s="859"/>
      <c r="G31" s="859"/>
      <c r="H31" s="859"/>
      <c r="I31" s="859"/>
      <c r="J31" s="860"/>
      <c r="K31" s="860"/>
      <c r="L31" s="860"/>
      <c r="M31" s="860"/>
      <c r="N31" s="860"/>
      <c r="O31" s="860"/>
      <c r="P31" s="860"/>
      <c r="Q31" s="860"/>
      <c r="R31" s="862"/>
      <c r="S31" s="862"/>
      <c r="T31" s="862"/>
      <c r="U31" s="862"/>
      <c r="V31" s="862"/>
      <c r="W31" s="862"/>
      <c r="X31" s="862"/>
      <c r="Y31" s="863"/>
    </row>
    <row r="32" spans="2:26" s="23" customFormat="1" ht="14.1" customHeight="1" x14ac:dyDescent="0.15">
      <c r="B32" s="859"/>
      <c r="C32" s="859"/>
      <c r="D32" s="859"/>
      <c r="E32" s="859"/>
      <c r="F32" s="859"/>
      <c r="G32" s="859"/>
      <c r="H32" s="859"/>
      <c r="I32" s="859"/>
      <c r="J32" s="860"/>
      <c r="K32" s="860"/>
      <c r="L32" s="860"/>
      <c r="M32" s="860"/>
      <c r="N32" s="860"/>
      <c r="O32" s="860"/>
      <c r="P32" s="860"/>
      <c r="Q32" s="860"/>
      <c r="R32" s="862"/>
      <c r="S32" s="862"/>
      <c r="T32" s="862"/>
      <c r="U32" s="862"/>
      <c r="V32" s="862"/>
      <c r="W32" s="862"/>
      <c r="X32" s="862"/>
      <c r="Y32" s="863"/>
    </row>
    <row r="33" spans="2:26" s="23" customFormat="1" ht="14.1" customHeight="1" x14ac:dyDescent="0.15">
      <c r="B33" s="859"/>
      <c r="C33" s="859"/>
      <c r="D33" s="859"/>
      <c r="E33" s="859"/>
      <c r="F33" s="859"/>
      <c r="G33" s="859"/>
      <c r="H33" s="859"/>
      <c r="I33" s="859"/>
      <c r="J33" s="860"/>
      <c r="K33" s="860"/>
      <c r="L33" s="860"/>
      <c r="M33" s="860"/>
      <c r="N33" s="860"/>
      <c r="O33" s="860"/>
      <c r="P33" s="860"/>
      <c r="Q33" s="860"/>
      <c r="R33" s="862"/>
      <c r="S33" s="862"/>
      <c r="T33" s="862"/>
      <c r="U33" s="862"/>
      <c r="V33" s="862"/>
      <c r="W33" s="862"/>
      <c r="X33" s="862"/>
      <c r="Y33" s="863"/>
    </row>
    <row r="34" spans="2:26" s="23" customFormat="1" ht="14.1" customHeight="1" x14ac:dyDescent="0.15">
      <c r="B34" s="859"/>
      <c r="C34" s="859"/>
      <c r="D34" s="859"/>
      <c r="E34" s="859"/>
      <c r="F34" s="859"/>
      <c r="G34" s="859"/>
      <c r="H34" s="859"/>
      <c r="I34" s="859"/>
      <c r="J34" s="860"/>
      <c r="K34" s="860"/>
      <c r="L34" s="860"/>
      <c r="M34" s="860"/>
      <c r="N34" s="860"/>
      <c r="O34" s="860"/>
      <c r="P34" s="860"/>
      <c r="Q34" s="860"/>
      <c r="R34" s="862"/>
      <c r="S34" s="862"/>
      <c r="T34" s="862"/>
      <c r="U34" s="862"/>
      <c r="V34" s="862"/>
      <c r="W34" s="862"/>
      <c r="X34" s="862"/>
      <c r="Y34" s="863"/>
    </row>
    <row r="35" spans="2:26" s="23" customFormat="1" ht="14.1" customHeight="1" x14ac:dyDescent="0.15">
      <c r="B35" s="859"/>
      <c r="C35" s="859"/>
      <c r="D35" s="859"/>
      <c r="E35" s="859"/>
      <c r="F35" s="859"/>
      <c r="G35" s="859"/>
      <c r="H35" s="859"/>
      <c r="I35" s="859"/>
      <c r="J35" s="860"/>
      <c r="K35" s="860"/>
      <c r="L35" s="860"/>
      <c r="M35" s="860"/>
      <c r="N35" s="860"/>
      <c r="O35" s="860"/>
      <c r="P35" s="860"/>
      <c r="Q35" s="860"/>
      <c r="R35" s="862"/>
      <c r="S35" s="862"/>
      <c r="T35" s="862"/>
      <c r="U35" s="862"/>
      <c r="V35" s="862"/>
      <c r="W35" s="862"/>
      <c r="X35" s="862"/>
      <c r="Y35" s="863"/>
    </row>
    <row r="36" spans="2:26" s="23" customFormat="1" ht="14.1" customHeight="1" x14ac:dyDescent="0.15">
      <c r="B36" s="859"/>
      <c r="C36" s="859"/>
      <c r="D36" s="859"/>
      <c r="E36" s="859"/>
      <c r="F36" s="859"/>
      <c r="G36" s="859"/>
      <c r="H36" s="859"/>
      <c r="I36" s="859"/>
      <c r="J36" s="860"/>
      <c r="K36" s="860"/>
      <c r="L36" s="860"/>
      <c r="M36" s="860"/>
      <c r="N36" s="860"/>
      <c r="O36" s="860"/>
      <c r="P36" s="860"/>
      <c r="Q36" s="860"/>
      <c r="R36" s="862"/>
      <c r="S36" s="862"/>
      <c r="T36" s="862"/>
      <c r="U36" s="862"/>
      <c r="V36" s="862"/>
      <c r="W36" s="862"/>
      <c r="X36" s="862"/>
      <c r="Y36" s="863"/>
    </row>
    <row r="37" spans="2:26" s="23" customFormat="1" ht="14.1" customHeight="1" x14ac:dyDescent="0.15">
      <c r="B37" s="859"/>
      <c r="C37" s="859"/>
      <c r="D37" s="859"/>
      <c r="E37" s="859"/>
      <c r="F37" s="859"/>
      <c r="G37" s="859"/>
      <c r="H37" s="859"/>
      <c r="I37" s="859"/>
      <c r="J37" s="860"/>
      <c r="K37" s="860"/>
      <c r="L37" s="860"/>
      <c r="M37" s="860"/>
      <c r="N37" s="860"/>
      <c r="O37" s="860"/>
      <c r="P37" s="860"/>
      <c r="Q37" s="860"/>
      <c r="R37" s="862"/>
      <c r="S37" s="862"/>
      <c r="T37" s="862"/>
      <c r="U37" s="862"/>
      <c r="V37" s="862"/>
      <c r="W37" s="862"/>
      <c r="X37" s="862"/>
      <c r="Y37" s="863"/>
    </row>
    <row r="38" spans="2:26" s="23" customFormat="1" ht="14.1" customHeight="1" x14ac:dyDescent="0.15">
      <c r="B38" s="859"/>
      <c r="C38" s="859"/>
      <c r="D38" s="859"/>
      <c r="E38" s="859"/>
      <c r="F38" s="859"/>
      <c r="G38" s="859"/>
      <c r="H38" s="859"/>
      <c r="I38" s="859"/>
      <c r="J38" s="860"/>
      <c r="K38" s="860"/>
      <c r="L38" s="860"/>
      <c r="M38" s="860"/>
      <c r="N38" s="860"/>
      <c r="O38" s="860"/>
      <c r="P38" s="860"/>
      <c r="Q38" s="860"/>
      <c r="R38" s="862"/>
      <c r="S38" s="862"/>
      <c r="T38" s="862"/>
      <c r="U38" s="862"/>
      <c r="V38" s="862"/>
      <c r="W38" s="862"/>
      <c r="X38" s="862"/>
      <c r="Y38" s="863"/>
    </row>
    <row r="39" spans="2:26" ht="15" customHeight="1" x14ac:dyDescent="0.15">
      <c r="B39" s="838" t="s">
        <v>244</v>
      </c>
      <c r="C39" s="853"/>
      <c r="D39" s="839"/>
      <c r="E39" s="146">
        <f>VLOOKUP($Z39,'様式D-1-2用'!$A$3:$O$1002,2,0)</f>
        <v>0</v>
      </c>
      <c r="F39" s="838" t="s">
        <v>243</v>
      </c>
      <c r="G39" s="853"/>
      <c r="H39" s="839"/>
      <c r="I39" s="146" t="str">
        <f>VLOOKUP($Z39,'様式D-1-2用'!$A$3:$O$1002,3,0)</f>
        <v/>
      </c>
      <c r="J39" s="838" t="s">
        <v>244</v>
      </c>
      <c r="K39" s="853"/>
      <c r="L39" s="839"/>
      <c r="M39" s="146">
        <f>VLOOKUP($Z40,'様式D-1-2用'!$A$3:$O$1002,2,0)</f>
        <v>0</v>
      </c>
      <c r="N39" s="838" t="s">
        <v>243</v>
      </c>
      <c r="O39" s="853"/>
      <c r="P39" s="839"/>
      <c r="Q39" s="146" t="str">
        <f>VLOOKUP($Z40,'様式D-1-2用'!$A$3:$O$1002,3,0)</f>
        <v/>
      </c>
      <c r="R39" s="838" t="s">
        <v>244</v>
      </c>
      <c r="S39" s="853"/>
      <c r="T39" s="839"/>
      <c r="U39" s="146">
        <f>VLOOKUP($Z41,'様式D-1-2用'!$A$3:$O$1002,2,0)</f>
        <v>0</v>
      </c>
      <c r="V39" s="838" t="s">
        <v>243</v>
      </c>
      <c r="W39" s="853"/>
      <c r="X39" s="839"/>
      <c r="Y39" s="146" t="str">
        <f>VLOOKUP($Z41,'様式D-1-2用'!$A$3:$O$1002,3,0)</f>
        <v/>
      </c>
      <c r="Z39" s="22">
        <f t="shared" ref="Z39:Z41" si="1">Z22+3</f>
        <v>7</v>
      </c>
    </row>
    <row r="40" spans="2:26" ht="15" customHeight="1" x14ac:dyDescent="0.15">
      <c r="B40" s="838" t="s">
        <v>242</v>
      </c>
      <c r="C40" s="853"/>
      <c r="D40" s="162">
        <f>VLOOKUP($Z39,'様式D-1-2用'!$A$3:$O$1002,4,0)</f>
        <v>0</v>
      </c>
      <c r="E40" s="845">
        <f>VLOOKUP($Z39,'様式D-1-2用'!$A$3:$O$1002,5,0)</f>
        <v>0</v>
      </c>
      <c r="F40" s="847"/>
      <c r="G40" s="838" t="s">
        <v>241</v>
      </c>
      <c r="H40" s="839"/>
      <c r="I40" s="333">
        <f>VLOOKUP($Z39,'様式D-1-2用'!$A$3:$O$1002,6,0)</f>
        <v>0</v>
      </c>
      <c r="J40" s="838" t="s">
        <v>242</v>
      </c>
      <c r="K40" s="853"/>
      <c r="L40" s="162">
        <f>VLOOKUP($Z40,'様式D-1-2用'!$A$3:$O$1002,4,0)</f>
        <v>0</v>
      </c>
      <c r="M40" s="845">
        <f>VLOOKUP($Z40,'様式D-1-2用'!$A$3:$O$1002,5,0)</f>
        <v>0</v>
      </c>
      <c r="N40" s="847"/>
      <c r="O40" s="838" t="s">
        <v>241</v>
      </c>
      <c r="P40" s="839"/>
      <c r="Q40" s="333">
        <f>VLOOKUP($Z40,'様式D-1-2用'!$A$3:$O$1002,6,0)</f>
        <v>0</v>
      </c>
      <c r="R40" s="838" t="s">
        <v>242</v>
      </c>
      <c r="S40" s="853"/>
      <c r="T40" s="162">
        <f>VLOOKUP($Z41,'様式D-1-2用'!$A$3:$O$1002,4,0)</f>
        <v>0</v>
      </c>
      <c r="U40" s="845">
        <f>VLOOKUP($Z41,'様式D-1-2用'!$A$3:$O$1002,5,0)</f>
        <v>0</v>
      </c>
      <c r="V40" s="847"/>
      <c r="W40" s="838" t="s">
        <v>241</v>
      </c>
      <c r="X40" s="839"/>
      <c r="Y40" s="333">
        <f>VLOOKUP($Z41,'様式D-1-2用'!$A$3:$O$1002,6,0)</f>
        <v>0</v>
      </c>
      <c r="Z40" s="22">
        <f t="shared" si="1"/>
        <v>8</v>
      </c>
    </row>
    <row r="41" spans="2:26" ht="15" customHeight="1" x14ac:dyDescent="0.15">
      <c r="B41" s="838" t="s">
        <v>240</v>
      </c>
      <c r="C41" s="853"/>
      <c r="D41" s="854">
        <f>VLOOKUP($Z39,'様式D-1-2用'!$A$3:$O$1002,7,0)</f>
        <v>0</v>
      </c>
      <c r="E41" s="855"/>
      <c r="F41" s="855"/>
      <c r="G41" s="855"/>
      <c r="H41" s="855"/>
      <c r="I41" s="856"/>
      <c r="J41" s="838" t="s">
        <v>240</v>
      </c>
      <c r="K41" s="853"/>
      <c r="L41" s="854">
        <f>VLOOKUP($Z40,'様式D-1-2用'!$A$3:$O$1002,7,0)</f>
        <v>0</v>
      </c>
      <c r="M41" s="855"/>
      <c r="N41" s="855"/>
      <c r="O41" s="855"/>
      <c r="P41" s="855"/>
      <c r="Q41" s="856"/>
      <c r="R41" s="838" t="s">
        <v>240</v>
      </c>
      <c r="S41" s="853"/>
      <c r="T41" s="854">
        <f>VLOOKUP($Z41,'様式D-1-2用'!$A$3:$O$1002,7,0)</f>
        <v>0</v>
      </c>
      <c r="U41" s="855"/>
      <c r="V41" s="855"/>
      <c r="W41" s="855"/>
      <c r="X41" s="855"/>
      <c r="Y41" s="856"/>
      <c r="Z41" s="22">
        <f t="shared" si="1"/>
        <v>9</v>
      </c>
    </row>
    <row r="42" spans="2:26" ht="15" customHeight="1" x14ac:dyDescent="0.15">
      <c r="B42" s="857" t="s">
        <v>252</v>
      </c>
      <c r="C42" s="857"/>
      <c r="D42" s="163">
        <f>VLOOKUP($Z39,'様式D-1-2用'!$A$3:$O$1002,11,0)</f>
        <v>0</v>
      </c>
      <c r="E42" s="126" t="s">
        <v>238</v>
      </c>
      <c r="F42" s="852">
        <f>VLOOKUP($Z39,'様式D-1-2用'!$A$3:$O$1002,15,0)</f>
        <v>0</v>
      </c>
      <c r="G42" s="852"/>
      <c r="H42" s="852"/>
      <c r="I42" s="852"/>
      <c r="J42" s="857" t="s">
        <v>252</v>
      </c>
      <c r="K42" s="857"/>
      <c r="L42" s="163">
        <f>VLOOKUP($Z40,'様式D-1-2用'!$A$3:$O$1002,11,0)</f>
        <v>0</v>
      </c>
      <c r="M42" s="126" t="s">
        <v>238</v>
      </c>
      <c r="N42" s="852">
        <f>VLOOKUP($Z40,'様式D-1-2用'!$A$3:$O$1002,15,0)</f>
        <v>0</v>
      </c>
      <c r="O42" s="852"/>
      <c r="P42" s="852"/>
      <c r="Q42" s="852"/>
      <c r="R42" s="857" t="s">
        <v>252</v>
      </c>
      <c r="S42" s="857"/>
      <c r="T42" s="163">
        <f>VLOOKUP($Z41,'様式D-1-2用'!$A$3:$O$1002,11,0)</f>
        <v>0</v>
      </c>
      <c r="U42" s="126" t="s">
        <v>238</v>
      </c>
      <c r="V42" s="852">
        <f>VLOOKUP($Z41,'様式D-1-2用'!$A$3:$O$1002,15,0)</f>
        <v>0</v>
      </c>
      <c r="W42" s="852"/>
      <c r="X42" s="852"/>
      <c r="Y42" s="852"/>
    </row>
    <row r="43" spans="2:26" s="23" customFormat="1" ht="14.1" customHeight="1" x14ac:dyDescent="0.15">
      <c r="B43" s="859"/>
      <c r="C43" s="859"/>
      <c r="D43" s="859"/>
      <c r="E43" s="859"/>
      <c r="F43" s="859"/>
      <c r="G43" s="859"/>
      <c r="H43" s="859"/>
      <c r="I43" s="859"/>
      <c r="J43" s="860"/>
      <c r="K43" s="860"/>
      <c r="L43" s="860"/>
      <c r="M43" s="860"/>
      <c r="N43" s="860"/>
      <c r="O43" s="860"/>
      <c r="P43" s="860"/>
      <c r="Q43" s="860"/>
      <c r="R43" s="861"/>
      <c r="S43" s="861"/>
      <c r="T43" s="861"/>
      <c r="U43" s="861"/>
      <c r="V43" s="861"/>
      <c r="W43" s="861"/>
      <c r="X43" s="861"/>
      <c r="Y43" s="861"/>
    </row>
    <row r="44" spans="2:26" s="23" customFormat="1" ht="14.1" customHeight="1" x14ac:dyDescent="0.15">
      <c r="B44" s="859"/>
      <c r="C44" s="859"/>
      <c r="D44" s="859"/>
      <c r="E44" s="859"/>
      <c r="F44" s="859"/>
      <c r="G44" s="859"/>
      <c r="H44" s="859"/>
      <c r="I44" s="859"/>
      <c r="J44" s="860"/>
      <c r="K44" s="860"/>
      <c r="L44" s="860"/>
      <c r="M44" s="860"/>
      <c r="N44" s="860"/>
      <c r="O44" s="860"/>
      <c r="P44" s="860"/>
      <c r="Q44" s="860"/>
      <c r="R44" s="861"/>
      <c r="S44" s="861"/>
      <c r="T44" s="861"/>
      <c r="U44" s="861"/>
      <c r="V44" s="861"/>
      <c r="W44" s="861"/>
      <c r="X44" s="861"/>
      <c r="Y44" s="861"/>
    </row>
    <row r="45" spans="2:26" s="23" customFormat="1" ht="14.1" customHeight="1" x14ac:dyDescent="0.15">
      <c r="B45" s="859"/>
      <c r="C45" s="859"/>
      <c r="D45" s="859"/>
      <c r="E45" s="859"/>
      <c r="F45" s="859"/>
      <c r="G45" s="859"/>
      <c r="H45" s="859"/>
      <c r="I45" s="859"/>
      <c r="J45" s="860"/>
      <c r="K45" s="860"/>
      <c r="L45" s="860"/>
      <c r="M45" s="860"/>
      <c r="N45" s="860"/>
      <c r="O45" s="860"/>
      <c r="P45" s="860"/>
      <c r="Q45" s="860"/>
      <c r="R45" s="861"/>
      <c r="S45" s="861"/>
      <c r="T45" s="861"/>
      <c r="U45" s="861"/>
      <c r="V45" s="861"/>
      <c r="W45" s="861"/>
      <c r="X45" s="861"/>
      <c r="Y45" s="861"/>
    </row>
    <row r="46" spans="2:26" s="23" customFormat="1" ht="14.1" customHeight="1" x14ac:dyDescent="0.15">
      <c r="B46" s="859"/>
      <c r="C46" s="859"/>
      <c r="D46" s="859"/>
      <c r="E46" s="859"/>
      <c r="F46" s="859"/>
      <c r="G46" s="859"/>
      <c r="H46" s="859"/>
      <c r="I46" s="859"/>
      <c r="J46" s="860"/>
      <c r="K46" s="860"/>
      <c r="L46" s="860"/>
      <c r="M46" s="860"/>
      <c r="N46" s="860"/>
      <c r="O46" s="860"/>
      <c r="P46" s="860"/>
      <c r="Q46" s="860"/>
      <c r="R46" s="861"/>
      <c r="S46" s="861"/>
      <c r="T46" s="861"/>
      <c r="U46" s="861"/>
      <c r="V46" s="861"/>
      <c r="W46" s="861"/>
      <c r="X46" s="861"/>
      <c r="Y46" s="861"/>
    </row>
    <row r="47" spans="2:26" s="23" customFormat="1" ht="14.1" customHeight="1" x14ac:dyDescent="0.15">
      <c r="B47" s="859"/>
      <c r="C47" s="859"/>
      <c r="D47" s="859"/>
      <c r="E47" s="859"/>
      <c r="F47" s="859"/>
      <c r="G47" s="859"/>
      <c r="H47" s="859"/>
      <c r="I47" s="859"/>
      <c r="J47" s="860"/>
      <c r="K47" s="860"/>
      <c r="L47" s="860"/>
      <c r="M47" s="860"/>
      <c r="N47" s="860"/>
      <c r="O47" s="860"/>
      <c r="P47" s="860"/>
      <c r="Q47" s="860"/>
      <c r="R47" s="861"/>
      <c r="S47" s="861"/>
      <c r="T47" s="861"/>
      <c r="U47" s="861"/>
      <c r="V47" s="861"/>
      <c r="W47" s="861"/>
      <c r="X47" s="861"/>
      <c r="Y47" s="861"/>
    </row>
    <row r="48" spans="2:26" s="23" customFormat="1" ht="14.1" customHeight="1" x14ac:dyDescent="0.15">
      <c r="B48" s="859"/>
      <c r="C48" s="859"/>
      <c r="D48" s="859"/>
      <c r="E48" s="859"/>
      <c r="F48" s="859"/>
      <c r="G48" s="859"/>
      <c r="H48" s="859"/>
      <c r="I48" s="859"/>
      <c r="J48" s="860"/>
      <c r="K48" s="860"/>
      <c r="L48" s="860"/>
      <c r="M48" s="860"/>
      <c r="N48" s="860"/>
      <c r="O48" s="860"/>
      <c r="P48" s="860"/>
      <c r="Q48" s="860"/>
      <c r="R48" s="861"/>
      <c r="S48" s="861"/>
      <c r="T48" s="861"/>
      <c r="U48" s="861"/>
      <c r="V48" s="861"/>
      <c r="W48" s="861"/>
      <c r="X48" s="861"/>
      <c r="Y48" s="861"/>
    </row>
    <row r="49" spans="2:26" s="23" customFormat="1" ht="14.1" customHeight="1" x14ac:dyDescent="0.15">
      <c r="B49" s="859"/>
      <c r="C49" s="859"/>
      <c r="D49" s="859"/>
      <c r="E49" s="859"/>
      <c r="F49" s="859"/>
      <c r="G49" s="859"/>
      <c r="H49" s="859"/>
      <c r="I49" s="859"/>
      <c r="J49" s="860"/>
      <c r="K49" s="860"/>
      <c r="L49" s="860"/>
      <c r="M49" s="860"/>
      <c r="N49" s="860"/>
      <c r="O49" s="860"/>
      <c r="P49" s="860"/>
      <c r="Q49" s="860"/>
      <c r="R49" s="861"/>
      <c r="S49" s="861"/>
      <c r="T49" s="861"/>
      <c r="U49" s="861"/>
      <c r="V49" s="861"/>
      <c r="W49" s="861"/>
      <c r="X49" s="861"/>
      <c r="Y49" s="861"/>
    </row>
    <row r="50" spans="2:26" s="23" customFormat="1" ht="14.1" customHeight="1" x14ac:dyDescent="0.15">
      <c r="B50" s="859"/>
      <c r="C50" s="859"/>
      <c r="D50" s="859"/>
      <c r="E50" s="859"/>
      <c r="F50" s="859"/>
      <c r="G50" s="859"/>
      <c r="H50" s="859"/>
      <c r="I50" s="859"/>
      <c r="J50" s="860"/>
      <c r="K50" s="860"/>
      <c r="L50" s="860"/>
      <c r="M50" s="860"/>
      <c r="N50" s="860"/>
      <c r="O50" s="860"/>
      <c r="P50" s="860"/>
      <c r="Q50" s="860"/>
      <c r="R50" s="861"/>
      <c r="S50" s="861"/>
      <c r="T50" s="861"/>
      <c r="U50" s="861"/>
      <c r="V50" s="861"/>
      <c r="W50" s="861"/>
      <c r="X50" s="861"/>
      <c r="Y50" s="861"/>
    </row>
    <row r="51" spans="2:26" s="23" customFormat="1" ht="14.1" customHeight="1" x14ac:dyDescent="0.15">
      <c r="B51" s="859"/>
      <c r="C51" s="859"/>
      <c r="D51" s="859"/>
      <c r="E51" s="859"/>
      <c r="F51" s="859"/>
      <c r="G51" s="859"/>
      <c r="H51" s="859"/>
      <c r="I51" s="859"/>
      <c r="J51" s="860"/>
      <c r="K51" s="860"/>
      <c r="L51" s="860"/>
      <c r="M51" s="860"/>
      <c r="N51" s="860"/>
      <c r="O51" s="860"/>
      <c r="P51" s="860"/>
      <c r="Q51" s="860"/>
      <c r="R51" s="861"/>
      <c r="S51" s="861"/>
      <c r="T51" s="861"/>
      <c r="U51" s="861"/>
      <c r="V51" s="861"/>
      <c r="W51" s="861"/>
      <c r="X51" s="861"/>
      <c r="Y51" s="861"/>
    </row>
    <row r="52" spans="2:26" s="23" customFormat="1" ht="14.1" customHeight="1" x14ac:dyDescent="0.15">
      <c r="B52" s="859"/>
      <c r="C52" s="859"/>
      <c r="D52" s="859"/>
      <c r="E52" s="859"/>
      <c r="F52" s="859"/>
      <c r="G52" s="859"/>
      <c r="H52" s="859"/>
      <c r="I52" s="859"/>
      <c r="J52" s="860"/>
      <c r="K52" s="860"/>
      <c r="L52" s="860"/>
      <c r="M52" s="860"/>
      <c r="N52" s="860"/>
      <c r="O52" s="860"/>
      <c r="P52" s="860"/>
      <c r="Q52" s="860"/>
      <c r="R52" s="861"/>
      <c r="S52" s="861"/>
      <c r="T52" s="861"/>
      <c r="U52" s="861"/>
      <c r="V52" s="861"/>
      <c r="W52" s="861"/>
      <c r="X52" s="861"/>
      <c r="Y52" s="861"/>
    </row>
    <row r="53" spans="2:26" s="23" customFormat="1" ht="14.1" customHeight="1" x14ac:dyDescent="0.15">
      <c r="B53" s="859"/>
      <c r="C53" s="859"/>
      <c r="D53" s="859"/>
      <c r="E53" s="859"/>
      <c r="F53" s="859"/>
      <c r="G53" s="859"/>
      <c r="H53" s="859"/>
      <c r="I53" s="859"/>
      <c r="J53" s="860"/>
      <c r="K53" s="860"/>
      <c r="L53" s="860"/>
      <c r="M53" s="860"/>
      <c r="N53" s="860"/>
      <c r="O53" s="860"/>
      <c r="P53" s="860"/>
      <c r="Q53" s="860"/>
      <c r="R53" s="861"/>
      <c r="S53" s="861"/>
      <c r="T53" s="861"/>
      <c r="U53" s="861"/>
      <c r="V53" s="861"/>
      <c r="W53" s="861"/>
      <c r="X53" s="861"/>
      <c r="Y53" s="861"/>
    </row>
    <row r="54" spans="2:26" s="23" customFormat="1" ht="14.1" customHeight="1" x14ac:dyDescent="0.15">
      <c r="B54" s="859"/>
      <c r="C54" s="859"/>
      <c r="D54" s="859"/>
      <c r="E54" s="859"/>
      <c r="F54" s="859"/>
      <c r="G54" s="859"/>
      <c r="H54" s="859"/>
      <c r="I54" s="859"/>
      <c r="J54" s="860"/>
      <c r="K54" s="860"/>
      <c r="L54" s="860"/>
      <c r="M54" s="860"/>
      <c r="N54" s="860"/>
      <c r="O54" s="860"/>
      <c r="P54" s="860"/>
      <c r="Q54" s="860"/>
      <c r="R54" s="861"/>
      <c r="S54" s="861"/>
      <c r="T54" s="861"/>
      <c r="U54" s="861"/>
      <c r="V54" s="861"/>
      <c r="W54" s="861"/>
      <c r="X54" s="861"/>
      <c r="Y54" s="861"/>
    </row>
    <row r="55" spans="2:26" s="23" customFormat="1" ht="14.1" customHeight="1" x14ac:dyDescent="0.15">
      <c r="B55" s="859"/>
      <c r="C55" s="859"/>
      <c r="D55" s="859"/>
      <c r="E55" s="859"/>
      <c r="F55" s="859"/>
      <c r="G55" s="859"/>
      <c r="H55" s="859"/>
      <c r="I55" s="859"/>
      <c r="J55" s="860"/>
      <c r="K55" s="860"/>
      <c r="L55" s="860"/>
      <c r="M55" s="860"/>
      <c r="N55" s="860"/>
      <c r="O55" s="860"/>
      <c r="P55" s="860"/>
      <c r="Q55" s="860"/>
      <c r="R55" s="861"/>
      <c r="S55" s="861"/>
      <c r="T55" s="861"/>
      <c r="U55" s="861"/>
      <c r="V55" s="861"/>
      <c r="W55" s="861"/>
      <c r="X55" s="861"/>
      <c r="Y55" s="861"/>
    </row>
    <row r="56" spans="2:26" s="23" customFormat="1" ht="14.1" customHeight="1" x14ac:dyDescent="0.15">
      <c r="B56" s="81"/>
      <c r="C56" s="81"/>
      <c r="D56" s="84" t="s">
        <v>284</v>
      </c>
      <c r="E56" s="81"/>
      <c r="F56" s="81"/>
      <c r="G56" s="81"/>
      <c r="H56" s="81"/>
      <c r="I56" s="81"/>
      <c r="J56" s="78"/>
      <c r="K56" s="78"/>
      <c r="L56" s="78"/>
      <c r="M56" s="78"/>
      <c r="N56" s="78"/>
      <c r="O56" s="78"/>
      <c r="P56" s="78"/>
      <c r="Q56" s="78"/>
      <c r="R56" s="82"/>
      <c r="S56" s="82"/>
      <c r="T56" s="82"/>
      <c r="U56" s="82"/>
      <c r="V56" s="82"/>
      <c r="W56" s="82"/>
      <c r="X56" s="82"/>
      <c r="Y56" s="82"/>
    </row>
    <row r="57" spans="2:26" s="23" customFormat="1" ht="15" customHeight="1" x14ac:dyDescent="0.15">
      <c r="B57" s="78"/>
      <c r="C57" s="78"/>
      <c r="D57" s="83" t="s">
        <v>262</v>
      </c>
      <c r="E57" s="80"/>
      <c r="F57" s="80"/>
      <c r="G57" s="80"/>
      <c r="H57" s="80"/>
      <c r="I57" s="80"/>
      <c r="J57" s="80"/>
      <c r="K57" s="80"/>
      <c r="L57" s="80"/>
      <c r="M57" s="80"/>
      <c r="N57" s="80"/>
      <c r="O57" s="78"/>
      <c r="P57" s="83"/>
      <c r="Q57" s="80"/>
      <c r="R57" s="80"/>
      <c r="S57" s="80"/>
      <c r="T57" s="80"/>
      <c r="U57" s="80"/>
      <c r="V57" s="80"/>
      <c r="W57" s="80"/>
      <c r="X57" s="80"/>
      <c r="Y57" s="80"/>
    </row>
    <row r="58" spans="2:26" ht="15" customHeight="1" x14ac:dyDescent="0.15">
      <c r="D58" s="173" t="s">
        <v>455</v>
      </c>
      <c r="E58" s="173"/>
      <c r="F58" s="174"/>
      <c r="G58" s="23"/>
      <c r="H58" s="23"/>
      <c r="I58" s="23"/>
      <c r="J58" s="23"/>
      <c r="K58" s="23"/>
      <c r="L58" s="175" t="s">
        <v>560</v>
      </c>
      <c r="M58" s="23"/>
      <c r="N58" s="23"/>
      <c r="O58" s="23"/>
      <c r="P58" s="174"/>
      <c r="Q58" s="173"/>
      <c r="R58" s="174"/>
      <c r="S58" s="23"/>
      <c r="T58" s="23"/>
      <c r="U58" s="23"/>
      <c r="V58" s="23"/>
      <c r="W58" s="23"/>
      <c r="X58" s="23"/>
      <c r="Y58" s="23"/>
      <c r="Z58" s="23"/>
    </row>
  </sheetData>
  <mergeCells count="104">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s>
  <phoneticPr fontId="8"/>
  <printOptions horizontalCentered="1" verticalCentered="1"/>
  <pageMargins left="0.19685039370078741" right="0.19685039370078741" top="0.78740157480314965" bottom="0.19685039370078741" header="0.31496062992125984" footer="0.31496062992125984"/>
  <pageSetup paperSize="9" scale="7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2:AI33"/>
  <sheetViews>
    <sheetView showGridLines="0" view="pageBreakPreview" zoomScale="80" zoomScaleNormal="100" zoomScaleSheetLayoutView="80" workbookViewId="0">
      <selection activeCell="W2" sqref="W2"/>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82" t="s">
        <v>342</v>
      </c>
      <c r="C3" s="582"/>
      <c r="D3" s="582"/>
      <c r="E3" s="888"/>
      <c r="F3" s="888"/>
      <c r="G3" s="888"/>
      <c r="H3" s="888"/>
      <c r="I3" s="888"/>
      <c r="J3" s="582"/>
      <c r="K3" s="582"/>
      <c r="L3" s="582"/>
      <c r="M3" s="582"/>
      <c r="N3" s="582"/>
      <c r="O3" s="582"/>
      <c r="P3" s="582"/>
      <c r="Q3" s="582"/>
      <c r="R3" s="582"/>
      <c r="S3" s="582"/>
      <c r="T3" s="582"/>
      <c r="U3" s="582"/>
      <c r="V3" s="582"/>
      <c r="W3" s="582"/>
      <c r="X3" s="582"/>
      <c r="Y3" s="582"/>
      <c r="Z3" s="582"/>
      <c r="AA3" s="582"/>
      <c r="AB3" s="582"/>
      <c r="AC3" s="582"/>
      <c r="AD3" s="582"/>
      <c r="AE3" s="582"/>
      <c r="AF3" s="582"/>
      <c r="AG3" s="582"/>
      <c r="AH3" s="582"/>
      <c r="AI3" s="582"/>
    </row>
    <row r="4" spans="2:35" ht="20.100000000000001" customHeight="1" x14ac:dyDescent="0.15">
      <c r="B4" s="583" t="s">
        <v>27</v>
      </c>
      <c r="C4" s="583"/>
      <c r="D4" s="889"/>
      <c r="E4" s="584" t="str">
        <f>'様式A-1'!$D$3</f>
        <v>カワジリトンネル</v>
      </c>
      <c r="F4" s="585"/>
      <c r="G4" s="585"/>
      <c r="H4" s="585"/>
      <c r="I4" s="586"/>
      <c r="J4" s="890" t="s">
        <v>28</v>
      </c>
      <c r="K4" s="583"/>
      <c r="L4" s="583"/>
      <c r="M4" s="891" t="str">
        <f>'様式A-1'!$J$3</f>
        <v>一般国道187号線</v>
      </c>
      <c r="N4" s="892"/>
      <c r="O4" s="892"/>
      <c r="P4" s="892"/>
      <c r="Q4" s="892"/>
      <c r="R4" s="892"/>
      <c r="S4" s="594" t="s">
        <v>268</v>
      </c>
      <c r="T4" s="594"/>
      <c r="U4" s="594"/>
      <c r="V4" s="594"/>
      <c r="W4" s="891" t="str">
        <f>様式B!$K$5</f>
        <v>株式会社ニュージェック</v>
      </c>
      <c r="X4" s="891"/>
      <c r="Y4" s="891"/>
      <c r="Z4" s="891"/>
      <c r="AA4" s="891"/>
      <c r="AB4" s="891"/>
      <c r="AC4" s="569" t="s">
        <v>229</v>
      </c>
      <c r="AD4" s="570"/>
      <c r="AE4" s="571"/>
      <c r="AF4" s="894">
        <f>様式B!$Q$5</f>
        <v>44876</v>
      </c>
      <c r="AG4" s="895"/>
      <c r="AH4" s="895"/>
      <c r="AI4" s="896"/>
    </row>
    <row r="5" spans="2:35" ht="20.100000000000001" customHeight="1" x14ac:dyDescent="0.15">
      <c r="B5" s="590" t="s">
        <v>0</v>
      </c>
      <c r="C5" s="590"/>
      <c r="D5" s="901"/>
      <c r="E5" s="591" t="str">
        <f>'様式A-1'!$D$4</f>
        <v>川尻トンネル</v>
      </c>
      <c r="F5" s="592"/>
      <c r="G5" s="592"/>
      <c r="H5" s="592"/>
      <c r="I5" s="593"/>
      <c r="J5" s="902" t="s">
        <v>1</v>
      </c>
      <c r="K5" s="558"/>
      <c r="L5" s="558"/>
      <c r="M5" s="891" t="str">
        <f>'様式A-1'!$R$3</f>
        <v>山口県岩国土木建築事務所</v>
      </c>
      <c r="N5" s="892"/>
      <c r="O5" s="892"/>
      <c r="P5" s="892"/>
      <c r="Q5" s="892"/>
      <c r="R5" s="892"/>
      <c r="S5" s="594" t="s">
        <v>269</v>
      </c>
      <c r="T5" s="594"/>
      <c r="U5" s="594"/>
      <c r="V5" s="594"/>
      <c r="W5" s="900" t="str">
        <f>様式B!$K$6</f>
        <v>石村勝伸</v>
      </c>
      <c r="X5" s="900"/>
      <c r="Y5" s="900"/>
      <c r="Z5" s="900"/>
      <c r="AA5" s="900"/>
      <c r="AB5" s="900"/>
      <c r="AC5" s="876"/>
      <c r="AD5" s="893"/>
      <c r="AE5" s="877"/>
      <c r="AF5" s="897"/>
      <c r="AG5" s="898"/>
      <c r="AH5" s="898"/>
      <c r="AI5" s="899"/>
    </row>
    <row r="6" spans="2:35" ht="26.25" customHeight="1" x14ac:dyDescent="0.2">
      <c r="B6" s="878" t="s">
        <v>31</v>
      </c>
      <c r="C6" s="880" t="s">
        <v>30</v>
      </c>
      <c r="D6" s="881"/>
      <c r="E6" s="881"/>
      <c r="F6" s="881"/>
      <c r="G6" s="881"/>
      <c r="H6" s="881"/>
      <c r="I6" s="881"/>
      <c r="J6" s="881"/>
      <c r="K6" s="881"/>
      <c r="L6" s="881"/>
      <c r="M6" s="881"/>
      <c r="N6" s="881"/>
      <c r="O6" s="881"/>
      <c r="P6" s="881"/>
      <c r="Q6" s="881"/>
      <c r="R6" s="881"/>
      <c r="S6" s="881"/>
      <c r="T6" s="881"/>
      <c r="U6" s="881"/>
      <c r="V6" s="881"/>
      <c r="W6" s="881"/>
      <c r="X6" s="881"/>
      <c r="Y6" s="881"/>
      <c r="Z6" s="881"/>
      <c r="AA6" s="881"/>
      <c r="AB6" s="881"/>
      <c r="AC6" s="881"/>
      <c r="AD6" s="881"/>
      <c r="AE6" s="881"/>
      <c r="AF6" s="881"/>
      <c r="AG6" s="881"/>
      <c r="AH6" s="881"/>
      <c r="AI6" s="882"/>
    </row>
    <row r="7" spans="2:35" ht="35.450000000000003" customHeight="1" x14ac:dyDescent="0.15">
      <c r="B7" s="878"/>
      <c r="C7" s="883"/>
      <c r="D7" s="884"/>
      <c r="E7" s="884"/>
      <c r="F7" s="884"/>
      <c r="G7" s="884"/>
      <c r="H7" s="884"/>
      <c r="I7" s="884"/>
      <c r="J7" s="884"/>
      <c r="K7" s="884"/>
      <c r="L7" s="884"/>
      <c r="M7" s="884"/>
      <c r="N7" s="884"/>
      <c r="O7" s="884"/>
      <c r="P7" s="884"/>
      <c r="Q7" s="884"/>
      <c r="R7" s="884"/>
      <c r="S7" s="884"/>
      <c r="T7" s="884"/>
      <c r="U7" s="884"/>
      <c r="V7" s="884"/>
      <c r="W7" s="884"/>
      <c r="X7" s="884"/>
      <c r="Y7" s="884"/>
      <c r="Z7" s="884"/>
      <c r="AA7" s="884"/>
      <c r="AB7" s="884"/>
      <c r="AC7" s="884"/>
      <c r="AD7" s="884"/>
      <c r="AE7" s="884"/>
      <c r="AF7" s="884"/>
      <c r="AG7" s="884"/>
      <c r="AH7" s="884"/>
      <c r="AI7" s="885"/>
    </row>
    <row r="8" spans="2:35" ht="35.450000000000003" customHeight="1" x14ac:dyDescent="0.15">
      <c r="B8" s="878"/>
      <c r="C8" s="883"/>
      <c r="D8" s="884"/>
      <c r="E8" s="884"/>
      <c r="F8" s="884"/>
      <c r="G8" s="884"/>
      <c r="H8" s="884"/>
      <c r="I8" s="884"/>
      <c r="J8" s="884"/>
      <c r="K8" s="884"/>
      <c r="L8" s="884"/>
      <c r="M8" s="884"/>
      <c r="N8" s="884"/>
      <c r="O8" s="884"/>
      <c r="P8" s="884"/>
      <c r="Q8" s="884"/>
      <c r="R8" s="884"/>
      <c r="S8" s="884"/>
      <c r="T8" s="884"/>
      <c r="U8" s="884"/>
      <c r="V8" s="884"/>
      <c r="W8" s="884"/>
      <c r="X8" s="884"/>
      <c r="Y8" s="884"/>
      <c r="Z8" s="884"/>
      <c r="AA8" s="884"/>
      <c r="AB8" s="884"/>
      <c r="AC8" s="884"/>
      <c r="AD8" s="884"/>
      <c r="AE8" s="884"/>
      <c r="AF8" s="884"/>
      <c r="AG8" s="884"/>
      <c r="AH8" s="884"/>
      <c r="AI8" s="885"/>
    </row>
    <row r="9" spans="2:35" ht="35.450000000000003" customHeight="1" x14ac:dyDescent="0.15">
      <c r="B9" s="878"/>
      <c r="C9" s="883"/>
      <c r="D9" s="884"/>
      <c r="E9" s="884"/>
      <c r="F9" s="884"/>
      <c r="G9" s="884"/>
      <c r="H9" s="884"/>
      <c r="I9" s="884"/>
      <c r="J9" s="884"/>
      <c r="K9" s="884"/>
      <c r="L9" s="884"/>
      <c r="M9" s="884"/>
      <c r="N9" s="884"/>
      <c r="O9" s="884"/>
      <c r="P9" s="884"/>
      <c r="Q9" s="884"/>
      <c r="R9" s="884"/>
      <c r="S9" s="884"/>
      <c r="T9" s="884"/>
      <c r="U9" s="884"/>
      <c r="V9" s="884"/>
      <c r="W9" s="884"/>
      <c r="X9" s="884"/>
      <c r="Y9" s="884"/>
      <c r="Z9" s="884"/>
      <c r="AA9" s="884"/>
      <c r="AB9" s="884"/>
      <c r="AC9" s="884"/>
      <c r="AD9" s="884"/>
      <c r="AE9" s="884"/>
      <c r="AF9" s="884"/>
      <c r="AG9" s="884"/>
      <c r="AH9" s="884"/>
      <c r="AI9" s="885"/>
    </row>
    <row r="10" spans="2:35" ht="35.450000000000003" customHeight="1" x14ac:dyDescent="0.15">
      <c r="B10" s="878"/>
      <c r="C10" s="883"/>
      <c r="D10" s="884"/>
      <c r="E10" s="884"/>
      <c r="F10" s="884"/>
      <c r="G10" s="884"/>
      <c r="H10" s="884"/>
      <c r="I10" s="884"/>
      <c r="J10" s="884"/>
      <c r="K10" s="884"/>
      <c r="L10" s="884"/>
      <c r="M10" s="884"/>
      <c r="N10" s="884"/>
      <c r="O10" s="884"/>
      <c r="P10" s="884"/>
      <c r="Q10" s="884"/>
      <c r="R10" s="884"/>
      <c r="S10" s="884"/>
      <c r="T10" s="884"/>
      <c r="U10" s="884"/>
      <c r="V10" s="884"/>
      <c r="W10" s="884"/>
      <c r="X10" s="884"/>
      <c r="Y10" s="884"/>
      <c r="Z10" s="884"/>
      <c r="AA10" s="884"/>
      <c r="AB10" s="884"/>
      <c r="AC10" s="884"/>
      <c r="AD10" s="884"/>
      <c r="AE10" s="884"/>
      <c r="AF10" s="884"/>
      <c r="AG10" s="884"/>
      <c r="AH10" s="884"/>
      <c r="AI10" s="885"/>
    </row>
    <row r="11" spans="2:35" ht="35.450000000000003" customHeight="1" x14ac:dyDescent="0.15">
      <c r="B11" s="878"/>
      <c r="C11" s="883"/>
      <c r="D11" s="884"/>
      <c r="E11" s="884"/>
      <c r="F11" s="884"/>
      <c r="G11" s="884"/>
      <c r="H11" s="884"/>
      <c r="I11" s="884"/>
      <c r="J11" s="884"/>
      <c r="K11" s="884"/>
      <c r="L11" s="884"/>
      <c r="M11" s="884"/>
      <c r="N11" s="884"/>
      <c r="O11" s="884"/>
      <c r="P11" s="884"/>
      <c r="Q11" s="884"/>
      <c r="R11" s="884"/>
      <c r="S11" s="884"/>
      <c r="T11" s="884"/>
      <c r="U11" s="884"/>
      <c r="V11" s="884"/>
      <c r="W11" s="884"/>
      <c r="X11" s="884"/>
      <c r="Y11" s="884"/>
      <c r="Z11" s="884"/>
      <c r="AA11" s="884"/>
      <c r="AB11" s="884"/>
      <c r="AC11" s="884"/>
      <c r="AD11" s="884"/>
      <c r="AE11" s="884"/>
      <c r="AF11" s="884"/>
      <c r="AG11" s="884"/>
      <c r="AH11" s="884"/>
      <c r="AI11" s="885"/>
    </row>
    <row r="12" spans="2:35" ht="35.450000000000003" customHeight="1" x14ac:dyDescent="0.15">
      <c r="B12" s="878"/>
      <c r="C12" s="883"/>
      <c r="D12" s="884"/>
      <c r="E12" s="884"/>
      <c r="F12" s="884"/>
      <c r="G12" s="884"/>
      <c r="H12" s="884"/>
      <c r="I12" s="884"/>
      <c r="J12" s="884"/>
      <c r="K12" s="884"/>
      <c r="L12" s="884"/>
      <c r="M12" s="884"/>
      <c r="N12" s="884"/>
      <c r="O12" s="884"/>
      <c r="P12" s="884"/>
      <c r="Q12" s="884"/>
      <c r="R12" s="884"/>
      <c r="S12" s="884"/>
      <c r="T12" s="884"/>
      <c r="U12" s="884"/>
      <c r="V12" s="884"/>
      <c r="W12" s="884"/>
      <c r="X12" s="884"/>
      <c r="Y12" s="884"/>
      <c r="Z12" s="884"/>
      <c r="AA12" s="884"/>
      <c r="AB12" s="884"/>
      <c r="AC12" s="884"/>
      <c r="AD12" s="884"/>
      <c r="AE12" s="884"/>
      <c r="AF12" s="884"/>
      <c r="AG12" s="884"/>
      <c r="AH12" s="884"/>
      <c r="AI12" s="885"/>
    </row>
    <row r="13" spans="2:35" ht="35.450000000000003" customHeight="1" x14ac:dyDescent="0.15">
      <c r="B13" s="878"/>
      <c r="C13" s="883"/>
      <c r="D13" s="884"/>
      <c r="E13" s="884"/>
      <c r="F13" s="884"/>
      <c r="G13" s="884"/>
      <c r="H13" s="884"/>
      <c r="I13" s="884"/>
      <c r="J13" s="884"/>
      <c r="K13" s="884"/>
      <c r="L13" s="884"/>
      <c r="M13" s="884"/>
      <c r="N13" s="884"/>
      <c r="O13" s="884"/>
      <c r="P13" s="884"/>
      <c r="Q13" s="884"/>
      <c r="R13" s="884"/>
      <c r="S13" s="884"/>
      <c r="T13" s="884"/>
      <c r="U13" s="884"/>
      <c r="V13" s="884"/>
      <c r="W13" s="884"/>
      <c r="X13" s="884"/>
      <c r="Y13" s="884"/>
      <c r="Z13" s="884"/>
      <c r="AA13" s="884"/>
      <c r="AB13" s="884"/>
      <c r="AC13" s="884"/>
      <c r="AD13" s="884"/>
      <c r="AE13" s="884"/>
      <c r="AF13" s="884"/>
      <c r="AG13" s="884"/>
      <c r="AH13" s="884"/>
      <c r="AI13" s="885"/>
    </row>
    <row r="14" spans="2:35" ht="35.450000000000003" customHeight="1" x14ac:dyDescent="0.15">
      <c r="B14" s="878"/>
      <c r="C14" s="883"/>
      <c r="D14" s="884"/>
      <c r="E14" s="884"/>
      <c r="F14" s="884"/>
      <c r="G14" s="884"/>
      <c r="H14" s="884"/>
      <c r="I14" s="884"/>
      <c r="J14" s="884"/>
      <c r="K14" s="884"/>
      <c r="L14" s="884"/>
      <c r="M14" s="884"/>
      <c r="N14" s="884"/>
      <c r="O14" s="884"/>
      <c r="P14" s="884"/>
      <c r="Q14" s="884"/>
      <c r="R14" s="884"/>
      <c r="S14" s="884"/>
      <c r="T14" s="884"/>
      <c r="U14" s="884"/>
      <c r="V14" s="884"/>
      <c r="W14" s="884"/>
      <c r="X14" s="884"/>
      <c r="Y14" s="884"/>
      <c r="Z14" s="884"/>
      <c r="AA14" s="884"/>
      <c r="AB14" s="884"/>
      <c r="AC14" s="884"/>
      <c r="AD14" s="884"/>
      <c r="AE14" s="884"/>
      <c r="AF14" s="884"/>
      <c r="AG14" s="884"/>
      <c r="AH14" s="884"/>
      <c r="AI14" s="885"/>
    </row>
    <row r="15" spans="2:35" ht="35.450000000000003" customHeight="1" x14ac:dyDescent="0.15">
      <c r="B15" s="878"/>
      <c r="C15" s="883"/>
      <c r="D15" s="884"/>
      <c r="E15" s="884"/>
      <c r="F15" s="884"/>
      <c r="G15" s="884"/>
      <c r="H15" s="884"/>
      <c r="I15" s="884"/>
      <c r="J15" s="884"/>
      <c r="K15" s="884"/>
      <c r="L15" s="884"/>
      <c r="M15" s="884"/>
      <c r="N15" s="884"/>
      <c r="O15" s="884"/>
      <c r="P15" s="884"/>
      <c r="Q15" s="884"/>
      <c r="R15" s="884"/>
      <c r="S15" s="884"/>
      <c r="T15" s="884"/>
      <c r="U15" s="884"/>
      <c r="V15" s="884"/>
      <c r="W15" s="884"/>
      <c r="X15" s="884"/>
      <c r="Y15" s="884"/>
      <c r="Z15" s="884"/>
      <c r="AA15" s="884"/>
      <c r="AB15" s="884"/>
      <c r="AC15" s="884"/>
      <c r="AD15" s="884"/>
      <c r="AE15" s="884"/>
      <c r="AF15" s="884"/>
      <c r="AG15" s="884"/>
      <c r="AH15" s="884"/>
      <c r="AI15" s="885"/>
    </row>
    <row r="16" spans="2:35" ht="35.450000000000003" customHeight="1" x14ac:dyDescent="0.15">
      <c r="B16" s="878"/>
      <c r="C16" s="883"/>
      <c r="D16" s="884"/>
      <c r="E16" s="884"/>
      <c r="F16" s="884"/>
      <c r="G16" s="884"/>
      <c r="H16" s="884"/>
      <c r="I16" s="884"/>
      <c r="J16" s="884"/>
      <c r="K16" s="884"/>
      <c r="L16" s="884"/>
      <c r="M16" s="884"/>
      <c r="N16" s="884"/>
      <c r="O16" s="884"/>
      <c r="P16" s="884"/>
      <c r="Q16" s="884"/>
      <c r="R16" s="884"/>
      <c r="S16" s="884"/>
      <c r="T16" s="884"/>
      <c r="U16" s="884"/>
      <c r="V16" s="884"/>
      <c r="W16" s="884"/>
      <c r="X16" s="884"/>
      <c r="Y16" s="884"/>
      <c r="Z16" s="884"/>
      <c r="AA16" s="884"/>
      <c r="AB16" s="884"/>
      <c r="AC16" s="884"/>
      <c r="AD16" s="884"/>
      <c r="AE16" s="884"/>
      <c r="AF16" s="884"/>
      <c r="AG16" s="884"/>
      <c r="AH16" s="884"/>
      <c r="AI16" s="885"/>
    </row>
    <row r="17" spans="2:35" ht="22.5" customHeight="1" x14ac:dyDescent="0.15">
      <c r="B17" s="878"/>
      <c r="C17" s="883"/>
      <c r="D17" s="884"/>
      <c r="E17" s="884"/>
      <c r="F17" s="884"/>
      <c r="G17" s="884"/>
      <c r="H17" s="884"/>
      <c r="I17" s="884"/>
      <c r="J17" s="884"/>
      <c r="K17" s="884"/>
      <c r="L17" s="884"/>
      <c r="M17" s="884"/>
      <c r="N17" s="884"/>
      <c r="O17" s="884"/>
      <c r="P17" s="884"/>
      <c r="Q17" s="884"/>
      <c r="R17" s="884"/>
      <c r="S17" s="884"/>
      <c r="T17" s="884"/>
      <c r="U17" s="884"/>
      <c r="V17" s="884"/>
      <c r="W17" s="884"/>
      <c r="X17" s="884"/>
      <c r="Y17" s="884"/>
      <c r="Z17" s="884"/>
      <c r="AA17" s="884"/>
      <c r="AB17" s="884"/>
      <c r="AC17" s="884"/>
      <c r="AD17" s="884"/>
      <c r="AE17" s="884"/>
      <c r="AF17" s="884"/>
      <c r="AG17" s="884"/>
      <c r="AH17" s="884"/>
      <c r="AI17" s="885"/>
    </row>
    <row r="18" spans="2:35" ht="71.25" customHeight="1" x14ac:dyDescent="0.15">
      <c r="B18" s="879"/>
      <c r="C18" s="12"/>
      <c r="D18" s="9"/>
      <c r="E18" s="11"/>
      <c r="F18" s="10"/>
      <c r="G18" s="10"/>
      <c r="H18" s="9"/>
      <c r="I18" s="9"/>
      <c r="J18" s="9"/>
      <c r="K18" s="9"/>
      <c r="L18" s="9"/>
      <c r="M18" s="9"/>
      <c r="N18" s="9"/>
      <c r="O18" s="9"/>
      <c r="P18" s="9"/>
      <c r="Q18" s="9"/>
      <c r="R18" s="9"/>
      <c r="S18" s="8"/>
      <c r="T18" s="8"/>
      <c r="U18" s="8"/>
      <c r="V18" s="886" t="s">
        <v>538</v>
      </c>
      <c r="W18" s="886"/>
      <c r="X18" s="886"/>
      <c r="Y18" s="886"/>
      <c r="Z18" s="886"/>
      <c r="AA18" s="886"/>
      <c r="AB18" s="886"/>
      <c r="AC18" s="886"/>
      <c r="AD18" s="886"/>
      <c r="AE18" s="886"/>
      <c r="AF18" s="886"/>
      <c r="AG18" s="886"/>
      <c r="AH18" s="886"/>
      <c r="AI18" s="887"/>
    </row>
    <row r="19" spans="2:35" ht="15" customHeight="1" x14ac:dyDescent="0.15"/>
    <row r="20" spans="2:35" ht="26.25" customHeight="1" x14ac:dyDescent="0.2">
      <c r="B20" s="878" t="s">
        <v>31</v>
      </c>
      <c r="C20" s="880" t="s">
        <v>30</v>
      </c>
      <c r="D20" s="881"/>
      <c r="E20" s="881"/>
      <c r="F20" s="881"/>
      <c r="G20" s="881"/>
      <c r="H20" s="881"/>
      <c r="I20" s="881"/>
      <c r="J20" s="881"/>
      <c r="K20" s="881"/>
      <c r="L20" s="881"/>
      <c r="M20" s="881"/>
      <c r="N20" s="881"/>
      <c r="O20" s="881"/>
      <c r="P20" s="881"/>
      <c r="Q20" s="881"/>
      <c r="R20" s="881"/>
      <c r="S20" s="881"/>
      <c r="T20" s="881"/>
      <c r="U20" s="881"/>
      <c r="V20" s="881"/>
      <c r="W20" s="881"/>
      <c r="X20" s="881"/>
      <c r="Y20" s="881"/>
      <c r="Z20" s="881"/>
      <c r="AA20" s="881"/>
      <c r="AB20" s="881"/>
      <c r="AC20" s="881"/>
      <c r="AD20" s="881"/>
      <c r="AE20" s="881"/>
      <c r="AF20" s="881"/>
      <c r="AG20" s="881"/>
      <c r="AH20" s="881"/>
      <c r="AI20" s="882"/>
    </row>
    <row r="21" spans="2:35" ht="35.450000000000003" customHeight="1" x14ac:dyDescent="0.15">
      <c r="B21" s="878"/>
      <c r="C21" s="883"/>
      <c r="D21" s="884"/>
      <c r="E21" s="884"/>
      <c r="F21" s="884"/>
      <c r="G21" s="884"/>
      <c r="H21" s="884"/>
      <c r="I21" s="884"/>
      <c r="J21" s="884"/>
      <c r="K21" s="884"/>
      <c r="L21" s="884"/>
      <c r="M21" s="884"/>
      <c r="N21" s="884"/>
      <c r="O21" s="884"/>
      <c r="P21" s="884"/>
      <c r="Q21" s="884"/>
      <c r="R21" s="884"/>
      <c r="S21" s="884"/>
      <c r="T21" s="884"/>
      <c r="U21" s="884"/>
      <c r="V21" s="884"/>
      <c r="W21" s="884"/>
      <c r="X21" s="884"/>
      <c r="Y21" s="884"/>
      <c r="Z21" s="884"/>
      <c r="AA21" s="884"/>
      <c r="AB21" s="884"/>
      <c r="AC21" s="884"/>
      <c r="AD21" s="884"/>
      <c r="AE21" s="884"/>
      <c r="AF21" s="884"/>
      <c r="AG21" s="884"/>
      <c r="AH21" s="884"/>
      <c r="AI21" s="885"/>
    </row>
    <row r="22" spans="2:35" ht="35.450000000000003" customHeight="1" x14ac:dyDescent="0.15">
      <c r="B22" s="878"/>
      <c r="C22" s="883"/>
      <c r="D22" s="884"/>
      <c r="E22" s="884"/>
      <c r="F22" s="884"/>
      <c r="G22" s="884"/>
      <c r="H22" s="884"/>
      <c r="I22" s="884"/>
      <c r="J22" s="884"/>
      <c r="K22" s="884"/>
      <c r="L22" s="884"/>
      <c r="M22" s="884"/>
      <c r="N22" s="884"/>
      <c r="O22" s="884"/>
      <c r="P22" s="884"/>
      <c r="Q22" s="884"/>
      <c r="R22" s="884"/>
      <c r="S22" s="884"/>
      <c r="T22" s="884"/>
      <c r="U22" s="884"/>
      <c r="V22" s="884"/>
      <c r="W22" s="884"/>
      <c r="X22" s="884"/>
      <c r="Y22" s="884"/>
      <c r="Z22" s="884"/>
      <c r="AA22" s="884"/>
      <c r="AB22" s="884"/>
      <c r="AC22" s="884"/>
      <c r="AD22" s="884"/>
      <c r="AE22" s="884"/>
      <c r="AF22" s="884"/>
      <c r="AG22" s="884"/>
      <c r="AH22" s="884"/>
      <c r="AI22" s="885"/>
    </row>
    <row r="23" spans="2:35" ht="35.450000000000003" customHeight="1" x14ac:dyDescent="0.15">
      <c r="B23" s="878"/>
      <c r="C23" s="883"/>
      <c r="D23" s="884"/>
      <c r="E23" s="884"/>
      <c r="F23" s="884"/>
      <c r="G23" s="884"/>
      <c r="H23" s="884"/>
      <c r="I23" s="884"/>
      <c r="J23" s="884"/>
      <c r="K23" s="884"/>
      <c r="L23" s="884"/>
      <c r="M23" s="884"/>
      <c r="N23" s="884"/>
      <c r="O23" s="884"/>
      <c r="P23" s="884"/>
      <c r="Q23" s="884"/>
      <c r="R23" s="884"/>
      <c r="S23" s="884"/>
      <c r="T23" s="884"/>
      <c r="U23" s="884"/>
      <c r="V23" s="884"/>
      <c r="W23" s="884"/>
      <c r="X23" s="884"/>
      <c r="Y23" s="884"/>
      <c r="Z23" s="884"/>
      <c r="AA23" s="884"/>
      <c r="AB23" s="884"/>
      <c r="AC23" s="884"/>
      <c r="AD23" s="884"/>
      <c r="AE23" s="884"/>
      <c r="AF23" s="884"/>
      <c r="AG23" s="884"/>
      <c r="AH23" s="884"/>
      <c r="AI23" s="885"/>
    </row>
    <row r="24" spans="2:35" ht="35.450000000000003" customHeight="1" x14ac:dyDescent="0.15">
      <c r="B24" s="878"/>
      <c r="C24" s="883"/>
      <c r="D24" s="884"/>
      <c r="E24" s="884"/>
      <c r="F24" s="884"/>
      <c r="G24" s="884"/>
      <c r="H24" s="884"/>
      <c r="I24" s="884"/>
      <c r="J24" s="884"/>
      <c r="K24" s="884"/>
      <c r="L24" s="884"/>
      <c r="M24" s="884"/>
      <c r="N24" s="884"/>
      <c r="O24" s="884"/>
      <c r="P24" s="884"/>
      <c r="Q24" s="884"/>
      <c r="R24" s="884"/>
      <c r="S24" s="884"/>
      <c r="T24" s="884"/>
      <c r="U24" s="884"/>
      <c r="V24" s="884"/>
      <c r="W24" s="884"/>
      <c r="X24" s="884"/>
      <c r="Y24" s="884"/>
      <c r="Z24" s="884"/>
      <c r="AA24" s="884"/>
      <c r="AB24" s="884"/>
      <c r="AC24" s="884"/>
      <c r="AD24" s="884"/>
      <c r="AE24" s="884"/>
      <c r="AF24" s="884"/>
      <c r="AG24" s="884"/>
      <c r="AH24" s="884"/>
      <c r="AI24" s="885"/>
    </row>
    <row r="25" spans="2:35" ht="35.450000000000003" customHeight="1" x14ac:dyDescent="0.15">
      <c r="B25" s="878"/>
      <c r="C25" s="883"/>
      <c r="D25" s="884"/>
      <c r="E25" s="884"/>
      <c r="F25" s="884"/>
      <c r="G25" s="884"/>
      <c r="H25" s="884"/>
      <c r="I25" s="884"/>
      <c r="J25" s="884"/>
      <c r="K25" s="884"/>
      <c r="L25" s="884"/>
      <c r="M25" s="884"/>
      <c r="N25" s="884"/>
      <c r="O25" s="884"/>
      <c r="P25" s="884"/>
      <c r="Q25" s="884"/>
      <c r="R25" s="884"/>
      <c r="S25" s="884"/>
      <c r="T25" s="884"/>
      <c r="U25" s="884"/>
      <c r="V25" s="884"/>
      <c r="W25" s="884"/>
      <c r="X25" s="884"/>
      <c r="Y25" s="884"/>
      <c r="Z25" s="884"/>
      <c r="AA25" s="884"/>
      <c r="AB25" s="884"/>
      <c r="AC25" s="884"/>
      <c r="AD25" s="884"/>
      <c r="AE25" s="884"/>
      <c r="AF25" s="884"/>
      <c r="AG25" s="884"/>
      <c r="AH25" s="884"/>
      <c r="AI25" s="885"/>
    </row>
    <row r="26" spans="2:35" ht="35.450000000000003" customHeight="1" x14ac:dyDescent="0.15">
      <c r="B26" s="878"/>
      <c r="C26" s="883"/>
      <c r="D26" s="884"/>
      <c r="E26" s="884"/>
      <c r="F26" s="884"/>
      <c r="G26" s="884"/>
      <c r="H26" s="884"/>
      <c r="I26" s="884"/>
      <c r="J26" s="884"/>
      <c r="K26" s="884"/>
      <c r="L26" s="884"/>
      <c r="M26" s="884"/>
      <c r="N26" s="884"/>
      <c r="O26" s="884"/>
      <c r="P26" s="884"/>
      <c r="Q26" s="884"/>
      <c r="R26" s="884"/>
      <c r="S26" s="884"/>
      <c r="T26" s="884"/>
      <c r="U26" s="884"/>
      <c r="V26" s="884"/>
      <c r="W26" s="884"/>
      <c r="X26" s="884"/>
      <c r="Y26" s="884"/>
      <c r="Z26" s="884"/>
      <c r="AA26" s="884"/>
      <c r="AB26" s="884"/>
      <c r="AC26" s="884"/>
      <c r="AD26" s="884"/>
      <c r="AE26" s="884"/>
      <c r="AF26" s="884"/>
      <c r="AG26" s="884"/>
      <c r="AH26" s="884"/>
      <c r="AI26" s="885"/>
    </row>
    <row r="27" spans="2:35" ht="35.450000000000003" customHeight="1" x14ac:dyDescent="0.15">
      <c r="B27" s="878"/>
      <c r="C27" s="883"/>
      <c r="D27" s="884"/>
      <c r="E27" s="884"/>
      <c r="F27" s="884"/>
      <c r="G27" s="884"/>
      <c r="H27" s="884"/>
      <c r="I27" s="884"/>
      <c r="J27" s="884"/>
      <c r="K27" s="884"/>
      <c r="L27" s="884"/>
      <c r="M27" s="884"/>
      <c r="N27" s="884"/>
      <c r="O27" s="884"/>
      <c r="P27" s="884"/>
      <c r="Q27" s="884"/>
      <c r="R27" s="884"/>
      <c r="S27" s="884"/>
      <c r="T27" s="884"/>
      <c r="U27" s="884"/>
      <c r="V27" s="884"/>
      <c r="W27" s="884"/>
      <c r="X27" s="884"/>
      <c r="Y27" s="884"/>
      <c r="Z27" s="884"/>
      <c r="AA27" s="884"/>
      <c r="AB27" s="884"/>
      <c r="AC27" s="884"/>
      <c r="AD27" s="884"/>
      <c r="AE27" s="884"/>
      <c r="AF27" s="884"/>
      <c r="AG27" s="884"/>
      <c r="AH27" s="884"/>
      <c r="AI27" s="885"/>
    </row>
    <row r="28" spans="2:35" ht="35.450000000000003" customHeight="1" x14ac:dyDescent="0.15">
      <c r="B28" s="878"/>
      <c r="C28" s="883"/>
      <c r="D28" s="884"/>
      <c r="E28" s="884"/>
      <c r="F28" s="884"/>
      <c r="G28" s="884"/>
      <c r="H28" s="884"/>
      <c r="I28" s="884"/>
      <c r="J28" s="884"/>
      <c r="K28" s="884"/>
      <c r="L28" s="884"/>
      <c r="M28" s="884"/>
      <c r="N28" s="884"/>
      <c r="O28" s="884"/>
      <c r="P28" s="884"/>
      <c r="Q28" s="884"/>
      <c r="R28" s="884"/>
      <c r="S28" s="884"/>
      <c r="T28" s="884"/>
      <c r="U28" s="884"/>
      <c r="V28" s="884"/>
      <c r="W28" s="884"/>
      <c r="X28" s="884"/>
      <c r="Y28" s="884"/>
      <c r="Z28" s="884"/>
      <c r="AA28" s="884"/>
      <c r="AB28" s="884"/>
      <c r="AC28" s="884"/>
      <c r="AD28" s="884"/>
      <c r="AE28" s="884"/>
      <c r="AF28" s="884"/>
      <c r="AG28" s="884"/>
      <c r="AH28" s="884"/>
      <c r="AI28" s="885"/>
    </row>
    <row r="29" spans="2:35" ht="35.450000000000003" customHeight="1" x14ac:dyDescent="0.15">
      <c r="B29" s="878"/>
      <c r="C29" s="883"/>
      <c r="D29" s="884"/>
      <c r="E29" s="884"/>
      <c r="F29" s="884"/>
      <c r="G29" s="884"/>
      <c r="H29" s="884"/>
      <c r="I29" s="884"/>
      <c r="J29" s="884"/>
      <c r="K29" s="884"/>
      <c r="L29" s="884"/>
      <c r="M29" s="884"/>
      <c r="N29" s="884"/>
      <c r="O29" s="884"/>
      <c r="P29" s="884"/>
      <c r="Q29" s="884"/>
      <c r="R29" s="884"/>
      <c r="S29" s="884"/>
      <c r="T29" s="884"/>
      <c r="U29" s="884"/>
      <c r="V29" s="884"/>
      <c r="W29" s="884"/>
      <c r="X29" s="884"/>
      <c r="Y29" s="884"/>
      <c r="Z29" s="884"/>
      <c r="AA29" s="884"/>
      <c r="AB29" s="884"/>
      <c r="AC29" s="884"/>
      <c r="AD29" s="884"/>
      <c r="AE29" s="884"/>
      <c r="AF29" s="884"/>
      <c r="AG29" s="884"/>
      <c r="AH29" s="884"/>
      <c r="AI29" s="885"/>
    </row>
    <row r="30" spans="2:35" ht="35.450000000000003" customHeight="1" x14ac:dyDescent="0.15">
      <c r="B30" s="878"/>
      <c r="C30" s="883"/>
      <c r="D30" s="884"/>
      <c r="E30" s="884"/>
      <c r="F30" s="884"/>
      <c r="G30" s="884"/>
      <c r="H30" s="884"/>
      <c r="I30" s="884"/>
      <c r="J30" s="884"/>
      <c r="K30" s="884"/>
      <c r="L30" s="884"/>
      <c r="M30" s="884"/>
      <c r="N30" s="884"/>
      <c r="O30" s="884"/>
      <c r="P30" s="884"/>
      <c r="Q30" s="884"/>
      <c r="R30" s="884"/>
      <c r="S30" s="884"/>
      <c r="T30" s="884"/>
      <c r="U30" s="884"/>
      <c r="V30" s="884"/>
      <c r="W30" s="884"/>
      <c r="X30" s="884"/>
      <c r="Y30" s="884"/>
      <c r="Z30" s="884"/>
      <c r="AA30" s="884"/>
      <c r="AB30" s="884"/>
      <c r="AC30" s="884"/>
      <c r="AD30" s="884"/>
      <c r="AE30" s="884"/>
      <c r="AF30" s="884"/>
      <c r="AG30" s="884"/>
      <c r="AH30" s="884"/>
      <c r="AI30" s="885"/>
    </row>
    <row r="31" spans="2:35" ht="22.5" customHeight="1" x14ac:dyDescent="0.15">
      <c r="B31" s="878"/>
      <c r="C31" s="883"/>
      <c r="D31" s="884"/>
      <c r="E31" s="884"/>
      <c r="F31" s="884"/>
      <c r="G31" s="884"/>
      <c r="H31" s="884"/>
      <c r="I31" s="884"/>
      <c r="J31" s="884"/>
      <c r="K31" s="884"/>
      <c r="L31" s="884"/>
      <c r="M31" s="884"/>
      <c r="N31" s="884"/>
      <c r="O31" s="884"/>
      <c r="P31" s="884"/>
      <c r="Q31" s="884"/>
      <c r="R31" s="884"/>
      <c r="S31" s="884"/>
      <c r="T31" s="884"/>
      <c r="U31" s="884"/>
      <c r="V31" s="884"/>
      <c r="W31" s="884"/>
      <c r="X31" s="884"/>
      <c r="Y31" s="884"/>
      <c r="Z31" s="884"/>
      <c r="AA31" s="884"/>
      <c r="AB31" s="884"/>
      <c r="AC31" s="884"/>
      <c r="AD31" s="884"/>
      <c r="AE31" s="884"/>
      <c r="AF31" s="884"/>
      <c r="AG31" s="884"/>
      <c r="AH31" s="884"/>
      <c r="AI31" s="885"/>
    </row>
    <row r="32" spans="2:35" ht="71.25" customHeight="1" x14ac:dyDescent="0.15">
      <c r="B32" s="879"/>
      <c r="C32" s="12"/>
      <c r="D32" s="9"/>
      <c r="E32" s="11"/>
      <c r="F32" s="10"/>
      <c r="G32" s="10"/>
      <c r="H32" s="9"/>
      <c r="I32" s="9"/>
      <c r="J32" s="9"/>
      <c r="K32" s="9"/>
      <c r="L32" s="9"/>
      <c r="M32" s="9"/>
      <c r="N32" s="9"/>
      <c r="O32" s="9"/>
      <c r="P32" s="9"/>
      <c r="Q32" s="9"/>
      <c r="R32" s="9"/>
      <c r="S32" s="8"/>
      <c r="T32" s="8"/>
      <c r="U32" s="8"/>
      <c r="V32" s="886" t="s">
        <v>538</v>
      </c>
      <c r="W32" s="886"/>
      <c r="X32" s="886"/>
      <c r="Y32" s="886"/>
      <c r="Z32" s="886"/>
      <c r="AA32" s="886"/>
      <c r="AB32" s="886"/>
      <c r="AC32" s="886"/>
      <c r="AD32" s="886"/>
      <c r="AE32" s="886"/>
      <c r="AF32" s="886"/>
      <c r="AG32" s="886"/>
      <c r="AH32" s="886"/>
      <c r="AI32" s="887"/>
    </row>
    <row r="33" ht="15" customHeight="1" x14ac:dyDescent="0.15"/>
  </sheetData>
  <mergeCells count="23">
    <mergeCell ref="W5:AB5"/>
    <mergeCell ref="C7:AI17"/>
    <mergeCell ref="B5:D5"/>
    <mergeCell ref="E5:I5"/>
    <mergeCell ref="J5:L5"/>
    <mergeCell ref="M5:R5"/>
    <mergeCell ref="S5:V5"/>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2:AI33"/>
  <sheetViews>
    <sheetView showGridLines="0" tabSelected="1" view="pageBreakPreview" topLeftCell="A16" zoomScale="80" zoomScaleNormal="100" zoomScaleSheetLayoutView="80" workbookViewId="0">
      <selection activeCell="AN30" sqref="AN30"/>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82" t="s">
        <v>343</v>
      </c>
      <c r="C3" s="582"/>
      <c r="D3" s="582"/>
      <c r="E3" s="888"/>
      <c r="F3" s="888"/>
      <c r="G3" s="888"/>
      <c r="H3" s="888"/>
      <c r="I3" s="888"/>
      <c r="J3" s="582"/>
      <c r="K3" s="582"/>
      <c r="L3" s="582"/>
      <c r="M3" s="582"/>
      <c r="N3" s="582"/>
      <c r="O3" s="582"/>
      <c r="P3" s="582"/>
      <c r="Q3" s="582"/>
      <c r="R3" s="582"/>
      <c r="S3" s="582"/>
      <c r="T3" s="582"/>
      <c r="U3" s="582"/>
      <c r="V3" s="582"/>
      <c r="W3" s="582"/>
      <c r="X3" s="582"/>
      <c r="Y3" s="582"/>
      <c r="Z3" s="582"/>
      <c r="AA3" s="582"/>
      <c r="AB3" s="582"/>
      <c r="AC3" s="582"/>
      <c r="AD3" s="582"/>
      <c r="AE3" s="582"/>
      <c r="AF3" s="582"/>
      <c r="AG3" s="582"/>
      <c r="AH3" s="582"/>
      <c r="AI3" s="582"/>
    </row>
    <row r="4" spans="2:35" ht="20.100000000000001" customHeight="1" x14ac:dyDescent="0.15">
      <c r="B4" s="583" t="s">
        <v>27</v>
      </c>
      <c r="C4" s="583"/>
      <c r="D4" s="889"/>
      <c r="E4" s="584" t="str">
        <f>'様式A-1'!$D$3</f>
        <v>カワジリトンネル</v>
      </c>
      <c r="F4" s="585"/>
      <c r="G4" s="585"/>
      <c r="H4" s="585"/>
      <c r="I4" s="586"/>
      <c r="J4" s="890" t="s">
        <v>28</v>
      </c>
      <c r="K4" s="583"/>
      <c r="L4" s="583"/>
      <c r="M4" s="891" t="str">
        <f>'様式A-1'!$J$3</f>
        <v>一般国道187号線</v>
      </c>
      <c r="N4" s="892"/>
      <c r="O4" s="892"/>
      <c r="P4" s="892"/>
      <c r="Q4" s="892"/>
      <c r="R4" s="892"/>
      <c r="S4" s="594" t="s">
        <v>268</v>
      </c>
      <c r="T4" s="594"/>
      <c r="U4" s="594"/>
      <c r="V4" s="594"/>
      <c r="W4" s="891" t="str">
        <f>様式B!$K$5</f>
        <v>株式会社ニュージェック</v>
      </c>
      <c r="X4" s="891"/>
      <c r="Y4" s="891"/>
      <c r="Z4" s="891"/>
      <c r="AA4" s="891"/>
      <c r="AB4" s="891"/>
      <c r="AC4" s="569" t="s">
        <v>229</v>
      </c>
      <c r="AD4" s="570"/>
      <c r="AE4" s="571"/>
      <c r="AF4" s="894">
        <f>様式B!$Q$5</f>
        <v>44876</v>
      </c>
      <c r="AG4" s="895"/>
      <c r="AH4" s="895"/>
      <c r="AI4" s="896"/>
    </row>
    <row r="5" spans="2:35" ht="20.100000000000001" customHeight="1" x14ac:dyDescent="0.15">
      <c r="B5" s="590" t="s">
        <v>0</v>
      </c>
      <c r="C5" s="590"/>
      <c r="D5" s="901"/>
      <c r="E5" s="591" t="str">
        <f>'様式A-1'!$D$4</f>
        <v>川尻トンネル</v>
      </c>
      <c r="F5" s="592"/>
      <c r="G5" s="592"/>
      <c r="H5" s="592"/>
      <c r="I5" s="593"/>
      <c r="J5" s="902" t="s">
        <v>1</v>
      </c>
      <c r="K5" s="558"/>
      <c r="L5" s="558"/>
      <c r="M5" s="891" t="str">
        <f>'様式A-1'!$R$3</f>
        <v>山口県岩国土木建築事務所</v>
      </c>
      <c r="N5" s="892"/>
      <c r="O5" s="892"/>
      <c r="P5" s="892"/>
      <c r="Q5" s="892"/>
      <c r="R5" s="892"/>
      <c r="S5" s="594" t="s">
        <v>269</v>
      </c>
      <c r="T5" s="594"/>
      <c r="U5" s="594"/>
      <c r="V5" s="594"/>
      <c r="W5" s="900" t="str">
        <f>様式B!$K$6</f>
        <v>石村勝伸</v>
      </c>
      <c r="X5" s="900"/>
      <c r="Y5" s="900"/>
      <c r="Z5" s="900"/>
      <c r="AA5" s="900"/>
      <c r="AB5" s="900"/>
      <c r="AC5" s="876"/>
      <c r="AD5" s="893"/>
      <c r="AE5" s="877"/>
      <c r="AF5" s="897"/>
      <c r="AG5" s="898"/>
      <c r="AH5" s="898"/>
      <c r="AI5" s="899"/>
    </row>
    <row r="6" spans="2:35" ht="26.25" customHeight="1" x14ac:dyDescent="0.2">
      <c r="B6" s="878" t="s">
        <v>31</v>
      </c>
      <c r="C6" s="880" t="s">
        <v>30</v>
      </c>
      <c r="D6" s="881"/>
      <c r="E6" s="881"/>
      <c r="F6" s="881"/>
      <c r="G6" s="881"/>
      <c r="H6" s="881"/>
      <c r="I6" s="881"/>
      <c r="J6" s="881"/>
      <c r="K6" s="881"/>
      <c r="L6" s="881"/>
      <c r="M6" s="881"/>
      <c r="N6" s="881"/>
      <c r="O6" s="881"/>
      <c r="P6" s="881"/>
      <c r="Q6" s="881"/>
      <c r="R6" s="881"/>
      <c r="S6" s="881"/>
      <c r="T6" s="881"/>
      <c r="U6" s="881"/>
      <c r="V6" s="881"/>
      <c r="W6" s="881"/>
      <c r="X6" s="881"/>
      <c r="Y6" s="881"/>
      <c r="Z6" s="881"/>
      <c r="AA6" s="881"/>
      <c r="AB6" s="881"/>
      <c r="AC6" s="881"/>
      <c r="AD6" s="881"/>
      <c r="AE6" s="881"/>
      <c r="AF6" s="881"/>
      <c r="AG6" s="881"/>
      <c r="AH6" s="881"/>
      <c r="AI6" s="882"/>
    </row>
    <row r="7" spans="2:35" ht="35.450000000000003" customHeight="1" x14ac:dyDescent="0.15">
      <c r="B7" s="878"/>
      <c r="C7" s="883"/>
      <c r="D7" s="884"/>
      <c r="E7" s="884"/>
      <c r="F7" s="884"/>
      <c r="G7" s="884"/>
      <c r="H7" s="884"/>
      <c r="I7" s="884"/>
      <c r="J7" s="884"/>
      <c r="K7" s="884"/>
      <c r="L7" s="884"/>
      <c r="M7" s="884"/>
      <c r="N7" s="884"/>
      <c r="O7" s="884"/>
      <c r="P7" s="884"/>
      <c r="Q7" s="884"/>
      <c r="R7" s="884"/>
      <c r="S7" s="884"/>
      <c r="T7" s="884"/>
      <c r="U7" s="884"/>
      <c r="V7" s="884"/>
      <c r="W7" s="884"/>
      <c r="X7" s="884"/>
      <c r="Y7" s="884"/>
      <c r="Z7" s="884"/>
      <c r="AA7" s="884"/>
      <c r="AB7" s="884"/>
      <c r="AC7" s="884"/>
      <c r="AD7" s="884"/>
      <c r="AE7" s="884"/>
      <c r="AF7" s="884"/>
      <c r="AG7" s="884"/>
      <c r="AH7" s="884"/>
      <c r="AI7" s="885"/>
    </row>
    <row r="8" spans="2:35" ht="35.450000000000003" customHeight="1" x14ac:dyDescent="0.15">
      <c r="B8" s="878"/>
      <c r="C8" s="883"/>
      <c r="D8" s="884"/>
      <c r="E8" s="884"/>
      <c r="F8" s="884"/>
      <c r="G8" s="884"/>
      <c r="H8" s="884"/>
      <c r="I8" s="884"/>
      <c r="J8" s="884"/>
      <c r="K8" s="884"/>
      <c r="L8" s="884"/>
      <c r="M8" s="884"/>
      <c r="N8" s="884"/>
      <c r="O8" s="884"/>
      <c r="P8" s="884"/>
      <c r="Q8" s="884"/>
      <c r="R8" s="884"/>
      <c r="S8" s="884"/>
      <c r="T8" s="884"/>
      <c r="U8" s="884"/>
      <c r="V8" s="884"/>
      <c r="W8" s="884"/>
      <c r="X8" s="884"/>
      <c r="Y8" s="884"/>
      <c r="Z8" s="884"/>
      <c r="AA8" s="884"/>
      <c r="AB8" s="884"/>
      <c r="AC8" s="884"/>
      <c r="AD8" s="884"/>
      <c r="AE8" s="884"/>
      <c r="AF8" s="884"/>
      <c r="AG8" s="884"/>
      <c r="AH8" s="884"/>
      <c r="AI8" s="885"/>
    </row>
    <row r="9" spans="2:35" ht="35.450000000000003" customHeight="1" x14ac:dyDescent="0.15">
      <c r="B9" s="878"/>
      <c r="C9" s="883"/>
      <c r="D9" s="884"/>
      <c r="E9" s="884"/>
      <c r="F9" s="884"/>
      <c r="G9" s="884"/>
      <c r="H9" s="884"/>
      <c r="I9" s="884"/>
      <c r="J9" s="884"/>
      <c r="K9" s="884"/>
      <c r="L9" s="884"/>
      <c r="M9" s="884"/>
      <c r="N9" s="884"/>
      <c r="O9" s="884"/>
      <c r="P9" s="884"/>
      <c r="Q9" s="884"/>
      <c r="R9" s="884"/>
      <c r="S9" s="884"/>
      <c r="T9" s="884"/>
      <c r="U9" s="884"/>
      <c r="V9" s="884"/>
      <c r="W9" s="884"/>
      <c r="X9" s="884"/>
      <c r="Y9" s="884"/>
      <c r="Z9" s="884"/>
      <c r="AA9" s="884"/>
      <c r="AB9" s="884"/>
      <c r="AC9" s="884"/>
      <c r="AD9" s="884"/>
      <c r="AE9" s="884"/>
      <c r="AF9" s="884"/>
      <c r="AG9" s="884"/>
      <c r="AH9" s="884"/>
      <c r="AI9" s="885"/>
    </row>
    <row r="10" spans="2:35" ht="35.450000000000003" customHeight="1" x14ac:dyDescent="0.15">
      <c r="B10" s="878"/>
      <c r="C10" s="883"/>
      <c r="D10" s="884"/>
      <c r="E10" s="884"/>
      <c r="F10" s="884"/>
      <c r="G10" s="884"/>
      <c r="H10" s="884"/>
      <c r="I10" s="884"/>
      <c r="J10" s="884"/>
      <c r="K10" s="884"/>
      <c r="L10" s="884"/>
      <c r="M10" s="884"/>
      <c r="N10" s="884"/>
      <c r="O10" s="884"/>
      <c r="P10" s="884"/>
      <c r="Q10" s="884"/>
      <c r="R10" s="884"/>
      <c r="S10" s="884"/>
      <c r="T10" s="884"/>
      <c r="U10" s="884"/>
      <c r="V10" s="884"/>
      <c r="W10" s="884"/>
      <c r="X10" s="884"/>
      <c r="Y10" s="884"/>
      <c r="Z10" s="884"/>
      <c r="AA10" s="884"/>
      <c r="AB10" s="884"/>
      <c r="AC10" s="884"/>
      <c r="AD10" s="884"/>
      <c r="AE10" s="884"/>
      <c r="AF10" s="884"/>
      <c r="AG10" s="884"/>
      <c r="AH10" s="884"/>
      <c r="AI10" s="885"/>
    </row>
    <row r="11" spans="2:35" ht="35.450000000000003" customHeight="1" x14ac:dyDescent="0.15">
      <c r="B11" s="878"/>
      <c r="C11" s="883"/>
      <c r="D11" s="884"/>
      <c r="E11" s="884"/>
      <c r="F11" s="884"/>
      <c r="G11" s="884"/>
      <c r="H11" s="884"/>
      <c r="I11" s="884"/>
      <c r="J11" s="884"/>
      <c r="K11" s="884"/>
      <c r="L11" s="884"/>
      <c r="M11" s="884"/>
      <c r="N11" s="884"/>
      <c r="O11" s="884"/>
      <c r="P11" s="884"/>
      <c r="Q11" s="884"/>
      <c r="R11" s="884"/>
      <c r="S11" s="884"/>
      <c r="T11" s="884"/>
      <c r="U11" s="884"/>
      <c r="V11" s="884"/>
      <c r="W11" s="884"/>
      <c r="X11" s="884"/>
      <c r="Y11" s="884"/>
      <c r="Z11" s="884"/>
      <c r="AA11" s="884"/>
      <c r="AB11" s="884"/>
      <c r="AC11" s="884"/>
      <c r="AD11" s="884"/>
      <c r="AE11" s="884"/>
      <c r="AF11" s="884"/>
      <c r="AG11" s="884"/>
      <c r="AH11" s="884"/>
      <c r="AI11" s="885"/>
    </row>
    <row r="12" spans="2:35" ht="35.450000000000003" customHeight="1" x14ac:dyDescent="0.15">
      <c r="B12" s="878"/>
      <c r="C12" s="883"/>
      <c r="D12" s="884"/>
      <c r="E12" s="884"/>
      <c r="F12" s="884"/>
      <c r="G12" s="884"/>
      <c r="H12" s="884"/>
      <c r="I12" s="884"/>
      <c r="J12" s="884"/>
      <c r="K12" s="884"/>
      <c r="L12" s="884"/>
      <c r="M12" s="884"/>
      <c r="N12" s="884"/>
      <c r="O12" s="884"/>
      <c r="P12" s="884"/>
      <c r="Q12" s="884"/>
      <c r="R12" s="884"/>
      <c r="S12" s="884"/>
      <c r="T12" s="884"/>
      <c r="U12" s="884"/>
      <c r="V12" s="884"/>
      <c r="W12" s="884"/>
      <c r="X12" s="884"/>
      <c r="Y12" s="884"/>
      <c r="Z12" s="884"/>
      <c r="AA12" s="884"/>
      <c r="AB12" s="884"/>
      <c r="AC12" s="884"/>
      <c r="AD12" s="884"/>
      <c r="AE12" s="884"/>
      <c r="AF12" s="884"/>
      <c r="AG12" s="884"/>
      <c r="AH12" s="884"/>
      <c r="AI12" s="885"/>
    </row>
    <row r="13" spans="2:35" ht="35.450000000000003" customHeight="1" x14ac:dyDescent="0.15">
      <c r="B13" s="878"/>
      <c r="C13" s="883"/>
      <c r="D13" s="884"/>
      <c r="E13" s="884"/>
      <c r="F13" s="884"/>
      <c r="G13" s="884"/>
      <c r="H13" s="884"/>
      <c r="I13" s="884"/>
      <c r="J13" s="884"/>
      <c r="K13" s="884"/>
      <c r="L13" s="884"/>
      <c r="M13" s="884"/>
      <c r="N13" s="884"/>
      <c r="O13" s="884"/>
      <c r="P13" s="884"/>
      <c r="Q13" s="884"/>
      <c r="R13" s="884"/>
      <c r="S13" s="884"/>
      <c r="T13" s="884"/>
      <c r="U13" s="884"/>
      <c r="V13" s="884"/>
      <c r="W13" s="884"/>
      <c r="X13" s="884"/>
      <c r="Y13" s="884"/>
      <c r="Z13" s="884"/>
      <c r="AA13" s="884"/>
      <c r="AB13" s="884"/>
      <c r="AC13" s="884"/>
      <c r="AD13" s="884"/>
      <c r="AE13" s="884"/>
      <c r="AF13" s="884"/>
      <c r="AG13" s="884"/>
      <c r="AH13" s="884"/>
      <c r="AI13" s="885"/>
    </row>
    <row r="14" spans="2:35" ht="35.450000000000003" customHeight="1" x14ac:dyDescent="0.15">
      <c r="B14" s="878"/>
      <c r="C14" s="883"/>
      <c r="D14" s="884"/>
      <c r="E14" s="884"/>
      <c r="F14" s="884"/>
      <c r="G14" s="884"/>
      <c r="H14" s="884"/>
      <c r="I14" s="884"/>
      <c r="J14" s="884"/>
      <c r="K14" s="884"/>
      <c r="L14" s="884"/>
      <c r="M14" s="884"/>
      <c r="N14" s="884"/>
      <c r="O14" s="884"/>
      <c r="P14" s="884"/>
      <c r="Q14" s="884"/>
      <c r="R14" s="884"/>
      <c r="S14" s="884"/>
      <c r="T14" s="884"/>
      <c r="U14" s="884"/>
      <c r="V14" s="884"/>
      <c r="W14" s="884"/>
      <c r="X14" s="884"/>
      <c r="Y14" s="884"/>
      <c r="Z14" s="884"/>
      <c r="AA14" s="884"/>
      <c r="AB14" s="884"/>
      <c r="AC14" s="884"/>
      <c r="AD14" s="884"/>
      <c r="AE14" s="884"/>
      <c r="AF14" s="884"/>
      <c r="AG14" s="884"/>
      <c r="AH14" s="884"/>
      <c r="AI14" s="885"/>
    </row>
    <row r="15" spans="2:35" ht="35.450000000000003" customHeight="1" x14ac:dyDescent="0.15">
      <c r="B15" s="878"/>
      <c r="C15" s="883"/>
      <c r="D15" s="884"/>
      <c r="E15" s="884"/>
      <c r="F15" s="884"/>
      <c r="G15" s="884"/>
      <c r="H15" s="884"/>
      <c r="I15" s="884"/>
      <c r="J15" s="884"/>
      <c r="K15" s="884"/>
      <c r="L15" s="884"/>
      <c r="M15" s="884"/>
      <c r="N15" s="884"/>
      <c r="O15" s="884"/>
      <c r="P15" s="884"/>
      <c r="Q15" s="884"/>
      <c r="R15" s="884"/>
      <c r="S15" s="884"/>
      <c r="T15" s="884"/>
      <c r="U15" s="884"/>
      <c r="V15" s="884"/>
      <c r="W15" s="884"/>
      <c r="X15" s="884"/>
      <c r="Y15" s="884"/>
      <c r="Z15" s="884"/>
      <c r="AA15" s="884"/>
      <c r="AB15" s="884"/>
      <c r="AC15" s="884"/>
      <c r="AD15" s="884"/>
      <c r="AE15" s="884"/>
      <c r="AF15" s="884"/>
      <c r="AG15" s="884"/>
      <c r="AH15" s="884"/>
      <c r="AI15" s="885"/>
    </row>
    <row r="16" spans="2:35" ht="35.450000000000003" customHeight="1" x14ac:dyDescent="0.15">
      <c r="B16" s="878"/>
      <c r="C16" s="883"/>
      <c r="D16" s="884"/>
      <c r="E16" s="884"/>
      <c r="F16" s="884"/>
      <c r="G16" s="884"/>
      <c r="H16" s="884"/>
      <c r="I16" s="884"/>
      <c r="J16" s="884"/>
      <c r="K16" s="884"/>
      <c r="L16" s="884"/>
      <c r="M16" s="884"/>
      <c r="N16" s="884"/>
      <c r="O16" s="884"/>
      <c r="P16" s="884"/>
      <c r="Q16" s="884"/>
      <c r="R16" s="884"/>
      <c r="S16" s="884"/>
      <c r="T16" s="884"/>
      <c r="U16" s="884"/>
      <c r="V16" s="884"/>
      <c r="W16" s="884"/>
      <c r="X16" s="884"/>
      <c r="Y16" s="884"/>
      <c r="Z16" s="884"/>
      <c r="AA16" s="884"/>
      <c r="AB16" s="884"/>
      <c r="AC16" s="884"/>
      <c r="AD16" s="884"/>
      <c r="AE16" s="884"/>
      <c r="AF16" s="884"/>
      <c r="AG16" s="884"/>
      <c r="AH16" s="884"/>
      <c r="AI16" s="885"/>
    </row>
    <row r="17" spans="2:35" ht="22.5" customHeight="1" x14ac:dyDescent="0.15">
      <c r="B17" s="878"/>
      <c r="C17" s="883"/>
      <c r="D17" s="884"/>
      <c r="E17" s="884"/>
      <c r="F17" s="884"/>
      <c r="G17" s="884"/>
      <c r="H17" s="884"/>
      <c r="I17" s="884"/>
      <c r="J17" s="884"/>
      <c r="K17" s="884"/>
      <c r="L17" s="884"/>
      <c r="M17" s="884"/>
      <c r="N17" s="884"/>
      <c r="O17" s="884"/>
      <c r="P17" s="884"/>
      <c r="Q17" s="884"/>
      <c r="R17" s="884"/>
      <c r="S17" s="884"/>
      <c r="T17" s="884"/>
      <c r="U17" s="884"/>
      <c r="V17" s="884"/>
      <c r="W17" s="884"/>
      <c r="X17" s="884"/>
      <c r="Y17" s="884"/>
      <c r="Z17" s="884"/>
      <c r="AA17" s="884"/>
      <c r="AB17" s="884"/>
      <c r="AC17" s="884"/>
      <c r="AD17" s="884"/>
      <c r="AE17" s="884"/>
      <c r="AF17" s="884"/>
      <c r="AG17" s="884"/>
      <c r="AH17" s="884"/>
      <c r="AI17" s="885"/>
    </row>
    <row r="18" spans="2:35" ht="78.75" customHeight="1" x14ac:dyDescent="0.15">
      <c r="B18" s="879"/>
      <c r="C18" s="12"/>
      <c r="D18" s="9"/>
      <c r="E18" s="11"/>
      <c r="F18" s="10"/>
      <c r="G18" s="10"/>
      <c r="H18" s="9"/>
      <c r="I18" s="9"/>
      <c r="J18" s="9"/>
      <c r="K18" s="9"/>
      <c r="L18" s="9"/>
      <c r="M18" s="9"/>
      <c r="N18" s="9"/>
      <c r="O18" s="9"/>
      <c r="P18" s="9"/>
      <c r="Q18" s="9"/>
      <c r="R18" s="9"/>
      <c r="S18" s="903" t="s">
        <v>564</v>
      </c>
      <c r="T18" s="903"/>
      <c r="U18" s="903"/>
      <c r="V18" s="903"/>
      <c r="W18" s="903"/>
      <c r="X18" s="903"/>
      <c r="Y18" s="903"/>
      <c r="Z18" s="903"/>
      <c r="AA18" s="903"/>
      <c r="AB18" s="903"/>
      <c r="AC18" s="903"/>
      <c r="AD18" s="903"/>
      <c r="AE18" s="903"/>
      <c r="AF18" s="903"/>
      <c r="AG18" s="903"/>
      <c r="AH18" s="903"/>
      <c r="AI18" s="904"/>
    </row>
    <row r="19" spans="2:35" ht="15" customHeight="1" x14ac:dyDescent="0.15"/>
    <row r="20" spans="2:35" ht="26.25" customHeight="1" x14ac:dyDescent="0.2">
      <c r="B20" s="878" t="s">
        <v>31</v>
      </c>
      <c r="C20" s="880" t="s">
        <v>30</v>
      </c>
      <c r="D20" s="881"/>
      <c r="E20" s="881"/>
      <c r="F20" s="881"/>
      <c r="G20" s="881"/>
      <c r="H20" s="881"/>
      <c r="I20" s="881"/>
      <c r="J20" s="881"/>
      <c r="K20" s="881"/>
      <c r="L20" s="881"/>
      <c r="M20" s="881"/>
      <c r="N20" s="881"/>
      <c r="O20" s="881"/>
      <c r="P20" s="881"/>
      <c r="Q20" s="881"/>
      <c r="R20" s="881"/>
      <c r="S20" s="881"/>
      <c r="T20" s="881"/>
      <c r="U20" s="881"/>
      <c r="V20" s="881"/>
      <c r="W20" s="881"/>
      <c r="X20" s="881"/>
      <c r="Y20" s="881"/>
      <c r="Z20" s="881"/>
      <c r="AA20" s="881"/>
      <c r="AB20" s="881"/>
      <c r="AC20" s="881"/>
      <c r="AD20" s="881"/>
      <c r="AE20" s="881"/>
      <c r="AF20" s="881"/>
      <c r="AG20" s="881"/>
      <c r="AH20" s="881"/>
      <c r="AI20" s="882"/>
    </row>
    <row r="21" spans="2:35" ht="35.450000000000003" customHeight="1" x14ac:dyDescent="0.15">
      <c r="B21" s="878"/>
      <c r="C21" s="883"/>
      <c r="D21" s="884"/>
      <c r="E21" s="884"/>
      <c r="F21" s="884"/>
      <c r="G21" s="884"/>
      <c r="H21" s="884"/>
      <c r="I21" s="884"/>
      <c r="J21" s="884"/>
      <c r="K21" s="884"/>
      <c r="L21" s="884"/>
      <c r="M21" s="884"/>
      <c r="N21" s="884"/>
      <c r="O21" s="884"/>
      <c r="P21" s="884"/>
      <c r="Q21" s="884"/>
      <c r="R21" s="884"/>
      <c r="S21" s="884"/>
      <c r="T21" s="884"/>
      <c r="U21" s="884"/>
      <c r="V21" s="884"/>
      <c r="W21" s="884"/>
      <c r="X21" s="884"/>
      <c r="Y21" s="884"/>
      <c r="Z21" s="884"/>
      <c r="AA21" s="884"/>
      <c r="AB21" s="884"/>
      <c r="AC21" s="884"/>
      <c r="AD21" s="884"/>
      <c r="AE21" s="884"/>
      <c r="AF21" s="884"/>
      <c r="AG21" s="884"/>
      <c r="AH21" s="884"/>
      <c r="AI21" s="885"/>
    </row>
    <row r="22" spans="2:35" ht="35.450000000000003" customHeight="1" x14ac:dyDescent="0.15">
      <c r="B22" s="878"/>
      <c r="C22" s="883"/>
      <c r="D22" s="884"/>
      <c r="E22" s="884"/>
      <c r="F22" s="884"/>
      <c r="G22" s="884"/>
      <c r="H22" s="884"/>
      <c r="I22" s="884"/>
      <c r="J22" s="884"/>
      <c r="K22" s="884"/>
      <c r="L22" s="884"/>
      <c r="M22" s="884"/>
      <c r="N22" s="884"/>
      <c r="O22" s="884"/>
      <c r="P22" s="884"/>
      <c r="Q22" s="884"/>
      <c r="R22" s="884"/>
      <c r="S22" s="884"/>
      <c r="T22" s="884"/>
      <c r="U22" s="884"/>
      <c r="V22" s="884"/>
      <c r="W22" s="884"/>
      <c r="X22" s="884"/>
      <c r="Y22" s="884"/>
      <c r="Z22" s="884"/>
      <c r="AA22" s="884"/>
      <c r="AB22" s="884"/>
      <c r="AC22" s="884"/>
      <c r="AD22" s="884"/>
      <c r="AE22" s="884"/>
      <c r="AF22" s="884"/>
      <c r="AG22" s="884"/>
      <c r="AH22" s="884"/>
      <c r="AI22" s="885"/>
    </row>
    <row r="23" spans="2:35" ht="35.450000000000003" customHeight="1" x14ac:dyDescent="0.15">
      <c r="B23" s="878"/>
      <c r="C23" s="883"/>
      <c r="D23" s="884"/>
      <c r="E23" s="884"/>
      <c r="F23" s="884"/>
      <c r="G23" s="884"/>
      <c r="H23" s="884"/>
      <c r="I23" s="884"/>
      <c r="J23" s="884"/>
      <c r="K23" s="884"/>
      <c r="L23" s="884"/>
      <c r="M23" s="884"/>
      <c r="N23" s="884"/>
      <c r="O23" s="884"/>
      <c r="P23" s="884"/>
      <c r="Q23" s="884"/>
      <c r="R23" s="884"/>
      <c r="S23" s="884"/>
      <c r="T23" s="884"/>
      <c r="U23" s="884"/>
      <c r="V23" s="884"/>
      <c r="W23" s="884"/>
      <c r="X23" s="884"/>
      <c r="Y23" s="884"/>
      <c r="Z23" s="884"/>
      <c r="AA23" s="884"/>
      <c r="AB23" s="884"/>
      <c r="AC23" s="884"/>
      <c r="AD23" s="884"/>
      <c r="AE23" s="884"/>
      <c r="AF23" s="884"/>
      <c r="AG23" s="884"/>
      <c r="AH23" s="884"/>
      <c r="AI23" s="885"/>
    </row>
    <row r="24" spans="2:35" ht="35.450000000000003" customHeight="1" x14ac:dyDescent="0.15">
      <c r="B24" s="878"/>
      <c r="C24" s="883"/>
      <c r="D24" s="884"/>
      <c r="E24" s="884"/>
      <c r="F24" s="884"/>
      <c r="G24" s="884"/>
      <c r="H24" s="884"/>
      <c r="I24" s="884"/>
      <c r="J24" s="884"/>
      <c r="K24" s="884"/>
      <c r="L24" s="884"/>
      <c r="M24" s="884"/>
      <c r="N24" s="884"/>
      <c r="O24" s="884"/>
      <c r="P24" s="884"/>
      <c r="Q24" s="884"/>
      <c r="R24" s="884"/>
      <c r="S24" s="884"/>
      <c r="T24" s="884"/>
      <c r="U24" s="884"/>
      <c r="V24" s="884"/>
      <c r="W24" s="884"/>
      <c r="X24" s="884"/>
      <c r="Y24" s="884"/>
      <c r="Z24" s="884"/>
      <c r="AA24" s="884"/>
      <c r="AB24" s="884"/>
      <c r="AC24" s="884"/>
      <c r="AD24" s="884"/>
      <c r="AE24" s="884"/>
      <c r="AF24" s="884"/>
      <c r="AG24" s="884"/>
      <c r="AH24" s="884"/>
      <c r="AI24" s="885"/>
    </row>
    <row r="25" spans="2:35" ht="35.450000000000003" customHeight="1" x14ac:dyDescent="0.15">
      <c r="B25" s="878"/>
      <c r="C25" s="883"/>
      <c r="D25" s="884"/>
      <c r="E25" s="884"/>
      <c r="F25" s="884"/>
      <c r="G25" s="884"/>
      <c r="H25" s="884"/>
      <c r="I25" s="884"/>
      <c r="J25" s="884"/>
      <c r="K25" s="884"/>
      <c r="L25" s="884"/>
      <c r="M25" s="884"/>
      <c r="N25" s="884"/>
      <c r="O25" s="884"/>
      <c r="P25" s="884"/>
      <c r="Q25" s="884"/>
      <c r="R25" s="884"/>
      <c r="S25" s="884"/>
      <c r="T25" s="884"/>
      <c r="U25" s="884"/>
      <c r="V25" s="884"/>
      <c r="W25" s="884"/>
      <c r="X25" s="884"/>
      <c r="Y25" s="884"/>
      <c r="Z25" s="884"/>
      <c r="AA25" s="884"/>
      <c r="AB25" s="884"/>
      <c r="AC25" s="884"/>
      <c r="AD25" s="884"/>
      <c r="AE25" s="884"/>
      <c r="AF25" s="884"/>
      <c r="AG25" s="884"/>
      <c r="AH25" s="884"/>
      <c r="AI25" s="885"/>
    </row>
    <row r="26" spans="2:35" ht="35.450000000000003" customHeight="1" x14ac:dyDescent="0.15">
      <c r="B26" s="878"/>
      <c r="C26" s="883"/>
      <c r="D26" s="884"/>
      <c r="E26" s="884"/>
      <c r="F26" s="884"/>
      <c r="G26" s="884"/>
      <c r="H26" s="884"/>
      <c r="I26" s="884"/>
      <c r="J26" s="884"/>
      <c r="K26" s="884"/>
      <c r="L26" s="884"/>
      <c r="M26" s="884"/>
      <c r="N26" s="884"/>
      <c r="O26" s="884"/>
      <c r="P26" s="884"/>
      <c r="Q26" s="884"/>
      <c r="R26" s="884"/>
      <c r="S26" s="884"/>
      <c r="T26" s="884"/>
      <c r="U26" s="884"/>
      <c r="V26" s="884"/>
      <c r="W26" s="884"/>
      <c r="X26" s="884"/>
      <c r="Y26" s="884"/>
      <c r="Z26" s="884"/>
      <c r="AA26" s="884"/>
      <c r="AB26" s="884"/>
      <c r="AC26" s="884"/>
      <c r="AD26" s="884"/>
      <c r="AE26" s="884"/>
      <c r="AF26" s="884"/>
      <c r="AG26" s="884"/>
      <c r="AH26" s="884"/>
      <c r="AI26" s="885"/>
    </row>
    <row r="27" spans="2:35" ht="35.450000000000003" customHeight="1" x14ac:dyDescent="0.15">
      <c r="B27" s="878"/>
      <c r="C27" s="883"/>
      <c r="D27" s="884"/>
      <c r="E27" s="884"/>
      <c r="F27" s="884"/>
      <c r="G27" s="884"/>
      <c r="H27" s="884"/>
      <c r="I27" s="884"/>
      <c r="J27" s="884"/>
      <c r="K27" s="884"/>
      <c r="L27" s="884"/>
      <c r="M27" s="884"/>
      <c r="N27" s="884"/>
      <c r="O27" s="884"/>
      <c r="P27" s="884"/>
      <c r="Q27" s="884"/>
      <c r="R27" s="884"/>
      <c r="S27" s="884"/>
      <c r="T27" s="884"/>
      <c r="U27" s="884"/>
      <c r="V27" s="884"/>
      <c r="W27" s="884"/>
      <c r="X27" s="884"/>
      <c r="Y27" s="884"/>
      <c r="Z27" s="884"/>
      <c r="AA27" s="884"/>
      <c r="AB27" s="884"/>
      <c r="AC27" s="884"/>
      <c r="AD27" s="884"/>
      <c r="AE27" s="884"/>
      <c r="AF27" s="884"/>
      <c r="AG27" s="884"/>
      <c r="AH27" s="884"/>
      <c r="AI27" s="885"/>
    </row>
    <row r="28" spans="2:35" ht="35.450000000000003" customHeight="1" x14ac:dyDescent="0.15">
      <c r="B28" s="878"/>
      <c r="C28" s="883"/>
      <c r="D28" s="884"/>
      <c r="E28" s="884"/>
      <c r="F28" s="884"/>
      <c r="G28" s="884"/>
      <c r="H28" s="884"/>
      <c r="I28" s="884"/>
      <c r="J28" s="884"/>
      <c r="K28" s="884"/>
      <c r="L28" s="884"/>
      <c r="M28" s="884"/>
      <c r="N28" s="884"/>
      <c r="O28" s="884"/>
      <c r="P28" s="884"/>
      <c r="Q28" s="884"/>
      <c r="R28" s="884"/>
      <c r="S28" s="884"/>
      <c r="T28" s="884"/>
      <c r="U28" s="884"/>
      <c r="V28" s="884"/>
      <c r="W28" s="884"/>
      <c r="X28" s="884"/>
      <c r="Y28" s="884"/>
      <c r="Z28" s="884"/>
      <c r="AA28" s="884"/>
      <c r="AB28" s="884"/>
      <c r="AC28" s="884"/>
      <c r="AD28" s="884"/>
      <c r="AE28" s="884"/>
      <c r="AF28" s="884"/>
      <c r="AG28" s="884"/>
      <c r="AH28" s="884"/>
      <c r="AI28" s="885"/>
    </row>
    <row r="29" spans="2:35" ht="35.450000000000003" customHeight="1" x14ac:dyDescent="0.15">
      <c r="B29" s="878"/>
      <c r="C29" s="883"/>
      <c r="D29" s="884"/>
      <c r="E29" s="884"/>
      <c r="F29" s="884"/>
      <c r="G29" s="884"/>
      <c r="H29" s="884"/>
      <c r="I29" s="884"/>
      <c r="J29" s="884"/>
      <c r="K29" s="884"/>
      <c r="L29" s="884"/>
      <c r="M29" s="884"/>
      <c r="N29" s="884"/>
      <c r="O29" s="884"/>
      <c r="P29" s="884"/>
      <c r="Q29" s="884"/>
      <c r="R29" s="884"/>
      <c r="S29" s="884"/>
      <c r="T29" s="884"/>
      <c r="U29" s="884"/>
      <c r="V29" s="884"/>
      <c r="W29" s="884"/>
      <c r="X29" s="884"/>
      <c r="Y29" s="884"/>
      <c r="Z29" s="884"/>
      <c r="AA29" s="884"/>
      <c r="AB29" s="884"/>
      <c r="AC29" s="884"/>
      <c r="AD29" s="884"/>
      <c r="AE29" s="884"/>
      <c r="AF29" s="884"/>
      <c r="AG29" s="884"/>
      <c r="AH29" s="884"/>
      <c r="AI29" s="885"/>
    </row>
    <row r="30" spans="2:35" ht="35.450000000000003" customHeight="1" x14ac:dyDescent="0.15">
      <c r="B30" s="878"/>
      <c r="C30" s="883"/>
      <c r="D30" s="884"/>
      <c r="E30" s="884"/>
      <c r="F30" s="884"/>
      <c r="G30" s="884"/>
      <c r="H30" s="884"/>
      <c r="I30" s="884"/>
      <c r="J30" s="884"/>
      <c r="K30" s="884"/>
      <c r="L30" s="884"/>
      <c r="M30" s="884"/>
      <c r="N30" s="884"/>
      <c r="O30" s="884"/>
      <c r="P30" s="884"/>
      <c r="Q30" s="884"/>
      <c r="R30" s="884"/>
      <c r="S30" s="884"/>
      <c r="T30" s="884"/>
      <c r="U30" s="884"/>
      <c r="V30" s="884"/>
      <c r="W30" s="884"/>
      <c r="X30" s="884"/>
      <c r="Y30" s="884"/>
      <c r="Z30" s="884"/>
      <c r="AA30" s="884"/>
      <c r="AB30" s="884"/>
      <c r="AC30" s="884"/>
      <c r="AD30" s="884"/>
      <c r="AE30" s="884"/>
      <c r="AF30" s="884"/>
      <c r="AG30" s="884"/>
      <c r="AH30" s="884"/>
      <c r="AI30" s="885"/>
    </row>
    <row r="31" spans="2:35" ht="22.5" customHeight="1" x14ac:dyDescent="0.15">
      <c r="B31" s="878"/>
      <c r="C31" s="883"/>
      <c r="D31" s="884"/>
      <c r="E31" s="884"/>
      <c r="F31" s="884"/>
      <c r="G31" s="884"/>
      <c r="H31" s="884"/>
      <c r="I31" s="884"/>
      <c r="J31" s="884"/>
      <c r="K31" s="884"/>
      <c r="L31" s="884"/>
      <c r="M31" s="884"/>
      <c r="N31" s="884"/>
      <c r="O31" s="884"/>
      <c r="P31" s="884"/>
      <c r="Q31" s="884"/>
      <c r="R31" s="884"/>
      <c r="S31" s="884"/>
      <c r="T31" s="884"/>
      <c r="U31" s="884"/>
      <c r="V31" s="884"/>
      <c r="W31" s="884"/>
      <c r="X31" s="884"/>
      <c r="Y31" s="884"/>
      <c r="Z31" s="884"/>
      <c r="AA31" s="884"/>
      <c r="AB31" s="884"/>
      <c r="AC31" s="884"/>
      <c r="AD31" s="884"/>
      <c r="AE31" s="884"/>
      <c r="AF31" s="884"/>
      <c r="AG31" s="884"/>
      <c r="AH31" s="884"/>
      <c r="AI31" s="885"/>
    </row>
    <row r="32" spans="2:35" ht="78.75" customHeight="1" x14ac:dyDescent="0.15">
      <c r="B32" s="879"/>
      <c r="C32" s="12"/>
      <c r="D32" s="9"/>
      <c r="E32" s="11"/>
      <c r="F32" s="10"/>
      <c r="G32" s="10"/>
      <c r="H32" s="9"/>
      <c r="I32" s="9"/>
      <c r="J32" s="9"/>
      <c r="K32" s="9"/>
      <c r="L32" s="9"/>
      <c r="M32" s="9"/>
      <c r="N32" s="9"/>
      <c r="O32" s="9"/>
      <c r="P32" s="9"/>
      <c r="Q32" s="9"/>
      <c r="R32" s="9"/>
      <c r="S32" s="903"/>
      <c r="T32" s="903"/>
      <c r="U32" s="903"/>
      <c r="V32" s="903"/>
      <c r="W32" s="903"/>
      <c r="X32" s="903"/>
      <c r="Y32" s="903"/>
      <c r="Z32" s="903"/>
      <c r="AA32" s="903"/>
      <c r="AB32" s="903"/>
      <c r="AC32" s="903"/>
      <c r="AD32" s="903"/>
      <c r="AE32" s="903"/>
      <c r="AF32" s="903"/>
      <c r="AG32" s="903"/>
      <c r="AH32" s="903"/>
      <c r="AI32" s="904"/>
    </row>
    <row r="33" ht="15" customHeight="1" x14ac:dyDescent="0.15"/>
  </sheetData>
  <mergeCells count="23">
    <mergeCell ref="C21:AI31"/>
    <mergeCell ref="J5:L5"/>
    <mergeCell ref="M5:R5"/>
    <mergeCell ref="S5:V5"/>
    <mergeCell ref="W5:AB5"/>
    <mergeCell ref="S18:AI18"/>
    <mergeCell ref="C7:AI17"/>
    <mergeCell ref="B20:B32"/>
    <mergeCell ref="C20:AI20"/>
    <mergeCell ref="S32:AI32"/>
    <mergeCell ref="B3:AI3"/>
    <mergeCell ref="B4:D4"/>
    <mergeCell ref="E4:I4"/>
    <mergeCell ref="J4:L4"/>
    <mergeCell ref="M4:R4"/>
    <mergeCell ref="S4:V4"/>
    <mergeCell ref="W4:AB4"/>
    <mergeCell ref="AC4:AE5"/>
    <mergeCell ref="AF4:AI5"/>
    <mergeCell ref="B6:B18"/>
    <mergeCell ref="C6:AI6"/>
    <mergeCell ref="B5:D5"/>
    <mergeCell ref="E5:I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8" tint="0.39997558519241921"/>
  </sheetPr>
  <dimension ref="B1:CH52"/>
  <sheetViews>
    <sheetView showGridLines="0" showZeros="0" view="pageBreakPreview" zoomScaleNormal="100" zoomScaleSheetLayoutView="100" workbookViewId="0">
      <selection activeCell="R14" sqref="R14:T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x14ac:dyDescent="0.15">
      <c r="AU1" s="972" t="s">
        <v>319</v>
      </c>
      <c r="AV1" s="973" t="s">
        <v>312</v>
      </c>
      <c r="AW1" s="975" t="s">
        <v>313</v>
      </c>
      <c r="AX1" s="977" t="s">
        <v>320</v>
      </c>
      <c r="AY1" s="978"/>
      <c r="AZ1" s="978"/>
      <c r="BA1" s="978"/>
      <c r="BB1" s="978"/>
      <c r="BC1" s="978"/>
      <c r="BD1" s="978"/>
      <c r="BE1" s="978"/>
      <c r="BF1" s="978"/>
      <c r="BG1" s="978"/>
      <c r="BH1" s="978"/>
      <c r="BI1" s="978"/>
      <c r="BJ1" s="978"/>
      <c r="BK1" s="978"/>
      <c r="BL1" s="978"/>
      <c r="BM1" s="978"/>
      <c r="BN1" s="978"/>
      <c r="BO1" s="978"/>
      <c r="BP1" s="978"/>
      <c r="BQ1" s="978"/>
      <c r="BR1" s="979"/>
      <c r="BS1" s="724" t="s">
        <v>314</v>
      </c>
      <c r="BT1" s="980"/>
      <c r="BU1" s="980"/>
      <c r="BV1" s="980"/>
      <c r="BW1" s="991" t="s">
        <v>321</v>
      </c>
      <c r="BX1" s="992"/>
      <c r="BY1" s="992"/>
      <c r="BZ1" s="992"/>
      <c r="CA1" s="992"/>
      <c r="CB1" s="992"/>
      <c r="CC1" s="992"/>
      <c r="CD1" s="992"/>
      <c r="CE1" s="992"/>
      <c r="CF1" s="992"/>
      <c r="CG1" s="992"/>
      <c r="CH1" s="993"/>
    </row>
    <row r="2" spans="2:86" ht="8.25" customHeight="1" x14ac:dyDescent="0.15">
      <c r="AU2" s="972"/>
      <c r="AV2" s="974"/>
      <c r="AW2" s="976"/>
      <c r="AX2" s="939" t="s">
        <v>322</v>
      </c>
      <c r="AY2" s="441"/>
      <c r="AZ2" s="441"/>
      <c r="BA2" s="441"/>
      <c r="BB2" s="441"/>
      <c r="BC2" s="441"/>
      <c r="BD2" s="441"/>
      <c r="BE2" s="441"/>
      <c r="BF2" s="441"/>
      <c r="BG2" s="441"/>
      <c r="BH2" s="441"/>
      <c r="BI2" s="441"/>
      <c r="BJ2" s="441" t="s">
        <v>323</v>
      </c>
      <c r="BK2" s="441"/>
      <c r="BL2" s="441"/>
      <c r="BM2" s="441"/>
      <c r="BN2" s="441"/>
      <c r="BO2" s="441"/>
      <c r="BP2" s="441"/>
      <c r="BQ2" s="441"/>
      <c r="BR2" s="994"/>
      <c r="BS2" s="980"/>
      <c r="BT2" s="980"/>
      <c r="BU2" s="980"/>
      <c r="BV2" s="980"/>
      <c r="BW2" s="995" t="s">
        <v>316</v>
      </c>
      <c r="BX2" s="620"/>
      <c r="BY2" s="620"/>
      <c r="BZ2" s="620"/>
      <c r="CA2" s="441" t="s">
        <v>324</v>
      </c>
      <c r="CB2" s="441"/>
      <c r="CC2" s="441"/>
      <c r="CD2" s="441"/>
      <c r="CE2" s="441"/>
      <c r="CF2" s="441"/>
      <c r="CG2" s="441"/>
      <c r="CH2" s="994"/>
    </row>
    <row r="3" spans="2:86" ht="24.95" customHeight="1" x14ac:dyDescent="0.15">
      <c r="B3" s="712" t="s">
        <v>467</v>
      </c>
      <c r="C3" s="937"/>
      <c r="D3" s="937"/>
      <c r="E3" s="938"/>
      <c r="F3" s="938"/>
      <c r="G3" s="938"/>
      <c r="H3" s="938"/>
      <c r="I3" s="938"/>
      <c r="J3" s="938"/>
      <c r="K3" s="937"/>
      <c r="L3" s="937"/>
      <c r="M3" s="937"/>
      <c r="N3" s="937"/>
      <c r="O3" s="937"/>
      <c r="P3" s="937"/>
      <c r="Q3" s="937"/>
      <c r="R3" s="937"/>
      <c r="S3" s="937"/>
      <c r="T3" s="937"/>
      <c r="U3" s="937"/>
      <c r="V3" s="937"/>
      <c r="W3" s="937"/>
      <c r="X3" s="937"/>
      <c r="Y3" s="937"/>
      <c r="Z3" s="937"/>
      <c r="AA3" s="937"/>
      <c r="AB3" s="937"/>
      <c r="AC3" s="937"/>
      <c r="AD3" s="937"/>
      <c r="AE3" s="937"/>
      <c r="AF3" s="937"/>
      <c r="AG3" s="937"/>
      <c r="AH3" s="937"/>
      <c r="AI3" s="937"/>
      <c r="AJ3" s="937"/>
      <c r="AK3" s="937"/>
      <c r="AL3" s="937"/>
      <c r="AM3" s="937"/>
      <c r="AN3" s="937"/>
      <c r="AO3" s="937"/>
      <c r="AU3" s="972"/>
      <c r="AV3" s="974"/>
      <c r="AW3" s="976"/>
      <c r="AX3" s="939" t="s">
        <v>26</v>
      </c>
      <c r="AY3" s="441"/>
      <c r="AZ3" s="441"/>
      <c r="BA3" s="441"/>
      <c r="BB3" s="441" t="s">
        <v>22</v>
      </c>
      <c r="BC3" s="441"/>
      <c r="BD3" s="441"/>
      <c r="BE3" s="441"/>
      <c r="BF3" s="441" t="s">
        <v>24</v>
      </c>
      <c r="BG3" s="441"/>
      <c r="BH3" s="441"/>
      <c r="BI3" s="441"/>
      <c r="BJ3" s="620" t="s">
        <v>26</v>
      </c>
      <c r="BK3" s="620"/>
      <c r="BL3" s="620"/>
      <c r="BM3" s="620" t="s">
        <v>22</v>
      </c>
      <c r="BN3" s="620"/>
      <c r="BO3" s="620"/>
      <c r="BP3" s="620" t="s">
        <v>24</v>
      </c>
      <c r="BQ3" s="620"/>
      <c r="BR3" s="990"/>
      <c r="BS3" s="724" t="s">
        <v>26</v>
      </c>
      <c r="BT3" s="724" t="s">
        <v>22</v>
      </c>
      <c r="BU3" s="724" t="s">
        <v>24</v>
      </c>
      <c r="BV3" s="724" t="s">
        <v>317</v>
      </c>
      <c r="BW3" s="939" t="s">
        <v>325</v>
      </c>
      <c r="BX3" s="441"/>
      <c r="BY3" s="441"/>
      <c r="BZ3" s="441"/>
      <c r="CA3" s="441" t="s">
        <v>22</v>
      </c>
      <c r="CB3" s="441"/>
      <c r="CC3" s="441"/>
      <c r="CD3" s="441"/>
      <c r="CE3" s="441" t="s">
        <v>24</v>
      </c>
      <c r="CF3" s="441"/>
      <c r="CG3" s="441"/>
      <c r="CH3" s="994"/>
    </row>
    <row r="4" spans="2:86" ht="18" customHeight="1" x14ac:dyDescent="0.15">
      <c r="B4" s="583" t="s">
        <v>27</v>
      </c>
      <c r="C4" s="583"/>
      <c r="D4" s="889"/>
      <c r="E4" s="985" t="str">
        <f>'様式A-1'!$D$3</f>
        <v>カワジリトンネル</v>
      </c>
      <c r="F4" s="986"/>
      <c r="G4" s="986"/>
      <c r="H4" s="986"/>
      <c r="I4" s="986"/>
      <c r="J4" s="987"/>
      <c r="K4" s="465" t="s">
        <v>28</v>
      </c>
      <c r="L4" s="620"/>
      <c r="M4" s="620"/>
      <c r="N4" s="984" t="str">
        <f>'様式A-1'!$J$3</f>
        <v>一般国道187号線</v>
      </c>
      <c r="O4" s="984"/>
      <c r="P4" s="984"/>
      <c r="Q4" s="984"/>
      <c r="R4" s="984"/>
      <c r="S4" s="984"/>
      <c r="T4" s="441" t="s">
        <v>268</v>
      </c>
      <c r="U4" s="441"/>
      <c r="V4" s="441"/>
      <c r="W4" s="441"/>
      <c r="X4" s="441"/>
      <c r="Y4" s="984" t="str">
        <f>様式B!$K$5</f>
        <v>株式会社ニュージェック</v>
      </c>
      <c r="Z4" s="984"/>
      <c r="AA4" s="984"/>
      <c r="AB4" s="984"/>
      <c r="AC4" s="984"/>
      <c r="AD4" s="984"/>
      <c r="AE4" s="984"/>
      <c r="AF4" s="984"/>
      <c r="AG4" s="417" t="s">
        <v>229</v>
      </c>
      <c r="AH4" s="418"/>
      <c r="AI4" s="418"/>
      <c r="AJ4" s="419"/>
      <c r="AK4" s="894">
        <f>様式B!$Q$5</f>
        <v>44876</v>
      </c>
      <c r="AL4" s="988"/>
      <c r="AM4" s="988"/>
      <c r="AN4" s="988"/>
      <c r="AO4" s="989"/>
      <c r="AU4" s="972"/>
      <c r="AV4" s="974"/>
      <c r="AW4" s="976"/>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80"/>
      <c r="BT4" s="980"/>
      <c r="BU4" s="980"/>
      <c r="BV4" s="980"/>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x14ac:dyDescent="0.15">
      <c r="B5" s="590" t="s">
        <v>0</v>
      </c>
      <c r="C5" s="590"/>
      <c r="D5" s="901"/>
      <c r="E5" s="981" t="str">
        <f>'様式A-1'!$D$4</f>
        <v>川尻トンネル</v>
      </c>
      <c r="F5" s="982"/>
      <c r="G5" s="982"/>
      <c r="H5" s="982"/>
      <c r="I5" s="982"/>
      <c r="J5" s="983"/>
      <c r="K5" s="720" t="s">
        <v>1</v>
      </c>
      <c r="L5" s="724"/>
      <c r="M5" s="724"/>
      <c r="N5" s="984" t="str">
        <f>'様式A-1'!$R$3</f>
        <v>山口県岩国土木建築事務所</v>
      </c>
      <c r="O5" s="984"/>
      <c r="P5" s="984"/>
      <c r="Q5" s="984"/>
      <c r="R5" s="984"/>
      <c r="S5" s="984"/>
      <c r="T5" s="441" t="s">
        <v>269</v>
      </c>
      <c r="U5" s="441"/>
      <c r="V5" s="441"/>
      <c r="W5" s="441"/>
      <c r="X5" s="441"/>
      <c r="Y5" s="984" t="str">
        <f>様式B!$K$6</f>
        <v>石村勝伸</v>
      </c>
      <c r="Z5" s="984"/>
      <c r="AA5" s="984"/>
      <c r="AB5" s="984"/>
      <c r="AC5" s="984"/>
      <c r="AD5" s="984"/>
      <c r="AE5" s="984"/>
      <c r="AF5" s="984"/>
      <c r="AG5" s="876"/>
      <c r="AH5" s="893"/>
      <c r="AI5" s="893"/>
      <c r="AJ5" s="877"/>
      <c r="AK5" s="735"/>
      <c r="AL5" s="736"/>
      <c r="AM5" s="736"/>
      <c r="AN5" s="736"/>
      <c r="AO5" s="737"/>
      <c r="AU5" s="972"/>
      <c r="AV5" s="134" t="str">
        <f>N7</f>
        <v>PS</v>
      </c>
      <c r="AW5" s="113">
        <f>R7</f>
        <v>3.4</v>
      </c>
      <c r="AX5" s="141">
        <f>+Y32</f>
        <v>0</v>
      </c>
      <c r="AY5" s="141">
        <f>+Z32</f>
        <v>0</v>
      </c>
      <c r="AZ5" s="141">
        <f>+AA32</f>
        <v>0</v>
      </c>
      <c r="BA5" s="141">
        <f t="shared" ref="BA5" si="0">+AB32</f>
        <v>0</v>
      </c>
      <c r="BB5" s="141">
        <f>+AC32</f>
        <v>0</v>
      </c>
      <c r="BC5" s="141">
        <f t="shared" ref="BC5:BI5" si="1">+AD32</f>
        <v>0</v>
      </c>
      <c r="BD5" s="141">
        <f t="shared" si="1"/>
        <v>4</v>
      </c>
      <c r="BE5" s="141">
        <f t="shared" si="1"/>
        <v>0</v>
      </c>
      <c r="BF5" s="141">
        <f t="shared" si="1"/>
        <v>0</v>
      </c>
      <c r="BG5" s="141">
        <f t="shared" si="1"/>
        <v>0</v>
      </c>
      <c r="BH5" s="141">
        <f t="shared" si="1"/>
        <v>0</v>
      </c>
      <c r="BI5" s="141">
        <f t="shared" si="1"/>
        <v>0</v>
      </c>
      <c r="BJ5" s="141">
        <f>+Y35</f>
        <v>0</v>
      </c>
      <c r="BK5" s="141">
        <f t="shared" ref="BK5" si="2">+Z35</f>
        <v>0</v>
      </c>
      <c r="BL5" s="141">
        <f>+AA35</f>
        <v>0</v>
      </c>
      <c r="BM5" s="141">
        <f>+AC35</f>
        <v>0</v>
      </c>
      <c r="BN5" s="141">
        <f t="shared" ref="BN5:BO5" si="3">+AD35</f>
        <v>0</v>
      </c>
      <c r="BO5" s="141">
        <f t="shared" si="3"/>
        <v>4</v>
      </c>
      <c r="BP5" s="141">
        <f>+AG35</f>
        <v>0</v>
      </c>
      <c r="BQ5" s="141">
        <f>+AH35</f>
        <v>0</v>
      </c>
      <c r="BR5" s="141">
        <f>+AI35</f>
        <v>0</v>
      </c>
      <c r="BS5" s="292" t="str">
        <f>+Y36</f>
        <v>Ⅰ</v>
      </c>
      <c r="BT5" s="292" t="str">
        <f>+AC36</f>
        <v>Ⅱ</v>
      </c>
      <c r="BU5" s="292" t="str">
        <f>+AG36</f>
        <v>Ⅰ</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71.149999999999991</v>
      </c>
      <c r="CD5" s="116">
        <f t="shared" si="4"/>
        <v>0</v>
      </c>
      <c r="CE5" s="116">
        <f t="shared" si="4"/>
        <v>0</v>
      </c>
      <c r="CF5" s="116">
        <f t="shared" si="4"/>
        <v>0</v>
      </c>
      <c r="CG5" s="116">
        <f t="shared" si="4"/>
        <v>0</v>
      </c>
      <c r="CH5" s="116">
        <f t="shared" si="4"/>
        <v>0</v>
      </c>
    </row>
    <row r="6" spans="2:86" ht="12" customHeight="1" x14ac:dyDescent="0.15">
      <c r="B6" s="940" t="s">
        <v>228</v>
      </c>
      <c r="C6" s="941"/>
      <c r="D6" s="942"/>
      <c r="E6" s="943"/>
      <c r="F6" s="943"/>
      <c r="G6" s="943"/>
      <c r="H6" s="943"/>
      <c r="I6" s="943"/>
      <c r="J6" s="944"/>
      <c r="K6" s="949" t="s">
        <v>468</v>
      </c>
      <c r="L6" s="950"/>
      <c r="M6" s="950"/>
      <c r="N6" s="950"/>
      <c r="O6" s="950"/>
      <c r="P6" s="950"/>
      <c r="Q6" s="950"/>
      <c r="R6" s="950"/>
      <c r="S6" s="950"/>
      <c r="T6" s="950"/>
      <c r="U6" s="950"/>
      <c r="V6" s="950"/>
      <c r="W6" s="950"/>
      <c r="X6" s="950"/>
      <c r="Y6" s="951"/>
      <c r="Z6" s="951"/>
      <c r="AA6" s="951"/>
      <c r="AB6" s="951"/>
      <c r="AC6" s="951"/>
      <c r="AD6" s="951"/>
      <c r="AE6" s="951"/>
      <c r="AF6" s="951"/>
      <c r="AG6" s="951"/>
      <c r="AH6" s="951"/>
      <c r="AI6" s="951"/>
      <c r="AJ6" s="951"/>
      <c r="AK6" s="950"/>
      <c r="AL6" s="950"/>
      <c r="AM6" s="950"/>
      <c r="AN6" s="950"/>
      <c r="AO6" s="952"/>
      <c r="AP6" s="3"/>
    </row>
    <row r="7" spans="2:86" ht="12" customHeight="1" x14ac:dyDescent="0.15">
      <c r="B7" s="697"/>
      <c r="C7" s="945"/>
      <c r="D7" s="943"/>
      <c r="E7" s="943"/>
      <c r="F7" s="943"/>
      <c r="G7" s="943"/>
      <c r="H7" s="943"/>
      <c r="I7" s="943"/>
      <c r="J7" s="944"/>
      <c r="K7" s="912" t="s">
        <v>227</v>
      </c>
      <c r="L7" s="922"/>
      <c r="M7" s="923"/>
      <c r="N7" s="913" t="s">
        <v>663</v>
      </c>
      <c r="O7" s="914"/>
      <c r="P7" s="912" t="s">
        <v>469</v>
      </c>
      <c r="Q7" s="923"/>
      <c r="R7" s="953">
        <f>IF(N7="","",IFERROR(INDEX('様式A-2'!$C$9:$C$434,MATCH(N7,'様式A-2'!$B$9:$B$434,0)),""))</f>
        <v>3.4</v>
      </c>
      <c r="S7" s="954"/>
      <c r="T7" s="955"/>
      <c r="U7" s="956" t="s">
        <v>470</v>
      </c>
      <c r="V7" s="957"/>
      <c r="W7" s="956" t="s">
        <v>471</v>
      </c>
      <c r="X7" s="962"/>
      <c r="Y7" s="911" t="s">
        <v>226</v>
      </c>
      <c r="Z7" s="911"/>
      <c r="AA7" s="911"/>
      <c r="AB7" s="911"/>
      <c r="AC7" s="956" t="s">
        <v>472</v>
      </c>
      <c r="AD7" s="962"/>
      <c r="AE7" s="962"/>
      <c r="AF7" s="962"/>
      <c r="AG7" s="962"/>
      <c r="AH7" s="962"/>
      <c r="AI7" s="962"/>
      <c r="AJ7" s="957"/>
      <c r="AK7" s="962" t="s">
        <v>473</v>
      </c>
      <c r="AL7" s="962"/>
      <c r="AM7" s="962"/>
      <c r="AN7" s="965"/>
      <c r="AO7" s="966"/>
      <c r="AP7" s="3"/>
      <c r="AS7" s="112" t="str">
        <f>$N$7&amp;"S"</f>
        <v>PSS</v>
      </c>
      <c r="AW7" s="164"/>
    </row>
    <row r="8" spans="2:86" ht="12" customHeight="1" x14ac:dyDescent="0.15">
      <c r="B8" s="697"/>
      <c r="C8" s="945"/>
      <c r="D8" s="943"/>
      <c r="E8" s="943"/>
      <c r="F8" s="943"/>
      <c r="G8" s="943"/>
      <c r="H8" s="943"/>
      <c r="I8" s="943"/>
      <c r="J8" s="944"/>
      <c r="K8" s="911" t="s">
        <v>474</v>
      </c>
      <c r="L8" s="911" t="s">
        <v>207</v>
      </c>
      <c r="M8" s="911"/>
      <c r="N8" s="911" t="s">
        <v>206</v>
      </c>
      <c r="O8" s="911"/>
      <c r="P8" s="911" t="s">
        <v>475</v>
      </c>
      <c r="Q8" s="911"/>
      <c r="R8" s="911" t="s">
        <v>6</v>
      </c>
      <c r="S8" s="911"/>
      <c r="T8" s="911"/>
      <c r="U8" s="958"/>
      <c r="V8" s="959"/>
      <c r="W8" s="958"/>
      <c r="X8" s="963"/>
      <c r="Y8" s="911"/>
      <c r="Z8" s="911"/>
      <c r="AA8" s="911"/>
      <c r="AB8" s="911"/>
      <c r="AC8" s="960"/>
      <c r="AD8" s="964"/>
      <c r="AE8" s="964"/>
      <c r="AF8" s="964"/>
      <c r="AG8" s="964"/>
      <c r="AH8" s="964"/>
      <c r="AI8" s="964"/>
      <c r="AJ8" s="961"/>
      <c r="AK8" s="963"/>
      <c r="AL8" s="963"/>
      <c r="AM8" s="963"/>
      <c r="AN8" s="967"/>
      <c r="AO8" s="968"/>
      <c r="AP8" s="3"/>
    </row>
    <row r="9" spans="2:86" ht="12" customHeight="1" x14ac:dyDescent="0.15">
      <c r="B9" s="697"/>
      <c r="C9" s="945"/>
      <c r="D9" s="943"/>
      <c r="E9" s="943"/>
      <c r="F9" s="943"/>
      <c r="G9" s="943"/>
      <c r="H9" s="943"/>
      <c r="I9" s="943"/>
      <c r="J9" s="944"/>
      <c r="K9" s="911"/>
      <c r="L9" s="911"/>
      <c r="M9" s="911"/>
      <c r="N9" s="911"/>
      <c r="O9" s="911"/>
      <c r="P9" s="911"/>
      <c r="Q9" s="911"/>
      <c r="R9" s="911"/>
      <c r="S9" s="911"/>
      <c r="T9" s="911"/>
      <c r="U9" s="958"/>
      <c r="V9" s="959"/>
      <c r="W9" s="958"/>
      <c r="X9" s="963"/>
      <c r="Y9" s="911" t="s">
        <v>476</v>
      </c>
      <c r="Z9" s="911"/>
      <c r="AA9" s="911"/>
      <c r="AB9" s="911"/>
      <c r="AC9" s="911" t="s">
        <v>477</v>
      </c>
      <c r="AD9" s="911"/>
      <c r="AE9" s="911"/>
      <c r="AF9" s="911"/>
      <c r="AG9" s="911" t="s">
        <v>478</v>
      </c>
      <c r="AH9" s="911"/>
      <c r="AI9" s="911"/>
      <c r="AJ9" s="911"/>
      <c r="AK9" s="963"/>
      <c r="AL9" s="963"/>
      <c r="AM9" s="963"/>
      <c r="AN9" s="967"/>
      <c r="AO9" s="968"/>
      <c r="AP9" s="3"/>
    </row>
    <row r="10" spans="2:86" ht="12" customHeight="1" x14ac:dyDescent="0.15">
      <c r="B10" s="697"/>
      <c r="C10" s="945"/>
      <c r="D10" s="943"/>
      <c r="E10" s="943"/>
      <c r="F10" s="943"/>
      <c r="G10" s="943"/>
      <c r="H10" s="943"/>
      <c r="I10" s="943"/>
      <c r="J10" s="944"/>
      <c r="K10" s="911"/>
      <c r="L10" s="911"/>
      <c r="M10" s="911"/>
      <c r="N10" s="911"/>
      <c r="O10" s="911"/>
      <c r="P10" s="911"/>
      <c r="Q10" s="911"/>
      <c r="R10" s="911"/>
      <c r="S10" s="911"/>
      <c r="T10" s="911"/>
      <c r="U10" s="960"/>
      <c r="V10" s="961"/>
      <c r="W10" s="960"/>
      <c r="X10" s="964"/>
      <c r="Y10" s="133" t="s">
        <v>34</v>
      </c>
      <c r="Z10" s="133" t="s">
        <v>35</v>
      </c>
      <c r="AA10" s="133" t="s">
        <v>479</v>
      </c>
      <c r="AB10" s="133" t="s">
        <v>480</v>
      </c>
      <c r="AC10" s="133" t="s">
        <v>34</v>
      </c>
      <c r="AD10" s="133" t="s">
        <v>35</v>
      </c>
      <c r="AE10" s="133" t="s">
        <v>479</v>
      </c>
      <c r="AF10" s="133" t="s">
        <v>480</v>
      </c>
      <c r="AG10" s="133" t="s">
        <v>34</v>
      </c>
      <c r="AH10" s="133" t="s">
        <v>35</v>
      </c>
      <c r="AI10" s="133" t="s">
        <v>479</v>
      </c>
      <c r="AJ10" s="133" t="s">
        <v>480</v>
      </c>
      <c r="AK10" s="964"/>
      <c r="AL10" s="964"/>
      <c r="AM10" s="964"/>
      <c r="AN10" s="969"/>
      <c r="AO10" s="970"/>
      <c r="AP10" s="3"/>
    </row>
    <row r="11" spans="2:86" ht="12" customHeight="1" x14ac:dyDescent="0.15">
      <c r="B11" s="697"/>
      <c r="C11" s="945"/>
      <c r="D11" s="943"/>
      <c r="E11" s="943"/>
      <c r="F11" s="943"/>
      <c r="G11" s="943"/>
      <c r="H11" s="943"/>
      <c r="I11" s="943"/>
      <c r="J11" s="944"/>
      <c r="K11" s="136">
        <f>IF(L11="","",AS11)</f>
        <v>1</v>
      </c>
      <c r="L11" s="935" t="str">
        <f>IFERROR(VLOOKUP($AS$7&amp;$AS11,'様式C-1-1用'!$C$4:$AI$3000,5,0),"")</f>
        <v>覆工・坑門</v>
      </c>
      <c r="M11" s="936"/>
      <c r="N11" s="935" t="str">
        <f>IFERROR(VLOOKUP($AS$7&amp;$AS11,'様式C-1-1用'!$C$4:$AI$3000,6,0),"")</f>
        <v>面壁・妻壁等</v>
      </c>
      <c r="O11" s="936"/>
      <c r="P11" s="935" t="str">
        <f>IFERROR(VLOOKUP($AS$7&amp;$AS11,'様式C-1-1用'!$C$4:$AI$3000,7,0),"")</f>
        <v>材質劣化</v>
      </c>
      <c r="Q11" s="936"/>
      <c r="R11" s="431" t="str">
        <f>IFERROR(VLOOKUP($AS$7&amp;$AS11,'様式C-1-1用'!$C$4:$AI$3000,9,0),"")</f>
        <v>うき・はく離</v>
      </c>
      <c r="S11" s="431"/>
      <c r="T11" s="431"/>
      <c r="U11" s="913" t="str">
        <f>IFERROR(VLOOKUP($AS$7&amp;$AS11,'様式C-1-1用'!$C$4:$AI$3000,20,0),"")</f>
        <v>Ⅱ</v>
      </c>
      <c r="V11" s="915"/>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4.8</v>
      </c>
      <c r="AF11" s="338">
        <f>IFERROR(VLOOKUP($AS$7&amp;$AS11,'様式C-1-1用'!$C$4:$BS$1003,65,0),"")</f>
        <v>0</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71" t="str">
        <f>IFERROR(VLOOKUP($AS$7&amp;$AS11,'様式C-1-1用'!$C$4:$AI$1003,17,0),"")</f>
        <v/>
      </c>
      <c r="AL11" s="971"/>
      <c r="AM11" s="971"/>
      <c r="AN11" s="770"/>
      <c r="AO11" s="771"/>
      <c r="AP11" s="3"/>
      <c r="AQ11" s="165">
        <f>IF(P11="外力",1,IF(P11="材質劣化",2,IF(P11="漏水",3,0)))</f>
        <v>2</v>
      </c>
      <c r="AS11" s="112">
        <v>1</v>
      </c>
    </row>
    <row r="12" spans="2:86" ht="12" customHeight="1" x14ac:dyDescent="0.15">
      <c r="B12" s="697"/>
      <c r="C12" s="945"/>
      <c r="D12" s="943"/>
      <c r="E12" s="943"/>
      <c r="F12" s="943"/>
      <c r="G12" s="943"/>
      <c r="H12" s="943"/>
      <c r="I12" s="943"/>
      <c r="J12" s="944"/>
      <c r="K12" s="136">
        <f t="shared" ref="K12:K30" si="5">IF(L12="","",AS12)</f>
        <v>2</v>
      </c>
      <c r="L12" s="935" t="str">
        <f>IFERROR(VLOOKUP($AS$7&amp;$AS12,'様式C-1-1用'!$C$4:$AI$3000,5,0),"")</f>
        <v>覆工・坑門</v>
      </c>
      <c r="M12" s="936"/>
      <c r="N12" s="935" t="str">
        <f>IFERROR(VLOOKUP($AS$7&amp;$AS12,'様式C-1-1用'!$C$4:$AI$3000,6,0),"")</f>
        <v>面壁・妻壁等</v>
      </c>
      <c r="O12" s="936"/>
      <c r="P12" s="935" t="str">
        <f>IFERROR(VLOOKUP($AS$7&amp;$AS12,'様式C-1-1用'!$C$4:$AI$3000,7,0),"")</f>
        <v>材質劣化</v>
      </c>
      <c r="Q12" s="936"/>
      <c r="R12" s="431" t="str">
        <f>IFERROR(VLOOKUP($AS$7&amp;$AS12,'様式C-1-1用'!$C$4:$AI$3000,9,0),"")</f>
        <v>うき・はく離</v>
      </c>
      <c r="S12" s="431"/>
      <c r="T12" s="431"/>
      <c r="U12" s="913" t="str">
        <f>IFERROR(VLOOKUP($AS$7&amp;$AS12,'様式C-1-1用'!$C$4:$AI$3000,20,0),"")</f>
        <v>Ⅱ</v>
      </c>
      <c r="V12" s="915"/>
      <c r="W12" s="913" t="str">
        <f>IFERROR(VLOOKUP($AS$7&amp;$AS12,'様式C-1-1用'!$C$4:$AI$3000,23,0),"")</f>
        <v>Ⅱ</v>
      </c>
      <c r="X12" s="914"/>
      <c r="Y12" s="293">
        <f>IFERROR(VLOOKUP($AS$7&amp;$AS12,'様式C-1-1用'!$C$4:$CE$3000,58,0),"")</f>
        <v>0</v>
      </c>
      <c r="Z12" s="294">
        <f>IFERROR(VLOOKUP($AS$7&amp;$AS12,'様式C-1-1用'!$C$4:$BS$1004,59,0),"")</f>
        <v>0</v>
      </c>
      <c r="AA12" s="294">
        <f>IFERROR(VLOOKUP($AS$7&amp;$AS12,'様式C-1-1用'!$C$4:$BS$1004,60,0),"")</f>
        <v>0</v>
      </c>
      <c r="AB12" s="294">
        <f>IFERROR(VLOOKUP($AS$7&amp;$AS12,'様式C-1-1用'!$C$4:$BS$1004,61,0),"")</f>
        <v>0</v>
      </c>
      <c r="AC12" s="338">
        <f>IFERROR(VLOOKUP($AS$7&amp;$AS12,'様式C-1-1用'!$C$4:$BS$1004,62,0),"")</f>
        <v>0</v>
      </c>
      <c r="AD12" s="338">
        <f>IFERROR(VLOOKUP($AS$7&amp;$AS12,'様式C-1-1用'!$C$4:$BS$1003,63,0),"")</f>
        <v>0</v>
      </c>
      <c r="AE12" s="338">
        <f>IFERROR(VLOOKUP($AS$7&amp;$AS12,'様式C-1-1用'!$C$4:$BS$1003,64,0),"")</f>
        <v>32.799999999999997</v>
      </c>
      <c r="AF12" s="338">
        <f>IFERROR(VLOOKUP($AS$7&amp;$AS12,'様式C-1-1用'!$C$4:$BS$1003,65,0),"")</f>
        <v>0</v>
      </c>
      <c r="AG12" s="338">
        <f>IFERROR(VLOOKUP($AS$7&amp;$AS12,'様式C-1-1用'!$C$4:$BS$1004,66,0),"")</f>
        <v>0</v>
      </c>
      <c r="AH12" s="338">
        <f>IFERROR(VLOOKUP($AS$7&amp;$AS12,'様式C-1-1用'!$C$4:$BS$1004,67,0),"")</f>
        <v>0</v>
      </c>
      <c r="AI12" s="338">
        <f>IFERROR(VLOOKUP($AS$7&amp;$AS12,'様式C-1-1用'!$C$4:$BS$1004,68,0),"")</f>
        <v>0</v>
      </c>
      <c r="AJ12" s="338">
        <f>IFERROR(VLOOKUP($AS$7&amp;$AS12,'様式C-1-1用'!$C$4:$BS$1004,69,0),"")</f>
        <v>0</v>
      </c>
      <c r="AK12" s="914" t="str">
        <f>IFERROR(VLOOKUP($AS$7&amp;$AS12,'様式C-1-1用'!$C$4:$AI$1003,17,0),"")</f>
        <v/>
      </c>
      <c r="AL12" s="914"/>
      <c r="AM12" s="914"/>
      <c r="AN12" s="766"/>
      <c r="AO12" s="767"/>
      <c r="AP12" s="3"/>
      <c r="AQ12" s="165">
        <f t="shared" ref="AQ12:AQ30" si="6">IF(P12="外力",1,IF(P12="材質劣化",2,IF(P12="漏水",3,0)))</f>
        <v>2</v>
      </c>
      <c r="AS12" s="112">
        <f>AS11+1</f>
        <v>2</v>
      </c>
    </row>
    <row r="13" spans="2:86" ht="12" customHeight="1" x14ac:dyDescent="0.15">
      <c r="B13" s="697"/>
      <c r="C13" s="945"/>
      <c r="D13" s="943"/>
      <c r="E13" s="943"/>
      <c r="F13" s="943"/>
      <c r="G13" s="943"/>
      <c r="H13" s="943"/>
      <c r="I13" s="943"/>
      <c r="J13" s="944"/>
      <c r="K13" s="136">
        <f t="shared" si="5"/>
        <v>3</v>
      </c>
      <c r="L13" s="935" t="str">
        <f>IFERROR(VLOOKUP($AS$7&amp;$AS13,'様式C-1-1用'!$C$4:$AI$3000,5,0),"")</f>
        <v>覆工・坑門</v>
      </c>
      <c r="M13" s="936"/>
      <c r="N13" s="935" t="str">
        <f>IFERROR(VLOOKUP($AS$7&amp;$AS13,'様式C-1-1用'!$C$4:$AI$3000,6,0),"")</f>
        <v>面壁・妻壁等</v>
      </c>
      <c r="O13" s="936"/>
      <c r="P13" s="935" t="str">
        <f>IFERROR(VLOOKUP($AS$7&amp;$AS13,'様式C-1-1用'!$C$4:$AI$3000,7,0),"")</f>
        <v>材質劣化</v>
      </c>
      <c r="Q13" s="936"/>
      <c r="R13" s="431" t="str">
        <f>IFERROR(VLOOKUP($AS$7&amp;$AS13,'様式C-1-1用'!$C$4:$AI$3000,9,0),"")</f>
        <v>うき・はく離</v>
      </c>
      <c r="S13" s="431"/>
      <c r="T13" s="431"/>
      <c r="U13" s="913" t="str">
        <f>IFERROR(VLOOKUP($AS$7&amp;$AS13,'様式C-1-1用'!$C$4:$AI$3000,20,0),"")</f>
        <v>Ⅱ</v>
      </c>
      <c r="V13" s="915"/>
      <c r="W13" s="913" t="str">
        <f>IFERROR(VLOOKUP($AS$7&amp;$AS13,'様式C-1-1用'!$C$4:$AI$3000,23,0),"")</f>
        <v>Ⅱ</v>
      </c>
      <c r="X13" s="914"/>
      <c r="Y13" s="293">
        <f>IFERROR(VLOOKUP($AS$7&amp;$AS13,'様式C-1-1用'!$C$4:$CE$3000,58,0),"")</f>
        <v>0</v>
      </c>
      <c r="Z13" s="294">
        <f>IFERROR(VLOOKUP($AS$7&amp;$AS13,'様式C-1-1用'!$C$4:$BS$1004,59,0),"")</f>
        <v>0</v>
      </c>
      <c r="AA13" s="294">
        <f>IFERROR(VLOOKUP($AS$7&amp;$AS13,'様式C-1-1用'!$C$4:$BS$1004,60,0),"")</f>
        <v>0</v>
      </c>
      <c r="AB13" s="294">
        <f>IFERROR(VLOOKUP($AS$7&amp;$AS13,'様式C-1-1用'!$C$4:$BS$1004,61,0),"")</f>
        <v>0</v>
      </c>
      <c r="AC13" s="338">
        <f>IFERROR(VLOOKUP($AS$7&amp;$AS13,'様式C-1-1用'!$C$4:$BS$1004,62,0),"")</f>
        <v>0</v>
      </c>
      <c r="AD13" s="338">
        <f>IFERROR(VLOOKUP($AS$7&amp;$AS13,'様式C-1-1用'!$C$4:$BS$1003,63,0),"")</f>
        <v>0</v>
      </c>
      <c r="AE13" s="338">
        <f>IFERROR(VLOOKUP($AS$7&amp;$AS13,'様式C-1-1用'!$C$4:$BS$1003,64,0),"")</f>
        <v>32.799999999999997</v>
      </c>
      <c r="AF13" s="338">
        <f>IFERROR(VLOOKUP($AS$7&amp;$AS13,'様式C-1-1用'!$C$4:$BS$1003,65,0),"")</f>
        <v>0</v>
      </c>
      <c r="AG13" s="338">
        <f>IFERROR(VLOOKUP($AS$7&amp;$AS13,'様式C-1-1用'!$C$4:$BS$1004,66,0),"")</f>
        <v>0</v>
      </c>
      <c r="AH13" s="338">
        <f>IFERROR(VLOOKUP($AS$7&amp;$AS13,'様式C-1-1用'!$C$4:$BS$1004,67,0),"")</f>
        <v>0</v>
      </c>
      <c r="AI13" s="338">
        <f>IFERROR(VLOOKUP($AS$7&amp;$AS13,'様式C-1-1用'!$C$4:$BS$1004,68,0),"")</f>
        <v>0</v>
      </c>
      <c r="AJ13" s="338">
        <f>IFERROR(VLOOKUP($AS$7&amp;$AS13,'様式C-1-1用'!$C$4:$BS$1004,69,0),"")</f>
        <v>0</v>
      </c>
      <c r="AK13" s="914" t="str">
        <f>IFERROR(VLOOKUP($AS$7&amp;$AS13,'様式C-1-1用'!$C$4:$AI$1003,17,0),"")</f>
        <v/>
      </c>
      <c r="AL13" s="914"/>
      <c r="AM13" s="914"/>
      <c r="AN13" s="766"/>
      <c r="AO13" s="767"/>
      <c r="AP13" s="3"/>
      <c r="AQ13" s="165">
        <f t="shared" si="6"/>
        <v>2</v>
      </c>
      <c r="AS13" s="112">
        <f t="shared" ref="AS13:AS30" si="7">AS12+1</f>
        <v>3</v>
      </c>
    </row>
    <row r="14" spans="2:86" ht="12" customHeight="1" x14ac:dyDescent="0.15">
      <c r="B14" s="697"/>
      <c r="C14" s="945"/>
      <c r="D14" s="943"/>
      <c r="E14" s="943"/>
      <c r="F14" s="943"/>
      <c r="G14" s="943"/>
      <c r="H14" s="943"/>
      <c r="I14" s="943"/>
      <c r="J14" s="944"/>
      <c r="K14" s="136">
        <f t="shared" si="5"/>
        <v>4</v>
      </c>
      <c r="L14" s="935" t="str">
        <f>IFERROR(VLOOKUP($AS$7&amp;$AS14,'様式C-1-1用'!$C$4:$AI$3000,5,0),"")</f>
        <v>覆工・坑門</v>
      </c>
      <c r="M14" s="936"/>
      <c r="N14" s="935" t="str">
        <f>IFERROR(VLOOKUP($AS$7&amp;$AS14,'様式C-1-1用'!$C$4:$AI$3000,6,0),"")</f>
        <v>アーチ（左側）</v>
      </c>
      <c r="O14" s="936"/>
      <c r="P14" s="935" t="str">
        <f>IFERROR(VLOOKUP($AS$7&amp;$AS14,'様式C-1-1用'!$C$4:$AI$3000,7,0),"")</f>
        <v>材質劣化</v>
      </c>
      <c r="Q14" s="936"/>
      <c r="R14" s="431" t="str">
        <f>IFERROR(VLOOKUP($AS$7&amp;$AS14,'様式C-1-1用'!$C$4:$AI$3000,9,0),"")</f>
        <v>うき・はく離</v>
      </c>
      <c r="S14" s="431"/>
      <c r="T14" s="431"/>
      <c r="U14" s="913" t="str">
        <f>IFERROR(VLOOKUP($AS$7&amp;$AS14,'様式C-1-1用'!$C$4:$AI$3000,20,0),"")</f>
        <v>Ⅱ</v>
      </c>
      <c r="V14" s="915"/>
      <c r="W14" s="913" t="str">
        <f>IFERROR(VLOOKUP($AS$7&amp;$AS14,'様式C-1-1用'!$C$4:$AI$3000,23,0),"")</f>
        <v>Ⅱ</v>
      </c>
      <c r="X14" s="914"/>
      <c r="Y14" s="293">
        <f>IFERROR(VLOOKUP($AS$7&amp;$AS14,'様式C-1-1用'!$C$4:$CE$3000,58,0),"")</f>
        <v>0</v>
      </c>
      <c r="Z14" s="294">
        <f>IFERROR(VLOOKUP($AS$7&amp;$AS14,'様式C-1-1用'!$C$4:$BS$1004,59,0),"")</f>
        <v>0</v>
      </c>
      <c r="AA14" s="294">
        <f>IFERROR(VLOOKUP($AS$7&amp;$AS14,'様式C-1-1用'!$C$4:$BS$1004,60,0),"")</f>
        <v>0</v>
      </c>
      <c r="AB14" s="294">
        <f>IFERROR(VLOOKUP($AS$7&amp;$AS14,'様式C-1-1用'!$C$4:$BS$1004,61,0),"")</f>
        <v>0</v>
      </c>
      <c r="AC14" s="338">
        <f>IFERROR(VLOOKUP($AS$7&amp;$AS14,'様式C-1-1用'!$C$4:$BS$1004,62,0),"")</f>
        <v>0</v>
      </c>
      <c r="AD14" s="338">
        <f>IFERROR(VLOOKUP($AS$7&amp;$AS14,'様式C-1-1用'!$C$4:$BS$1003,63,0),"")</f>
        <v>0</v>
      </c>
      <c r="AE14" s="338">
        <f>IFERROR(VLOOKUP($AS$7&amp;$AS14,'様式C-1-1用'!$C$4:$BS$1003,64,0),"")</f>
        <v>0.75</v>
      </c>
      <c r="AF14" s="338">
        <f>IFERROR(VLOOKUP($AS$7&amp;$AS14,'様式C-1-1用'!$C$4:$BS$1003,65,0),"")</f>
        <v>0</v>
      </c>
      <c r="AG14" s="338">
        <f>IFERROR(VLOOKUP($AS$7&amp;$AS14,'様式C-1-1用'!$C$4:$BS$1004,66,0),"")</f>
        <v>0</v>
      </c>
      <c r="AH14" s="338">
        <f>IFERROR(VLOOKUP($AS$7&amp;$AS14,'様式C-1-1用'!$C$4:$BS$1004,67,0),"")</f>
        <v>0</v>
      </c>
      <c r="AI14" s="338">
        <f>IFERROR(VLOOKUP($AS$7&amp;$AS14,'様式C-1-1用'!$C$4:$BS$1004,68,0),"")</f>
        <v>0</v>
      </c>
      <c r="AJ14" s="338">
        <f>IFERROR(VLOOKUP($AS$7&amp;$AS14,'様式C-1-1用'!$C$4:$BS$1004,69,0),"")</f>
        <v>0</v>
      </c>
      <c r="AK14" s="914" t="str">
        <f>IFERROR(VLOOKUP($AS$7&amp;$AS14,'様式C-1-1用'!$C$4:$AI$1003,17,0),"")</f>
        <v/>
      </c>
      <c r="AL14" s="914"/>
      <c r="AM14" s="914"/>
      <c r="AN14" s="766"/>
      <c r="AO14" s="767"/>
      <c r="AP14" s="3"/>
      <c r="AQ14" s="165">
        <f t="shared" si="6"/>
        <v>2</v>
      </c>
      <c r="AS14" s="112">
        <f t="shared" si="7"/>
        <v>4</v>
      </c>
    </row>
    <row r="15" spans="2:86" ht="12" customHeight="1" x14ac:dyDescent="0.15">
      <c r="B15" s="697"/>
      <c r="C15" s="945"/>
      <c r="D15" s="943"/>
      <c r="E15" s="943"/>
      <c r="F15" s="943"/>
      <c r="G15" s="943"/>
      <c r="H15" s="943"/>
      <c r="I15" s="943"/>
      <c r="J15" s="944"/>
      <c r="K15" s="136" t="str">
        <f t="shared" si="5"/>
        <v/>
      </c>
      <c r="L15" s="935" t="str">
        <f>IFERROR(VLOOKUP($AS$7&amp;$AS15,'様式C-1-1用'!$C$4:$AI$3000,5,0),"")</f>
        <v/>
      </c>
      <c r="M15" s="936"/>
      <c r="N15" s="935" t="str">
        <f>IFERROR(VLOOKUP($AS$7&amp;$AS15,'様式C-1-1用'!$C$4:$AI$3000,6,0),"")</f>
        <v/>
      </c>
      <c r="O15" s="936"/>
      <c r="P15" s="935" t="str">
        <f>IFERROR(VLOOKUP($AS$7&amp;$AS15,'様式C-1-1用'!$C$4:$AI$3000,7,0),"")</f>
        <v/>
      </c>
      <c r="Q15" s="936"/>
      <c r="R15" s="431" t="str">
        <f>IFERROR(VLOOKUP($AS$7&amp;$AS15,'様式C-1-1用'!$C$4:$AI$3000,9,0),"")</f>
        <v/>
      </c>
      <c r="S15" s="431"/>
      <c r="T15" s="431"/>
      <c r="U15" s="913" t="str">
        <f>IFERROR(VLOOKUP($AS$7&amp;$AS15,'様式C-1-1用'!$C$4:$AI$3000,20,0),"")</f>
        <v/>
      </c>
      <c r="V15" s="915"/>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766"/>
      <c r="AO15" s="767"/>
      <c r="AP15" s="3"/>
      <c r="AQ15" s="165">
        <f t="shared" si="6"/>
        <v>0</v>
      </c>
      <c r="AS15" s="112">
        <f t="shared" si="7"/>
        <v>5</v>
      </c>
    </row>
    <row r="16" spans="2:86" ht="12" customHeight="1" x14ac:dyDescent="0.15">
      <c r="B16" s="697"/>
      <c r="C16" s="945"/>
      <c r="D16" s="943"/>
      <c r="E16" s="943"/>
      <c r="F16" s="943"/>
      <c r="G16" s="943"/>
      <c r="H16" s="943"/>
      <c r="I16" s="943"/>
      <c r="J16" s="944"/>
      <c r="K16" s="136" t="str">
        <f t="shared" si="5"/>
        <v/>
      </c>
      <c r="L16" s="935" t="str">
        <f>IFERROR(VLOOKUP($AS$7&amp;$AS16,'様式C-1-1用'!$C$4:$AI$3000,5,0),"")</f>
        <v/>
      </c>
      <c r="M16" s="936"/>
      <c r="N16" s="935" t="str">
        <f>IFERROR(VLOOKUP($AS$7&amp;$AS16,'様式C-1-1用'!$C$4:$AI$3000,6,0),"")</f>
        <v/>
      </c>
      <c r="O16" s="936"/>
      <c r="P16" s="935" t="str">
        <f>IFERROR(VLOOKUP($AS$7&amp;$AS16,'様式C-1-1用'!$C$4:$AI$3000,7,0),"")</f>
        <v/>
      </c>
      <c r="Q16" s="936"/>
      <c r="R16" s="431" t="str">
        <f>IFERROR(VLOOKUP($AS$7&amp;$AS16,'様式C-1-1用'!$C$4:$AI$3000,9,0),"")</f>
        <v/>
      </c>
      <c r="S16" s="431"/>
      <c r="T16" s="431"/>
      <c r="U16" s="913" t="str">
        <f>IFERROR(VLOOKUP($AS$7&amp;$AS16,'様式C-1-1用'!$C$4:$AI$3000,20,0),"")</f>
        <v/>
      </c>
      <c r="V16" s="915"/>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766"/>
      <c r="AO16" s="767"/>
      <c r="AP16" s="3"/>
      <c r="AQ16" s="165">
        <f t="shared" si="6"/>
        <v>0</v>
      </c>
      <c r="AS16" s="112">
        <f t="shared" si="7"/>
        <v>6</v>
      </c>
    </row>
    <row r="17" spans="2:45" ht="12" customHeight="1" x14ac:dyDescent="0.15">
      <c r="B17" s="697"/>
      <c r="C17" s="945"/>
      <c r="D17" s="943"/>
      <c r="E17" s="943"/>
      <c r="F17" s="943"/>
      <c r="G17" s="943"/>
      <c r="H17" s="943"/>
      <c r="I17" s="943"/>
      <c r="J17" s="944"/>
      <c r="K17" s="136" t="str">
        <f t="shared" si="5"/>
        <v/>
      </c>
      <c r="L17" s="935" t="str">
        <f>IFERROR(VLOOKUP($AS$7&amp;$AS17,'様式C-1-1用'!$C$4:$AI$3000,5,0),"")</f>
        <v/>
      </c>
      <c r="M17" s="936"/>
      <c r="N17" s="935" t="str">
        <f>IFERROR(VLOOKUP($AS$7&amp;$AS17,'様式C-1-1用'!$C$4:$AI$3000,6,0),"")</f>
        <v/>
      </c>
      <c r="O17" s="936"/>
      <c r="P17" s="935" t="str">
        <f>IFERROR(VLOOKUP($AS$7&amp;$AS17,'様式C-1-1用'!$C$4:$AI$3000,7,0),"")</f>
        <v/>
      </c>
      <c r="Q17" s="936"/>
      <c r="R17" s="431" t="str">
        <f>IFERROR(VLOOKUP($AS$7&amp;$AS17,'様式C-1-1用'!$C$4:$AI$3000,9,0),"")</f>
        <v/>
      </c>
      <c r="S17" s="431"/>
      <c r="T17" s="431"/>
      <c r="U17" s="913" t="str">
        <f>IFERROR(VLOOKUP($AS$7&amp;$AS17,'様式C-1-1用'!$C$4:$AI$3000,20,0),"")</f>
        <v/>
      </c>
      <c r="V17" s="915"/>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766"/>
      <c r="AO17" s="767"/>
      <c r="AP17" s="3"/>
      <c r="AQ17" s="165">
        <f t="shared" si="6"/>
        <v>0</v>
      </c>
      <c r="AS17" s="112">
        <f t="shared" si="7"/>
        <v>7</v>
      </c>
    </row>
    <row r="18" spans="2:45" ht="12" customHeight="1" x14ac:dyDescent="0.15">
      <c r="B18" s="697"/>
      <c r="C18" s="945"/>
      <c r="D18" s="943"/>
      <c r="E18" s="943"/>
      <c r="F18" s="943"/>
      <c r="G18" s="943"/>
      <c r="H18" s="943"/>
      <c r="I18" s="943"/>
      <c r="J18" s="944"/>
      <c r="K18" s="136" t="str">
        <f t="shared" si="5"/>
        <v/>
      </c>
      <c r="L18" s="935" t="str">
        <f>IFERROR(VLOOKUP($AS$7&amp;$AS18,'様式C-1-1用'!$C$4:$AI$3000,5,0),"")</f>
        <v/>
      </c>
      <c r="M18" s="936"/>
      <c r="N18" s="935" t="str">
        <f>IFERROR(VLOOKUP($AS$7&amp;$AS18,'様式C-1-1用'!$C$4:$AI$3000,6,0),"")</f>
        <v/>
      </c>
      <c r="O18" s="936"/>
      <c r="P18" s="935" t="str">
        <f>IFERROR(VLOOKUP($AS$7&amp;$AS18,'様式C-1-1用'!$C$4:$AI$3000,7,0),"")</f>
        <v/>
      </c>
      <c r="Q18" s="936"/>
      <c r="R18" s="431" t="str">
        <f>IFERROR(VLOOKUP($AS$7&amp;$AS18,'様式C-1-1用'!$C$4:$AI$3000,9,0),"")</f>
        <v/>
      </c>
      <c r="S18" s="431"/>
      <c r="T18" s="431"/>
      <c r="U18" s="913" t="str">
        <f>IFERROR(VLOOKUP($AS$7&amp;$AS18,'様式C-1-1用'!$C$4:$AI$3000,20,0),"")</f>
        <v/>
      </c>
      <c r="V18" s="915"/>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766"/>
      <c r="AO18" s="767"/>
      <c r="AP18" s="3"/>
      <c r="AQ18" s="165">
        <f t="shared" si="6"/>
        <v>0</v>
      </c>
      <c r="AS18" s="112">
        <f t="shared" si="7"/>
        <v>8</v>
      </c>
    </row>
    <row r="19" spans="2:45" ht="12" customHeight="1" x14ac:dyDescent="0.15">
      <c r="B19" s="697"/>
      <c r="C19" s="945"/>
      <c r="D19" s="943"/>
      <c r="E19" s="943"/>
      <c r="F19" s="943"/>
      <c r="G19" s="943"/>
      <c r="H19" s="943"/>
      <c r="I19" s="943"/>
      <c r="J19" s="944"/>
      <c r="K19" s="136" t="str">
        <f t="shared" si="5"/>
        <v/>
      </c>
      <c r="L19" s="935" t="str">
        <f>IFERROR(VLOOKUP($AS$7&amp;$AS19,'様式C-1-1用'!$C$4:$AI$3000,5,0),"")</f>
        <v/>
      </c>
      <c r="M19" s="936"/>
      <c r="N19" s="935" t="str">
        <f>IFERROR(VLOOKUP($AS$7&amp;$AS19,'様式C-1-1用'!$C$4:$AI$3000,6,0),"")</f>
        <v/>
      </c>
      <c r="O19" s="936"/>
      <c r="P19" s="935" t="str">
        <f>IFERROR(VLOOKUP($AS$7&amp;$AS19,'様式C-1-1用'!$C$4:$AI$3000,7,0),"")</f>
        <v/>
      </c>
      <c r="Q19" s="936"/>
      <c r="R19" s="431" t="str">
        <f>IFERROR(VLOOKUP($AS$7&amp;$AS19,'様式C-1-1用'!$C$4:$AI$3000,9,0),"")</f>
        <v/>
      </c>
      <c r="S19" s="431"/>
      <c r="T19" s="431"/>
      <c r="U19" s="913" t="str">
        <f>IFERROR(VLOOKUP($AS$7&amp;$AS19,'様式C-1-1用'!$C$4:$AI$3000,20,0),"")</f>
        <v/>
      </c>
      <c r="V19" s="915"/>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766"/>
      <c r="AO19" s="767"/>
      <c r="AP19" s="3"/>
      <c r="AQ19" s="165">
        <f t="shared" si="6"/>
        <v>0</v>
      </c>
      <c r="AS19" s="112">
        <f t="shared" si="7"/>
        <v>9</v>
      </c>
    </row>
    <row r="20" spans="2:45" ht="12" customHeight="1" x14ac:dyDescent="0.15">
      <c r="B20" s="697"/>
      <c r="C20" s="945"/>
      <c r="D20" s="943"/>
      <c r="E20" s="943"/>
      <c r="F20" s="943"/>
      <c r="G20" s="943"/>
      <c r="H20" s="943"/>
      <c r="I20" s="943"/>
      <c r="J20" s="944"/>
      <c r="K20" s="136" t="str">
        <f t="shared" si="5"/>
        <v/>
      </c>
      <c r="L20" s="935" t="str">
        <f>IFERROR(VLOOKUP($AS$7&amp;$AS20,'様式C-1-1用'!$C$4:$AI$3000,5,0),"")</f>
        <v/>
      </c>
      <c r="M20" s="936"/>
      <c r="N20" s="935" t="str">
        <f>IFERROR(VLOOKUP($AS$7&amp;$AS20,'様式C-1-1用'!$C$4:$AI$3000,6,0),"")</f>
        <v/>
      </c>
      <c r="O20" s="936"/>
      <c r="P20" s="935" t="str">
        <f>IFERROR(VLOOKUP($AS$7&amp;$AS20,'様式C-1-1用'!$C$4:$AI$3000,7,0),"")</f>
        <v/>
      </c>
      <c r="Q20" s="936"/>
      <c r="R20" s="431" t="str">
        <f>IFERROR(VLOOKUP($AS$7&amp;$AS20,'様式C-1-1用'!$C$4:$AI$3000,9,0),"")</f>
        <v/>
      </c>
      <c r="S20" s="431"/>
      <c r="T20" s="431"/>
      <c r="U20" s="913" t="str">
        <f>IFERROR(VLOOKUP($AS$7&amp;$AS20,'様式C-1-1用'!$C$4:$AI$3000,20,0),"")</f>
        <v/>
      </c>
      <c r="V20" s="915"/>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766"/>
      <c r="AO20" s="767"/>
      <c r="AP20" s="3"/>
      <c r="AQ20" s="165">
        <f t="shared" si="6"/>
        <v>0</v>
      </c>
      <c r="AS20" s="112">
        <f t="shared" si="7"/>
        <v>10</v>
      </c>
    </row>
    <row r="21" spans="2:45" ht="12" customHeight="1" x14ac:dyDescent="0.15">
      <c r="B21" s="697"/>
      <c r="C21" s="945"/>
      <c r="D21" s="943"/>
      <c r="E21" s="943"/>
      <c r="F21" s="943"/>
      <c r="G21" s="943"/>
      <c r="H21" s="943"/>
      <c r="I21" s="943"/>
      <c r="J21" s="944"/>
      <c r="K21" s="136" t="str">
        <f t="shared" si="5"/>
        <v/>
      </c>
      <c r="L21" s="935" t="str">
        <f>IFERROR(VLOOKUP($AS$7&amp;$AS21,'様式C-1-1用'!$C$4:$AI$3000,5,0),"")</f>
        <v/>
      </c>
      <c r="M21" s="936"/>
      <c r="N21" s="935" t="str">
        <f>IFERROR(VLOOKUP($AS$7&amp;$AS21,'様式C-1-1用'!$C$4:$AI$3000,6,0),"")</f>
        <v/>
      </c>
      <c r="O21" s="936"/>
      <c r="P21" s="935" t="str">
        <f>IFERROR(VLOOKUP($AS$7&amp;$AS21,'様式C-1-1用'!$C$4:$AI$3000,7,0),"")</f>
        <v/>
      </c>
      <c r="Q21" s="936"/>
      <c r="R21" s="431" t="str">
        <f>IFERROR(VLOOKUP($AS$7&amp;$AS21,'様式C-1-1用'!$C$4:$AI$3000,9,0),"")</f>
        <v/>
      </c>
      <c r="S21" s="431"/>
      <c r="T21" s="431"/>
      <c r="U21" s="913" t="str">
        <f>IFERROR(VLOOKUP($AS$7&amp;$AS21,'様式C-1-1用'!$C$4:$AI$3000,20,0),"")</f>
        <v/>
      </c>
      <c r="V21" s="915"/>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766"/>
      <c r="AO21" s="767"/>
      <c r="AP21" s="3"/>
      <c r="AQ21" s="165">
        <f t="shared" si="6"/>
        <v>0</v>
      </c>
      <c r="AS21" s="112">
        <f t="shared" si="7"/>
        <v>11</v>
      </c>
    </row>
    <row r="22" spans="2:45" ht="12" customHeight="1" x14ac:dyDescent="0.15">
      <c r="B22" s="697"/>
      <c r="C22" s="945"/>
      <c r="D22" s="943"/>
      <c r="E22" s="943"/>
      <c r="F22" s="943"/>
      <c r="G22" s="943"/>
      <c r="H22" s="943"/>
      <c r="I22" s="943"/>
      <c r="J22" s="944"/>
      <c r="K22" s="136" t="str">
        <f t="shared" si="5"/>
        <v/>
      </c>
      <c r="L22" s="935" t="str">
        <f>IFERROR(VLOOKUP($AS$7&amp;$AS22,'様式C-1-1用'!$C$4:$AI$3000,5,0),"")</f>
        <v/>
      </c>
      <c r="M22" s="936"/>
      <c r="N22" s="935" t="str">
        <f>IFERROR(VLOOKUP($AS$7&amp;$AS22,'様式C-1-1用'!$C$4:$AI$3000,6,0),"")</f>
        <v/>
      </c>
      <c r="O22" s="936"/>
      <c r="P22" s="935" t="str">
        <f>IFERROR(VLOOKUP($AS$7&amp;$AS22,'様式C-1-1用'!$C$4:$AI$3000,7,0),"")</f>
        <v/>
      </c>
      <c r="Q22" s="936"/>
      <c r="R22" s="431" t="str">
        <f>IFERROR(VLOOKUP($AS$7&amp;$AS22,'様式C-1-1用'!$C$4:$AI$3000,9,0),"")</f>
        <v/>
      </c>
      <c r="S22" s="431"/>
      <c r="T22" s="431"/>
      <c r="U22" s="913" t="str">
        <f>IFERROR(VLOOKUP($AS$7&amp;$AS22,'様式C-1-1用'!$C$4:$AI$3000,20,0),"")</f>
        <v/>
      </c>
      <c r="V22" s="915"/>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766"/>
      <c r="AO22" s="767"/>
      <c r="AP22" s="3"/>
      <c r="AQ22" s="165">
        <f t="shared" si="6"/>
        <v>0</v>
      </c>
      <c r="AS22" s="112">
        <f t="shared" si="7"/>
        <v>12</v>
      </c>
    </row>
    <row r="23" spans="2:45" ht="12" customHeight="1" x14ac:dyDescent="0.15">
      <c r="B23" s="697"/>
      <c r="C23" s="945"/>
      <c r="D23" s="943"/>
      <c r="E23" s="943"/>
      <c r="F23" s="943"/>
      <c r="G23" s="943"/>
      <c r="H23" s="943"/>
      <c r="I23" s="943"/>
      <c r="J23" s="944"/>
      <c r="K23" s="136" t="str">
        <f t="shared" si="5"/>
        <v/>
      </c>
      <c r="L23" s="935" t="str">
        <f>IFERROR(VLOOKUP($AS$7&amp;$AS23,'様式C-1-1用'!$C$4:$AI$3000,5,0),"")</f>
        <v/>
      </c>
      <c r="M23" s="936"/>
      <c r="N23" s="935" t="str">
        <f>IFERROR(VLOOKUP($AS$7&amp;$AS23,'様式C-1-1用'!$C$4:$AI$3000,6,0),"")</f>
        <v/>
      </c>
      <c r="O23" s="936"/>
      <c r="P23" s="935" t="str">
        <f>IFERROR(VLOOKUP($AS$7&amp;$AS23,'様式C-1-1用'!$C$4:$AI$3000,7,0),"")</f>
        <v/>
      </c>
      <c r="Q23" s="936"/>
      <c r="R23" s="431" t="str">
        <f>IFERROR(VLOOKUP($AS$7&amp;$AS23,'様式C-1-1用'!$C$4:$AI$3000,9,0),"")</f>
        <v/>
      </c>
      <c r="S23" s="431"/>
      <c r="T23" s="431"/>
      <c r="U23" s="913" t="str">
        <f>IFERROR(VLOOKUP($AS$7&amp;$AS23,'様式C-1-1用'!$C$4:$AI$3000,20,0),"")</f>
        <v/>
      </c>
      <c r="V23" s="915"/>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766"/>
      <c r="AO23" s="767"/>
      <c r="AP23" s="3"/>
      <c r="AQ23" s="165">
        <f t="shared" si="6"/>
        <v>0</v>
      </c>
      <c r="AS23" s="112">
        <f t="shared" si="7"/>
        <v>13</v>
      </c>
    </row>
    <row r="24" spans="2:45" ht="12" customHeight="1" x14ac:dyDescent="0.15">
      <c r="B24" s="697"/>
      <c r="C24" s="945"/>
      <c r="D24" s="943"/>
      <c r="E24" s="943"/>
      <c r="F24" s="943"/>
      <c r="G24" s="943"/>
      <c r="H24" s="943"/>
      <c r="I24" s="943"/>
      <c r="J24" s="944"/>
      <c r="K24" s="136" t="str">
        <f t="shared" si="5"/>
        <v/>
      </c>
      <c r="L24" s="935" t="str">
        <f>IFERROR(VLOOKUP($AS$7&amp;$AS24,'様式C-1-1用'!$C$4:$AI$3000,5,0),"")</f>
        <v/>
      </c>
      <c r="M24" s="936"/>
      <c r="N24" s="935" t="str">
        <f>IFERROR(VLOOKUP($AS$7&amp;$AS24,'様式C-1-1用'!$C$4:$AI$3000,6,0),"")</f>
        <v/>
      </c>
      <c r="O24" s="936"/>
      <c r="P24" s="935" t="str">
        <f>IFERROR(VLOOKUP($AS$7&amp;$AS24,'様式C-1-1用'!$C$4:$AI$3000,7,0),"")</f>
        <v/>
      </c>
      <c r="Q24" s="936"/>
      <c r="R24" s="431" t="str">
        <f>IFERROR(VLOOKUP($AS$7&amp;$AS24,'様式C-1-1用'!$C$4:$AI$3000,9,0),"")</f>
        <v/>
      </c>
      <c r="S24" s="431"/>
      <c r="T24" s="431"/>
      <c r="U24" s="913" t="str">
        <f>IFERROR(VLOOKUP($AS$7&amp;$AS24,'様式C-1-1用'!$C$4:$AI$3000,20,0),"")</f>
        <v/>
      </c>
      <c r="V24" s="915"/>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766"/>
      <c r="AO24" s="767"/>
      <c r="AP24" s="3"/>
      <c r="AQ24" s="165">
        <f t="shared" si="6"/>
        <v>0</v>
      </c>
      <c r="AS24" s="112">
        <f t="shared" si="7"/>
        <v>14</v>
      </c>
    </row>
    <row r="25" spans="2:45" ht="12" customHeight="1" x14ac:dyDescent="0.15">
      <c r="B25" s="697"/>
      <c r="C25" s="945"/>
      <c r="D25" s="943"/>
      <c r="E25" s="943"/>
      <c r="F25" s="943"/>
      <c r="G25" s="943"/>
      <c r="H25" s="943"/>
      <c r="I25" s="943"/>
      <c r="J25" s="944"/>
      <c r="K25" s="136" t="str">
        <f t="shared" si="5"/>
        <v/>
      </c>
      <c r="L25" s="935" t="str">
        <f>IFERROR(VLOOKUP($AS$7&amp;$AS25,'様式C-1-1用'!$C$4:$AI$3000,5,0),"")</f>
        <v/>
      </c>
      <c r="M25" s="936"/>
      <c r="N25" s="935" t="str">
        <f>IFERROR(VLOOKUP($AS$7&amp;$AS25,'様式C-1-1用'!$C$4:$AI$3000,6,0),"")</f>
        <v/>
      </c>
      <c r="O25" s="936"/>
      <c r="P25" s="935" t="str">
        <f>IFERROR(VLOOKUP($AS$7&amp;$AS25,'様式C-1-1用'!$C$4:$AI$3000,7,0),"")</f>
        <v/>
      </c>
      <c r="Q25" s="936"/>
      <c r="R25" s="431" t="str">
        <f>IFERROR(VLOOKUP($AS$7&amp;$AS25,'様式C-1-1用'!$C$4:$AI$3000,9,0),"")</f>
        <v/>
      </c>
      <c r="S25" s="431"/>
      <c r="T25" s="431"/>
      <c r="U25" s="913" t="str">
        <f>IFERROR(VLOOKUP($AS$7&amp;$AS25,'様式C-1-1用'!$C$4:$AI$3000,20,0),"")</f>
        <v/>
      </c>
      <c r="V25" s="915"/>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766"/>
      <c r="AO25" s="767"/>
      <c r="AP25" s="3"/>
      <c r="AQ25" s="165">
        <f t="shared" si="6"/>
        <v>0</v>
      </c>
      <c r="AS25" s="112">
        <f t="shared" si="7"/>
        <v>15</v>
      </c>
    </row>
    <row r="26" spans="2:45" ht="12" customHeight="1" x14ac:dyDescent="0.15">
      <c r="B26" s="697"/>
      <c r="C26" s="945"/>
      <c r="D26" s="943"/>
      <c r="E26" s="943"/>
      <c r="F26" s="943"/>
      <c r="G26" s="943"/>
      <c r="H26" s="943"/>
      <c r="I26" s="943"/>
      <c r="J26" s="944"/>
      <c r="K26" s="136" t="str">
        <f t="shared" si="5"/>
        <v/>
      </c>
      <c r="L26" s="935" t="str">
        <f>IFERROR(VLOOKUP($AS$7&amp;$AS26,'様式C-1-1用'!$C$4:$AI$3000,5,0),"")</f>
        <v/>
      </c>
      <c r="M26" s="936"/>
      <c r="N26" s="935" t="str">
        <f>IFERROR(VLOOKUP($AS$7&amp;$AS26,'様式C-1-1用'!$C$4:$AI$3000,6,0),"")</f>
        <v/>
      </c>
      <c r="O26" s="936"/>
      <c r="P26" s="935" t="str">
        <f>IFERROR(VLOOKUP($AS$7&amp;$AS26,'様式C-1-1用'!$C$4:$AI$3000,7,0),"")</f>
        <v/>
      </c>
      <c r="Q26" s="936"/>
      <c r="R26" s="431" t="str">
        <f>IFERROR(VLOOKUP($AS$7&amp;$AS26,'様式C-1-1用'!$C$4:$AI$3000,9,0),"")</f>
        <v/>
      </c>
      <c r="S26" s="431"/>
      <c r="T26" s="431"/>
      <c r="U26" s="913" t="str">
        <f>IFERROR(VLOOKUP($AS$7&amp;$AS26,'様式C-1-1用'!$C$4:$AI$3000,20,0),"")</f>
        <v/>
      </c>
      <c r="V26" s="915"/>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766"/>
      <c r="AO26" s="767"/>
      <c r="AP26" s="3"/>
      <c r="AQ26" s="165">
        <f t="shared" si="6"/>
        <v>0</v>
      </c>
      <c r="AS26" s="112">
        <f t="shared" si="7"/>
        <v>16</v>
      </c>
    </row>
    <row r="27" spans="2:45" ht="12" customHeight="1" x14ac:dyDescent="0.15">
      <c r="B27" s="697"/>
      <c r="C27" s="945"/>
      <c r="D27" s="943"/>
      <c r="E27" s="943"/>
      <c r="F27" s="943"/>
      <c r="G27" s="943"/>
      <c r="H27" s="943"/>
      <c r="I27" s="943"/>
      <c r="J27" s="944"/>
      <c r="K27" s="136" t="str">
        <f t="shared" si="5"/>
        <v/>
      </c>
      <c r="L27" s="935" t="str">
        <f>IFERROR(VLOOKUP($AS$7&amp;$AS27,'様式C-1-1用'!$C$4:$AI$3000,5,0),"")</f>
        <v/>
      </c>
      <c r="M27" s="936"/>
      <c r="N27" s="935" t="str">
        <f>IFERROR(VLOOKUP($AS$7&amp;$AS27,'様式C-1-1用'!$C$4:$AI$3000,6,0),"")</f>
        <v/>
      </c>
      <c r="O27" s="936"/>
      <c r="P27" s="935" t="str">
        <f>IFERROR(VLOOKUP($AS$7&amp;$AS27,'様式C-1-1用'!$C$4:$AI$3000,7,0),"")</f>
        <v/>
      </c>
      <c r="Q27" s="936"/>
      <c r="R27" s="431" t="str">
        <f>IFERROR(VLOOKUP($AS$7&amp;$AS27,'様式C-1-1用'!$C$4:$AI$3000,9,0),"")</f>
        <v/>
      </c>
      <c r="S27" s="431"/>
      <c r="T27" s="431"/>
      <c r="U27" s="913" t="str">
        <f>IFERROR(VLOOKUP($AS$7&amp;$AS27,'様式C-1-1用'!$C$4:$AI$3000,20,0),"")</f>
        <v/>
      </c>
      <c r="V27" s="915"/>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766"/>
      <c r="AO27" s="767"/>
      <c r="AP27" s="3"/>
      <c r="AQ27" s="165">
        <f t="shared" si="6"/>
        <v>0</v>
      </c>
      <c r="AS27" s="112">
        <f t="shared" si="7"/>
        <v>17</v>
      </c>
    </row>
    <row r="28" spans="2:45" ht="12" customHeight="1" x14ac:dyDescent="0.15">
      <c r="B28" s="697"/>
      <c r="C28" s="945"/>
      <c r="D28" s="943"/>
      <c r="E28" s="943"/>
      <c r="F28" s="943"/>
      <c r="G28" s="943"/>
      <c r="H28" s="943"/>
      <c r="I28" s="943"/>
      <c r="J28" s="944"/>
      <c r="K28" s="136" t="str">
        <f t="shared" si="5"/>
        <v/>
      </c>
      <c r="L28" s="935" t="str">
        <f>IFERROR(VLOOKUP($AS$7&amp;$AS28,'様式C-1-1用'!$C$4:$AI$3000,5,0),"")</f>
        <v/>
      </c>
      <c r="M28" s="936"/>
      <c r="N28" s="935" t="str">
        <f>IFERROR(VLOOKUP($AS$7&amp;$AS28,'様式C-1-1用'!$C$4:$AI$3000,6,0),"")</f>
        <v/>
      </c>
      <c r="O28" s="936"/>
      <c r="P28" s="935" t="str">
        <f>IFERROR(VLOOKUP($AS$7&amp;$AS28,'様式C-1-1用'!$C$4:$AI$3000,7,0),"")</f>
        <v/>
      </c>
      <c r="Q28" s="936"/>
      <c r="R28" s="431" t="str">
        <f>IFERROR(VLOOKUP($AS$7&amp;$AS28,'様式C-1-1用'!$C$4:$AI$3000,9,0),"")</f>
        <v/>
      </c>
      <c r="S28" s="431"/>
      <c r="T28" s="431"/>
      <c r="U28" s="913" t="str">
        <f>IFERROR(VLOOKUP($AS$7&amp;$AS28,'様式C-1-1用'!$C$4:$AI$3000,20,0),"")</f>
        <v/>
      </c>
      <c r="V28" s="915"/>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766"/>
      <c r="AO28" s="767"/>
      <c r="AP28" s="3"/>
      <c r="AQ28" s="165">
        <f t="shared" si="6"/>
        <v>0</v>
      </c>
      <c r="AS28" s="112">
        <f t="shared" si="7"/>
        <v>18</v>
      </c>
    </row>
    <row r="29" spans="2:45" ht="12" customHeight="1" x14ac:dyDescent="0.15">
      <c r="B29" s="697"/>
      <c r="C29" s="945"/>
      <c r="D29" s="943"/>
      <c r="E29" s="943"/>
      <c r="F29" s="943"/>
      <c r="G29" s="943"/>
      <c r="H29" s="943"/>
      <c r="I29" s="943"/>
      <c r="J29" s="944"/>
      <c r="K29" s="136" t="str">
        <f t="shared" si="5"/>
        <v/>
      </c>
      <c r="L29" s="935" t="str">
        <f>IFERROR(VLOOKUP($AS$7&amp;$AS29,'様式C-1-1用'!$C$4:$AI$3000,5,0),"")</f>
        <v/>
      </c>
      <c r="M29" s="936"/>
      <c r="N29" s="935" t="str">
        <f>IFERROR(VLOOKUP($AS$7&amp;$AS29,'様式C-1-1用'!$C$4:$AI$3000,6,0),"")</f>
        <v/>
      </c>
      <c r="O29" s="936"/>
      <c r="P29" s="935" t="str">
        <f>IFERROR(VLOOKUP($AS$7&amp;$AS29,'様式C-1-1用'!$C$4:$AI$3000,7,0),"")</f>
        <v/>
      </c>
      <c r="Q29" s="936"/>
      <c r="R29" s="431" t="str">
        <f>IFERROR(VLOOKUP($AS$7&amp;$AS29,'様式C-1-1用'!$C$4:$AI$3000,9,0),"")</f>
        <v/>
      </c>
      <c r="S29" s="431"/>
      <c r="T29" s="431"/>
      <c r="U29" s="913" t="str">
        <f>IFERROR(VLOOKUP($AS$7&amp;$AS29,'様式C-1-1用'!$C$4:$AI$3000,20,0),"")</f>
        <v/>
      </c>
      <c r="V29" s="915"/>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766"/>
      <c r="AO29" s="767"/>
      <c r="AP29" s="3"/>
      <c r="AQ29" s="165">
        <f t="shared" si="6"/>
        <v>0</v>
      </c>
      <c r="AS29" s="112">
        <f t="shared" si="7"/>
        <v>19</v>
      </c>
    </row>
    <row r="30" spans="2:45" ht="12" customHeight="1" x14ac:dyDescent="0.15">
      <c r="B30" s="697"/>
      <c r="C30" s="945"/>
      <c r="D30" s="943"/>
      <c r="E30" s="943"/>
      <c r="F30" s="943"/>
      <c r="G30" s="943"/>
      <c r="H30" s="943"/>
      <c r="I30" s="943"/>
      <c r="J30" s="944"/>
      <c r="K30" s="136" t="str">
        <f t="shared" si="5"/>
        <v/>
      </c>
      <c r="L30" s="935" t="str">
        <f>IFERROR(VLOOKUP($AS$7&amp;$AS30,'様式C-1-1用'!$C$4:$AI$3000,5,0),"")</f>
        <v/>
      </c>
      <c r="M30" s="936"/>
      <c r="N30" s="935" t="str">
        <f>IFERROR(VLOOKUP($AS$7&amp;$AS30,'様式C-1-1用'!$C$4:$AI$3000,6,0),"")</f>
        <v/>
      </c>
      <c r="O30" s="936"/>
      <c r="P30" s="935" t="str">
        <f>IFERROR(VLOOKUP($AS$7&amp;$AS30,'様式C-1-1用'!$C$4:$AI$3000,7,0),"")</f>
        <v/>
      </c>
      <c r="Q30" s="936"/>
      <c r="R30" s="431" t="str">
        <f>IFERROR(VLOOKUP($AS$7&amp;$AS30,'様式C-1-1用'!$C$4:$AI$3000,9,0),"")</f>
        <v/>
      </c>
      <c r="S30" s="431"/>
      <c r="T30" s="431"/>
      <c r="U30" s="913" t="str">
        <f>IFERROR(VLOOKUP($AS$7&amp;$AS30,'様式C-1-1用'!$C$4:$AI$3000,20,0),"")</f>
        <v/>
      </c>
      <c r="V30" s="915"/>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766"/>
      <c r="AO30" s="767"/>
      <c r="AP30" s="3"/>
      <c r="AQ30" s="165">
        <f t="shared" si="6"/>
        <v>0</v>
      </c>
      <c r="AS30" s="112">
        <f t="shared" si="7"/>
        <v>20</v>
      </c>
    </row>
    <row r="31" spans="2:45" ht="12" customHeight="1" x14ac:dyDescent="0.15">
      <c r="B31" s="697"/>
      <c r="C31" s="945"/>
      <c r="D31" s="943"/>
      <c r="E31" s="943"/>
      <c r="F31" s="943"/>
      <c r="G31" s="943"/>
      <c r="H31" s="943"/>
      <c r="I31" s="943"/>
      <c r="J31" s="944"/>
      <c r="K31" s="911" t="s">
        <v>225</v>
      </c>
      <c r="L31" s="911" t="s">
        <v>224</v>
      </c>
      <c r="M31" s="911"/>
      <c r="N31" s="911"/>
      <c r="O31" s="911"/>
      <c r="P31" s="911"/>
      <c r="Q31" s="911"/>
      <c r="R31" s="911"/>
      <c r="S31" s="911"/>
      <c r="T31" s="911"/>
      <c r="U31" s="911"/>
      <c r="V31" s="911"/>
      <c r="W31" s="911"/>
      <c r="X31" s="912"/>
      <c r="Y31" s="912" t="s">
        <v>481</v>
      </c>
      <c r="Z31" s="922"/>
      <c r="AA31" s="922"/>
      <c r="AB31" s="923"/>
      <c r="AC31" s="339">
        <f t="shared" ref="AC31:AJ31" si="8">SUM(AC11:AC30)</f>
        <v>0</v>
      </c>
      <c r="AD31" s="339">
        <f t="shared" si="8"/>
        <v>0</v>
      </c>
      <c r="AE31" s="339">
        <f t="shared" si="8"/>
        <v>71.149999999999991</v>
      </c>
      <c r="AF31" s="339">
        <f t="shared" si="8"/>
        <v>0</v>
      </c>
      <c r="AG31" s="339">
        <f t="shared" si="8"/>
        <v>0</v>
      </c>
      <c r="AH31" s="339">
        <f t="shared" si="8"/>
        <v>0</v>
      </c>
      <c r="AI31" s="339">
        <f t="shared" si="8"/>
        <v>0</v>
      </c>
      <c r="AJ31" s="339">
        <f t="shared" si="8"/>
        <v>0</v>
      </c>
      <c r="AK31" s="922" t="s">
        <v>223</v>
      </c>
      <c r="AL31" s="922"/>
      <c r="AM31" s="922"/>
      <c r="AN31" s="766"/>
      <c r="AO31" s="767"/>
      <c r="AP31" s="3"/>
    </row>
    <row r="32" spans="2:45" ht="12" customHeight="1" x14ac:dyDescent="0.15">
      <c r="B32" s="697"/>
      <c r="C32" s="945"/>
      <c r="D32" s="943"/>
      <c r="E32" s="943"/>
      <c r="F32" s="943"/>
      <c r="G32" s="943"/>
      <c r="H32" s="943"/>
      <c r="I32" s="943"/>
      <c r="J32" s="944"/>
      <c r="K32" s="911"/>
      <c r="L32" s="911" t="s">
        <v>482</v>
      </c>
      <c r="M32" s="911"/>
      <c r="N32" s="911"/>
      <c r="O32" s="911" t="s">
        <v>222</v>
      </c>
      <c r="P32" s="911"/>
      <c r="Q32" s="911"/>
      <c r="R32" s="911"/>
      <c r="S32" s="911"/>
      <c r="T32" s="911"/>
      <c r="U32" s="911"/>
      <c r="V32" s="911"/>
      <c r="W32" s="911"/>
      <c r="X32" s="912"/>
      <c r="Y32" s="137">
        <f>COUNTIF(Y11:Y30,"〇")</f>
        <v>0</v>
      </c>
      <c r="Z32" s="137">
        <f>COUNTIF(Z11:Z30,"〇")</f>
        <v>0</v>
      </c>
      <c r="AA32" s="137">
        <f>COUNTIF(AA11:AA30,"〇")</f>
        <v>0</v>
      </c>
      <c r="AB32" s="137">
        <f>COUNTIF(AB11:AB30,"〇")</f>
        <v>0</v>
      </c>
      <c r="AC32" s="137">
        <f>IF($N7="","",COUNTIFS('様式C-1-1用'!$D$4:$D$1019,$N7,'様式C-1-1用'!$I$4:$I$1019,"材質劣化",'様式C-1-1用'!$X$4:$X$1019,$AC10))</f>
        <v>0</v>
      </c>
      <c r="AD32" s="137">
        <f>IF($N7="","",COUNTIFS('様式C-1-1用'!$D$4:$D$1019,$N7,'様式C-1-1用'!$I$4:$I$1019,"材質劣化",'様式C-1-1用'!$X$4:$X$1019,$AD10))</f>
        <v>0</v>
      </c>
      <c r="AE32" s="137">
        <f>IF($N7="","",COUNTIFS('様式C-1-1用'!$D$4:$D$1019,$N7,'様式C-1-1用'!$I$4:$I$1019,"材質劣化",'様式C-1-1用'!$X$4:$X$1019,$AE10))</f>
        <v>4</v>
      </c>
      <c r="AF32" s="137">
        <f>IF($N7="","",COUNTIFS('様式C-1-1用'!$D$4:$D$1019,$N7,'様式C-1-1用'!$I$4:$I$1019,"材質劣化",'様式C-1-1用'!$X$4:$X$1019,$AF10))</f>
        <v>0</v>
      </c>
      <c r="AG32" s="137">
        <f>IF($N7="","",COUNTIFS('様式C-1-1用'!$D$4:$D$1019,$N7,'様式C-1-1用'!$I$4:$I$1019,"漏水",'様式C-1-1用'!$X$4:$X$1019,$AG10))</f>
        <v>0</v>
      </c>
      <c r="AH32" s="137">
        <f>IF($N7="","",COUNTIFS('様式C-1-1用'!$D$4:$D$1019,$N7,'様式C-1-1用'!$I$4:$I$1019,"漏水",'様式C-1-1用'!$X$4:$X$1019,$AH10))</f>
        <v>0</v>
      </c>
      <c r="AI32" s="137">
        <f>IF($N7="","",COUNTIFS('様式C-1-1用'!$D$4:$D$1019,$N7,'様式C-1-1用'!$I$4:$I$1019,"漏水",'様式C-1-1用'!$X$4:$X$1019,$AI10))</f>
        <v>0</v>
      </c>
      <c r="AJ32" s="137">
        <f>IF($N7="","",COUNTIFS('様式C-1-1用'!$D$4:$D$1019,$N7,'様式C-1-1用'!$I$4:$I$1019,"漏水",'様式C-1-1用'!$X$4:$X$1019,$AJ10))</f>
        <v>0</v>
      </c>
      <c r="AK32" s="929"/>
      <c r="AL32" s="929"/>
      <c r="AM32" s="929"/>
      <c r="AN32" s="929"/>
      <c r="AO32" s="930"/>
      <c r="AP32" s="3"/>
    </row>
    <row r="33" spans="2:86" ht="12" customHeight="1" x14ac:dyDescent="0.15">
      <c r="B33" s="697"/>
      <c r="C33" s="945"/>
      <c r="D33" s="943"/>
      <c r="E33" s="943"/>
      <c r="F33" s="943"/>
      <c r="G33" s="943"/>
      <c r="H33" s="943"/>
      <c r="I33" s="943"/>
      <c r="J33" s="944"/>
      <c r="K33" s="911"/>
      <c r="L33" s="911"/>
      <c r="M33" s="911"/>
      <c r="N33" s="911"/>
      <c r="O33" s="911" t="s">
        <v>483</v>
      </c>
      <c r="P33" s="911"/>
      <c r="Q33" s="911"/>
      <c r="R33" s="911"/>
      <c r="S33" s="911"/>
      <c r="T33" s="911"/>
      <c r="U33" s="911"/>
      <c r="V33" s="911"/>
      <c r="W33" s="911"/>
      <c r="X33" s="912"/>
      <c r="Y33" s="913" t="str">
        <f>IF(Y32&gt;0,"Ⅳ",IF(Z32&gt;0,"Ⅲ",IF(AA32&gt;0,"Ⅱa",IF(AB32&gt;0,"Ⅱb","Ⅰ"))))</f>
        <v>Ⅰ</v>
      </c>
      <c r="Z33" s="914"/>
      <c r="AA33" s="914"/>
      <c r="AB33" s="915"/>
      <c r="AC33" s="913" t="str">
        <f>IF(AC32&gt;0,"Ⅳ",IF(AD32&gt;0,"Ⅲ",IF(AE32&gt;0,"Ⅱa",IF(AF32&gt;0,"Ⅱb","Ⅰ"))))</f>
        <v>Ⅱa</v>
      </c>
      <c r="AD33" s="914"/>
      <c r="AE33" s="914"/>
      <c r="AF33" s="915"/>
      <c r="AG33" s="913" t="str">
        <f>IF(AG32&gt;0,"Ⅳ",IF(AH32&gt;0,"Ⅲ",IF(AI32&gt;0,"Ⅱa",IF(AJ32&gt;0,"Ⅱb","Ⅰ"))))</f>
        <v>Ⅰ</v>
      </c>
      <c r="AH33" s="914"/>
      <c r="AI33" s="914"/>
      <c r="AJ33" s="915"/>
      <c r="AK33" s="931"/>
      <c r="AL33" s="931"/>
      <c r="AM33" s="931"/>
      <c r="AN33" s="931"/>
      <c r="AO33" s="932"/>
      <c r="AP33" s="3"/>
      <c r="AQ33" s="55" t="s">
        <v>326</v>
      </c>
      <c r="AR33" s="55" t="s">
        <v>327</v>
      </c>
      <c r="AS33" s="620" t="s">
        <v>330</v>
      </c>
      <c r="AT33" s="769"/>
    </row>
    <row r="34" spans="2:86" ht="12" customHeight="1" x14ac:dyDescent="0.15">
      <c r="B34" s="697"/>
      <c r="C34" s="945"/>
      <c r="D34" s="943"/>
      <c r="E34" s="943"/>
      <c r="F34" s="943"/>
      <c r="G34" s="943"/>
      <c r="H34" s="943"/>
      <c r="I34" s="943"/>
      <c r="J34" s="944"/>
      <c r="K34" s="911"/>
      <c r="L34" s="911" t="s">
        <v>484</v>
      </c>
      <c r="M34" s="911"/>
      <c r="N34" s="911"/>
      <c r="O34" s="911" t="s">
        <v>221</v>
      </c>
      <c r="P34" s="911"/>
      <c r="Q34" s="911"/>
      <c r="R34" s="911"/>
      <c r="S34" s="911"/>
      <c r="T34" s="911"/>
      <c r="U34" s="911"/>
      <c r="V34" s="911"/>
      <c r="W34" s="911"/>
      <c r="X34" s="912"/>
      <c r="Y34" s="133" t="s">
        <v>34</v>
      </c>
      <c r="Z34" s="133" t="s">
        <v>35</v>
      </c>
      <c r="AA34" s="926" t="s">
        <v>36</v>
      </c>
      <c r="AB34" s="926"/>
      <c r="AC34" s="133" t="s">
        <v>34</v>
      </c>
      <c r="AD34" s="133" t="s">
        <v>35</v>
      </c>
      <c r="AE34" s="926" t="s">
        <v>36</v>
      </c>
      <c r="AF34" s="926"/>
      <c r="AG34" s="133" t="s">
        <v>34</v>
      </c>
      <c r="AH34" s="133" t="s">
        <v>35</v>
      </c>
      <c r="AI34" s="926" t="s">
        <v>36</v>
      </c>
      <c r="AJ34" s="926"/>
      <c r="AK34" s="931"/>
      <c r="AL34" s="931"/>
      <c r="AM34" s="931"/>
      <c r="AN34" s="931"/>
      <c r="AO34" s="932"/>
      <c r="AP34" s="3"/>
      <c r="AQ34" s="927">
        <f>+Y32+Z32</f>
        <v>0</v>
      </c>
      <c r="AR34" s="928"/>
      <c r="AS34" s="927">
        <f>+AA32+AB32</f>
        <v>0</v>
      </c>
      <c r="AT34" s="928"/>
    </row>
    <row r="35" spans="2:86" ht="12" customHeight="1" x14ac:dyDescent="0.15">
      <c r="B35" s="697"/>
      <c r="C35" s="945"/>
      <c r="D35" s="943"/>
      <c r="E35" s="943"/>
      <c r="F35" s="943"/>
      <c r="G35" s="943"/>
      <c r="H35" s="943"/>
      <c r="I35" s="943"/>
      <c r="J35" s="944"/>
      <c r="K35" s="911"/>
      <c r="L35" s="911"/>
      <c r="M35" s="911"/>
      <c r="N35" s="911"/>
      <c r="O35" s="911" t="s">
        <v>485</v>
      </c>
      <c r="P35" s="911"/>
      <c r="Q35" s="911"/>
      <c r="R35" s="911"/>
      <c r="S35" s="911"/>
      <c r="T35" s="911"/>
      <c r="U35" s="911"/>
      <c r="V35" s="911"/>
      <c r="W35" s="911"/>
      <c r="X35" s="912"/>
      <c r="Y35" s="137">
        <f>IF(Y32=0,0,1)</f>
        <v>0</v>
      </c>
      <c r="Z35" s="137">
        <f>IF(Z32=0,0,1)</f>
        <v>0</v>
      </c>
      <c r="AA35" s="920">
        <f>IF(AND(AA32=0,AB32=0),0,1)</f>
        <v>0</v>
      </c>
      <c r="AB35" s="921">
        <f t="shared" ref="AB35" si="9">IF(AB32=0,0,1)</f>
        <v>0</v>
      </c>
      <c r="AC35" s="137">
        <f>AC32</f>
        <v>0</v>
      </c>
      <c r="AD35" s="137">
        <f>AD32</f>
        <v>0</v>
      </c>
      <c r="AE35" s="920">
        <f>SUM(AE32:AF32)</f>
        <v>4</v>
      </c>
      <c r="AF35" s="921"/>
      <c r="AG35" s="137">
        <f>AG32</f>
        <v>0</v>
      </c>
      <c r="AH35" s="137">
        <f>AH32</f>
        <v>0</v>
      </c>
      <c r="AI35" s="920">
        <f>SUM(AI32:AJ32)</f>
        <v>0</v>
      </c>
      <c r="AJ35" s="921"/>
      <c r="AK35" s="931"/>
      <c r="AL35" s="931"/>
      <c r="AM35" s="931"/>
      <c r="AN35" s="931"/>
      <c r="AO35" s="932"/>
      <c r="AP35" s="3"/>
      <c r="AQ35" s="141">
        <f>+Y32+AC35+AG35</f>
        <v>0</v>
      </c>
      <c r="AR35" s="141">
        <f>+Z32+AD35+AH35</f>
        <v>0</v>
      </c>
      <c r="AS35" s="924">
        <f>+AS34+AE35+AI35</f>
        <v>4</v>
      </c>
      <c r="AT35" s="925"/>
    </row>
    <row r="36" spans="2:86" ht="12" customHeight="1" x14ac:dyDescent="0.15">
      <c r="B36" s="697"/>
      <c r="C36" s="945"/>
      <c r="D36" s="943"/>
      <c r="E36" s="943"/>
      <c r="F36" s="943"/>
      <c r="G36" s="943"/>
      <c r="H36" s="943"/>
      <c r="I36" s="943"/>
      <c r="J36" s="944"/>
      <c r="K36" s="911"/>
      <c r="L36" s="911"/>
      <c r="M36" s="911"/>
      <c r="N36" s="911"/>
      <c r="O36" s="911" t="s">
        <v>486</v>
      </c>
      <c r="P36" s="911"/>
      <c r="Q36" s="911"/>
      <c r="R36" s="911"/>
      <c r="S36" s="911"/>
      <c r="T36" s="911"/>
      <c r="U36" s="911"/>
      <c r="V36" s="911"/>
      <c r="W36" s="911"/>
      <c r="X36" s="912"/>
      <c r="Y36" s="913" t="str">
        <f>IF(Y35&gt;0,"Ⅳ",IF(Z35&gt;0,"Ⅲ",IF(AA35&gt;0,"Ⅱ","Ⅰ")))</f>
        <v>Ⅰ</v>
      </c>
      <c r="Z36" s="914"/>
      <c r="AA36" s="914"/>
      <c r="AB36" s="915"/>
      <c r="AC36" s="913" t="str">
        <f>IF(AC35&gt;0,"Ⅳ",IF(AD35&gt;0,"Ⅲ",IF(AE35&gt;0,"Ⅱ","Ⅰ")))</f>
        <v>Ⅱ</v>
      </c>
      <c r="AD36" s="914"/>
      <c r="AE36" s="914"/>
      <c r="AF36" s="915"/>
      <c r="AG36" s="913" t="str">
        <f>IF(AG35&gt;0,"Ⅳ",IF(AH35&gt;0,"Ⅲ",IF(AI35&gt;0,"Ⅱ","Ⅰ")))</f>
        <v>Ⅰ</v>
      </c>
      <c r="AH36" s="914"/>
      <c r="AI36" s="914"/>
      <c r="AJ36" s="915"/>
      <c r="AK36" s="931"/>
      <c r="AL36" s="931"/>
      <c r="AM36" s="931"/>
      <c r="AN36" s="931"/>
      <c r="AO36" s="932"/>
      <c r="AP36" s="3"/>
      <c r="AQ36" s="546" t="str">
        <f>IF(AQ35&gt;0,"Ⅳ",IF(AR35&gt;0,"Ⅲ",IF(AS35&gt;0,"Ⅱ","Ⅰ")))</f>
        <v>Ⅱ</v>
      </c>
      <c r="AR36" s="546"/>
      <c r="AS36" s="546"/>
      <c r="AT36" s="546"/>
    </row>
    <row r="37" spans="2:86" ht="12" customHeight="1" x14ac:dyDescent="0.15">
      <c r="B37" s="697"/>
      <c r="C37" s="945"/>
      <c r="D37" s="943"/>
      <c r="E37" s="943"/>
      <c r="F37" s="943"/>
      <c r="G37" s="943"/>
      <c r="H37" s="943"/>
      <c r="I37" s="943"/>
      <c r="J37" s="944"/>
      <c r="K37" s="911"/>
      <c r="L37" s="911"/>
      <c r="M37" s="911"/>
      <c r="N37" s="911"/>
      <c r="O37" s="911" t="s">
        <v>487</v>
      </c>
      <c r="P37" s="911"/>
      <c r="Q37" s="911"/>
      <c r="R37" s="911"/>
      <c r="S37" s="911"/>
      <c r="T37" s="911"/>
      <c r="U37" s="911"/>
      <c r="V37" s="911"/>
      <c r="W37" s="911"/>
      <c r="X37" s="912"/>
      <c r="Y37" s="913" t="str">
        <f>IF(COUNTIF(Y36:AJ36,"Ⅳ")&gt;0,"Ⅳ",IF(COUNTIF(Y36:AJ36,"Ⅲ")&gt;0,"Ⅲ",IF(COUNTIF(Y36:AJ36,"Ⅱ")&gt;0,"Ⅱ","Ⅰ")))</f>
        <v>Ⅱ</v>
      </c>
      <c r="Z37" s="914"/>
      <c r="AA37" s="914"/>
      <c r="AB37" s="914"/>
      <c r="AC37" s="914"/>
      <c r="AD37" s="914"/>
      <c r="AE37" s="914"/>
      <c r="AF37" s="914"/>
      <c r="AG37" s="914"/>
      <c r="AH37" s="914"/>
      <c r="AI37" s="914"/>
      <c r="AJ37" s="915"/>
      <c r="AK37" s="933"/>
      <c r="AL37" s="933"/>
      <c r="AM37" s="933"/>
      <c r="AN37" s="933"/>
      <c r="AO37" s="934"/>
      <c r="AP37" s="3"/>
    </row>
    <row r="38" spans="2:86" ht="14.25" customHeight="1" x14ac:dyDescent="0.15">
      <c r="B38" s="697"/>
      <c r="C38" s="945"/>
      <c r="D38" s="943"/>
      <c r="E38" s="943"/>
      <c r="F38" s="943"/>
      <c r="G38" s="943"/>
      <c r="H38" s="943"/>
      <c r="I38" s="943"/>
      <c r="J38" s="944"/>
      <c r="K38" s="911" t="s">
        <v>177</v>
      </c>
      <c r="L38" s="916"/>
      <c r="M38" s="916"/>
      <c r="N38" s="916"/>
      <c r="O38" s="916"/>
      <c r="P38" s="916"/>
      <c r="Q38" s="916"/>
      <c r="R38" s="916"/>
      <c r="S38" s="916"/>
      <c r="T38" s="916"/>
      <c r="U38" s="916"/>
      <c r="V38" s="916"/>
      <c r="W38" s="916"/>
      <c r="X38" s="916"/>
      <c r="Y38" s="917"/>
      <c r="Z38" s="917"/>
      <c r="AA38" s="917"/>
      <c r="AB38" s="917"/>
      <c r="AC38" s="917"/>
      <c r="AD38" s="917"/>
      <c r="AE38" s="917"/>
      <c r="AF38" s="917"/>
      <c r="AG38" s="917"/>
      <c r="AH38" s="917"/>
      <c r="AI38" s="917"/>
      <c r="AJ38" s="917"/>
      <c r="AK38" s="916"/>
      <c r="AL38" s="916"/>
      <c r="AM38" s="916"/>
      <c r="AN38" s="916"/>
      <c r="AO38" s="916"/>
      <c r="AP38" s="3"/>
    </row>
    <row r="39" spans="2:86" ht="14.25" customHeight="1" x14ac:dyDescent="0.15">
      <c r="B39" s="697"/>
      <c r="C39" s="945"/>
      <c r="D39" s="943"/>
      <c r="E39" s="943"/>
      <c r="F39" s="943"/>
      <c r="G39" s="943"/>
      <c r="H39" s="943"/>
      <c r="I39" s="943"/>
      <c r="J39" s="944"/>
      <c r="K39" s="911"/>
      <c r="L39" s="916"/>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6"/>
      <c r="AL39" s="916"/>
      <c r="AM39" s="916"/>
      <c r="AN39" s="916"/>
      <c r="AO39" s="916"/>
      <c r="AP39" s="3"/>
    </row>
    <row r="40" spans="2:86" ht="12" customHeight="1" x14ac:dyDescent="0.15">
      <c r="B40" s="697"/>
      <c r="C40" s="945"/>
      <c r="D40" s="943"/>
      <c r="E40" s="943"/>
      <c r="F40" s="943"/>
      <c r="G40" s="943"/>
      <c r="H40" s="943"/>
      <c r="I40" s="943"/>
      <c r="J40" s="944"/>
      <c r="K40" s="918" t="s">
        <v>488</v>
      </c>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8"/>
      <c r="AP40" s="3"/>
    </row>
    <row r="41" spans="2:86" ht="12" customHeight="1" x14ac:dyDescent="0.15">
      <c r="B41" s="697"/>
      <c r="C41" s="945"/>
      <c r="D41" s="943"/>
      <c r="E41" s="943"/>
      <c r="F41" s="943"/>
      <c r="G41" s="943"/>
      <c r="H41" s="943"/>
      <c r="I41" s="943"/>
      <c r="J41" s="944"/>
      <c r="K41" s="919" t="s">
        <v>539</v>
      </c>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19"/>
      <c r="AP41" s="3"/>
    </row>
    <row r="42" spans="2:86" ht="12" customHeight="1" x14ac:dyDescent="0.15">
      <c r="B42" s="697"/>
      <c r="C42" s="945"/>
      <c r="D42" s="943"/>
      <c r="E42" s="943"/>
      <c r="F42" s="943"/>
      <c r="G42" s="943"/>
      <c r="H42" s="943"/>
      <c r="I42" s="943"/>
      <c r="J42" s="944"/>
      <c r="K42" s="138" t="s">
        <v>489</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x14ac:dyDescent="0.15">
      <c r="B43" s="697"/>
      <c r="C43" s="945"/>
      <c r="D43" s="943"/>
      <c r="E43" s="943"/>
      <c r="F43" s="943"/>
      <c r="G43" s="943"/>
      <c r="H43" s="943"/>
      <c r="I43" s="943"/>
      <c r="J43" s="944"/>
      <c r="K43" s="138" t="s">
        <v>490</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x14ac:dyDescent="0.15">
      <c r="B44" s="697"/>
      <c r="C44" s="945"/>
      <c r="D44" s="943"/>
      <c r="E44" s="943"/>
      <c r="F44" s="943"/>
      <c r="G44" s="943"/>
      <c r="H44" s="943"/>
      <c r="I44" s="943"/>
      <c r="J44" s="944"/>
      <c r="K44" s="905" t="s">
        <v>491</v>
      </c>
      <c r="L44" s="906"/>
      <c r="M44" s="906"/>
      <c r="N44" s="906"/>
      <c r="O44" s="906"/>
      <c r="P44" s="906"/>
      <c r="Q44" s="906"/>
      <c r="R44" s="906"/>
      <c r="S44" s="906"/>
      <c r="T44" s="906"/>
      <c r="U44" s="906"/>
      <c r="V44" s="906"/>
      <c r="W44" s="906"/>
      <c r="X44" s="906"/>
      <c r="Y44" s="906"/>
      <c r="Z44" s="906"/>
      <c r="AA44" s="906"/>
      <c r="AB44" s="906"/>
      <c r="AC44" s="906"/>
      <c r="AD44" s="906"/>
      <c r="AE44" s="906"/>
      <c r="AF44" s="906"/>
      <c r="AG44" s="906"/>
      <c r="AH44" s="906"/>
      <c r="AI44" s="906"/>
      <c r="AJ44" s="906"/>
      <c r="AK44" s="906"/>
      <c r="AL44" s="906"/>
      <c r="AM44" s="906"/>
      <c r="AN44" s="906"/>
      <c r="AO44" s="907"/>
      <c r="AP44" s="3"/>
    </row>
    <row r="45" spans="2:86" ht="12" customHeight="1" x14ac:dyDescent="0.15">
      <c r="B45" s="698"/>
      <c r="C45" s="946"/>
      <c r="D45" s="947"/>
      <c r="E45" s="947"/>
      <c r="F45" s="947"/>
      <c r="G45" s="947"/>
      <c r="H45" s="947"/>
      <c r="I45" s="947"/>
      <c r="J45" s="948"/>
      <c r="K45" s="908"/>
      <c r="L45" s="909"/>
      <c r="M45" s="909"/>
      <c r="N45" s="909"/>
      <c r="O45" s="909"/>
      <c r="P45" s="909"/>
      <c r="Q45" s="909"/>
      <c r="R45" s="909"/>
      <c r="S45" s="909"/>
      <c r="T45" s="909"/>
      <c r="U45" s="909"/>
      <c r="V45" s="909"/>
      <c r="W45" s="909"/>
      <c r="X45" s="909"/>
      <c r="Y45" s="909"/>
      <c r="Z45" s="909"/>
      <c r="AA45" s="909"/>
      <c r="AB45" s="909"/>
      <c r="AC45" s="909"/>
      <c r="AD45" s="909"/>
      <c r="AE45" s="909"/>
      <c r="AF45" s="909"/>
      <c r="AG45" s="909"/>
      <c r="AH45" s="909"/>
      <c r="AI45" s="909"/>
      <c r="AJ45" s="909"/>
      <c r="AK45" s="909"/>
      <c r="AL45" s="909"/>
      <c r="AM45" s="909"/>
      <c r="AN45" s="909"/>
      <c r="AO45" s="910"/>
      <c r="AP45" s="3"/>
    </row>
    <row r="46" spans="2:86" s="7" customFormat="1" ht="12" customHeight="1" x14ac:dyDescent="0.15">
      <c r="B46" s="3" t="s">
        <v>543</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7" priority="3">
      <formula>$AQ11=2</formula>
    </cfRule>
  </conditionalFormatting>
  <conditionalFormatting sqref="AG11:AJ30">
    <cfRule type="expression" dxfId="56" priority="2">
      <formula>$AQ11=3</formula>
    </cfRule>
  </conditionalFormatting>
  <conditionalFormatting sqref="Y11:AB30">
    <cfRule type="expression" dxfId="55"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topLeftCell="A2" zoomScaleNormal="100" zoomScaleSheetLayoutView="100" workbookViewId="0">
      <selection activeCell="R14" sqref="R14:T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x14ac:dyDescent="0.15">
      <c r="AU1" s="972" t="s">
        <v>319</v>
      </c>
      <c r="AV1" s="973" t="s">
        <v>312</v>
      </c>
      <c r="AW1" s="975" t="s">
        <v>313</v>
      </c>
      <c r="AX1" s="977" t="s">
        <v>320</v>
      </c>
      <c r="AY1" s="978"/>
      <c r="AZ1" s="978"/>
      <c r="BA1" s="978"/>
      <c r="BB1" s="978"/>
      <c r="BC1" s="978"/>
      <c r="BD1" s="978"/>
      <c r="BE1" s="978"/>
      <c r="BF1" s="978"/>
      <c r="BG1" s="978"/>
      <c r="BH1" s="978"/>
      <c r="BI1" s="978"/>
      <c r="BJ1" s="978"/>
      <c r="BK1" s="978"/>
      <c r="BL1" s="978"/>
      <c r="BM1" s="978"/>
      <c r="BN1" s="978"/>
      <c r="BO1" s="978"/>
      <c r="BP1" s="978"/>
      <c r="BQ1" s="978"/>
      <c r="BR1" s="979"/>
      <c r="BS1" s="724" t="s">
        <v>314</v>
      </c>
      <c r="BT1" s="980"/>
      <c r="BU1" s="980"/>
      <c r="BV1" s="980"/>
      <c r="BW1" s="991" t="s">
        <v>321</v>
      </c>
      <c r="BX1" s="992"/>
      <c r="BY1" s="992"/>
      <c r="BZ1" s="992"/>
      <c r="CA1" s="992"/>
      <c r="CB1" s="992"/>
      <c r="CC1" s="992"/>
      <c r="CD1" s="992"/>
      <c r="CE1" s="992"/>
      <c r="CF1" s="992"/>
      <c r="CG1" s="992"/>
      <c r="CH1" s="993"/>
    </row>
    <row r="2" spans="2:86" ht="8.25" customHeight="1" x14ac:dyDescent="0.15">
      <c r="AU2" s="972"/>
      <c r="AV2" s="974"/>
      <c r="AW2" s="976"/>
      <c r="AX2" s="939" t="s">
        <v>322</v>
      </c>
      <c r="AY2" s="441"/>
      <c r="AZ2" s="441"/>
      <c r="BA2" s="441"/>
      <c r="BB2" s="441"/>
      <c r="BC2" s="441"/>
      <c r="BD2" s="441"/>
      <c r="BE2" s="441"/>
      <c r="BF2" s="441"/>
      <c r="BG2" s="441"/>
      <c r="BH2" s="441"/>
      <c r="BI2" s="441"/>
      <c r="BJ2" s="441" t="s">
        <v>323</v>
      </c>
      <c r="BK2" s="441"/>
      <c r="BL2" s="441"/>
      <c r="BM2" s="441"/>
      <c r="BN2" s="441"/>
      <c r="BO2" s="441"/>
      <c r="BP2" s="441"/>
      <c r="BQ2" s="441"/>
      <c r="BR2" s="994"/>
      <c r="BS2" s="980"/>
      <c r="BT2" s="980"/>
      <c r="BU2" s="980"/>
      <c r="BV2" s="980"/>
      <c r="BW2" s="995" t="s">
        <v>316</v>
      </c>
      <c r="BX2" s="620"/>
      <c r="BY2" s="620"/>
      <c r="BZ2" s="620"/>
      <c r="CA2" s="441" t="s">
        <v>324</v>
      </c>
      <c r="CB2" s="441"/>
      <c r="CC2" s="441"/>
      <c r="CD2" s="441"/>
      <c r="CE2" s="441"/>
      <c r="CF2" s="441"/>
      <c r="CG2" s="441"/>
      <c r="CH2" s="994"/>
    </row>
    <row r="3" spans="2:86" ht="24.95" customHeight="1" x14ac:dyDescent="0.15">
      <c r="B3" s="712" t="s">
        <v>467</v>
      </c>
      <c r="C3" s="937"/>
      <c r="D3" s="937"/>
      <c r="E3" s="938"/>
      <c r="F3" s="938"/>
      <c r="G3" s="938"/>
      <c r="H3" s="938"/>
      <c r="I3" s="938"/>
      <c r="J3" s="938"/>
      <c r="K3" s="937"/>
      <c r="L3" s="937"/>
      <c r="M3" s="937"/>
      <c r="N3" s="937"/>
      <c r="O3" s="937"/>
      <c r="P3" s="937"/>
      <c r="Q3" s="937"/>
      <c r="R3" s="937"/>
      <c r="S3" s="937"/>
      <c r="T3" s="937"/>
      <c r="U3" s="937"/>
      <c r="V3" s="937"/>
      <c r="W3" s="937"/>
      <c r="X3" s="937"/>
      <c r="Y3" s="937"/>
      <c r="Z3" s="937"/>
      <c r="AA3" s="937"/>
      <c r="AB3" s="937"/>
      <c r="AC3" s="937"/>
      <c r="AD3" s="937"/>
      <c r="AE3" s="937"/>
      <c r="AF3" s="937"/>
      <c r="AG3" s="937"/>
      <c r="AH3" s="937"/>
      <c r="AI3" s="937"/>
      <c r="AJ3" s="937"/>
      <c r="AK3" s="937"/>
      <c r="AL3" s="937"/>
      <c r="AM3" s="937"/>
      <c r="AN3" s="937"/>
      <c r="AO3" s="937"/>
      <c r="AU3" s="972"/>
      <c r="AV3" s="974"/>
      <c r="AW3" s="976"/>
      <c r="AX3" s="939" t="s">
        <v>26</v>
      </c>
      <c r="AY3" s="441"/>
      <c r="AZ3" s="441"/>
      <c r="BA3" s="441"/>
      <c r="BB3" s="441" t="s">
        <v>22</v>
      </c>
      <c r="BC3" s="441"/>
      <c r="BD3" s="441"/>
      <c r="BE3" s="441"/>
      <c r="BF3" s="441" t="s">
        <v>24</v>
      </c>
      <c r="BG3" s="441"/>
      <c r="BH3" s="441"/>
      <c r="BI3" s="441"/>
      <c r="BJ3" s="620" t="s">
        <v>26</v>
      </c>
      <c r="BK3" s="620"/>
      <c r="BL3" s="620"/>
      <c r="BM3" s="620" t="s">
        <v>22</v>
      </c>
      <c r="BN3" s="620"/>
      <c r="BO3" s="620"/>
      <c r="BP3" s="620" t="s">
        <v>24</v>
      </c>
      <c r="BQ3" s="620"/>
      <c r="BR3" s="990"/>
      <c r="BS3" s="724" t="s">
        <v>26</v>
      </c>
      <c r="BT3" s="724" t="s">
        <v>22</v>
      </c>
      <c r="BU3" s="724" t="s">
        <v>24</v>
      </c>
      <c r="BV3" s="724" t="s">
        <v>317</v>
      </c>
      <c r="BW3" s="939" t="s">
        <v>325</v>
      </c>
      <c r="BX3" s="441"/>
      <c r="BY3" s="441"/>
      <c r="BZ3" s="441"/>
      <c r="CA3" s="441" t="s">
        <v>22</v>
      </c>
      <c r="CB3" s="441"/>
      <c r="CC3" s="441"/>
      <c r="CD3" s="441"/>
      <c r="CE3" s="441" t="s">
        <v>24</v>
      </c>
      <c r="CF3" s="441"/>
      <c r="CG3" s="441"/>
      <c r="CH3" s="994"/>
    </row>
    <row r="4" spans="2:86" ht="18" customHeight="1" x14ac:dyDescent="0.15">
      <c r="B4" s="583" t="s">
        <v>27</v>
      </c>
      <c r="C4" s="583"/>
      <c r="D4" s="889"/>
      <c r="E4" s="985" t="str">
        <f>'様式A-1'!$D$3</f>
        <v>カワジリトンネル</v>
      </c>
      <c r="F4" s="986"/>
      <c r="G4" s="986"/>
      <c r="H4" s="986"/>
      <c r="I4" s="986"/>
      <c r="J4" s="987"/>
      <c r="K4" s="465" t="s">
        <v>28</v>
      </c>
      <c r="L4" s="620"/>
      <c r="M4" s="620"/>
      <c r="N4" s="984" t="str">
        <f>'様式A-1'!$J$3</f>
        <v>一般国道187号線</v>
      </c>
      <c r="O4" s="984"/>
      <c r="P4" s="984"/>
      <c r="Q4" s="984"/>
      <c r="R4" s="984"/>
      <c r="S4" s="984"/>
      <c r="T4" s="441" t="s">
        <v>268</v>
      </c>
      <c r="U4" s="441"/>
      <c r="V4" s="441"/>
      <c r="W4" s="441"/>
      <c r="X4" s="441"/>
      <c r="Y4" s="984" t="str">
        <f>様式B!$K$5</f>
        <v>株式会社ニュージェック</v>
      </c>
      <c r="Z4" s="984"/>
      <c r="AA4" s="984"/>
      <c r="AB4" s="984"/>
      <c r="AC4" s="984"/>
      <c r="AD4" s="984"/>
      <c r="AE4" s="984"/>
      <c r="AF4" s="984"/>
      <c r="AG4" s="417" t="s">
        <v>229</v>
      </c>
      <c r="AH4" s="418"/>
      <c r="AI4" s="418"/>
      <c r="AJ4" s="419"/>
      <c r="AK4" s="894">
        <f>様式B!$Q$5</f>
        <v>44876</v>
      </c>
      <c r="AL4" s="988"/>
      <c r="AM4" s="988"/>
      <c r="AN4" s="988"/>
      <c r="AO4" s="989"/>
      <c r="AU4" s="972"/>
      <c r="AV4" s="974"/>
      <c r="AW4" s="976"/>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80"/>
      <c r="BT4" s="980"/>
      <c r="BU4" s="980"/>
      <c r="BV4" s="980"/>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x14ac:dyDescent="0.15">
      <c r="B5" s="590" t="s">
        <v>0</v>
      </c>
      <c r="C5" s="590"/>
      <c r="D5" s="901"/>
      <c r="E5" s="981" t="str">
        <f>'様式A-1'!$D$4</f>
        <v>川尻トンネル</v>
      </c>
      <c r="F5" s="982"/>
      <c r="G5" s="982"/>
      <c r="H5" s="982"/>
      <c r="I5" s="982"/>
      <c r="J5" s="983"/>
      <c r="K5" s="720" t="s">
        <v>1</v>
      </c>
      <c r="L5" s="724"/>
      <c r="M5" s="724"/>
      <c r="N5" s="984" t="str">
        <f>'様式A-1'!$R$3</f>
        <v>山口県岩国土木建築事務所</v>
      </c>
      <c r="O5" s="984"/>
      <c r="P5" s="984"/>
      <c r="Q5" s="984"/>
      <c r="R5" s="984"/>
      <c r="S5" s="984"/>
      <c r="T5" s="441" t="s">
        <v>269</v>
      </c>
      <c r="U5" s="441"/>
      <c r="V5" s="441"/>
      <c r="W5" s="441"/>
      <c r="X5" s="441"/>
      <c r="Y5" s="984" t="str">
        <f>様式B!$K$6</f>
        <v>石村勝伸</v>
      </c>
      <c r="Z5" s="984"/>
      <c r="AA5" s="984"/>
      <c r="AB5" s="984"/>
      <c r="AC5" s="984"/>
      <c r="AD5" s="984"/>
      <c r="AE5" s="984"/>
      <c r="AF5" s="984"/>
      <c r="AG5" s="876"/>
      <c r="AH5" s="893"/>
      <c r="AI5" s="893"/>
      <c r="AJ5" s="877"/>
      <c r="AK5" s="735"/>
      <c r="AL5" s="736"/>
      <c r="AM5" s="736"/>
      <c r="AN5" s="736"/>
      <c r="AO5" s="737"/>
      <c r="AU5" s="972"/>
      <c r="AV5" s="134">
        <f>N7</f>
        <v>1</v>
      </c>
      <c r="AW5" s="113">
        <f>R7</f>
        <v>7</v>
      </c>
      <c r="AX5" s="141">
        <f>+Y32</f>
        <v>0</v>
      </c>
      <c r="AY5" s="141">
        <f>+Z32</f>
        <v>0</v>
      </c>
      <c r="AZ5" s="141">
        <f>+AA32</f>
        <v>0</v>
      </c>
      <c r="BA5" s="141">
        <f t="shared" ref="BA5" si="0">+AB32</f>
        <v>0</v>
      </c>
      <c r="BB5" s="141">
        <f>+AC32</f>
        <v>0</v>
      </c>
      <c r="BC5" s="141">
        <f t="shared" ref="BC5:BI5" si="1">+AD32</f>
        <v>0</v>
      </c>
      <c r="BD5" s="141">
        <f t="shared" si="1"/>
        <v>7</v>
      </c>
      <c r="BE5" s="141">
        <f t="shared" si="1"/>
        <v>0</v>
      </c>
      <c r="BF5" s="141">
        <f t="shared" si="1"/>
        <v>0</v>
      </c>
      <c r="BG5" s="141">
        <f t="shared" si="1"/>
        <v>0</v>
      </c>
      <c r="BH5" s="141">
        <f t="shared" si="1"/>
        <v>1</v>
      </c>
      <c r="BI5" s="141">
        <f t="shared" si="1"/>
        <v>0</v>
      </c>
      <c r="BJ5" s="141">
        <f>+Y35</f>
        <v>0</v>
      </c>
      <c r="BK5" s="141">
        <f t="shared" ref="BK5" si="2">+Z35</f>
        <v>0</v>
      </c>
      <c r="BL5" s="141">
        <f>+AA35</f>
        <v>0</v>
      </c>
      <c r="BM5" s="141">
        <f>+AC35</f>
        <v>0</v>
      </c>
      <c r="BN5" s="141">
        <f t="shared" ref="BN5:BO5" si="3">+AD35</f>
        <v>0</v>
      </c>
      <c r="BO5" s="141">
        <f t="shared" si="3"/>
        <v>7</v>
      </c>
      <c r="BP5" s="141">
        <f>+AG35</f>
        <v>0</v>
      </c>
      <c r="BQ5" s="141">
        <f>+AH35</f>
        <v>0</v>
      </c>
      <c r="BR5" s="141">
        <f>+AI35</f>
        <v>1</v>
      </c>
      <c r="BS5" s="292" t="str">
        <f>+Y36</f>
        <v>Ⅰ</v>
      </c>
      <c r="BT5" s="292" t="str">
        <f>+AC36</f>
        <v>Ⅱ</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4.71</v>
      </c>
      <c r="CD5" s="116">
        <f t="shared" si="4"/>
        <v>0</v>
      </c>
      <c r="CE5" s="116">
        <f t="shared" si="4"/>
        <v>0</v>
      </c>
      <c r="CF5" s="116">
        <f t="shared" si="4"/>
        <v>0</v>
      </c>
      <c r="CG5" s="116">
        <f t="shared" si="4"/>
        <v>0.75</v>
      </c>
      <c r="CH5" s="116">
        <f t="shared" si="4"/>
        <v>0</v>
      </c>
    </row>
    <row r="6" spans="2:86" ht="12" customHeight="1" x14ac:dyDescent="0.15">
      <c r="B6" s="940" t="s">
        <v>228</v>
      </c>
      <c r="C6" s="941"/>
      <c r="D6" s="942"/>
      <c r="E6" s="943"/>
      <c r="F6" s="943"/>
      <c r="G6" s="943"/>
      <c r="H6" s="943"/>
      <c r="I6" s="943"/>
      <c r="J6" s="944"/>
      <c r="K6" s="949" t="s">
        <v>468</v>
      </c>
      <c r="L6" s="950"/>
      <c r="M6" s="950"/>
      <c r="N6" s="950"/>
      <c r="O6" s="950"/>
      <c r="P6" s="950"/>
      <c r="Q6" s="950"/>
      <c r="R6" s="950"/>
      <c r="S6" s="950"/>
      <c r="T6" s="950"/>
      <c r="U6" s="950"/>
      <c r="V6" s="950"/>
      <c r="W6" s="950"/>
      <c r="X6" s="950"/>
      <c r="Y6" s="951"/>
      <c r="Z6" s="951"/>
      <c r="AA6" s="951"/>
      <c r="AB6" s="951"/>
      <c r="AC6" s="951"/>
      <c r="AD6" s="951"/>
      <c r="AE6" s="951"/>
      <c r="AF6" s="951"/>
      <c r="AG6" s="951"/>
      <c r="AH6" s="951"/>
      <c r="AI6" s="951"/>
      <c r="AJ6" s="951"/>
      <c r="AK6" s="950"/>
      <c r="AL6" s="950"/>
      <c r="AM6" s="950"/>
      <c r="AN6" s="950"/>
      <c r="AO6" s="952"/>
      <c r="AP6" s="3"/>
    </row>
    <row r="7" spans="2:86" ht="12" customHeight="1" x14ac:dyDescent="0.15">
      <c r="B7" s="697"/>
      <c r="C7" s="945"/>
      <c r="D7" s="943"/>
      <c r="E7" s="943"/>
      <c r="F7" s="943"/>
      <c r="G7" s="943"/>
      <c r="H7" s="943"/>
      <c r="I7" s="943"/>
      <c r="J7" s="944"/>
      <c r="K7" s="912" t="s">
        <v>227</v>
      </c>
      <c r="L7" s="922"/>
      <c r="M7" s="923"/>
      <c r="N7" s="913">
        <v>1</v>
      </c>
      <c r="O7" s="914"/>
      <c r="P7" s="912" t="s">
        <v>469</v>
      </c>
      <c r="Q7" s="923"/>
      <c r="R7" s="953">
        <f>IF(N7="","",IFERROR(INDEX('様式A-2'!$C$9:$C$434,MATCH(N7,'様式A-2'!$B$9:$B$434,0)),""))</f>
        <v>7</v>
      </c>
      <c r="S7" s="954"/>
      <c r="T7" s="955"/>
      <c r="U7" s="956" t="s">
        <v>470</v>
      </c>
      <c r="V7" s="957"/>
      <c r="W7" s="956" t="s">
        <v>471</v>
      </c>
      <c r="X7" s="962"/>
      <c r="Y7" s="911" t="s">
        <v>226</v>
      </c>
      <c r="Z7" s="911"/>
      <c r="AA7" s="911"/>
      <c r="AB7" s="911"/>
      <c r="AC7" s="956" t="s">
        <v>472</v>
      </c>
      <c r="AD7" s="962"/>
      <c r="AE7" s="962"/>
      <c r="AF7" s="962"/>
      <c r="AG7" s="962"/>
      <c r="AH7" s="962"/>
      <c r="AI7" s="962"/>
      <c r="AJ7" s="957"/>
      <c r="AK7" s="962" t="s">
        <v>473</v>
      </c>
      <c r="AL7" s="962"/>
      <c r="AM7" s="962"/>
      <c r="AN7" s="965"/>
      <c r="AO7" s="966"/>
      <c r="AP7" s="3"/>
      <c r="AS7" s="112" t="str">
        <f>$N$7&amp;"S"</f>
        <v>1S</v>
      </c>
      <c r="AW7" s="164"/>
    </row>
    <row r="8" spans="2:86" ht="12" customHeight="1" x14ac:dyDescent="0.15">
      <c r="B8" s="697"/>
      <c r="C8" s="945"/>
      <c r="D8" s="943"/>
      <c r="E8" s="943"/>
      <c r="F8" s="943"/>
      <c r="G8" s="943"/>
      <c r="H8" s="943"/>
      <c r="I8" s="943"/>
      <c r="J8" s="944"/>
      <c r="K8" s="911" t="s">
        <v>474</v>
      </c>
      <c r="L8" s="911" t="s">
        <v>207</v>
      </c>
      <c r="M8" s="911"/>
      <c r="N8" s="911" t="s">
        <v>206</v>
      </c>
      <c r="O8" s="911"/>
      <c r="P8" s="911" t="s">
        <v>475</v>
      </c>
      <c r="Q8" s="911"/>
      <c r="R8" s="911" t="s">
        <v>6</v>
      </c>
      <c r="S8" s="911"/>
      <c r="T8" s="911"/>
      <c r="U8" s="958"/>
      <c r="V8" s="959"/>
      <c r="W8" s="958"/>
      <c r="X8" s="963"/>
      <c r="Y8" s="911"/>
      <c r="Z8" s="911"/>
      <c r="AA8" s="911"/>
      <c r="AB8" s="911"/>
      <c r="AC8" s="960"/>
      <c r="AD8" s="964"/>
      <c r="AE8" s="964"/>
      <c r="AF8" s="964"/>
      <c r="AG8" s="964"/>
      <c r="AH8" s="964"/>
      <c r="AI8" s="964"/>
      <c r="AJ8" s="961"/>
      <c r="AK8" s="963"/>
      <c r="AL8" s="963"/>
      <c r="AM8" s="963"/>
      <c r="AN8" s="967"/>
      <c r="AO8" s="968"/>
      <c r="AP8" s="3"/>
    </row>
    <row r="9" spans="2:86" ht="12" customHeight="1" x14ac:dyDescent="0.15">
      <c r="B9" s="697"/>
      <c r="C9" s="945"/>
      <c r="D9" s="943"/>
      <c r="E9" s="943"/>
      <c r="F9" s="943"/>
      <c r="G9" s="943"/>
      <c r="H9" s="943"/>
      <c r="I9" s="943"/>
      <c r="J9" s="944"/>
      <c r="K9" s="911"/>
      <c r="L9" s="911"/>
      <c r="M9" s="911"/>
      <c r="N9" s="911"/>
      <c r="O9" s="911"/>
      <c r="P9" s="911"/>
      <c r="Q9" s="911"/>
      <c r="R9" s="911"/>
      <c r="S9" s="911"/>
      <c r="T9" s="911"/>
      <c r="U9" s="958"/>
      <c r="V9" s="959"/>
      <c r="W9" s="958"/>
      <c r="X9" s="963"/>
      <c r="Y9" s="911" t="s">
        <v>476</v>
      </c>
      <c r="Z9" s="911"/>
      <c r="AA9" s="911"/>
      <c r="AB9" s="911"/>
      <c r="AC9" s="911" t="s">
        <v>477</v>
      </c>
      <c r="AD9" s="911"/>
      <c r="AE9" s="911"/>
      <c r="AF9" s="911"/>
      <c r="AG9" s="911" t="s">
        <v>478</v>
      </c>
      <c r="AH9" s="911"/>
      <c r="AI9" s="911"/>
      <c r="AJ9" s="911"/>
      <c r="AK9" s="963"/>
      <c r="AL9" s="963"/>
      <c r="AM9" s="963"/>
      <c r="AN9" s="967"/>
      <c r="AO9" s="968"/>
      <c r="AP9" s="3"/>
    </row>
    <row r="10" spans="2:86" ht="12" customHeight="1" x14ac:dyDescent="0.15">
      <c r="B10" s="697"/>
      <c r="C10" s="945"/>
      <c r="D10" s="943"/>
      <c r="E10" s="943"/>
      <c r="F10" s="943"/>
      <c r="G10" s="943"/>
      <c r="H10" s="943"/>
      <c r="I10" s="943"/>
      <c r="J10" s="944"/>
      <c r="K10" s="911"/>
      <c r="L10" s="911"/>
      <c r="M10" s="911"/>
      <c r="N10" s="911"/>
      <c r="O10" s="911"/>
      <c r="P10" s="911"/>
      <c r="Q10" s="911"/>
      <c r="R10" s="911"/>
      <c r="S10" s="911"/>
      <c r="T10" s="911"/>
      <c r="U10" s="960"/>
      <c r="V10" s="961"/>
      <c r="W10" s="960"/>
      <c r="X10" s="964"/>
      <c r="Y10" s="133" t="s">
        <v>34</v>
      </c>
      <c r="Z10" s="133" t="s">
        <v>35</v>
      </c>
      <c r="AA10" s="133" t="s">
        <v>479</v>
      </c>
      <c r="AB10" s="133" t="s">
        <v>480</v>
      </c>
      <c r="AC10" s="133" t="s">
        <v>34</v>
      </c>
      <c r="AD10" s="133" t="s">
        <v>35</v>
      </c>
      <c r="AE10" s="133" t="s">
        <v>479</v>
      </c>
      <c r="AF10" s="133" t="s">
        <v>480</v>
      </c>
      <c r="AG10" s="133" t="s">
        <v>34</v>
      </c>
      <c r="AH10" s="133" t="s">
        <v>35</v>
      </c>
      <c r="AI10" s="133" t="s">
        <v>479</v>
      </c>
      <c r="AJ10" s="133" t="s">
        <v>480</v>
      </c>
      <c r="AK10" s="964"/>
      <c r="AL10" s="964"/>
      <c r="AM10" s="964"/>
      <c r="AN10" s="969"/>
      <c r="AO10" s="970"/>
      <c r="AP10" s="3"/>
    </row>
    <row r="11" spans="2:86" ht="12" customHeight="1" x14ac:dyDescent="0.15">
      <c r="B11" s="697"/>
      <c r="C11" s="945"/>
      <c r="D11" s="943"/>
      <c r="E11" s="943"/>
      <c r="F11" s="943"/>
      <c r="G11" s="943"/>
      <c r="H11" s="943"/>
      <c r="I11" s="943"/>
      <c r="J11" s="944"/>
      <c r="K11" s="136">
        <f>IF(L11="","",AS11)</f>
        <v>1</v>
      </c>
      <c r="L11" s="935" t="str">
        <f>IFERROR(VLOOKUP($AS$7&amp;$AS11,'様式C-1-1用'!$C$4:$AI$3000,5,0),"")</f>
        <v>覆工・坑門</v>
      </c>
      <c r="M11" s="936"/>
      <c r="N11" s="935" t="str">
        <f>IFERROR(VLOOKUP($AS$7&amp;$AS11,'様式C-1-1用'!$C$4:$AI$3000,6,0),"")</f>
        <v>アーチ（左側）</v>
      </c>
      <c r="O11" s="936"/>
      <c r="P11" s="935" t="str">
        <f>IFERROR(VLOOKUP($AS$7&amp;$AS11,'様式C-1-1用'!$C$4:$AI$3000,7,0),"")</f>
        <v>材質劣化</v>
      </c>
      <c r="Q11" s="936"/>
      <c r="R11" s="431" t="str">
        <f>IFERROR(VLOOKUP($AS$7&amp;$AS11,'様式C-1-1用'!$C$4:$AI$3000,9,0),"")</f>
        <v>うき・はく離</v>
      </c>
      <c r="S11" s="431"/>
      <c r="T11" s="431"/>
      <c r="U11" s="913" t="str">
        <f>IFERROR(VLOOKUP($AS$7&amp;$AS11,'様式C-1-1用'!$C$4:$AI$3000,20,0),"")</f>
        <v>Ⅱ</v>
      </c>
      <c r="V11" s="915"/>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0.6</v>
      </c>
      <c r="AF11" s="338">
        <f>IFERROR(VLOOKUP($AS$7&amp;$AS11,'様式C-1-1用'!$C$4:$BS$1003,65,0),"")</f>
        <v>0</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71" t="str">
        <f>IFERROR(VLOOKUP($AS$7&amp;$AS11,'様式C-1-1用'!$C$4:$AI$1003,17,0),"")</f>
        <v/>
      </c>
      <c r="AL11" s="971"/>
      <c r="AM11" s="971"/>
      <c r="AN11" s="770"/>
      <c r="AO11" s="771"/>
      <c r="AP11" s="3"/>
      <c r="AQ11" s="165">
        <f>IF(P11="外力",1,IF(P11="材質劣化",2,IF(P11="漏水",3,0)))</f>
        <v>2</v>
      </c>
      <c r="AS11" s="112">
        <v>1</v>
      </c>
    </row>
    <row r="12" spans="2:86" ht="12" customHeight="1" x14ac:dyDescent="0.15">
      <c r="B12" s="697"/>
      <c r="C12" s="945"/>
      <c r="D12" s="943"/>
      <c r="E12" s="943"/>
      <c r="F12" s="943"/>
      <c r="G12" s="943"/>
      <c r="H12" s="943"/>
      <c r="I12" s="943"/>
      <c r="J12" s="944"/>
      <c r="K12" s="136">
        <f t="shared" ref="K12:K30" si="5">IF(L12="","",AS12)</f>
        <v>2</v>
      </c>
      <c r="L12" s="935" t="str">
        <f>IFERROR(VLOOKUP($AS$7&amp;$AS12,'様式C-1-1用'!$C$4:$AI$3000,5,0),"")</f>
        <v>覆工・坑門</v>
      </c>
      <c r="M12" s="936"/>
      <c r="N12" s="935" t="str">
        <f>IFERROR(VLOOKUP($AS$7&amp;$AS12,'様式C-1-1用'!$C$4:$AI$3000,6,0),"")</f>
        <v>アーチ（左側）</v>
      </c>
      <c r="O12" s="936"/>
      <c r="P12" s="935" t="str">
        <f>IFERROR(VLOOKUP($AS$7&amp;$AS12,'様式C-1-1用'!$C$4:$AI$3000,7,0),"")</f>
        <v>材質劣化</v>
      </c>
      <c r="Q12" s="936"/>
      <c r="R12" s="431" t="str">
        <f>IFERROR(VLOOKUP($AS$7&amp;$AS12,'様式C-1-1用'!$C$4:$AI$3000,9,0),"")</f>
        <v>うき・はく離</v>
      </c>
      <c r="S12" s="431"/>
      <c r="T12" s="431"/>
      <c r="U12" s="913" t="str">
        <f>IFERROR(VLOOKUP($AS$7&amp;$AS12,'様式C-1-1用'!$C$4:$AI$3000,20,0),"")</f>
        <v>Ⅱ</v>
      </c>
      <c r="V12" s="915"/>
      <c r="W12" s="913" t="str">
        <f>IFERROR(VLOOKUP($AS$7&amp;$AS12,'様式C-1-1用'!$C$4:$AI$3000,23,0),"")</f>
        <v>Ⅱ</v>
      </c>
      <c r="X12" s="914"/>
      <c r="Y12" s="293">
        <f>IFERROR(VLOOKUP($AS$7&amp;$AS12,'様式C-1-1用'!$C$4:$CE$3000,58,0),"")</f>
        <v>0</v>
      </c>
      <c r="Z12" s="294">
        <f>IFERROR(VLOOKUP($AS$7&amp;$AS12,'様式C-1-1用'!$C$4:$BS$1004,59,0),"")</f>
        <v>0</v>
      </c>
      <c r="AA12" s="294">
        <f>IFERROR(VLOOKUP($AS$7&amp;$AS12,'様式C-1-1用'!$C$4:$BS$1004,60,0),"")</f>
        <v>0</v>
      </c>
      <c r="AB12" s="294">
        <f>IFERROR(VLOOKUP($AS$7&amp;$AS12,'様式C-1-1用'!$C$4:$BS$1004,61,0),"")</f>
        <v>0</v>
      </c>
      <c r="AC12" s="338">
        <f>IFERROR(VLOOKUP($AS$7&amp;$AS12,'様式C-1-1用'!$C$4:$BS$1004,62,0),"")</f>
        <v>0</v>
      </c>
      <c r="AD12" s="338">
        <f>IFERROR(VLOOKUP($AS$7&amp;$AS12,'様式C-1-1用'!$C$4:$BS$1003,63,0),"")</f>
        <v>0</v>
      </c>
      <c r="AE12" s="338">
        <f>IFERROR(VLOOKUP($AS$7&amp;$AS12,'様式C-1-1用'!$C$4:$BS$1003,64,0),"")</f>
        <v>0.48</v>
      </c>
      <c r="AF12" s="338">
        <f>IFERROR(VLOOKUP($AS$7&amp;$AS12,'様式C-1-1用'!$C$4:$BS$1003,65,0),"")</f>
        <v>0</v>
      </c>
      <c r="AG12" s="338">
        <f>IFERROR(VLOOKUP($AS$7&amp;$AS12,'様式C-1-1用'!$C$4:$BS$1004,66,0),"")</f>
        <v>0</v>
      </c>
      <c r="AH12" s="338">
        <f>IFERROR(VLOOKUP($AS$7&amp;$AS12,'様式C-1-1用'!$C$4:$BS$1004,67,0),"")</f>
        <v>0</v>
      </c>
      <c r="AI12" s="338">
        <f>IFERROR(VLOOKUP($AS$7&amp;$AS12,'様式C-1-1用'!$C$4:$BS$1004,68,0),"")</f>
        <v>0</v>
      </c>
      <c r="AJ12" s="338">
        <f>IFERROR(VLOOKUP($AS$7&amp;$AS12,'様式C-1-1用'!$C$4:$BS$1004,69,0),"")</f>
        <v>0</v>
      </c>
      <c r="AK12" s="914" t="str">
        <f>IFERROR(VLOOKUP($AS$7&amp;$AS12,'様式C-1-1用'!$C$4:$AI$1003,17,0),"")</f>
        <v/>
      </c>
      <c r="AL12" s="914"/>
      <c r="AM12" s="914"/>
      <c r="AN12" s="766"/>
      <c r="AO12" s="767"/>
      <c r="AP12" s="3"/>
      <c r="AQ12" s="165">
        <f t="shared" ref="AQ12:AQ30" si="6">IF(P12="外力",1,IF(P12="材質劣化",2,IF(P12="漏水",3,0)))</f>
        <v>2</v>
      </c>
      <c r="AS12" s="112">
        <f>AS11+1</f>
        <v>2</v>
      </c>
    </row>
    <row r="13" spans="2:86" ht="12" customHeight="1" x14ac:dyDescent="0.15">
      <c r="B13" s="697"/>
      <c r="C13" s="945"/>
      <c r="D13" s="943"/>
      <c r="E13" s="943"/>
      <c r="F13" s="943"/>
      <c r="G13" s="943"/>
      <c r="H13" s="943"/>
      <c r="I13" s="943"/>
      <c r="J13" s="944"/>
      <c r="K13" s="136">
        <f t="shared" si="5"/>
        <v>3</v>
      </c>
      <c r="L13" s="935" t="str">
        <f>IFERROR(VLOOKUP($AS$7&amp;$AS13,'様式C-1-1用'!$C$4:$AI$3000,5,0),"")</f>
        <v>覆工・坑門</v>
      </c>
      <c r="M13" s="936"/>
      <c r="N13" s="935" t="str">
        <f>IFERROR(VLOOKUP($AS$7&amp;$AS13,'様式C-1-1用'!$C$4:$AI$3000,6,0),"")</f>
        <v>アーチ（右側）</v>
      </c>
      <c r="O13" s="936"/>
      <c r="P13" s="935" t="str">
        <f>IFERROR(VLOOKUP($AS$7&amp;$AS13,'様式C-1-1用'!$C$4:$AI$3000,7,0),"")</f>
        <v>材質劣化</v>
      </c>
      <c r="Q13" s="936"/>
      <c r="R13" s="431" t="str">
        <f>IFERROR(VLOOKUP($AS$7&amp;$AS13,'様式C-1-1用'!$C$4:$AI$3000,9,0),"")</f>
        <v>うき・はく離</v>
      </c>
      <c r="S13" s="431"/>
      <c r="T13" s="431"/>
      <c r="U13" s="913" t="str">
        <f>IFERROR(VLOOKUP($AS$7&amp;$AS13,'様式C-1-1用'!$C$4:$AI$3000,20,0),"")</f>
        <v>Ⅱ</v>
      </c>
      <c r="V13" s="915"/>
      <c r="W13" s="913" t="str">
        <f>IFERROR(VLOOKUP($AS$7&amp;$AS13,'様式C-1-1用'!$C$4:$AI$3000,23,0),"")</f>
        <v>Ⅱ</v>
      </c>
      <c r="X13" s="914"/>
      <c r="Y13" s="293">
        <f>IFERROR(VLOOKUP($AS$7&amp;$AS13,'様式C-1-1用'!$C$4:$CE$3000,58,0),"")</f>
        <v>0</v>
      </c>
      <c r="Z13" s="294">
        <f>IFERROR(VLOOKUP($AS$7&amp;$AS13,'様式C-1-1用'!$C$4:$BS$1004,59,0),"")</f>
        <v>0</v>
      </c>
      <c r="AA13" s="294">
        <f>IFERROR(VLOOKUP($AS$7&amp;$AS13,'様式C-1-1用'!$C$4:$BS$1004,60,0),"")</f>
        <v>0</v>
      </c>
      <c r="AB13" s="294">
        <f>IFERROR(VLOOKUP($AS$7&amp;$AS13,'様式C-1-1用'!$C$4:$BS$1004,61,0),"")</f>
        <v>0</v>
      </c>
      <c r="AC13" s="338">
        <f>IFERROR(VLOOKUP($AS$7&amp;$AS13,'様式C-1-1用'!$C$4:$BS$1004,62,0),"")</f>
        <v>0</v>
      </c>
      <c r="AD13" s="338">
        <f>IFERROR(VLOOKUP($AS$7&amp;$AS13,'様式C-1-1用'!$C$4:$BS$1003,63,0),"")</f>
        <v>0</v>
      </c>
      <c r="AE13" s="338">
        <f>IFERROR(VLOOKUP($AS$7&amp;$AS13,'様式C-1-1用'!$C$4:$BS$1003,64,0),"")</f>
        <v>1.1200000000000001</v>
      </c>
      <c r="AF13" s="338">
        <f>IFERROR(VLOOKUP($AS$7&amp;$AS13,'様式C-1-1用'!$C$4:$BS$1003,65,0),"")</f>
        <v>0</v>
      </c>
      <c r="AG13" s="338">
        <f>IFERROR(VLOOKUP($AS$7&amp;$AS13,'様式C-1-1用'!$C$4:$BS$1004,66,0),"")</f>
        <v>0</v>
      </c>
      <c r="AH13" s="338">
        <f>IFERROR(VLOOKUP($AS$7&amp;$AS13,'様式C-1-1用'!$C$4:$BS$1004,67,0),"")</f>
        <v>0</v>
      </c>
      <c r="AI13" s="338">
        <f>IFERROR(VLOOKUP($AS$7&amp;$AS13,'様式C-1-1用'!$C$4:$BS$1004,68,0),"")</f>
        <v>0</v>
      </c>
      <c r="AJ13" s="338">
        <f>IFERROR(VLOOKUP($AS$7&amp;$AS13,'様式C-1-1用'!$C$4:$BS$1004,69,0),"")</f>
        <v>0</v>
      </c>
      <c r="AK13" s="914" t="str">
        <f>IFERROR(VLOOKUP($AS$7&amp;$AS13,'様式C-1-1用'!$C$4:$AI$1003,17,0),"")</f>
        <v/>
      </c>
      <c r="AL13" s="914"/>
      <c r="AM13" s="914"/>
      <c r="AN13" s="766"/>
      <c r="AO13" s="767"/>
      <c r="AP13" s="3"/>
      <c r="AQ13" s="165">
        <f t="shared" si="6"/>
        <v>2</v>
      </c>
      <c r="AS13" s="112">
        <f t="shared" ref="AS13:AS30" si="7">AS12+1</f>
        <v>3</v>
      </c>
    </row>
    <row r="14" spans="2:86" ht="12" customHeight="1" x14ac:dyDescent="0.15">
      <c r="B14" s="697"/>
      <c r="C14" s="945"/>
      <c r="D14" s="943"/>
      <c r="E14" s="943"/>
      <c r="F14" s="943"/>
      <c r="G14" s="943"/>
      <c r="H14" s="943"/>
      <c r="I14" s="943"/>
      <c r="J14" s="944"/>
      <c r="K14" s="136">
        <f t="shared" si="5"/>
        <v>4</v>
      </c>
      <c r="L14" s="935" t="str">
        <f>IFERROR(VLOOKUP($AS$7&amp;$AS14,'様式C-1-1用'!$C$4:$AI$3000,5,0),"")</f>
        <v>覆工・坑門</v>
      </c>
      <c r="M14" s="936"/>
      <c r="N14" s="935" t="str">
        <f>IFERROR(VLOOKUP($AS$7&amp;$AS14,'様式C-1-1用'!$C$4:$AI$3000,6,0),"")</f>
        <v>アーチ（右側）</v>
      </c>
      <c r="O14" s="936"/>
      <c r="P14" s="935" t="str">
        <f>IFERROR(VLOOKUP($AS$7&amp;$AS14,'様式C-1-1用'!$C$4:$AI$3000,7,0),"")</f>
        <v>材質劣化</v>
      </c>
      <c r="Q14" s="936"/>
      <c r="R14" s="431" t="str">
        <f>IFERROR(VLOOKUP($AS$7&amp;$AS14,'様式C-1-1用'!$C$4:$AI$3000,9,0),"")</f>
        <v>うき・はく離</v>
      </c>
      <c r="S14" s="431"/>
      <c r="T14" s="431"/>
      <c r="U14" s="913" t="str">
        <f>IFERROR(VLOOKUP($AS$7&amp;$AS14,'様式C-1-1用'!$C$4:$AI$3000,20,0),"")</f>
        <v>Ⅱ</v>
      </c>
      <c r="V14" s="915"/>
      <c r="W14" s="913" t="str">
        <f>IFERROR(VLOOKUP($AS$7&amp;$AS14,'様式C-1-1用'!$C$4:$AI$3000,23,0),"")</f>
        <v>Ⅱ</v>
      </c>
      <c r="X14" s="914"/>
      <c r="Y14" s="293">
        <f>IFERROR(VLOOKUP($AS$7&amp;$AS14,'様式C-1-1用'!$C$4:$CE$3000,58,0),"")</f>
        <v>0</v>
      </c>
      <c r="Z14" s="294">
        <f>IFERROR(VLOOKUP($AS$7&amp;$AS14,'様式C-1-1用'!$C$4:$BS$1004,59,0),"")</f>
        <v>0</v>
      </c>
      <c r="AA14" s="294">
        <f>IFERROR(VLOOKUP($AS$7&amp;$AS14,'様式C-1-1用'!$C$4:$BS$1004,60,0),"")</f>
        <v>0</v>
      </c>
      <c r="AB14" s="294">
        <f>IFERROR(VLOOKUP($AS$7&amp;$AS14,'様式C-1-1用'!$C$4:$BS$1004,61,0),"")</f>
        <v>0</v>
      </c>
      <c r="AC14" s="338">
        <f>IFERROR(VLOOKUP($AS$7&amp;$AS14,'様式C-1-1用'!$C$4:$BS$1004,62,0),"")</f>
        <v>0</v>
      </c>
      <c r="AD14" s="338">
        <f>IFERROR(VLOOKUP($AS$7&amp;$AS14,'様式C-1-1用'!$C$4:$BS$1003,63,0),"")</f>
        <v>0</v>
      </c>
      <c r="AE14" s="338">
        <f>IFERROR(VLOOKUP($AS$7&amp;$AS14,'様式C-1-1用'!$C$4:$BS$1003,64,0),"")</f>
        <v>2.25</v>
      </c>
      <c r="AF14" s="338">
        <f>IFERROR(VLOOKUP($AS$7&amp;$AS14,'様式C-1-1用'!$C$4:$BS$1003,65,0),"")</f>
        <v>0</v>
      </c>
      <c r="AG14" s="338">
        <f>IFERROR(VLOOKUP($AS$7&amp;$AS14,'様式C-1-1用'!$C$4:$BS$1004,66,0),"")</f>
        <v>0</v>
      </c>
      <c r="AH14" s="338">
        <f>IFERROR(VLOOKUP($AS$7&amp;$AS14,'様式C-1-1用'!$C$4:$BS$1004,67,0),"")</f>
        <v>0</v>
      </c>
      <c r="AI14" s="338">
        <f>IFERROR(VLOOKUP($AS$7&amp;$AS14,'様式C-1-1用'!$C$4:$BS$1004,68,0),"")</f>
        <v>0</v>
      </c>
      <c r="AJ14" s="338">
        <f>IFERROR(VLOOKUP($AS$7&amp;$AS14,'様式C-1-1用'!$C$4:$BS$1004,69,0),"")</f>
        <v>0</v>
      </c>
      <c r="AK14" s="914" t="str">
        <f>IFERROR(VLOOKUP($AS$7&amp;$AS14,'様式C-1-1用'!$C$4:$AI$1003,17,0),"")</f>
        <v/>
      </c>
      <c r="AL14" s="914"/>
      <c r="AM14" s="914"/>
      <c r="AN14" s="766"/>
      <c r="AO14" s="767"/>
      <c r="AP14" s="3"/>
      <c r="AQ14" s="165">
        <f t="shared" si="6"/>
        <v>2</v>
      </c>
      <c r="AS14" s="112">
        <f t="shared" si="7"/>
        <v>4</v>
      </c>
    </row>
    <row r="15" spans="2:86" ht="12" customHeight="1" x14ac:dyDescent="0.15">
      <c r="B15" s="697"/>
      <c r="C15" s="945"/>
      <c r="D15" s="943"/>
      <c r="E15" s="943"/>
      <c r="F15" s="943"/>
      <c r="G15" s="943"/>
      <c r="H15" s="943"/>
      <c r="I15" s="943"/>
      <c r="J15" s="944"/>
      <c r="K15" s="136">
        <f t="shared" si="5"/>
        <v>5</v>
      </c>
      <c r="L15" s="935" t="str">
        <f>IFERROR(VLOOKUP($AS$7&amp;$AS15,'様式C-1-1用'!$C$4:$AI$3000,5,0),"")</f>
        <v>覆工・坑門</v>
      </c>
      <c r="M15" s="936"/>
      <c r="N15" s="935" t="str">
        <f>IFERROR(VLOOKUP($AS$7&amp;$AS15,'様式C-1-1用'!$C$4:$AI$3000,6,0),"")</f>
        <v>アーチ（右側）</v>
      </c>
      <c r="O15" s="936"/>
      <c r="P15" s="935" t="str">
        <f>IFERROR(VLOOKUP($AS$7&amp;$AS15,'様式C-1-1用'!$C$4:$AI$3000,7,0),"")</f>
        <v>材質劣化</v>
      </c>
      <c r="Q15" s="936"/>
      <c r="R15" s="431" t="str">
        <f>IFERROR(VLOOKUP($AS$7&amp;$AS15,'様式C-1-1用'!$C$4:$AI$3000,9,0),"")</f>
        <v>うき・はく離</v>
      </c>
      <c r="S15" s="431"/>
      <c r="T15" s="431"/>
      <c r="U15" s="913" t="str">
        <f>IFERROR(VLOOKUP($AS$7&amp;$AS15,'様式C-1-1用'!$C$4:$AI$3000,20,0),"")</f>
        <v>Ⅱ</v>
      </c>
      <c r="V15" s="915"/>
      <c r="W15" s="913" t="str">
        <f>IFERROR(VLOOKUP($AS$7&amp;$AS15,'様式C-1-1用'!$C$4:$AI$3000,23,0),"")</f>
        <v>Ⅱ</v>
      </c>
      <c r="X15" s="914"/>
      <c r="Y15" s="293">
        <f>IFERROR(VLOOKUP($AS$7&amp;$AS15,'様式C-1-1用'!$C$4:$CE$3000,58,0),"")</f>
        <v>0</v>
      </c>
      <c r="Z15" s="294">
        <f>IFERROR(VLOOKUP($AS$7&amp;$AS15,'様式C-1-1用'!$C$4:$BS$1004,59,0),"")</f>
        <v>0</v>
      </c>
      <c r="AA15" s="294">
        <f>IFERROR(VLOOKUP($AS$7&amp;$AS15,'様式C-1-1用'!$C$4:$BS$1004,60,0),"")</f>
        <v>0</v>
      </c>
      <c r="AB15" s="294">
        <f>IFERROR(VLOOKUP($AS$7&amp;$AS15,'様式C-1-1用'!$C$4:$BS$1004,61,0),"")</f>
        <v>0</v>
      </c>
      <c r="AC15" s="338">
        <f>IFERROR(VLOOKUP($AS$7&amp;$AS15,'様式C-1-1用'!$C$4:$BS$1004,62,0),"")</f>
        <v>0</v>
      </c>
      <c r="AD15" s="338">
        <f>IFERROR(VLOOKUP($AS$7&amp;$AS15,'様式C-1-1用'!$C$4:$BS$1003,63,0),"")</f>
        <v>0</v>
      </c>
      <c r="AE15" s="338">
        <f>IFERROR(VLOOKUP($AS$7&amp;$AS15,'様式C-1-1用'!$C$4:$BS$1003,64,0),"")</f>
        <v>0.12</v>
      </c>
      <c r="AF15" s="338">
        <f>IFERROR(VLOOKUP($AS$7&amp;$AS15,'様式C-1-1用'!$C$4:$BS$1003,65,0),"")</f>
        <v>0</v>
      </c>
      <c r="AG15" s="338">
        <f>IFERROR(VLOOKUP($AS$7&amp;$AS15,'様式C-1-1用'!$C$4:$BS$1004,66,0),"")</f>
        <v>0</v>
      </c>
      <c r="AH15" s="338">
        <f>IFERROR(VLOOKUP($AS$7&amp;$AS15,'様式C-1-1用'!$C$4:$BS$1004,67,0),"")</f>
        <v>0</v>
      </c>
      <c r="AI15" s="338">
        <f>IFERROR(VLOOKUP($AS$7&amp;$AS15,'様式C-1-1用'!$C$4:$BS$1004,68,0),"")</f>
        <v>0</v>
      </c>
      <c r="AJ15" s="338">
        <f>IFERROR(VLOOKUP($AS$7&amp;$AS15,'様式C-1-1用'!$C$4:$BS$1004,69,0),"")</f>
        <v>0</v>
      </c>
      <c r="AK15" s="914" t="str">
        <f>IFERROR(VLOOKUP($AS$7&amp;$AS15,'様式C-1-1用'!$C$4:$AI$1003,17,0),"")</f>
        <v/>
      </c>
      <c r="AL15" s="914"/>
      <c r="AM15" s="914"/>
      <c r="AN15" s="766"/>
      <c r="AO15" s="767"/>
      <c r="AP15" s="3"/>
      <c r="AQ15" s="165">
        <f t="shared" si="6"/>
        <v>2</v>
      </c>
      <c r="AS15" s="112">
        <f t="shared" si="7"/>
        <v>5</v>
      </c>
    </row>
    <row r="16" spans="2:86" ht="12" customHeight="1" x14ac:dyDescent="0.15">
      <c r="B16" s="697"/>
      <c r="C16" s="945"/>
      <c r="D16" s="943"/>
      <c r="E16" s="943"/>
      <c r="F16" s="943"/>
      <c r="G16" s="943"/>
      <c r="H16" s="943"/>
      <c r="I16" s="943"/>
      <c r="J16" s="944"/>
      <c r="K16" s="136">
        <f t="shared" si="5"/>
        <v>6</v>
      </c>
      <c r="L16" s="935" t="str">
        <f>IFERROR(VLOOKUP($AS$7&amp;$AS16,'様式C-1-1用'!$C$4:$AI$3000,5,0),"")</f>
        <v>覆工・坑門</v>
      </c>
      <c r="M16" s="936"/>
      <c r="N16" s="935" t="str">
        <f>IFERROR(VLOOKUP($AS$7&amp;$AS16,'様式C-1-1用'!$C$4:$AI$3000,6,0),"")</f>
        <v>アーチ（右側）</v>
      </c>
      <c r="O16" s="936"/>
      <c r="P16" s="935" t="str">
        <f>IFERROR(VLOOKUP($AS$7&amp;$AS16,'様式C-1-1用'!$C$4:$AI$3000,7,0),"")</f>
        <v>材質劣化</v>
      </c>
      <c r="Q16" s="936"/>
      <c r="R16" s="431" t="str">
        <f>IFERROR(VLOOKUP($AS$7&amp;$AS16,'様式C-1-1用'!$C$4:$AI$3000,9,0),"")</f>
        <v>うき・はく離</v>
      </c>
      <c r="S16" s="431"/>
      <c r="T16" s="431"/>
      <c r="U16" s="913" t="str">
        <f>IFERROR(VLOOKUP($AS$7&amp;$AS16,'様式C-1-1用'!$C$4:$AI$3000,20,0),"")</f>
        <v>Ⅱ</v>
      </c>
      <c r="V16" s="915"/>
      <c r="W16" s="913" t="str">
        <f>IFERROR(VLOOKUP($AS$7&amp;$AS16,'様式C-1-1用'!$C$4:$AI$3000,23,0),"")</f>
        <v>Ⅱ</v>
      </c>
      <c r="X16" s="914"/>
      <c r="Y16" s="293">
        <f>IFERROR(VLOOKUP($AS$7&amp;$AS16,'様式C-1-1用'!$C$4:$CE$3000,58,0),"")</f>
        <v>0</v>
      </c>
      <c r="Z16" s="294">
        <f>IFERROR(VLOOKUP($AS$7&amp;$AS16,'様式C-1-1用'!$C$4:$BS$1004,59,0),"")</f>
        <v>0</v>
      </c>
      <c r="AA16" s="294">
        <f>IFERROR(VLOOKUP($AS$7&amp;$AS16,'様式C-1-1用'!$C$4:$BS$1004,60,0),"")</f>
        <v>0</v>
      </c>
      <c r="AB16" s="294">
        <f>IFERROR(VLOOKUP($AS$7&amp;$AS16,'様式C-1-1用'!$C$4:$BS$1004,61,0),"")</f>
        <v>0</v>
      </c>
      <c r="AC16" s="338">
        <f>IFERROR(VLOOKUP($AS$7&amp;$AS16,'様式C-1-1用'!$C$4:$BS$1004,62,0),"")</f>
        <v>0</v>
      </c>
      <c r="AD16" s="338">
        <f>IFERROR(VLOOKUP($AS$7&amp;$AS16,'様式C-1-1用'!$C$4:$BS$1003,63,0),"")</f>
        <v>0</v>
      </c>
      <c r="AE16" s="338">
        <f>IFERROR(VLOOKUP($AS$7&amp;$AS16,'様式C-1-1用'!$C$4:$BS$1003,64,0),"")</f>
        <v>0.04</v>
      </c>
      <c r="AF16" s="338">
        <f>IFERROR(VLOOKUP($AS$7&amp;$AS16,'様式C-1-1用'!$C$4:$BS$1003,65,0),"")</f>
        <v>0</v>
      </c>
      <c r="AG16" s="338">
        <f>IFERROR(VLOOKUP($AS$7&amp;$AS16,'様式C-1-1用'!$C$4:$BS$1004,66,0),"")</f>
        <v>0</v>
      </c>
      <c r="AH16" s="338">
        <f>IFERROR(VLOOKUP($AS$7&amp;$AS16,'様式C-1-1用'!$C$4:$BS$1004,67,0),"")</f>
        <v>0</v>
      </c>
      <c r="AI16" s="338">
        <f>IFERROR(VLOOKUP($AS$7&amp;$AS16,'様式C-1-1用'!$C$4:$BS$1004,68,0),"")</f>
        <v>0</v>
      </c>
      <c r="AJ16" s="338">
        <f>IFERROR(VLOOKUP($AS$7&amp;$AS16,'様式C-1-1用'!$C$4:$BS$1004,69,0),"")</f>
        <v>0</v>
      </c>
      <c r="AK16" s="914" t="str">
        <f>IFERROR(VLOOKUP($AS$7&amp;$AS16,'様式C-1-1用'!$C$4:$AI$1003,17,0),"")</f>
        <v/>
      </c>
      <c r="AL16" s="914"/>
      <c r="AM16" s="914"/>
      <c r="AN16" s="766"/>
      <c r="AO16" s="767"/>
      <c r="AP16" s="3"/>
      <c r="AQ16" s="165">
        <f t="shared" si="6"/>
        <v>2</v>
      </c>
      <c r="AS16" s="112">
        <f t="shared" si="7"/>
        <v>6</v>
      </c>
    </row>
    <row r="17" spans="2:45" ht="12" customHeight="1" x14ac:dyDescent="0.15">
      <c r="B17" s="697"/>
      <c r="C17" s="945"/>
      <c r="D17" s="943"/>
      <c r="E17" s="943"/>
      <c r="F17" s="943"/>
      <c r="G17" s="943"/>
      <c r="H17" s="943"/>
      <c r="I17" s="943"/>
      <c r="J17" s="944"/>
      <c r="K17" s="136">
        <f t="shared" si="5"/>
        <v>7</v>
      </c>
      <c r="L17" s="935" t="str">
        <f>IFERROR(VLOOKUP($AS$7&amp;$AS17,'様式C-1-1用'!$C$4:$AI$3000,5,0),"")</f>
        <v>覆工・坑門</v>
      </c>
      <c r="M17" s="936"/>
      <c r="N17" s="935" t="str">
        <f>IFERROR(VLOOKUP($AS$7&amp;$AS17,'様式C-1-1用'!$C$4:$AI$3000,6,0),"")</f>
        <v>アーチ（右側）</v>
      </c>
      <c r="O17" s="936"/>
      <c r="P17" s="935" t="str">
        <f>IFERROR(VLOOKUP($AS$7&amp;$AS17,'様式C-1-1用'!$C$4:$AI$3000,7,0),"")</f>
        <v>材質劣化</v>
      </c>
      <c r="Q17" s="936"/>
      <c r="R17" s="431" t="str">
        <f>IFERROR(VLOOKUP($AS$7&amp;$AS17,'様式C-1-1用'!$C$4:$AI$3000,9,0),"")</f>
        <v>うき・はく離</v>
      </c>
      <c r="S17" s="431"/>
      <c r="T17" s="431"/>
      <c r="U17" s="913" t="str">
        <f>IFERROR(VLOOKUP($AS$7&amp;$AS17,'様式C-1-1用'!$C$4:$AI$3000,20,0),"")</f>
        <v>－</v>
      </c>
      <c r="V17" s="915"/>
      <c r="W17" s="913" t="str">
        <f>IFERROR(VLOOKUP($AS$7&amp;$AS17,'様式C-1-1用'!$C$4:$AI$3000,23,0),"")</f>
        <v>Ⅱ</v>
      </c>
      <c r="X17" s="914"/>
      <c r="Y17" s="293">
        <f>IFERROR(VLOOKUP($AS$7&amp;$AS17,'様式C-1-1用'!$C$4:$CE$3000,58,0),"")</f>
        <v>0</v>
      </c>
      <c r="Z17" s="294">
        <f>IFERROR(VLOOKUP($AS$7&amp;$AS17,'様式C-1-1用'!$C$4:$BS$1004,59,0),"")</f>
        <v>0</v>
      </c>
      <c r="AA17" s="294">
        <f>IFERROR(VLOOKUP($AS$7&amp;$AS17,'様式C-1-1用'!$C$4:$BS$1004,60,0),"")</f>
        <v>0</v>
      </c>
      <c r="AB17" s="294">
        <f>IFERROR(VLOOKUP($AS$7&amp;$AS17,'様式C-1-1用'!$C$4:$BS$1004,61,0),"")</f>
        <v>0</v>
      </c>
      <c r="AC17" s="338">
        <f>IFERROR(VLOOKUP($AS$7&amp;$AS17,'様式C-1-1用'!$C$4:$BS$1004,62,0),"")</f>
        <v>0</v>
      </c>
      <c r="AD17" s="338">
        <f>IFERROR(VLOOKUP($AS$7&amp;$AS17,'様式C-1-1用'!$C$4:$BS$1003,63,0),"")</f>
        <v>0</v>
      </c>
      <c r="AE17" s="338">
        <f>IFERROR(VLOOKUP($AS$7&amp;$AS17,'様式C-1-1用'!$C$4:$BS$1003,64,0),"")</f>
        <v>0.1</v>
      </c>
      <c r="AF17" s="338">
        <f>IFERROR(VLOOKUP($AS$7&amp;$AS17,'様式C-1-1用'!$C$4:$BS$1003,65,0),"")</f>
        <v>0</v>
      </c>
      <c r="AG17" s="338">
        <f>IFERROR(VLOOKUP($AS$7&amp;$AS17,'様式C-1-1用'!$C$4:$BS$1004,66,0),"")</f>
        <v>0</v>
      </c>
      <c r="AH17" s="338">
        <f>IFERROR(VLOOKUP($AS$7&amp;$AS17,'様式C-1-1用'!$C$4:$BS$1004,67,0),"")</f>
        <v>0</v>
      </c>
      <c r="AI17" s="338">
        <f>IFERROR(VLOOKUP($AS$7&amp;$AS17,'様式C-1-1用'!$C$4:$BS$1004,68,0),"")</f>
        <v>0</v>
      </c>
      <c r="AJ17" s="338">
        <f>IFERROR(VLOOKUP($AS$7&amp;$AS17,'様式C-1-1用'!$C$4:$BS$1004,69,0),"")</f>
        <v>0</v>
      </c>
      <c r="AK17" s="914" t="str">
        <f>IFERROR(VLOOKUP($AS$7&amp;$AS17,'様式C-1-1用'!$C$4:$AI$1003,17,0),"")</f>
        <v/>
      </c>
      <c r="AL17" s="914"/>
      <c r="AM17" s="914"/>
      <c r="AN17" s="766"/>
      <c r="AO17" s="767"/>
      <c r="AP17" s="3"/>
      <c r="AQ17" s="165">
        <f t="shared" si="6"/>
        <v>2</v>
      </c>
      <c r="AS17" s="112">
        <f t="shared" si="7"/>
        <v>7</v>
      </c>
    </row>
    <row r="18" spans="2:45" ht="12" customHeight="1" x14ac:dyDescent="0.15">
      <c r="B18" s="697"/>
      <c r="C18" s="945"/>
      <c r="D18" s="943"/>
      <c r="E18" s="943"/>
      <c r="F18" s="943"/>
      <c r="G18" s="943"/>
      <c r="H18" s="943"/>
      <c r="I18" s="943"/>
      <c r="J18" s="944"/>
      <c r="K18" s="136">
        <f t="shared" si="5"/>
        <v>8</v>
      </c>
      <c r="L18" s="935" t="str">
        <f>IFERROR(VLOOKUP($AS$7&amp;$AS18,'様式C-1-1用'!$C$4:$AI$3000,5,0),"")</f>
        <v>覆工・坑門</v>
      </c>
      <c r="M18" s="936"/>
      <c r="N18" s="935" t="str">
        <f>IFERROR(VLOOKUP($AS$7&amp;$AS18,'様式C-1-1用'!$C$4:$AI$3000,6,0),"")</f>
        <v>アーチ（右側）</v>
      </c>
      <c r="O18" s="936"/>
      <c r="P18" s="935" t="str">
        <f>IFERROR(VLOOKUP($AS$7&amp;$AS18,'様式C-1-1用'!$C$4:$AI$3000,7,0),"")</f>
        <v>漏水</v>
      </c>
      <c r="Q18" s="936"/>
      <c r="R18" s="431" t="str">
        <f>IFERROR(VLOOKUP($AS$7&amp;$AS18,'様式C-1-1用'!$C$4:$AI$3000,9,0),"")</f>
        <v>漏水</v>
      </c>
      <c r="S18" s="431"/>
      <c r="T18" s="431"/>
      <c r="U18" s="913" t="str">
        <f>IFERROR(VLOOKUP($AS$7&amp;$AS18,'様式C-1-1用'!$C$4:$AI$3000,20,0),"")</f>
        <v>－</v>
      </c>
      <c r="V18" s="915"/>
      <c r="W18" s="913" t="str">
        <f>IFERROR(VLOOKUP($AS$7&amp;$AS18,'様式C-1-1用'!$C$4:$AI$3000,23,0),"")</f>
        <v>Ⅱ</v>
      </c>
      <c r="X18" s="914"/>
      <c r="Y18" s="293">
        <f>IFERROR(VLOOKUP($AS$7&amp;$AS18,'様式C-1-1用'!$C$4:$CE$3000,58,0),"")</f>
        <v>0</v>
      </c>
      <c r="Z18" s="294">
        <f>IFERROR(VLOOKUP($AS$7&amp;$AS18,'様式C-1-1用'!$C$4:$BS$1004,59,0),"")</f>
        <v>0</v>
      </c>
      <c r="AA18" s="294">
        <f>IFERROR(VLOOKUP($AS$7&amp;$AS18,'様式C-1-1用'!$C$4:$BS$1004,60,0),"")</f>
        <v>0</v>
      </c>
      <c r="AB18" s="294">
        <f>IFERROR(VLOOKUP($AS$7&amp;$AS18,'様式C-1-1用'!$C$4:$BS$1004,61,0),"")</f>
        <v>0</v>
      </c>
      <c r="AC18" s="338">
        <f>IFERROR(VLOOKUP($AS$7&amp;$AS18,'様式C-1-1用'!$C$4:$BS$1004,62,0),"")</f>
        <v>0</v>
      </c>
      <c r="AD18" s="338">
        <f>IFERROR(VLOOKUP($AS$7&amp;$AS18,'様式C-1-1用'!$C$4:$BS$1003,63,0),"")</f>
        <v>0</v>
      </c>
      <c r="AE18" s="338">
        <f>IFERROR(VLOOKUP($AS$7&amp;$AS18,'様式C-1-1用'!$C$4:$BS$1003,64,0),"")</f>
        <v>0</v>
      </c>
      <c r="AF18" s="338">
        <f>IFERROR(VLOOKUP($AS$7&amp;$AS18,'様式C-1-1用'!$C$4:$BS$1003,65,0),"")</f>
        <v>0</v>
      </c>
      <c r="AG18" s="338">
        <f>IFERROR(VLOOKUP($AS$7&amp;$AS18,'様式C-1-1用'!$C$4:$BS$1004,66,0),"")</f>
        <v>0</v>
      </c>
      <c r="AH18" s="338">
        <f>IFERROR(VLOOKUP($AS$7&amp;$AS18,'様式C-1-1用'!$C$4:$BS$1004,67,0),"")</f>
        <v>0</v>
      </c>
      <c r="AI18" s="338">
        <f>IFERROR(VLOOKUP($AS$7&amp;$AS18,'様式C-1-1用'!$C$4:$BS$1004,68,0),"")</f>
        <v>0.75</v>
      </c>
      <c r="AJ18" s="338">
        <f>IFERROR(VLOOKUP($AS$7&amp;$AS18,'様式C-1-1用'!$C$4:$BS$1004,69,0),"")</f>
        <v>0</v>
      </c>
      <c r="AK18" s="914" t="str">
        <f>IFERROR(VLOOKUP($AS$7&amp;$AS18,'様式C-1-1用'!$C$4:$AI$1003,17,0),"")</f>
        <v>滴水</v>
      </c>
      <c r="AL18" s="914"/>
      <c r="AM18" s="914"/>
      <c r="AN18" s="766"/>
      <c r="AO18" s="767"/>
      <c r="AP18" s="3"/>
      <c r="AQ18" s="165">
        <f t="shared" si="6"/>
        <v>3</v>
      </c>
      <c r="AS18" s="112">
        <f t="shared" si="7"/>
        <v>8</v>
      </c>
    </row>
    <row r="19" spans="2:45" ht="12" customHeight="1" x14ac:dyDescent="0.15">
      <c r="B19" s="697"/>
      <c r="C19" s="945"/>
      <c r="D19" s="943"/>
      <c r="E19" s="943"/>
      <c r="F19" s="943"/>
      <c r="G19" s="943"/>
      <c r="H19" s="943"/>
      <c r="I19" s="943"/>
      <c r="J19" s="944"/>
      <c r="K19" s="136" t="str">
        <f t="shared" si="5"/>
        <v/>
      </c>
      <c r="L19" s="935" t="str">
        <f>IFERROR(VLOOKUP($AS$7&amp;$AS19,'様式C-1-1用'!$C$4:$AI$3000,5,0),"")</f>
        <v/>
      </c>
      <c r="M19" s="936"/>
      <c r="N19" s="935" t="str">
        <f>IFERROR(VLOOKUP($AS$7&amp;$AS19,'様式C-1-1用'!$C$4:$AI$3000,6,0),"")</f>
        <v/>
      </c>
      <c r="O19" s="936"/>
      <c r="P19" s="935" t="str">
        <f>IFERROR(VLOOKUP($AS$7&amp;$AS19,'様式C-1-1用'!$C$4:$AI$3000,7,0),"")</f>
        <v/>
      </c>
      <c r="Q19" s="936"/>
      <c r="R19" s="431" t="str">
        <f>IFERROR(VLOOKUP($AS$7&amp;$AS19,'様式C-1-1用'!$C$4:$AI$3000,9,0),"")</f>
        <v/>
      </c>
      <c r="S19" s="431"/>
      <c r="T19" s="431"/>
      <c r="U19" s="913" t="str">
        <f>IFERROR(VLOOKUP($AS$7&amp;$AS19,'様式C-1-1用'!$C$4:$AI$3000,20,0),"")</f>
        <v/>
      </c>
      <c r="V19" s="915"/>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766"/>
      <c r="AO19" s="767"/>
      <c r="AP19" s="3"/>
      <c r="AQ19" s="165">
        <f t="shared" si="6"/>
        <v>0</v>
      </c>
      <c r="AS19" s="112">
        <f t="shared" si="7"/>
        <v>9</v>
      </c>
    </row>
    <row r="20" spans="2:45" ht="12" customHeight="1" x14ac:dyDescent="0.15">
      <c r="B20" s="697"/>
      <c r="C20" s="945"/>
      <c r="D20" s="943"/>
      <c r="E20" s="943"/>
      <c r="F20" s="943"/>
      <c r="G20" s="943"/>
      <c r="H20" s="943"/>
      <c r="I20" s="943"/>
      <c r="J20" s="944"/>
      <c r="K20" s="136" t="str">
        <f t="shared" si="5"/>
        <v/>
      </c>
      <c r="L20" s="935" t="str">
        <f>IFERROR(VLOOKUP($AS$7&amp;$AS20,'様式C-1-1用'!$C$4:$AI$3000,5,0),"")</f>
        <v/>
      </c>
      <c r="M20" s="936"/>
      <c r="N20" s="935" t="str">
        <f>IFERROR(VLOOKUP($AS$7&amp;$AS20,'様式C-1-1用'!$C$4:$AI$3000,6,0),"")</f>
        <v/>
      </c>
      <c r="O20" s="936"/>
      <c r="P20" s="935" t="str">
        <f>IFERROR(VLOOKUP($AS$7&amp;$AS20,'様式C-1-1用'!$C$4:$AI$3000,7,0),"")</f>
        <v/>
      </c>
      <c r="Q20" s="936"/>
      <c r="R20" s="431" t="str">
        <f>IFERROR(VLOOKUP($AS$7&amp;$AS20,'様式C-1-1用'!$C$4:$AI$3000,9,0),"")</f>
        <v/>
      </c>
      <c r="S20" s="431"/>
      <c r="T20" s="431"/>
      <c r="U20" s="913" t="str">
        <f>IFERROR(VLOOKUP($AS$7&amp;$AS20,'様式C-1-1用'!$C$4:$AI$3000,20,0),"")</f>
        <v/>
      </c>
      <c r="V20" s="915"/>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766"/>
      <c r="AO20" s="767"/>
      <c r="AP20" s="3"/>
      <c r="AQ20" s="165">
        <f t="shared" si="6"/>
        <v>0</v>
      </c>
      <c r="AS20" s="112">
        <f t="shared" si="7"/>
        <v>10</v>
      </c>
    </row>
    <row r="21" spans="2:45" ht="12" customHeight="1" x14ac:dyDescent="0.15">
      <c r="B21" s="697"/>
      <c r="C21" s="945"/>
      <c r="D21" s="943"/>
      <c r="E21" s="943"/>
      <c r="F21" s="943"/>
      <c r="G21" s="943"/>
      <c r="H21" s="943"/>
      <c r="I21" s="943"/>
      <c r="J21" s="944"/>
      <c r="K21" s="136" t="str">
        <f t="shared" si="5"/>
        <v/>
      </c>
      <c r="L21" s="935" t="str">
        <f>IFERROR(VLOOKUP($AS$7&amp;$AS21,'様式C-1-1用'!$C$4:$AI$3000,5,0),"")</f>
        <v/>
      </c>
      <c r="M21" s="936"/>
      <c r="N21" s="935" t="str">
        <f>IFERROR(VLOOKUP($AS$7&amp;$AS21,'様式C-1-1用'!$C$4:$AI$3000,6,0),"")</f>
        <v/>
      </c>
      <c r="O21" s="936"/>
      <c r="P21" s="935" t="str">
        <f>IFERROR(VLOOKUP($AS$7&amp;$AS21,'様式C-1-1用'!$C$4:$AI$3000,7,0),"")</f>
        <v/>
      </c>
      <c r="Q21" s="936"/>
      <c r="R21" s="431" t="str">
        <f>IFERROR(VLOOKUP($AS$7&amp;$AS21,'様式C-1-1用'!$C$4:$AI$3000,9,0),"")</f>
        <v/>
      </c>
      <c r="S21" s="431"/>
      <c r="T21" s="431"/>
      <c r="U21" s="913" t="str">
        <f>IFERROR(VLOOKUP($AS$7&amp;$AS21,'様式C-1-1用'!$C$4:$AI$3000,20,0),"")</f>
        <v/>
      </c>
      <c r="V21" s="915"/>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766"/>
      <c r="AO21" s="767"/>
      <c r="AP21" s="3"/>
      <c r="AQ21" s="165">
        <f t="shared" si="6"/>
        <v>0</v>
      </c>
      <c r="AS21" s="112">
        <f t="shared" si="7"/>
        <v>11</v>
      </c>
    </row>
    <row r="22" spans="2:45" ht="12" customHeight="1" x14ac:dyDescent="0.15">
      <c r="B22" s="697"/>
      <c r="C22" s="945"/>
      <c r="D22" s="943"/>
      <c r="E22" s="943"/>
      <c r="F22" s="943"/>
      <c r="G22" s="943"/>
      <c r="H22" s="943"/>
      <c r="I22" s="943"/>
      <c r="J22" s="944"/>
      <c r="K22" s="136" t="str">
        <f t="shared" si="5"/>
        <v/>
      </c>
      <c r="L22" s="935" t="str">
        <f>IFERROR(VLOOKUP($AS$7&amp;$AS22,'様式C-1-1用'!$C$4:$AI$3000,5,0),"")</f>
        <v/>
      </c>
      <c r="M22" s="936"/>
      <c r="N22" s="935" t="str">
        <f>IFERROR(VLOOKUP($AS$7&amp;$AS22,'様式C-1-1用'!$C$4:$AI$3000,6,0),"")</f>
        <v/>
      </c>
      <c r="O22" s="936"/>
      <c r="P22" s="935" t="str">
        <f>IFERROR(VLOOKUP($AS$7&amp;$AS22,'様式C-1-1用'!$C$4:$AI$3000,7,0),"")</f>
        <v/>
      </c>
      <c r="Q22" s="936"/>
      <c r="R22" s="431" t="str">
        <f>IFERROR(VLOOKUP($AS$7&amp;$AS22,'様式C-1-1用'!$C$4:$AI$3000,9,0),"")</f>
        <v/>
      </c>
      <c r="S22" s="431"/>
      <c r="T22" s="431"/>
      <c r="U22" s="913" t="str">
        <f>IFERROR(VLOOKUP($AS$7&amp;$AS22,'様式C-1-1用'!$C$4:$AI$3000,20,0),"")</f>
        <v/>
      </c>
      <c r="V22" s="915"/>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766"/>
      <c r="AO22" s="767"/>
      <c r="AP22" s="3"/>
      <c r="AQ22" s="165">
        <f t="shared" si="6"/>
        <v>0</v>
      </c>
      <c r="AS22" s="112">
        <f t="shared" si="7"/>
        <v>12</v>
      </c>
    </row>
    <row r="23" spans="2:45" ht="12" customHeight="1" x14ac:dyDescent="0.15">
      <c r="B23" s="697"/>
      <c r="C23" s="945"/>
      <c r="D23" s="943"/>
      <c r="E23" s="943"/>
      <c r="F23" s="943"/>
      <c r="G23" s="943"/>
      <c r="H23" s="943"/>
      <c r="I23" s="943"/>
      <c r="J23" s="944"/>
      <c r="K23" s="136" t="str">
        <f t="shared" si="5"/>
        <v/>
      </c>
      <c r="L23" s="935" t="str">
        <f>IFERROR(VLOOKUP($AS$7&amp;$AS23,'様式C-1-1用'!$C$4:$AI$3000,5,0),"")</f>
        <v/>
      </c>
      <c r="M23" s="936"/>
      <c r="N23" s="935" t="str">
        <f>IFERROR(VLOOKUP($AS$7&amp;$AS23,'様式C-1-1用'!$C$4:$AI$3000,6,0),"")</f>
        <v/>
      </c>
      <c r="O23" s="936"/>
      <c r="P23" s="935" t="str">
        <f>IFERROR(VLOOKUP($AS$7&amp;$AS23,'様式C-1-1用'!$C$4:$AI$3000,7,0),"")</f>
        <v/>
      </c>
      <c r="Q23" s="936"/>
      <c r="R23" s="431" t="str">
        <f>IFERROR(VLOOKUP($AS$7&amp;$AS23,'様式C-1-1用'!$C$4:$AI$3000,9,0),"")</f>
        <v/>
      </c>
      <c r="S23" s="431"/>
      <c r="T23" s="431"/>
      <c r="U23" s="913" t="str">
        <f>IFERROR(VLOOKUP($AS$7&amp;$AS23,'様式C-1-1用'!$C$4:$AI$3000,20,0),"")</f>
        <v/>
      </c>
      <c r="V23" s="915"/>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766"/>
      <c r="AO23" s="767"/>
      <c r="AP23" s="3"/>
      <c r="AQ23" s="165">
        <f t="shared" si="6"/>
        <v>0</v>
      </c>
      <c r="AS23" s="112">
        <f t="shared" si="7"/>
        <v>13</v>
      </c>
    </row>
    <row r="24" spans="2:45" ht="12" customHeight="1" x14ac:dyDescent="0.15">
      <c r="B24" s="697"/>
      <c r="C24" s="945"/>
      <c r="D24" s="943"/>
      <c r="E24" s="943"/>
      <c r="F24" s="943"/>
      <c r="G24" s="943"/>
      <c r="H24" s="943"/>
      <c r="I24" s="943"/>
      <c r="J24" s="944"/>
      <c r="K24" s="136" t="str">
        <f t="shared" si="5"/>
        <v/>
      </c>
      <c r="L24" s="935" t="str">
        <f>IFERROR(VLOOKUP($AS$7&amp;$AS24,'様式C-1-1用'!$C$4:$AI$3000,5,0),"")</f>
        <v/>
      </c>
      <c r="M24" s="936"/>
      <c r="N24" s="935" t="str">
        <f>IFERROR(VLOOKUP($AS$7&amp;$AS24,'様式C-1-1用'!$C$4:$AI$3000,6,0),"")</f>
        <v/>
      </c>
      <c r="O24" s="936"/>
      <c r="P24" s="935" t="str">
        <f>IFERROR(VLOOKUP($AS$7&amp;$AS24,'様式C-1-1用'!$C$4:$AI$3000,7,0),"")</f>
        <v/>
      </c>
      <c r="Q24" s="936"/>
      <c r="R24" s="431" t="str">
        <f>IFERROR(VLOOKUP($AS$7&amp;$AS24,'様式C-1-1用'!$C$4:$AI$3000,9,0),"")</f>
        <v/>
      </c>
      <c r="S24" s="431"/>
      <c r="T24" s="431"/>
      <c r="U24" s="913" t="str">
        <f>IFERROR(VLOOKUP($AS$7&amp;$AS24,'様式C-1-1用'!$C$4:$AI$3000,20,0),"")</f>
        <v/>
      </c>
      <c r="V24" s="915"/>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766"/>
      <c r="AO24" s="767"/>
      <c r="AP24" s="3"/>
      <c r="AQ24" s="165">
        <f t="shared" si="6"/>
        <v>0</v>
      </c>
      <c r="AS24" s="112">
        <f t="shared" si="7"/>
        <v>14</v>
      </c>
    </row>
    <row r="25" spans="2:45" ht="12" customHeight="1" x14ac:dyDescent="0.15">
      <c r="B25" s="697"/>
      <c r="C25" s="945"/>
      <c r="D25" s="943"/>
      <c r="E25" s="943"/>
      <c r="F25" s="943"/>
      <c r="G25" s="943"/>
      <c r="H25" s="943"/>
      <c r="I25" s="943"/>
      <c r="J25" s="944"/>
      <c r="K25" s="136" t="str">
        <f t="shared" si="5"/>
        <v/>
      </c>
      <c r="L25" s="935" t="str">
        <f>IFERROR(VLOOKUP($AS$7&amp;$AS25,'様式C-1-1用'!$C$4:$AI$3000,5,0),"")</f>
        <v/>
      </c>
      <c r="M25" s="936"/>
      <c r="N25" s="935" t="str">
        <f>IFERROR(VLOOKUP($AS$7&amp;$AS25,'様式C-1-1用'!$C$4:$AI$3000,6,0),"")</f>
        <v/>
      </c>
      <c r="O25" s="936"/>
      <c r="P25" s="935" t="str">
        <f>IFERROR(VLOOKUP($AS$7&amp;$AS25,'様式C-1-1用'!$C$4:$AI$3000,7,0),"")</f>
        <v/>
      </c>
      <c r="Q25" s="936"/>
      <c r="R25" s="431" t="str">
        <f>IFERROR(VLOOKUP($AS$7&amp;$AS25,'様式C-1-1用'!$C$4:$AI$3000,9,0),"")</f>
        <v/>
      </c>
      <c r="S25" s="431"/>
      <c r="T25" s="431"/>
      <c r="U25" s="913" t="str">
        <f>IFERROR(VLOOKUP($AS$7&amp;$AS25,'様式C-1-1用'!$C$4:$AI$3000,20,0),"")</f>
        <v/>
      </c>
      <c r="V25" s="915"/>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766"/>
      <c r="AO25" s="767"/>
      <c r="AP25" s="3"/>
      <c r="AQ25" s="165">
        <f t="shared" si="6"/>
        <v>0</v>
      </c>
      <c r="AS25" s="112">
        <f t="shared" si="7"/>
        <v>15</v>
      </c>
    </row>
    <row r="26" spans="2:45" ht="12" customHeight="1" x14ac:dyDescent="0.15">
      <c r="B26" s="697"/>
      <c r="C26" s="945"/>
      <c r="D26" s="943"/>
      <c r="E26" s="943"/>
      <c r="F26" s="943"/>
      <c r="G26" s="943"/>
      <c r="H26" s="943"/>
      <c r="I26" s="943"/>
      <c r="J26" s="944"/>
      <c r="K26" s="136" t="str">
        <f t="shared" si="5"/>
        <v/>
      </c>
      <c r="L26" s="935" t="str">
        <f>IFERROR(VLOOKUP($AS$7&amp;$AS26,'様式C-1-1用'!$C$4:$AI$3000,5,0),"")</f>
        <v/>
      </c>
      <c r="M26" s="936"/>
      <c r="N26" s="935" t="str">
        <f>IFERROR(VLOOKUP($AS$7&amp;$AS26,'様式C-1-1用'!$C$4:$AI$3000,6,0),"")</f>
        <v/>
      </c>
      <c r="O26" s="936"/>
      <c r="P26" s="935" t="str">
        <f>IFERROR(VLOOKUP($AS$7&amp;$AS26,'様式C-1-1用'!$C$4:$AI$3000,7,0),"")</f>
        <v/>
      </c>
      <c r="Q26" s="936"/>
      <c r="R26" s="431" t="str">
        <f>IFERROR(VLOOKUP($AS$7&amp;$AS26,'様式C-1-1用'!$C$4:$AI$3000,9,0),"")</f>
        <v/>
      </c>
      <c r="S26" s="431"/>
      <c r="T26" s="431"/>
      <c r="U26" s="913" t="str">
        <f>IFERROR(VLOOKUP($AS$7&amp;$AS26,'様式C-1-1用'!$C$4:$AI$3000,20,0),"")</f>
        <v/>
      </c>
      <c r="V26" s="915"/>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766"/>
      <c r="AO26" s="767"/>
      <c r="AP26" s="3"/>
      <c r="AQ26" s="165">
        <f t="shared" si="6"/>
        <v>0</v>
      </c>
      <c r="AS26" s="112">
        <f t="shared" si="7"/>
        <v>16</v>
      </c>
    </row>
    <row r="27" spans="2:45" ht="12" customHeight="1" x14ac:dyDescent="0.15">
      <c r="B27" s="697"/>
      <c r="C27" s="945"/>
      <c r="D27" s="943"/>
      <c r="E27" s="943"/>
      <c r="F27" s="943"/>
      <c r="G27" s="943"/>
      <c r="H27" s="943"/>
      <c r="I27" s="943"/>
      <c r="J27" s="944"/>
      <c r="K27" s="136" t="str">
        <f t="shared" si="5"/>
        <v/>
      </c>
      <c r="L27" s="935" t="str">
        <f>IFERROR(VLOOKUP($AS$7&amp;$AS27,'様式C-1-1用'!$C$4:$AI$3000,5,0),"")</f>
        <v/>
      </c>
      <c r="M27" s="936"/>
      <c r="N27" s="935" t="str">
        <f>IFERROR(VLOOKUP($AS$7&amp;$AS27,'様式C-1-1用'!$C$4:$AI$3000,6,0),"")</f>
        <v/>
      </c>
      <c r="O27" s="936"/>
      <c r="P27" s="935" t="str">
        <f>IFERROR(VLOOKUP($AS$7&amp;$AS27,'様式C-1-1用'!$C$4:$AI$3000,7,0),"")</f>
        <v/>
      </c>
      <c r="Q27" s="936"/>
      <c r="R27" s="431" t="str">
        <f>IFERROR(VLOOKUP($AS$7&amp;$AS27,'様式C-1-1用'!$C$4:$AI$3000,9,0),"")</f>
        <v/>
      </c>
      <c r="S27" s="431"/>
      <c r="T27" s="431"/>
      <c r="U27" s="913" t="str">
        <f>IFERROR(VLOOKUP($AS$7&amp;$AS27,'様式C-1-1用'!$C$4:$AI$3000,20,0),"")</f>
        <v/>
      </c>
      <c r="V27" s="915"/>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766"/>
      <c r="AO27" s="767"/>
      <c r="AP27" s="3"/>
      <c r="AQ27" s="165">
        <f t="shared" si="6"/>
        <v>0</v>
      </c>
      <c r="AS27" s="112">
        <f t="shared" si="7"/>
        <v>17</v>
      </c>
    </row>
    <row r="28" spans="2:45" ht="12" customHeight="1" x14ac:dyDescent="0.15">
      <c r="B28" s="697"/>
      <c r="C28" s="945"/>
      <c r="D28" s="943"/>
      <c r="E28" s="943"/>
      <c r="F28" s="943"/>
      <c r="G28" s="943"/>
      <c r="H28" s="943"/>
      <c r="I28" s="943"/>
      <c r="J28" s="944"/>
      <c r="K28" s="136" t="str">
        <f t="shared" si="5"/>
        <v/>
      </c>
      <c r="L28" s="935" t="str">
        <f>IFERROR(VLOOKUP($AS$7&amp;$AS28,'様式C-1-1用'!$C$4:$AI$3000,5,0),"")</f>
        <v/>
      </c>
      <c r="M28" s="936"/>
      <c r="N28" s="935" t="str">
        <f>IFERROR(VLOOKUP($AS$7&amp;$AS28,'様式C-1-1用'!$C$4:$AI$3000,6,0),"")</f>
        <v/>
      </c>
      <c r="O28" s="936"/>
      <c r="P28" s="935" t="str">
        <f>IFERROR(VLOOKUP($AS$7&amp;$AS28,'様式C-1-1用'!$C$4:$AI$3000,7,0),"")</f>
        <v/>
      </c>
      <c r="Q28" s="936"/>
      <c r="R28" s="431" t="str">
        <f>IFERROR(VLOOKUP($AS$7&amp;$AS28,'様式C-1-1用'!$C$4:$AI$3000,9,0),"")</f>
        <v/>
      </c>
      <c r="S28" s="431"/>
      <c r="T28" s="431"/>
      <c r="U28" s="913" t="str">
        <f>IFERROR(VLOOKUP($AS$7&amp;$AS28,'様式C-1-1用'!$C$4:$AI$3000,20,0),"")</f>
        <v/>
      </c>
      <c r="V28" s="915"/>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766"/>
      <c r="AO28" s="767"/>
      <c r="AP28" s="3"/>
      <c r="AQ28" s="165">
        <f t="shared" si="6"/>
        <v>0</v>
      </c>
      <c r="AS28" s="112">
        <f t="shared" si="7"/>
        <v>18</v>
      </c>
    </row>
    <row r="29" spans="2:45" ht="12" customHeight="1" x14ac:dyDescent="0.15">
      <c r="B29" s="697"/>
      <c r="C29" s="945"/>
      <c r="D29" s="943"/>
      <c r="E29" s="943"/>
      <c r="F29" s="943"/>
      <c r="G29" s="943"/>
      <c r="H29" s="943"/>
      <c r="I29" s="943"/>
      <c r="J29" s="944"/>
      <c r="K29" s="136" t="str">
        <f t="shared" si="5"/>
        <v/>
      </c>
      <c r="L29" s="935" t="str">
        <f>IFERROR(VLOOKUP($AS$7&amp;$AS29,'様式C-1-1用'!$C$4:$AI$3000,5,0),"")</f>
        <v/>
      </c>
      <c r="M29" s="936"/>
      <c r="N29" s="935" t="str">
        <f>IFERROR(VLOOKUP($AS$7&amp;$AS29,'様式C-1-1用'!$C$4:$AI$3000,6,0),"")</f>
        <v/>
      </c>
      <c r="O29" s="936"/>
      <c r="P29" s="935" t="str">
        <f>IFERROR(VLOOKUP($AS$7&amp;$AS29,'様式C-1-1用'!$C$4:$AI$3000,7,0),"")</f>
        <v/>
      </c>
      <c r="Q29" s="936"/>
      <c r="R29" s="431" t="str">
        <f>IFERROR(VLOOKUP($AS$7&amp;$AS29,'様式C-1-1用'!$C$4:$AI$3000,9,0),"")</f>
        <v/>
      </c>
      <c r="S29" s="431"/>
      <c r="T29" s="431"/>
      <c r="U29" s="913" t="str">
        <f>IFERROR(VLOOKUP($AS$7&amp;$AS29,'様式C-1-1用'!$C$4:$AI$3000,20,0),"")</f>
        <v/>
      </c>
      <c r="V29" s="915"/>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766"/>
      <c r="AO29" s="767"/>
      <c r="AP29" s="3"/>
      <c r="AQ29" s="165">
        <f t="shared" si="6"/>
        <v>0</v>
      </c>
      <c r="AS29" s="112">
        <f t="shared" si="7"/>
        <v>19</v>
      </c>
    </row>
    <row r="30" spans="2:45" ht="12" customHeight="1" x14ac:dyDescent="0.15">
      <c r="B30" s="697"/>
      <c r="C30" s="945"/>
      <c r="D30" s="943"/>
      <c r="E30" s="943"/>
      <c r="F30" s="943"/>
      <c r="G30" s="943"/>
      <c r="H30" s="943"/>
      <c r="I30" s="943"/>
      <c r="J30" s="944"/>
      <c r="K30" s="136" t="str">
        <f t="shared" si="5"/>
        <v/>
      </c>
      <c r="L30" s="935" t="str">
        <f>IFERROR(VLOOKUP($AS$7&amp;$AS30,'様式C-1-1用'!$C$4:$AI$3000,5,0),"")</f>
        <v/>
      </c>
      <c r="M30" s="936"/>
      <c r="N30" s="935" t="str">
        <f>IFERROR(VLOOKUP($AS$7&amp;$AS30,'様式C-1-1用'!$C$4:$AI$3000,6,0),"")</f>
        <v/>
      </c>
      <c r="O30" s="936"/>
      <c r="P30" s="935" t="str">
        <f>IFERROR(VLOOKUP($AS$7&amp;$AS30,'様式C-1-1用'!$C$4:$AI$3000,7,0),"")</f>
        <v/>
      </c>
      <c r="Q30" s="936"/>
      <c r="R30" s="431" t="str">
        <f>IFERROR(VLOOKUP($AS$7&amp;$AS30,'様式C-1-1用'!$C$4:$AI$3000,9,0),"")</f>
        <v/>
      </c>
      <c r="S30" s="431"/>
      <c r="T30" s="431"/>
      <c r="U30" s="913" t="str">
        <f>IFERROR(VLOOKUP($AS$7&amp;$AS30,'様式C-1-1用'!$C$4:$AI$3000,20,0),"")</f>
        <v/>
      </c>
      <c r="V30" s="915"/>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766"/>
      <c r="AO30" s="767"/>
      <c r="AP30" s="3"/>
      <c r="AQ30" s="165">
        <f t="shared" si="6"/>
        <v>0</v>
      </c>
      <c r="AS30" s="112">
        <f t="shared" si="7"/>
        <v>20</v>
      </c>
    </row>
    <row r="31" spans="2:45" ht="12" customHeight="1" x14ac:dyDescent="0.15">
      <c r="B31" s="697"/>
      <c r="C31" s="945"/>
      <c r="D31" s="943"/>
      <c r="E31" s="943"/>
      <c r="F31" s="943"/>
      <c r="G31" s="943"/>
      <c r="H31" s="943"/>
      <c r="I31" s="943"/>
      <c r="J31" s="944"/>
      <c r="K31" s="911" t="s">
        <v>225</v>
      </c>
      <c r="L31" s="911" t="s">
        <v>224</v>
      </c>
      <c r="M31" s="911"/>
      <c r="N31" s="911"/>
      <c r="O31" s="911"/>
      <c r="P31" s="911"/>
      <c r="Q31" s="911"/>
      <c r="R31" s="911"/>
      <c r="S31" s="911"/>
      <c r="T31" s="911"/>
      <c r="U31" s="911"/>
      <c r="V31" s="911"/>
      <c r="W31" s="911"/>
      <c r="X31" s="912"/>
      <c r="Y31" s="912" t="s">
        <v>481</v>
      </c>
      <c r="Z31" s="922"/>
      <c r="AA31" s="922"/>
      <c r="AB31" s="923"/>
      <c r="AC31" s="339">
        <f t="shared" ref="AC31:AJ31" si="8">SUM(AC11:AC30)</f>
        <v>0</v>
      </c>
      <c r="AD31" s="339">
        <f t="shared" si="8"/>
        <v>0</v>
      </c>
      <c r="AE31" s="339">
        <f t="shared" si="8"/>
        <v>4.71</v>
      </c>
      <c r="AF31" s="339">
        <f t="shared" si="8"/>
        <v>0</v>
      </c>
      <c r="AG31" s="339">
        <f t="shared" si="8"/>
        <v>0</v>
      </c>
      <c r="AH31" s="339">
        <f t="shared" si="8"/>
        <v>0</v>
      </c>
      <c r="AI31" s="339">
        <f t="shared" si="8"/>
        <v>0.75</v>
      </c>
      <c r="AJ31" s="339">
        <f t="shared" si="8"/>
        <v>0</v>
      </c>
      <c r="AK31" s="922" t="s">
        <v>223</v>
      </c>
      <c r="AL31" s="922"/>
      <c r="AM31" s="922"/>
      <c r="AN31" s="766"/>
      <c r="AO31" s="767"/>
      <c r="AP31" s="3"/>
    </row>
    <row r="32" spans="2:45" ht="12" customHeight="1" x14ac:dyDescent="0.15">
      <c r="B32" s="697"/>
      <c r="C32" s="945"/>
      <c r="D32" s="943"/>
      <c r="E32" s="943"/>
      <c r="F32" s="943"/>
      <c r="G32" s="943"/>
      <c r="H32" s="943"/>
      <c r="I32" s="943"/>
      <c r="J32" s="944"/>
      <c r="K32" s="911"/>
      <c r="L32" s="911" t="s">
        <v>482</v>
      </c>
      <c r="M32" s="911"/>
      <c r="N32" s="911"/>
      <c r="O32" s="911" t="s">
        <v>222</v>
      </c>
      <c r="P32" s="911"/>
      <c r="Q32" s="911"/>
      <c r="R32" s="911"/>
      <c r="S32" s="911"/>
      <c r="T32" s="911"/>
      <c r="U32" s="911"/>
      <c r="V32" s="911"/>
      <c r="W32" s="911"/>
      <c r="X32" s="912"/>
      <c r="Y32" s="137">
        <f>COUNTIF(Y11:Y30,"〇")</f>
        <v>0</v>
      </c>
      <c r="Z32" s="137">
        <f>COUNTIF(Z11:Z30,"〇")</f>
        <v>0</v>
      </c>
      <c r="AA32" s="137">
        <f>COUNTIF(AA11:AA30,"〇")</f>
        <v>0</v>
      </c>
      <c r="AB32" s="137">
        <f>COUNTIF(AB11:AB30,"〇")</f>
        <v>0</v>
      </c>
      <c r="AC32" s="137">
        <f>IF($N7="","",COUNTIFS('様式C-1-1用'!$D$4:$D$1019,$N7,'様式C-1-1用'!$I$4:$I$1019,"材質劣化",'様式C-1-1用'!$X$4:$X$1019,$AC10))</f>
        <v>0</v>
      </c>
      <c r="AD32" s="137">
        <f>IF($N7="","",COUNTIFS('様式C-1-1用'!$D$4:$D$1019,$N7,'様式C-1-1用'!$I$4:$I$1019,"材質劣化",'様式C-1-1用'!$X$4:$X$1019,$AD10))</f>
        <v>0</v>
      </c>
      <c r="AE32" s="137">
        <f>IF($N7="","",COUNTIFS('様式C-1-1用'!$D$4:$D$1019,$N7,'様式C-1-1用'!$I$4:$I$1019,"材質劣化",'様式C-1-1用'!$X$4:$X$1019,$AE10))</f>
        <v>7</v>
      </c>
      <c r="AF32" s="137">
        <f>IF($N7="","",COUNTIFS('様式C-1-1用'!$D$4:$D$1019,$N7,'様式C-1-1用'!$I$4:$I$1019,"材質劣化",'様式C-1-1用'!$X$4:$X$1019,$AF10))</f>
        <v>0</v>
      </c>
      <c r="AG32" s="137">
        <f>IF($N7="","",COUNTIFS('様式C-1-1用'!$D$4:$D$1019,$N7,'様式C-1-1用'!$I$4:$I$1019,"漏水",'様式C-1-1用'!$X$4:$X$1019,$AG10))</f>
        <v>0</v>
      </c>
      <c r="AH32" s="137">
        <f>IF($N7="","",COUNTIFS('様式C-1-1用'!$D$4:$D$1019,$N7,'様式C-1-1用'!$I$4:$I$1019,"漏水",'様式C-1-1用'!$X$4:$X$1019,$AH10))</f>
        <v>0</v>
      </c>
      <c r="AI32" s="137">
        <f>IF($N7="","",COUNTIFS('様式C-1-1用'!$D$4:$D$1019,$N7,'様式C-1-1用'!$I$4:$I$1019,"漏水",'様式C-1-1用'!$X$4:$X$1019,$AI10))</f>
        <v>1</v>
      </c>
      <c r="AJ32" s="137">
        <f>IF($N7="","",COUNTIFS('様式C-1-1用'!$D$4:$D$1019,$N7,'様式C-1-1用'!$I$4:$I$1019,"漏水",'様式C-1-1用'!$X$4:$X$1019,$AJ10))</f>
        <v>0</v>
      </c>
      <c r="AK32" s="929"/>
      <c r="AL32" s="929"/>
      <c r="AM32" s="929"/>
      <c r="AN32" s="929"/>
      <c r="AO32" s="930"/>
      <c r="AP32" s="3"/>
    </row>
    <row r="33" spans="2:86" ht="12" customHeight="1" x14ac:dyDescent="0.15">
      <c r="B33" s="697"/>
      <c r="C33" s="945"/>
      <c r="D33" s="943"/>
      <c r="E33" s="943"/>
      <c r="F33" s="943"/>
      <c r="G33" s="943"/>
      <c r="H33" s="943"/>
      <c r="I33" s="943"/>
      <c r="J33" s="944"/>
      <c r="K33" s="911"/>
      <c r="L33" s="911"/>
      <c r="M33" s="911"/>
      <c r="N33" s="911"/>
      <c r="O33" s="911" t="s">
        <v>483</v>
      </c>
      <c r="P33" s="911"/>
      <c r="Q33" s="911"/>
      <c r="R33" s="911"/>
      <c r="S33" s="911"/>
      <c r="T33" s="911"/>
      <c r="U33" s="911"/>
      <c r="V33" s="911"/>
      <c r="W33" s="911"/>
      <c r="X33" s="912"/>
      <c r="Y33" s="913" t="str">
        <f>IF(Y32&gt;0,"Ⅳ",IF(Z32&gt;0,"Ⅲ",IF(AA32&gt;0,"Ⅱa",IF(AB32&gt;0,"Ⅱb","Ⅰ"))))</f>
        <v>Ⅰ</v>
      </c>
      <c r="Z33" s="914"/>
      <c r="AA33" s="914"/>
      <c r="AB33" s="915"/>
      <c r="AC33" s="913" t="str">
        <f>IF(AC32&gt;0,"Ⅳ",IF(AD32&gt;0,"Ⅲ",IF(AE32&gt;0,"Ⅱa",IF(AF32&gt;0,"Ⅱb","Ⅰ"))))</f>
        <v>Ⅱa</v>
      </c>
      <c r="AD33" s="914"/>
      <c r="AE33" s="914"/>
      <c r="AF33" s="915"/>
      <c r="AG33" s="913" t="str">
        <f>IF(AG32&gt;0,"Ⅳ",IF(AH32&gt;0,"Ⅲ",IF(AI32&gt;0,"Ⅱa",IF(AJ32&gt;0,"Ⅱb","Ⅰ"))))</f>
        <v>Ⅱa</v>
      </c>
      <c r="AH33" s="914"/>
      <c r="AI33" s="914"/>
      <c r="AJ33" s="915"/>
      <c r="AK33" s="931"/>
      <c r="AL33" s="931"/>
      <c r="AM33" s="931"/>
      <c r="AN33" s="931"/>
      <c r="AO33" s="932"/>
      <c r="AP33" s="3"/>
      <c r="AQ33" s="55" t="s">
        <v>326</v>
      </c>
      <c r="AR33" s="55" t="s">
        <v>327</v>
      </c>
      <c r="AS33" s="620" t="s">
        <v>330</v>
      </c>
      <c r="AT33" s="769"/>
    </row>
    <row r="34" spans="2:86" ht="12" customHeight="1" x14ac:dyDescent="0.15">
      <c r="B34" s="697"/>
      <c r="C34" s="945"/>
      <c r="D34" s="943"/>
      <c r="E34" s="943"/>
      <c r="F34" s="943"/>
      <c r="G34" s="943"/>
      <c r="H34" s="943"/>
      <c r="I34" s="943"/>
      <c r="J34" s="944"/>
      <c r="K34" s="911"/>
      <c r="L34" s="911" t="s">
        <v>484</v>
      </c>
      <c r="M34" s="911"/>
      <c r="N34" s="911"/>
      <c r="O34" s="911" t="s">
        <v>221</v>
      </c>
      <c r="P34" s="911"/>
      <c r="Q34" s="911"/>
      <c r="R34" s="911"/>
      <c r="S34" s="911"/>
      <c r="T34" s="911"/>
      <c r="U34" s="911"/>
      <c r="V34" s="911"/>
      <c r="W34" s="911"/>
      <c r="X34" s="912"/>
      <c r="Y34" s="133" t="s">
        <v>34</v>
      </c>
      <c r="Z34" s="133" t="s">
        <v>35</v>
      </c>
      <c r="AA34" s="926" t="s">
        <v>36</v>
      </c>
      <c r="AB34" s="926"/>
      <c r="AC34" s="133" t="s">
        <v>34</v>
      </c>
      <c r="AD34" s="133" t="s">
        <v>35</v>
      </c>
      <c r="AE34" s="926" t="s">
        <v>36</v>
      </c>
      <c r="AF34" s="926"/>
      <c r="AG34" s="133" t="s">
        <v>34</v>
      </c>
      <c r="AH34" s="133" t="s">
        <v>35</v>
      </c>
      <c r="AI34" s="926" t="s">
        <v>36</v>
      </c>
      <c r="AJ34" s="926"/>
      <c r="AK34" s="931"/>
      <c r="AL34" s="931"/>
      <c r="AM34" s="931"/>
      <c r="AN34" s="931"/>
      <c r="AO34" s="932"/>
      <c r="AP34" s="3"/>
      <c r="AQ34" s="927">
        <f>+Y32+Z32</f>
        <v>0</v>
      </c>
      <c r="AR34" s="928"/>
      <c r="AS34" s="927">
        <f>+AA32+AB32</f>
        <v>0</v>
      </c>
      <c r="AT34" s="928"/>
    </row>
    <row r="35" spans="2:86" ht="12" customHeight="1" x14ac:dyDescent="0.15">
      <c r="B35" s="697"/>
      <c r="C35" s="945"/>
      <c r="D35" s="943"/>
      <c r="E35" s="943"/>
      <c r="F35" s="943"/>
      <c r="G35" s="943"/>
      <c r="H35" s="943"/>
      <c r="I35" s="943"/>
      <c r="J35" s="944"/>
      <c r="K35" s="911"/>
      <c r="L35" s="911"/>
      <c r="M35" s="911"/>
      <c r="N35" s="911"/>
      <c r="O35" s="911" t="s">
        <v>485</v>
      </c>
      <c r="P35" s="911"/>
      <c r="Q35" s="911"/>
      <c r="R35" s="911"/>
      <c r="S35" s="911"/>
      <c r="T35" s="911"/>
      <c r="U35" s="911"/>
      <c r="V35" s="911"/>
      <c r="W35" s="911"/>
      <c r="X35" s="912"/>
      <c r="Y35" s="137">
        <f>IF(Y32=0,0,1)</f>
        <v>0</v>
      </c>
      <c r="Z35" s="137">
        <f>IF(Z32=0,0,1)</f>
        <v>0</v>
      </c>
      <c r="AA35" s="920">
        <f>IF(AND(AA32=0,AB32=0),0,1)</f>
        <v>0</v>
      </c>
      <c r="AB35" s="921">
        <f t="shared" ref="AB35" si="9">IF(AB32=0,0,1)</f>
        <v>0</v>
      </c>
      <c r="AC35" s="137">
        <f>AC32</f>
        <v>0</v>
      </c>
      <c r="AD35" s="137">
        <f>AD32</f>
        <v>0</v>
      </c>
      <c r="AE35" s="920">
        <f>SUM(AE32:AF32)</f>
        <v>7</v>
      </c>
      <c r="AF35" s="921"/>
      <c r="AG35" s="137">
        <f>AG32</f>
        <v>0</v>
      </c>
      <c r="AH35" s="137">
        <f>AH32</f>
        <v>0</v>
      </c>
      <c r="AI35" s="920">
        <f>SUM(AI32:AJ32)</f>
        <v>1</v>
      </c>
      <c r="AJ35" s="921"/>
      <c r="AK35" s="931"/>
      <c r="AL35" s="931"/>
      <c r="AM35" s="931"/>
      <c r="AN35" s="931"/>
      <c r="AO35" s="932"/>
      <c r="AP35" s="3"/>
      <c r="AQ35" s="141">
        <f>+Y32+AC35+AG35</f>
        <v>0</v>
      </c>
      <c r="AR35" s="141">
        <f>+Z32+AD35+AH35</f>
        <v>0</v>
      </c>
      <c r="AS35" s="924">
        <f>+AS34+AE35+AI35</f>
        <v>8</v>
      </c>
      <c r="AT35" s="925"/>
    </row>
    <row r="36" spans="2:86" ht="12" customHeight="1" x14ac:dyDescent="0.15">
      <c r="B36" s="697"/>
      <c r="C36" s="945"/>
      <c r="D36" s="943"/>
      <c r="E36" s="943"/>
      <c r="F36" s="943"/>
      <c r="G36" s="943"/>
      <c r="H36" s="943"/>
      <c r="I36" s="943"/>
      <c r="J36" s="944"/>
      <c r="K36" s="911"/>
      <c r="L36" s="911"/>
      <c r="M36" s="911"/>
      <c r="N36" s="911"/>
      <c r="O36" s="911" t="s">
        <v>486</v>
      </c>
      <c r="P36" s="911"/>
      <c r="Q36" s="911"/>
      <c r="R36" s="911"/>
      <c r="S36" s="911"/>
      <c r="T36" s="911"/>
      <c r="U36" s="911"/>
      <c r="V36" s="911"/>
      <c r="W36" s="911"/>
      <c r="X36" s="912"/>
      <c r="Y36" s="913" t="str">
        <f>IF(Y35&gt;0,"Ⅳ",IF(Z35&gt;0,"Ⅲ",IF(AA35&gt;0,"Ⅱ","Ⅰ")))</f>
        <v>Ⅰ</v>
      </c>
      <c r="Z36" s="914"/>
      <c r="AA36" s="914"/>
      <c r="AB36" s="915"/>
      <c r="AC36" s="913" t="str">
        <f>IF(AC35&gt;0,"Ⅳ",IF(AD35&gt;0,"Ⅲ",IF(AE35&gt;0,"Ⅱ","Ⅰ")))</f>
        <v>Ⅱ</v>
      </c>
      <c r="AD36" s="914"/>
      <c r="AE36" s="914"/>
      <c r="AF36" s="915"/>
      <c r="AG36" s="913" t="str">
        <f>IF(AG35&gt;0,"Ⅳ",IF(AH35&gt;0,"Ⅲ",IF(AI35&gt;0,"Ⅱ","Ⅰ")))</f>
        <v>Ⅱ</v>
      </c>
      <c r="AH36" s="914"/>
      <c r="AI36" s="914"/>
      <c r="AJ36" s="915"/>
      <c r="AK36" s="931"/>
      <c r="AL36" s="931"/>
      <c r="AM36" s="931"/>
      <c r="AN36" s="931"/>
      <c r="AO36" s="932"/>
      <c r="AP36" s="3"/>
      <c r="AQ36" s="546" t="str">
        <f>IF(AQ35&gt;0,"Ⅳ",IF(AR35&gt;0,"Ⅲ",IF(AS35&gt;0,"Ⅱ","Ⅰ")))</f>
        <v>Ⅱ</v>
      </c>
      <c r="AR36" s="546"/>
      <c r="AS36" s="546"/>
      <c r="AT36" s="546"/>
    </row>
    <row r="37" spans="2:86" ht="12" customHeight="1" x14ac:dyDescent="0.15">
      <c r="B37" s="697"/>
      <c r="C37" s="945"/>
      <c r="D37" s="943"/>
      <c r="E37" s="943"/>
      <c r="F37" s="943"/>
      <c r="G37" s="943"/>
      <c r="H37" s="943"/>
      <c r="I37" s="943"/>
      <c r="J37" s="944"/>
      <c r="K37" s="911"/>
      <c r="L37" s="911"/>
      <c r="M37" s="911"/>
      <c r="N37" s="911"/>
      <c r="O37" s="911" t="s">
        <v>487</v>
      </c>
      <c r="P37" s="911"/>
      <c r="Q37" s="911"/>
      <c r="R37" s="911"/>
      <c r="S37" s="911"/>
      <c r="T37" s="911"/>
      <c r="U37" s="911"/>
      <c r="V37" s="911"/>
      <c r="W37" s="911"/>
      <c r="X37" s="912"/>
      <c r="Y37" s="913" t="str">
        <f>IF(COUNTIF(Y36:AJ36,"Ⅳ")&gt;0,"Ⅳ",IF(COUNTIF(Y36:AJ36,"Ⅲ")&gt;0,"Ⅲ",IF(COUNTIF(Y36:AJ36,"Ⅱ")&gt;0,"Ⅱ","Ⅰ")))</f>
        <v>Ⅱ</v>
      </c>
      <c r="Z37" s="914"/>
      <c r="AA37" s="914"/>
      <c r="AB37" s="914"/>
      <c r="AC37" s="914"/>
      <c r="AD37" s="914"/>
      <c r="AE37" s="914"/>
      <c r="AF37" s="914"/>
      <c r="AG37" s="914"/>
      <c r="AH37" s="914"/>
      <c r="AI37" s="914"/>
      <c r="AJ37" s="915"/>
      <c r="AK37" s="933"/>
      <c r="AL37" s="933"/>
      <c r="AM37" s="933"/>
      <c r="AN37" s="933"/>
      <c r="AO37" s="934"/>
      <c r="AP37" s="3"/>
    </row>
    <row r="38" spans="2:86" ht="14.25" customHeight="1" x14ac:dyDescent="0.15">
      <c r="B38" s="697"/>
      <c r="C38" s="945"/>
      <c r="D38" s="943"/>
      <c r="E38" s="943"/>
      <c r="F38" s="943"/>
      <c r="G38" s="943"/>
      <c r="H38" s="943"/>
      <c r="I38" s="943"/>
      <c r="J38" s="944"/>
      <c r="K38" s="911" t="s">
        <v>177</v>
      </c>
      <c r="L38" s="916"/>
      <c r="M38" s="916"/>
      <c r="N38" s="916"/>
      <c r="O38" s="916"/>
      <c r="P38" s="916"/>
      <c r="Q38" s="916"/>
      <c r="R38" s="916"/>
      <c r="S38" s="916"/>
      <c r="T38" s="916"/>
      <c r="U38" s="916"/>
      <c r="V38" s="916"/>
      <c r="W38" s="916"/>
      <c r="X38" s="916"/>
      <c r="Y38" s="917"/>
      <c r="Z38" s="917"/>
      <c r="AA38" s="917"/>
      <c r="AB38" s="917"/>
      <c r="AC38" s="917"/>
      <c r="AD38" s="917"/>
      <c r="AE38" s="917"/>
      <c r="AF38" s="917"/>
      <c r="AG38" s="917"/>
      <c r="AH38" s="917"/>
      <c r="AI38" s="917"/>
      <c r="AJ38" s="917"/>
      <c r="AK38" s="916"/>
      <c r="AL38" s="916"/>
      <c r="AM38" s="916"/>
      <c r="AN38" s="916"/>
      <c r="AO38" s="916"/>
      <c r="AP38" s="3"/>
    </row>
    <row r="39" spans="2:86" ht="14.25" customHeight="1" x14ac:dyDescent="0.15">
      <c r="B39" s="697"/>
      <c r="C39" s="945"/>
      <c r="D39" s="943"/>
      <c r="E39" s="943"/>
      <c r="F39" s="943"/>
      <c r="G39" s="943"/>
      <c r="H39" s="943"/>
      <c r="I39" s="943"/>
      <c r="J39" s="944"/>
      <c r="K39" s="911"/>
      <c r="L39" s="916"/>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6"/>
      <c r="AL39" s="916"/>
      <c r="AM39" s="916"/>
      <c r="AN39" s="916"/>
      <c r="AO39" s="916"/>
      <c r="AP39" s="3"/>
    </row>
    <row r="40" spans="2:86" ht="12" customHeight="1" x14ac:dyDescent="0.15">
      <c r="B40" s="697"/>
      <c r="C40" s="945"/>
      <c r="D40" s="943"/>
      <c r="E40" s="943"/>
      <c r="F40" s="943"/>
      <c r="G40" s="943"/>
      <c r="H40" s="943"/>
      <c r="I40" s="943"/>
      <c r="J40" s="944"/>
      <c r="K40" s="918" t="s">
        <v>488</v>
      </c>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8"/>
      <c r="AP40" s="3"/>
    </row>
    <row r="41" spans="2:86" ht="12" customHeight="1" x14ac:dyDescent="0.15">
      <c r="B41" s="697"/>
      <c r="C41" s="945"/>
      <c r="D41" s="943"/>
      <c r="E41" s="943"/>
      <c r="F41" s="943"/>
      <c r="G41" s="943"/>
      <c r="H41" s="943"/>
      <c r="I41" s="943"/>
      <c r="J41" s="944"/>
      <c r="K41" s="919" t="s">
        <v>539</v>
      </c>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19"/>
      <c r="AP41" s="3"/>
    </row>
    <row r="42" spans="2:86" ht="12" customHeight="1" x14ac:dyDescent="0.15">
      <c r="B42" s="697"/>
      <c r="C42" s="945"/>
      <c r="D42" s="943"/>
      <c r="E42" s="943"/>
      <c r="F42" s="943"/>
      <c r="G42" s="943"/>
      <c r="H42" s="943"/>
      <c r="I42" s="943"/>
      <c r="J42" s="944"/>
      <c r="K42" s="138" t="s">
        <v>489</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x14ac:dyDescent="0.15">
      <c r="B43" s="697"/>
      <c r="C43" s="945"/>
      <c r="D43" s="943"/>
      <c r="E43" s="943"/>
      <c r="F43" s="943"/>
      <c r="G43" s="943"/>
      <c r="H43" s="943"/>
      <c r="I43" s="943"/>
      <c r="J43" s="944"/>
      <c r="K43" s="138" t="s">
        <v>490</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x14ac:dyDescent="0.15">
      <c r="B44" s="697"/>
      <c r="C44" s="945"/>
      <c r="D44" s="943"/>
      <c r="E44" s="943"/>
      <c r="F44" s="943"/>
      <c r="G44" s="943"/>
      <c r="H44" s="943"/>
      <c r="I44" s="943"/>
      <c r="J44" s="944"/>
      <c r="K44" s="905" t="s">
        <v>491</v>
      </c>
      <c r="L44" s="906"/>
      <c r="M44" s="906"/>
      <c r="N44" s="906"/>
      <c r="O44" s="906"/>
      <c r="P44" s="906"/>
      <c r="Q44" s="906"/>
      <c r="R44" s="906"/>
      <c r="S44" s="906"/>
      <c r="T44" s="906"/>
      <c r="U44" s="906"/>
      <c r="V44" s="906"/>
      <c r="W44" s="906"/>
      <c r="X44" s="906"/>
      <c r="Y44" s="906"/>
      <c r="Z44" s="906"/>
      <c r="AA44" s="906"/>
      <c r="AB44" s="906"/>
      <c r="AC44" s="906"/>
      <c r="AD44" s="906"/>
      <c r="AE44" s="906"/>
      <c r="AF44" s="906"/>
      <c r="AG44" s="906"/>
      <c r="AH44" s="906"/>
      <c r="AI44" s="906"/>
      <c r="AJ44" s="906"/>
      <c r="AK44" s="906"/>
      <c r="AL44" s="906"/>
      <c r="AM44" s="906"/>
      <c r="AN44" s="906"/>
      <c r="AO44" s="907"/>
      <c r="AP44" s="3"/>
    </row>
    <row r="45" spans="2:86" ht="12" customHeight="1" x14ac:dyDescent="0.15">
      <c r="B45" s="698"/>
      <c r="C45" s="946"/>
      <c r="D45" s="947"/>
      <c r="E45" s="947"/>
      <c r="F45" s="947"/>
      <c r="G45" s="947"/>
      <c r="H45" s="947"/>
      <c r="I45" s="947"/>
      <c r="J45" s="948"/>
      <c r="K45" s="908"/>
      <c r="L45" s="909"/>
      <c r="M45" s="909"/>
      <c r="N45" s="909"/>
      <c r="O45" s="909"/>
      <c r="P45" s="909"/>
      <c r="Q45" s="909"/>
      <c r="R45" s="909"/>
      <c r="S45" s="909"/>
      <c r="T45" s="909"/>
      <c r="U45" s="909"/>
      <c r="V45" s="909"/>
      <c r="W45" s="909"/>
      <c r="X45" s="909"/>
      <c r="Y45" s="909"/>
      <c r="Z45" s="909"/>
      <c r="AA45" s="909"/>
      <c r="AB45" s="909"/>
      <c r="AC45" s="909"/>
      <c r="AD45" s="909"/>
      <c r="AE45" s="909"/>
      <c r="AF45" s="909"/>
      <c r="AG45" s="909"/>
      <c r="AH45" s="909"/>
      <c r="AI45" s="909"/>
      <c r="AJ45" s="909"/>
      <c r="AK45" s="909"/>
      <c r="AL45" s="909"/>
      <c r="AM45" s="909"/>
      <c r="AN45" s="909"/>
      <c r="AO45" s="910"/>
      <c r="AP45" s="3"/>
    </row>
    <row r="46" spans="2:86" s="7" customFormat="1" ht="12" customHeight="1" x14ac:dyDescent="0.15">
      <c r="B46" s="3" t="s">
        <v>543</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4" priority="3">
      <formula>$AQ11=2</formula>
    </cfRule>
  </conditionalFormatting>
  <conditionalFormatting sqref="AG11:AJ30">
    <cfRule type="expression" dxfId="53" priority="2">
      <formula>$AQ11=3</formula>
    </cfRule>
  </conditionalFormatting>
  <conditionalFormatting sqref="Y11:AB30">
    <cfRule type="expression" dxfId="52"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zoomScaleNormal="100" zoomScaleSheetLayoutView="100" workbookViewId="0">
      <selection activeCell="R14" sqref="R14:T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x14ac:dyDescent="0.15">
      <c r="AU1" s="972" t="s">
        <v>319</v>
      </c>
      <c r="AV1" s="973" t="s">
        <v>312</v>
      </c>
      <c r="AW1" s="975" t="s">
        <v>313</v>
      </c>
      <c r="AX1" s="977" t="s">
        <v>320</v>
      </c>
      <c r="AY1" s="978"/>
      <c r="AZ1" s="978"/>
      <c r="BA1" s="978"/>
      <c r="BB1" s="978"/>
      <c r="BC1" s="978"/>
      <c r="BD1" s="978"/>
      <c r="BE1" s="978"/>
      <c r="BF1" s="978"/>
      <c r="BG1" s="978"/>
      <c r="BH1" s="978"/>
      <c r="BI1" s="978"/>
      <c r="BJ1" s="978"/>
      <c r="BK1" s="978"/>
      <c r="BL1" s="978"/>
      <c r="BM1" s="978"/>
      <c r="BN1" s="978"/>
      <c r="BO1" s="978"/>
      <c r="BP1" s="978"/>
      <c r="BQ1" s="978"/>
      <c r="BR1" s="979"/>
      <c r="BS1" s="724" t="s">
        <v>314</v>
      </c>
      <c r="BT1" s="980"/>
      <c r="BU1" s="980"/>
      <c r="BV1" s="980"/>
      <c r="BW1" s="991" t="s">
        <v>321</v>
      </c>
      <c r="BX1" s="992"/>
      <c r="BY1" s="992"/>
      <c r="BZ1" s="992"/>
      <c r="CA1" s="992"/>
      <c r="CB1" s="992"/>
      <c r="CC1" s="992"/>
      <c r="CD1" s="992"/>
      <c r="CE1" s="992"/>
      <c r="CF1" s="992"/>
      <c r="CG1" s="992"/>
      <c r="CH1" s="993"/>
    </row>
    <row r="2" spans="2:86" ht="8.25" customHeight="1" x14ac:dyDescent="0.15">
      <c r="AU2" s="972"/>
      <c r="AV2" s="974"/>
      <c r="AW2" s="976"/>
      <c r="AX2" s="939" t="s">
        <v>322</v>
      </c>
      <c r="AY2" s="441"/>
      <c r="AZ2" s="441"/>
      <c r="BA2" s="441"/>
      <c r="BB2" s="441"/>
      <c r="BC2" s="441"/>
      <c r="BD2" s="441"/>
      <c r="BE2" s="441"/>
      <c r="BF2" s="441"/>
      <c r="BG2" s="441"/>
      <c r="BH2" s="441"/>
      <c r="BI2" s="441"/>
      <c r="BJ2" s="441" t="s">
        <v>323</v>
      </c>
      <c r="BK2" s="441"/>
      <c r="BL2" s="441"/>
      <c r="BM2" s="441"/>
      <c r="BN2" s="441"/>
      <c r="BO2" s="441"/>
      <c r="BP2" s="441"/>
      <c r="BQ2" s="441"/>
      <c r="BR2" s="994"/>
      <c r="BS2" s="980"/>
      <c r="BT2" s="980"/>
      <c r="BU2" s="980"/>
      <c r="BV2" s="980"/>
      <c r="BW2" s="995" t="s">
        <v>316</v>
      </c>
      <c r="BX2" s="620"/>
      <c r="BY2" s="620"/>
      <c r="BZ2" s="620"/>
      <c r="CA2" s="441" t="s">
        <v>324</v>
      </c>
      <c r="CB2" s="441"/>
      <c r="CC2" s="441"/>
      <c r="CD2" s="441"/>
      <c r="CE2" s="441"/>
      <c r="CF2" s="441"/>
      <c r="CG2" s="441"/>
      <c r="CH2" s="994"/>
    </row>
    <row r="3" spans="2:86" ht="24.95" customHeight="1" x14ac:dyDescent="0.15">
      <c r="B3" s="712" t="s">
        <v>467</v>
      </c>
      <c r="C3" s="937"/>
      <c r="D3" s="937"/>
      <c r="E3" s="938"/>
      <c r="F3" s="938"/>
      <c r="G3" s="938"/>
      <c r="H3" s="938"/>
      <c r="I3" s="938"/>
      <c r="J3" s="938"/>
      <c r="K3" s="937"/>
      <c r="L3" s="937"/>
      <c r="M3" s="937"/>
      <c r="N3" s="937"/>
      <c r="O3" s="937"/>
      <c r="P3" s="937"/>
      <c r="Q3" s="937"/>
      <c r="R3" s="937"/>
      <c r="S3" s="937"/>
      <c r="T3" s="937"/>
      <c r="U3" s="937"/>
      <c r="V3" s="937"/>
      <c r="W3" s="937"/>
      <c r="X3" s="937"/>
      <c r="Y3" s="937"/>
      <c r="Z3" s="937"/>
      <c r="AA3" s="937"/>
      <c r="AB3" s="937"/>
      <c r="AC3" s="937"/>
      <c r="AD3" s="937"/>
      <c r="AE3" s="937"/>
      <c r="AF3" s="937"/>
      <c r="AG3" s="937"/>
      <c r="AH3" s="937"/>
      <c r="AI3" s="937"/>
      <c r="AJ3" s="937"/>
      <c r="AK3" s="937"/>
      <c r="AL3" s="937"/>
      <c r="AM3" s="937"/>
      <c r="AN3" s="937"/>
      <c r="AO3" s="937"/>
      <c r="AU3" s="972"/>
      <c r="AV3" s="974"/>
      <c r="AW3" s="976"/>
      <c r="AX3" s="939" t="s">
        <v>26</v>
      </c>
      <c r="AY3" s="441"/>
      <c r="AZ3" s="441"/>
      <c r="BA3" s="441"/>
      <c r="BB3" s="441" t="s">
        <v>22</v>
      </c>
      <c r="BC3" s="441"/>
      <c r="BD3" s="441"/>
      <c r="BE3" s="441"/>
      <c r="BF3" s="441" t="s">
        <v>24</v>
      </c>
      <c r="BG3" s="441"/>
      <c r="BH3" s="441"/>
      <c r="BI3" s="441"/>
      <c r="BJ3" s="620" t="s">
        <v>26</v>
      </c>
      <c r="BK3" s="620"/>
      <c r="BL3" s="620"/>
      <c r="BM3" s="620" t="s">
        <v>22</v>
      </c>
      <c r="BN3" s="620"/>
      <c r="BO3" s="620"/>
      <c r="BP3" s="620" t="s">
        <v>24</v>
      </c>
      <c r="BQ3" s="620"/>
      <c r="BR3" s="990"/>
      <c r="BS3" s="724" t="s">
        <v>26</v>
      </c>
      <c r="BT3" s="724" t="s">
        <v>22</v>
      </c>
      <c r="BU3" s="724" t="s">
        <v>24</v>
      </c>
      <c r="BV3" s="724" t="s">
        <v>317</v>
      </c>
      <c r="BW3" s="939" t="s">
        <v>325</v>
      </c>
      <c r="BX3" s="441"/>
      <c r="BY3" s="441"/>
      <c r="BZ3" s="441"/>
      <c r="CA3" s="441" t="s">
        <v>22</v>
      </c>
      <c r="CB3" s="441"/>
      <c r="CC3" s="441"/>
      <c r="CD3" s="441"/>
      <c r="CE3" s="441" t="s">
        <v>24</v>
      </c>
      <c r="CF3" s="441"/>
      <c r="CG3" s="441"/>
      <c r="CH3" s="994"/>
    </row>
    <row r="4" spans="2:86" ht="18" customHeight="1" x14ac:dyDescent="0.15">
      <c r="B4" s="583" t="s">
        <v>27</v>
      </c>
      <c r="C4" s="583"/>
      <c r="D4" s="889"/>
      <c r="E4" s="985" t="str">
        <f>'様式A-1'!$D$3</f>
        <v>カワジリトンネル</v>
      </c>
      <c r="F4" s="986"/>
      <c r="G4" s="986"/>
      <c r="H4" s="986"/>
      <c r="I4" s="986"/>
      <c r="J4" s="987"/>
      <c r="K4" s="465" t="s">
        <v>28</v>
      </c>
      <c r="L4" s="620"/>
      <c r="M4" s="620"/>
      <c r="N4" s="984" t="str">
        <f>'様式A-1'!$J$3</f>
        <v>一般国道187号線</v>
      </c>
      <c r="O4" s="984"/>
      <c r="P4" s="984"/>
      <c r="Q4" s="984"/>
      <c r="R4" s="984"/>
      <c r="S4" s="984"/>
      <c r="T4" s="441" t="s">
        <v>268</v>
      </c>
      <c r="U4" s="441"/>
      <c r="V4" s="441"/>
      <c r="W4" s="441"/>
      <c r="X4" s="441"/>
      <c r="Y4" s="984" t="str">
        <f>様式B!$K$5</f>
        <v>株式会社ニュージェック</v>
      </c>
      <c r="Z4" s="984"/>
      <c r="AA4" s="984"/>
      <c r="AB4" s="984"/>
      <c r="AC4" s="984"/>
      <c r="AD4" s="984"/>
      <c r="AE4" s="984"/>
      <c r="AF4" s="984"/>
      <c r="AG4" s="417" t="s">
        <v>229</v>
      </c>
      <c r="AH4" s="418"/>
      <c r="AI4" s="418"/>
      <c r="AJ4" s="419"/>
      <c r="AK4" s="894">
        <f>様式B!$Q$5</f>
        <v>44876</v>
      </c>
      <c r="AL4" s="988"/>
      <c r="AM4" s="988"/>
      <c r="AN4" s="988"/>
      <c r="AO4" s="989"/>
      <c r="AU4" s="972"/>
      <c r="AV4" s="974"/>
      <c r="AW4" s="976"/>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80"/>
      <c r="BT4" s="980"/>
      <c r="BU4" s="980"/>
      <c r="BV4" s="980"/>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x14ac:dyDescent="0.15">
      <c r="B5" s="590" t="s">
        <v>0</v>
      </c>
      <c r="C5" s="590"/>
      <c r="D5" s="901"/>
      <c r="E5" s="981" t="str">
        <f>'様式A-1'!$D$4</f>
        <v>川尻トンネル</v>
      </c>
      <c r="F5" s="982"/>
      <c r="G5" s="982"/>
      <c r="H5" s="982"/>
      <c r="I5" s="982"/>
      <c r="J5" s="983"/>
      <c r="K5" s="720" t="s">
        <v>1</v>
      </c>
      <c r="L5" s="724"/>
      <c r="M5" s="724"/>
      <c r="N5" s="984" t="str">
        <f>'様式A-1'!$R$3</f>
        <v>山口県岩国土木建築事務所</v>
      </c>
      <c r="O5" s="984"/>
      <c r="P5" s="984"/>
      <c r="Q5" s="984"/>
      <c r="R5" s="984"/>
      <c r="S5" s="984"/>
      <c r="T5" s="441" t="s">
        <v>269</v>
      </c>
      <c r="U5" s="441"/>
      <c r="V5" s="441"/>
      <c r="W5" s="441"/>
      <c r="X5" s="441"/>
      <c r="Y5" s="984" t="str">
        <f>様式B!$K$6</f>
        <v>石村勝伸</v>
      </c>
      <c r="Z5" s="984"/>
      <c r="AA5" s="984"/>
      <c r="AB5" s="984"/>
      <c r="AC5" s="984"/>
      <c r="AD5" s="984"/>
      <c r="AE5" s="984"/>
      <c r="AF5" s="984"/>
      <c r="AG5" s="876"/>
      <c r="AH5" s="893"/>
      <c r="AI5" s="893"/>
      <c r="AJ5" s="877"/>
      <c r="AK5" s="735"/>
      <c r="AL5" s="736"/>
      <c r="AM5" s="736"/>
      <c r="AN5" s="736"/>
      <c r="AO5" s="737"/>
      <c r="AU5" s="972"/>
      <c r="AV5" s="134">
        <f>N7</f>
        <v>2</v>
      </c>
      <c r="AW5" s="113">
        <f>R7</f>
        <v>7</v>
      </c>
      <c r="AX5" s="141">
        <f>+Y32</f>
        <v>0</v>
      </c>
      <c r="AY5" s="141">
        <f>+Z32</f>
        <v>0</v>
      </c>
      <c r="AZ5" s="141">
        <f>+AA32</f>
        <v>0</v>
      </c>
      <c r="BA5" s="141">
        <f t="shared" ref="BA5" si="0">+AB32</f>
        <v>0</v>
      </c>
      <c r="BB5" s="141">
        <f>+AC32</f>
        <v>0</v>
      </c>
      <c r="BC5" s="141">
        <f t="shared" ref="BC5:BI5" si="1">+AD32</f>
        <v>0</v>
      </c>
      <c r="BD5" s="141">
        <f t="shared" si="1"/>
        <v>5</v>
      </c>
      <c r="BE5" s="141">
        <f t="shared" si="1"/>
        <v>0</v>
      </c>
      <c r="BF5" s="141">
        <f t="shared" si="1"/>
        <v>0</v>
      </c>
      <c r="BG5" s="141">
        <f t="shared" si="1"/>
        <v>0</v>
      </c>
      <c r="BH5" s="141">
        <f t="shared" si="1"/>
        <v>3</v>
      </c>
      <c r="BI5" s="141">
        <f t="shared" si="1"/>
        <v>3</v>
      </c>
      <c r="BJ5" s="141">
        <f>+Y35</f>
        <v>0</v>
      </c>
      <c r="BK5" s="141">
        <f t="shared" ref="BK5" si="2">+Z35</f>
        <v>0</v>
      </c>
      <c r="BL5" s="141">
        <f>+AA35</f>
        <v>0</v>
      </c>
      <c r="BM5" s="141">
        <f>+AC35</f>
        <v>0</v>
      </c>
      <c r="BN5" s="141">
        <f t="shared" ref="BN5:BO5" si="3">+AD35</f>
        <v>0</v>
      </c>
      <c r="BO5" s="141">
        <f t="shared" si="3"/>
        <v>5</v>
      </c>
      <c r="BP5" s="141">
        <f>+AG35</f>
        <v>0</v>
      </c>
      <c r="BQ5" s="141">
        <f>+AH35</f>
        <v>0</v>
      </c>
      <c r="BR5" s="141">
        <f>+AI35</f>
        <v>6</v>
      </c>
      <c r="BS5" s="292" t="str">
        <f>+Y36</f>
        <v>Ⅰ</v>
      </c>
      <c r="BT5" s="292" t="str">
        <f>+AC36</f>
        <v>Ⅱ</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6.14</v>
      </c>
      <c r="CD5" s="116">
        <f t="shared" si="4"/>
        <v>0</v>
      </c>
      <c r="CE5" s="116">
        <f t="shared" si="4"/>
        <v>0</v>
      </c>
      <c r="CF5" s="116">
        <f t="shared" si="4"/>
        <v>0</v>
      </c>
      <c r="CG5" s="116">
        <f t="shared" si="4"/>
        <v>2.14</v>
      </c>
      <c r="CH5" s="116">
        <f t="shared" si="4"/>
        <v>0.51</v>
      </c>
    </row>
    <row r="6" spans="2:86" ht="12" customHeight="1" x14ac:dyDescent="0.15">
      <c r="B6" s="940" t="s">
        <v>228</v>
      </c>
      <c r="C6" s="941"/>
      <c r="D6" s="942"/>
      <c r="E6" s="943"/>
      <c r="F6" s="943"/>
      <c r="G6" s="943"/>
      <c r="H6" s="943"/>
      <c r="I6" s="943"/>
      <c r="J6" s="944"/>
      <c r="K6" s="949" t="s">
        <v>468</v>
      </c>
      <c r="L6" s="950"/>
      <c r="M6" s="950"/>
      <c r="N6" s="950"/>
      <c r="O6" s="950"/>
      <c r="P6" s="950"/>
      <c r="Q6" s="950"/>
      <c r="R6" s="950"/>
      <c r="S6" s="950"/>
      <c r="T6" s="950"/>
      <c r="U6" s="950"/>
      <c r="V6" s="950"/>
      <c r="W6" s="950"/>
      <c r="X6" s="950"/>
      <c r="Y6" s="951"/>
      <c r="Z6" s="951"/>
      <c r="AA6" s="951"/>
      <c r="AB6" s="951"/>
      <c r="AC6" s="951"/>
      <c r="AD6" s="951"/>
      <c r="AE6" s="951"/>
      <c r="AF6" s="951"/>
      <c r="AG6" s="951"/>
      <c r="AH6" s="951"/>
      <c r="AI6" s="951"/>
      <c r="AJ6" s="951"/>
      <c r="AK6" s="950"/>
      <c r="AL6" s="950"/>
      <c r="AM6" s="950"/>
      <c r="AN6" s="950"/>
      <c r="AO6" s="952"/>
      <c r="AP6" s="3"/>
    </row>
    <row r="7" spans="2:86" ht="12" customHeight="1" x14ac:dyDescent="0.15">
      <c r="B7" s="697"/>
      <c r="C7" s="945"/>
      <c r="D7" s="943"/>
      <c r="E7" s="943"/>
      <c r="F7" s="943"/>
      <c r="G7" s="943"/>
      <c r="H7" s="943"/>
      <c r="I7" s="943"/>
      <c r="J7" s="944"/>
      <c r="K7" s="912" t="s">
        <v>227</v>
      </c>
      <c r="L7" s="922"/>
      <c r="M7" s="923"/>
      <c r="N7" s="913">
        <v>2</v>
      </c>
      <c r="O7" s="914"/>
      <c r="P7" s="912" t="s">
        <v>469</v>
      </c>
      <c r="Q7" s="923"/>
      <c r="R7" s="953">
        <f>IF(N7="","",IFERROR(INDEX('様式A-2'!$C$9:$C$434,MATCH(N7,'様式A-2'!$B$9:$B$434,0)),""))</f>
        <v>7</v>
      </c>
      <c r="S7" s="954"/>
      <c r="T7" s="955"/>
      <c r="U7" s="956" t="s">
        <v>470</v>
      </c>
      <c r="V7" s="957"/>
      <c r="W7" s="956" t="s">
        <v>471</v>
      </c>
      <c r="X7" s="962"/>
      <c r="Y7" s="911" t="s">
        <v>226</v>
      </c>
      <c r="Z7" s="911"/>
      <c r="AA7" s="911"/>
      <c r="AB7" s="911"/>
      <c r="AC7" s="956" t="s">
        <v>472</v>
      </c>
      <c r="AD7" s="962"/>
      <c r="AE7" s="962"/>
      <c r="AF7" s="962"/>
      <c r="AG7" s="962"/>
      <c r="AH7" s="962"/>
      <c r="AI7" s="962"/>
      <c r="AJ7" s="957"/>
      <c r="AK7" s="962" t="s">
        <v>473</v>
      </c>
      <c r="AL7" s="962"/>
      <c r="AM7" s="962"/>
      <c r="AN7" s="965"/>
      <c r="AO7" s="966"/>
      <c r="AP7" s="3"/>
      <c r="AS7" s="112" t="str">
        <f>$N$7&amp;"S"</f>
        <v>2S</v>
      </c>
      <c r="AW7" s="164"/>
    </row>
    <row r="8" spans="2:86" ht="12" customHeight="1" x14ac:dyDescent="0.15">
      <c r="B8" s="697"/>
      <c r="C8" s="945"/>
      <c r="D8" s="943"/>
      <c r="E8" s="943"/>
      <c r="F8" s="943"/>
      <c r="G8" s="943"/>
      <c r="H8" s="943"/>
      <c r="I8" s="943"/>
      <c r="J8" s="944"/>
      <c r="K8" s="911" t="s">
        <v>474</v>
      </c>
      <c r="L8" s="911" t="s">
        <v>207</v>
      </c>
      <c r="M8" s="911"/>
      <c r="N8" s="911" t="s">
        <v>206</v>
      </c>
      <c r="O8" s="911"/>
      <c r="P8" s="911" t="s">
        <v>475</v>
      </c>
      <c r="Q8" s="911"/>
      <c r="R8" s="911" t="s">
        <v>6</v>
      </c>
      <c r="S8" s="911"/>
      <c r="T8" s="911"/>
      <c r="U8" s="958"/>
      <c r="V8" s="959"/>
      <c r="W8" s="958"/>
      <c r="X8" s="963"/>
      <c r="Y8" s="911"/>
      <c r="Z8" s="911"/>
      <c r="AA8" s="911"/>
      <c r="AB8" s="911"/>
      <c r="AC8" s="960"/>
      <c r="AD8" s="964"/>
      <c r="AE8" s="964"/>
      <c r="AF8" s="964"/>
      <c r="AG8" s="964"/>
      <c r="AH8" s="964"/>
      <c r="AI8" s="964"/>
      <c r="AJ8" s="961"/>
      <c r="AK8" s="963"/>
      <c r="AL8" s="963"/>
      <c r="AM8" s="963"/>
      <c r="AN8" s="967"/>
      <c r="AO8" s="968"/>
      <c r="AP8" s="3"/>
    </row>
    <row r="9" spans="2:86" ht="12" customHeight="1" x14ac:dyDescent="0.15">
      <c r="B9" s="697"/>
      <c r="C9" s="945"/>
      <c r="D9" s="943"/>
      <c r="E9" s="943"/>
      <c r="F9" s="943"/>
      <c r="G9" s="943"/>
      <c r="H9" s="943"/>
      <c r="I9" s="943"/>
      <c r="J9" s="944"/>
      <c r="K9" s="911"/>
      <c r="L9" s="911"/>
      <c r="M9" s="911"/>
      <c r="N9" s="911"/>
      <c r="O9" s="911"/>
      <c r="P9" s="911"/>
      <c r="Q9" s="911"/>
      <c r="R9" s="911"/>
      <c r="S9" s="911"/>
      <c r="T9" s="911"/>
      <c r="U9" s="958"/>
      <c r="V9" s="959"/>
      <c r="W9" s="958"/>
      <c r="X9" s="963"/>
      <c r="Y9" s="911" t="s">
        <v>476</v>
      </c>
      <c r="Z9" s="911"/>
      <c r="AA9" s="911"/>
      <c r="AB9" s="911"/>
      <c r="AC9" s="911" t="s">
        <v>477</v>
      </c>
      <c r="AD9" s="911"/>
      <c r="AE9" s="911"/>
      <c r="AF9" s="911"/>
      <c r="AG9" s="911" t="s">
        <v>478</v>
      </c>
      <c r="AH9" s="911"/>
      <c r="AI9" s="911"/>
      <c r="AJ9" s="911"/>
      <c r="AK9" s="963"/>
      <c r="AL9" s="963"/>
      <c r="AM9" s="963"/>
      <c r="AN9" s="967"/>
      <c r="AO9" s="968"/>
      <c r="AP9" s="3"/>
    </row>
    <row r="10" spans="2:86" ht="12" customHeight="1" x14ac:dyDescent="0.15">
      <c r="B10" s="697"/>
      <c r="C10" s="945"/>
      <c r="D10" s="943"/>
      <c r="E10" s="943"/>
      <c r="F10" s="943"/>
      <c r="G10" s="943"/>
      <c r="H10" s="943"/>
      <c r="I10" s="943"/>
      <c r="J10" s="944"/>
      <c r="K10" s="911"/>
      <c r="L10" s="911"/>
      <c r="M10" s="911"/>
      <c r="N10" s="911"/>
      <c r="O10" s="911"/>
      <c r="P10" s="911"/>
      <c r="Q10" s="911"/>
      <c r="R10" s="911"/>
      <c r="S10" s="911"/>
      <c r="T10" s="911"/>
      <c r="U10" s="960"/>
      <c r="V10" s="961"/>
      <c r="W10" s="960"/>
      <c r="X10" s="964"/>
      <c r="Y10" s="133" t="s">
        <v>34</v>
      </c>
      <c r="Z10" s="133" t="s">
        <v>35</v>
      </c>
      <c r="AA10" s="133" t="s">
        <v>479</v>
      </c>
      <c r="AB10" s="133" t="s">
        <v>480</v>
      </c>
      <c r="AC10" s="133" t="s">
        <v>34</v>
      </c>
      <c r="AD10" s="133" t="s">
        <v>35</v>
      </c>
      <c r="AE10" s="133" t="s">
        <v>479</v>
      </c>
      <c r="AF10" s="133" t="s">
        <v>480</v>
      </c>
      <c r="AG10" s="133" t="s">
        <v>34</v>
      </c>
      <c r="AH10" s="133" t="s">
        <v>35</v>
      </c>
      <c r="AI10" s="133" t="s">
        <v>479</v>
      </c>
      <c r="AJ10" s="133" t="s">
        <v>480</v>
      </c>
      <c r="AK10" s="964"/>
      <c r="AL10" s="964"/>
      <c r="AM10" s="964"/>
      <c r="AN10" s="969"/>
      <c r="AO10" s="970"/>
      <c r="AP10" s="3"/>
    </row>
    <row r="11" spans="2:86" ht="12" customHeight="1" x14ac:dyDescent="0.15">
      <c r="B11" s="697"/>
      <c r="C11" s="945"/>
      <c r="D11" s="943"/>
      <c r="E11" s="943"/>
      <c r="F11" s="943"/>
      <c r="G11" s="943"/>
      <c r="H11" s="943"/>
      <c r="I11" s="943"/>
      <c r="J11" s="944"/>
      <c r="K11" s="136">
        <f>IF(L11="","",AS11)</f>
        <v>1</v>
      </c>
      <c r="L11" s="935" t="str">
        <f>IFERROR(VLOOKUP($AS$7&amp;$AS11,'様式C-1-1用'!$C$4:$AI$3000,5,0),"")</f>
        <v>覆工・坑門</v>
      </c>
      <c r="M11" s="936"/>
      <c r="N11" s="935" t="str">
        <f>IFERROR(VLOOKUP($AS$7&amp;$AS11,'様式C-1-1用'!$C$4:$AI$3000,6,0),"")</f>
        <v>アーチ（天端）</v>
      </c>
      <c r="O11" s="936"/>
      <c r="P11" s="935" t="str">
        <f>IFERROR(VLOOKUP($AS$7&amp;$AS11,'様式C-1-1用'!$C$4:$AI$3000,7,0),"")</f>
        <v>材質劣化</v>
      </c>
      <c r="Q11" s="936"/>
      <c r="R11" s="431" t="str">
        <f>IFERROR(VLOOKUP($AS$7&amp;$AS11,'様式C-1-1用'!$C$4:$AI$3000,9,0),"")</f>
        <v>うき・はく離</v>
      </c>
      <c r="S11" s="431"/>
      <c r="T11" s="431"/>
      <c r="U11" s="913" t="str">
        <f>IFERROR(VLOOKUP($AS$7&amp;$AS11,'様式C-1-1用'!$C$4:$AI$3000,20,0),"")</f>
        <v>Ⅱ</v>
      </c>
      <c r="V11" s="915"/>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0.9</v>
      </c>
      <c r="AF11" s="338">
        <f>IFERROR(VLOOKUP($AS$7&amp;$AS11,'様式C-1-1用'!$C$4:$BS$1003,65,0),"")</f>
        <v>0</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71" t="str">
        <f>IFERROR(VLOOKUP($AS$7&amp;$AS11,'様式C-1-1用'!$C$4:$AI$1003,17,0),"")</f>
        <v/>
      </c>
      <c r="AL11" s="971"/>
      <c r="AM11" s="971"/>
      <c r="AN11" s="770"/>
      <c r="AO11" s="771"/>
      <c r="AP11" s="3"/>
      <c r="AQ11" s="165">
        <f>IF(P11="外力",1,IF(P11="材質劣化",2,IF(P11="漏水",3,0)))</f>
        <v>2</v>
      </c>
      <c r="AS11" s="112">
        <v>1</v>
      </c>
    </row>
    <row r="12" spans="2:86" ht="12" customHeight="1" x14ac:dyDescent="0.15">
      <c r="B12" s="697"/>
      <c r="C12" s="945"/>
      <c r="D12" s="943"/>
      <c r="E12" s="943"/>
      <c r="F12" s="943"/>
      <c r="G12" s="943"/>
      <c r="H12" s="943"/>
      <c r="I12" s="943"/>
      <c r="J12" s="944"/>
      <c r="K12" s="136">
        <f t="shared" ref="K12:K30" si="5">IF(L12="","",AS12)</f>
        <v>2</v>
      </c>
      <c r="L12" s="935" t="str">
        <f>IFERROR(VLOOKUP($AS$7&amp;$AS12,'様式C-1-1用'!$C$4:$AI$3000,5,0),"")</f>
        <v>覆工・坑門</v>
      </c>
      <c r="M12" s="936"/>
      <c r="N12" s="935" t="str">
        <f>IFERROR(VLOOKUP($AS$7&amp;$AS12,'様式C-1-1用'!$C$4:$AI$3000,6,0),"")</f>
        <v>アーチ（右側）</v>
      </c>
      <c r="O12" s="936"/>
      <c r="P12" s="935" t="str">
        <f>IFERROR(VLOOKUP($AS$7&amp;$AS12,'様式C-1-1用'!$C$4:$AI$3000,7,0),"")</f>
        <v>材質劣化</v>
      </c>
      <c r="Q12" s="936"/>
      <c r="R12" s="431" t="str">
        <f>IFERROR(VLOOKUP($AS$7&amp;$AS12,'様式C-1-1用'!$C$4:$AI$3000,9,0),"")</f>
        <v>うき・はく離</v>
      </c>
      <c r="S12" s="431"/>
      <c r="T12" s="431"/>
      <c r="U12" s="913" t="str">
        <f>IFERROR(VLOOKUP($AS$7&amp;$AS12,'様式C-1-1用'!$C$4:$AI$3000,20,0),"")</f>
        <v>Ⅱ</v>
      </c>
      <c r="V12" s="915"/>
      <c r="W12" s="913" t="str">
        <f>IFERROR(VLOOKUP($AS$7&amp;$AS12,'様式C-1-1用'!$C$4:$AI$3000,23,0),"")</f>
        <v>Ⅱ</v>
      </c>
      <c r="X12" s="914"/>
      <c r="Y12" s="293">
        <f>IFERROR(VLOOKUP($AS$7&amp;$AS12,'様式C-1-1用'!$C$4:$CE$3000,58,0),"")</f>
        <v>0</v>
      </c>
      <c r="Z12" s="294">
        <f>IFERROR(VLOOKUP($AS$7&amp;$AS12,'様式C-1-1用'!$C$4:$BS$1004,59,0),"")</f>
        <v>0</v>
      </c>
      <c r="AA12" s="294">
        <f>IFERROR(VLOOKUP($AS$7&amp;$AS12,'様式C-1-1用'!$C$4:$BS$1004,60,0),"")</f>
        <v>0</v>
      </c>
      <c r="AB12" s="294">
        <f>IFERROR(VLOOKUP($AS$7&amp;$AS12,'様式C-1-1用'!$C$4:$BS$1004,61,0),"")</f>
        <v>0</v>
      </c>
      <c r="AC12" s="338">
        <f>IFERROR(VLOOKUP($AS$7&amp;$AS12,'様式C-1-1用'!$C$4:$BS$1004,62,0),"")</f>
        <v>0</v>
      </c>
      <c r="AD12" s="338">
        <f>IFERROR(VLOOKUP($AS$7&amp;$AS12,'様式C-1-1用'!$C$4:$BS$1003,63,0),"")</f>
        <v>0</v>
      </c>
      <c r="AE12" s="338">
        <f>IFERROR(VLOOKUP($AS$7&amp;$AS12,'様式C-1-1用'!$C$4:$BS$1003,64,0),"")</f>
        <v>0.32</v>
      </c>
      <c r="AF12" s="338">
        <f>IFERROR(VLOOKUP($AS$7&amp;$AS12,'様式C-1-1用'!$C$4:$BS$1003,65,0),"")</f>
        <v>0</v>
      </c>
      <c r="AG12" s="338">
        <f>IFERROR(VLOOKUP($AS$7&amp;$AS12,'様式C-1-1用'!$C$4:$BS$1004,66,0),"")</f>
        <v>0</v>
      </c>
      <c r="AH12" s="338">
        <f>IFERROR(VLOOKUP($AS$7&amp;$AS12,'様式C-1-1用'!$C$4:$BS$1004,67,0),"")</f>
        <v>0</v>
      </c>
      <c r="AI12" s="338">
        <f>IFERROR(VLOOKUP($AS$7&amp;$AS12,'様式C-1-1用'!$C$4:$BS$1004,68,0),"")</f>
        <v>0</v>
      </c>
      <c r="AJ12" s="338">
        <f>IFERROR(VLOOKUP($AS$7&amp;$AS12,'様式C-1-1用'!$C$4:$BS$1004,69,0),"")</f>
        <v>0</v>
      </c>
      <c r="AK12" s="914" t="str">
        <f>IFERROR(VLOOKUP($AS$7&amp;$AS12,'様式C-1-1用'!$C$4:$AI$1003,17,0),"")</f>
        <v/>
      </c>
      <c r="AL12" s="914"/>
      <c r="AM12" s="914"/>
      <c r="AN12" s="766"/>
      <c r="AO12" s="767"/>
      <c r="AP12" s="3"/>
      <c r="AQ12" s="165">
        <f t="shared" ref="AQ12:AQ30" si="6">IF(P12="外力",1,IF(P12="材質劣化",2,IF(P12="漏水",3,0)))</f>
        <v>2</v>
      </c>
      <c r="AS12" s="112">
        <f>AS11+1</f>
        <v>2</v>
      </c>
    </row>
    <row r="13" spans="2:86" ht="12" customHeight="1" x14ac:dyDescent="0.15">
      <c r="B13" s="697"/>
      <c r="C13" s="945"/>
      <c r="D13" s="943"/>
      <c r="E13" s="943"/>
      <c r="F13" s="943"/>
      <c r="G13" s="943"/>
      <c r="H13" s="943"/>
      <c r="I13" s="943"/>
      <c r="J13" s="944"/>
      <c r="K13" s="136">
        <f t="shared" si="5"/>
        <v>3</v>
      </c>
      <c r="L13" s="935" t="str">
        <f>IFERROR(VLOOKUP($AS$7&amp;$AS13,'様式C-1-1用'!$C$4:$AI$3000,5,0),"")</f>
        <v>覆工・坑門</v>
      </c>
      <c r="M13" s="936"/>
      <c r="N13" s="935" t="str">
        <f>IFERROR(VLOOKUP($AS$7&amp;$AS13,'様式C-1-1用'!$C$4:$AI$3000,6,0),"")</f>
        <v>アーチ（右側）</v>
      </c>
      <c r="O13" s="936"/>
      <c r="P13" s="935" t="str">
        <f>IFERROR(VLOOKUP($AS$7&amp;$AS13,'様式C-1-1用'!$C$4:$AI$3000,7,0),"")</f>
        <v>材質劣化</v>
      </c>
      <c r="Q13" s="936"/>
      <c r="R13" s="431" t="str">
        <f>IFERROR(VLOOKUP($AS$7&amp;$AS13,'様式C-1-1用'!$C$4:$AI$3000,9,0),"")</f>
        <v>うき・はく離</v>
      </c>
      <c r="S13" s="431"/>
      <c r="T13" s="431"/>
      <c r="U13" s="913" t="str">
        <f>IFERROR(VLOOKUP($AS$7&amp;$AS13,'様式C-1-1用'!$C$4:$AI$3000,20,0),"")</f>
        <v>Ⅱ</v>
      </c>
      <c r="V13" s="915"/>
      <c r="W13" s="913" t="str">
        <f>IFERROR(VLOOKUP($AS$7&amp;$AS13,'様式C-1-1用'!$C$4:$AI$3000,23,0),"")</f>
        <v>Ⅰ</v>
      </c>
      <c r="X13" s="914"/>
      <c r="Y13" s="293">
        <f>IFERROR(VLOOKUP($AS$7&amp;$AS13,'様式C-1-1用'!$C$4:$CE$3000,58,0),"")</f>
        <v>0</v>
      </c>
      <c r="Z13" s="294">
        <f>IFERROR(VLOOKUP($AS$7&amp;$AS13,'様式C-1-1用'!$C$4:$BS$1004,59,0),"")</f>
        <v>0</v>
      </c>
      <c r="AA13" s="294">
        <f>IFERROR(VLOOKUP($AS$7&amp;$AS13,'様式C-1-1用'!$C$4:$BS$1004,60,0),"")</f>
        <v>0</v>
      </c>
      <c r="AB13" s="294">
        <f>IFERROR(VLOOKUP($AS$7&amp;$AS13,'様式C-1-1用'!$C$4:$BS$1004,61,0),"")</f>
        <v>0</v>
      </c>
      <c r="AC13" s="338">
        <f>IFERROR(VLOOKUP($AS$7&amp;$AS13,'様式C-1-1用'!$C$4:$BS$1004,62,0),"")</f>
        <v>0</v>
      </c>
      <c r="AD13" s="338">
        <f>IFERROR(VLOOKUP($AS$7&amp;$AS13,'様式C-1-1用'!$C$4:$BS$1003,63,0),"")</f>
        <v>0</v>
      </c>
      <c r="AE13" s="338">
        <f>IFERROR(VLOOKUP($AS$7&amp;$AS13,'様式C-1-1用'!$C$4:$BS$1003,64,0),"")</f>
        <v>0</v>
      </c>
      <c r="AF13" s="338">
        <f>IFERROR(VLOOKUP($AS$7&amp;$AS13,'様式C-1-1用'!$C$4:$BS$1003,65,0),"")</f>
        <v>0</v>
      </c>
      <c r="AG13" s="338">
        <f>IFERROR(VLOOKUP($AS$7&amp;$AS13,'様式C-1-1用'!$C$4:$BS$1004,66,0),"")</f>
        <v>0</v>
      </c>
      <c r="AH13" s="338">
        <f>IFERROR(VLOOKUP($AS$7&amp;$AS13,'様式C-1-1用'!$C$4:$BS$1004,67,0),"")</f>
        <v>0</v>
      </c>
      <c r="AI13" s="338">
        <f>IFERROR(VLOOKUP($AS$7&amp;$AS13,'様式C-1-1用'!$C$4:$BS$1004,68,0),"")</f>
        <v>0</v>
      </c>
      <c r="AJ13" s="338">
        <f>IFERROR(VLOOKUP($AS$7&amp;$AS13,'様式C-1-1用'!$C$4:$BS$1004,69,0),"")</f>
        <v>0</v>
      </c>
      <c r="AK13" s="914" t="str">
        <f>IFERROR(VLOOKUP($AS$7&amp;$AS13,'様式C-1-1用'!$C$4:$AI$1003,17,0),"")</f>
        <v/>
      </c>
      <c r="AL13" s="914"/>
      <c r="AM13" s="914"/>
      <c r="AN13" s="766"/>
      <c r="AO13" s="767"/>
      <c r="AP13" s="3"/>
      <c r="AQ13" s="165">
        <f t="shared" si="6"/>
        <v>2</v>
      </c>
      <c r="AS13" s="112">
        <f t="shared" ref="AS13:AS30" si="7">AS12+1</f>
        <v>3</v>
      </c>
    </row>
    <row r="14" spans="2:86" ht="12" customHeight="1" x14ac:dyDescent="0.15">
      <c r="B14" s="697"/>
      <c r="C14" s="945"/>
      <c r="D14" s="943"/>
      <c r="E14" s="943"/>
      <c r="F14" s="943"/>
      <c r="G14" s="943"/>
      <c r="H14" s="943"/>
      <c r="I14" s="943"/>
      <c r="J14" s="944"/>
      <c r="K14" s="136">
        <f t="shared" si="5"/>
        <v>4</v>
      </c>
      <c r="L14" s="935" t="str">
        <f>IFERROR(VLOOKUP($AS$7&amp;$AS14,'様式C-1-1用'!$C$4:$AI$3000,5,0),"")</f>
        <v>覆工・坑門</v>
      </c>
      <c r="M14" s="936"/>
      <c r="N14" s="935" t="str">
        <f>IFERROR(VLOOKUP($AS$7&amp;$AS14,'様式C-1-1用'!$C$4:$AI$3000,6,0),"")</f>
        <v>アーチ（右側）</v>
      </c>
      <c r="O14" s="936"/>
      <c r="P14" s="935" t="str">
        <f>IFERROR(VLOOKUP($AS$7&amp;$AS14,'様式C-1-1用'!$C$4:$AI$3000,7,0),"")</f>
        <v>材質劣化</v>
      </c>
      <c r="Q14" s="936"/>
      <c r="R14" s="431" t="str">
        <f>IFERROR(VLOOKUP($AS$7&amp;$AS14,'様式C-1-1用'!$C$4:$AI$3000,9,0),"")</f>
        <v>うき・はく離</v>
      </c>
      <c r="S14" s="431"/>
      <c r="T14" s="431"/>
      <c r="U14" s="913" t="str">
        <f>IFERROR(VLOOKUP($AS$7&amp;$AS14,'様式C-1-1用'!$C$4:$AI$3000,20,0),"")</f>
        <v>Ⅱ</v>
      </c>
      <c r="V14" s="915"/>
      <c r="W14" s="913" t="str">
        <f>IFERROR(VLOOKUP($AS$7&amp;$AS14,'様式C-1-1用'!$C$4:$AI$3000,23,0),"")</f>
        <v>Ⅱ</v>
      </c>
      <c r="X14" s="914"/>
      <c r="Y14" s="293">
        <f>IFERROR(VLOOKUP($AS$7&amp;$AS14,'様式C-1-1用'!$C$4:$CE$3000,58,0),"")</f>
        <v>0</v>
      </c>
      <c r="Z14" s="294">
        <f>IFERROR(VLOOKUP($AS$7&amp;$AS14,'様式C-1-1用'!$C$4:$BS$1004,59,0),"")</f>
        <v>0</v>
      </c>
      <c r="AA14" s="294">
        <f>IFERROR(VLOOKUP($AS$7&amp;$AS14,'様式C-1-1用'!$C$4:$BS$1004,60,0),"")</f>
        <v>0</v>
      </c>
      <c r="AB14" s="294">
        <f>IFERROR(VLOOKUP($AS$7&amp;$AS14,'様式C-1-1用'!$C$4:$BS$1004,61,0),"")</f>
        <v>0</v>
      </c>
      <c r="AC14" s="338">
        <f>IFERROR(VLOOKUP($AS$7&amp;$AS14,'様式C-1-1用'!$C$4:$BS$1004,62,0),"")</f>
        <v>0</v>
      </c>
      <c r="AD14" s="338">
        <f>IFERROR(VLOOKUP($AS$7&amp;$AS14,'様式C-1-1用'!$C$4:$BS$1003,63,0),"")</f>
        <v>0</v>
      </c>
      <c r="AE14" s="338">
        <f>IFERROR(VLOOKUP($AS$7&amp;$AS14,'様式C-1-1用'!$C$4:$BS$1003,64,0),"")</f>
        <v>0.08</v>
      </c>
      <c r="AF14" s="338">
        <f>IFERROR(VLOOKUP($AS$7&amp;$AS14,'様式C-1-1用'!$C$4:$BS$1003,65,0),"")</f>
        <v>0</v>
      </c>
      <c r="AG14" s="338">
        <f>IFERROR(VLOOKUP($AS$7&amp;$AS14,'様式C-1-1用'!$C$4:$BS$1004,66,0),"")</f>
        <v>0</v>
      </c>
      <c r="AH14" s="338">
        <f>IFERROR(VLOOKUP($AS$7&amp;$AS14,'様式C-1-1用'!$C$4:$BS$1004,67,0),"")</f>
        <v>0</v>
      </c>
      <c r="AI14" s="338">
        <f>IFERROR(VLOOKUP($AS$7&amp;$AS14,'様式C-1-1用'!$C$4:$BS$1004,68,0),"")</f>
        <v>0</v>
      </c>
      <c r="AJ14" s="338">
        <f>IFERROR(VLOOKUP($AS$7&amp;$AS14,'様式C-1-1用'!$C$4:$BS$1004,69,0),"")</f>
        <v>0</v>
      </c>
      <c r="AK14" s="914" t="str">
        <f>IFERROR(VLOOKUP($AS$7&amp;$AS14,'様式C-1-1用'!$C$4:$AI$1003,17,0),"")</f>
        <v/>
      </c>
      <c r="AL14" s="914"/>
      <c r="AM14" s="914"/>
      <c r="AN14" s="766"/>
      <c r="AO14" s="767"/>
      <c r="AP14" s="3"/>
      <c r="AQ14" s="165">
        <f t="shared" si="6"/>
        <v>2</v>
      </c>
      <c r="AS14" s="112">
        <f t="shared" si="7"/>
        <v>4</v>
      </c>
    </row>
    <row r="15" spans="2:86" ht="12" customHeight="1" x14ac:dyDescent="0.15">
      <c r="B15" s="697"/>
      <c r="C15" s="945"/>
      <c r="D15" s="943"/>
      <c r="E15" s="943"/>
      <c r="F15" s="943"/>
      <c r="G15" s="943"/>
      <c r="H15" s="943"/>
      <c r="I15" s="943"/>
      <c r="J15" s="944"/>
      <c r="K15" s="136">
        <f t="shared" si="5"/>
        <v>5</v>
      </c>
      <c r="L15" s="935" t="str">
        <f>IFERROR(VLOOKUP($AS$7&amp;$AS15,'様式C-1-1用'!$C$4:$AI$3000,5,0),"")</f>
        <v>覆工・坑門</v>
      </c>
      <c r="M15" s="936"/>
      <c r="N15" s="935" t="str">
        <f>IFERROR(VLOOKUP($AS$7&amp;$AS15,'様式C-1-1用'!$C$4:$AI$3000,6,0),"")</f>
        <v>アーチ（右側）</v>
      </c>
      <c r="O15" s="936"/>
      <c r="P15" s="935" t="str">
        <f>IFERROR(VLOOKUP($AS$7&amp;$AS15,'様式C-1-1用'!$C$4:$AI$3000,7,0),"")</f>
        <v>材質劣化</v>
      </c>
      <c r="Q15" s="936"/>
      <c r="R15" s="431" t="str">
        <f>IFERROR(VLOOKUP($AS$7&amp;$AS15,'様式C-1-1用'!$C$4:$AI$3000,9,0),"")</f>
        <v>うき・はく離</v>
      </c>
      <c r="S15" s="431"/>
      <c r="T15" s="431"/>
      <c r="U15" s="913" t="str">
        <f>IFERROR(VLOOKUP($AS$7&amp;$AS15,'様式C-1-1用'!$C$4:$AI$3000,20,0),"")</f>
        <v>Ⅱ</v>
      </c>
      <c r="V15" s="915"/>
      <c r="W15" s="913" t="str">
        <f>IFERROR(VLOOKUP($AS$7&amp;$AS15,'様式C-1-1用'!$C$4:$AI$3000,23,0),"")</f>
        <v>Ⅱ</v>
      </c>
      <c r="X15" s="914"/>
      <c r="Y15" s="293">
        <f>IFERROR(VLOOKUP($AS$7&amp;$AS15,'様式C-1-1用'!$C$4:$CE$3000,58,0),"")</f>
        <v>0</v>
      </c>
      <c r="Z15" s="294">
        <f>IFERROR(VLOOKUP($AS$7&amp;$AS15,'様式C-1-1用'!$C$4:$BS$1004,59,0),"")</f>
        <v>0</v>
      </c>
      <c r="AA15" s="294">
        <f>IFERROR(VLOOKUP($AS$7&amp;$AS15,'様式C-1-1用'!$C$4:$BS$1004,60,0),"")</f>
        <v>0</v>
      </c>
      <c r="AB15" s="294">
        <f>IFERROR(VLOOKUP($AS$7&amp;$AS15,'様式C-1-1用'!$C$4:$BS$1004,61,0),"")</f>
        <v>0</v>
      </c>
      <c r="AC15" s="338">
        <f>IFERROR(VLOOKUP($AS$7&amp;$AS15,'様式C-1-1用'!$C$4:$BS$1004,62,0),"")</f>
        <v>0</v>
      </c>
      <c r="AD15" s="338">
        <f>IFERROR(VLOOKUP($AS$7&amp;$AS15,'様式C-1-1用'!$C$4:$BS$1003,63,0),"")</f>
        <v>0</v>
      </c>
      <c r="AE15" s="338">
        <f>IFERROR(VLOOKUP($AS$7&amp;$AS15,'様式C-1-1用'!$C$4:$BS$1003,64,0),"")</f>
        <v>0.04</v>
      </c>
      <c r="AF15" s="338">
        <f>IFERROR(VLOOKUP($AS$7&amp;$AS15,'様式C-1-1用'!$C$4:$BS$1003,65,0),"")</f>
        <v>0</v>
      </c>
      <c r="AG15" s="338">
        <f>IFERROR(VLOOKUP($AS$7&amp;$AS15,'様式C-1-1用'!$C$4:$BS$1004,66,0),"")</f>
        <v>0</v>
      </c>
      <c r="AH15" s="338">
        <f>IFERROR(VLOOKUP($AS$7&amp;$AS15,'様式C-1-1用'!$C$4:$BS$1004,67,0),"")</f>
        <v>0</v>
      </c>
      <c r="AI15" s="338">
        <f>IFERROR(VLOOKUP($AS$7&amp;$AS15,'様式C-1-1用'!$C$4:$BS$1004,68,0),"")</f>
        <v>0</v>
      </c>
      <c r="AJ15" s="338">
        <f>IFERROR(VLOOKUP($AS$7&amp;$AS15,'様式C-1-1用'!$C$4:$BS$1004,69,0),"")</f>
        <v>0</v>
      </c>
      <c r="AK15" s="914" t="str">
        <f>IFERROR(VLOOKUP($AS$7&amp;$AS15,'様式C-1-1用'!$C$4:$AI$1003,17,0),"")</f>
        <v/>
      </c>
      <c r="AL15" s="914"/>
      <c r="AM15" s="914"/>
      <c r="AN15" s="766"/>
      <c r="AO15" s="767"/>
      <c r="AP15" s="3"/>
      <c r="AQ15" s="165">
        <f t="shared" si="6"/>
        <v>2</v>
      </c>
      <c r="AS15" s="112">
        <f t="shared" si="7"/>
        <v>5</v>
      </c>
    </row>
    <row r="16" spans="2:86" ht="12" customHeight="1" x14ac:dyDescent="0.15">
      <c r="B16" s="697"/>
      <c r="C16" s="945"/>
      <c r="D16" s="943"/>
      <c r="E16" s="943"/>
      <c r="F16" s="943"/>
      <c r="G16" s="943"/>
      <c r="H16" s="943"/>
      <c r="I16" s="943"/>
      <c r="J16" s="944"/>
      <c r="K16" s="136">
        <f t="shared" si="5"/>
        <v>6</v>
      </c>
      <c r="L16" s="935" t="str">
        <f>IFERROR(VLOOKUP($AS$7&amp;$AS16,'様式C-1-1用'!$C$4:$AI$3000,5,0),"")</f>
        <v>覆工・坑門</v>
      </c>
      <c r="M16" s="936"/>
      <c r="N16" s="935" t="str">
        <f>IFERROR(VLOOKUP($AS$7&amp;$AS16,'様式C-1-1用'!$C$4:$AI$3000,6,0),"")</f>
        <v>アーチ（右側）</v>
      </c>
      <c r="O16" s="936"/>
      <c r="P16" s="935" t="str">
        <f>IFERROR(VLOOKUP($AS$7&amp;$AS16,'様式C-1-1用'!$C$4:$AI$3000,7,0),"")</f>
        <v>漏水</v>
      </c>
      <c r="Q16" s="936"/>
      <c r="R16" s="431" t="str">
        <f>IFERROR(VLOOKUP($AS$7&amp;$AS16,'様式C-1-1用'!$C$4:$AI$3000,9,0),"")</f>
        <v>漏水</v>
      </c>
      <c r="S16" s="431"/>
      <c r="T16" s="431"/>
      <c r="U16" s="913" t="str">
        <f>IFERROR(VLOOKUP($AS$7&amp;$AS16,'様式C-1-1用'!$C$4:$AI$3000,20,0),"")</f>
        <v>Ⅱ</v>
      </c>
      <c r="V16" s="915"/>
      <c r="W16" s="913" t="str">
        <f>IFERROR(VLOOKUP($AS$7&amp;$AS16,'様式C-1-1用'!$C$4:$AI$3000,23,0),"")</f>
        <v>Ⅱ</v>
      </c>
      <c r="X16" s="914"/>
      <c r="Y16" s="293">
        <f>IFERROR(VLOOKUP($AS$7&amp;$AS16,'様式C-1-1用'!$C$4:$CE$3000,58,0),"")</f>
        <v>0</v>
      </c>
      <c r="Z16" s="294">
        <f>IFERROR(VLOOKUP($AS$7&amp;$AS16,'様式C-1-1用'!$C$4:$BS$1004,59,0),"")</f>
        <v>0</v>
      </c>
      <c r="AA16" s="294">
        <f>IFERROR(VLOOKUP($AS$7&amp;$AS16,'様式C-1-1用'!$C$4:$BS$1004,60,0),"")</f>
        <v>0</v>
      </c>
      <c r="AB16" s="294">
        <f>IFERROR(VLOOKUP($AS$7&amp;$AS16,'様式C-1-1用'!$C$4:$BS$1004,61,0),"")</f>
        <v>0</v>
      </c>
      <c r="AC16" s="338">
        <f>IFERROR(VLOOKUP($AS$7&amp;$AS16,'様式C-1-1用'!$C$4:$BS$1004,62,0),"")</f>
        <v>0</v>
      </c>
      <c r="AD16" s="338">
        <f>IFERROR(VLOOKUP($AS$7&amp;$AS16,'様式C-1-1用'!$C$4:$BS$1003,63,0),"")</f>
        <v>0</v>
      </c>
      <c r="AE16" s="338">
        <f>IFERROR(VLOOKUP($AS$7&amp;$AS16,'様式C-1-1用'!$C$4:$BS$1003,64,0),"")</f>
        <v>0</v>
      </c>
      <c r="AF16" s="338">
        <f>IFERROR(VLOOKUP($AS$7&amp;$AS16,'様式C-1-1用'!$C$4:$BS$1003,65,0),"")</f>
        <v>0</v>
      </c>
      <c r="AG16" s="338">
        <f>IFERROR(VLOOKUP($AS$7&amp;$AS16,'様式C-1-1用'!$C$4:$BS$1004,66,0),"")</f>
        <v>0</v>
      </c>
      <c r="AH16" s="338">
        <f>IFERROR(VLOOKUP($AS$7&amp;$AS16,'様式C-1-1用'!$C$4:$BS$1004,67,0),"")</f>
        <v>0</v>
      </c>
      <c r="AI16" s="338">
        <f>IFERROR(VLOOKUP($AS$7&amp;$AS16,'様式C-1-1用'!$C$4:$BS$1004,68,0),"")</f>
        <v>0.55000000000000004</v>
      </c>
      <c r="AJ16" s="338">
        <f>IFERROR(VLOOKUP($AS$7&amp;$AS16,'様式C-1-1用'!$C$4:$BS$1004,69,0),"")</f>
        <v>0</v>
      </c>
      <c r="AK16" s="914" t="str">
        <f>IFERROR(VLOOKUP($AS$7&amp;$AS16,'様式C-1-1用'!$C$4:$AI$1003,17,0),"")</f>
        <v>滴水</v>
      </c>
      <c r="AL16" s="914"/>
      <c r="AM16" s="914"/>
      <c r="AN16" s="766"/>
      <c r="AO16" s="767"/>
      <c r="AP16" s="3"/>
      <c r="AQ16" s="165">
        <f t="shared" si="6"/>
        <v>3</v>
      </c>
      <c r="AS16" s="112">
        <f t="shared" si="7"/>
        <v>6</v>
      </c>
    </row>
    <row r="17" spans="2:45" ht="12" customHeight="1" x14ac:dyDescent="0.15">
      <c r="B17" s="697"/>
      <c r="C17" s="945"/>
      <c r="D17" s="943"/>
      <c r="E17" s="943"/>
      <c r="F17" s="943"/>
      <c r="G17" s="943"/>
      <c r="H17" s="943"/>
      <c r="I17" s="943"/>
      <c r="J17" s="944"/>
      <c r="K17" s="136">
        <f t="shared" si="5"/>
        <v>7</v>
      </c>
      <c r="L17" s="935" t="str">
        <f>IFERROR(VLOOKUP($AS$7&amp;$AS17,'様式C-1-1用'!$C$4:$AI$3000,5,0),"")</f>
        <v>覆工・坑門</v>
      </c>
      <c r="M17" s="936"/>
      <c r="N17" s="935" t="str">
        <f>IFERROR(VLOOKUP($AS$7&amp;$AS17,'様式C-1-1用'!$C$4:$AI$3000,6,0),"")</f>
        <v>アーチ（天端）</v>
      </c>
      <c r="O17" s="936"/>
      <c r="P17" s="935" t="str">
        <f>IFERROR(VLOOKUP($AS$7&amp;$AS17,'様式C-1-1用'!$C$4:$AI$3000,7,0),"")</f>
        <v>材質劣化</v>
      </c>
      <c r="Q17" s="936"/>
      <c r="R17" s="431" t="str">
        <f>IFERROR(VLOOKUP($AS$7&amp;$AS17,'様式C-1-1用'!$C$4:$AI$3000,9,0),"")</f>
        <v>うき・はく離</v>
      </c>
      <c r="S17" s="431"/>
      <c r="T17" s="431"/>
      <c r="U17" s="913" t="str">
        <f>IFERROR(VLOOKUP($AS$7&amp;$AS17,'様式C-1-1用'!$C$4:$AI$3000,20,0),"")</f>
        <v>－</v>
      </c>
      <c r="V17" s="915"/>
      <c r="W17" s="913" t="str">
        <f>IFERROR(VLOOKUP($AS$7&amp;$AS17,'様式C-1-1用'!$C$4:$AI$3000,23,0),"")</f>
        <v>Ⅱ</v>
      </c>
      <c r="X17" s="914"/>
      <c r="Y17" s="293">
        <f>IFERROR(VLOOKUP($AS$7&amp;$AS17,'様式C-1-1用'!$C$4:$CE$3000,58,0),"")</f>
        <v>0</v>
      </c>
      <c r="Z17" s="294">
        <f>IFERROR(VLOOKUP($AS$7&amp;$AS17,'様式C-1-1用'!$C$4:$BS$1004,59,0),"")</f>
        <v>0</v>
      </c>
      <c r="AA17" s="294">
        <f>IFERROR(VLOOKUP($AS$7&amp;$AS17,'様式C-1-1用'!$C$4:$BS$1004,60,0),"")</f>
        <v>0</v>
      </c>
      <c r="AB17" s="294">
        <f>IFERROR(VLOOKUP($AS$7&amp;$AS17,'様式C-1-1用'!$C$4:$BS$1004,61,0),"")</f>
        <v>0</v>
      </c>
      <c r="AC17" s="338">
        <f>IFERROR(VLOOKUP($AS$7&amp;$AS17,'様式C-1-1用'!$C$4:$BS$1004,62,0),"")</f>
        <v>0</v>
      </c>
      <c r="AD17" s="338">
        <f>IFERROR(VLOOKUP($AS$7&amp;$AS17,'様式C-1-1用'!$C$4:$BS$1003,63,0),"")</f>
        <v>0</v>
      </c>
      <c r="AE17" s="338">
        <f>IFERROR(VLOOKUP($AS$7&amp;$AS17,'様式C-1-1用'!$C$4:$BS$1003,64,0),"")</f>
        <v>4.8</v>
      </c>
      <c r="AF17" s="338">
        <f>IFERROR(VLOOKUP($AS$7&amp;$AS17,'様式C-1-1用'!$C$4:$BS$1003,65,0),"")</f>
        <v>0</v>
      </c>
      <c r="AG17" s="338">
        <f>IFERROR(VLOOKUP($AS$7&amp;$AS17,'様式C-1-1用'!$C$4:$BS$1004,66,0),"")</f>
        <v>0</v>
      </c>
      <c r="AH17" s="338">
        <f>IFERROR(VLOOKUP($AS$7&amp;$AS17,'様式C-1-1用'!$C$4:$BS$1004,67,0),"")</f>
        <v>0</v>
      </c>
      <c r="AI17" s="338">
        <f>IFERROR(VLOOKUP($AS$7&amp;$AS17,'様式C-1-1用'!$C$4:$BS$1004,68,0),"")</f>
        <v>0</v>
      </c>
      <c r="AJ17" s="338">
        <f>IFERROR(VLOOKUP($AS$7&amp;$AS17,'様式C-1-1用'!$C$4:$BS$1004,69,0),"")</f>
        <v>0</v>
      </c>
      <c r="AK17" s="914" t="str">
        <f>IFERROR(VLOOKUP($AS$7&amp;$AS17,'様式C-1-1用'!$C$4:$AI$1003,17,0),"")</f>
        <v/>
      </c>
      <c r="AL17" s="914"/>
      <c r="AM17" s="914"/>
      <c r="AN17" s="766"/>
      <c r="AO17" s="767"/>
      <c r="AP17" s="3"/>
      <c r="AQ17" s="165">
        <f t="shared" si="6"/>
        <v>2</v>
      </c>
      <c r="AS17" s="112">
        <f t="shared" si="7"/>
        <v>7</v>
      </c>
    </row>
    <row r="18" spans="2:45" ht="12" customHeight="1" x14ac:dyDescent="0.15">
      <c r="B18" s="697"/>
      <c r="C18" s="945"/>
      <c r="D18" s="943"/>
      <c r="E18" s="943"/>
      <c r="F18" s="943"/>
      <c r="G18" s="943"/>
      <c r="H18" s="943"/>
      <c r="I18" s="943"/>
      <c r="J18" s="944"/>
      <c r="K18" s="136">
        <f t="shared" si="5"/>
        <v>8</v>
      </c>
      <c r="L18" s="935" t="str">
        <f>IFERROR(VLOOKUP($AS$7&amp;$AS18,'様式C-1-1用'!$C$4:$AI$3000,5,0),"")</f>
        <v>覆工・坑門</v>
      </c>
      <c r="M18" s="936"/>
      <c r="N18" s="935" t="str">
        <f>IFERROR(VLOOKUP($AS$7&amp;$AS18,'様式C-1-1用'!$C$4:$AI$3000,6,0),"")</f>
        <v>アーチ（右側）</v>
      </c>
      <c r="O18" s="936"/>
      <c r="P18" s="935" t="str">
        <f>IFERROR(VLOOKUP($AS$7&amp;$AS18,'様式C-1-1用'!$C$4:$AI$3000,7,0),"")</f>
        <v>漏水</v>
      </c>
      <c r="Q18" s="936"/>
      <c r="R18" s="431" t="str">
        <f>IFERROR(VLOOKUP($AS$7&amp;$AS18,'様式C-1-1用'!$C$4:$AI$3000,9,0),"")</f>
        <v>漏水</v>
      </c>
      <c r="S18" s="431"/>
      <c r="T18" s="431"/>
      <c r="U18" s="913" t="str">
        <f>IFERROR(VLOOKUP($AS$7&amp;$AS18,'様式C-1-1用'!$C$4:$AI$3000,20,0),"")</f>
        <v>－</v>
      </c>
      <c r="V18" s="915"/>
      <c r="W18" s="913" t="str">
        <f>IFERROR(VLOOKUP($AS$7&amp;$AS18,'様式C-1-1用'!$C$4:$AI$3000,23,0),"")</f>
        <v>Ⅱ</v>
      </c>
      <c r="X18" s="914"/>
      <c r="Y18" s="293">
        <f>IFERROR(VLOOKUP($AS$7&amp;$AS18,'様式C-1-1用'!$C$4:$CE$3000,58,0),"")</f>
        <v>0</v>
      </c>
      <c r="Z18" s="294">
        <f>IFERROR(VLOOKUP($AS$7&amp;$AS18,'様式C-1-1用'!$C$4:$BS$1004,59,0),"")</f>
        <v>0</v>
      </c>
      <c r="AA18" s="294">
        <f>IFERROR(VLOOKUP($AS$7&amp;$AS18,'様式C-1-1用'!$C$4:$BS$1004,60,0),"")</f>
        <v>0</v>
      </c>
      <c r="AB18" s="294">
        <f>IFERROR(VLOOKUP($AS$7&amp;$AS18,'様式C-1-1用'!$C$4:$BS$1004,61,0),"")</f>
        <v>0</v>
      </c>
      <c r="AC18" s="338">
        <f>IFERROR(VLOOKUP($AS$7&amp;$AS18,'様式C-1-1用'!$C$4:$BS$1004,62,0),"")</f>
        <v>0</v>
      </c>
      <c r="AD18" s="338">
        <f>IFERROR(VLOOKUP($AS$7&amp;$AS18,'様式C-1-1用'!$C$4:$BS$1003,63,0),"")</f>
        <v>0</v>
      </c>
      <c r="AE18" s="338">
        <f>IFERROR(VLOOKUP($AS$7&amp;$AS18,'様式C-1-1用'!$C$4:$BS$1003,64,0),"")</f>
        <v>0</v>
      </c>
      <c r="AF18" s="338">
        <f>IFERROR(VLOOKUP($AS$7&amp;$AS18,'様式C-1-1用'!$C$4:$BS$1003,65,0),"")</f>
        <v>0</v>
      </c>
      <c r="AG18" s="338">
        <f>IFERROR(VLOOKUP($AS$7&amp;$AS18,'様式C-1-1用'!$C$4:$BS$1004,66,0),"")</f>
        <v>0</v>
      </c>
      <c r="AH18" s="338">
        <f>IFERROR(VLOOKUP($AS$7&amp;$AS18,'様式C-1-1用'!$C$4:$BS$1004,67,0),"")</f>
        <v>0</v>
      </c>
      <c r="AI18" s="338">
        <f>IFERROR(VLOOKUP($AS$7&amp;$AS18,'様式C-1-1用'!$C$4:$BS$1004,68,0),"")</f>
        <v>0.86</v>
      </c>
      <c r="AJ18" s="338">
        <f>IFERROR(VLOOKUP($AS$7&amp;$AS18,'様式C-1-1用'!$C$4:$BS$1004,69,0),"")</f>
        <v>0</v>
      </c>
      <c r="AK18" s="914" t="str">
        <f>IFERROR(VLOOKUP($AS$7&amp;$AS18,'様式C-1-1用'!$C$4:$AI$1003,17,0),"")</f>
        <v>滴水</v>
      </c>
      <c r="AL18" s="914"/>
      <c r="AM18" s="914"/>
      <c r="AN18" s="766"/>
      <c r="AO18" s="767"/>
      <c r="AP18" s="3"/>
      <c r="AQ18" s="165">
        <f t="shared" si="6"/>
        <v>3</v>
      </c>
      <c r="AS18" s="112">
        <f t="shared" si="7"/>
        <v>8</v>
      </c>
    </row>
    <row r="19" spans="2:45" ht="12" customHeight="1" x14ac:dyDescent="0.15">
      <c r="B19" s="697"/>
      <c r="C19" s="945"/>
      <c r="D19" s="943"/>
      <c r="E19" s="943"/>
      <c r="F19" s="943"/>
      <c r="G19" s="943"/>
      <c r="H19" s="943"/>
      <c r="I19" s="943"/>
      <c r="J19" s="944"/>
      <c r="K19" s="136">
        <f t="shared" si="5"/>
        <v>9</v>
      </c>
      <c r="L19" s="935" t="str">
        <f>IFERROR(VLOOKUP($AS$7&amp;$AS19,'様式C-1-1用'!$C$4:$AI$3000,5,0),"")</f>
        <v>覆工・坑門</v>
      </c>
      <c r="M19" s="936"/>
      <c r="N19" s="935" t="str">
        <f>IFERROR(VLOOKUP($AS$7&amp;$AS19,'様式C-1-1用'!$C$4:$AI$3000,6,0),"")</f>
        <v>アーチ（右側）</v>
      </c>
      <c r="O19" s="936"/>
      <c r="P19" s="935" t="str">
        <f>IFERROR(VLOOKUP($AS$7&amp;$AS19,'様式C-1-1用'!$C$4:$AI$3000,7,0),"")</f>
        <v>漏水</v>
      </c>
      <c r="Q19" s="936"/>
      <c r="R19" s="431" t="str">
        <f>IFERROR(VLOOKUP($AS$7&amp;$AS19,'様式C-1-1用'!$C$4:$AI$3000,9,0),"")</f>
        <v>漏水</v>
      </c>
      <c r="S19" s="431"/>
      <c r="T19" s="431"/>
      <c r="U19" s="913" t="str">
        <f>IFERROR(VLOOKUP($AS$7&amp;$AS19,'様式C-1-1用'!$C$4:$AI$3000,20,0),"")</f>
        <v>－</v>
      </c>
      <c r="V19" s="915"/>
      <c r="W19" s="913" t="str">
        <f>IFERROR(VLOOKUP($AS$7&amp;$AS19,'様式C-1-1用'!$C$4:$AI$3000,23,0),"")</f>
        <v>Ⅱ</v>
      </c>
      <c r="X19" s="914"/>
      <c r="Y19" s="293">
        <f>IFERROR(VLOOKUP($AS$7&amp;$AS19,'様式C-1-1用'!$C$4:$CE$3000,58,0),"")</f>
        <v>0</v>
      </c>
      <c r="Z19" s="294">
        <f>IFERROR(VLOOKUP($AS$7&amp;$AS19,'様式C-1-1用'!$C$4:$BS$1004,59,0),"")</f>
        <v>0</v>
      </c>
      <c r="AA19" s="294">
        <f>IFERROR(VLOOKUP($AS$7&amp;$AS19,'様式C-1-1用'!$C$4:$BS$1004,60,0),"")</f>
        <v>0</v>
      </c>
      <c r="AB19" s="294">
        <f>IFERROR(VLOOKUP($AS$7&amp;$AS19,'様式C-1-1用'!$C$4:$BS$1004,61,0),"")</f>
        <v>0</v>
      </c>
      <c r="AC19" s="338">
        <f>IFERROR(VLOOKUP($AS$7&amp;$AS19,'様式C-1-1用'!$C$4:$BS$1004,62,0),"")</f>
        <v>0</v>
      </c>
      <c r="AD19" s="338">
        <f>IFERROR(VLOOKUP($AS$7&amp;$AS19,'様式C-1-1用'!$C$4:$BS$1003,63,0),"")</f>
        <v>0</v>
      </c>
      <c r="AE19" s="338">
        <f>IFERROR(VLOOKUP($AS$7&amp;$AS19,'様式C-1-1用'!$C$4:$BS$1003,64,0),"")</f>
        <v>0</v>
      </c>
      <c r="AF19" s="338">
        <f>IFERROR(VLOOKUP($AS$7&amp;$AS19,'様式C-1-1用'!$C$4:$BS$1003,65,0),"")</f>
        <v>0</v>
      </c>
      <c r="AG19" s="338">
        <f>IFERROR(VLOOKUP($AS$7&amp;$AS19,'様式C-1-1用'!$C$4:$BS$1004,66,0),"")</f>
        <v>0</v>
      </c>
      <c r="AH19" s="338">
        <f>IFERROR(VLOOKUP($AS$7&amp;$AS19,'様式C-1-1用'!$C$4:$BS$1004,67,0),"")</f>
        <v>0</v>
      </c>
      <c r="AI19" s="338">
        <f>IFERROR(VLOOKUP($AS$7&amp;$AS19,'様式C-1-1用'!$C$4:$BS$1004,68,0),"")</f>
        <v>0.73</v>
      </c>
      <c r="AJ19" s="338">
        <f>IFERROR(VLOOKUP($AS$7&amp;$AS19,'様式C-1-1用'!$C$4:$BS$1004,69,0),"")</f>
        <v>0</v>
      </c>
      <c r="AK19" s="914" t="str">
        <f>IFERROR(VLOOKUP($AS$7&amp;$AS19,'様式C-1-1用'!$C$4:$AI$1003,17,0),"")</f>
        <v>滴水</v>
      </c>
      <c r="AL19" s="914"/>
      <c r="AM19" s="914"/>
      <c r="AN19" s="766"/>
      <c r="AO19" s="767"/>
      <c r="AP19" s="3"/>
      <c r="AQ19" s="165">
        <f t="shared" si="6"/>
        <v>3</v>
      </c>
      <c r="AS19" s="112">
        <f t="shared" si="7"/>
        <v>9</v>
      </c>
    </row>
    <row r="20" spans="2:45" ht="12" customHeight="1" x14ac:dyDescent="0.15">
      <c r="B20" s="697"/>
      <c r="C20" s="945"/>
      <c r="D20" s="943"/>
      <c r="E20" s="943"/>
      <c r="F20" s="943"/>
      <c r="G20" s="943"/>
      <c r="H20" s="943"/>
      <c r="I20" s="943"/>
      <c r="J20" s="944"/>
      <c r="K20" s="136">
        <f t="shared" si="5"/>
        <v>10</v>
      </c>
      <c r="L20" s="935" t="str">
        <f>IFERROR(VLOOKUP($AS$7&amp;$AS20,'様式C-1-1用'!$C$4:$AI$3000,5,0),"")</f>
        <v>路面</v>
      </c>
      <c r="M20" s="936"/>
      <c r="N20" s="935" t="str">
        <f>IFERROR(VLOOKUP($AS$7&amp;$AS20,'様式C-1-1用'!$C$4:$AI$3000,6,0),"")</f>
        <v>車道</v>
      </c>
      <c r="O20" s="936"/>
      <c r="P20" s="935" t="str">
        <f>IFERROR(VLOOKUP($AS$7&amp;$AS20,'様式C-1-1用'!$C$4:$AI$3000,7,0),"")</f>
        <v>漏水</v>
      </c>
      <c r="Q20" s="936"/>
      <c r="R20" s="431" t="str">
        <f>IFERROR(VLOOKUP($AS$7&amp;$AS20,'様式C-1-1用'!$C$4:$AI$3000,9,0),"")</f>
        <v>漏水</v>
      </c>
      <c r="S20" s="431"/>
      <c r="T20" s="431"/>
      <c r="U20" s="913" t="str">
        <f>IFERROR(VLOOKUP($AS$7&amp;$AS20,'様式C-1-1用'!$C$4:$AI$3000,20,0),"")</f>
        <v>－</v>
      </c>
      <c r="V20" s="915"/>
      <c r="W20" s="913" t="str">
        <f>IFERROR(VLOOKUP($AS$7&amp;$AS20,'様式C-1-1用'!$C$4:$AI$3000,23,0),"")</f>
        <v>Ⅱ</v>
      </c>
      <c r="X20" s="914"/>
      <c r="Y20" s="293">
        <f>IFERROR(VLOOKUP($AS$7&amp;$AS20,'様式C-1-1用'!$C$4:$CE$3000,58,0),"")</f>
        <v>0</v>
      </c>
      <c r="Z20" s="294">
        <f>IFERROR(VLOOKUP($AS$7&amp;$AS20,'様式C-1-1用'!$C$4:$BS$1004,59,0),"")</f>
        <v>0</v>
      </c>
      <c r="AA20" s="294">
        <f>IFERROR(VLOOKUP($AS$7&amp;$AS20,'様式C-1-1用'!$C$4:$BS$1004,60,0),"")</f>
        <v>0</v>
      </c>
      <c r="AB20" s="294">
        <f>IFERROR(VLOOKUP($AS$7&amp;$AS20,'様式C-1-1用'!$C$4:$BS$1004,61,0),"")</f>
        <v>0</v>
      </c>
      <c r="AC20" s="338">
        <f>IFERROR(VLOOKUP($AS$7&amp;$AS20,'様式C-1-1用'!$C$4:$BS$1004,62,0),"")</f>
        <v>0</v>
      </c>
      <c r="AD20" s="338">
        <f>IFERROR(VLOOKUP($AS$7&amp;$AS20,'様式C-1-1用'!$C$4:$BS$1003,63,0),"")</f>
        <v>0</v>
      </c>
      <c r="AE20" s="338">
        <f>IFERROR(VLOOKUP($AS$7&amp;$AS20,'様式C-1-1用'!$C$4:$BS$1003,64,0),"")</f>
        <v>0</v>
      </c>
      <c r="AF20" s="338">
        <f>IFERROR(VLOOKUP($AS$7&amp;$AS20,'様式C-1-1用'!$C$4:$BS$1003,65,0),"")</f>
        <v>0</v>
      </c>
      <c r="AG20" s="338">
        <f>IFERROR(VLOOKUP($AS$7&amp;$AS20,'様式C-1-1用'!$C$4:$BS$1004,66,0),"")</f>
        <v>0</v>
      </c>
      <c r="AH20" s="338">
        <f>IFERROR(VLOOKUP($AS$7&amp;$AS20,'様式C-1-1用'!$C$4:$BS$1004,67,0),"")</f>
        <v>0</v>
      </c>
      <c r="AI20" s="338">
        <f>IFERROR(VLOOKUP($AS$7&amp;$AS20,'様式C-1-1用'!$C$4:$BS$1004,68,0),"")</f>
        <v>0</v>
      </c>
      <c r="AJ20" s="338">
        <f>IFERROR(VLOOKUP($AS$7&amp;$AS20,'様式C-1-1用'!$C$4:$BS$1004,69,0),"")</f>
        <v>0.08</v>
      </c>
      <c r="AK20" s="914" t="str">
        <f>IFERROR(VLOOKUP($AS$7&amp;$AS20,'様式C-1-1用'!$C$4:$AI$1003,17,0),"")</f>
        <v/>
      </c>
      <c r="AL20" s="914"/>
      <c r="AM20" s="914"/>
      <c r="AN20" s="766"/>
      <c r="AO20" s="767"/>
      <c r="AP20" s="3"/>
      <c r="AQ20" s="165">
        <f t="shared" si="6"/>
        <v>3</v>
      </c>
      <c r="AS20" s="112">
        <f t="shared" si="7"/>
        <v>10</v>
      </c>
    </row>
    <row r="21" spans="2:45" ht="12" customHeight="1" x14ac:dyDescent="0.15">
      <c r="B21" s="697"/>
      <c r="C21" s="945"/>
      <c r="D21" s="943"/>
      <c r="E21" s="943"/>
      <c r="F21" s="943"/>
      <c r="G21" s="943"/>
      <c r="H21" s="943"/>
      <c r="I21" s="943"/>
      <c r="J21" s="944"/>
      <c r="K21" s="136">
        <f t="shared" si="5"/>
        <v>11</v>
      </c>
      <c r="L21" s="935" t="str">
        <f>IFERROR(VLOOKUP($AS$7&amp;$AS21,'様式C-1-1用'!$C$4:$AI$3000,5,0),"")</f>
        <v>路面</v>
      </c>
      <c r="M21" s="936"/>
      <c r="N21" s="935" t="str">
        <f>IFERROR(VLOOKUP($AS$7&amp;$AS21,'様式C-1-1用'!$C$4:$AI$3000,6,0),"")</f>
        <v>車道</v>
      </c>
      <c r="O21" s="936"/>
      <c r="P21" s="935" t="str">
        <f>IFERROR(VLOOKUP($AS$7&amp;$AS21,'様式C-1-1用'!$C$4:$AI$3000,7,0),"")</f>
        <v>漏水</v>
      </c>
      <c r="Q21" s="936"/>
      <c r="R21" s="431" t="str">
        <f>IFERROR(VLOOKUP($AS$7&amp;$AS21,'様式C-1-1用'!$C$4:$AI$3000,9,0),"")</f>
        <v>漏水</v>
      </c>
      <c r="S21" s="431"/>
      <c r="T21" s="431"/>
      <c r="U21" s="913" t="str">
        <f>IFERROR(VLOOKUP($AS$7&amp;$AS21,'様式C-1-1用'!$C$4:$AI$3000,20,0),"")</f>
        <v>－</v>
      </c>
      <c r="V21" s="915"/>
      <c r="W21" s="913" t="str">
        <f>IFERROR(VLOOKUP($AS$7&amp;$AS21,'様式C-1-1用'!$C$4:$AI$3000,23,0),"")</f>
        <v>Ⅱ</v>
      </c>
      <c r="X21" s="914"/>
      <c r="Y21" s="293">
        <f>IFERROR(VLOOKUP($AS$7&amp;$AS21,'様式C-1-1用'!$C$4:$CE$3000,58,0),"")</f>
        <v>0</v>
      </c>
      <c r="Z21" s="294">
        <f>IFERROR(VLOOKUP($AS$7&amp;$AS21,'様式C-1-1用'!$C$4:$BS$1004,59,0),"")</f>
        <v>0</v>
      </c>
      <c r="AA21" s="294">
        <f>IFERROR(VLOOKUP($AS$7&amp;$AS21,'様式C-1-1用'!$C$4:$BS$1004,60,0),"")</f>
        <v>0</v>
      </c>
      <c r="AB21" s="294">
        <f>IFERROR(VLOOKUP($AS$7&amp;$AS21,'様式C-1-1用'!$C$4:$BS$1004,61,0),"")</f>
        <v>0</v>
      </c>
      <c r="AC21" s="338">
        <f>IFERROR(VLOOKUP($AS$7&amp;$AS21,'様式C-1-1用'!$C$4:$BS$1004,62,0),"")</f>
        <v>0</v>
      </c>
      <c r="AD21" s="338">
        <f>IFERROR(VLOOKUP($AS$7&amp;$AS21,'様式C-1-1用'!$C$4:$BS$1003,63,0),"")</f>
        <v>0</v>
      </c>
      <c r="AE21" s="338">
        <f>IFERROR(VLOOKUP($AS$7&amp;$AS21,'様式C-1-1用'!$C$4:$BS$1003,64,0),"")</f>
        <v>0</v>
      </c>
      <c r="AF21" s="338">
        <f>IFERROR(VLOOKUP($AS$7&amp;$AS21,'様式C-1-1用'!$C$4:$BS$1003,65,0),"")</f>
        <v>0</v>
      </c>
      <c r="AG21" s="338">
        <f>IFERROR(VLOOKUP($AS$7&amp;$AS21,'様式C-1-1用'!$C$4:$BS$1004,66,0),"")</f>
        <v>0</v>
      </c>
      <c r="AH21" s="338">
        <f>IFERROR(VLOOKUP($AS$7&amp;$AS21,'様式C-1-1用'!$C$4:$BS$1004,67,0),"")</f>
        <v>0</v>
      </c>
      <c r="AI21" s="338">
        <f>IFERROR(VLOOKUP($AS$7&amp;$AS21,'様式C-1-1用'!$C$4:$BS$1004,68,0),"")</f>
        <v>0</v>
      </c>
      <c r="AJ21" s="338">
        <f>IFERROR(VLOOKUP($AS$7&amp;$AS21,'様式C-1-1用'!$C$4:$BS$1004,69,0),"")</f>
        <v>0.03</v>
      </c>
      <c r="AK21" s="914" t="str">
        <f>IFERROR(VLOOKUP($AS$7&amp;$AS21,'様式C-1-1用'!$C$4:$AI$1003,17,0),"")</f>
        <v/>
      </c>
      <c r="AL21" s="914"/>
      <c r="AM21" s="914"/>
      <c r="AN21" s="766"/>
      <c r="AO21" s="767"/>
      <c r="AP21" s="3"/>
      <c r="AQ21" s="165">
        <f t="shared" si="6"/>
        <v>3</v>
      </c>
      <c r="AS21" s="112">
        <f t="shared" si="7"/>
        <v>11</v>
      </c>
    </row>
    <row r="22" spans="2:45" ht="12" customHeight="1" x14ac:dyDescent="0.15">
      <c r="B22" s="697"/>
      <c r="C22" s="945"/>
      <c r="D22" s="943"/>
      <c r="E22" s="943"/>
      <c r="F22" s="943"/>
      <c r="G22" s="943"/>
      <c r="H22" s="943"/>
      <c r="I22" s="943"/>
      <c r="J22" s="944"/>
      <c r="K22" s="136">
        <f t="shared" si="5"/>
        <v>12</v>
      </c>
      <c r="L22" s="935" t="str">
        <f>IFERROR(VLOOKUP($AS$7&amp;$AS22,'様式C-1-1用'!$C$4:$AI$3000,5,0),"")</f>
        <v>路面</v>
      </c>
      <c r="M22" s="936"/>
      <c r="N22" s="935" t="str">
        <f>IFERROR(VLOOKUP($AS$7&amp;$AS22,'様式C-1-1用'!$C$4:$AI$3000,6,0),"")</f>
        <v>車道</v>
      </c>
      <c r="O22" s="936"/>
      <c r="P22" s="935" t="str">
        <f>IFERROR(VLOOKUP($AS$7&amp;$AS22,'様式C-1-1用'!$C$4:$AI$3000,7,0),"")</f>
        <v>漏水</v>
      </c>
      <c r="Q22" s="936"/>
      <c r="R22" s="431" t="str">
        <f>IFERROR(VLOOKUP($AS$7&amp;$AS22,'様式C-1-1用'!$C$4:$AI$3000,9,0),"")</f>
        <v>漏水</v>
      </c>
      <c r="S22" s="431"/>
      <c r="T22" s="431"/>
      <c r="U22" s="913" t="str">
        <f>IFERROR(VLOOKUP($AS$7&amp;$AS22,'様式C-1-1用'!$C$4:$AI$3000,20,0),"")</f>
        <v>－</v>
      </c>
      <c r="V22" s="915"/>
      <c r="W22" s="913" t="str">
        <f>IFERROR(VLOOKUP($AS$7&amp;$AS22,'様式C-1-1用'!$C$4:$AI$3000,23,0),"")</f>
        <v>Ⅱ</v>
      </c>
      <c r="X22" s="914"/>
      <c r="Y22" s="293">
        <f>IFERROR(VLOOKUP($AS$7&amp;$AS22,'様式C-1-1用'!$C$4:$CE$3000,58,0),"")</f>
        <v>0</v>
      </c>
      <c r="Z22" s="294">
        <f>IFERROR(VLOOKUP($AS$7&amp;$AS22,'様式C-1-1用'!$C$4:$BS$1004,59,0),"")</f>
        <v>0</v>
      </c>
      <c r="AA22" s="294">
        <f>IFERROR(VLOOKUP($AS$7&amp;$AS22,'様式C-1-1用'!$C$4:$BS$1004,60,0),"")</f>
        <v>0</v>
      </c>
      <c r="AB22" s="294">
        <f>IFERROR(VLOOKUP($AS$7&amp;$AS22,'様式C-1-1用'!$C$4:$BS$1004,61,0),"")</f>
        <v>0</v>
      </c>
      <c r="AC22" s="338">
        <f>IFERROR(VLOOKUP($AS$7&amp;$AS22,'様式C-1-1用'!$C$4:$BS$1004,62,0),"")</f>
        <v>0</v>
      </c>
      <c r="AD22" s="338">
        <f>IFERROR(VLOOKUP($AS$7&amp;$AS22,'様式C-1-1用'!$C$4:$BS$1003,63,0),"")</f>
        <v>0</v>
      </c>
      <c r="AE22" s="338">
        <f>IFERROR(VLOOKUP($AS$7&amp;$AS22,'様式C-1-1用'!$C$4:$BS$1003,64,0),"")</f>
        <v>0</v>
      </c>
      <c r="AF22" s="338">
        <f>IFERROR(VLOOKUP($AS$7&amp;$AS22,'様式C-1-1用'!$C$4:$BS$1003,65,0),"")</f>
        <v>0</v>
      </c>
      <c r="AG22" s="338">
        <f>IFERROR(VLOOKUP($AS$7&amp;$AS22,'様式C-1-1用'!$C$4:$BS$1004,66,0),"")</f>
        <v>0</v>
      </c>
      <c r="AH22" s="338">
        <f>IFERROR(VLOOKUP($AS$7&amp;$AS22,'様式C-1-1用'!$C$4:$BS$1004,67,0),"")</f>
        <v>0</v>
      </c>
      <c r="AI22" s="338">
        <f>IFERROR(VLOOKUP($AS$7&amp;$AS22,'様式C-1-1用'!$C$4:$BS$1004,68,0),"")</f>
        <v>0</v>
      </c>
      <c r="AJ22" s="338">
        <f>IFERROR(VLOOKUP($AS$7&amp;$AS22,'様式C-1-1用'!$C$4:$BS$1004,69,0),"")</f>
        <v>0.4</v>
      </c>
      <c r="AK22" s="914" t="str">
        <f>IFERROR(VLOOKUP($AS$7&amp;$AS22,'様式C-1-1用'!$C$4:$AI$1003,17,0),"")</f>
        <v/>
      </c>
      <c r="AL22" s="914"/>
      <c r="AM22" s="914"/>
      <c r="AN22" s="766"/>
      <c r="AO22" s="767"/>
      <c r="AP22" s="3"/>
      <c r="AQ22" s="165">
        <f t="shared" si="6"/>
        <v>3</v>
      </c>
      <c r="AS22" s="112">
        <f t="shared" si="7"/>
        <v>12</v>
      </c>
    </row>
    <row r="23" spans="2:45" ht="12" customHeight="1" x14ac:dyDescent="0.15">
      <c r="B23" s="697"/>
      <c r="C23" s="945"/>
      <c r="D23" s="943"/>
      <c r="E23" s="943"/>
      <c r="F23" s="943"/>
      <c r="G23" s="943"/>
      <c r="H23" s="943"/>
      <c r="I23" s="943"/>
      <c r="J23" s="944"/>
      <c r="K23" s="136" t="str">
        <f t="shared" si="5"/>
        <v/>
      </c>
      <c r="L23" s="935" t="str">
        <f>IFERROR(VLOOKUP($AS$7&amp;$AS23,'様式C-1-1用'!$C$4:$AI$3000,5,0),"")</f>
        <v/>
      </c>
      <c r="M23" s="936"/>
      <c r="N23" s="935" t="str">
        <f>IFERROR(VLOOKUP($AS$7&amp;$AS23,'様式C-1-1用'!$C$4:$AI$3000,6,0),"")</f>
        <v/>
      </c>
      <c r="O23" s="936"/>
      <c r="P23" s="935" t="str">
        <f>IFERROR(VLOOKUP($AS$7&amp;$AS23,'様式C-1-1用'!$C$4:$AI$3000,7,0),"")</f>
        <v/>
      </c>
      <c r="Q23" s="936"/>
      <c r="R23" s="431" t="str">
        <f>IFERROR(VLOOKUP($AS$7&amp;$AS23,'様式C-1-1用'!$C$4:$AI$3000,9,0),"")</f>
        <v/>
      </c>
      <c r="S23" s="431"/>
      <c r="T23" s="431"/>
      <c r="U23" s="913" t="str">
        <f>IFERROR(VLOOKUP($AS$7&amp;$AS23,'様式C-1-1用'!$C$4:$AI$3000,20,0),"")</f>
        <v/>
      </c>
      <c r="V23" s="915"/>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766"/>
      <c r="AO23" s="767"/>
      <c r="AP23" s="3"/>
      <c r="AQ23" s="165">
        <f t="shared" si="6"/>
        <v>0</v>
      </c>
      <c r="AS23" s="112">
        <f t="shared" si="7"/>
        <v>13</v>
      </c>
    </row>
    <row r="24" spans="2:45" ht="12" customHeight="1" x14ac:dyDescent="0.15">
      <c r="B24" s="697"/>
      <c r="C24" s="945"/>
      <c r="D24" s="943"/>
      <c r="E24" s="943"/>
      <c r="F24" s="943"/>
      <c r="G24" s="943"/>
      <c r="H24" s="943"/>
      <c r="I24" s="943"/>
      <c r="J24" s="944"/>
      <c r="K24" s="136" t="str">
        <f t="shared" si="5"/>
        <v/>
      </c>
      <c r="L24" s="935" t="str">
        <f>IFERROR(VLOOKUP($AS$7&amp;$AS24,'様式C-1-1用'!$C$4:$AI$3000,5,0),"")</f>
        <v/>
      </c>
      <c r="M24" s="936"/>
      <c r="N24" s="935" t="str">
        <f>IFERROR(VLOOKUP($AS$7&amp;$AS24,'様式C-1-1用'!$C$4:$AI$3000,6,0),"")</f>
        <v/>
      </c>
      <c r="O24" s="936"/>
      <c r="P24" s="935" t="str">
        <f>IFERROR(VLOOKUP($AS$7&amp;$AS24,'様式C-1-1用'!$C$4:$AI$3000,7,0),"")</f>
        <v/>
      </c>
      <c r="Q24" s="936"/>
      <c r="R24" s="431" t="str">
        <f>IFERROR(VLOOKUP($AS$7&amp;$AS24,'様式C-1-1用'!$C$4:$AI$3000,9,0),"")</f>
        <v/>
      </c>
      <c r="S24" s="431"/>
      <c r="T24" s="431"/>
      <c r="U24" s="913" t="str">
        <f>IFERROR(VLOOKUP($AS$7&amp;$AS24,'様式C-1-1用'!$C$4:$AI$3000,20,0),"")</f>
        <v/>
      </c>
      <c r="V24" s="915"/>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766"/>
      <c r="AO24" s="767"/>
      <c r="AP24" s="3"/>
      <c r="AQ24" s="165">
        <f t="shared" si="6"/>
        <v>0</v>
      </c>
      <c r="AS24" s="112">
        <f t="shared" si="7"/>
        <v>14</v>
      </c>
    </row>
    <row r="25" spans="2:45" ht="12" customHeight="1" x14ac:dyDescent="0.15">
      <c r="B25" s="697"/>
      <c r="C25" s="945"/>
      <c r="D25" s="943"/>
      <c r="E25" s="943"/>
      <c r="F25" s="943"/>
      <c r="G25" s="943"/>
      <c r="H25" s="943"/>
      <c r="I25" s="943"/>
      <c r="J25" s="944"/>
      <c r="K25" s="136" t="str">
        <f t="shared" si="5"/>
        <v/>
      </c>
      <c r="L25" s="935" t="str">
        <f>IFERROR(VLOOKUP($AS$7&amp;$AS25,'様式C-1-1用'!$C$4:$AI$3000,5,0),"")</f>
        <v/>
      </c>
      <c r="M25" s="936"/>
      <c r="N25" s="935" t="str">
        <f>IFERROR(VLOOKUP($AS$7&amp;$AS25,'様式C-1-1用'!$C$4:$AI$3000,6,0),"")</f>
        <v/>
      </c>
      <c r="O25" s="936"/>
      <c r="P25" s="935" t="str">
        <f>IFERROR(VLOOKUP($AS$7&amp;$AS25,'様式C-1-1用'!$C$4:$AI$3000,7,0),"")</f>
        <v/>
      </c>
      <c r="Q25" s="936"/>
      <c r="R25" s="431" t="str">
        <f>IFERROR(VLOOKUP($AS$7&amp;$AS25,'様式C-1-1用'!$C$4:$AI$3000,9,0),"")</f>
        <v/>
      </c>
      <c r="S25" s="431"/>
      <c r="T25" s="431"/>
      <c r="U25" s="913" t="str">
        <f>IFERROR(VLOOKUP($AS$7&amp;$AS25,'様式C-1-1用'!$C$4:$AI$3000,20,0),"")</f>
        <v/>
      </c>
      <c r="V25" s="915"/>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766"/>
      <c r="AO25" s="767"/>
      <c r="AP25" s="3"/>
      <c r="AQ25" s="165">
        <f t="shared" si="6"/>
        <v>0</v>
      </c>
      <c r="AS25" s="112">
        <f t="shared" si="7"/>
        <v>15</v>
      </c>
    </row>
    <row r="26" spans="2:45" ht="12" customHeight="1" x14ac:dyDescent="0.15">
      <c r="B26" s="697"/>
      <c r="C26" s="945"/>
      <c r="D26" s="943"/>
      <c r="E26" s="943"/>
      <c r="F26" s="943"/>
      <c r="G26" s="943"/>
      <c r="H26" s="943"/>
      <c r="I26" s="943"/>
      <c r="J26" s="944"/>
      <c r="K26" s="136" t="str">
        <f t="shared" si="5"/>
        <v/>
      </c>
      <c r="L26" s="935" t="str">
        <f>IFERROR(VLOOKUP($AS$7&amp;$AS26,'様式C-1-1用'!$C$4:$AI$3000,5,0),"")</f>
        <v/>
      </c>
      <c r="M26" s="936"/>
      <c r="N26" s="935" t="str">
        <f>IFERROR(VLOOKUP($AS$7&amp;$AS26,'様式C-1-1用'!$C$4:$AI$3000,6,0),"")</f>
        <v/>
      </c>
      <c r="O26" s="936"/>
      <c r="P26" s="935" t="str">
        <f>IFERROR(VLOOKUP($AS$7&amp;$AS26,'様式C-1-1用'!$C$4:$AI$3000,7,0),"")</f>
        <v/>
      </c>
      <c r="Q26" s="936"/>
      <c r="R26" s="431" t="str">
        <f>IFERROR(VLOOKUP($AS$7&amp;$AS26,'様式C-1-1用'!$C$4:$AI$3000,9,0),"")</f>
        <v/>
      </c>
      <c r="S26" s="431"/>
      <c r="T26" s="431"/>
      <c r="U26" s="913" t="str">
        <f>IFERROR(VLOOKUP($AS$7&amp;$AS26,'様式C-1-1用'!$C$4:$AI$3000,20,0),"")</f>
        <v/>
      </c>
      <c r="V26" s="915"/>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766"/>
      <c r="AO26" s="767"/>
      <c r="AP26" s="3"/>
      <c r="AQ26" s="165">
        <f t="shared" si="6"/>
        <v>0</v>
      </c>
      <c r="AS26" s="112">
        <f t="shared" si="7"/>
        <v>16</v>
      </c>
    </row>
    <row r="27" spans="2:45" ht="12" customHeight="1" x14ac:dyDescent="0.15">
      <c r="B27" s="697"/>
      <c r="C27" s="945"/>
      <c r="D27" s="943"/>
      <c r="E27" s="943"/>
      <c r="F27" s="943"/>
      <c r="G27" s="943"/>
      <c r="H27" s="943"/>
      <c r="I27" s="943"/>
      <c r="J27" s="944"/>
      <c r="K27" s="136" t="str">
        <f t="shared" si="5"/>
        <v/>
      </c>
      <c r="L27" s="935" t="str">
        <f>IFERROR(VLOOKUP($AS$7&amp;$AS27,'様式C-1-1用'!$C$4:$AI$3000,5,0),"")</f>
        <v/>
      </c>
      <c r="M27" s="936"/>
      <c r="N27" s="935" t="str">
        <f>IFERROR(VLOOKUP($AS$7&amp;$AS27,'様式C-1-1用'!$C$4:$AI$3000,6,0),"")</f>
        <v/>
      </c>
      <c r="O27" s="936"/>
      <c r="P27" s="935" t="str">
        <f>IFERROR(VLOOKUP($AS$7&amp;$AS27,'様式C-1-1用'!$C$4:$AI$3000,7,0),"")</f>
        <v/>
      </c>
      <c r="Q27" s="936"/>
      <c r="R27" s="431" t="str">
        <f>IFERROR(VLOOKUP($AS$7&amp;$AS27,'様式C-1-1用'!$C$4:$AI$3000,9,0),"")</f>
        <v/>
      </c>
      <c r="S27" s="431"/>
      <c r="T27" s="431"/>
      <c r="U27" s="913" t="str">
        <f>IFERROR(VLOOKUP($AS$7&amp;$AS27,'様式C-1-1用'!$C$4:$AI$3000,20,0),"")</f>
        <v/>
      </c>
      <c r="V27" s="915"/>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766"/>
      <c r="AO27" s="767"/>
      <c r="AP27" s="3"/>
      <c r="AQ27" s="165">
        <f t="shared" si="6"/>
        <v>0</v>
      </c>
      <c r="AS27" s="112">
        <f t="shared" si="7"/>
        <v>17</v>
      </c>
    </row>
    <row r="28" spans="2:45" ht="12" customHeight="1" x14ac:dyDescent="0.15">
      <c r="B28" s="697"/>
      <c r="C28" s="945"/>
      <c r="D28" s="943"/>
      <c r="E28" s="943"/>
      <c r="F28" s="943"/>
      <c r="G28" s="943"/>
      <c r="H28" s="943"/>
      <c r="I28" s="943"/>
      <c r="J28" s="944"/>
      <c r="K28" s="136" t="str">
        <f t="shared" si="5"/>
        <v/>
      </c>
      <c r="L28" s="935" t="str">
        <f>IFERROR(VLOOKUP($AS$7&amp;$AS28,'様式C-1-1用'!$C$4:$AI$3000,5,0),"")</f>
        <v/>
      </c>
      <c r="M28" s="936"/>
      <c r="N28" s="935" t="str">
        <f>IFERROR(VLOOKUP($AS$7&amp;$AS28,'様式C-1-1用'!$C$4:$AI$3000,6,0),"")</f>
        <v/>
      </c>
      <c r="O28" s="936"/>
      <c r="P28" s="935" t="str">
        <f>IFERROR(VLOOKUP($AS$7&amp;$AS28,'様式C-1-1用'!$C$4:$AI$3000,7,0),"")</f>
        <v/>
      </c>
      <c r="Q28" s="936"/>
      <c r="R28" s="431" t="str">
        <f>IFERROR(VLOOKUP($AS$7&amp;$AS28,'様式C-1-1用'!$C$4:$AI$3000,9,0),"")</f>
        <v/>
      </c>
      <c r="S28" s="431"/>
      <c r="T28" s="431"/>
      <c r="U28" s="913" t="str">
        <f>IFERROR(VLOOKUP($AS$7&amp;$AS28,'様式C-1-1用'!$C$4:$AI$3000,20,0),"")</f>
        <v/>
      </c>
      <c r="V28" s="915"/>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766"/>
      <c r="AO28" s="767"/>
      <c r="AP28" s="3"/>
      <c r="AQ28" s="165">
        <f t="shared" si="6"/>
        <v>0</v>
      </c>
      <c r="AS28" s="112">
        <f t="shared" si="7"/>
        <v>18</v>
      </c>
    </row>
    <row r="29" spans="2:45" ht="12" customHeight="1" x14ac:dyDescent="0.15">
      <c r="B29" s="697"/>
      <c r="C29" s="945"/>
      <c r="D29" s="943"/>
      <c r="E29" s="943"/>
      <c r="F29" s="943"/>
      <c r="G29" s="943"/>
      <c r="H29" s="943"/>
      <c r="I29" s="943"/>
      <c r="J29" s="944"/>
      <c r="K29" s="136" t="str">
        <f t="shared" si="5"/>
        <v/>
      </c>
      <c r="L29" s="935" t="str">
        <f>IFERROR(VLOOKUP($AS$7&amp;$AS29,'様式C-1-1用'!$C$4:$AI$3000,5,0),"")</f>
        <v/>
      </c>
      <c r="M29" s="936"/>
      <c r="N29" s="935" t="str">
        <f>IFERROR(VLOOKUP($AS$7&amp;$AS29,'様式C-1-1用'!$C$4:$AI$3000,6,0),"")</f>
        <v/>
      </c>
      <c r="O29" s="936"/>
      <c r="P29" s="935" t="str">
        <f>IFERROR(VLOOKUP($AS$7&amp;$AS29,'様式C-1-1用'!$C$4:$AI$3000,7,0),"")</f>
        <v/>
      </c>
      <c r="Q29" s="936"/>
      <c r="R29" s="431" t="str">
        <f>IFERROR(VLOOKUP($AS$7&amp;$AS29,'様式C-1-1用'!$C$4:$AI$3000,9,0),"")</f>
        <v/>
      </c>
      <c r="S29" s="431"/>
      <c r="T29" s="431"/>
      <c r="U29" s="913" t="str">
        <f>IFERROR(VLOOKUP($AS$7&amp;$AS29,'様式C-1-1用'!$C$4:$AI$3000,20,0),"")</f>
        <v/>
      </c>
      <c r="V29" s="915"/>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766"/>
      <c r="AO29" s="767"/>
      <c r="AP29" s="3"/>
      <c r="AQ29" s="165">
        <f t="shared" si="6"/>
        <v>0</v>
      </c>
      <c r="AS29" s="112">
        <f t="shared" si="7"/>
        <v>19</v>
      </c>
    </row>
    <row r="30" spans="2:45" ht="12" customHeight="1" x14ac:dyDescent="0.15">
      <c r="B30" s="697"/>
      <c r="C30" s="945"/>
      <c r="D30" s="943"/>
      <c r="E30" s="943"/>
      <c r="F30" s="943"/>
      <c r="G30" s="943"/>
      <c r="H30" s="943"/>
      <c r="I30" s="943"/>
      <c r="J30" s="944"/>
      <c r="K30" s="136" t="str">
        <f t="shared" si="5"/>
        <v/>
      </c>
      <c r="L30" s="935" t="str">
        <f>IFERROR(VLOOKUP($AS$7&amp;$AS30,'様式C-1-1用'!$C$4:$AI$3000,5,0),"")</f>
        <v/>
      </c>
      <c r="M30" s="936"/>
      <c r="N30" s="935" t="str">
        <f>IFERROR(VLOOKUP($AS$7&amp;$AS30,'様式C-1-1用'!$C$4:$AI$3000,6,0),"")</f>
        <v/>
      </c>
      <c r="O30" s="936"/>
      <c r="P30" s="935" t="str">
        <f>IFERROR(VLOOKUP($AS$7&amp;$AS30,'様式C-1-1用'!$C$4:$AI$3000,7,0),"")</f>
        <v/>
      </c>
      <c r="Q30" s="936"/>
      <c r="R30" s="431" t="str">
        <f>IFERROR(VLOOKUP($AS$7&amp;$AS30,'様式C-1-1用'!$C$4:$AI$3000,9,0),"")</f>
        <v/>
      </c>
      <c r="S30" s="431"/>
      <c r="T30" s="431"/>
      <c r="U30" s="913" t="str">
        <f>IFERROR(VLOOKUP($AS$7&amp;$AS30,'様式C-1-1用'!$C$4:$AI$3000,20,0),"")</f>
        <v/>
      </c>
      <c r="V30" s="915"/>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766"/>
      <c r="AO30" s="767"/>
      <c r="AP30" s="3"/>
      <c r="AQ30" s="165">
        <f t="shared" si="6"/>
        <v>0</v>
      </c>
      <c r="AS30" s="112">
        <f t="shared" si="7"/>
        <v>20</v>
      </c>
    </row>
    <row r="31" spans="2:45" ht="12" customHeight="1" x14ac:dyDescent="0.15">
      <c r="B31" s="697"/>
      <c r="C31" s="945"/>
      <c r="D31" s="943"/>
      <c r="E31" s="943"/>
      <c r="F31" s="943"/>
      <c r="G31" s="943"/>
      <c r="H31" s="943"/>
      <c r="I31" s="943"/>
      <c r="J31" s="944"/>
      <c r="K31" s="911" t="s">
        <v>225</v>
      </c>
      <c r="L31" s="911" t="s">
        <v>224</v>
      </c>
      <c r="M31" s="911"/>
      <c r="N31" s="911"/>
      <c r="O31" s="911"/>
      <c r="P31" s="911"/>
      <c r="Q31" s="911"/>
      <c r="R31" s="911"/>
      <c r="S31" s="911"/>
      <c r="T31" s="911"/>
      <c r="U31" s="911"/>
      <c r="V31" s="911"/>
      <c r="W31" s="911"/>
      <c r="X31" s="912"/>
      <c r="Y31" s="912" t="s">
        <v>481</v>
      </c>
      <c r="Z31" s="922"/>
      <c r="AA31" s="922"/>
      <c r="AB31" s="923"/>
      <c r="AC31" s="339">
        <f t="shared" ref="AC31:AJ31" si="8">SUM(AC11:AC30)</f>
        <v>0</v>
      </c>
      <c r="AD31" s="339">
        <f t="shared" si="8"/>
        <v>0</v>
      </c>
      <c r="AE31" s="339">
        <f t="shared" si="8"/>
        <v>6.14</v>
      </c>
      <c r="AF31" s="339">
        <f t="shared" si="8"/>
        <v>0</v>
      </c>
      <c r="AG31" s="339">
        <f t="shared" si="8"/>
        <v>0</v>
      </c>
      <c r="AH31" s="339">
        <f t="shared" si="8"/>
        <v>0</v>
      </c>
      <c r="AI31" s="339">
        <f t="shared" si="8"/>
        <v>2.14</v>
      </c>
      <c r="AJ31" s="339">
        <f t="shared" si="8"/>
        <v>0.51</v>
      </c>
      <c r="AK31" s="922" t="s">
        <v>223</v>
      </c>
      <c r="AL31" s="922"/>
      <c r="AM31" s="922"/>
      <c r="AN31" s="766"/>
      <c r="AO31" s="767"/>
      <c r="AP31" s="3"/>
    </row>
    <row r="32" spans="2:45" ht="12" customHeight="1" x14ac:dyDescent="0.15">
      <c r="B32" s="697"/>
      <c r="C32" s="945"/>
      <c r="D32" s="943"/>
      <c r="E32" s="943"/>
      <c r="F32" s="943"/>
      <c r="G32" s="943"/>
      <c r="H32" s="943"/>
      <c r="I32" s="943"/>
      <c r="J32" s="944"/>
      <c r="K32" s="911"/>
      <c r="L32" s="911" t="s">
        <v>482</v>
      </c>
      <c r="M32" s="911"/>
      <c r="N32" s="911"/>
      <c r="O32" s="911" t="s">
        <v>222</v>
      </c>
      <c r="P32" s="911"/>
      <c r="Q32" s="911"/>
      <c r="R32" s="911"/>
      <c r="S32" s="911"/>
      <c r="T32" s="911"/>
      <c r="U32" s="911"/>
      <c r="V32" s="911"/>
      <c r="W32" s="911"/>
      <c r="X32" s="912"/>
      <c r="Y32" s="137">
        <f>COUNTIF(Y11:Y30,"〇")</f>
        <v>0</v>
      </c>
      <c r="Z32" s="137">
        <f>COUNTIF(Z11:Z30,"〇")</f>
        <v>0</v>
      </c>
      <c r="AA32" s="137">
        <f>COUNTIF(AA11:AA30,"〇")</f>
        <v>0</v>
      </c>
      <c r="AB32" s="137">
        <f>COUNTIF(AB11:AB30,"〇")</f>
        <v>0</v>
      </c>
      <c r="AC32" s="137">
        <f>IF($N7="","",COUNTIFS('様式C-1-1用'!$D$4:$D$1019,$N7,'様式C-1-1用'!$I$4:$I$1019,"材質劣化",'様式C-1-1用'!$X$4:$X$1019,$AC10))</f>
        <v>0</v>
      </c>
      <c r="AD32" s="137">
        <f>IF($N7="","",COUNTIFS('様式C-1-1用'!$D$4:$D$1019,$N7,'様式C-1-1用'!$I$4:$I$1019,"材質劣化",'様式C-1-1用'!$X$4:$X$1019,$AD10))</f>
        <v>0</v>
      </c>
      <c r="AE32" s="137">
        <f>IF($N7="","",COUNTIFS('様式C-1-1用'!$D$4:$D$1019,$N7,'様式C-1-1用'!$I$4:$I$1019,"材質劣化",'様式C-1-1用'!$X$4:$X$1019,$AE10))</f>
        <v>5</v>
      </c>
      <c r="AF32" s="137">
        <f>IF($N7="","",COUNTIFS('様式C-1-1用'!$D$4:$D$1019,$N7,'様式C-1-1用'!$I$4:$I$1019,"材質劣化",'様式C-1-1用'!$X$4:$X$1019,$AF10))</f>
        <v>0</v>
      </c>
      <c r="AG32" s="137">
        <f>IF($N7="","",COUNTIFS('様式C-1-1用'!$D$4:$D$1019,$N7,'様式C-1-1用'!$I$4:$I$1019,"漏水",'様式C-1-1用'!$X$4:$X$1019,$AG10))</f>
        <v>0</v>
      </c>
      <c r="AH32" s="137">
        <f>IF($N7="","",COUNTIFS('様式C-1-1用'!$D$4:$D$1019,$N7,'様式C-1-1用'!$I$4:$I$1019,"漏水",'様式C-1-1用'!$X$4:$X$1019,$AH10))</f>
        <v>0</v>
      </c>
      <c r="AI32" s="137">
        <f>IF($N7="","",COUNTIFS('様式C-1-1用'!$D$4:$D$1019,$N7,'様式C-1-1用'!$I$4:$I$1019,"漏水",'様式C-1-1用'!$X$4:$X$1019,$AI10))</f>
        <v>3</v>
      </c>
      <c r="AJ32" s="137">
        <f>IF($N7="","",COUNTIFS('様式C-1-1用'!$D$4:$D$1019,$N7,'様式C-1-1用'!$I$4:$I$1019,"漏水",'様式C-1-1用'!$X$4:$X$1019,$AJ10))</f>
        <v>3</v>
      </c>
      <c r="AK32" s="929"/>
      <c r="AL32" s="929"/>
      <c r="AM32" s="929"/>
      <c r="AN32" s="929"/>
      <c r="AO32" s="930"/>
      <c r="AP32" s="3"/>
    </row>
    <row r="33" spans="2:86" ht="12" customHeight="1" x14ac:dyDescent="0.15">
      <c r="B33" s="697"/>
      <c r="C33" s="945"/>
      <c r="D33" s="943"/>
      <c r="E33" s="943"/>
      <c r="F33" s="943"/>
      <c r="G33" s="943"/>
      <c r="H33" s="943"/>
      <c r="I33" s="943"/>
      <c r="J33" s="944"/>
      <c r="K33" s="911"/>
      <c r="L33" s="911"/>
      <c r="M33" s="911"/>
      <c r="N33" s="911"/>
      <c r="O33" s="911" t="s">
        <v>483</v>
      </c>
      <c r="P33" s="911"/>
      <c r="Q33" s="911"/>
      <c r="R33" s="911"/>
      <c r="S33" s="911"/>
      <c r="T33" s="911"/>
      <c r="U33" s="911"/>
      <c r="V33" s="911"/>
      <c r="W33" s="911"/>
      <c r="X33" s="912"/>
      <c r="Y33" s="913" t="str">
        <f>IF(Y32&gt;0,"Ⅳ",IF(Z32&gt;0,"Ⅲ",IF(AA32&gt;0,"Ⅱa",IF(AB32&gt;0,"Ⅱb","Ⅰ"))))</f>
        <v>Ⅰ</v>
      </c>
      <c r="Z33" s="914"/>
      <c r="AA33" s="914"/>
      <c r="AB33" s="915"/>
      <c r="AC33" s="913" t="str">
        <f>IF(AC32&gt;0,"Ⅳ",IF(AD32&gt;0,"Ⅲ",IF(AE32&gt;0,"Ⅱa",IF(AF32&gt;0,"Ⅱb","Ⅰ"))))</f>
        <v>Ⅱa</v>
      </c>
      <c r="AD33" s="914"/>
      <c r="AE33" s="914"/>
      <c r="AF33" s="915"/>
      <c r="AG33" s="913" t="str">
        <f>IF(AG32&gt;0,"Ⅳ",IF(AH32&gt;0,"Ⅲ",IF(AI32&gt;0,"Ⅱa",IF(AJ32&gt;0,"Ⅱb","Ⅰ"))))</f>
        <v>Ⅱa</v>
      </c>
      <c r="AH33" s="914"/>
      <c r="AI33" s="914"/>
      <c r="AJ33" s="915"/>
      <c r="AK33" s="931"/>
      <c r="AL33" s="931"/>
      <c r="AM33" s="931"/>
      <c r="AN33" s="931"/>
      <c r="AO33" s="932"/>
      <c r="AP33" s="3"/>
      <c r="AQ33" s="55" t="s">
        <v>326</v>
      </c>
      <c r="AR33" s="55" t="s">
        <v>327</v>
      </c>
      <c r="AS33" s="620" t="s">
        <v>330</v>
      </c>
      <c r="AT33" s="769"/>
    </row>
    <row r="34" spans="2:86" ht="12" customHeight="1" x14ac:dyDescent="0.15">
      <c r="B34" s="697"/>
      <c r="C34" s="945"/>
      <c r="D34" s="943"/>
      <c r="E34" s="943"/>
      <c r="F34" s="943"/>
      <c r="G34" s="943"/>
      <c r="H34" s="943"/>
      <c r="I34" s="943"/>
      <c r="J34" s="944"/>
      <c r="K34" s="911"/>
      <c r="L34" s="911" t="s">
        <v>484</v>
      </c>
      <c r="M34" s="911"/>
      <c r="N34" s="911"/>
      <c r="O34" s="911" t="s">
        <v>221</v>
      </c>
      <c r="P34" s="911"/>
      <c r="Q34" s="911"/>
      <c r="R34" s="911"/>
      <c r="S34" s="911"/>
      <c r="T34" s="911"/>
      <c r="U34" s="911"/>
      <c r="V34" s="911"/>
      <c r="W34" s="911"/>
      <c r="X34" s="912"/>
      <c r="Y34" s="133" t="s">
        <v>34</v>
      </c>
      <c r="Z34" s="133" t="s">
        <v>35</v>
      </c>
      <c r="AA34" s="926" t="s">
        <v>36</v>
      </c>
      <c r="AB34" s="926"/>
      <c r="AC34" s="133" t="s">
        <v>34</v>
      </c>
      <c r="AD34" s="133" t="s">
        <v>35</v>
      </c>
      <c r="AE34" s="926" t="s">
        <v>36</v>
      </c>
      <c r="AF34" s="926"/>
      <c r="AG34" s="133" t="s">
        <v>34</v>
      </c>
      <c r="AH34" s="133" t="s">
        <v>35</v>
      </c>
      <c r="AI34" s="926" t="s">
        <v>36</v>
      </c>
      <c r="AJ34" s="926"/>
      <c r="AK34" s="931"/>
      <c r="AL34" s="931"/>
      <c r="AM34" s="931"/>
      <c r="AN34" s="931"/>
      <c r="AO34" s="932"/>
      <c r="AP34" s="3"/>
      <c r="AQ34" s="927">
        <f>+Y32+Z32</f>
        <v>0</v>
      </c>
      <c r="AR34" s="928"/>
      <c r="AS34" s="927">
        <f>+AA32+AB32</f>
        <v>0</v>
      </c>
      <c r="AT34" s="928"/>
    </row>
    <row r="35" spans="2:86" ht="12" customHeight="1" x14ac:dyDescent="0.15">
      <c r="B35" s="697"/>
      <c r="C35" s="945"/>
      <c r="D35" s="943"/>
      <c r="E35" s="943"/>
      <c r="F35" s="943"/>
      <c r="G35" s="943"/>
      <c r="H35" s="943"/>
      <c r="I35" s="943"/>
      <c r="J35" s="944"/>
      <c r="K35" s="911"/>
      <c r="L35" s="911"/>
      <c r="M35" s="911"/>
      <c r="N35" s="911"/>
      <c r="O35" s="911" t="s">
        <v>485</v>
      </c>
      <c r="P35" s="911"/>
      <c r="Q35" s="911"/>
      <c r="R35" s="911"/>
      <c r="S35" s="911"/>
      <c r="T35" s="911"/>
      <c r="U35" s="911"/>
      <c r="V35" s="911"/>
      <c r="W35" s="911"/>
      <c r="X35" s="912"/>
      <c r="Y35" s="137">
        <f>IF(Y32=0,0,1)</f>
        <v>0</v>
      </c>
      <c r="Z35" s="137">
        <f>IF(Z32=0,0,1)</f>
        <v>0</v>
      </c>
      <c r="AA35" s="920">
        <f>IF(AND(AA32=0,AB32=0),0,1)</f>
        <v>0</v>
      </c>
      <c r="AB35" s="921">
        <f t="shared" ref="AB35" si="9">IF(AB32=0,0,1)</f>
        <v>0</v>
      </c>
      <c r="AC35" s="137">
        <f>AC32</f>
        <v>0</v>
      </c>
      <c r="AD35" s="137">
        <f>AD32</f>
        <v>0</v>
      </c>
      <c r="AE35" s="920">
        <f>SUM(AE32:AF32)</f>
        <v>5</v>
      </c>
      <c r="AF35" s="921"/>
      <c r="AG35" s="137">
        <f>AG32</f>
        <v>0</v>
      </c>
      <c r="AH35" s="137">
        <f>AH32</f>
        <v>0</v>
      </c>
      <c r="AI35" s="920">
        <f>SUM(AI32:AJ32)</f>
        <v>6</v>
      </c>
      <c r="AJ35" s="921"/>
      <c r="AK35" s="931"/>
      <c r="AL35" s="931"/>
      <c r="AM35" s="931"/>
      <c r="AN35" s="931"/>
      <c r="AO35" s="932"/>
      <c r="AP35" s="3"/>
      <c r="AQ35" s="141">
        <f>+Y32+AC35+AG35</f>
        <v>0</v>
      </c>
      <c r="AR35" s="141">
        <f>+Z32+AD35+AH35</f>
        <v>0</v>
      </c>
      <c r="AS35" s="924">
        <f>+AS34+AE35+AI35</f>
        <v>11</v>
      </c>
      <c r="AT35" s="925"/>
    </row>
    <row r="36" spans="2:86" ht="12" customHeight="1" x14ac:dyDescent="0.15">
      <c r="B36" s="697"/>
      <c r="C36" s="945"/>
      <c r="D36" s="943"/>
      <c r="E36" s="943"/>
      <c r="F36" s="943"/>
      <c r="G36" s="943"/>
      <c r="H36" s="943"/>
      <c r="I36" s="943"/>
      <c r="J36" s="944"/>
      <c r="K36" s="911"/>
      <c r="L36" s="911"/>
      <c r="M36" s="911"/>
      <c r="N36" s="911"/>
      <c r="O36" s="911" t="s">
        <v>486</v>
      </c>
      <c r="P36" s="911"/>
      <c r="Q36" s="911"/>
      <c r="R36" s="911"/>
      <c r="S36" s="911"/>
      <c r="T36" s="911"/>
      <c r="U36" s="911"/>
      <c r="V36" s="911"/>
      <c r="W36" s="911"/>
      <c r="X36" s="912"/>
      <c r="Y36" s="913" t="str">
        <f>IF(Y35&gt;0,"Ⅳ",IF(Z35&gt;0,"Ⅲ",IF(AA35&gt;0,"Ⅱ","Ⅰ")))</f>
        <v>Ⅰ</v>
      </c>
      <c r="Z36" s="914"/>
      <c r="AA36" s="914"/>
      <c r="AB36" s="915"/>
      <c r="AC36" s="913" t="str">
        <f>IF(AC35&gt;0,"Ⅳ",IF(AD35&gt;0,"Ⅲ",IF(AE35&gt;0,"Ⅱ","Ⅰ")))</f>
        <v>Ⅱ</v>
      </c>
      <c r="AD36" s="914"/>
      <c r="AE36" s="914"/>
      <c r="AF36" s="915"/>
      <c r="AG36" s="913" t="str">
        <f>IF(AG35&gt;0,"Ⅳ",IF(AH35&gt;0,"Ⅲ",IF(AI35&gt;0,"Ⅱ","Ⅰ")))</f>
        <v>Ⅱ</v>
      </c>
      <c r="AH36" s="914"/>
      <c r="AI36" s="914"/>
      <c r="AJ36" s="915"/>
      <c r="AK36" s="931"/>
      <c r="AL36" s="931"/>
      <c r="AM36" s="931"/>
      <c r="AN36" s="931"/>
      <c r="AO36" s="932"/>
      <c r="AP36" s="3"/>
      <c r="AQ36" s="546" t="str">
        <f>IF(AQ35&gt;0,"Ⅳ",IF(AR35&gt;0,"Ⅲ",IF(AS35&gt;0,"Ⅱ","Ⅰ")))</f>
        <v>Ⅱ</v>
      </c>
      <c r="AR36" s="546"/>
      <c r="AS36" s="546"/>
      <c r="AT36" s="546"/>
    </row>
    <row r="37" spans="2:86" ht="12" customHeight="1" x14ac:dyDescent="0.15">
      <c r="B37" s="697"/>
      <c r="C37" s="945"/>
      <c r="D37" s="943"/>
      <c r="E37" s="943"/>
      <c r="F37" s="943"/>
      <c r="G37" s="943"/>
      <c r="H37" s="943"/>
      <c r="I37" s="943"/>
      <c r="J37" s="944"/>
      <c r="K37" s="911"/>
      <c r="L37" s="911"/>
      <c r="M37" s="911"/>
      <c r="N37" s="911"/>
      <c r="O37" s="911" t="s">
        <v>487</v>
      </c>
      <c r="P37" s="911"/>
      <c r="Q37" s="911"/>
      <c r="R37" s="911"/>
      <c r="S37" s="911"/>
      <c r="T37" s="911"/>
      <c r="U37" s="911"/>
      <c r="V37" s="911"/>
      <c r="W37" s="911"/>
      <c r="X37" s="912"/>
      <c r="Y37" s="913" t="str">
        <f>IF(COUNTIF(Y36:AJ36,"Ⅳ")&gt;0,"Ⅳ",IF(COUNTIF(Y36:AJ36,"Ⅲ")&gt;0,"Ⅲ",IF(COUNTIF(Y36:AJ36,"Ⅱ")&gt;0,"Ⅱ","Ⅰ")))</f>
        <v>Ⅱ</v>
      </c>
      <c r="Z37" s="914"/>
      <c r="AA37" s="914"/>
      <c r="AB37" s="914"/>
      <c r="AC37" s="914"/>
      <c r="AD37" s="914"/>
      <c r="AE37" s="914"/>
      <c r="AF37" s="914"/>
      <c r="AG37" s="914"/>
      <c r="AH37" s="914"/>
      <c r="AI37" s="914"/>
      <c r="AJ37" s="915"/>
      <c r="AK37" s="933"/>
      <c r="AL37" s="933"/>
      <c r="AM37" s="933"/>
      <c r="AN37" s="933"/>
      <c r="AO37" s="934"/>
      <c r="AP37" s="3"/>
    </row>
    <row r="38" spans="2:86" ht="14.25" customHeight="1" x14ac:dyDescent="0.15">
      <c r="B38" s="697"/>
      <c r="C38" s="945"/>
      <c r="D38" s="943"/>
      <c r="E38" s="943"/>
      <c r="F38" s="943"/>
      <c r="G38" s="943"/>
      <c r="H38" s="943"/>
      <c r="I38" s="943"/>
      <c r="J38" s="944"/>
      <c r="K38" s="911" t="s">
        <v>177</v>
      </c>
      <c r="L38" s="916"/>
      <c r="M38" s="916"/>
      <c r="N38" s="916"/>
      <c r="O38" s="916"/>
      <c r="P38" s="916"/>
      <c r="Q38" s="916"/>
      <c r="R38" s="916"/>
      <c r="S38" s="916"/>
      <c r="T38" s="916"/>
      <c r="U38" s="916"/>
      <c r="V38" s="916"/>
      <c r="W38" s="916"/>
      <c r="X38" s="916"/>
      <c r="Y38" s="917"/>
      <c r="Z38" s="917"/>
      <c r="AA38" s="917"/>
      <c r="AB38" s="917"/>
      <c r="AC38" s="917"/>
      <c r="AD38" s="917"/>
      <c r="AE38" s="917"/>
      <c r="AF38" s="917"/>
      <c r="AG38" s="917"/>
      <c r="AH38" s="917"/>
      <c r="AI38" s="917"/>
      <c r="AJ38" s="917"/>
      <c r="AK38" s="916"/>
      <c r="AL38" s="916"/>
      <c r="AM38" s="916"/>
      <c r="AN38" s="916"/>
      <c r="AO38" s="916"/>
      <c r="AP38" s="3"/>
    </row>
    <row r="39" spans="2:86" ht="14.25" customHeight="1" x14ac:dyDescent="0.15">
      <c r="B39" s="697"/>
      <c r="C39" s="945"/>
      <c r="D39" s="943"/>
      <c r="E39" s="943"/>
      <c r="F39" s="943"/>
      <c r="G39" s="943"/>
      <c r="H39" s="943"/>
      <c r="I39" s="943"/>
      <c r="J39" s="944"/>
      <c r="K39" s="911"/>
      <c r="L39" s="916"/>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6"/>
      <c r="AL39" s="916"/>
      <c r="AM39" s="916"/>
      <c r="AN39" s="916"/>
      <c r="AO39" s="916"/>
      <c r="AP39" s="3"/>
    </row>
    <row r="40" spans="2:86" ht="12" customHeight="1" x14ac:dyDescent="0.15">
      <c r="B40" s="697"/>
      <c r="C40" s="945"/>
      <c r="D40" s="943"/>
      <c r="E40" s="943"/>
      <c r="F40" s="943"/>
      <c r="G40" s="943"/>
      <c r="H40" s="943"/>
      <c r="I40" s="943"/>
      <c r="J40" s="944"/>
      <c r="K40" s="918" t="s">
        <v>488</v>
      </c>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8"/>
      <c r="AP40" s="3"/>
    </row>
    <row r="41" spans="2:86" ht="12" customHeight="1" x14ac:dyDescent="0.15">
      <c r="B41" s="697"/>
      <c r="C41" s="945"/>
      <c r="D41" s="943"/>
      <c r="E41" s="943"/>
      <c r="F41" s="943"/>
      <c r="G41" s="943"/>
      <c r="H41" s="943"/>
      <c r="I41" s="943"/>
      <c r="J41" s="944"/>
      <c r="K41" s="919" t="s">
        <v>539</v>
      </c>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19"/>
      <c r="AP41" s="3"/>
    </row>
    <row r="42" spans="2:86" ht="12" customHeight="1" x14ac:dyDescent="0.15">
      <c r="B42" s="697"/>
      <c r="C42" s="945"/>
      <c r="D42" s="943"/>
      <c r="E42" s="943"/>
      <c r="F42" s="943"/>
      <c r="G42" s="943"/>
      <c r="H42" s="943"/>
      <c r="I42" s="943"/>
      <c r="J42" s="944"/>
      <c r="K42" s="138" t="s">
        <v>489</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x14ac:dyDescent="0.15">
      <c r="B43" s="697"/>
      <c r="C43" s="945"/>
      <c r="D43" s="943"/>
      <c r="E43" s="943"/>
      <c r="F43" s="943"/>
      <c r="G43" s="943"/>
      <c r="H43" s="943"/>
      <c r="I43" s="943"/>
      <c r="J43" s="944"/>
      <c r="K43" s="138" t="s">
        <v>490</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x14ac:dyDescent="0.15">
      <c r="B44" s="697"/>
      <c r="C44" s="945"/>
      <c r="D44" s="943"/>
      <c r="E44" s="943"/>
      <c r="F44" s="943"/>
      <c r="G44" s="943"/>
      <c r="H44" s="943"/>
      <c r="I44" s="943"/>
      <c r="J44" s="944"/>
      <c r="K44" s="905" t="s">
        <v>491</v>
      </c>
      <c r="L44" s="906"/>
      <c r="M44" s="906"/>
      <c r="N44" s="906"/>
      <c r="O44" s="906"/>
      <c r="P44" s="906"/>
      <c r="Q44" s="906"/>
      <c r="R44" s="906"/>
      <c r="S44" s="906"/>
      <c r="T44" s="906"/>
      <c r="U44" s="906"/>
      <c r="V44" s="906"/>
      <c r="W44" s="906"/>
      <c r="X44" s="906"/>
      <c r="Y44" s="906"/>
      <c r="Z44" s="906"/>
      <c r="AA44" s="906"/>
      <c r="AB44" s="906"/>
      <c r="AC44" s="906"/>
      <c r="AD44" s="906"/>
      <c r="AE44" s="906"/>
      <c r="AF44" s="906"/>
      <c r="AG44" s="906"/>
      <c r="AH44" s="906"/>
      <c r="AI44" s="906"/>
      <c r="AJ44" s="906"/>
      <c r="AK44" s="906"/>
      <c r="AL44" s="906"/>
      <c r="AM44" s="906"/>
      <c r="AN44" s="906"/>
      <c r="AO44" s="907"/>
      <c r="AP44" s="3"/>
    </row>
    <row r="45" spans="2:86" ht="12" customHeight="1" x14ac:dyDescent="0.15">
      <c r="B45" s="698"/>
      <c r="C45" s="946"/>
      <c r="D45" s="947"/>
      <c r="E45" s="947"/>
      <c r="F45" s="947"/>
      <c r="G45" s="947"/>
      <c r="H45" s="947"/>
      <c r="I45" s="947"/>
      <c r="J45" s="948"/>
      <c r="K45" s="908"/>
      <c r="L45" s="909"/>
      <c r="M45" s="909"/>
      <c r="N45" s="909"/>
      <c r="O45" s="909"/>
      <c r="P45" s="909"/>
      <c r="Q45" s="909"/>
      <c r="R45" s="909"/>
      <c r="S45" s="909"/>
      <c r="T45" s="909"/>
      <c r="U45" s="909"/>
      <c r="V45" s="909"/>
      <c r="W45" s="909"/>
      <c r="X45" s="909"/>
      <c r="Y45" s="909"/>
      <c r="Z45" s="909"/>
      <c r="AA45" s="909"/>
      <c r="AB45" s="909"/>
      <c r="AC45" s="909"/>
      <c r="AD45" s="909"/>
      <c r="AE45" s="909"/>
      <c r="AF45" s="909"/>
      <c r="AG45" s="909"/>
      <c r="AH45" s="909"/>
      <c r="AI45" s="909"/>
      <c r="AJ45" s="909"/>
      <c r="AK45" s="909"/>
      <c r="AL45" s="909"/>
      <c r="AM45" s="909"/>
      <c r="AN45" s="909"/>
      <c r="AO45" s="910"/>
      <c r="AP45" s="3"/>
    </row>
    <row r="46" spans="2:86" s="7" customFormat="1" ht="12" customHeight="1" x14ac:dyDescent="0.15">
      <c r="B46" s="3" t="s">
        <v>543</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51" priority="3">
      <formula>$AQ11=2</formula>
    </cfRule>
  </conditionalFormatting>
  <conditionalFormatting sqref="AG11:AJ30">
    <cfRule type="expression" dxfId="50" priority="2">
      <formula>$AQ11=3</formula>
    </cfRule>
  </conditionalFormatting>
  <conditionalFormatting sqref="Y11:AB30">
    <cfRule type="expression" dxfId="49"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39997558519241921"/>
  </sheetPr>
  <dimension ref="B1:CH52"/>
  <sheetViews>
    <sheetView showGridLines="0" showZeros="0" view="pageBreakPreview" zoomScaleNormal="100" zoomScaleSheetLayoutView="100" workbookViewId="0">
      <selection activeCell="R14" sqref="R14:T14"/>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5" customWidth="1"/>
    <col min="43" max="86" width="4.125" style="112" customWidth="1"/>
    <col min="87" max="99" width="8" style="3" customWidth="1"/>
    <col min="100" max="110" width="9" style="3"/>
    <col min="111" max="111" width="14" style="3" bestFit="1" customWidth="1"/>
    <col min="112" max="16384" width="9" style="3"/>
  </cols>
  <sheetData>
    <row r="1" spans="2:86" x14ac:dyDescent="0.15">
      <c r="AU1" s="972" t="s">
        <v>319</v>
      </c>
      <c r="AV1" s="973" t="s">
        <v>312</v>
      </c>
      <c r="AW1" s="975" t="s">
        <v>313</v>
      </c>
      <c r="AX1" s="977" t="s">
        <v>320</v>
      </c>
      <c r="AY1" s="978"/>
      <c r="AZ1" s="978"/>
      <c r="BA1" s="978"/>
      <c r="BB1" s="978"/>
      <c r="BC1" s="978"/>
      <c r="BD1" s="978"/>
      <c r="BE1" s="978"/>
      <c r="BF1" s="978"/>
      <c r="BG1" s="978"/>
      <c r="BH1" s="978"/>
      <c r="BI1" s="978"/>
      <c r="BJ1" s="978"/>
      <c r="BK1" s="978"/>
      <c r="BL1" s="978"/>
      <c r="BM1" s="978"/>
      <c r="BN1" s="978"/>
      <c r="BO1" s="978"/>
      <c r="BP1" s="978"/>
      <c r="BQ1" s="978"/>
      <c r="BR1" s="979"/>
      <c r="BS1" s="724" t="s">
        <v>314</v>
      </c>
      <c r="BT1" s="980"/>
      <c r="BU1" s="980"/>
      <c r="BV1" s="980"/>
      <c r="BW1" s="991" t="s">
        <v>321</v>
      </c>
      <c r="BX1" s="992"/>
      <c r="BY1" s="992"/>
      <c r="BZ1" s="992"/>
      <c r="CA1" s="992"/>
      <c r="CB1" s="992"/>
      <c r="CC1" s="992"/>
      <c r="CD1" s="992"/>
      <c r="CE1" s="992"/>
      <c r="CF1" s="992"/>
      <c r="CG1" s="992"/>
      <c r="CH1" s="993"/>
    </row>
    <row r="2" spans="2:86" ht="8.25" customHeight="1" x14ac:dyDescent="0.15">
      <c r="AU2" s="972"/>
      <c r="AV2" s="974"/>
      <c r="AW2" s="976"/>
      <c r="AX2" s="939" t="s">
        <v>322</v>
      </c>
      <c r="AY2" s="441"/>
      <c r="AZ2" s="441"/>
      <c r="BA2" s="441"/>
      <c r="BB2" s="441"/>
      <c r="BC2" s="441"/>
      <c r="BD2" s="441"/>
      <c r="BE2" s="441"/>
      <c r="BF2" s="441"/>
      <c r="BG2" s="441"/>
      <c r="BH2" s="441"/>
      <c r="BI2" s="441"/>
      <c r="BJ2" s="441" t="s">
        <v>323</v>
      </c>
      <c r="BK2" s="441"/>
      <c r="BL2" s="441"/>
      <c r="BM2" s="441"/>
      <c r="BN2" s="441"/>
      <c r="BO2" s="441"/>
      <c r="BP2" s="441"/>
      <c r="BQ2" s="441"/>
      <c r="BR2" s="994"/>
      <c r="BS2" s="980"/>
      <c r="BT2" s="980"/>
      <c r="BU2" s="980"/>
      <c r="BV2" s="980"/>
      <c r="BW2" s="995" t="s">
        <v>316</v>
      </c>
      <c r="BX2" s="620"/>
      <c r="BY2" s="620"/>
      <c r="BZ2" s="620"/>
      <c r="CA2" s="441" t="s">
        <v>324</v>
      </c>
      <c r="CB2" s="441"/>
      <c r="CC2" s="441"/>
      <c r="CD2" s="441"/>
      <c r="CE2" s="441"/>
      <c r="CF2" s="441"/>
      <c r="CG2" s="441"/>
      <c r="CH2" s="994"/>
    </row>
    <row r="3" spans="2:86" ht="24.95" customHeight="1" x14ac:dyDescent="0.15">
      <c r="B3" s="712" t="s">
        <v>467</v>
      </c>
      <c r="C3" s="937"/>
      <c r="D3" s="937"/>
      <c r="E3" s="938"/>
      <c r="F3" s="938"/>
      <c r="G3" s="938"/>
      <c r="H3" s="938"/>
      <c r="I3" s="938"/>
      <c r="J3" s="938"/>
      <c r="K3" s="937"/>
      <c r="L3" s="937"/>
      <c r="M3" s="937"/>
      <c r="N3" s="937"/>
      <c r="O3" s="937"/>
      <c r="P3" s="937"/>
      <c r="Q3" s="937"/>
      <c r="R3" s="937"/>
      <c r="S3" s="937"/>
      <c r="T3" s="937"/>
      <c r="U3" s="937"/>
      <c r="V3" s="937"/>
      <c r="W3" s="937"/>
      <c r="X3" s="937"/>
      <c r="Y3" s="937"/>
      <c r="Z3" s="937"/>
      <c r="AA3" s="937"/>
      <c r="AB3" s="937"/>
      <c r="AC3" s="937"/>
      <c r="AD3" s="937"/>
      <c r="AE3" s="937"/>
      <c r="AF3" s="937"/>
      <c r="AG3" s="937"/>
      <c r="AH3" s="937"/>
      <c r="AI3" s="937"/>
      <c r="AJ3" s="937"/>
      <c r="AK3" s="937"/>
      <c r="AL3" s="937"/>
      <c r="AM3" s="937"/>
      <c r="AN3" s="937"/>
      <c r="AO3" s="937"/>
      <c r="AU3" s="972"/>
      <c r="AV3" s="974"/>
      <c r="AW3" s="976"/>
      <c r="AX3" s="939" t="s">
        <v>26</v>
      </c>
      <c r="AY3" s="441"/>
      <c r="AZ3" s="441"/>
      <c r="BA3" s="441"/>
      <c r="BB3" s="441" t="s">
        <v>22</v>
      </c>
      <c r="BC3" s="441"/>
      <c r="BD3" s="441"/>
      <c r="BE3" s="441"/>
      <c r="BF3" s="441" t="s">
        <v>24</v>
      </c>
      <c r="BG3" s="441"/>
      <c r="BH3" s="441"/>
      <c r="BI3" s="441"/>
      <c r="BJ3" s="620" t="s">
        <v>26</v>
      </c>
      <c r="BK3" s="620"/>
      <c r="BL3" s="620"/>
      <c r="BM3" s="620" t="s">
        <v>22</v>
      </c>
      <c r="BN3" s="620"/>
      <c r="BO3" s="620"/>
      <c r="BP3" s="620" t="s">
        <v>24</v>
      </c>
      <c r="BQ3" s="620"/>
      <c r="BR3" s="990"/>
      <c r="BS3" s="724" t="s">
        <v>26</v>
      </c>
      <c r="BT3" s="724" t="s">
        <v>22</v>
      </c>
      <c r="BU3" s="724" t="s">
        <v>24</v>
      </c>
      <c r="BV3" s="724" t="s">
        <v>317</v>
      </c>
      <c r="BW3" s="939" t="s">
        <v>325</v>
      </c>
      <c r="BX3" s="441"/>
      <c r="BY3" s="441"/>
      <c r="BZ3" s="441"/>
      <c r="CA3" s="441" t="s">
        <v>22</v>
      </c>
      <c r="CB3" s="441"/>
      <c r="CC3" s="441"/>
      <c r="CD3" s="441"/>
      <c r="CE3" s="441" t="s">
        <v>24</v>
      </c>
      <c r="CF3" s="441"/>
      <c r="CG3" s="441"/>
      <c r="CH3" s="994"/>
    </row>
    <row r="4" spans="2:86" ht="18" customHeight="1" x14ac:dyDescent="0.15">
      <c r="B4" s="583" t="s">
        <v>27</v>
      </c>
      <c r="C4" s="583"/>
      <c r="D4" s="889"/>
      <c r="E4" s="985" t="str">
        <f>'様式A-1'!$D$3</f>
        <v>カワジリトンネル</v>
      </c>
      <c r="F4" s="986"/>
      <c r="G4" s="986"/>
      <c r="H4" s="986"/>
      <c r="I4" s="986"/>
      <c r="J4" s="987"/>
      <c r="K4" s="465" t="s">
        <v>28</v>
      </c>
      <c r="L4" s="620"/>
      <c r="M4" s="620"/>
      <c r="N4" s="984" t="str">
        <f>'様式A-1'!$J$3</f>
        <v>一般国道187号線</v>
      </c>
      <c r="O4" s="984"/>
      <c r="P4" s="984"/>
      <c r="Q4" s="984"/>
      <c r="R4" s="984"/>
      <c r="S4" s="984"/>
      <c r="T4" s="441" t="s">
        <v>268</v>
      </c>
      <c r="U4" s="441"/>
      <c r="V4" s="441"/>
      <c r="W4" s="441"/>
      <c r="X4" s="441"/>
      <c r="Y4" s="984" t="str">
        <f>様式B!$K$5</f>
        <v>株式会社ニュージェック</v>
      </c>
      <c r="Z4" s="984"/>
      <c r="AA4" s="984"/>
      <c r="AB4" s="984"/>
      <c r="AC4" s="984"/>
      <c r="AD4" s="984"/>
      <c r="AE4" s="984"/>
      <c r="AF4" s="984"/>
      <c r="AG4" s="417" t="s">
        <v>229</v>
      </c>
      <c r="AH4" s="418"/>
      <c r="AI4" s="418"/>
      <c r="AJ4" s="419"/>
      <c r="AK4" s="894">
        <f>様式B!$Q$5</f>
        <v>44876</v>
      </c>
      <c r="AL4" s="988"/>
      <c r="AM4" s="988"/>
      <c r="AN4" s="988"/>
      <c r="AO4" s="989"/>
      <c r="AU4" s="972"/>
      <c r="AV4" s="974"/>
      <c r="AW4" s="976"/>
      <c r="AX4" s="107" t="s">
        <v>326</v>
      </c>
      <c r="AY4" s="108" t="s">
        <v>327</v>
      </c>
      <c r="AZ4" s="108" t="s">
        <v>328</v>
      </c>
      <c r="BA4" s="109" t="s">
        <v>329</v>
      </c>
      <c r="BB4" s="110" t="s">
        <v>326</v>
      </c>
      <c r="BC4" s="108" t="s">
        <v>327</v>
      </c>
      <c r="BD4" s="108" t="s">
        <v>328</v>
      </c>
      <c r="BE4" s="109" t="s">
        <v>329</v>
      </c>
      <c r="BF4" s="110" t="s">
        <v>326</v>
      </c>
      <c r="BG4" s="108" t="s">
        <v>327</v>
      </c>
      <c r="BH4" s="108" t="s">
        <v>328</v>
      </c>
      <c r="BI4" s="109" t="s">
        <v>329</v>
      </c>
      <c r="BJ4" s="110" t="s">
        <v>326</v>
      </c>
      <c r="BK4" s="108" t="s">
        <v>327</v>
      </c>
      <c r="BL4" s="109" t="s">
        <v>330</v>
      </c>
      <c r="BM4" s="110" t="s">
        <v>326</v>
      </c>
      <c r="BN4" s="108" t="s">
        <v>327</v>
      </c>
      <c r="BO4" s="109" t="s">
        <v>330</v>
      </c>
      <c r="BP4" s="110" t="s">
        <v>326</v>
      </c>
      <c r="BQ4" s="108" t="s">
        <v>327</v>
      </c>
      <c r="BR4" s="111" t="s">
        <v>330</v>
      </c>
      <c r="BS4" s="980"/>
      <c r="BT4" s="980"/>
      <c r="BU4" s="980"/>
      <c r="BV4" s="980"/>
      <c r="BW4" s="107" t="s">
        <v>326</v>
      </c>
      <c r="BX4" s="108" t="s">
        <v>327</v>
      </c>
      <c r="BY4" s="108" t="s">
        <v>328</v>
      </c>
      <c r="BZ4" s="109" t="s">
        <v>329</v>
      </c>
      <c r="CA4" s="110" t="s">
        <v>326</v>
      </c>
      <c r="CB4" s="108" t="s">
        <v>327</v>
      </c>
      <c r="CC4" s="108" t="s">
        <v>328</v>
      </c>
      <c r="CD4" s="109" t="s">
        <v>329</v>
      </c>
      <c r="CE4" s="110" t="s">
        <v>326</v>
      </c>
      <c r="CF4" s="108" t="s">
        <v>327</v>
      </c>
      <c r="CG4" s="108" t="s">
        <v>328</v>
      </c>
      <c r="CH4" s="111" t="s">
        <v>329</v>
      </c>
    </row>
    <row r="5" spans="2:86" ht="18" customHeight="1" x14ac:dyDescent="0.15">
      <c r="B5" s="590" t="s">
        <v>0</v>
      </c>
      <c r="C5" s="590"/>
      <c r="D5" s="901"/>
      <c r="E5" s="981" t="str">
        <f>'様式A-1'!$D$4</f>
        <v>川尻トンネル</v>
      </c>
      <c r="F5" s="982"/>
      <c r="G5" s="982"/>
      <c r="H5" s="982"/>
      <c r="I5" s="982"/>
      <c r="J5" s="983"/>
      <c r="K5" s="720" t="s">
        <v>1</v>
      </c>
      <c r="L5" s="724"/>
      <c r="M5" s="724"/>
      <c r="N5" s="984" t="str">
        <f>'様式A-1'!$R$3</f>
        <v>山口県岩国土木建築事務所</v>
      </c>
      <c r="O5" s="984"/>
      <c r="P5" s="984"/>
      <c r="Q5" s="984"/>
      <c r="R5" s="984"/>
      <c r="S5" s="984"/>
      <c r="T5" s="441" t="s">
        <v>269</v>
      </c>
      <c r="U5" s="441"/>
      <c r="V5" s="441"/>
      <c r="W5" s="441"/>
      <c r="X5" s="441"/>
      <c r="Y5" s="984" t="str">
        <f>様式B!$K$6</f>
        <v>石村勝伸</v>
      </c>
      <c r="Z5" s="984"/>
      <c r="AA5" s="984"/>
      <c r="AB5" s="984"/>
      <c r="AC5" s="984"/>
      <c r="AD5" s="984"/>
      <c r="AE5" s="984"/>
      <c r="AF5" s="984"/>
      <c r="AG5" s="876"/>
      <c r="AH5" s="893"/>
      <c r="AI5" s="893"/>
      <c r="AJ5" s="877"/>
      <c r="AK5" s="735"/>
      <c r="AL5" s="736"/>
      <c r="AM5" s="736"/>
      <c r="AN5" s="736"/>
      <c r="AO5" s="737"/>
      <c r="AU5" s="972"/>
      <c r="AV5" s="134" t="str">
        <f>N7</f>
        <v>PE</v>
      </c>
      <c r="AW5" s="113">
        <f>R7</f>
        <v>3.1</v>
      </c>
      <c r="AX5" s="141">
        <f>+Y32</f>
        <v>0</v>
      </c>
      <c r="AY5" s="141">
        <f>+Z32</f>
        <v>0</v>
      </c>
      <c r="AZ5" s="141">
        <f>+AA32</f>
        <v>0</v>
      </c>
      <c r="BA5" s="141">
        <f t="shared" ref="BA5" si="0">+AB32</f>
        <v>0</v>
      </c>
      <c r="BB5" s="141">
        <f>+AC32</f>
        <v>0</v>
      </c>
      <c r="BC5" s="141">
        <f t="shared" ref="BC5:BI5" si="1">+AD32</f>
        <v>0</v>
      </c>
      <c r="BD5" s="141">
        <f t="shared" si="1"/>
        <v>2</v>
      </c>
      <c r="BE5" s="141">
        <f t="shared" si="1"/>
        <v>1</v>
      </c>
      <c r="BF5" s="141">
        <f t="shared" si="1"/>
        <v>0</v>
      </c>
      <c r="BG5" s="141">
        <f t="shared" si="1"/>
        <v>0</v>
      </c>
      <c r="BH5" s="141">
        <f t="shared" si="1"/>
        <v>0</v>
      </c>
      <c r="BI5" s="141">
        <f t="shared" si="1"/>
        <v>1</v>
      </c>
      <c r="BJ5" s="141">
        <f>+Y35</f>
        <v>0</v>
      </c>
      <c r="BK5" s="141">
        <f t="shared" ref="BK5" si="2">+Z35</f>
        <v>0</v>
      </c>
      <c r="BL5" s="141">
        <f>+AA35</f>
        <v>0</v>
      </c>
      <c r="BM5" s="141">
        <f>+AC35</f>
        <v>0</v>
      </c>
      <c r="BN5" s="141">
        <f t="shared" ref="BN5:BO5" si="3">+AD35</f>
        <v>0</v>
      </c>
      <c r="BO5" s="141">
        <f t="shared" si="3"/>
        <v>3</v>
      </c>
      <c r="BP5" s="141">
        <f>+AG35</f>
        <v>0</v>
      </c>
      <c r="BQ5" s="141">
        <f>+AH35</f>
        <v>0</v>
      </c>
      <c r="BR5" s="141">
        <f>+AI35</f>
        <v>1</v>
      </c>
      <c r="BS5" s="292" t="str">
        <f>+Y36</f>
        <v>Ⅰ</v>
      </c>
      <c r="BT5" s="292" t="str">
        <f>+AC36</f>
        <v>Ⅱ</v>
      </c>
      <c r="BU5" s="292" t="str">
        <f>+AG36</f>
        <v>Ⅱ</v>
      </c>
      <c r="BV5" s="292" t="str">
        <f>+Y37</f>
        <v>Ⅱ</v>
      </c>
      <c r="BW5" s="114" t="str">
        <f>IF(Y32&gt;0,$R$7,"")</f>
        <v/>
      </c>
      <c r="BX5" s="115" t="str">
        <f>IF(Z32&gt;0,"",IF(AA32&gt;0,$R$7,""))</f>
        <v/>
      </c>
      <c r="BY5" s="115" t="str">
        <f>IF(Y32+Z32&gt;0,"",IF(AA32&gt;0,$R$7,""))</f>
        <v/>
      </c>
      <c r="BZ5" s="115" t="str">
        <f>IF(Y32+Z32+AA32&gt;0,"",IF(AB32&gt;0,$R$7,""))</f>
        <v/>
      </c>
      <c r="CA5" s="116">
        <f t="shared" ref="CA5:CH5" si="4">+AC31</f>
        <v>0</v>
      </c>
      <c r="CB5" s="116">
        <f t="shared" si="4"/>
        <v>0</v>
      </c>
      <c r="CC5" s="116">
        <f t="shared" si="4"/>
        <v>8.5</v>
      </c>
      <c r="CD5" s="116">
        <f t="shared" si="4"/>
        <v>8.1199999999999992</v>
      </c>
      <c r="CE5" s="116">
        <f t="shared" si="4"/>
        <v>0</v>
      </c>
      <c r="CF5" s="116">
        <f t="shared" si="4"/>
        <v>0</v>
      </c>
      <c r="CG5" s="116">
        <f t="shared" si="4"/>
        <v>0</v>
      </c>
      <c r="CH5" s="116">
        <f t="shared" si="4"/>
        <v>0.12</v>
      </c>
    </row>
    <row r="6" spans="2:86" ht="12" customHeight="1" x14ac:dyDescent="0.15">
      <c r="B6" s="940" t="s">
        <v>228</v>
      </c>
      <c r="C6" s="941"/>
      <c r="D6" s="942"/>
      <c r="E6" s="943"/>
      <c r="F6" s="943"/>
      <c r="G6" s="943"/>
      <c r="H6" s="943"/>
      <c r="I6" s="943"/>
      <c r="J6" s="944"/>
      <c r="K6" s="949" t="s">
        <v>468</v>
      </c>
      <c r="L6" s="950"/>
      <c r="M6" s="950"/>
      <c r="N6" s="950"/>
      <c r="O6" s="950"/>
      <c r="P6" s="950"/>
      <c r="Q6" s="950"/>
      <c r="R6" s="950"/>
      <c r="S6" s="950"/>
      <c r="T6" s="950"/>
      <c r="U6" s="950"/>
      <c r="V6" s="950"/>
      <c r="W6" s="950"/>
      <c r="X6" s="950"/>
      <c r="Y6" s="951"/>
      <c r="Z6" s="951"/>
      <c r="AA6" s="951"/>
      <c r="AB6" s="951"/>
      <c r="AC6" s="951"/>
      <c r="AD6" s="951"/>
      <c r="AE6" s="951"/>
      <c r="AF6" s="951"/>
      <c r="AG6" s="951"/>
      <c r="AH6" s="951"/>
      <c r="AI6" s="951"/>
      <c r="AJ6" s="951"/>
      <c r="AK6" s="950"/>
      <c r="AL6" s="950"/>
      <c r="AM6" s="950"/>
      <c r="AN6" s="950"/>
      <c r="AO6" s="952"/>
      <c r="AP6" s="3"/>
    </row>
    <row r="7" spans="2:86" ht="12" customHeight="1" x14ac:dyDescent="0.15">
      <c r="B7" s="697"/>
      <c r="C7" s="945"/>
      <c r="D7" s="943"/>
      <c r="E7" s="943"/>
      <c r="F7" s="943"/>
      <c r="G7" s="943"/>
      <c r="H7" s="943"/>
      <c r="I7" s="943"/>
      <c r="J7" s="944"/>
      <c r="K7" s="912" t="s">
        <v>227</v>
      </c>
      <c r="L7" s="922"/>
      <c r="M7" s="923"/>
      <c r="N7" s="913" t="s">
        <v>890</v>
      </c>
      <c r="O7" s="914"/>
      <c r="P7" s="912" t="s">
        <v>469</v>
      </c>
      <c r="Q7" s="923"/>
      <c r="R7" s="953">
        <f>IF(N7="","",IFERROR(INDEX('様式A-2'!$C$9:$C$434,MATCH(N7,'様式A-2'!$B$9:$B$434,0)),""))</f>
        <v>3.1</v>
      </c>
      <c r="S7" s="954"/>
      <c r="T7" s="955"/>
      <c r="U7" s="956" t="s">
        <v>470</v>
      </c>
      <c r="V7" s="957"/>
      <c r="W7" s="956" t="s">
        <v>471</v>
      </c>
      <c r="X7" s="962"/>
      <c r="Y7" s="911" t="s">
        <v>226</v>
      </c>
      <c r="Z7" s="911"/>
      <c r="AA7" s="911"/>
      <c r="AB7" s="911"/>
      <c r="AC7" s="956" t="s">
        <v>472</v>
      </c>
      <c r="AD7" s="962"/>
      <c r="AE7" s="962"/>
      <c r="AF7" s="962"/>
      <c r="AG7" s="962"/>
      <c r="AH7" s="962"/>
      <c r="AI7" s="962"/>
      <c r="AJ7" s="957"/>
      <c r="AK7" s="962" t="s">
        <v>473</v>
      </c>
      <c r="AL7" s="962"/>
      <c r="AM7" s="962"/>
      <c r="AN7" s="965"/>
      <c r="AO7" s="966"/>
      <c r="AP7" s="3"/>
      <c r="AS7" s="112" t="str">
        <f>$N$7&amp;"S"</f>
        <v>PES</v>
      </c>
      <c r="AW7" s="164"/>
    </row>
    <row r="8" spans="2:86" ht="12" customHeight="1" x14ac:dyDescent="0.15">
      <c r="B8" s="697"/>
      <c r="C8" s="945"/>
      <c r="D8" s="943"/>
      <c r="E8" s="943"/>
      <c r="F8" s="943"/>
      <c r="G8" s="943"/>
      <c r="H8" s="943"/>
      <c r="I8" s="943"/>
      <c r="J8" s="944"/>
      <c r="K8" s="911" t="s">
        <v>474</v>
      </c>
      <c r="L8" s="911" t="s">
        <v>207</v>
      </c>
      <c r="M8" s="911"/>
      <c r="N8" s="911" t="s">
        <v>206</v>
      </c>
      <c r="O8" s="911"/>
      <c r="P8" s="911" t="s">
        <v>475</v>
      </c>
      <c r="Q8" s="911"/>
      <c r="R8" s="911" t="s">
        <v>6</v>
      </c>
      <c r="S8" s="911"/>
      <c r="T8" s="911"/>
      <c r="U8" s="958"/>
      <c r="V8" s="959"/>
      <c r="W8" s="958"/>
      <c r="X8" s="963"/>
      <c r="Y8" s="911"/>
      <c r="Z8" s="911"/>
      <c r="AA8" s="911"/>
      <c r="AB8" s="911"/>
      <c r="AC8" s="960"/>
      <c r="AD8" s="964"/>
      <c r="AE8" s="964"/>
      <c r="AF8" s="964"/>
      <c r="AG8" s="964"/>
      <c r="AH8" s="964"/>
      <c r="AI8" s="964"/>
      <c r="AJ8" s="961"/>
      <c r="AK8" s="963"/>
      <c r="AL8" s="963"/>
      <c r="AM8" s="963"/>
      <c r="AN8" s="967"/>
      <c r="AO8" s="968"/>
      <c r="AP8" s="3"/>
    </row>
    <row r="9" spans="2:86" ht="12" customHeight="1" x14ac:dyDescent="0.15">
      <c r="B9" s="697"/>
      <c r="C9" s="945"/>
      <c r="D9" s="943"/>
      <c r="E9" s="943"/>
      <c r="F9" s="943"/>
      <c r="G9" s="943"/>
      <c r="H9" s="943"/>
      <c r="I9" s="943"/>
      <c r="J9" s="944"/>
      <c r="K9" s="911"/>
      <c r="L9" s="911"/>
      <c r="M9" s="911"/>
      <c r="N9" s="911"/>
      <c r="O9" s="911"/>
      <c r="P9" s="911"/>
      <c r="Q9" s="911"/>
      <c r="R9" s="911"/>
      <c r="S9" s="911"/>
      <c r="T9" s="911"/>
      <c r="U9" s="958"/>
      <c r="V9" s="959"/>
      <c r="W9" s="958"/>
      <c r="X9" s="963"/>
      <c r="Y9" s="911" t="s">
        <v>476</v>
      </c>
      <c r="Z9" s="911"/>
      <c r="AA9" s="911"/>
      <c r="AB9" s="911"/>
      <c r="AC9" s="911" t="s">
        <v>477</v>
      </c>
      <c r="AD9" s="911"/>
      <c r="AE9" s="911"/>
      <c r="AF9" s="911"/>
      <c r="AG9" s="911" t="s">
        <v>478</v>
      </c>
      <c r="AH9" s="911"/>
      <c r="AI9" s="911"/>
      <c r="AJ9" s="911"/>
      <c r="AK9" s="963"/>
      <c r="AL9" s="963"/>
      <c r="AM9" s="963"/>
      <c r="AN9" s="967"/>
      <c r="AO9" s="968"/>
      <c r="AP9" s="3"/>
    </row>
    <row r="10" spans="2:86" ht="12" customHeight="1" x14ac:dyDescent="0.15">
      <c r="B10" s="697"/>
      <c r="C10" s="945"/>
      <c r="D10" s="943"/>
      <c r="E10" s="943"/>
      <c r="F10" s="943"/>
      <c r="G10" s="943"/>
      <c r="H10" s="943"/>
      <c r="I10" s="943"/>
      <c r="J10" s="944"/>
      <c r="K10" s="911"/>
      <c r="L10" s="911"/>
      <c r="M10" s="911"/>
      <c r="N10" s="911"/>
      <c r="O10" s="911"/>
      <c r="P10" s="911"/>
      <c r="Q10" s="911"/>
      <c r="R10" s="911"/>
      <c r="S10" s="911"/>
      <c r="T10" s="911"/>
      <c r="U10" s="960"/>
      <c r="V10" s="961"/>
      <c r="W10" s="960"/>
      <c r="X10" s="964"/>
      <c r="Y10" s="133" t="s">
        <v>34</v>
      </c>
      <c r="Z10" s="133" t="s">
        <v>35</v>
      </c>
      <c r="AA10" s="133" t="s">
        <v>479</v>
      </c>
      <c r="AB10" s="133" t="s">
        <v>480</v>
      </c>
      <c r="AC10" s="133" t="s">
        <v>34</v>
      </c>
      <c r="AD10" s="133" t="s">
        <v>35</v>
      </c>
      <c r="AE10" s="133" t="s">
        <v>479</v>
      </c>
      <c r="AF10" s="133" t="s">
        <v>480</v>
      </c>
      <c r="AG10" s="133" t="s">
        <v>34</v>
      </c>
      <c r="AH10" s="133" t="s">
        <v>35</v>
      </c>
      <c r="AI10" s="133" t="s">
        <v>479</v>
      </c>
      <c r="AJ10" s="133" t="s">
        <v>480</v>
      </c>
      <c r="AK10" s="964"/>
      <c r="AL10" s="964"/>
      <c r="AM10" s="964"/>
      <c r="AN10" s="969"/>
      <c r="AO10" s="970"/>
      <c r="AP10" s="3"/>
    </row>
    <row r="11" spans="2:86" ht="12" customHeight="1" x14ac:dyDescent="0.15">
      <c r="B11" s="697"/>
      <c r="C11" s="945"/>
      <c r="D11" s="943"/>
      <c r="E11" s="943"/>
      <c r="F11" s="943"/>
      <c r="G11" s="943"/>
      <c r="H11" s="943"/>
      <c r="I11" s="943"/>
      <c r="J11" s="944"/>
      <c r="K11" s="136">
        <f>IF(L11="","",AS11)</f>
        <v>1</v>
      </c>
      <c r="L11" s="935" t="str">
        <f>IFERROR(VLOOKUP($AS$7&amp;$AS11,'様式C-1-1用'!$C$4:$AI$3000,5,0),"")</f>
        <v>覆工・坑門</v>
      </c>
      <c r="M11" s="936"/>
      <c r="N11" s="935" t="str">
        <f>IFERROR(VLOOKUP($AS$7&amp;$AS11,'様式C-1-1用'!$C$4:$AI$3000,6,0),"")</f>
        <v>アーチ（右側）</v>
      </c>
      <c r="O11" s="936"/>
      <c r="P11" s="935" t="str">
        <f>IFERROR(VLOOKUP($AS$7&amp;$AS11,'様式C-1-1用'!$C$4:$AI$3000,7,0),"")</f>
        <v>材質劣化</v>
      </c>
      <c r="Q11" s="936"/>
      <c r="R11" s="431" t="str">
        <f>IFERROR(VLOOKUP($AS$7&amp;$AS11,'様式C-1-1用'!$C$4:$AI$3000,9,0),"")</f>
        <v>うき・はく離</v>
      </c>
      <c r="S11" s="431"/>
      <c r="T11" s="431"/>
      <c r="U11" s="913" t="str">
        <f>IFERROR(VLOOKUP($AS$7&amp;$AS11,'様式C-1-1用'!$C$4:$AI$3000,20,0),"")</f>
        <v>－</v>
      </c>
      <c r="V11" s="915"/>
      <c r="W11" s="913" t="str">
        <f>IFERROR(VLOOKUP($AS$7&amp;$AS11,'様式C-1-1用'!$C$4:$AI$3000,23,0),"")</f>
        <v>Ⅱ</v>
      </c>
      <c r="X11" s="914"/>
      <c r="Y11" s="293">
        <f>IFERROR(VLOOKUP($AS$7&amp;$AS11,'様式C-1-1用'!$C$4:$CE$3000,58,0),"")</f>
        <v>0</v>
      </c>
      <c r="Z11" s="294">
        <f>IFERROR(VLOOKUP($AS$7&amp;$AS11,'様式C-1-1用'!$C$4:$BS$1004,59,0),"")</f>
        <v>0</v>
      </c>
      <c r="AA11" s="294">
        <f>IFERROR(VLOOKUP($AS$7&amp;$AS11,'様式C-1-1用'!$C$4:$BS$1004,60,0),"")</f>
        <v>0</v>
      </c>
      <c r="AB11" s="294">
        <f>IFERROR(VLOOKUP($AS$7&amp;$AS11,'様式C-1-1用'!$C$4:$BS$1004,61,0),"")</f>
        <v>0</v>
      </c>
      <c r="AC11" s="338">
        <f>IFERROR(VLOOKUP($AS$7&amp;$AS11,'様式C-1-1用'!$C$4:$BS$1004,62,0),"")</f>
        <v>0</v>
      </c>
      <c r="AD11" s="338">
        <f>IFERROR(VLOOKUP($AS$7&amp;$AS11,'様式C-1-1用'!$C$4:$BS$1003,63,0),"")</f>
        <v>0</v>
      </c>
      <c r="AE11" s="338">
        <f>IFERROR(VLOOKUP($AS$7&amp;$AS11,'様式C-1-1用'!$C$4:$BS$1003,64,0),"")</f>
        <v>1</v>
      </c>
      <c r="AF11" s="338">
        <f>IFERROR(VLOOKUP($AS$7&amp;$AS11,'様式C-1-1用'!$C$4:$BS$1003,65,0),"")</f>
        <v>0</v>
      </c>
      <c r="AG11" s="338">
        <f>IFERROR(VLOOKUP($AS$7&amp;$AS11,'様式C-1-1用'!$C$4:$BS$1004,66,0),"")</f>
        <v>0</v>
      </c>
      <c r="AH11" s="338">
        <f>IFERROR(VLOOKUP($AS$7&amp;$AS11,'様式C-1-1用'!$C$4:$BS$1004,67,0),"")</f>
        <v>0</v>
      </c>
      <c r="AI11" s="338">
        <f>IFERROR(VLOOKUP($AS$7&amp;$AS11,'様式C-1-1用'!$C$4:$BS$1004,68,0),"")</f>
        <v>0</v>
      </c>
      <c r="AJ11" s="338">
        <f>IFERROR(VLOOKUP($AS$7&amp;$AS11,'様式C-1-1用'!$C$4:$BS$1004,69,0),"")</f>
        <v>0</v>
      </c>
      <c r="AK11" s="971" t="str">
        <f>IFERROR(VLOOKUP($AS$7&amp;$AS11,'様式C-1-1用'!$C$4:$AI$1003,17,0),"")</f>
        <v/>
      </c>
      <c r="AL11" s="971"/>
      <c r="AM11" s="971"/>
      <c r="AN11" s="770"/>
      <c r="AO11" s="771"/>
      <c r="AP11" s="3"/>
      <c r="AQ11" s="165">
        <f>IF(P11="外力",1,IF(P11="材質劣化",2,IF(P11="漏水",3,0)))</f>
        <v>2</v>
      </c>
      <c r="AS11" s="112">
        <v>1</v>
      </c>
    </row>
    <row r="12" spans="2:86" ht="12" customHeight="1" x14ac:dyDescent="0.15">
      <c r="B12" s="697"/>
      <c r="C12" s="945"/>
      <c r="D12" s="943"/>
      <c r="E12" s="943"/>
      <c r="F12" s="943"/>
      <c r="G12" s="943"/>
      <c r="H12" s="943"/>
      <c r="I12" s="943"/>
      <c r="J12" s="944"/>
      <c r="K12" s="136">
        <f t="shared" ref="K12:K30" si="5">IF(L12="","",AS12)</f>
        <v>2</v>
      </c>
      <c r="L12" s="935" t="str">
        <f>IFERROR(VLOOKUP($AS$7&amp;$AS12,'様式C-1-1用'!$C$4:$AI$3000,5,0),"")</f>
        <v>覆工・坑門</v>
      </c>
      <c r="M12" s="936"/>
      <c r="N12" s="935" t="str">
        <f>IFERROR(VLOOKUP($AS$7&amp;$AS12,'様式C-1-1用'!$C$4:$AI$3000,6,0),"")</f>
        <v>側壁（右側）</v>
      </c>
      <c r="O12" s="936"/>
      <c r="P12" s="935" t="str">
        <f>IFERROR(VLOOKUP($AS$7&amp;$AS12,'様式C-1-1用'!$C$4:$AI$3000,7,0),"")</f>
        <v>材質劣化</v>
      </c>
      <c r="Q12" s="936"/>
      <c r="R12" s="431" t="str">
        <f>IFERROR(VLOOKUP($AS$7&amp;$AS12,'様式C-1-1用'!$C$4:$AI$3000,9,0),"")</f>
        <v>うき・はく離</v>
      </c>
      <c r="S12" s="431"/>
      <c r="T12" s="431"/>
      <c r="U12" s="913" t="str">
        <f>IFERROR(VLOOKUP($AS$7&amp;$AS12,'様式C-1-1用'!$C$4:$AI$3000,20,0),"")</f>
        <v>－</v>
      </c>
      <c r="V12" s="915"/>
      <c r="W12" s="913" t="str">
        <f>IFERROR(VLOOKUP($AS$7&amp;$AS12,'様式C-1-1用'!$C$4:$AI$3000,23,0),"")</f>
        <v>Ⅱ</v>
      </c>
      <c r="X12" s="914"/>
      <c r="Y12" s="293">
        <f>IFERROR(VLOOKUP($AS$7&amp;$AS12,'様式C-1-1用'!$C$4:$CE$3000,58,0),"")</f>
        <v>0</v>
      </c>
      <c r="Z12" s="294">
        <f>IFERROR(VLOOKUP($AS$7&amp;$AS12,'様式C-1-1用'!$C$4:$BS$1004,59,0),"")</f>
        <v>0</v>
      </c>
      <c r="AA12" s="294">
        <f>IFERROR(VLOOKUP($AS$7&amp;$AS12,'様式C-1-1用'!$C$4:$BS$1004,60,0),"")</f>
        <v>0</v>
      </c>
      <c r="AB12" s="294">
        <f>IFERROR(VLOOKUP($AS$7&amp;$AS12,'様式C-1-1用'!$C$4:$BS$1004,61,0),"")</f>
        <v>0</v>
      </c>
      <c r="AC12" s="338">
        <f>IFERROR(VLOOKUP($AS$7&amp;$AS12,'様式C-1-1用'!$C$4:$BS$1004,62,0),"")</f>
        <v>0</v>
      </c>
      <c r="AD12" s="338">
        <f>IFERROR(VLOOKUP($AS$7&amp;$AS12,'様式C-1-1用'!$C$4:$BS$1003,63,0),"")</f>
        <v>0</v>
      </c>
      <c r="AE12" s="338">
        <f>IFERROR(VLOOKUP($AS$7&amp;$AS12,'様式C-1-1用'!$C$4:$BS$1003,64,0),"")</f>
        <v>0</v>
      </c>
      <c r="AF12" s="338">
        <f>IFERROR(VLOOKUP($AS$7&amp;$AS12,'様式C-1-1用'!$C$4:$BS$1003,65,0),"")</f>
        <v>8.1199999999999992</v>
      </c>
      <c r="AG12" s="338">
        <f>IFERROR(VLOOKUP($AS$7&amp;$AS12,'様式C-1-1用'!$C$4:$BS$1004,66,0),"")</f>
        <v>0</v>
      </c>
      <c r="AH12" s="338">
        <f>IFERROR(VLOOKUP($AS$7&amp;$AS12,'様式C-1-1用'!$C$4:$BS$1004,67,0),"")</f>
        <v>0</v>
      </c>
      <c r="AI12" s="338">
        <f>IFERROR(VLOOKUP($AS$7&amp;$AS12,'様式C-1-1用'!$C$4:$BS$1004,68,0),"")</f>
        <v>0</v>
      </c>
      <c r="AJ12" s="338">
        <f>IFERROR(VLOOKUP($AS$7&amp;$AS12,'様式C-1-1用'!$C$4:$BS$1004,69,0),"")</f>
        <v>0</v>
      </c>
      <c r="AK12" s="914" t="str">
        <f>IFERROR(VLOOKUP($AS$7&amp;$AS12,'様式C-1-1用'!$C$4:$AI$1003,17,0),"")</f>
        <v/>
      </c>
      <c r="AL12" s="914"/>
      <c r="AM12" s="914"/>
      <c r="AN12" s="766"/>
      <c r="AO12" s="767"/>
      <c r="AP12" s="3"/>
      <c r="AQ12" s="165">
        <f t="shared" ref="AQ12:AQ30" si="6">IF(P12="外力",1,IF(P12="材質劣化",2,IF(P12="漏水",3,0)))</f>
        <v>2</v>
      </c>
      <c r="AS12" s="112">
        <f>AS11+1</f>
        <v>2</v>
      </c>
    </row>
    <row r="13" spans="2:86" ht="12" customHeight="1" x14ac:dyDescent="0.15">
      <c r="B13" s="697"/>
      <c r="C13" s="945"/>
      <c r="D13" s="943"/>
      <c r="E13" s="943"/>
      <c r="F13" s="943"/>
      <c r="G13" s="943"/>
      <c r="H13" s="943"/>
      <c r="I13" s="943"/>
      <c r="J13" s="944"/>
      <c r="K13" s="136">
        <f t="shared" si="5"/>
        <v>3</v>
      </c>
      <c r="L13" s="935" t="str">
        <f>IFERROR(VLOOKUP($AS$7&amp;$AS13,'様式C-1-1用'!$C$4:$AI$3000,5,0),"")</f>
        <v>覆工・坑門</v>
      </c>
      <c r="M13" s="936"/>
      <c r="N13" s="935" t="str">
        <f>IFERROR(VLOOKUP($AS$7&amp;$AS13,'様式C-1-1用'!$C$4:$AI$3000,6,0),"")</f>
        <v>面壁・妻壁等</v>
      </c>
      <c r="O13" s="936"/>
      <c r="P13" s="935" t="str">
        <f>IFERROR(VLOOKUP($AS$7&amp;$AS13,'様式C-1-1用'!$C$4:$AI$3000,7,0),"")</f>
        <v>材質劣化</v>
      </c>
      <c r="Q13" s="936"/>
      <c r="R13" s="431" t="str">
        <f>IFERROR(VLOOKUP($AS$7&amp;$AS13,'様式C-1-1用'!$C$4:$AI$3000,9,0),"")</f>
        <v>うき・はく離</v>
      </c>
      <c r="S13" s="431"/>
      <c r="T13" s="431"/>
      <c r="U13" s="913" t="str">
        <f>IFERROR(VLOOKUP($AS$7&amp;$AS13,'様式C-1-1用'!$C$4:$AI$3000,20,0),"")</f>
        <v>－</v>
      </c>
      <c r="V13" s="915"/>
      <c r="W13" s="913" t="str">
        <f>IFERROR(VLOOKUP($AS$7&amp;$AS13,'様式C-1-1用'!$C$4:$AI$3000,23,0),"")</f>
        <v>Ⅱ</v>
      </c>
      <c r="X13" s="914"/>
      <c r="Y13" s="293">
        <f>IFERROR(VLOOKUP($AS$7&amp;$AS13,'様式C-1-1用'!$C$4:$CE$3000,58,0),"")</f>
        <v>0</v>
      </c>
      <c r="Z13" s="294">
        <f>IFERROR(VLOOKUP($AS$7&amp;$AS13,'様式C-1-1用'!$C$4:$BS$1004,59,0),"")</f>
        <v>0</v>
      </c>
      <c r="AA13" s="294">
        <f>IFERROR(VLOOKUP($AS$7&amp;$AS13,'様式C-1-1用'!$C$4:$BS$1004,60,0),"")</f>
        <v>0</v>
      </c>
      <c r="AB13" s="294">
        <f>IFERROR(VLOOKUP($AS$7&amp;$AS13,'様式C-1-1用'!$C$4:$BS$1004,61,0),"")</f>
        <v>0</v>
      </c>
      <c r="AC13" s="338">
        <f>IFERROR(VLOOKUP($AS$7&amp;$AS13,'様式C-1-1用'!$C$4:$BS$1004,62,0),"")</f>
        <v>0</v>
      </c>
      <c r="AD13" s="338">
        <f>IFERROR(VLOOKUP($AS$7&amp;$AS13,'様式C-1-1用'!$C$4:$BS$1003,63,0),"")</f>
        <v>0</v>
      </c>
      <c r="AE13" s="338">
        <f>IFERROR(VLOOKUP($AS$7&amp;$AS13,'様式C-1-1用'!$C$4:$BS$1003,64,0),"")</f>
        <v>7.5</v>
      </c>
      <c r="AF13" s="338">
        <f>IFERROR(VLOOKUP($AS$7&amp;$AS13,'様式C-1-1用'!$C$4:$BS$1003,65,0),"")</f>
        <v>0</v>
      </c>
      <c r="AG13" s="338">
        <f>IFERROR(VLOOKUP($AS$7&amp;$AS13,'様式C-1-1用'!$C$4:$BS$1004,66,0),"")</f>
        <v>0</v>
      </c>
      <c r="AH13" s="338">
        <f>IFERROR(VLOOKUP($AS$7&amp;$AS13,'様式C-1-1用'!$C$4:$BS$1004,67,0),"")</f>
        <v>0</v>
      </c>
      <c r="AI13" s="338">
        <f>IFERROR(VLOOKUP($AS$7&amp;$AS13,'様式C-1-1用'!$C$4:$BS$1004,68,0),"")</f>
        <v>0</v>
      </c>
      <c r="AJ13" s="338">
        <f>IFERROR(VLOOKUP($AS$7&amp;$AS13,'様式C-1-1用'!$C$4:$BS$1004,69,0),"")</f>
        <v>0</v>
      </c>
      <c r="AK13" s="914" t="str">
        <f>IFERROR(VLOOKUP($AS$7&amp;$AS13,'様式C-1-1用'!$C$4:$AI$1003,17,0),"")</f>
        <v/>
      </c>
      <c r="AL13" s="914"/>
      <c r="AM13" s="914"/>
      <c r="AN13" s="766"/>
      <c r="AO13" s="767"/>
      <c r="AP13" s="3"/>
      <c r="AQ13" s="165">
        <f t="shared" si="6"/>
        <v>2</v>
      </c>
      <c r="AS13" s="112">
        <f t="shared" ref="AS13:AS30" si="7">AS12+1</f>
        <v>3</v>
      </c>
    </row>
    <row r="14" spans="2:86" ht="12" customHeight="1" x14ac:dyDescent="0.15">
      <c r="B14" s="697"/>
      <c r="C14" s="945"/>
      <c r="D14" s="943"/>
      <c r="E14" s="943"/>
      <c r="F14" s="943"/>
      <c r="G14" s="943"/>
      <c r="H14" s="943"/>
      <c r="I14" s="943"/>
      <c r="J14" s="944"/>
      <c r="K14" s="136">
        <f t="shared" si="5"/>
        <v>4</v>
      </c>
      <c r="L14" s="935" t="str">
        <f>IFERROR(VLOOKUP($AS$7&amp;$AS14,'様式C-1-1用'!$C$4:$AI$3000,5,0),"")</f>
        <v>路面</v>
      </c>
      <c r="M14" s="936"/>
      <c r="N14" s="935" t="str">
        <f>IFERROR(VLOOKUP($AS$7&amp;$AS14,'様式C-1-1用'!$C$4:$AI$3000,6,0),"")</f>
        <v>車道</v>
      </c>
      <c r="O14" s="936"/>
      <c r="P14" s="935" t="str">
        <f>IFERROR(VLOOKUP($AS$7&amp;$AS14,'様式C-1-1用'!$C$4:$AI$3000,7,0),"")</f>
        <v>漏水</v>
      </c>
      <c r="Q14" s="936"/>
      <c r="R14" s="431" t="str">
        <f>IFERROR(VLOOKUP($AS$7&amp;$AS14,'様式C-1-1用'!$C$4:$AI$3000,9,0),"")</f>
        <v>漏水</v>
      </c>
      <c r="S14" s="431"/>
      <c r="T14" s="431"/>
      <c r="U14" s="913" t="str">
        <f>IFERROR(VLOOKUP($AS$7&amp;$AS14,'様式C-1-1用'!$C$4:$AI$3000,20,0),"")</f>
        <v>－</v>
      </c>
      <c r="V14" s="915"/>
      <c r="W14" s="913" t="str">
        <f>IFERROR(VLOOKUP($AS$7&amp;$AS14,'様式C-1-1用'!$C$4:$AI$3000,23,0),"")</f>
        <v>Ⅱ</v>
      </c>
      <c r="X14" s="914"/>
      <c r="Y14" s="293">
        <f>IFERROR(VLOOKUP($AS$7&amp;$AS14,'様式C-1-1用'!$C$4:$CE$3000,58,0),"")</f>
        <v>0</v>
      </c>
      <c r="Z14" s="294">
        <f>IFERROR(VLOOKUP($AS$7&amp;$AS14,'様式C-1-1用'!$C$4:$BS$1004,59,0),"")</f>
        <v>0</v>
      </c>
      <c r="AA14" s="294">
        <f>IFERROR(VLOOKUP($AS$7&amp;$AS14,'様式C-1-1用'!$C$4:$BS$1004,60,0),"")</f>
        <v>0</v>
      </c>
      <c r="AB14" s="294">
        <f>IFERROR(VLOOKUP($AS$7&amp;$AS14,'様式C-1-1用'!$C$4:$BS$1004,61,0),"")</f>
        <v>0</v>
      </c>
      <c r="AC14" s="338">
        <f>IFERROR(VLOOKUP($AS$7&amp;$AS14,'様式C-1-1用'!$C$4:$BS$1004,62,0),"")</f>
        <v>0</v>
      </c>
      <c r="AD14" s="338">
        <f>IFERROR(VLOOKUP($AS$7&amp;$AS14,'様式C-1-1用'!$C$4:$BS$1003,63,0),"")</f>
        <v>0</v>
      </c>
      <c r="AE14" s="338">
        <f>IFERROR(VLOOKUP($AS$7&amp;$AS14,'様式C-1-1用'!$C$4:$BS$1003,64,0),"")</f>
        <v>0</v>
      </c>
      <c r="AF14" s="338">
        <f>IFERROR(VLOOKUP($AS$7&amp;$AS14,'様式C-1-1用'!$C$4:$BS$1003,65,0),"")</f>
        <v>0</v>
      </c>
      <c r="AG14" s="338">
        <f>IFERROR(VLOOKUP($AS$7&amp;$AS14,'様式C-1-1用'!$C$4:$BS$1004,66,0),"")</f>
        <v>0</v>
      </c>
      <c r="AH14" s="338">
        <f>IFERROR(VLOOKUP($AS$7&amp;$AS14,'様式C-1-1用'!$C$4:$BS$1004,67,0),"")</f>
        <v>0</v>
      </c>
      <c r="AI14" s="338">
        <f>IFERROR(VLOOKUP($AS$7&amp;$AS14,'様式C-1-1用'!$C$4:$BS$1004,68,0),"")</f>
        <v>0</v>
      </c>
      <c r="AJ14" s="338">
        <f>IFERROR(VLOOKUP($AS$7&amp;$AS14,'様式C-1-1用'!$C$4:$BS$1004,69,0),"")</f>
        <v>0.12</v>
      </c>
      <c r="AK14" s="914" t="str">
        <f>IFERROR(VLOOKUP($AS$7&amp;$AS14,'様式C-1-1用'!$C$4:$AI$1003,17,0),"")</f>
        <v/>
      </c>
      <c r="AL14" s="914"/>
      <c r="AM14" s="914"/>
      <c r="AN14" s="766"/>
      <c r="AO14" s="767"/>
      <c r="AP14" s="3"/>
      <c r="AQ14" s="165">
        <f t="shared" si="6"/>
        <v>3</v>
      </c>
      <c r="AS14" s="112">
        <f t="shared" si="7"/>
        <v>4</v>
      </c>
    </row>
    <row r="15" spans="2:86" ht="12" customHeight="1" x14ac:dyDescent="0.15">
      <c r="B15" s="697"/>
      <c r="C15" s="945"/>
      <c r="D15" s="943"/>
      <c r="E15" s="943"/>
      <c r="F15" s="943"/>
      <c r="G15" s="943"/>
      <c r="H15" s="943"/>
      <c r="I15" s="943"/>
      <c r="J15" s="944"/>
      <c r="K15" s="136" t="str">
        <f t="shared" si="5"/>
        <v/>
      </c>
      <c r="L15" s="935" t="str">
        <f>IFERROR(VLOOKUP($AS$7&amp;$AS15,'様式C-1-1用'!$C$4:$AI$3000,5,0),"")</f>
        <v/>
      </c>
      <c r="M15" s="936"/>
      <c r="N15" s="935" t="str">
        <f>IFERROR(VLOOKUP($AS$7&amp;$AS15,'様式C-1-1用'!$C$4:$AI$3000,6,0),"")</f>
        <v/>
      </c>
      <c r="O15" s="936"/>
      <c r="P15" s="935" t="str">
        <f>IFERROR(VLOOKUP($AS$7&amp;$AS15,'様式C-1-1用'!$C$4:$AI$3000,7,0),"")</f>
        <v/>
      </c>
      <c r="Q15" s="936"/>
      <c r="R15" s="431" t="str">
        <f>IFERROR(VLOOKUP($AS$7&amp;$AS15,'様式C-1-1用'!$C$4:$AI$3000,9,0),"")</f>
        <v/>
      </c>
      <c r="S15" s="431"/>
      <c r="T15" s="431"/>
      <c r="U15" s="913" t="str">
        <f>IFERROR(VLOOKUP($AS$7&amp;$AS15,'様式C-1-1用'!$C$4:$AI$3000,20,0),"")</f>
        <v/>
      </c>
      <c r="V15" s="915"/>
      <c r="W15" s="913" t="str">
        <f>IFERROR(VLOOKUP($AS$7&amp;$AS15,'様式C-1-1用'!$C$4:$AI$3000,23,0),"")</f>
        <v/>
      </c>
      <c r="X15" s="914"/>
      <c r="Y15" s="293" t="str">
        <f>IFERROR(VLOOKUP($AS$7&amp;$AS15,'様式C-1-1用'!$C$4:$CE$3000,58,0),"")</f>
        <v/>
      </c>
      <c r="Z15" s="294" t="str">
        <f>IFERROR(VLOOKUP($AS$7&amp;$AS15,'様式C-1-1用'!$C$4:$BS$1004,59,0),"")</f>
        <v/>
      </c>
      <c r="AA15" s="294" t="str">
        <f>IFERROR(VLOOKUP($AS$7&amp;$AS15,'様式C-1-1用'!$C$4:$BS$1004,60,0),"")</f>
        <v/>
      </c>
      <c r="AB15" s="294" t="str">
        <f>IFERROR(VLOOKUP($AS$7&amp;$AS15,'様式C-1-1用'!$C$4:$BS$1004,61,0),"")</f>
        <v/>
      </c>
      <c r="AC15" s="338" t="str">
        <f>IFERROR(VLOOKUP($AS$7&amp;$AS15,'様式C-1-1用'!$C$4:$BS$1004,62,0),"")</f>
        <v/>
      </c>
      <c r="AD15" s="338" t="str">
        <f>IFERROR(VLOOKUP($AS$7&amp;$AS15,'様式C-1-1用'!$C$4:$BS$1003,63,0),"")</f>
        <v/>
      </c>
      <c r="AE15" s="338" t="str">
        <f>IFERROR(VLOOKUP($AS$7&amp;$AS15,'様式C-1-1用'!$C$4:$BS$1003,64,0),"")</f>
        <v/>
      </c>
      <c r="AF15" s="338" t="str">
        <f>IFERROR(VLOOKUP($AS$7&amp;$AS15,'様式C-1-1用'!$C$4:$BS$1003,65,0),"")</f>
        <v/>
      </c>
      <c r="AG15" s="338" t="str">
        <f>IFERROR(VLOOKUP($AS$7&amp;$AS15,'様式C-1-1用'!$C$4:$BS$1004,66,0),"")</f>
        <v/>
      </c>
      <c r="AH15" s="338" t="str">
        <f>IFERROR(VLOOKUP($AS$7&amp;$AS15,'様式C-1-1用'!$C$4:$BS$1004,67,0),"")</f>
        <v/>
      </c>
      <c r="AI15" s="338" t="str">
        <f>IFERROR(VLOOKUP($AS$7&amp;$AS15,'様式C-1-1用'!$C$4:$BS$1004,68,0),"")</f>
        <v/>
      </c>
      <c r="AJ15" s="338" t="str">
        <f>IFERROR(VLOOKUP($AS$7&amp;$AS15,'様式C-1-1用'!$C$4:$BS$1004,69,0),"")</f>
        <v/>
      </c>
      <c r="AK15" s="914" t="str">
        <f>IFERROR(VLOOKUP($AS$7&amp;$AS15,'様式C-1-1用'!$C$4:$AI$1003,17,0),"")</f>
        <v/>
      </c>
      <c r="AL15" s="914"/>
      <c r="AM15" s="914"/>
      <c r="AN15" s="766"/>
      <c r="AO15" s="767"/>
      <c r="AP15" s="3"/>
      <c r="AQ15" s="165">
        <f t="shared" si="6"/>
        <v>0</v>
      </c>
      <c r="AS15" s="112">
        <f t="shared" si="7"/>
        <v>5</v>
      </c>
    </row>
    <row r="16" spans="2:86" ht="12" customHeight="1" x14ac:dyDescent="0.15">
      <c r="B16" s="697"/>
      <c r="C16" s="945"/>
      <c r="D16" s="943"/>
      <c r="E16" s="943"/>
      <c r="F16" s="943"/>
      <c r="G16" s="943"/>
      <c r="H16" s="943"/>
      <c r="I16" s="943"/>
      <c r="J16" s="944"/>
      <c r="K16" s="136" t="str">
        <f t="shared" si="5"/>
        <v/>
      </c>
      <c r="L16" s="935" t="str">
        <f>IFERROR(VLOOKUP($AS$7&amp;$AS16,'様式C-1-1用'!$C$4:$AI$3000,5,0),"")</f>
        <v/>
      </c>
      <c r="M16" s="936"/>
      <c r="N16" s="935" t="str">
        <f>IFERROR(VLOOKUP($AS$7&amp;$AS16,'様式C-1-1用'!$C$4:$AI$3000,6,0),"")</f>
        <v/>
      </c>
      <c r="O16" s="936"/>
      <c r="P16" s="935" t="str">
        <f>IFERROR(VLOOKUP($AS$7&amp;$AS16,'様式C-1-1用'!$C$4:$AI$3000,7,0),"")</f>
        <v/>
      </c>
      <c r="Q16" s="936"/>
      <c r="R16" s="431" t="str">
        <f>IFERROR(VLOOKUP($AS$7&amp;$AS16,'様式C-1-1用'!$C$4:$AI$3000,9,0),"")</f>
        <v/>
      </c>
      <c r="S16" s="431"/>
      <c r="T16" s="431"/>
      <c r="U16" s="913" t="str">
        <f>IFERROR(VLOOKUP($AS$7&amp;$AS16,'様式C-1-1用'!$C$4:$AI$3000,20,0),"")</f>
        <v/>
      </c>
      <c r="V16" s="915"/>
      <c r="W16" s="913" t="str">
        <f>IFERROR(VLOOKUP($AS$7&amp;$AS16,'様式C-1-1用'!$C$4:$AI$3000,23,0),"")</f>
        <v/>
      </c>
      <c r="X16" s="914"/>
      <c r="Y16" s="293" t="str">
        <f>IFERROR(VLOOKUP($AS$7&amp;$AS16,'様式C-1-1用'!$C$4:$CE$3000,58,0),"")</f>
        <v/>
      </c>
      <c r="Z16" s="294" t="str">
        <f>IFERROR(VLOOKUP($AS$7&amp;$AS16,'様式C-1-1用'!$C$4:$BS$1004,59,0),"")</f>
        <v/>
      </c>
      <c r="AA16" s="294" t="str">
        <f>IFERROR(VLOOKUP($AS$7&amp;$AS16,'様式C-1-1用'!$C$4:$BS$1004,60,0),"")</f>
        <v/>
      </c>
      <c r="AB16" s="294" t="str">
        <f>IFERROR(VLOOKUP($AS$7&amp;$AS16,'様式C-1-1用'!$C$4:$BS$1004,61,0),"")</f>
        <v/>
      </c>
      <c r="AC16" s="338" t="str">
        <f>IFERROR(VLOOKUP($AS$7&amp;$AS16,'様式C-1-1用'!$C$4:$BS$1004,62,0),"")</f>
        <v/>
      </c>
      <c r="AD16" s="338" t="str">
        <f>IFERROR(VLOOKUP($AS$7&amp;$AS16,'様式C-1-1用'!$C$4:$BS$1003,63,0),"")</f>
        <v/>
      </c>
      <c r="AE16" s="338" t="str">
        <f>IFERROR(VLOOKUP($AS$7&amp;$AS16,'様式C-1-1用'!$C$4:$BS$1003,64,0),"")</f>
        <v/>
      </c>
      <c r="AF16" s="338" t="str">
        <f>IFERROR(VLOOKUP($AS$7&amp;$AS16,'様式C-1-1用'!$C$4:$BS$1003,65,0),"")</f>
        <v/>
      </c>
      <c r="AG16" s="338" t="str">
        <f>IFERROR(VLOOKUP($AS$7&amp;$AS16,'様式C-1-1用'!$C$4:$BS$1004,66,0),"")</f>
        <v/>
      </c>
      <c r="AH16" s="338" t="str">
        <f>IFERROR(VLOOKUP($AS$7&amp;$AS16,'様式C-1-1用'!$C$4:$BS$1004,67,0),"")</f>
        <v/>
      </c>
      <c r="AI16" s="338" t="str">
        <f>IFERROR(VLOOKUP($AS$7&amp;$AS16,'様式C-1-1用'!$C$4:$BS$1004,68,0),"")</f>
        <v/>
      </c>
      <c r="AJ16" s="338" t="str">
        <f>IFERROR(VLOOKUP($AS$7&amp;$AS16,'様式C-1-1用'!$C$4:$BS$1004,69,0),"")</f>
        <v/>
      </c>
      <c r="AK16" s="914" t="str">
        <f>IFERROR(VLOOKUP($AS$7&amp;$AS16,'様式C-1-1用'!$C$4:$AI$1003,17,0),"")</f>
        <v/>
      </c>
      <c r="AL16" s="914"/>
      <c r="AM16" s="914"/>
      <c r="AN16" s="766"/>
      <c r="AO16" s="767"/>
      <c r="AP16" s="3"/>
      <c r="AQ16" s="165">
        <f t="shared" si="6"/>
        <v>0</v>
      </c>
      <c r="AS16" s="112">
        <f t="shared" si="7"/>
        <v>6</v>
      </c>
    </row>
    <row r="17" spans="2:45" ht="12" customHeight="1" x14ac:dyDescent="0.15">
      <c r="B17" s="697"/>
      <c r="C17" s="945"/>
      <c r="D17" s="943"/>
      <c r="E17" s="943"/>
      <c r="F17" s="943"/>
      <c r="G17" s="943"/>
      <c r="H17" s="943"/>
      <c r="I17" s="943"/>
      <c r="J17" s="944"/>
      <c r="K17" s="136" t="str">
        <f t="shared" si="5"/>
        <v/>
      </c>
      <c r="L17" s="935" t="str">
        <f>IFERROR(VLOOKUP($AS$7&amp;$AS17,'様式C-1-1用'!$C$4:$AI$3000,5,0),"")</f>
        <v/>
      </c>
      <c r="M17" s="936"/>
      <c r="N17" s="935" t="str">
        <f>IFERROR(VLOOKUP($AS$7&amp;$AS17,'様式C-1-1用'!$C$4:$AI$3000,6,0),"")</f>
        <v/>
      </c>
      <c r="O17" s="936"/>
      <c r="P17" s="935" t="str">
        <f>IFERROR(VLOOKUP($AS$7&amp;$AS17,'様式C-1-1用'!$C$4:$AI$3000,7,0),"")</f>
        <v/>
      </c>
      <c r="Q17" s="936"/>
      <c r="R17" s="431" t="str">
        <f>IFERROR(VLOOKUP($AS$7&amp;$AS17,'様式C-1-1用'!$C$4:$AI$3000,9,0),"")</f>
        <v/>
      </c>
      <c r="S17" s="431"/>
      <c r="T17" s="431"/>
      <c r="U17" s="913" t="str">
        <f>IFERROR(VLOOKUP($AS$7&amp;$AS17,'様式C-1-1用'!$C$4:$AI$3000,20,0),"")</f>
        <v/>
      </c>
      <c r="V17" s="915"/>
      <c r="W17" s="913" t="str">
        <f>IFERROR(VLOOKUP($AS$7&amp;$AS17,'様式C-1-1用'!$C$4:$AI$3000,23,0),"")</f>
        <v/>
      </c>
      <c r="X17" s="914"/>
      <c r="Y17" s="293" t="str">
        <f>IFERROR(VLOOKUP($AS$7&amp;$AS17,'様式C-1-1用'!$C$4:$CE$3000,58,0),"")</f>
        <v/>
      </c>
      <c r="Z17" s="294" t="str">
        <f>IFERROR(VLOOKUP($AS$7&amp;$AS17,'様式C-1-1用'!$C$4:$BS$1004,59,0),"")</f>
        <v/>
      </c>
      <c r="AA17" s="294" t="str">
        <f>IFERROR(VLOOKUP($AS$7&amp;$AS17,'様式C-1-1用'!$C$4:$BS$1004,60,0),"")</f>
        <v/>
      </c>
      <c r="AB17" s="294" t="str">
        <f>IFERROR(VLOOKUP($AS$7&amp;$AS17,'様式C-1-1用'!$C$4:$BS$1004,61,0),"")</f>
        <v/>
      </c>
      <c r="AC17" s="338" t="str">
        <f>IFERROR(VLOOKUP($AS$7&amp;$AS17,'様式C-1-1用'!$C$4:$BS$1004,62,0),"")</f>
        <v/>
      </c>
      <c r="AD17" s="338" t="str">
        <f>IFERROR(VLOOKUP($AS$7&amp;$AS17,'様式C-1-1用'!$C$4:$BS$1003,63,0),"")</f>
        <v/>
      </c>
      <c r="AE17" s="338" t="str">
        <f>IFERROR(VLOOKUP($AS$7&amp;$AS17,'様式C-1-1用'!$C$4:$BS$1003,64,0),"")</f>
        <v/>
      </c>
      <c r="AF17" s="338" t="str">
        <f>IFERROR(VLOOKUP($AS$7&amp;$AS17,'様式C-1-1用'!$C$4:$BS$1003,65,0),"")</f>
        <v/>
      </c>
      <c r="AG17" s="338" t="str">
        <f>IFERROR(VLOOKUP($AS$7&amp;$AS17,'様式C-1-1用'!$C$4:$BS$1004,66,0),"")</f>
        <v/>
      </c>
      <c r="AH17" s="338" t="str">
        <f>IFERROR(VLOOKUP($AS$7&amp;$AS17,'様式C-1-1用'!$C$4:$BS$1004,67,0),"")</f>
        <v/>
      </c>
      <c r="AI17" s="338" t="str">
        <f>IFERROR(VLOOKUP($AS$7&amp;$AS17,'様式C-1-1用'!$C$4:$BS$1004,68,0),"")</f>
        <v/>
      </c>
      <c r="AJ17" s="338" t="str">
        <f>IFERROR(VLOOKUP($AS$7&amp;$AS17,'様式C-1-1用'!$C$4:$BS$1004,69,0),"")</f>
        <v/>
      </c>
      <c r="AK17" s="914" t="str">
        <f>IFERROR(VLOOKUP($AS$7&amp;$AS17,'様式C-1-1用'!$C$4:$AI$1003,17,0),"")</f>
        <v/>
      </c>
      <c r="AL17" s="914"/>
      <c r="AM17" s="914"/>
      <c r="AN17" s="766"/>
      <c r="AO17" s="767"/>
      <c r="AP17" s="3"/>
      <c r="AQ17" s="165">
        <f t="shared" si="6"/>
        <v>0</v>
      </c>
      <c r="AS17" s="112">
        <f t="shared" si="7"/>
        <v>7</v>
      </c>
    </row>
    <row r="18" spans="2:45" ht="12" customHeight="1" x14ac:dyDescent="0.15">
      <c r="B18" s="697"/>
      <c r="C18" s="945"/>
      <c r="D18" s="943"/>
      <c r="E18" s="943"/>
      <c r="F18" s="943"/>
      <c r="G18" s="943"/>
      <c r="H18" s="943"/>
      <c r="I18" s="943"/>
      <c r="J18" s="944"/>
      <c r="K18" s="136" t="str">
        <f t="shared" si="5"/>
        <v/>
      </c>
      <c r="L18" s="935" t="str">
        <f>IFERROR(VLOOKUP($AS$7&amp;$AS18,'様式C-1-1用'!$C$4:$AI$3000,5,0),"")</f>
        <v/>
      </c>
      <c r="M18" s="936"/>
      <c r="N18" s="935" t="str">
        <f>IFERROR(VLOOKUP($AS$7&amp;$AS18,'様式C-1-1用'!$C$4:$AI$3000,6,0),"")</f>
        <v/>
      </c>
      <c r="O18" s="936"/>
      <c r="P18" s="935" t="str">
        <f>IFERROR(VLOOKUP($AS$7&amp;$AS18,'様式C-1-1用'!$C$4:$AI$3000,7,0),"")</f>
        <v/>
      </c>
      <c r="Q18" s="936"/>
      <c r="R18" s="431" t="str">
        <f>IFERROR(VLOOKUP($AS$7&amp;$AS18,'様式C-1-1用'!$C$4:$AI$3000,9,0),"")</f>
        <v/>
      </c>
      <c r="S18" s="431"/>
      <c r="T18" s="431"/>
      <c r="U18" s="913" t="str">
        <f>IFERROR(VLOOKUP($AS$7&amp;$AS18,'様式C-1-1用'!$C$4:$AI$3000,20,0),"")</f>
        <v/>
      </c>
      <c r="V18" s="915"/>
      <c r="W18" s="913" t="str">
        <f>IFERROR(VLOOKUP($AS$7&amp;$AS18,'様式C-1-1用'!$C$4:$AI$3000,23,0),"")</f>
        <v/>
      </c>
      <c r="X18" s="914"/>
      <c r="Y18" s="293" t="str">
        <f>IFERROR(VLOOKUP($AS$7&amp;$AS18,'様式C-1-1用'!$C$4:$CE$3000,58,0),"")</f>
        <v/>
      </c>
      <c r="Z18" s="294" t="str">
        <f>IFERROR(VLOOKUP($AS$7&amp;$AS18,'様式C-1-1用'!$C$4:$BS$1004,59,0),"")</f>
        <v/>
      </c>
      <c r="AA18" s="294" t="str">
        <f>IFERROR(VLOOKUP($AS$7&amp;$AS18,'様式C-1-1用'!$C$4:$BS$1004,60,0),"")</f>
        <v/>
      </c>
      <c r="AB18" s="294" t="str">
        <f>IFERROR(VLOOKUP($AS$7&amp;$AS18,'様式C-1-1用'!$C$4:$BS$1004,61,0),"")</f>
        <v/>
      </c>
      <c r="AC18" s="338" t="str">
        <f>IFERROR(VLOOKUP($AS$7&amp;$AS18,'様式C-1-1用'!$C$4:$BS$1004,62,0),"")</f>
        <v/>
      </c>
      <c r="AD18" s="338" t="str">
        <f>IFERROR(VLOOKUP($AS$7&amp;$AS18,'様式C-1-1用'!$C$4:$BS$1003,63,0),"")</f>
        <v/>
      </c>
      <c r="AE18" s="338" t="str">
        <f>IFERROR(VLOOKUP($AS$7&amp;$AS18,'様式C-1-1用'!$C$4:$BS$1003,64,0),"")</f>
        <v/>
      </c>
      <c r="AF18" s="338" t="str">
        <f>IFERROR(VLOOKUP($AS$7&amp;$AS18,'様式C-1-1用'!$C$4:$BS$1003,65,0),"")</f>
        <v/>
      </c>
      <c r="AG18" s="338" t="str">
        <f>IFERROR(VLOOKUP($AS$7&amp;$AS18,'様式C-1-1用'!$C$4:$BS$1004,66,0),"")</f>
        <v/>
      </c>
      <c r="AH18" s="338" t="str">
        <f>IFERROR(VLOOKUP($AS$7&amp;$AS18,'様式C-1-1用'!$C$4:$BS$1004,67,0),"")</f>
        <v/>
      </c>
      <c r="AI18" s="338" t="str">
        <f>IFERROR(VLOOKUP($AS$7&amp;$AS18,'様式C-1-1用'!$C$4:$BS$1004,68,0),"")</f>
        <v/>
      </c>
      <c r="AJ18" s="338" t="str">
        <f>IFERROR(VLOOKUP($AS$7&amp;$AS18,'様式C-1-1用'!$C$4:$BS$1004,69,0),"")</f>
        <v/>
      </c>
      <c r="AK18" s="914" t="str">
        <f>IFERROR(VLOOKUP($AS$7&amp;$AS18,'様式C-1-1用'!$C$4:$AI$1003,17,0),"")</f>
        <v/>
      </c>
      <c r="AL18" s="914"/>
      <c r="AM18" s="914"/>
      <c r="AN18" s="766"/>
      <c r="AO18" s="767"/>
      <c r="AP18" s="3"/>
      <c r="AQ18" s="165">
        <f t="shared" si="6"/>
        <v>0</v>
      </c>
      <c r="AS18" s="112">
        <f t="shared" si="7"/>
        <v>8</v>
      </c>
    </row>
    <row r="19" spans="2:45" ht="12" customHeight="1" x14ac:dyDescent="0.15">
      <c r="B19" s="697"/>
      <c r="C19" s="945"/>
      <c r="D19" s="943"/>
      <c r="E19" s="943"/>
      <c r="F19" s="943"/>
      <c r="G19" s="943"/>
      <c r="H19" s="943"/>
      <c r="I19" s="943"/>
      <c r="J19" s="944"/>
      <c r="K19" s="136" t="str">
        <f t="shared" si="5"/>
        <v/>
      </c>
      <c r="L19" s="935" t="str">
        <f>IFERROR(VLOOKUP($AS$7&amp;$AS19,'様式C-1-1用'!$C$4:$AI$3000,5,0),"")</f>
        <v/>
      </c>
      <c r="M19" s="936"/>
      <c r="N19" s="935" t="str">
        <f>IFERROR(VLOOKUP($AS$7&amp;$AS19,'様式C-1-1用'!$C$4:$AI$3000,6,0),"")</f>
        <v/>
      </c>
      <c r="O19" s="936"/>
      <c r="P19" s="935" t="str">
        <f>IFERROR(VLOOKUP($AS$7&amp;$AS19,'様式C-1-1用'!$C$4:$AI$3000,7,0),"")</f>
        <v/>
      </c>
      <c r="Q19" s="936"/>
      <c r="R19" s="431" t="str">
        <f>IFERROR(VLOOKUP($AS$7&amp;$AS19,'様式C-1-1用'!$C$4:$AI$3000,9,0),"")</f>
        <v/>
      </c>
      <c r="S19" s="431"/>
      <c r="T19" s="431"/>
      <c r="U19" s="913" t="str">
        <f>IFERROR(VLOOKUP($AS$7&amp;$AS19,'様式C-1-1用'!$C$4:$AI$3000,20,0),"")</f>
        <v/>
      </c>
      <c r="V19" s="915"/>
      <c r="W19" s="913" t="str">
        <f>IFERROR(VLOOKUP($AS$7&amp;$AS19,'様式C-1-1用'!$C$4:$AI$3000,23,0),"")</f>
        <v/>
      </c>
      <c r="X19" s="914"/>
      <c r="Y19" s="293" t="str">
        <f>IFERROR(VLOOKUP($AS$7&amp;$AS19,'様式C-1-1用'!$C$4:$CE$3000,58,0),"")</f>
        <v/>
      </c>
      <c r="Z19" s="294" t="str">
        <f>IFERROR(VLOOKUP($AS$7&amp;$AS19,'様式C-1-1用'!$C$4:$BS$1004,59,0),"")</f>
        <v/>
      </c>
      <c r="AA19" s="294" t="str">
        <f>IFERROR(VLOOKUP($AS$7&amp;$AS19,'様式C-1-1用'!$C$4:$BS$1004,60,0),"")</f>
        <v/>
      </c>
      <c r="AB19" s="294" t="str">
        <f>IFERROR(VLOOKUP($AS$7&amp;$AS19,'様式C-1-1用'!$C$4:$BS$1004,61,0),"")</f>
        <v/>
      </c>
      <c r="AC19" s="338" t="str">
        <f>IFERROR(VLOOKUP($AS$7&amp;$AS19,'様式C-1-1用'!$C$4:$BS$1004,62,0),"")</f>
        <v/>
      </c>
      <c r="AD19" s="338" t="str">
        <f>IFERROR(VLOOKUP($AS$7&amp;$AS19,'様式C-1-1用'!$C$4:$BS$1003,63,0),"")</f>
        <v/>
      </c>
      <c r="AE19" s="338" t="str">
        <f>IFERROR(VLOOKUP($AS$7&amp;$AS19,'様式C-1-1用'!$C$4:$BS$1003,64,0),"")</f>
        <v/>
      </c>
      <c r="AF19" s="338" t="str">
        <f>IFERROR(VLOOKUP($AS$7&amp;$AS19,'様式C-1-1用'!$C$4:$BS$1003,65,0),"")</f>
        <v/>
      </c>
      <c r="AG19" s="338" t="str">
        <f>IFERROR(VLOOKUP($AS$7&amp;$AS19,'様式C-1-1用'!$C$4:$BS$1004,66,0),"")</f>
        <v/>
      </c>
      <c r="AH19" s="338" t="str">
        <f>IFERROR(VLOOKUP($AS$7&amp;$AS19,'様式C-1-1用'!$C$4:$BS$1004,67,0),"")</f>
        <v/>
      </c>
      <c r="AI19" s="338" t="str">
        <f>IFERROR(VLOOKUP($AS$7&amp;$AS19,'様式C-1-1用'!$C$4:$BS$1004,68,0),"")</f>
        <v/>
      </c>
      <c r="AJ19" s="338" t="str">
        <f>IFERROR(VLOOKUP($AS$7&amp;$AS19,'様式C-1-1用'!$C$4:$BS$1004,69,0),"")</f>
        <v/>
      </c>
      <c r="AK19" s="914" t="str">
        <f>IFERROR(VLOOKUP($AS$7&amp;$AS19,'様式C-1-1用'!$C$4:$AI$1003,17,0),"")</f>
        <v/>
      </c>
      <c r="AL19" s="914"/>
      <c r="AM19" s="914"/>
      <c r="AN19" s="766"/>
      <c r="AO19" s="767"/>
      <c r="AP19" s="3"/>
      <c r="AQ19" s="165">
        <f t="shared" si="6"/>
        <v>0</v>
      </c>
      <c r="AS19" s="112">
        <f t="shared" si="7"/>
        <v>9</v>
      </c>
    </row>
    <row r="20" spans="2:45" ht="12" customHeight="1" x14ac:dyDescent="0.15">
      <c r="B20" s="697"/>
      <c r="C20" s="945"/>
      <c r="D20" s="943"/>
      <c r="E20" s="943"/>
      <c r="F20" s="943"/>
      <c r="G20" s="943"/>
      <c r="H20" s="943"/>
      <c r="I20" s="943"/>
      <c r="J20" s="944"/>
      <c r="K20" s="136" t="str">
        <f t="shared" si="5"/>
        <v/>
      </c>
      <c r="L20" s="935" t="str">
        <f>IFERROR(VLOOKUP($AS$7&amp;$AS20,'様式C-1-1用'!$C$4:$AI$3000,5,0),"")</f>
        <v/>
      </c>
      <c r="M20" s="936"/>
      <c r="N20" s="935" t="str">
        <f>IFERROR(VLOOKUP($AS$7&amp;$AS20,'様式C-1-1用'!$C$4:$AI$3000,6,0),"")</f>
        <v/>
      </c>
      <c r="O20" s="936"/>
      <c r="P20" s="935" t="str">
        <f>IFERROR(VLOOKUP($AS$7&amp;$AS20,'様式C-1-1用'!$C$4:$AI$3000,7,0),"")</f>
        <v/>
      </c>
      <c r="Q20" s="936"/>
      <c r="R20" s="431" t="str">
        <f>IFERROR(VLOOKUP($AS$7&amp;$AS20,'様式C-1-1用'!$C$4:$AI$3000,9,0),"")</f>
        <v/>
      </c>
      <c r="S20" s="431"/>
      <c r="T20" s="431"/>
      <c r="U20" s="913" t="str">
        <f>IFERROR(VLOOKUP($AS$7&amp;$AS20,'様式C-1-1用'!$C$4:$AI$3000,20,0),"")</f>
        <v/>
      </c>
      <c r="V20" s="915"/>
      <c r="W20" s="913" t="str">
        <f>IFERROR(VLOOKUP($AS$7&amp;$AS20,'様式C-1-1用'!$C$4:$AI$3000,23,0),"")</f>
        <v/>
      </c>
      <c r="X20" s="914"/>
      <c r="Y20" s="293" t="str">
        <f>IFERROR(VLOOKUP($AS$7&amp;$AS20,'様式C-1-1用'!$C$4:$CE$3000,58,0),"")</f>
        <v/>
      </c>
      <c r="Z20" s="294" t="str">
        <f>IFERROR(VLOOKUP($AS$7&amp;$AS20,'様式C-1-1用'!$C$4:$BS$1004,59,0),"")</f>
        <v/>
      </c>
      <c r="AA20" s="294" t="str">
        <f>IFERROR(VLOOKUP($AS$7&amp;$AS20,'様式C-1-1用'!$C$4:$BS$1004,60,0),"")</f>
        <v/>
      </c>
      <c r="AB20" s="294" t="str">
        <f>IFERROR(VLOOKUP($AS$7&amp;$AS20,'様式C-1-1用'!$C$4:$BS$1004,61,0),"")</f>
        <v/>
      </c>
      <c r="AC20" s="338" t="str">
        <f>IFERROR(VLOOKUP($AS$7&amp;$AS20,'様式C-1-1用'!$C$4:$BS$1004,62,0),"")</f>
        <v/>
      </c>
      <c r="AD20" s="338" t="str">
        <f>IFERROR(VLOOKUP($AS$7&amp;$AS20,'様式C-1-1用'!$C$4:$BS$1003,63,0),"")</f>
        <v/>
      </c>
      <c r="AE20" s="338" t="str">
        <f>IFERROR(VLOOKUP($AS$7&amp;$AS20,'様式C-1-1用'!$C$4:$BS$1003,64,0),"")</f>
        <v/>
      </c>
      <c r="AF20" s="338" t="str">
        <f>IFERROR(VLOOKUP($AS$7&amp;$AS20,'様式C-1-1用'!$C$4:$BS$1003,65,0),"")</f>
        <v/>
      </c>
      <c r="AG20" s="338" t="str">
        <f>IFERROR(VLOOKUP($AS$7&amp;$AS20,'様式C-1-1用'!$C$4:$BS$1004,66,0),"")</f>
        <v/>
      </c>
      <c r="AH20" s="338" t="str">
        <f>IFERROR(VLOOKUP($AS$7&amp;$AS20,'様式C-1-1用'!$C$4:$BS$1004,67,0),"")</f>
        <v/>
      </c>
      <c r="AI20" s="338" t="str">
        <f>IFERROR(VLOOKUP($AS$7&amp;$AS20,'様式C-1-1用'!$C$4:$BS$1004,68,0),"")</f>
        <v/>
      </c>
      <c r="AJ20" s="338" t="str">
        <f>IFERROR(VLOOKUP($AS$7&amp;$AS20,'様式C-1-1用'!$C$4:$BS$1004,69,0),"")</f>
        <v/>
      </c>
      <c r="AK20" s="914" t="str">
        <f>IFERROR(VLOOKUP($AS$7&amp;$AS20,'様式C-1-1用'!$C$4:$AI$1003,17,0),"")</f>
        <v/>
      </c>
      <c r="AL20" s="914"/>
      <c r="AM20" s="914"/>
      <c r="AN20" s="766"/>
      <c r="AO20" s="767"/>
      <c r="AP20" s="3"/>
      <c r="AQ20" s="165">
        <f t="shared" si="6"/>
        <v>0</v>
      </c>
      <c r="AS20" s="112">
        <f t="shared" si="7"/>
        <v>10</v>
      </c>
    </row>
    <row r="21" spans="2:45" ht="12" customHeight="1" x14ac:dyDescent="0.15">
      <c r="B21" s="697"/>
      <c r="C21" s="945"/>
      <c r="D21" s="943"/>
      <c r="E21" s="943"/>
      <c r="F21" s="943"/>
      <c r="G21" s="943"/>
      <c r="H21" s="943"/>
      <c r="I21" s="943"/>
      <c r="J21" s="944"/>
      <c r="K21" s="136" t="str">
        <f t="shared" si="5"/>
        <v/>
      </c>
      <c r="L21" s="935" t="str">
        <f>IFERROR(VLOOKUP($AS$7&amp;$AS21,'様式C-1-1用'!$C$4:$AI$3000,5,0),"")</f>
        <v/>
      </c>
      <c r="M21" s="936"/>
      <c r="N21" s="935" t="str">
        <f>IFERROR(VLOOKUP($AS$7&amp;$AS21,'様式C-1-1用'!$C$4:$AI$3000,6,0),"")</f>
        <v/>
      </c>
      <c r="O21" s="936"/>
      <c r="P21" s="935" t="str">
        <f>IFERROR(VLOOKUP($AS$7&amp;$AS21,'様式C-1-1用'!$C$4:$AI$3000,7,0),"")</f>
        <v/>
      </c>
      <c r="Q21" s="936"/>
      <c r="R21" s="431" t="str">
        <f>IFERROR(VLOOKUP($AS$7&amp;$AS21,'様式C-1-1用'!$C$4:$AI$3000,9,0),"")</f>
        <v/>
      </c>
      <c r="S21" s="431"/>
      <c r="T21" s="431"/>
      <c r="U21" s="913" t="str">
        <f>IFERROR(VLOOKUP($AS$7&amp;$AS21,'様式C-1-1用'!$C$4:$AI$3000,20,0),"")</f>
        <v/>
      </c>
      <c r="V21" s="915"/>
      <c r="W21" s="913" t="str">
        <f>IFERROR(VLOOKUP($AS$7&amp;$AS21,'様式C-1-1用'!$C$4:$AI$3000,23,0),"")</f>
        <v/>
      </c>
      <c r="X21" s="914"/>
      <c r="Y21" s="293" t="str">
        <f>IFERROR(VLOOKUP($AS$7&amp;$AS21,'様式C-1-1用'!$C$4:$CE$3000,58,0),"")</f>
        <v/>
      </c>
      <c r="Z21" s="294" t="str">
        <f>IFERROR(VLOOKUP($AS$7&amp;$AS21,'様式C-1-1用'!$C$4:$BS$1004,59,0),"")</f>
        <v/>
      </c>
      <c r="AA21" s="294" t="str">
        <f>IFERROR(VLOOKUP($AS$7&amp;$AS21,'様式C-1-1用'!$C$4:$BS$1004,60,0),"")</f>
        <v/>
      </c>
      <c r="AB21" s="294" t="str">
        <f>IFERROR(VLOOKUP($AS$7&amp;$AS21,'様式C-1-1用'!$C$4:$BS$1004,61,0),"")</f>
        <v/>
      </c>
      <c r="AC21" s="338" t="str">
        <f>IFERROR(VLOOKUP($AS$7&amp;$AS21,'様式C-1-1用'!$C$4:$BS$1004,62,0),"")</f>
        <v/>
      </c>
      <c r="AD21" s="338" t="str">
        <f>IFERROR(VLOOKUP($AS$7&amp;$AS21,'様式C-1-1用'!$C$4:$BS$1003,63,0),"")</f>
        <v/>
      </c>
      <c r="AE21" s="338" t="str">
        <f>IFERROR(VLOOKUP($AS$7&amp;$AS21,'様式C-1-1用'!$C$4:$BS$1003,64,0),"")</f>
        <v/>
      </c>
      <c r="AF21" s="338" t="str">
        <f>IFERROR(VLOOKUP($AS$7&amp;$AS21,'様式C-1-1用'!$C$4:$BS$1003,65,0),"")</f>
        <v/>
      </c>
      <c r="AG21" s="338" t="str">
        <f>IFERROR(VLOOKUP($AS$7&amp;$AS21,'様式C-1-1用'!$C$4:$BS$1004,66,0),"")</f>
        <v/>
      </c>
      <c r="AH21" s="338" t="str">
        <f>IFERROR(VLOOKUP($AS$7&amp;$AS21,'様式C-1-1用'!$C$4:$BS$1004,67,0),"")</f>
        <v/>
      </c>
      <c r="AI21" s="338" t="str">
        <f>IFERROR(VLOOKUP($AS$7&amp;$AS21,'様式C-1-1用'!$C$4:$BS$1004,68,0),"")</f>
        <v/>
      </c>
      <c r="AJ21" s="338" t="str">
        <f>IFERROR(VLOOKUP($AS$7&amp;$AS21,'様式C-1-1用'!$C$4:$BS$1004,69,0),"")</f>
        <v/>
      </c>
      <c r="AK21" s="914" t="str">
        <f>IFERROR(VLOOKUP($AS$7&amp;$AS21,'様式C-1-1用'!$C$4:$AI$1003,17,0),"")</f>
        <v/>
      </c>
      <c r="AL21" s="914"/>
      <c r="AM21" s="914"/>
      <c r="AN21" s="766"/>
      <c r="AO21" s="767"/>
      <c r="AP21" s="3"/>
      <c r="AQ21" s="165">
        <f t="shared" si="6"/>
        <v>0</v>
      </c>
      <c r="AS21" s="112">
        <f t="shared" si="7"/>
        <v>11</v>
      </c>
    </row>
    <row r="22" spans="2:45" ht="12" customHeight="1" x14ac:dyDescent="0.15">
      <c r="B22" s="697"/>
      <c r="C22" s="945"/>
      <c r="D22" s="943"/>
      <c r="E22" s="943"/>
      <c r="F22" s="943"/>
      <c r="G22" s="943"/>
      <c r="H22" s="943"/>
      <c r="I22" s="943"/>
      <c r="J22" s="944"/>
      <c r="K22" s="136" t="str">
        <f t="shared" si="5"/>
        <v/>
      </c>
      <c r="L22" s="935" t="str">
        <f>IFERROR(VLOOKUP($AS$7&amp;$AS22,'様式C-1-1用'!$C$4:$AI$3000,5,0),"")</f>
        <v/>
      </c>
      <c r="M22" s="936"/>
      <c r="N22" s="935" t="str">
        <f>IFERROR(VLOOKUP($AS$7&amp;$AS22,'様式C-1-1用'!$C$4:$AI$3000,6,0),"")</f>
        <v/>
      </c>
      <c r="O22" s="936"/>
      <c r="P22" s="935" t="str">
        <f>IFERROR(VLOOKUP($AS$7&amp;$AS22,'様式C-1-1用'!$C$4:$AI$3000,7,0),"")</f>
        <v/>
      </c>
      <c r="Q22" s="936"/>
      <c r="R22" s="431" t="str">
        <f>IFERROR(VLOOKUP($AS$7&amp;$AS22,'様式C-1-1用'!$C$4:$AI$3000,9,0),"")</f>
        <v/>
      </c>
      <c r="S22" s="431"/>
      <c r="T22" s="431"/>
      <c r="U22" s="913" t="str">
        <f>IFERROR(VLOOKUP($AS$7&amp;$AS22,'様式C-1-1用'!$C$4:$AI$3000,20,0),"")</f>
        <v/>
      </c>
      <c r="V22" s="915"/>
      <c r="W22" s="913" t="str">
        <f>IFERROR(VLOOKUP($AS$7&amp;$AS22,'様式C-1-1用'!$C$4:$AI$3000,23,0),"")</f>
        <v/>
      </c>
      <c r="X22" s="914"/>
      <c r="Y22" s="293" t="str">
        <f>IFERROR(VLOOKUP($AS$7&amp;$AS22,'様式C-1-1用'!$C$4:$CE$3000,58,0),"")</f>
        <v/>
      </c>
      <c r="Z22" s="294" t="str">
        <f>IFERROR(VLOOKUP($AS$7&amp;$AS22,'様式C-1-1用'!$C$4:$BS$1004,59,0),"")</f>
        <v/>
      </c>
      <c r="AA22" s="294" t="str">
        <f>IFERROR(VLOOKUP($AS$7&amp;$AS22,'様式C-1-1用'!$C$4:$BS$1004,60,0),"")</f>
        <v/>
      </c>
      <c r="AB22" s="294" t="str">
        <f>IFERROR(VLOOKUP($AS$7&amp;$AS22,'様式C-1-1用'!$C$4:$BS$1004,61,0),"")</f>
        <v/>
      </c>
      <c r="AC22" s="338" t="str">
        <f>IFERROR(VLOOKUP($AS$7&amp;$AS22,'様式C-1-1用'!$C$4:$BS$1004,62,0),"")</f>
        <v/>
      </c>
      <c r="AD22" s="338" t="str">
        <f>IFERROR(VLOOKUP($AS$7&amp;$AS22,'様式C-1-1用'!$C$4:$BS$1003,63,0),"")</f>
        <v/>
      </c>
      <c r="AE22" s="338" t="str">
        <f>IFERROR(VLOOKUP($AS$7&amp;$AS22,'様式C-1-1用'!$C$4:$BS$1003,64,0),"")</f>
        <v/>
      </c>
      <c r="AF22" s="338" t="str">
        <f>IFERROR(VLOOKUP($AS$7&amp;$AS22,'様式C-1-1用'!$C$4:$BS$1003,65,0),"")</f>
        <v/>
      </c>
      <c r="AG22" s="338" t="str">
        <f>IFERROR(VLOOKUP($AS$7&amp;$AS22,'様式C-1-1用'!$C$4:$BS$1004,66,0),"")</f>
        <v/>
      </c>
      <c r="AH22" s="338" t="str">
        <f>IFERROR(VLOOKUP($AS$7&amp;$AS22,'様式C-1-1用'!$C$4:$BS$1004,67,0),"")</f>
        <v/>
      </c>
      <c r="AI22" s="338" t="str">
        <f>IFERROR(VLOOKUP($AS$7&amp;$AS22,'様式C-1-1用'!$C$4:$BS$1004,68,0),"")</f>
        <v/>
      </c>
      <c r="AJ22" s="338" t="str">
        <f>IFERROR(VLOOKUP($AS$7&amp;$AS22,'様式C-1-1用'!$C$4:$BS$1004,69,0),"")</f>
        <v/>
      </c>
      <c r="AK22" s="914" t="str">
        <f>IFERROR(VLOOKUP($AS$7&amp;$AS22,'様式C-1-1用'!$C$4:$AI$1003,17,0),"")</f>
        <v/>
      </c>
      <c r="AL22" s="914"/>
      <c r="AM22" s="914"/>
      <c r="AN22" s="766"/>
      <c r="AO22" s="767"/>
      <c r="AP22" s="3"/>
      <c r="AQ22" s="165">
        <f t="shared" si="6"/>
        <v>0</v>
      </c>
      <c r="AS22" s="112">
        <f t="shared" si="7"/>
        <v>12</v>
      </c>
    </row>
    <row r="23" spans="2:45" ht="12" customHeight="1" x14ac:dyDescent="0.15">
      <c r="B23" s="697"/>
      <c r="C23" s="945"/>
      <c r="D23" s="943"/>
      <c r="E23" s="943"/>
      <c r="F23" s="943"/>
      <c r="G23" s="943"/>
      <c r="H23" s="943"/>
      <c r="I23" s="943"/>
      <c r="J23" s="944"/>
      <c r="K23" s="136" t="str">
        <f t="shared" si="5"/>
        <v/>
      </c>
      <c r="L23" s="935" t="str">
        <f>IFERROR(VLOOKUP($AS$7&amp;$AS23,'様式C-1-1用'!$C$4:$AI$3000,5,0),"")</f>
        <v/>
      </c>
      <c r="M23" s="936"/>
      <c r="N23" s="935" t="str">
        <f>IFERROR(VLOOKUP($AS$7&amp;$AS23,'様式C-1-1用'!$C$4:$AI$3000,6,0),"")</f>
        <v/>
      </c>
      <c r="O23" s="936"/>
      <c r="P23" s="935" t="str">
        <f>IFERROR(VLOOKUP($AS$7&amp;$AS23,'様式C-1-1用'!$C$4:$AI$3000,7,0),"")</f>
        <v/>
      </c>
      <c r="Q23" s="936"/>
      <c r="R23" s="431" t="str">
        <f>IFERROR(VLOOKUP($AS$7&amp;$AS23,'様式C-1-1用'!$C$4:$AI$3000,9,0),"")</f>
        <v/>
      </c>
      <c r="S23" s="431"/>
      <c r="T23" s="431"/>
      <c r="U23" s="913" t="str">
        <f>IFERROR(VLOOKUP($AS$7&amp;$AS23,'様式C-1-1用'!$C$4:$AI$3000,20,0),"")</f>
        <v/>
      </c>
      <c r="V23" s="915"/>
      <c r="W23" s="913" t="str">
        <f>IFERROR(VLOOKUP($AS$7&amp;$AS23,'様式C-1-1用'!$C$4:$AI$3000,23,0),"")</f>
        <v/>
      </c>
      <c r="X23" s="914"/>
      <c r="Y23" s="293" t="str">
        <f>IFERROR(VLOOKUP($AS$7&amp;$AS23,'様式C-1-1用'!$C$4:$CE$3000,58,0),"")</f>
        <v/>
      </c>
      <c r="Z23" s="294" t="str">
        <f>IFERROR(VLOOKUP($AS$7&amp;$AS23,'様式C-1-1用'!$C$4:$BS$1004,59,0),"")</f>
        <v/>
      </c>
      <c r="AA23" s="294" t="str">
        <f>IFERROR(VLOOKUP($AS$7&amp;$AS23,'様式C-1-1用'!$C$4:$BS$1004,60,0),"")</f>
        <v/>
      </c>
      <c r="AB23" s="294" t="str">
        <f>IFERROR(VLOOKUP($AS$7&amp;$AS23,'様式C-1-1用'!$C$4:$BS$1004,61,0),"")</f>
        <v/>
      </c>
      <c r="AC23" s="338" t="str">
        <f>IFERROR(VLOOKUP($AS$7&amp;$AS23,'様式C-1-1用'!$C$4:$BS$1004,62,0),"")</f>
        <v/>
      </c>
      <c r="AD23" s="338" t="str">
        <f>IFERROR(VLOOKUP($AS$7&amp;$AS23,'様式C-1-1用'!$C$4:$BS$1003,63,0),"")</f>
        <v/>
      </c>
      <c r="AE23" s="338" t="str">
        <f>IFERROR(VLOOKUP($AS$7&amp;$AS23,'様式C-1-1用'!$C$4:$BS$1003,64,0),"")</f>
        <v/>
      </c>
      <c r="AF23" s="338" t="str">
        <f>IFERROR(VLOOKUP($AS$7&amp;$AS23,'様式C-1-1用'!$C$4:$BS$1003,65,0),"")</f>
        <v/>
      </c>
      <c r="AG23" s="338" t="str">
        <f>IFERROR(VLOOKUP($AS$7&amp;$AS23,'様式C-1-1用'!$C$4:$BS$1004,66,0),"")</f>
        <v/>
      </c>
      <c r="AH23" s="338" t="str">
        <f>IFERROR(VLOOKUP($AS$7&amp;$AS23,'様式C-1-1用'!$C$4:$BS$1004,67,0),"")</f>
        <v/>
      </c>
      <c r="AI23" s="338" t="str">
        <f>IFERROR(VLOOKUP($AS$7&amp;$AS23,'様式C-1-1用'!$C$4:$BS$1004,68,0),"")</f>
        <v/>
      </c>
      <c r="AJ23" s="338" t="str">
        <f>IFERROR(VLOOKUP($AS$7&amp;$AS23,'様式C-1-1用'!$C$4:$BS$1004,69,0),"")</f>
        <v/>
      </c>
      <c r="AK23" s="914" t="str">
        <f>IFERROR(VLOOKUP($AS$7&amp;$AS23,'様式C-1-1用'!$C$4:$AI$1003,17,0),"")</f>
        <v/>
      </c>
      <c r="AL23" s="914"/>
      <c r="AM23" s="914"/>
      <c r="AN23" s="766"/>
      <c r="AO23" s="767"/>
      <c r="AP23" s="3"/>
      <c r="AQ23" s="165">
        <f t="shared" si="6"/>
        <v>0</v>
      </c>
      <c r="AS23" s="112">
        <f t="shared" si="7"/>
        <v>13</v>
      </c>
    </row>
    <row r="24" spans="2:45" ht="12" customHeight="1" x14ac:dyDescent="0.15">
      <c r="B24" s="697"/>
      <c r="C24" s="945"/>
      <c r="D24" s="943"/>
      <c r="E24" s="943"/>
      <c r="F24" s="943"/>
      <c r="G24" s="943"/>
      <c r="H24" s="943"/>
      <c r="I24" s="943"/>
      <c r="J24" s="944"/>
      <c r="K24" s="136" t="str">
        <f t="shared" si="5"/>
        <v/>
      </c>
      <c r="L24" s="935" t="str">
        <f>IFERROR(VLOOKUP($AS$7&amp;$AS24,'様式C-1-1用'!$C$4:$AI$3000,5,0),"")</f>
        <v/>
      </c>
      <c r="M24" s="936"/>
      <c r="N24" s="935" t="str">
        <f>IFERROR(VLOOKUP($AS$7&amp;$AS24,'様式C-1-1用'!$C$4:$AI$3000,6,0),"")</f>
        <v/>
      </c>
      <c r="O24" s="936"/>
      <c r="P24" s="935" t="str">
        <f>IFERROR(VLOOKUP($AS$7&amp;$AS24,'様式C-1-1用'!$C$4:$AI$3000,7,0),"")</f>
        <v/>
      </c>
      <c r="Q24" s="936"/>
      <c r="R24" s="431" t="str">
        <f>IFERROR(VLOOKUP($AS$7&amp;$AS24,'様式C-1-1用'!$C$4:$AI$3000,9,0),"")</f>
        <v/>
      </c>
      <c r="S24" s="431"/>
      <c r="T24" s="431"/>
      <c r="U24" s="913" t="str">
        <f>IFERROR(VLOOKUP($AS$7&amp;$AS24,'様式C-1-1用'!$C$4:$AI$3000,20,0),"")</f>
        <v/>
      </c>
      <c r="V24" s="915"/>
      <c r="W24" s="913" t="str">
        <f>IFERROR(VLOOKUP($AS$7&amp;$AS24,'様式C-1-1用'!$C$4:$AI$3000,23,0),"")</f>
        <v/>
      </c>
      <c r="X24" s="914"/>
      <c r="Y24" s="293" t="str">
        <f>IFERROR(VLOOKUP($AS$7&amp;$AS24,'様式C-1-1用'!$C$4:$CE$3000,58,0),"")</f>
        <v/>
      </c>
      <c r="Z24" s="294" t="str">
        <f>IFERROR(VLOOKUP($AS$7&amp;$AS24,'様式C-1-1用'!$C$4:$BS$1004,59,0),"")</f>
        <v/>
      </c>
      <c r="AA24" s="294" t="str">
        <f>IFERROR(VLOOKUP($AS$7&amp;$AS24,'様式C-1-1用'!$C$4:$BS$1004,60,0),"")</f>
        <v/>
      </c>
      <c r="AB24" s="294" t="str">
        <f>IFERROR(VLOOKUP($AS$7&amp;$AS24,'様式C-1-1用'!$C$4:$BS$1004,61,0),"")</f>
        <v/>
      </c>
      <c r="AC24" s="338" t="str">
        <f>IFERROR(VLOOKUP($AS$7&amp;$AS24,'様式C-1-1用'!$C$4:$BS$1004,62,0),"")</f>
        <v/>
      </c>
      <c r="AD24" s="338" t="str">
        <f>IFERROR(VLOOKUP($AS$7&amp;$AS24,'様式C-1-1用'!$C$4:$BS$1003,63,0),"")</f>
        <v/>
      </c>
      <c r="AE24" s="338" t="str">
        <f>IFERROR(VLOOKUP($AS$7&amp;$AS24,'様式C-1-1用'!$C$4:$BS$1003,64,0),"")</f>
        <v/>
      </c>
      <c r="AF24" s="338" t="str">
        <f>IFERROR(VLOOKUP($AS$7&amp;$AS24,'様式C-1-1用'!$C$4:$BS$1003,65,0),"")</f>
        <v/>
      </c>
      <c r="AG24" s="338" t="str">
        <f>IFERROR(VLOOKUP($AS$7&amp;$AS24,'様式C-1-1用'!$C$4:$BS$1004,66,0),"")</f>
        <v/>
      </c>
      <c r="AH24" s="338" t="str">
        <f>IFERROR(VLOOKUP($AS$7&amp;$AS24,'様式C-1-1用'!$C$4:$BS$1004,67,0),"")</f>
        <v/>
      </c>
      <c r="AI24" s="338" t="str">
        <f>IFERROR(VLOOKUP($AS$7&amp;$AS24,'様式C-1-1用'!$C$4:$BS$1004,68,0),"")</f>
        <v/>
      </c>
      <c r="AJ24" s="338" t="str">
        <f>IFERROR(VLOOKUP($AS$7&amp;$AS24,'様式C-1-1用'!$C$4:$BS$1004,69,0),"")</f>
        <v/>
      </c>
      <c r="AK24" s="914" t="str">
        <f>IFERROR(VLOOKUP($AS$7&amp;$AS24,'様式C-1-1用'!$C$4:$AI$1003,17,0),"")</f>
        <v/>
      </c>
      <c r="AL24" s="914"/>
      <c r="AM24" s="914"/>
      <c r="AN24" s="766"/>
      <c r="AO24" s="767"/>
      <c r="AP24" s="3"/>
      <c r="AQ24" s="165">
        <f t="shared" si="6"/>
        <v>0</v>
      </c>
      <c r="AS24" s="112">
        <f t="shared" si="7"/>
        <v>14</v>
      </c>
    </row>
    <row r="25" spans="2:45" ht="12" customHeight="1" x14ac:dyDescent="0.15">
      <c r="B25" s="697"/>
      <c r="C25" s="945"/>
      <c r="D25" s="943"/>
      <c r="E25" s="943"/>
      <c r="F25" s="943"/>
      <c r="G25" s="943"/>
      <c r="H25" s="943"/>
      <c r="I25" s="943"/>
      <c r="J25" s="944"/>
      <c r="K25" s="136" t="str">
        <f t="shared" si="5"/>
        <v/>
      </c>
      <c r="L25" s="935" t="str">
        <f>IFERROR(VLOOKUP($AS$7&amp;$AS25,'様式C-1-1用'!$C$4:$AI$3000,5,0),"")</f>
        <v/>
      </c>
      <c r="M25" s="936"/>
      <c r="N25" s="935" t="str">
        <f>IFERROR(VLOOKUP($AS$7&amp;$AS25,'様式C-1-1用'!$C$4:$AI$3000,6,0),"")</f>
        <v/>
      </c>
      <c r="O25" s="936"/>
      <c r="P25" s="935" t="str">
        <f>IFERROR(VLOOKUP($AS$7&amp;$AS25,'様式C-1-1用'!$C$4:$AI$3000,7,0),"")</f>
        <v/>
      </c>
      <c r="Q25" s="936"/>
      <c r="R25" s="431" t="str">
        <f>IFERROR(VLOOKUP($AS$7&amp;$AS25,'様式C-1-1用'!$C$4:$AI$3000,9,0),"")</f>
        <v/>
      </c>
      <c r="S25" s="431"/>
      <c r="T25" s="431"/>
      <c r="U25" s="913" t="str">
        <f>IFERROR(VLOOKUP($AS$7&amp;$AS25,'様式C-1-1用'!$C$4:$AI$3000,20,0),"")</f>
        <v/>
      </c>
      <c r="V25" s="915"/>
      <c r="W25" s="913" t="str">
        <f>IFERROR(VLOOKUP($AS$7&amp;$AS25,'様式C-1-1用'!$C$4:$AI$3000,23,0),"")</f>
        <v/>
      </c>
      <c r="X25" s="914"/>
      <c r="Y25" s="293" t="str">
        <f>IFERROR(VLOOKUP($AS$7&amp;$AS25,'様式C-1-1用'!$C$4:$CE$3000,58,0),"")</f>
        <v/>
      </c>
      <c r="Z25" s="294" t="str">
        <f>IFERROR(VLOOKUP($AS$7&amp;$AS25,'様式C-1-1用'!$C$4:$BS$1004,59,0),"")</f>
        <v/>
      </c>
      <c r="AA25" s="294" t="str">
        <f>IFERROR(VLOOKUP($AS$7&amp;$AS25,'様式C-1-1用'!$C$4:$BS$1004,60,0),"")</f>
        <v/>
      </c>
      <c r="AB25" s="294" t="str">
        <f>IFERROR(VLOOKUP($AS$7&amp;$AS25,'様式C-1-1用'!$C$4:$BS$1004,61,0),"")</f>
        <v/>
      </c>
      <c r="AC25" s="338" t="str">
        <f>IFERROR(VLOOKUP($AS$7&amp;$AS25,'様式C-1-1用'!$C$4:$BS$1004,62,0),"")</f>
        <v/>
      </c>
      <c r="AD25" s="338" t="str">
        <f>IFERROR(VLOOKUP($AS$7&amp;$AS25,'様式C-1-1用'!$C$4:$BS$1003,63,0),"")</f>
        <v/>
      </c>
      <c r="AE25" s="338" t="str">
        <f>IFERROR(VLOOKUP($AS$7&amp;$AS25,'様式C-1-1用'!$C$4:$BS$1003,64,0),"")</f>
        <v/>
      </c>
      <c r="AF25" s="338" t="str">
        <f>IFERROR(VLOOKUP($AS$7&amp;$AS25,'様式C-1-1用'!$C$4:$BS$1003,65,0),"")</f>
        <v/>
      </c>
      <c r="AG25" s="338" t="str">
        <f>IFERROR(VLOOKUP($AS$7&amp;$AS25,'様式C-1-1用'!$C$4:$BS$1004,66,0),"")</f>
        <v/>
      </c>
      <c r="AH25" s="338" t="str">
        <f>IFERROR(VLOOKUP($AS$7&amp;$AS25,'様式C-1-1用'!$C$4:$BS$1004,67,0),"")</f>
        <v/>
      </c>
      <c r="AI25" s="338" t="str">
        <f>IFERROR(VLOOKUP($AS$7&amp;$AS25,'様式C-1-1用'!$C$4:$BS$1004,68,0),"")</f>
        <v/>
      </c>
      <c r="AJ25" s="338" t="str">
        <f>IFERROR(VLOOKUP($AS$7&amp;$AS25,'様式C-1-1用'!$C$4:$BS$1004,69,0),"")</f>
        <v/>
      </c>
      <c r="AK25" s="914" t="str">
        <f>IFERROR(VLOOKUP($AS$7&amp;$AS25,'様式C-1-1用'!$C$4:$AI$1003,17,0),"")</f>
        <v/>
      </c>
      <c r="AL25" s="914"/>
      <c r="AM25" s="914"/>
      <c r="AN25" s="766"/>
      <c r="AO25" s="767"/>
      <c r="AP25" s="3"/>
      <c r="AQ25" s="165">
        <f t="shared" si="6"/>
        <v>0</v>
      </c>
      <c r="AS25" s="112">
        <f t="shared" si="7"/>
        <v>15</v>
      </c>
    </row>
    <row r="26" spans="2:45" ht="12" customHeight="1" x14ac:dyDescent="0.15">
      <c r="B26" s="697"/>
      <c r="C26" s="945"/>
      <c r="D26" s="943"/>
      <c r="E26" s="943"/>
      <c r="F26" s="943"/>
      <c r="G26" s="943"/>
      <c r="H26" s="943"/>
      <c r="I26" s="943"/>
      <c r="J26" s="944"/>
      <c r="K26" s="136" t="str">
        <f t="shared" si="5"/>
        <v/>
      </c>
      <c r="L26" s="935" t="str">
        <f>IFERROR(VLOOKUP($AS$7&amp;$AS26,'様式C-1-1用'!$C$4:$AI$3000,5,0),"")</f>
        <v/>
      </c>
      <c r="M26" s="936"/>
      <c r="N26" s="935" t="str">
        <f>IFERROR(VLOOKUP($AS$7&amp;$AS26,'様式C-1-1用'!$C$4:$AI$3000,6,0),"")</f>
        <v/>
      </c>
      <c r="O26" s="936"/>
      <c r="P26" s="935" t="str">
        <f>IFERROR(VLOOKUP($AS$7&amp;$AS26,'様式C-1-1用'!$C$4:$AI$3000,7,0),"")</f>
        <v/>
      </c>
      <c r="Q26" s="936"/>
      <c r="R26" s="431" t="str">
        <f>IFERROR(VLOOKUP($AS$7&amp;$AS26,'様式C-1-1用'!$C$4:$AI$3000,9,0),"")</f>
        <v/>
      </c>
      <c r="S26" s="431"/>
      <c r="T26" s="431"/>
      <c r="U26" s="913" t="str">
        <f>IFERROR(VLOOKUP($AS$7&amp;$AS26,'様式C-1-1用'!$C$4:$AI$3000,20,0),"")</f>
        <v/>
      </c>
      <c r="V26" s="915"/>
      <c r="W26" s="913" t="str">
        <f>IFERROR(VLOOKUP($AS$7&amp;$AS26,'様式C-1-1用'!$C$4:$AI$3000,23,0),"")</f>
        <v/>
      </c>
      <c r="X26" s="914"/>
      <c r="Y26" s="293" t="str">
        <f>IFERROR(VLOOKUP($AS$7&amp;$AS26,'様式C-1-1用'!$C$4:$CE$3000,58,0),"")</f>
        <v/>
      </c>
      <c r="Z26" s="294" t="str">
        <f>IFERROR(VLOOKUP($AS$7&amp;$AS26,'様式C-1-1用'!$C$4:$BS$1004,59,0),"")</f>
        <v/>
      </c>
      <c r="AA26" s="294" t="str">
        <f>IFERROR(VLOOKUP($AS$7&amp;$AS26,'様式C-1-1用'!$C$4:$BS$1004,60,0),"")</f>
        <v/>
      </c>
      <c r="AB26" s="294" t="str">
        <f>IFERROR(VLOOKUP($AS$7&amp;$AS26,'様式C-1-1用'!$C$4:$BS$1004,61,0),"")</f>
        <v/>
      </c>
      <c r="AC26" s="338" t="str">
        <f>IFERROR(VLOOKUP($AS$7&amp;$AS26,'様式C-1-1用'!$C$4:$BS$1004,62,0),"")</f>
        <v/>
      </c>
      <c r="AD26" s="338" t="str">
        <f>IFERROR(VLOOKUP($AS$7&amp;$AS26,'様式C-1-1用'!$C$4:$BS$1003,63,0),"")</f>
        <v/>
      </c>
      <c r="AE26" s="338" t="str">
        <f>IFERROR(VLOOKUP($AS$7&amp;$AS26,'様式C-1-1用'!$C$4:$BS$1003,64,0),"")</f>
        <v/>
      </c>
      <c r="AF26" s="338" t="str">
        <f>IFERROR(VLOOKUP($AS$7&amp;$AS26,'様式C-1-1用'!$C$4:$BS$1003,65,0),"")</f>
        <v/>
      </c>
      <c r="AG26" s="338" t="str">
        <f>IFERROR(VLOOKUP($AS$7&amp;$AS26,'様式C-1-1用'!$C$4:$BS$1004,66,0),"")</f>
        <v/>
      </c>
      <c r="AH26" s="338" t="str">
        <f>IFERROR(VLOOKUP($AS$7&amp;$AS26,'様式C-1-1用'!$C$4:$BS$1004,67,0),"")</f>
        <v/>
      </c>
      <c r="AI26" s="338" t="str">
        <f>IFERROR(VLOOKUP($AS$7&amp;$AS26,'様式C-1-1用'!$C$4:$BS$1004,68,0),"")</f>
        <v/>
      </c>
      <c r="AJ26" s="338" t="str">
        <f>IFERROR(VLOOKUP($AS$7&amp;$AS26,'様式C-1-1用'!$C$4:$BS$1004,69,0),"")</f>
        <v/>
      </c>
      <c r="AK26" s="914" t="str">
        <f>IFERROR(VLOOKUP($AS$7&amp;$AS26,'様式C-1-1用'!$C$4:$AI$1003,17,0),"")</f>
        <v/>
      </c>
      <c r="AL26" s="914"/>
      <c r="AM26" s="914"/>
      <c r="AN26" s="766"/>
      <c r="AO26" s="767"/>
      <c r="AP26" s="3"/>
      <c r="AQ26" s="165">
        <f t="shared" si="6"/>
        <v>0</v>
      </c>
      <c r="AS26" s="112">
        <f t="shared" si="7"/>
        <v>16</v>
      </c>
    </row>
    <row r="27" spans="2:45" ht="12" customHeight="1" x14ac:dyDescent="0.15">
      <c r="B27" s="697"/>
      <c r="C27" s="945"/>
      <c r="D27" s="943"/>
      <c r="E27" s="943"/>
      <c r="F27" s="943"/>
      <c r="G27" s="943"/>
      <c r="H27" s="943"/>
      <c r="I27" s="943"/>
      <c r="J27" s="944"/>
      <c r="K27" s="136" t="str">
        <f t="shared" si="5"/>
        <v/>
      </c>
      <c r="L27" s="935" t="str">
        <f>IFERROR(VLOOKUP($AS$7&amp;$AS27,'様式C-1-1用'!$C$4:$AI$3000,5,0),"")</f>
        <v/>
      </c>
      <c r="M27" s="936"/>
      <c r="N27" s="935" t="str">
        <f>IFERROR(VLOOKUP($AS$7&amp;$AS27,'様式C-1-1用'!$C$4:$AI$3000,6,0),"")</f>
        <v/>
      </c>
      <c r="O27" s="936"/>
      <c r="P27" s="935" t="str">
        <f>IFERROR(VLOOKUP($AS$7&amp;$AS27,'様式C-1-1用'!$C$4:$AI$3000,7,0),"")</f>
        <v/>
      </c>
      <c r="Q27" s="936"/>
      <c r="R27" s="431" t="str">
        <f>IFERROR(VLOOKUP($AS$7&amp;$AS27,'様式C-1-1用'!$C$4:$AI$3000,9,0),"")</f>
        <v/>
      </c>
      <c r="S27" s="431"/>
      <c r="T27" s="431"/>
      <c r="U27" s="913" t="str">
        <f>IFERROR(VLOOKUP($AS$7&amp;$AS27,'様式C-1-1用'!$C$4:$AI$3000,20,0),"")</f>
        <v/>
      </c>
      <c r="V27" s="915"/>
      <c r="W27" s="913" t="str">
        <f>IFERROR(VLOOKUP($AS$7&amp;$AS27,'様式C-1-1用'!$C$4:$AI$3000,23,0),"")</f>
        <v/>
      </c>
      <c r="X27" s="914"/>
      <c r="Y27" s="293" t="str">
        <f>IFERROR(VLOOKUP($AS$7&amp;$AS27,'様式C-1-1用'!$C$4:$CE$3000,58,0),"")</f>
        <v/>
      </c>
      <c r="Z27" s="294" t="str">
        <f>IFERROR(VLOOKUP($AS$7&amp;$AS27,'様式C-1-1用'!$C$4:$BS$1004,59,0),"")</f>
        <v/>
      </c>
      <c r="AA27" s="294" t="str">
        <f>IFERROR(VLOOKUP($AS$7&amp;$AS27,'様式C-1-1用'!$C$4:$BS$1004,60,0),"")</f>
        <v/>
      </c>
      <c r="AB27" s="294" t="str">
        <f>IFERROR(VLOOKUP($AS$7&amp;$AS27,'様式C-1-1用'!$C$4:$BS$1004,61,0),"")</f>
        <v/>
      </c>
      <c r="AC27" s="338" t="str">
        <f>IFERROR(VLOOKUP($AS$7&amp;$AS27,'様式C-1-1用'!$C$4:$BS$1004,62,0),"")</f>
        <v/>
      </c>
      <c r="AD27" s="338" t="str">
        <f>IFERROR(VLOOKUP($AS$7&amp;$AS27,'様式C-1-1用'!$C$4:$BS$1003,63,0),"")</f>
        <v/>
      </c>
      <c r="AE27" s="338" t="str">
        <f>IFERROR(VLOOKUP($AS$7&amp;$AS27,'様式C-1-1用'!$C$4:$BS$1003,64,0),"")</f>
        <v/>
      </c>
      <c r="AF27" s="338" t="str">
        <f>IFERROR(VLOOKUP($AS$7&amp;$AS27,'様式C-1-1用'!$C$4:$BS$1003,65,0),"")</f>
        <v/>
      </c>
      <c r="AG27" s="338" t="str">
        <f>IFERROR(VLOOKUP($AS$7&amp;$AS27,'様式C-1-1用'!$C$4:$BS$1004,66,0),"")</f>
        <v/>
      </c>
      <c r="AH27" s="338" t="str">
        <f>IFERROR(VLOOKUP($AS$7&amp;$AS27,'様式C-1-1用'!$C$4:$BS$1004,67,0),"")</f>
        <v/>
      </c>
      <c r="AI27" s="338" t="str">
        <f>IFERROR(VLOOKUP($AS$7&amp;$AS27,'様式C-1-1用'!$C$4:$BS$1004,68,0),"")</f>
        <v/>
      </c>
      <c r="AJ27" s="338" t="str">
        <f>IFERROR(VLOOKUP($AS$7&amp;$AS27,'様式C-1-1用'!$C$4:$BS$1004,69,0),"")</f>
        <v/>
      </c>
      <c r="AK27" s="914" t="str">
        <f>IFERROR(VLOOKUP($AS$7&amp;$AS27,'様式C-1-1用'!$C$4:$AI$1003,17,0),"")</f>
        <v/>
      </c>
      <c r="AL27" s="914"/>
      <c r="AM27" s="914"/>
      <c r="AN27" s="766"/>
      <c r="AO27" s="767"/>
      <c r="AP27" s="3"/>
      <c r="AQ27" s="165">
        <f t="shared" si="6"/>
        <v>0</v>
      </c>
      <c r="AS27" s="112">
        <f t="shared" si="7"/>
        <v>17</v>
      </c>
    </row>
    <row r="28" spans="2:45" ht="12" customHeight="1" x14ac:dyDescent="0.15">
      <c r="B28" s="697"/>
      <c r="C28" s="945"/>
      <c r="D28" s="943"/>
      <c r="E28" s="943"/>
      <c r="F28" s="943"/>
      <c r="G28" s="943"/>
      <c r="H28" s="943"/>
      <c r="I28" s="943"/>
      <c r="J28" s="944"/>
      <c r="K28" s="136" t="str">
        <f t="shared" si="5"/>
        <v/>
      </c>
      <c r="L28" s="935" t="str">
        <f>IFERROR(VLOOKUP($AS$7&amp;$AS28,'様式C-1-1用'!$C$4:$AI$3000,5,0),"")</f>
        <v/>
      </c>
      <c r="M28" s="936"/>
      <c r="N28" s="935" t="str">
        <f>IFERROR(VLOOKUP($AS$7&amp;$AS28,'様式C-1-1用'!$C$4:$AI$3000,6,0),"")</f>
        <v/>
      </c>
      <c r="O28" s="936"/>
      <c r="P28" s="935" t="str">
        <f>IFERROR(VLOOKUP($AS$7&amp;$AS28,'様式C-1-1用'!$C$4:$AI$3000,7,0),"")</f>
        <v/>
      </c>
      <c r="Q28" s="936"/>
      <c r="R28" s="431" t="str">
        <f>IFERROR(VLOOKUP($AS$7&amp;$AS28,'様式C-1-1用'!$C$4:$AI$3000,9,0),"")</f>
        <v/>
      </c>
      <c r="S28" s="431"/>
      <c r="T28" s="431"/>
      <c r="U28" s="913" t="str">
        <f>IFERROR(VLOOKUP($AS$7&amp;$AS28,'様式C-1-1用'!$C$4:$AI$3000,20,0),"")</f>
        <v/>
      </c>
      <c r="V28" s="915"/>
      <c r="W28" s="913" t="str">
        <f>IFERROR(VLOOKUP($AS$7&amp;$AS28,'様式C-1-1用'!$C$4:$AI$3000,23,0),"")</f>
        <v/>
      </c>
      <c r="X28" s="914"/>
      <c r="Y28" s="293" t="str">
        <f>IFERROR(VLOOKUP($AS$7&amp;$AS28,'様式C-1-1用'!$C$4:$CE$3000,58,0),"")</f>
        <v/>
      </c>
      <c r="Z28" s="294" t="str">
        <f>IFERROR(VLOOKUP($AS$7&amp;$AS28,'様式C-1-1用'!$C$4:$BS$1004,59,0),"")</f>
        <v/>
      </c>
      <c r="AA28" s="294" t="str">
        <f>IFERROR(VLOOKUP($AS$7&amp;$AS28,'様式C-1-1用'!$C$4:$BS$1004,60,0),"")</f>
        <v/>
      </c>
      <c r="AB28" s="294" t="str">
        <f>IFERROR(VLOOKUP($AS$7&amp;$AS28,'様式C-1-1用'!$C$4:$BS$1004,61,0),"")</f>
        <v/>
      </c>
      <c r="AC28" s="338" t="str">
        <f>IFERROR(VLOOKUP($AS$7&amp;$AS28,'様式C-1-1用'!$C$4:$BS$1004,62,0),"")</f>
        <v/>
      </c>
      <c r="AD28" s="338" t="str">
        <f>IFERROR(VLOOKUP($AS$7&amp;$AS28,'様式C-1-1用'!$C$4:$BS$1003,63,0),"")</f>
        <v/>
      </c>
      <c r="AE28" s="338" t="str">
        <f>IFERROR(VLOOKUP($AS$7&amp;$AS28,'様式C-1-1用'!$C$4:$BS$1003,64,0),"")</f>
        <v/>
      </c>
      <c r="AF28" s="338" t="str">
        <f>IFERROR(VLOOKUP($AS$7&amp;$AS28,'様式C-1-1用'!$C$4:$BS$1003,65,0),"")</f>
        <v/>
      </c>
      <c r="AG28" s="338" t="str">
        <f>IFERROR(VLOOKUP($AS$7&amp;$AS28,'様式C-1-1用'!$C$4:$BS$1004,66,0),"")</f>
        <v/>
      </c>
      <c r="AH28" s="338" t="str">
        <f>IFERROR(VLOOKUP($AS$7&amp;$AS28,'様式C-1-1用'!$C$4:$BS$1004,67,0),"")</f>
        <v/>
      </c>
      <c r="AI28" s="338" t="str">
        <f>IFERROR(VLOOKUP($AS$7&amp;$AS28,'様式C-1-1用'!$C$4:$BS$1004,68,0),"")</f>
        <v/>
      </c>
      <c r="AJ28" s="338" t="str">
        <f>IFERROR(VLOOKUP($AS$7&amp;$AS28,'様式C-1-1用'!$C$4:$BS$1004,69,0),"")</f>
        <v/>
      </c>
      <c r="AK28" s="914" t="str">
        <f>IFERROR(VLOOKUP($AS$7&amp;$AS28,'様式C-1-1用'!$C$4:$AI$1003,17,0),"")</f>
        <v/>
      </c>
      <c r="AL28" s="914"/>
      <c r="AM28" s="914"/>
      <c r="AN28" s="766"/>
      <c r="AO28" s="767"/>
      <c r="AP28" s="3"/>
      <c r="AQ28" s="165">
        <f t="shared" si="6"/>
        <v>0</v>
      </c>
      <c r="AS28" s="112">
        <f t="shared" si="7"/>
        <v>18</v>
      </c>
    </row>
    <row r="29" spans="2:45" ht="12" customHeight="1" x14ac:dyDescent="0.15">
      <c r="B29" s="697"/>
      <c r="C29" s="945"/>
      <c r="D29" s="943"/>
      <c r="E29" s="943"/>
      <c r="F29" s="943"/>
      <c r="G29" s="943"/>
      <c r="H29" s="943"/>
      <c r="I29" s="943"/>
      <c r="J29" s="944"/>
      <c r="K29" s="136" t="str">
        <f t="shared" si="5"/>
        <v/>
      </c>
      <c r="L29" s="935" t="str">
        <f>IFERROR(VLOOKUP($AS$7&amp;$AS29,'様式C-1-1用'!$C$4:$AI$3000,5,0),"")</f>
        <v/>
      </c>
      <c r="M29" s="936"/>
      <c r="N29" s="935" t="str">
        <f>IFERROR(VLOOKUP($AS$7&amp;$AS29,'様式C-1-1用'!$C$4:$AI$3000,6,0),"")</f>
        <v/>
      </c>
      <c r="O29" s="936"/>
      <c r="P29" s="935" t="str">
        <f>IFERROR(VLOOKUP($AS$7&amp;$AS29,'様式C-1-1用'!$C$4:$AI$3000,7,0),"")</f>
        <v/>
      </c>
      <c r="Q29" s="936"/>
      <c r="R29" s="431" t="str">
        <f>IFERROR(VLOOKUP($AS$7&amp;$AS29,'様式C-1-1用'!$C$4:$AI$3000,9,0),"")</f>
        <v/>
      </c>
      <c r="S29" s="431"/>
      <c r="T29" s="431"/>
      <c r="U29" s="913" t="str">
        <f>IFERROR(VLOOKUP($AS$7&amp;$AS29,'様式C-1-1用'!$C$4:$AI$3000,20,0),"")</f>
        <v/>
      </c>
      <c r="V29" s="915"/>
      <c r="W29" s="913" t="str">
        <f>IFERROR(VLOOKUP($AS$7&amp;$AS29,'様式C-1-1用'!$C$4:$AI$3000,23,0),"")</f>
        <v/>
      </c>
      <c r="X29" s="914"/>
      <c r="Y29" s="293" t="str">
        <f>IFERROR(VLOOKUP($AS$7&amp;$AS29,'様式C-1-1用'!$C$4:$CE$3000,58,0),"")</f>
        <v/>
      </c>
      <c r="Z29" s="294" t="str">
        <f>IFERROR(VLOOKUP($AS$7&amp;$AS29,'様式C-1-1用'!$C$4:$BS$1004,59,0),"")</f>
        <v/>
      </c>
      <c r="AA29" s="294" t="str">
        <f>IFERROR(VLOOKUP($AS$7&amp;$AS29,'様式C-1-1用'!$C$4:$BS$1004,60,0),"")</f>
        <v/>
      </c>
      <c r="AB29" s="294" t="str">
        <f>IFERROR(VLOOKUP($AS$7&amp;$AS29,'様式C-1-1用'!$C$4:$BS$1004,61,0),"")</f>
        <v/>
      </c>
      <c r="AC29" s="338" t="str">
        <f>IFERROR(VLOOKUP($AS$7&amp;$AS29,'様式C-1-1用'!$C$4:$BS$1004,62,0),"")</f>
        <v/>
      </c>
      <c r="AD29" s="338" t="str">
        <f>IFERROR(VLOOKUP($AS$7&amp;$AS29,'様式C-1-1用'!$C$4:$BS$1003,63,0),"")</f>
        <v/>
      </c>
      <c r="AE29" s="338" t="str">
        <f>IFERROR(VLOOKUP($AS$7&amp;$AS29,'様式C-1-1用'!$C$4:$BS$1003,64,0),"")</f>
        <v/>
      </c>
      <c r="AF29" s="338" t="str">
        <f>IFERROR(VLOOKUP($AS$7&amp;$AS29,'様式C-1-1用'!$C$4:$BS$1003,65,0),"")</f>
        <v/>
      </c>
      <c r="AG29" s="338" t="str">
        <f>IFERROR(VLOOKUP($AS$7&amp;$AS29,'様式C-1-1用'!$C$4:$BS$1004,66,0),"")</f>
        <v/>
      </c>
      <c r="AH29" s="338" t="str">
        <f>IFERROR(VLOOKUP($AS$7&amp;$AS29,'様式C-1-1用'!$C$4:$BS$1004,67,0),"")</f>
        <v/>
      </c>
      <c r="AI29" s="338" t="str">
        <f>IFERROR(VLOOKUP($AS$7&amp;$AS29,'様式C-1-1用'!$C$4:$BS$1004,68,0),"")</f>
        <v/>
      </c>
      <c r="AJ29" s="338" t="str">
        <f>IFERROR(VLOOKUP($AS$7&amp;$AS29,'様式C-1-1用'!$C$4:$BS$1004,69,0),"")</f>
        <v/>
      </c>
      <c r="AK29" s="914" t="str">
        <f>IFERROR(VLOOKUP($AS$7&amp;$AS29,'様式C-1-1用'!$C$4:$AI$1003,17,0),"")</f>
        <v/>
      </c>
      <c r="AL29" s="914"/>
      <c r="AM29" s="914"/>
      <c r="AN29" s="766"/>
      <c r="AO29" s="767"/>
      <c r="AP29" s="3"/>
      <c r="AQ29" s="165">
        <f t="shared" si="6"/>
        <v>0</v>
      </c>
      <c r="AS29" s="112">
        <f t="shared" si="7"/>
        <v>19</v>
      </c>
    </row>
    <row r="30" spans="2:45" ht="12" customHeight="1" x14ac:dyDescent="0.15">
      <c r="B30" s="697"/>
      <c r="C30" s="945"/>
      <c r="D30" s="943"/>
      <c r="E30" s="943"/>
      <c r="F30" s="943"/>
      <c r="G30" s="943"/>
      <c r="H30" s="943"/>
      <c r="I30" s="943"/>
      <c r="J30" s="944"/>
      <c r="K30" s="136" t="str">
        <f t="shared" si="5"/>
        <v/>
      </c>
      <c r="L30" s="935" t="str">
        <f>IFERROR(VLOOKUP($AS$7&amp;$AS30,'様式C-1-1用'!$C$4:$AI$3000,5,0),"")</f>
        <v/>
      </c>
      <c r="M30" s="936"/>
      <c r="N30" s="935" t="str">
        <f>IFERROR(VLOOKUP($AS$7&amp;$AS30,'様式C-1-1用'!$C$4:$AI$3000,6,0),"")</f>
        <v/>
      </c>
      <c r="O30" s="936"/>
      <c r="P30" s="935" t="str">
        <f>IFERROR(VLOOKUP($AS$7&amp;$AS30,'様式C-1-1用'!$C$4:$AI$3000,7,0),"")</f>
        <v/>
      </c>
      <c r="Q30" s="936"/>
      <c r="R30" s="431" t="str">
        <f>IFERROR(VLOOKUP($AS$7&amp;$AS30,'様式C-1-1用'!$C$4:$AI$3000,9,0),"")</f>
        <v/>
      </c>
      <c r="S30" s="431"/>
      <c r="T30" s="431"/>
      <c r="U30" s="913" t="str">
        <f>IFERROR(VLOOKUP($AS$7&amp;$AS30,'様式C-1-1用'!$C$4:$AI$3000,20,0),"")</f>
        <v/>
      </c>
      <c r="V30" s="915"/>
      <c r="W30" s="913" t="str">
        <f>IFERROR(VLOOKUP($AS$7&amp;$AS30,'様式C-1-1用'!$C$4:$AI$3000,23,0),"")</f>
        <v/>
      </c>
      <c r="X30" s="914"/>
      <c r="Y30" s="293" t="str">
        <f>IFERROR(VLOOKUP($AS$7&amp;$AS30,'様式C-1-1用'!$C$4:$CE$3000,58,0),"")</f>
        <v/>
      </c>
      <c r="Z30" s="294" t="str">
        <f>IFERROR(VLOOKUP($AS$7&amp;$AS30,'様式C-1-1用'!$C$4:$BS$1004,59,0),"")</f>
        <v/>
      </c>
      <c r="AA30" s="294" t="str">
        <f>IFERROR(VLOOKUP($AS$7&amp;$AS30,'様式C-1-1用'!$C$4:$BS$1004,60,0),"")</f>
        <v/>
      </c>
      <c r="AB30" s="294" t="str">
        <f>IFERROR(VLOOKUP($AS$7&amp;$AS30,'様式C-1-1用'!$C$4:$BS$1004,61,0),"")</f>
        <v/>
      </c>
      <c r="AC30" s="338" t="str">
        <f>IFERROR(VLOOKUP($AS$7&amp;$AS30,'様式C-1-1用'!$C$4:$BS$1004,62,0),"")</f>
        <v/>
      </c>
      <c r="AD30" s="338" t="str">
        <f>IFERROR(VLOOKUP($AS$7&amp;$AS30,'様式C-1-1用'!$C$4:$BS$1003,63,0),"")</f>
        <v/>
      </c>
      <c r="AE30" s="338" t="str">
        <f>IFERROR(VLOOKUP($AS$7&amp;$AS30,'様式C-1-1用'!$C$4:$BS$1003,64,0),"")</f>
        <v/>
      </c>
      <c r="AF30" s="338" t="str">
        <f>IFERROR(VLOOKUP($AS$7&amp;$AS30,'様式C-1-1用'!$C$4:$BS$1003,65,0),"")</f>
        <v/>
      </c>
      <c r="AG30" s="338" t="str">
        <f>IFERROR(VLOOKUP($AS$7&amp;$AS30,'様式C-1-1用'!$C$4:$BS$1004,66,0),"")</f>
        <v/>
      </c>
      <c r="AH30" s="338" t="str">
        <f>IFERROR(VLOOKUP($AS$7&amp;$AS30,'様式C-1-1用'!$C$4:$BS$1004,67,0),"")</f>
        <v/>
      </c>
      <c r="AI30" s="338" t="str">
        <f>IFERROR(VLOOKUP($AS$7&amp;$AS30,'様式C-1-1用'!$C$4:$BS$1004,68,0),"")</f>
        <v/>
      </c>
      <c r="AJ30" s="338" t="str">
        <f>IFERROR(VLOOKUP($AS$7&amp;$AS30,'様式C-1-1用'!$C$4:$BS$1004,69,0),"")</f>
        <v/>
      </c>
      <c r="AK30" s="914" t="str">
        <f>IFERROR(VLOOKUP($AS$7&amp;$AS30,'様式C-1-1用'!$C$4:$AI$1003,17,0),"")</f>
        <v/>
      </c>
      <c r="AL30" s="914"/>
      <c r="AM30" s="914"/>
      <c r="AN30" s="766"/>
      <c r="AO30" s="767"/>
      <c r="AP30" s="3"/>
      <c r="AQ30" s="165">
        <f t="shared" si="6"/>
        <v>0</v>
      </c>
      <c r="AS30" s="112">
        <f t="shared" si="7"/>
        <v>20</v>
      </c>
    </row>
    <row r="31" spans="2:45" ht="12" customHeight="1" x14ac:dyDescent="0.15">
      <c r="B31" s="697"/>
      <c r="C31" s="945"/>
      <c r="D31" s="943"/>
      <c r="E31" s="943"/>
      <c r="F31" s="943"/>
      <c r="G31" s="943"/>
      <c r="H31" s="943"/>
      <c r="I31" s="943"/>
      <c r="J31" s="944"/>
      <c r="K31" s="911" t="s">
        <v>225</v>
      </c>
      <c r="L31" s="911" t="s">
        <v>224</v>
      </c>
      <c r="M31" s="911"/>
      <c r="N31" s="911"/>
      <c r="O31" s="911"/>
      <c r="P31" s="911"/>
      <c r="Q31" s="911"/>
      <c r="R31" s="911"/>
      <c r="S31" s="911"/>
      <c r="T31" s="911"/>
      <c r="U31" s="911"/>
      <c r="V31" s="911"/>
      <c r="W31" s="911"/>
      <c r="X31" s="912"/>
      <c r="Y31" s="912" t="s">
        <v>481</v>
      </c>
      <c r="Z31" s="922"/>
      <c r="AA31" s="922"/>
      <c r="AB31" s="923"/>
      <c r="AC31" s="339">
        <f t="shared" ref="AC31:AJ31" si="8">SUM(AC11:AC30)</f>
        <v>0</v>
      </c>
      <c r="AD31" s="339">
        <f t="shared" si="8"/>
        <v>0</v>
      </c>
      <c r="AE31" s="339">
        <f t="shared" si="8"/>
        <v>8.5</v>
      </c>
      <c r="AF31" s="339">
        <f t="shared" si="8"/>
        <v>8.1199999999999992</v>
      </c>
      <c r="AG31" s="339">
        <f t="shared" si="8"/>
        <v>0</v>
      </c>
      <c r="AH31" s="339">
        <f t="shared" si="8"/>
        <v>0</v>
      </c>
      <c r="AI31" s="339">
        <f t="shared" si="8"/>
        <v>0</v>
      </c>
      <c r="AJ31" s="339">
        <f t="shared" si="8"/>
        <v>0.12</v>
      </c>
      <c r="AK31" s="922" t="s">
        <v>223</v>
      </c>
      <c r="AL31" s="922"/>
      <c r="AM31" s="922"/>
      <c r="AN31" s="766"/>
      <c r="AO31" s="767"/>
      <c r="AP31" s="3"/>
    </row>
    <row r="32" spans="2:45" ht="12" customHeight="1" x14ac:dyDescent="0.15">
      <c r="B32" s="697"/>
      <c r="C32" s="945"/>
      <c r="D32" s="943"/>
      <c r="E32" s="943"/>
      <c r="F32" s="943"/>
      <c r="G32" s="943"/>
      <c r="H32" s="943"/>
      <c r="I32" s="943"/>
      <c r="J32" s="944"/>
      <c r="K32" s="911"/>
      <c r="L32" s="911" t="s">
        <v>482</v>
      </c>
      <c r="M32" s="911"/>
      <c r="N32" s="911"/>
      <c r="O32" s="911" t="s">
        <v>222</v>
      </c>
      <c r="P32" s="911"/>
      <c r="Q32" s="911"/>
      <c r="R32" s="911"/>
      <c r="S32" s="911"/>
      <c r="T32" s="911"/>
      <c r="U32" s="911"/>
      <c r="V32" s="911"/>
      <c r="W32" s="911"/>
      <c r="X32" s="912"/>
      <c r="Y32" s="137">
        <f>COUNTIF(Y11:Y30,"〇")</f>
        <v>0</v>
      </c>
      <c r="Z32" s="137">
        <f>COUNTIF(Z11:Z30,"〇")</f>
        <v>0</v>
      </c>
      <c r="AA32" s="137">
        <f>COUNTIF(AA11:AA30,"〇")</f>
        <v>0</v>
      </c>
      <c r="AB32" s="137">
        <f>COUNTIF(AB11:AB30,"〇")</f>
        <v>0</v>
      </c>
      <c r="AC32" s="137">
        <f>IF($N7="","",COUNTIFS('様式C-1-1用'!$D$4:$D$1019,$N7,'様式C-1-1用'!$I$4:$I$1019,"材質劣化",'様式C-1-1用'!$X$4:$X$1019,$AC10))</f>
        <v>0</v>
      </c>
      <c r="AD32" s="137">
        <f>IF($N7="","",COUNTIFS('様式C-1-1用'!$D$4:$D$1019,$N7,'様式C-1-1用'!$I$4:$I$1019,"材質劣化",'様式C-1-1用'!$X$4:$X$1019,$AD10))</f>
        <v>0</v>
      </c>
      <c r="AE32" s="137">
        <f>IF($N7="","",COUNTIFS('様式C-1-1用'!$D$4:$D$1019,$N7,'様式C-1-1用'!$I$4:$I$1019,"材質劣化",'様式C-1-1用'!$X$4:$X$1019,$AE10))</f>
        <v>2</v>
      </c>
      <c r="AF32" s="137">
        <f>IF($N7="","",COUNTIFS('様式C-1-1用'!$D$4:$D$1019,$N7,'様式C-1-1用'!$I$4:$I$1019,"材質劣化",'様式C-1-1用'!$X$4:$X$1019,$AF10))</f>
        <v>1</v>
      </c>
      <c r="AG32" s="137">
        <f>IF($N7="","",COUNTIFS('様式C-1-1用'!$D$4:$D$1019,$N7,'様式C-1-1用'!$I$4:$I$1019,"漏水",'様式C-1-1用'!$X$4:$X$1019,$AG10))</f>
        <v>0</v>
      </c>
      <c r="AH32" s="137">
        <f>IF($N7="","",COUNTIFS('様式C-1-1用'!$D$4:$D$1019,$N7,'様式C-1-1用'!$I$4:$I$1019,"漏水",'様式C-1-1用'!$X$4:$X$1019,$AH10))</f>
        <v>0</v>
      </c>
      <c r="AI32" s="137">
        <f>IF($N7="","",COUNTIFS('様式C-1-1用'!$D$4:$D$1019,$N7,'様式C-1-1用'!$I$4:$I$1019,"漏水",'様式C-1-1用'!$X$4:$X$1019,$AI10))</f>
        <v>0</v>
      </c>
      <c r="AJ32" s="137">
        <f>IF($N7="","",COUNTIFS('様式C-1-1用'!$D$4:$D$1019,$N7,'様式C-1-1用'!$I$4:$I$1019,"漏水",'様式C-1-1用'!$X$4:$X$1019,$AJ10))</f>
        <v>1</v>
      </c>
      <c r="AK32" s="929"/>
      <c r="AL32" s="929"/>
      <c r="AM32" s="929"/>
      <c r="AN32" s="929"/>
      <c r="AO32" s="930"/>
      <c r="AP32" s="3"/>
    </row>
    <row r="33" spans="2:86" ht="12" customHeight="1" x14ac:dyDescent="0.15">
      <c r="B33" s="697"/>
      <c r="C33" s="945"/>
      <c r="D33" s="943"/>
      <c r="E33" s="943"/>
      <c r="F33" s="943"/>
      <c r="G33" s="943"/>
      <c r="H33" s="943"/>
      <c r="I33" s="943"/>
      <c r="J33" s="944"/>
      <c r="K33" s="911"/>
      <c r="L33" s="911"/>
      <c r="M33" s="911"/>
      <c r="N33" s="911"/>
      <c r="O33" s="911" t="s">
        <v>483</v>
      </c>
      <c r="P33" s="911"/>
      <c r="Q33" s="911"/>
      <c r="R33" s="911"/>
      <c r="S33" s="911"/>
      <c r="T33" s="911"/>
      <c r="U33" s="911"/>
      <c r="V33" s="911"/>
      <c r="W33" s="911"/>
      <c r="X33" s="912"/>
      <c r="Y33" s="913" t="str">
        <f>IF(Y32&gt;0,"Ⅳ",IF(Z32&gt;0,"Ⅲ",IF(AA32&gt;0,"Ⅱa",IF(AB32&gt;0,"Ⅱb","Ⅰ"))))</f>
        <v>Ⅰ</v>
      </c>
      <c r="Z33" s="914"/>
      <c r="AA33" s="914"/>
      <c r="AB33" s="915"/>
      <c r="AC33" s="913" t="str">
        <f>IF(AC32&gt;0,"Ⅳ",IF(AD32&gt;0,"Ⅲ",IF(AE32&gt;0,"Ⅱa",IF(AF32&gt;0,"Ⅱb","Ⅰ"))))</f>
        <v>Ⅱa</v>
      </c>
      <c r="AD33" s="914"/>
      <c r="AE33" s="914"/>
      <c r="AF33" s="915"/>
      <c r="AG33" s="913" t="str">
        <f>IF(AG32&gt;0,"Ⅳ",IF(AH32&gt;0,"Ⅲ",IF(AI32&gt;0,"Ⅱa",IF(AJ32&gt;0,"Ⅱb","Ⅰ"))))</f>
        <v>Ⅱb</v>
      </c>
      <c r="AH33" s="914"/>
      <c r="AI33" s="914"/>
      <c r="AJ33" s="915"/>
      <c r="AK33" s="931"/>
      <c r="AL33" s="931"/>
      <c r="AM33" s="931"/>
      <c r="AN33" s="931"/>
      <c r="AO33" s="932"/>
      <c r="AP33" s="3"/>
      <c r="AQ33" s="55" t="s">
        <v>326</v>
      </c>
      <c r="AR33" s="55" t="s">
        <v>327</v>
      </c>
      <c r="AS33" s="620" t="s">
        <v>330</v>
      </c>
      <c r="AT33" s="769"/>
    </row>
    <row r="34" spans="2:86" ht="12" customHeight="1" x14ac:dyDescent="0.15">
      <c r="B34" s="697"/>
      <c r="C34" s="945"/>
      <c r="D34" s="943"/>
      <c r="E34" s="943"/>
      <c r="F34" s="943"/>
      <c r="G34" s="943"/>
      <c r="H34" s="943"/>
      <c r="I34" s="943"/>
      <c r="J34" s="944"/>
      <c r="K34" s="911"/>
      <c r="L34" s="911" t="s">
        <v>484</v>
      </c>
      <c r="M34" s="911"/>
      <c r="N34" s="911"/>
      <c r="O34" s="911" t="s">
        <v>221</v>
      </c>
      <c r="P34" s="911"/>
      <c r="Q34" s="911"/>
      <c r="R34" s="911"/>
      <c r="S34" s="911"/>
      <c r="T34" s="911"/>
      <c r="U34" s="911"/>
      <c r="V34" s="911"/>
      <c r="W34" s="911"/>
      <c r="X34" s="912"/>
      <c r="Y34" s="133" t="s">
        <v>34</v>
      </c>
      <c r="Z34" s="133" t="s">
        <v>35</v>
      </c>
      <c r="AA34" s="926" t="s">
        <v>36</v>
      </c>
      <c r="AB34" s="926"/>
      <c r="AC34" s="133" t="s">
        <v>34</v>
      </c>
      <c r="AD34" s="133" t="s">
        <v>35</v>
      </c>
      <c r="AE34" s="926" t="s">
        <v>36</v>
      </c>
      <c r="AF34" s="926"/>
      <c r="AG34" s="133" t="s">
        <v>34</v>
      </c>
      <c r="AH34" s="133" t="s">
        <v>35</v>
      </c>
      <c r="AI34" s="926" t="s">
        <v>36</v>
      </c>
      <c r="AJ34" s="926"/>
      <c r="AK34" s="931"/>
      <c r="AL34" s="931"/>
      <c r="AM34" s="931"/>
      <c r="AN34" s="931"/>
      <c r="AO34" s="932"/>
      <c r="AP34" s="3"/>
      <c r="AQ34" s="927">
        <f>+Y32+Z32</f>
        <v>0</v>
      </c>
      <c r="AR34" s="928"/>
      <c r="AS34" s="927">
        <f>+AA32+AB32</f>
        <v>0</v>
      </c>
      <c r="AT34" s="928"/>
    </row>
    <row r="35" spans="2:86" ht="12" customHeight="1" x14ac:dyDescent="0.15">
      <c r="B35" s="697"/>
      <c r="C35" s="945"/>
      <c r="D35" s="943"/>
      <c r="E35" s="943"/>
      <c r="F35" s="943"/>
      <c r="G35" s="943"/>
      <c r="H35" s="943"/>
      <c r="I35" s="943"/>
      <c r="J35" s="944"/>
      <c r="K35" s="911"/>
      <c r="L35" s="911"/>
      <c r="M35" s="911"/>
      <c r="N35" s="911"/>
      <c r="O35" s="911" t="s">
        <v>485</v>
      </c>
      <c r="P35" s="911"/>
      <c r="Q35" s="911"/>
      <c r="R35" s="911"/>
      <c r="S35" s="911"/>
      <c r="T35" s="911"/>
      <c r="U35" s="911"/>
      <c r="V35" s="911"/>
      <c r="W35" s="911"/>
      <c r="X35" s="912"/>
      <c r="Y35" s="137">
        <f>IF(Y32=0,0,1)</f>
        <v>0</v>
      </c>
      <c r="Z35" s="137">
        <f>IF(Z32=0,0,1)</f>
        <v>0</v>
      </c>
      <c r="AA35" s="920">
        <f>IF(AND(AA32=0,AB32=0),0,1)</f>
        <v>0</v>
      </c>
      <c r="AB35" s="921">
        <f t="shared" ref="AB35" si="9">IF(AB32=0,0,1)</f>
        <v>0</v>
      </c>
      <c r="AC35" s="137">
        <f>AC32</f>
        <v>0</v>
      </c>
      <c r="AD35" s="137">
        <f>AD32</f>
        <v>0</v>
      </c>
      <c r="AE35" s="920">
        <f>SUM(AE32:AF32)</f>
        <v>3</v>
      </c>
      <c r="AF35" s="921"/>
      <c r="AG35" s="137">
        <f>AG32</f>
        <v>0</v>
      </c>
      <c r="AH35" s="137">
        <f>AH32</f>
        <v>0</v>
      </c>
      <c r="AI35" s="920">
        <f>SUM(AI32:AJ32)</f>
        <v>1</v>
      </c>
      <c r="AJ35" s="921"/>
      <c r="AK35" s="931"/>
      <c r="AL35" s="931"/>
      <c r="AM35" s="931"/>
      <c r="AN35" s="931"/>
      <c r="AO35" s="932"/>
      <c r="AP35" s="3"/>
      <c r="AQ35" s="141">
        <f>+Y32+AC35+AG35</f>
        <v>0</v>
      </c>
      <c r="AR35" s="141">
        <f>+Z32+AD35+AH35</f>
        <v>0</v>
      </c>
      <c r="AS35" s="924">
        <f>+AS34+AE35+AI35</f>
        <v>4</v>
      </c>
      <c r="AT35" s="925"/>
    </row>
    <row r="36" spans="2:86" ht="12" customHeight="1" x14ac:dyDescent="0.15">
      <c r="B36" s="697"/>
      <c r="C36" s="945"/>
      <c r="D36" s="943"/>
      <c r="E36" s="943"/>
      <c r="F36" s="943"/>
      <c r="G36" s="943"/>
      <c r="H36" s="943"/>
      <c r="I36" s="943"/>
      <c r="J36" s="944"/>
      <c r="K36" s="911"/>
      <c r="L36" s="911"/>
      <c r="M36" s="911"/>
      <c r="N36" s="911"/>
      <c r="O36" s="911" t="s">
        <v>486</v>
      </c>
      <c r="P36" s="911"/>
      <c r="Q36" s="911"/>
      <c r="R36" s="911"/>
      <c r="S36" s="911"/>
      <c r="T36" s="911"/>
      <c r="U36" s="911"/>
      <c r="V36" s="911"/>
      <c r="W36" s="911"/>
      <c r="X36" s="912"/>
      <c r="Y36" s="913" t="str">
        <f>IF(Y35&gt;0,"Ⅳ",IF(Z35&gt;0,"Ⅲ",IF(AA35&gt;0,"Ⅱ","Ⅰ")))</f>
        <v>Ⅰ</v>
      </c>
      <c r="Z36" s="914"/>
      <c r="AA36" s="914"/>
      <c r="AB36" s="915"/>
      <c r="AC36" s="913" t="str">
        <f>IF(AC35&gt;0,"Ⅳ",IF(AD35&gt;0,"Ⅲ",IF(AE35&gt;0,"Ⅱ","Ⅰ")))</f>
        <v>Ⅱ</v>
      </c>
      <c r="AD36" s="914"/>
      <c r="AE36" s="914"/>
      <c r="AF36" s="915"/>
      <c r="AG36" s="913" t="str">
        <f>IF(AG35&gt;0,"Ⅳ",IF(AH35&gt;0,"Ⅲ",IF(AI35&gt;0,"Ⅱ","Ⅰ")))</f>
        <v>Ⅱ</v>
      </c>
      <c r="AH36" s="914"/>
      <c r="AI36" s="914"/>
      <c r="AJ36" s="915"/>
      <c r="AK36" s="931"/>
      <c r="AL36" s="931"/>
      <c r="AM36" s="931"/>
      <c r="AN36" s="931"/>
      <c r="AO36" s="932"/>
      <c r="AP36" s="3"/>
      <c r="AQ36" s="546" t="str">
        <f>IF(AQ35&gt;0,"Ⅳ",IF(AR35&gt;0,"Ⅲ",IF(AS35&gt;0,"Ⅱ","Ⅰ")))</f>
        <v>Ⅱ</v>
      </c>
      <c r="AR36" s="546"/>
      <c r="AS36" s="546"/>
      <c r="AT36" s="546"/>
    </row>
    <row r="37" spans="2:86" ht="12" customHeight="1" x14ac:dyDescent="0.15">
      <c r="B37" s="697"/>
      <c r="C37" s="945"/>
      <c r="D37" s="943"/>
      <c r="E37" s="943"/>
      <c r="F37" s="943"/>
      <c r="G37" s="943"/>
      <c r="H37" s="943"/>
      <c r="I37" s="943"/>
      <c r="J37" s="944"/>
      <c r="K37" s="911"/>
      <c r="L37" s="911"/>
      <c r="M37" s="911"/>
      <c r="N37" s="911"/>
      <c r="O37" s="911" t="s">
        <v>487</v>
      </c>
      <c r="P37" s="911"/>
      <c r="Q37" s="911"/>
      <c r="R37" s="911"/>
      <c r="S37" s="911"/>
      <c r="T37" s="911"/>
      <c r="U37" s="911"/>
      <c r="V37" s="911"/>
      <c r="W37" s="911"/>
      <c r="X37" s="912"/>
      <c r="Y37" s="913" t="str">
        <f>IF(COUNTIF(Y36:AJ36,"Ⅳ")&gt;0,"Ⅳ",IF(COUNTIF(Y36:AJ36,"Ⅲ")&gt;0,"Ⅲ",IF(COUNTIF(Y36:AJ36,"Ⅱ")&gt;0,"Ⅱ","Ⅰ")))</f>
        <v>Ⅱ</v>
      </c>
      <c r="Z37" s="914"/>
      <c r="AA37" s="914"/>
      <c r="AB37" s="914"/>
      <c r="AC37" s="914"/>
      <c r="AD37" s="914"/>
      <c r="AE37" s="914"/>
      <c r="AF37" s="914"/>
      <c r="AG37" s="914"/>
      <c r="AH37" s="914"/>
      <c r="AI37" s="914"/>
      <c r="AJ37" s="915"/>
      <c r="AK37" s="933"/>
      <c r="AL37" s="933"/>
      <c r="AM37" s="933"/>
      <c r="AN37" s="933"/>
      <c r="AO37" s="934"/>
      <c r="AP37" s="3"/>
    </row>
    <row r="38" spans="2:86" ht="14.25" customHeight="1" x14ac:dyDescent="0.15">
      <c r="B38" s="697"/>
      <c r="C38" s="945"/>
      <c r="D38" s="943"/>
      <c r="E38" s="943"/>
      <c r="F38" s="943"/>
      <c r="G38" s="943"/>
      <c r="H38" s="943"/>
      <c r="I38" s="943"/>
      <c r="J38" s="944"/>
      <c r="K38" s="911" t="s">
        <v>177</v>
      </c>
      <c r="L38" s="916"/>
      <c r="M38" s="916"/>
      <c r="N38" s="916"/>
      <c r="O38" s="916"/>
      <c r="P38" s="916"/>
      <c r="Q38" s="916"/>
      <c r="R38" s="916"/>
      <c r="S38" s="916"/>
      <c r="T38" s="916"/>
      <c r="U38" s="916"/>
      <c r="V38" s="916"/>
      <c r="W38" s="916"/>
      <c r="X38" s="916"/>
      <c r="Y38" s="917"/>
      <c r="Z38" s="917"/>
      <c r="AA38" s="917"/>
      <c r="AB38" s="917"/>
      <c r="AC38" s="917"/>
      <c r="AD38" s="917"/>
      <c r="AE38" s="917"/>
      <c r="AF38" s="917"/>
      <c r="AG38" s="917"/>
      <c r="AH38" s="917"/>
      <c r="AI38" s="917"/>
      <c r="AJ38" s="917"/>
      <c r="AK38" s="916"/>
      <c r="AL38" s="916"/>
      <c r="AM38" s="916"/>
      <c r="AN38" s="916"/>
      <c r="AO38" s="916"/>
      <c r="AP38" s="3"/>
    </row>
    <row r="39" spans="2:86" ht="14.25" customHeight="1" x14ac:dyDescent="0.15">
      <c r="B39" s="697"/>
      <c r="C39" s="945"/>
      <c r="D39" s="943"/>
      <c r="E39" s="943"/>
      <c r="F39" s="943"/>
      <c r="G39" s="943"/>
      <c r="H39" s="943"/>
      <c r="I39" s="943"/>
      <c r="J39" s="944"/>
      <c r="K39" s="911"/>
      <c r="L39" s="916"/>
      <c r="M39" s="916"/>
      <c r="N39" s="916"/>
      <c r="O39" s="916"/>
      <c r="P39" s="916"/>
      <c r="Q39" s="916"/>
      <c r="R39" s="916"/>
      <c r="S39" s="916"/>
      <c r="T39" s="916"/>
      <c r="U39" s="916"/>
      <c r="V39" s="916"/>
      <c r="W39" s="916"/>
      <c r="X39" s="916"/>
      <c r="Y39" s="916"/>
      <c r="Z39" s="916"/>
      <c r="AA39" s="916"/>
      <c r="AB39" s="916"/>
      <c r="AC39" s="916"/>
      <c r="AD39" s="916"/>
      <c r="AE39" s="916"/>
      <c r="AF39" s="916"/>
      <c r="AG39" s="916"/>
      <c r="AH39" s="916"/>
      <c r="AI39" s="916"/>
      <c r="AJ39" s="916"/>
      <c r="AK39" s="916"/>
      <c r="AL39" s="916"/>
      <c r="AM39" s="916"/>
      <c r="AN39" s="916"/>
      <c r="AO39" s="916"/>
      <c r="AP39" s="3"/>
    </row>
    <row r="40" spans="2:86" ht="12" customHeight="1" x14ac:dyDescent="0.15">
      <c r="B40" s="697"/>
      <c r="C40" s="945"/>
      <c r="D40" s="943"/>
      <c r="E40" s="943"/>
      <c r="F40" s="943"/>
      <c r="G40" s="943"/>
      <c r="H40" s="943"/>
      <c r="I40" s="943"/>
      <c r="J40" s="944"/>
      <c r="K40" s="918" t="s">
        <v>488</v>
      </c>
      <c r="L40" s="918"/>
      <c r="M40" s="918"/>
      <c r="N40" s="918"/>
      <c r="O40" s="918"/>
      <c r="P40" s="918"/>
      <c r="Q40" s="918"/>
      <c r="R40" s="918"/>
      <c r="S40" s="918"/>
      <c r="T40" s="918"/>
      <c r="U40" s="918"/>
      <c r="V40" s="918"/>
      <c r="W40" s="918"/>
      <c r="X40" s="918"/>
      <c r="Y40" s="918"/>
      <c r="Z40" s="918"/>
      <c r="AA40" s="918"/>
      <c r="AB40" s="918"/>
      <c r="AC40" s="918"/>
      <c r="AD40" s="918"/>
      <c r="AE40" s="918"/>
      <c r="AF40" s="918"/>
      <c r="AG40" s="918"/>
      <c r="AH40" s="918"/>
      <c r="AI40" s="918"/>
      <c r="AJ40" s="918"/>
      <c r="AK40" s="918"/>
      <c r="AL40" s="918"/>
      <c r="AM40" s="918"/>
      <c r="AN40" s="918"/>
      <c r="AO40" s="918"/>
      <c r="AP40" s="3"/>
    </row>
    <row r="41" spans="2:86" ht="12" customHeight="1" x14ac:dyDescent="0.15">
      <c r="B41" s="697"/>
      <c r="C41" s="945"/>
      <c r="D41" s="943"/>
      <c r="E41" s="943"/>
      <c r="F41" s="943"/>
      <c r="G41" s="943"/>
      <c r="H41" s="943"/>
      <c r="I41" s="943"/>
      <c r="J41" s="944"/>
      <c r="K41" s="919" t="s">
        <v>539</v>
      </c>
      <c r="L41" s="919"/>
      <c r="M41" s="919"/>
      <c r="N41" s="919"/>
      <c r="O41" s="919"/>
      <c r="P41" s="919"/>
      <c r="Q41" s="919"/>
      <c r="R41" s="919"/>
      <c r="S41" s="919"/>
      <c r="T41" s="919"/>
      <c r="U41" s="919"/>
      <c r="V41" s="919"/>
      <c r="W41" s="919"/>
      <c r="X41" s="919"/>
      <c r="Y41" s="919"/>
      <c r="Z41" s="919"/>
      <c r="AA41" s="919"/>
      <c r="AB41" s="919"/>
      <c r="AC41" s="919"/>
      <c r="AD41" s="919"/>
      <c r="AE41" s="919"/>
      <c r="AF41" s="919"/>
      <c r="AG41" s="919"/>
      <c r="AH41" s="919"/>
      <c r="AI41" s="919"/>
      <c r="AJ41" s="919"/>
      <c r="AK41" s="919"/>
      <c r="AL41" s="919"/>
      <c r="AM41" s="919"/>
      <c r="AN41" s="919"/>
      <c r="AO41" s="919"/>
      <c r="AP41" s="3"/>
    </row>
    <row r="42" spans="2:86" ht="12" customHeight="1" x14ac:dyDescent="0.15">
      <c r="B42" s="697"/>
      <c r="C42" s="945"/>
      <c r="D42" s="943"/>
      <c r="E42" s="943"/>
      <c r="F42" s="943"/>
      <c r="G42" s="943"/>
      <c r="H42" s="943"/>
      <c r="I42" s="943"/>
      <c r="J42" s="944"/>
      <c r="K42" s="138" t="s">
        <v>489</v>
      </c>
      <c r="L42" s="139"/>
      <c r="M42" s="139"/>
      <c r="N42" s="139"/>
      <c r="O42" s="139"/>
      <c r="P42" s="139"/>
      <c r="Q42" s="139"/>
      <c r="R42" s="139"/>
      <c r="S42" s="139"/>
      <c r="T42" s="139"/>
      <c r="U42" s="139"/>
      <c r="V42" s="139"/>
      <c r="W42" s="139"/>
      <c r="X42" s="139"/>
      <c r="Y42" s="139"/>
      <c r="Z42" s="139"/>
      <c r="AA42" s="139"/>
      <c r="AB42" s="139"/>
      <c r="AC42" s="139"/>
      <c r="AD42" s="139"/>
      <c r="AE42" s="139"/>
      <c r="AF42" s="139"/>
      <c r="AG42" s="139"/>
      <c r="AH42" s="139"/>
      <c r="AI42" s="139"/>
      <c r="AJ42" s="139"/>
      <c r="AK42" s="139"/>
      <c r="AL42" s="139"/>
      <c r="AM42" s="139"/>
      <c r="AN42" s="139"/>
      <c r="AO42" s="140"/>
      <c r="AP42" s="3"/>
    </row>
    <row r="43" spans="2:86" ht="12" customHeight="1" x14ac:dyDescent="0.15">
      <c r="B43" s="697"/>
      <c r="C43" s="945"/>
      <c r="D43" s="943"/>
      <c r="E43" s="943"/>
      <c r="F43" s="943"/>
      <c r="G43" s="943"/>
      <c r="H43" s="943"/>
      <c r="I43" s="943"/>
      <c r="J43" s="944"/>
      <c r="K43" s="138" t="s">
        <v>490</v>
      </c>
      <c r="L43" s="139"/>
      <c r="M43" s="139"/>
      <c r="N43" s="139"/>
      <c r="O43" s="139"/>
      <c r="P43" s="139"/>
      <c r="Q43" s="139"/>
      <c r="R43" s="139"/>
      <c r="S43" s="139"/>
      <c r="T43" s="139"/>
      <c r="U43" s="139"/>
      <c r="V43" s="139"/>
      <c r="W43" s="139"/>
      <c r="X43" s="139"/>
      <c r="Y43" s="139"/>
      <c r="Z43" s="139"/>
      <c r="AA43" s="139"/>
      <c r="AB43" s="139"/>
      <c r="AC43" s="139"/>
      <c r="AD43" s="139"/>
      <c r="AE43" s="139"/>
      <c r="AF43" s="139"/>
      <c r="AG43" s="139"/>
      <c r="AH43" s="139"/>
      <c r="AI43" s="139"/>
      <c r="AJ43" s="139"/>
      <c r="AK43" s="139"/>
      <c r="AL43" s="139"/>
      <c r="AM43" s="139"/>
      <c r="AN43" s="139"/>
      <c r="AO43" s="140"/>
      <c r="AP43" s="3"/>
    </row>
    <row r="44" spans="2:86" ht="12" customHeight="1" x14ac:dyDescent="0.15">
      <c r="B44" s="697"/>
      <c r="C44" s="945"/>
      <c r="D44" s="943"/>
      <c r="E44" s="943"/>
      <c r="F44" s="943"/>
      <c r="G44" s="943"/>
      <c r="H44" s="943"/>
      <c r="I44" s="943"/>
      <c r="J44" s="944"/>
      <c r="K44" s="905" t="s">
        <v>491</v>
      </c>
      <c r="L44" s="906"/>
      <c r="M44" s="906"/>
      <c r="N44" s="906"/>
      <c r="O44" s="906"/>
      <c r="P44" s="906"/>
      <c r="Q44" s="906"/>
      <c r="R44" s="906"/>
      <c r="S44" s="906"/>
      <c r="T44" s="906"/>
      <c r="U44" s="906"/>
      <c r="V44" s="906"/>
      <c r="W44" s="906"/>
      <c r="X44" s="906"/>
      <c r="Y44" s="906"/>
      <c r="Z44" s="906"/>
      <c r="AA44" s="906"/>
      <c r="AB44" s="906"/>
      <c r="AC44" s="906"/>
      <c r="AD44" s="906"/>
      <c r="AE44" s="906"/>
      <c r="AF44" s="906"/>
      <c r="AG44" s="906"/>
      <c r="AH44" s="906"/>
      <c r="AI44" s="906"/>
      <c r="AJ44" s="906"/>
      <c r="AK44" s="906"/>
      <c r="AL44" s="906"/>
      <c r="AM44" s="906"/>
      <c r="AN44" s="906"/>
      <c r="AO44" s="907"/>
      <c r="AP44" s="3"/>
    </row>
    <row r="45" spans="2:86" ht="12" customHeight="1" x14ac:dyDescent="0.15">
      <c r="B45" s="698"/>
      <c r="C45" s="946"/>
      <c r="D45" s="947"/>
      <c r="E45" s="947"/>
      <c r="F45" s="947"/>
      <c r="G45" s="947"/>
      <c r="H45" s="947"/>
      <c r="I45" s="947"/>
      <c r="J45" s="948"/>
      <c r="K45" s="908"/>
      <c r="L45" s="909"/>
      <c r="M45" s="909"/>
      <c r="N45" s="909"/>
      <c r="O45" s="909"/>
      <c r="P45" s="909"/>
      <c r="Q45" s="909"/>
      <c r="R45" s="909"/>
      <c r="S45" s="909"/>
      <c r="T45" s="909"/>
      <c r="U45" s="909"/>
      <c r="V45" s="909"/>
      <c r="W45" s="909"/>
      <c r="X45" s="909"/>
      <c r="Y45" s="909"/>
      <c r="Z45" s="909"/>
      <c r="AA45" s="909"/>
      <c r="AB45" s="909"/>
      <c r="AC45" s="909"/>
      <c r="AD45" s="909"/>
      <c r="AE45" s="909"/>
      <c r="AF45" s="909"/>
      <c r="AG45" s="909"/>
      <c r="AH45" s="909"/>
      <c r="AI45" s="909"/>
      <c r="AJ45" s="909"/>
      <c r="AK45" s="909"/>
      <c r="AL45" s="909"/>
      <c r="AM45" s="909"/>
      <c r="AN45" s="909"/>
      <c r="AO45" s="910"/>
      <c r="AP45" s="3"/>
    </row>
    <row r="46" spans="2:86" s="7" customFormat="1" ht="12" customHeight="1" x14ac:dyDescent="0.15">
      <c r="B46" s="3" t="s">
        <v>543</v>
      </c>
      <c r="AQ46" s="112"/>
      <c r="AR46" s="112"/>
      <c r="AS46" s="112"/>
      <c r="AT46" s="112"/>
      <c r="AU46" s="112"/>
      <c r="AV46" s="112"/>
      <c r="AW46" s="112"/>
      <c r="AX46" s="112"/>
      <c r="AY46" s="112"/>
      <c r="AZ46" s="112"/>
      <c r="BA46" s="112"/>
      <c r="BB46" s="112"/>
      <c r="BC46" s="112"/>
      <c r="BD46" s="112"/>
      <c r="BE46" s="112"/>
      <c r="BF46" s="112"/>
      <c r="BG46" s="112"/>
      <c r="BH46" s="112"/>
      <c r="BI46" s="112"/>
      <c r="BJ46" s="112"/>
      <c r="BK46" s="112"/>
      <c r="BL46" s="112"/>
      <c r="BM46" s="112"/>
      <c r="BN46" s="112"/>
      <c r="BO46" s="112"/>
      <c r="BP46" s="112"/>
      <c r="BQ46" s="112"/>
      <c r="BR46" s="112"/>
      <c r="BS46" s="112"/>
      <c r="BT46" s="112"/>
      <c r="BU46" s="112"/>
      <c r="BV46" s="112"/>
      <c r="BW46" s="112"/>
      <c r="BX46" s="112"/>
      <c r="BY46" s="112"/>
      <c r="BZ46" s="112"/>
      <c r="CA46" s="112"/>
      <c r="CB46" s="112"/>
      <c r="CC46" s="112"/>
      <c r="CD46" s="112"/>
      <c r="CE46" s="112"/>
      <c r="CF46" s="112"/>
      <c r="CG46" s="112"/>
      <c r="CH46" s="112"/>
    </row>
    <row r="47" spans="2:86" ht="12" customHeight="1" x14ac:dyDescent="0.15">
      <c r="B47" s="3" t="s">
        <v>540</v>
      </c>
    </row>
    <row r="48" spans="2:86" ht="12" customHeight="1" x14ac:dyDescent="0.15">
      <c r="B48" s="3" t="s">
        <v>541</v>
      </c>
    </row>
    <row r="49" spans="2:2" ht="12" customHeight="1" x14ac:dyDescent="0.15">
      <c r="B49" s="3" t="s">
        <v>492</v>
      </c>
    </row>
    <row r="50" spans="2:2" ht="12" customHeight="1" x14ac:dyDescent="0.15">
      <c r="B50" s="3" t="s">
        <v>542</v>
      </c>
    </row>
    <row r="51" spans="2:2" ht="12" customHeight="1" x14ac:dyDescent="0.15">
      <c r="B51" s="3" t="s">
        <v>493</v>
      </c>
    </row>
    <row r="52" spans="2:2" x14ac:dyDescent="0.15">
      <c r="B52" s="3" t="s">
        <v>557</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AC11:AF30">
    <cfRule type="expression" dxfId="48" priority="3">
      <formula>$AQ11=2</formula>
    </cfRule>
  </conditionalFormatting>
  <conditionalFormatting sqref="AG11:AJ30">
    <cfRule type="expression" dxfId="47" priority="2">
      <formula>$AQ11=3</formula>
    </cfRule>
  </conditionalFormatting>
  <conditionalFormatting sqref="Y11:AB30">
    <cfRule type="expression" dxfId="46" priority="1">
      <formula>$AQ11=1</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BM21"/>
  <sheetViews>
    <sheetView showGridLines="0" view="pageBreakPreview" zoomScale="80" zoomScaleNormal="100" zoomScaleSheetLayoutView="80" workbookViewId="0">
      <selection activeCell="P11" sqref="P11:AM11"/>
    </sheetView>
  </sheetViews>
  <sheetFormatPr defaultRowHeight="13.5" x14ac:dyDescent="0.15"/>
  <cols>
    <col min="1" max="1" width="1.875" customWidth="1"/>
    <col min="2" max="60" width="2.125" style="42" customWidth="1"/>
    <col min="61" max="61" width="0.625" style="42" customWidth="1"/>
    <col min="62" max="62" width="2.125" style="42" customWidth="1"/>
    <col min="63" max="63" width="1" style="42" customWidth="1"/>
    <col min="64" max="65" width="2.125" style="42" customWidth="1"/>
  </cols>
  <sheetData>
    <row r="2" spans="2:63" s="44" customFormat="1" ht="14.25" customHeight="1" x14ac:dyDescent="0.15">
      <c r="B2" s="94" t="s">
        <v>332</v>
      </c>
      <c r="C2" s="91"/>
      <c r="D2" s="91"/>
      <c r="E2" s="91"/>
      <c r="F2" s="91"/>
      <c r="G2" s="91"/>
      <c r="H2" s="91"/>
      <c r="I2" s="91"/>
      <c r="J2" s="91"/>
      <c r="K2" s="91"/>
      <c r="L2" s="91"/>
      <c r="M2" s="91"/>
      <c r="N2" s="91"/>
      <c r="O2" s="91"/>
      <c r="P2" s="91"/>
      <c r="Q2" s="91"/>
      <c r="R2" s="91"/>
      <c r="S2" s="91"/>
      <c r="T2" s="91"/>
      <c r="U2" s="91"/>
      <c r="V2" s="91"/>
      <c r="W2" s="91"/>
      <c r="X2" s="91"/>
      <c r="Y2" s="91"/>
      <c r="Z2" s="91"/>
      <c r="AA2" s="91"/>
      <c r="AB2" s="91"/>
      <c r="AC2" s="91"/>
      <c r="AD2" s="91"/>
      <c r="AE2" s="91"/>
      <c r="AF2" s="91"/>
      <c r="AG2" s="91"/>
      <c r="AH2" s="91"/>
      <c r="AI2" s="91"/>
      <c r="AJ2" s="91"/>
      <c r="AK2" s="91"/>
      <c r="AL2" s="91"/>
      <c r="AM2" s="91"/>
      <c r="AN2" s="91"/>
      <c r="AO2" s="91"/>
      <c r="AP2" s="91"/>
      <c r="AQ2" s="91"/>
      <c r="AR2" s="91"/>
      <c r="AS2" s="91"/>
      <c r="AT2" s="91"/>
      <c r="AU2" s="91"/>
      <c r="AV2" s="91"/>
      <c r="AW2" s="91"/>
      <c r="AX2" s="91"/>
      <c r="AY2" s="91"/>
      <c r="AZ2" s="91"/>
      <c r="BA2" s="91"/>
      <c r="BB2" s="91"/>
      <c r="BC2" s="91"/>
      <c r="BD2" s="91"/>
      <c r="BE2" s="91"/>
      <c r="BF2" s="91"/>
      <c r="BG2" s="91"/>
      <c r="BH2" s="91"/>
      <c r="BI2" s="91"/>
      <c r="BJ2" s="91"/>
      <c r="BK2" s="91"/>
    </row>
    <row r="3" spans="2:63" s="43" customFormat="1" ht="17.25" customHeight="1" x14ac:dyDescent="0.15">
      <c r="B3" s="1002" t="s">
        <v>27</v>
      </c>
      <c r="C3" s="1003"/>
      <c r="D3" s="1003"/>
      <c r="E3" s="1004"/>
      <c r="F3" s="1000" t="str">
        <f>'様式A-1'!$D$3</f>
        <v>カワジリトンネル</v>
      </c>
      <c r="G3" s="1001"/>
      <c r="H3" s="1001"/>
      <c r="I3" s="1001"/>
      <c r="J3" s="1001"/>
      <c r="K3" s="1001"/>
      <c r="L3" s="1001"/>
      <c r="M3" s="1001"/>
      <c r="N3" s="1001"/>
      <c r="O3" s="1001"/>
      <c r="P3" s="1001"/>
      <c r="Q3" s="1001"/>
      <c r="R3" s="1001"/>
      <c r="S3" s="1001"/>
      <c r="T3" s="1047"/>
      <c r="U3" s="1036" t="s">
        <v>237</v>
      </c>
      <c r="V3" s="1037"/>
      <c r="W3" s="1037"/>
      <c r="X3" s="1038"/>
      <c r="Y3" s="1038"/>
      <c r="Z3" s="1017" t="str">
        <f>'様式A-1'!$J$3</f>
        <v>一般国道187号線</v>
      </c>
      <c r="AA3" s="1018"/>
      <c r="AB3" s="1018"/>
      <c r="AC3" s="1018"/>
      <c r="AD3" s="1018"/>
      <c r="AE3" s="1018"/>
      <c r="AF3" s="1018"/>
      <c r="AG3" s="1018"/>
      <c r="AH3" s="1019"/>
      <c r="AI3" s="1036" t="s">
        <v>309</v>
      </c>
      <c r="AJ3" s="1038"/>
      <c r="AK3" s="1038"/>
      <c r="AL3" s="1038"/>
      <c r="AM3" s="1038"/>
      <c r="AN3" s="1040"/>
      <c r="AO3" s="1017" t="str">
        <f>様式B!$K$5</f>
        <v>株式会社ニュージェック</v>
      </c>
      <c r="AP3" s="1041"/>
      <c r="AQ3" s="1041"/>
      <c r="AR3" s="1041"/>
      <c r="AS3" s="1041"/>
      <c r="AT3" s="1041"/>
      <c r="AU3" s="1041"/>
      <c r="AV3" s="1042"/>
      <c r="AW3" s="1024" t="s">
        <v>229</v>
      </c>
      <c r="AX3" s="1025"/>
      <c r="AY3" s="1025"/>
      <c r="AZ3" s="1025"/>
      <c r="BA3" s="1025"/>
      <c r="BB3" s="1026"/>
      <c r="BC3" s="1030">
        <f>様式B!$Q$5</f>
        <v>44876</v>
      </c>
      <c r="BD3" s="1031"/>
      <c r="BE3" s="1031"/>
      <c r="BF3" s="1031"/>
      <c r="BG3" s="1031"/>
      <c r="BH3" s="1031"/>
      <c r="BI3" s="1031"/>
      <c r="BJ3" s="1031"/>
      <c r="BK3" s="1032"/>
    </row>
    <row r="4" spans="2:63" s="43" customFormat="1" ht="17.25" customHeight="1" x14ac:dyDescent="0.15">
      <c r="B4" s="1011" t="s">
        <v>236</v>
      </c>
      <c r="C4" s="1012"/>
      <c r="D4" s="1012"/>
      <c r="E4" s="1013"/>
      <c r="F4" s="1014" t="str">
        <f>'様式A-1'!$D$4</f>
        <v>川尻トンネル</v>
      </c>
      <c r="G4" s="1015"/>
      <c r="H4" s="1015"/>
      <c r="I4" s="1015"/>
      <c r="J4" s="1015"/>
      <c r="K4" s="1015"/>
      <c r="L4" s="1015"/>
      <c r="M4" s="1015"/>
      <c r="N4" s="1015"/>
      <c r="O4" s="1015"/>
      <c r="P4" s="1015"/>
      <c r="Q4" s="1015"/>
      <c r="R4" s="1015"/>
      <c r="S4" s="1015"/>
      <c r="T4" s="1016"/>
      <c r="U4" s="1027" t="s">
        <v>308</v>
      </c>
      <c r="V4" s="1028"/>
      <c r="W4" s="1028"/>
      <c r="X4" s="1039"/>
      <c r="Y4" s="1039"/>
      <c r="Z4" s="1020" t="str">
        <f>'様式A-1'!$R$3</f>
        <v>山口県岩国土木建築事務所</v>
      </c>
      <c r="AA4" s="1021"/>
      <c r="AB4" s="1021"/>
      <c r="AC4" s="1021"/>
      <c r="AD4" s="1021"/>
      <c r="AE4" s="1021"/>
      <c r="AF4" s="1021"/>
      <c r="AG4" s="1021"/>
      <c r="AH4" s="1022"/>
      <c r="AI4" s="1036" t="s">
        <v>310</v>
      </c>
      <c r="AJ4" s="1038"/>
      <c r="AK4" s="1038"/>
      <c r="AL4" s="1038"/>
      <c r="AM4" s="1038"/>
      <c r="AN4" s="1040"/>
      <c r="AO4" s="1043" t="str">
        <f>様式B!$K$6</f>
        <v>石村勝伸</v>
      </c>
      <c r="AP4" s="1041"/>
      <c r="AQ4" s="1041"/>
      <c r="AR4" s="1041"/>
      <c r="AS4" s="1041"/>
      <c r="AT4" s="1041"/>
      <c r="AU4" s="1041"/>
      <c r="AV4" s="1042"/>
      <c r="AW4" s="1027"/>
      <c r="AX4" s="1028"/>
      <c r="AY4" s="1028"/>
      <c r="AZ4" s="1028"/>
      <c r="BA4" s="1028"/>
      <c r="BB4" s="1029"/>
      <c r="BC4" s="1033"/>
      <c r="BD4" s="1034"/>
      <c r="BE4" s="1034"/>
      <c r="BF4" s="1034"/>
      <c r="BG4" s="1034"/>
      <c r="BH4" s="1034"/>
      <c r="BI4" s="1034"/>
      <c r="BJ4" s="1034"/>
      <c r="BK4" s="1035"/>
    </row>
    <row r="5" spans="2:63" ht="42.75" customHeight="1" x14ac:dyDescent="0.15">
      <c r="B5" s="1052" t="s">
        <v>235</v>
      </c>
      <c r="C5" s="1049"/>
      <c r="D5" s="1049"/>
      <c r="E5" s="1049"/>
      <c r="F5" s="1049"/>
      <c r="G5" s="1050"/>
      <c r="H5" s="1048" t="s">
        <v>234</v>
      </c>
      <c r="I5" s="1049"/>
      <c r="J5" s="1049"/>
      <c r="K5" s="1049"/>
      <c r="L5" s="1049"/>
      <c r="M5" s="1049"/>
      <c r="N5" s="1049"/>
      <c r="O5" s="1050"/>
      <c r="P5" s="1036" t="s">
        <v>233</v>
      </c>
      <c r="Q5" s="1037"/>
      <c r="R5" s="1037"/>
      <c r="S5" s="1037"/>
      <c r="T5" s="1037"/>
      <c r="U5" s="1037"/>
      <c r="V5" s="1037"/>
      <c r="W5" s="1037"/>
      <c r="X5" s="1037"/>
      <c r="Y5" s="1037"/>
      <c r="Z5" s="1037"/>
      <c r="AA5" s="1037"/>
      <c r="AB5" s="1037"/>
      <c r="AC5" s="1037"/>
      <c r="AD5" s="1037"/>
      <c r="AE5" s="1037"/>
      <c r="AF5" s="1037"/>
      <c r="AG5" s="1037"/>
      <c r="AH5" s="1037"/>
      <c r="AI5" s="1037"/>
      <c r="AJ5" s="1037"/>
      <c r="AK5" s="1037"/>
      <c r="AL5" s="1037"/>
      <c r="AM5" s="1037"/>
      <c r="AN5" s="1036" t="s">
        <v>232</v>
      </c>
      <c r="AO5" s="1037"/>
      <c r="AP5" s="1037"/>
      <c r="AQ5" s="1037"/>
      <c r="AR5" s="1037"/>
      <c r="AS5" s="1037"/>
      <c r="AT5" s="1037"/>
      <c r="AU5" s="1037"/>
      <c r="AV5" s="1037"/>
      <c r="AW5" s="1037"/>
      <c r="AX5" s="1037"/>
      <c r="AY5" s="1037"/>
      <c r="AZ5" s="1037"/>
      <c r="BA5" s="1037"/>
      <c r="BB5" s="1037"/>
      <c r="BC5" s="1037"/>
      <c r="BD5" s="1037"/>
      <c r="BE5" s="1037"/>
      <c r="BF5" s="1037"/>
      <c r="BG5" s="1037"/>
      <c r="BH5" s="1037"/>
      <c r="BI5" s="1037"/>
      <c r="BJ5" s="1037"/>
      <c r="BK5" s="1051"/>
    </row>
    <row r="6" spans="2:63" ht="29.25" customHeight="1" x14ac:dyDescent="0.15">
      <c r="B6" s="996"/>
      <c r="C6" s="997"/>
      <c r="D6" s="997"/>
      <c r="E6" s="997"/>
      <c r="F6" s="997"/>
      <c r="G6" s="998"/>
      <c r="H6" s="999"/>
      <c r="I6" s="999"/>
      <c r="J6" s="999"/>
      <c r="K6" s="999"/>
      <c r="L6" s="999"/>
      <c r="M6" s="999"/>
      <c r="N6" s="999"/>
      <c r="O6" s="999"/>
      <c r="P6" s="1000"/>
      <c r="Q6" s="1001"/>
      <c r="R6" s="1001"/>
      <c r="S6" s="1001"/>
      <c r="T6" s="1001"/>
      <c r="U6" s="1001"/>
      <c r="V6" s="1001"/>
      <c r="W6" s="1001"/>
      <c r="X6" s="1001"/>
      <c r="Y6" s="1001"/>
      <c r="Z6" s="1001"/>
      <c r="AA6" s="1001"/>
      <c r="AB6" s="1001"/>
      <c r="AC6" s="1001"/>
      <c r="AD6" s="1001"/>
      <c r="AE6" s="1001"/>
      <c r="AF6" s="1001"/>
      <c r="AG6" s="1001"/>
      <c r="AH6" s="1001"/>
      <c r="AI6" s="1001"/>
      <c r="AJ6" s="1001"/>
      <c r="AK6" s="1001"/>
      <c r="AL6" s="1001"/>
      <c r="AM6" s="1001"/>
      <c r="AN6" s="1044"/>
      <c r="AO6" s="1045"/>
      <c r="AP6" s="1045"/>
      <c r="AQ6" s="1045"/>
      <c r="AR6" s="1045"/>
      <c r="AS6" s="1045"/>
      <c r="AT6" s="1045"/>
      <c r="AU6" s="1045"/>
      <c r="AV6" s="1045"/>
      <c r="AW6" s="1045"/>
      <c r="AX6" s="1045"/>
      <c r="AY6" s="1045"/>
      <c r="AZ6" s="1045"/>
      <c r="BA6" s="1045"/>
      <c r="BB6" s="1045"/>
      <c r="BC6" s="1045"/>
      <c r="BD6" s="1045"/>
      <c r="BE6" s="1045"/>
      <c r="BF6" s="1045"/>
      <c r="BG6" s="1045"/>
      <c r="BH6" s="1045"/>
      <c r="BI6" s="1045"/>
      <c r="BJ6" s="1045"/>
      <c r="BK6" s="1046"/>
    </row>
    <row r="7" spans="2:63" ht="29.25" customHeight="1" x14ac:dyDescent="0.15">
      <c r="B7" s="996"/>
      <c r="C7" s="997"/>
      <c r="D7" s="997"/>
      <c r="E7" s="997"/>
      <c r="F7" s="997"/>
      <c r="G7" s="998"/>
      <c r="H7" s="999"/>
      <c r="I7" s="999"/>
      <c r="J7" s="999"/>
      <c r="K7" s="999"/>
      <c r="L7" s="999"/>
      <c r="M7" s="999"/>
      <c r="N7" s="999"/>
      <c r="O7" s="999"/>
      <c r="P7" s="1000"/>
      <c r="Q7" s="1001"/>
      <c r="R7" s="1001"/>
      <c r="S7" s="1001"/>
      <c r="T7" s="1001"/>
      <c r="U7" s="1001"/>
      <c r="V7" s="1001"/>
      <c r="W7" s="1001"/>
      <c r="X7" s="1001"/>
      <c r="Y7" s="1001"/>
      <c r="Z7" s="1001"/>
      <c r="AA7" s="1001"/>
      <c r="AB7" s="1001"/>
      <c r="AC7" s="1001"/>
      <c r="AD7" s="1001"/>
      <c r="AE7" s="1001"/>
      <c r="AF7" s="1001"/>
      <c r="AG7" s="1001"/>
      <c r="AH7" s="1001"/>
      <c r="AI7" s="1001"/>
      <c r="AJ7" s="1001"/>
      <c r="AK7" s="1001"/>
      <c r="AL7" s="1001"/>
      <c r="AM7" s="1001"/>
      <c r="AN7" s="1044"/>
      <c r="AO7" s="1045"/>
      <c r="AP7" s="1045"/>
      <c r="AQ7" s="1045"/>
      <c r="AR7" s="1045"/>
      <c r="AS7" s="1045"/>
      <c r="AT7" s="1045"/>
      <c r="AU7" s="1045"/>
      <c r="AV7" s="1045"/>
      <c r="AW7" s="1045"/>
      <c r="AX7" s="1045"/>
      <c r="AY7" s="1045"/>
      <c r="AZ7" s="1045"/>
      <c r="BA7" s="1045"/>
      <c r="BB7" s="1045"/>
      <c r="BC7" s="1045"/>
      <c r="BD7" s="1045"/>
      <c r="BE7" s="1045"/>
      <c r="BF7" s="1045"/>
      <c r="BG7" s="1045"/>
      <c r="BH7" s="1045"/>
      <c r="BI7" s="1045"/>
      <c r="BJ7" s="1045"/>
      <c r="BK7" s="1046"/>
    </row>
    <row r="8" spans="2:63" ht="29.25" customHeight="1" x14ac:dyDescent="0.15">
      <c r="B8" s="1005"/>
      <c r="C8" s="1006"/>
      <c r="D8" s="1006"/>
      <c r="E8" s="1006"/>
      <c r="F8" s="1006"/>
      <c r="G8" s="1007"/>
      <c r="H8" s="1008"/>
      <c r="I8" s="1008"/>
      <c r="J8" s="1008"/>
      <c r="K8" s="1008"/>
      <c r="L8" s="1008"/>
      <c r="M8" s="1008"/>
      <c r="N8" s="1008"/>
      <c r="O8" s="1008"/>
      <c r="P8" s="1009"/>
      <c r="Q8" s="1010"/>
      <c r="R8" s="1010"/>
      <c r="S8" s="1010"/>
      <c r="T8" s="1010"/>
      <c r="U8" s="1010"/>
      <c r="V8" s="1010"/>
      <c r="W8" s="1010"/>
      <c r="X8" s="1010"/>
      <c r="Y8" s="1010"/>
      <c r="Z8" s="1010"/>
      <c r="AA8" s="1010"/>
      <c r="AB8" s="1010"/>
      <c r="AC8" s="1010"/>
      <c r="AD8" s="1010"/>
      <c r="AE8" s="1010"/>
      <c r="AF8" s="1010"/>
      <c r="AG8" s="1010"/>
      <c r="AH8" s="1010"/>
      <c r="AI8" s="1010"/>
      <c r="AJ8" s="1010"/>
      <c r="AK8" s="1010"/>
      <c r="AL8" s="1010"/>
      <c r="AM8" s="1010"/>
      <c r="AN8" s="1009"/>
      <c r="AO8" s="1010"/>
      <c r="AP8" s="1010"/>
      <c r="AQ8" s="1010"/>
      <c r="AR8" s="1010"/>
      <c r="AS8" s="1010"/>
      <c r="AT8" s="1010"/>
      <c r="AU8" s="1010"/>
      <c r="AV8" s="1010"/>
      <c r="AW8" s="1010"/>
      <c r="AX8" s="1010"/>
      <c r="AY8" s="1010"/>
      <c r="AZ8" s="1010"/>
      <c r="BA8" s="1010"/>
      <c r="BB8" s="1010"/>
      <c r="BC8" s="1010"/>
      <c r="BD8" s="1010"/>
      <c r="BE8" s="1010"/>
      <c r="BF8" s="1010"/>
      <c r="BG8" s="1010"/>
      <c r="BH8" s="1010"/>
      <c r="BI8" s="1010"/>
      <c r="BJ8" s="1010"/>
      <c r="BK8" s="1023"/>
    </row>
    <row r="9" spans="2:63" ht="29.25" customHeight="1" x14ac:dyDescent="0.15">
      <c r="B9" s="1005"/>
      <c r="C9" s="1006"/>
      <c r="D9" s="1006"/>
      <c r="E9" s="1006"/>
      <c r="F9" s="1006"/>
      <c r="G9" s="1007"/>
      <c r="H9" s="1008"/>
      <c r="I9" s="1008"/>
      <c r="J9" s="1008"/>
      <c r="K9" s="1008"/>
      <c r="L9" s="1008"/>
      <c r="M9" s="1008"/>
      <c r="N9" s="1008"/>
      <c r="O9" s="1008"/>
      <c r="P9" s="1009"/>
      <c r="Q9" s="1010"/>
      <c r="R9" s="1010"/>
      <c r="S9" s="1010"/>
      <c r="T9" s="1010"/>
      <c r="U9" s="1010"/>
      <c r="V9" s="1010"/>
      <c r="W9" s="1010"/>
      <c r="X9" s="1010"/>
      <c r="Y9" s="1010"/>
      <c r="Z9" s="1010"/>
      <c r="AA9" s="1010"/>
      <c r="AB9" s="1010"/>
      <c r="AC9" s="1010"/>
      <c r="AD9" s="1010"/>
      <c r="AE9" s="1010"/>
      <c r="AF9" s="1010"/>
      <c r="AG9" s="1010"/>
      <c r="AH9" s="1010"/>
      <c r="AI9" s="1010"/>
      <c r="AJ9" s="1010"/>
      <c r="AK9" s="1010"/>
      <c r="AL9" s="1010"/>
      <c r="AM9" s="1010"/>
      <c r="AN9" s="1009"/>
      <c r="AO9" s="1010"/>
      <c r="AP9" s="1010"/>
      <c r="AQ9" s="1010"/>
      <c r="AR9" s="1010"/>
      <c r="AS9" s="1010"/>
      <c r="AT9" s="1010"/>
      <c r="AU9" s="1010"/>
      <c r="AV9" s="1010"/>
      <c r="AW9" s="1010"/>
      <c r="AX9" s="1010"/>
      <c r="AY9" s="1010"/>
      <c r="AZ9" s="1010"/>
      <c r="BA9" s="1010"/>
      <c r="BB9" s="1010"/>
      <c r="BC9" s="1010"/>
      <c r="BD9" s="1010"/>
      <c r="BE9" s="1010"/>
      <c r="BF9" s="1010"/>
      <c r="BG9" s="1010"/>
      <c r="BH9" s="1010"/>
      <c r="BI9" s="1010"/>
      <c r="BJ9" s="1010"/>
      <c r="BK9" s="1023"/>
    </row>
    <row r="10" spans="2:63" ht="29.25" customHeight="1" x14ac:dyDescent="0.15">
      <c r="B10" s="1005"/>
      <c r="C10" s="1006"/>
      <c r="D10" s="1006"/>
      <c r="E10" s="1006"/>
      <c r="F10" s="1006"/>
      <c r="G10" s="1007"/>
      <c r="H10" s="1008"/>
      <c r="I10" s="1008"/>
      <c r="J10" s="1008"/>
      <c r="K10" s="1008"/>
      <c r="L10" s="1008"/>
      <c r="M10" s="1008"/>
      <c r="N10" s="1008"/>
      <c r="O10" s="1008"/>
      <c r="P10" s="1009"/>
      <c r="Q10" s="1010"/>
      <c r="R10" s="1010"/>
      <c r="S10" s="1010"/>
      <c r="T10" s="1010"/>
      <c r="U10" s="1010"/>
      <c r="V10" s="1010"/>
      <c r="W10" s="1010"/>
      <c r="X10" s="1010"/>
      <c r="Y10" s="1010"/>
      <c r="Z10" s="1010"/>
      <c r="AA10" s="1010"/>
      <c r="AB10" s="1010"/>
      <c r="AC10" s="1010"/>
      <c r="AD10" s="1010"/>
      <c r="AE10" s="1010"/>
      <c r="AF10" s="1010"/>
      <c r="AG10" s="1010"/>
      <c r="AH10" s="1010"/>
      <c r="AI10" s="1010"/>
      <c r="AJ10" s="1010"/>
      <c r="AK10" s="1010"/>
      <c r="AL10" s="1010"/>
      <c r="AM10" s="1010"/>
      <c r="AN10" s="1009"/>
      <c r="AO10" s="1010"/>
      <c r="AP10" s="1010"/>
      <c r="AQ10" s="1010"/>
      <c r="AR10" s="1010"/>
      <c r="AS10" s="1010"/>
      <c r="AT10" s="1010"/>
      <c r="AU10" s="1010"/>
      <c r="AV10" s="1010"/>
      <c r="AW10" s="1010"/>
      <c r="AX10" s="1010"/>
      <c r="AY10" s="1010"/>
      <c r="AZ10" s="1010"/>
      <c r="BA10" s="1010"/>
      <c r="BB10" s="1010"/>
      <c r="BC10" s="1010"/>
      <c r="BD10" s="1010"/>
      <c r="BE10" s="1010"/>
      <c r="BF10" s="1010"/>
      <c r="BG10" s="1010"/>
      <c r="BH10" s="1010"/>
      <c r="BI10" s="1010"/>
      <c r="BJ10" s="1010"/>
      <c r="BK10" s="1023"/>
    </row>
    <row r="11" spans="2:63" ht="29.25" customHeight="1" x14ac:dyDescent="0.15">
      <c r="B11" s="1005"/>
      <c r="C11" s="1006"/>
      <c r="D11" s="1006"/>
      <c r="E11" s="1006"/>
      <c r="F11" s="1006"/>
      <c r="G11" s="1007"/>
      <c r="H11" s="1008"/>
      <c r="I11" s="1008"/>
      <c r="J11" s="1008"/>
      <c r="K11" s="1008"/>
      <c r="L11" s="1008"/>
      <c r="M11" s="1008"/>
      <c r="N11" s="1008"/>
      <c r="O11" s="1008"/>
      <c r="P11" s="1009"/>
      <c r="Q11" s="1010"/>
      <c r="R11" s="1010"/>
      <c r="S11" s="1010"/>
      <c r="T11" s="1010"/>
      <c r="U11" s="1010"/>
      <c r="V11" s="1010"/>
      <c r="W11" s="1010"/>
      <c r="X11" s="1010"/>
      <c r="Y11" s="1010"/>
      <c r="Z11" s="1010"/>
      <c r="AA11" s="1010"/>
      <c r="AB11" s="1010"/>
      <c r="AC11" s="1010"/>
      <c r="AD11" s="1010"/>
      <c r="AE11" s="1010"/>
      <c r="AF11" s="1010"/>
      <c r="AG11" s="1010"/>
      <c r="AH11" s="1010"/>
      <c r="AI11" s="1010"/>
      <c r="AJ11" s="1010"/>
      <c r="AK11" s="1010"/>
      <c r="AL11" s="1010"/>
      <c r="AM11" s="1010"/>
      <c r="AN11" s="1009"/>
      <c r="AO11" s="1010"/>
      <c r="AP11" s="1010"/>
      <c r="AQ11" s="1010"/>
      <c r="AR11" s="1010"/>
      <c r="AS11" s="1010"/>
      <c r="AT11" s="1010"/>
      <c r="AU11" s="1010"/>
      <c r="AV11" s="1010"/>
      <c r="AW11" s="1010"/>
      <c r="AX11" s="1010"/>
      <c r="AY11" s="1010"/>
      <c r="AZ11" s="1010"/>
      <c r="BA11" s="1010"/>
      <c r="BB11" s="1010"/>
      <c r="BC11" s="1010"/>
      <c r="BD11" s="1010"/>
      <c r="BE11" s="1010"/>
      <c r="BF11" s="1010"/>
      <c r="BG11" s="1010"/>
      <c r="BH11" s="1010"/>
      <c r="BI11" s="1010"/>
      <c r="BJ11" s="1010"/>
      <c r="BK11" s="1023"/>
    </row>
    <row r="12" spans="2:63" ht="29.25" customHeight="1" x14ac:dyDescent="0.15">
      <c r="B12" s="1005"/>
      <c r="C12" s="1006"/>
      <c r="D12" s="1006"/>
      <c r="E12" s="1006"/>
      <c r="F12" s="1006"/>
      <c r="G12" s="1007"/>
      <c r="H12" s="1008"/>
      <c r="I12" s="1008"/>
      <c r="J12" s="1008"/>
      <c r="K12" s="1008"/>
      <c r="L12" s="1008"/>
      <c r="M12" s="1008"/>
      <c r="N12" s="1008"/>
      <c r="O12" s="1008"/>
      <c r="P12" s="1009"/>
      <c r="Q12" s="1010"/>
      <c r="R12" s="1010"/>
      <c r="S12" s="1010"/>
      <c r="T12" s="1010"/>
      <c r="U12" s="1010"/>
      <c r="V12" s="1010"/>
      <c r="W12" s="1010"/>
      <c r="X12" s="1010"/>
      <c r="Y12" s="1010"/>
      <c r="Z12" s="1010"/>
      <c r="AA12" s="1010"/>
      <c r="AB12" s="1010"/>
      <c r="AC12" s="1010"/>
      <c r="AD12" s="1010"/>
      <c r="AE12" s="1010"/>
      <c r="AF12" s="1010"/>
      <c r="AG12" s="1010"/>
      <c r="AH12" s="1010"/>
      <c r="AI12" s="1010"/>
      <c r="AJ12" s="1010"/>
      <c r="AK12" s="1010"/>
      <c r="AL12" s="1010"/>
      <c r="AM12" s="1010"/>
      <c r="AN12" s="1009"/>
      <c r="AO12" s="1010"/>
      <c r="AP12" s="1010"/>
      <c r="AQ12" s="1010"/>
      <c r="AR12" s="1010"/>
      <c r="AS12" s="1010"/>
      <c r="AT12" s="1010"/>
      <c r="AU12" s="1010"/>
      <c r="AV12" s="1010"/>
      <c r="AW12" s="1010"/>
      <c r="AX12" s="1010"/>
      <c r="AY12" s="1010"/>
      <c r="AZ12" s="1010"/>
      <c r="BA12" s="1010"/>
      <c r="BB12" s="1010"/>
      <c r="BC12" s="1010"/>
      <c r="BD12" s="1010"/>
      <c r="BE12" s="1010"/>
      <c r="BF12" s="1010"/>
      <c r="BG12" s="1010"/>
      <c r="BH12" s="1010"/>
      <c r="BI12" s="1010"/>
      <c r="BJ12" s="1010"/>
      <c r="BK12" s="1023"/>
    </row>
    <row r="13" spans="2:63" ht="29.25" customHeight="1" x14ac:dyDescent="0.15">
      <c r="B13" s="1005"/>
      <c r="C13" s="1006"/>
      <c r="D13" s="1006"/>
      <c r="E13" s="1006"/>
      <c r="F13" s="1006"/>
      <c r="G13" s="1007"/>
      <c r="H13" s="1008"/>
      <c r="I13" s="1008"/>
      <c r="J13" s="1008"/>
      <c r="K13" s="1008"/>
      <c r="L13" s="1008"/>
      <c r="M13" s="1008"/>
      <c r="N13" s="1008"/>
      <c r="O13" s="1008"/>
      <c r="P13" s="1009"/>
      <c r="Q13" s="1010"/>
      <c r="R13" s="1010"/>
      <c r="S13" s="1010"/>
      <c r="T13" s="1010"/>
      <c r="U13" s="1010"/>
      <c r="V13" s="1010"/>
      <c r="W13" s="1010"/>
      <c r="X13" s="1010"/>
      <c r="Y13" s="1010"/>
      <c r="Z13" s="1010"/>
      <c r="AA13" s="1010"/>
      <c r="AB13" s="1010"/>
      <c r="AC13" s="1010"/>
      <c r="AD13" s="1010"/>
      <c r="AE13" s="1010"/>
      <c r="AF13" s="1010"/>
      <c r="AG13" s="1010"/>
      <c r="AH13" s="1010"/>
      <c r="AI13" s="1010"/>
      <c r="AJ13" s="1010"/>
      <c r="AK13" s="1010"/>
      <c r="AL13" s="1010"/>
      <c r="AM13" s="1010"/>
      <c r="AN13" s="1009"/>
      <c r="AO13" s="1010"/>
      <c r="AP13" s="1010"/>
      <c r="AQ13" s="1010"/>
      <c r="AR13" s="1010"/>
      <c r="AS13" s="1010"/>
      <c r="AT13" s="1010"/>
      <c r="AU13" s="1010"/>
      <c r="AV13" s="1010"/>
      <c r="AW13" s="1010"/>
      <c r="AX13" s="1010"/>
      <c r="AY13" s="1010"/>
      <c r="AZ13" s="1010"/>
      <c r="BA13" s="1010"/>
      <c r="BB13" s="1010"/>
      <c r="BC13" s="1010"/>
      <c r="BD13" s="1010"/>
      <c r="BE13" s="1010"/>
      <c r="BF13" s="1010"/>
      <c r="BG13" s="1010"/>
      <c r="BH13" s="1010"/>
      <c r="BI13" s="1010"/>
      <c r="BJ13" s="1010"/>
      <c r="BK13" s="1023"/>
    </row>
    <row r="14" spans="2:63" ht="29.25" customHeight="1" x14ac:dyDescent="0.15">
      <c r="B14" s="1005"/>
      <c r="C14" s="1006"/>
      <c r="D14" s="1006"/>
      <c r="E14" s="1006"/>
      <c r="F14" s="1006"/>
      <c r="G14" s="1007"/>
      <c r="H14" s="1008"/>
      <c r="I14" s="1008"/>
      <c r="J14" s="1008"/>
      <c r="K14" s="1008"/>
      <c r="L14" s="1008"/>
      <c r="M14" s="1008"/>
      <c r="N14" s="1008"/>
      <c r="O14" s="1008"/>
      <c r="P14" s="1009"/>
      <c r="Q14" s="1010"/>
      <c r="R14" s="1010"/>
      <c r="S14" s="1010"/>
      <c r="T14" s="1010"/>
      <c r="U14" s="1010"/>
      <c r="V14" s="1010"/>
      <c r="W14" s="1010"/>
      <c r="X14" s="1010"/>
      <c r="Y14" s="1010"/>
      <c r="Z14" s="1010"/>
      <c r="AA14" s="1010"/>
      <c r="AB14" s="1010"/>
      <c r="AC14" s="1010"/>
      <c r="AD14" s="1010"/>
      <c r="AE14" s="1010"/>
      <c r="AF14" s="1010"/>
      <c r="AG14" s="1010"/>
      <c r="AH14" s="1010"/>
      <c r="AI14" s="1010"/>
      <c r="AJ14" s="1010"/>
      <c r="AK14" s="1010"/>
      <c r="AL14" s="1010"/>
      <c r="AM14" s="1010"/>
      <c r="AN14" s="1009"/>
      <c r="AO14" s="1010"/>
      <c r="AP14" s="1010"/>
      <c r="AQ14" s="1010"/>
      <c r="AR14" s="1010"/>
      <c r="AS14" s="1010"/>
      <c r="AT14" s="1010"/>
      <c r="AU14" s="1010"/>
      <c r="AV14" s="1010"/>
      <c r="AW14" s="1010"/>
      <c r="AX14" s="1010"/>
      <c r="AY14" s="1010"/>
      <c r="AZ14" s="1010"/>
      <c r="BA14" s="1010"/>
      <c r="BB14" s="1010"/>
      <c r="BC14" s="1010"/>
      <c r="BD14" s="1010"/>
      <c r="BE14" s="1010"/>
      <c r="BF14" s="1010"/>
      <c r="BG14" s="1010"/>
      <c r="BH14" s="1010"/>
      <c r="BI14" s="1010"/>
      <c r="BJ14" s="1010"/>
      <c r="BK14" s="1023"/>
    </row>
    <row r="15" spans="2:63" ht="29.25" customHeight="1" x14ac:dyDescent="0.15">
      <c r="B15" s="1005"/>
      <c r="C15" s="1006"/>
      <c r="D15" s="1006"/>
      <c r="E15" s="1006"/>
      <c r="F15" s="1006"/>
      <c r="G15" s="1007"/>
      <c r="H15" s="1008"/>
      <c r="I15" s="1008"/>
      <c r="J15" s="1008"/>
      <c r="K15" s="1008"/>
      <c r="L15" s="1008"/>
      <c r="M15" s="1008"/>
      <c r="N15" s="1008"/>
      <c r="O15" s="1008"/>
      <c r="P15" s="1009"/>
      <c r="Q15" s="1010"/>
      <c r="R15" s="1010"/>
      <c r="S15" s="1010"/>
      <c r="T15" s="1010"/>
      <c r="U15" s="1010"/>
      <c r="V15" s="1010"/>
      <c r="W15" s="1010"/>
      <c r="X15" s="1010"/>
      <c r="Y15" s="1010"/>
      <c r="Z15" s="1010"/>
      <c r="AA15" s="1010"/>
      <c r="AB15" s="1010"/>
      <c r="AC15" s="1010"/>
      <c r="AD15" s="1010"/>
      <c r="AE15" s="1010"/>
      <c r="AF15" s="1010"/>
      <c r="AG15" s="1010"/>
      <c r="AH15" s="1010"/>
      <c r="AI15" s="1010"/>
      <c r="AJ15" s="1010"/>
      <c r="AK15" s="1010"/>
      <c r="AL15" s="1010"/>
      <c r="AM15" s="1010"/>
      <c r="AN15" s="1009"/>
      <c r="AO15" s="1010"/>
      <c r="AP15" s="1010"/>
      <c r="AQ15" s="1010"/>
      <c r="AR15" s="1010"/>
      <c r="AS15" s="1010"/>
      <c r="AT15" s="1010"/>
      <c r="AU15" s="1010"/>
      <c r="AV15" s="1010"/>
      <c r="AW15" s="1010"/>
      <c r="AX15" s="1010"/>
      <c r="AY15" s="1010"/>
      <c r="AZ15" s="1010"/>
      <c r="BA15" s="1010"/>
      <c r="BB15" s="1010"/>
      <c r="BC15" s="1010"/>
      <c r="BD15" s="1010"/>
      <c r="BE15" s="1010"/>
      <c r="BF15" s="1010"/>
      <c r="BG15" s="1010"/>
      <c r="BH15" s="1010"/>
      <c r="BI15" s="1010"/>
      <c r="BJ15" s="1010"/>
      <c r="BK15" s="1023"/>
    </row>
    <row r="16" spans="2:63" ht="29.25" customHeight="1" x14ac:dyDescent="0.15">
      <c r="B16" s="1005"/>
      <c r="C16" s="1006"/>
      <c r="D16" s="1006"/>
      <c r="E16" s="1006"/>
      <c r="F16" s="1006"/>
      <c r="G16" s="1007"/>
      <c r="H16" s="1008"/>
      <c r="I16" s="1008"/>
      <c r="J16" s="1008"/>
      <c r="K16" s="1008"/>
      <c r="L16" s="1008"/>
      <c r="M16" s="1008"/>
      <c r="N16" s="1008"/>
      <c r="O16" s="1008"/>
      <c r="P16" s="1009"/>
      <c r="Q16" s="1010"/>
      <c r="R16" s="1010"/>
      <c r="S16" s="1010"/>
      <c r="T16" s="1010"/>
      <c r="U16" s="1010"/>
      <c r="V16" s="1010"/>
      <c r="W16" s="1010"/>
      <c r="X16" s="1010"/>
      <c r="Y16" s="1010"/>
      <c r="Z16" s="1010"/>
      <c r="AA16" s="1010"/>
      <c r="AB16" s="1010"/>
      <c r="AC16" s="1010"/>
      <c r="AD16" s="1010"/>
      <c r="AE16" s="1010"/>
      <c r="AF16" s="1010"/>
      <c r="AG16" s="1010"/>
      <c r="AH16" s="1010"/>
      <c r="AI16" s="1010"/>
      <c r="AJ16" s="1010"/>
      <c r="AK16" s="1010"/>
      <c r="AL16" s="1010"/>
      <c r="AM16" s="1010"/>
      <c r="AN16" s="1009"/>
      <c r="AO16" s="1010"/>
      <c r="AP16" s="1010"/>
      <c r="AQ16" s="1010"/>
      <c r="AR16" s="1010"/>
      <c r="AS16" s="1010"/>
      <c r="AT16" s="1010"/>
      <c r="AU16" s="1010"/>
      <c r="AV16" s="1010"/>
      <c r="AW16" s="1010"/>
      <c r="AX16" s="1010"/>
      <c r="AY16" s="1010"/>
      <c r="AZ16" s="1010"/>
      <c r="BA16" s="1010"/>
      <c r="BB16" s="1010"/>
      <c r="BC16" s="1010"/>
      <c r="BD16" s="1010"/>
      <c r="BE16" s="1010"/>
      <c r="BF16" s="1010"/>
      <c r="BG16" s="1010"/>
      <c r="BH16" s="1010"/>
      <c r="BI16" s="1010"/>
      <c r="BJ16" s="1010"/>
      <c r="BK16" s="1023"/>
    </row>
    <row r="17" spans="2:63" ht="29.25" customHeight="1" x14ac:dyDescent="0.15">
      <c r="B17" s="1005"/>
      <c r="C17" s="1006"/>
      <c r="D17" s="1006"/>
      <c r="E17" s="1006"/>
      <c r="F17" s="1006"/>
      <c r="G17" s="1007"/>
      <c r="H17" s="1008"/>
      <c r="I17" s="1008"/>
      <c r="J17" s="1008"/>
      <c r="K17" s="1008"/>
      <c r="L17" s="1008"/>
      <c r="M17" s="1008"/>
      <c r="N17" s="1008"/>
      <c r="O17" s="1008"/>
      <c r="P17" s="1009"/>
      <c r="Q17" s="1010"/>
      <c r="R17" s="1010"/>
      <c r="S17" s="1010"/>
      <c r="T17" s="1010"/>
      <c r="U17" s="1010"/>
      <c r="V17" s="1010"/>
      <c r="W17" s="1010"/>
      <c r="X17" s="1010"/>
      <c r="Y17" s="1010"/>
      <c r="Z17" s="1010"/>
      <c r="AA17" s="1010"/>
      <c r="AB17" s="1010"/>
      <c r="AC17" s="1010"/>
      <c r="AD17" s="1010"/>
      <c r="AE17" s="1010"/>
      <c r="AF17" s="1010"/>
      <c r="AG17" s="1010"/>
      <c r="AH17" s="1010"/>
      <c r="AI17" s="1010"/>
      <c r="AJ17" s="1010"/>
      <c r="AK17" s="1010"/>
      <c r="AL17" s="1010"/>
      <c r="AM17" s="1010"/>
      <c r="AN17" s="1009"/>
      <c r="AO17" s="1010"/>
      <c r="AP17" s="1010"/>
      <c r="AQ17" s="1010"/>
      <c r="AR17" s="1010"/>
      <c r="AS17" s="1010"/>
      <c r="AT17" s="1010"/>
      <c r="AU17" s="1010"/>
      <c r="AV17" s="1010"/>
      <c r="AW17" s="1010"/>
      <c r="AX17" s="1010"/>
      <c r="AY17" s="1010"/>
      <c r="AZ17" s="1010"/>
      <c r="BA17" s="1010"/>
      <c r="BB17" s="1010"/>
      <c r="BC17" s="1010"/>
      <c r="BD17" s="1010"/>
      <c r="BE17" s="1010"/>
      <c r="BF17" s="1010"/>
      <c r="BG17" s="1010"/>
      <c r="BH17" s="1010"/>
      <c r="BI17" s="1010"/>
      <c r="BJ17" s="1010"/>
      <c r="BK17" s="1023"/>
    </row>
    <row r="18" spans="2:63" ht="29.25" customHeight="1" x14ac:dyDescent="0.15">
      <c r="B18" s="1005"/>
      <c r="C18" s="1006"/>
      <c r="D18" s="1006"/>
      <c r="E18" s="1006"/>
      <c r="F18" s="1006"/>
      <c r="G18" s="1007"/>
      <c r="H18" s="1008"/>
      <c r="I18" s="1008"/>
      <c r="J18" s="1008"/>
      <c r="K18" s="1008"/>
      <c r="L18" s="1008"/>
      <c r="M18" s="1008"/>
      <c r="N18" s="1008"/>
      <c r="O18" s="1008"/>
      <c r="P18" s="1009"/>
      <c r="Q18" s="1010"/>
      <c r="R18" s="1010"/>
      <c r="S18" s="1010"/>
      <c r="T18" s="1010"/>
      <c r="U18" s="1010"/>
      <c r="V18" s="1010"/>
      <c r="W18" s="1010"/>
      <c r="X18" s="1010"/>
      <c r="Y18" s="1010"/>
      <c r="Z18" s="1010"/>
      <c r="AA18" s="1010"/>
      <c r="AB18" s="1010"/>
      <c r="AC18" s="1010"/>
      <c r="AD18" s="1010"/>
      <c r="AE18" s="1010"/>
      <c r="AF18" s="1010"/>
      <c r="AG18" s="1010"/>
      <c r="AH18" s="1010"/>
      <c r="AI18" s="1010"/>
      <c r="AJ18" s="1010"/>
      <c r="AK18" s="1010"/>
      <c r="AL18" s="1010"/>
      <c r="AM18" s="1010"/>
      <c r="AN18" s="1009"/>
      <c r="AO18" s="1010"/>
      <c r="AP18" s="1010"/>
      <c r="AQ18" s="1010"/>
      <c r="AR18" s="1010"/>
      <c r="AS18" s="1010"/>
      <c r="AT18" s="1010"/>
      <c r="AU18" s="1010"/>
      <c r="AV18" s="1010"/>
      <c r="AW18" s="1010"/>
      <c r="AX18" s="1010"/>
      <c r="AY18" s="1010"/>
      <c r="AZ18" s="1010"/>
      <c r="BA18" s="1010"/>
      <c r="BB18" s="1010"/>
      <c r="BC18" s="1010"/>
      <c r="BD18" s="1010"/>
      <c r="BE18" s="1010"/>
      <c r="BF18" s="1010"/>
      <c r="BG18" s="1010"/>
      <c r="BH18" s="1010"/>
      <c r="BI18" s="1010"/>
      <c r="BJ18" s="1010"/>
      <c r="BK18" s="1023"/>
    </row>
    <row r="19" spans="2:63" ht="29.25" customHeight="1" x14ac:dyDescent="0.15">
      <c r="B19" s="1005"/>
      <c r="C19" s="1006"/>
      <c r="D19" s="1006"/>
      <c r="E19" s="1006"/>
      <c r="F19" s="1006"/>
      <c r="G19" s="1007"/>
      <c r="H19" s="1008"/>
      <c r="I19" s="1008"/>
      <c r="J19" s="1008"/>
      <c r="K19" s="1008"/>
      <c r="L19" s="1008"/>
      <c r="M19" s="1008"/>
      <c r="N19" s="1008"/>
      <c r="O19" s="1008"/>
      <c r="P19" s="1009"/>
      <c r="Q19" s="1010"/>
      <c r="R19" s="1010"/>
      <c r="S19" s="1010"/>
      <c r="T19" s="1010"/>
      <c r="U19" s="1010"/>
      <c r="V19" s="1010"/>
      <c r="W19" s="1010"/>
      <c r="X19" s="1010"/>
      <c r="Y19" s="1010"/>
      <c r="Z19" s="1010"/>
      <c r="AA19" s="1010"/>
      <c r="AB19" s="1010"/>
      <c r="AC19" s="1010"/>
      <c r="AD19" s="1010"/>
      <c r="AE19" s="1010"/>
      <c r="AF19" s="1010"/>
      <c r="AG19" s="1010"/>
      <c r="AH19" s="1010"/>
      <c r="AI19" s="1010"/>
      <c r="AJ19" s="1010"/>
      <c r="AK19" s="1010"/>
      <c r="AL19" s="1010"/>
      <c r="AM19" s="1010"/>
      <c r="AN19" s="1009"/>
      <c r="AO19" s="1010"/>
      <c r="AP19" s="1010"/>
      <c r="AQ19" s="1010"/>
      <c r="AR19" s="1010"/>
      <c r="AS19" s="1010"/>
      <c r="AT19" s="1010"/>
      <c r="AU19" s="1010"/>
      <c r="AV19" s="1010"/>
      <c r="AW19" s="1010"/>
      <c r="AX19" s="1010"/>
      <c r="AY19" s="1010"/>
      <c r="AZ19" s="1010"/>
      <c r="BA19" s="1010"/>
      <c r="BB19" s="1010"/>
      <c r="BC19" s="1010"/>
      <c r="BD19" s="1010"/>
      <c r="BE19" s="1010"/>
      <c r="BF19" s="1010"/>
      <c r="BG19" s="1010"/>
      <c r="BH19" s="1010"/>
      <c r="BI19" s="1010"/>
      <c r="BJ19" s="1010"/>
      <c r="BK19" s="1023"/>
    </row>
    <row r="20" spans="2:63" x14ac:dyDescent="0.15">
      <c r="B20" s="92"/>
      <c r="C20" s="92"/>
      <c r="D20" s="93" t="s">
        <v>311</v>
      </c>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row>
    <row r="21" spans="2:63" x14ac:dyDescent="0.15">
      <c r="D21" s="171" t="s">
        <v>558</v>
      </c>
    </row>
  </sheetData>
  <mergeCells count="74">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H18:O18"/>
    <mergeCell ref="H14:O14"/>
    <mergeCell ref="B18:G18"/>
    <mergeCell ref="B16:G16"/>
    <mergeCell ref="B15:G15"/>
    <mergeCell ref="B14:G14"/>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3:O13"/>
    <mergeCell ref="B9:G9"/>
    <mergeCell ref="H9:O9"/>
    <mergeCell ref="P9:AM9"/>
    <mergeCell ref="P17:AM17"/>
    <mergeCell ref="B12:G12"/>
    <mergeCell ref="H12:O12"/>
    <mergeCell ref="B11:G11"/>
    <mergeCell ref="B7:G7"/>
    <mergeCell ref="H7:O7"/>
    <mergeCell ref="P7:AM7"/>
    <mergeCell ref="B3:E3"/>
    <mergeCell ref="B8:G8"/>
    <mergeCell ref="H8:O8"/>
    <mergeCell ref="P8:AM8"/>
    <mergeCell ref="B4:E4"/>
    <mergeCell ref="F4:T4"/>
    <mergeCell ref="H6:O6"/>
    <mergeCell ref="Z3:AH3"/>
    <mergeCell ref="Z4:AH4"/>
  </mergeCells>
  <phoneticPr fontId="8"/>
  <conditionalFormatting sqref="F3:T4">
    <cfRule type="cellIs" dxfId="45" priority="2" operator="equal">
      <formula>0</formula>
    </cfRule>
    <cfRule type="cellIs" priority="3" operator="equal">
      <formula>0</formula>
    </cfRule>
  </conditionalFormatting>
  <conditionalFormatting sqref="Z3:AH4">
    <cfRule type="cellIs" dxfId="44" priority="1" operator="equal">
      <formula>0</formula>
    </cfRule>
  </conditionalFormatting>
  <printOptions horizontalCentered="1" verticalCentered="1"/>
  <pageMargins left="0.51181102362204722" right="0.51181102362204722" top="0.98425196850393704" bottom="0.55118110236220474"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U54"/>
  <sheetViews>
    <sheetView showGridLines="0" view="pageBreakPreview" zoomScale="86" zoomScaleNormal="100" zoomScaleSheetLayoutView="86" workbookViewId="0">
      <selection activeCell="P11" sqref="P11"/>
    </sheetView>
  </sheetViews>
  <sheetFormatPr defaultColWidth="9" defaultRowHeight="12" x14ac:dyDescent="0.15"/>
  <cols>
    <col min="1" max="1" width="2.75" style="355" customWidth="1"/>
    <col min="2" max="3" width="4" style="359" customWidth="1"/>
    <col min="4" max="40" width="4" style="355" customWidth="1"/>
    <col min="41" max="16384" width="9" style="355"/>
  </cols>
  <sheetData>
    <row r="1" spans="1:47" ht="20.25" customHeight="1" x14ac:dyDescent="0.15">
      <c r="B1" s="356" t="s">
        <v>333</v>
      </c>
      <c r="C1" s="357"/>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row>
    <row r="2" spans="1:47" x14ac:dyDescent="0.15">
      <c r="B2" s="1078" t="s">
        <v>81</v>
      </c>
      <c r="C2" s="1078"/>
      <c r="D2" s="1078"/>
      <c r="E2" s="1080" t="str">
        <f>'様式A-1'!$D$3</f>
        <v>カワジリトンネル</v>
      </c>
      <c r="F2" s="1080"/>
      <c r="G2" s="1080"/>
      <c r="H2" s="1080"/>
      <c r="I2" s="1080"/>
      <c r="J2" s="1080"/>
      <c r="K2" s="1078" t="s">
        <v>80</v>
      </c>
      <c r="L2" s="1078"/>
      <c r="M2" s="1078"/>
      <c r="N2" s="1096" t="str">
        <f>'様式A-1'!$J$3</f>
        <v>一般国道187号線</v>
      </c>
      <c r="O2" s="1096"/>
      <c r="P2" s="1096"/>
      <c r="Q2" s="1096"/>
      <c r="R2" s="1096"/>
      <c r="S2" s="1096"/>
      <c r="T2" s="1096"/>
      <c r="U2" s="1098" t="s">
        <v>273</v>
      </c>
      <c r="V2" s="1098"/>
      <c r="W2" s="1098"/>
      <c r="X2" s="1098"/>
      <c r="Y2" s="1096" t="str">
        <f>様式B!$K$5</f>
        <v>株式会社ニュージェック</v>
      </c>
      <c r="Z2" s="1096"/>
      <c r="AA2" s="1096"/>
      <c r="AB2" s="1096"/>
      <c r="AC2" s="1096"/>
      <c r="AD2" s="1096"/>
      <c r="AE2" s="1096"/>
      <c r="AF2" s="1096"/>
      <c r="AG2" s="1098" t="s">
        <v>263</v>
      </c>
      <c r="AH2" s="1098"/>
      <c r="AI2" s="1098"/>
      <c r="AJ2" s="1102">
        <f>様式B!$Q$5</f>
        <v>44876</v>
      </c>
      <c r="AK2" s="1102"/>
      <c r="AL2" s="1102"/>
      <c r="AM2" s="1102"/>
      <c r="AN2" s="1102"/>
    </row>
    <row r="3" spans="1:47" x14ac:dyDescent="0.15">
      <c r="A3" s="355" t="s">
        <v>79</v>
      </c>
      <c r="B3" s="1079" t="s">
        <v>78</v>
      </c>
      <c r="C3" s="1079"/>
      <c r="D3" s="1079"/>
      <c r="E3" s="1101" t="str">
        <f>'様式A-1'!$D$4</f>
        <v>川尻トンネル</v>
      </c>
      <c r="F3" s="1101"/>
      <c r="G3" s="1101"/>
      <c r="H3" s="1101"/>
      <c r="I3" s="1101"/>
      <c r="J3" s="1101"/>
      <c r="K3" s="1079" t="s">
        <v>77</v>
      </c>
      <c r="L3" s="1079"/>
      <c r="M3" s="1079"/>
      <c r="N3" s="1097" t="str">
        <f>'様式A-1'!$R$3</f>
        <v>山口県岩国土木建築事務所</v>
      </c>
      <c r="O3" s="1097"/>
      <c r="P3" s="1097"/>
      <c r="Q3" s="1097"/>
      <c r="R3" s="1097"/>
      <c r="S3" s="1097"/>
      <c r="T3" s="1097"/>
      <c r="U3" s="1099" t="s">
        <v>274</v>
      </c>
      <c r="V3" s="1099"/>
      <c r="W3" s="1099"/>
      <c r="X3" s="1099"/>
      <c r="Y3" s="1097" t="str">
        <f>様式B!$K$6</f>
        <v>石村勝伸</v>
      </c>
      <c r="Z3" s="1097"/>
      <c r="AA3" s="1097"/>
      <c r="AB3" s="1097"/>
      <c r="AC3" s="1097"/>
      <c r="AD3" s="1097"/>
      <c r="AE3" s="1097"/>
      <c r="AF3" s="1097"/>
      <c r="AG3" s="1100"/>
      <c r="AH3" s="1100"/>
      <c r="AI3" s="1100"/>
      <c r="AJ3" s="1103"/>
      <c r="AK3" s="1103"/>
      <c r="AL3" s="1103"/>
      <c r="AM3" s="1103"/>
      <c r="AN3" s="1103"/>
    </row>
    <row r="4" spans="1:47" ht="12" customHeight="1" x14ac:dyDescent="0.15">
      <c r="B4" s="1083"/>
      <c r="C4" s="1083"/>
      <c r="D4" s="1083"/>
      <c r="E4" s="1083"/>
      <c r="F4" s="1083"/>
      <c r="G4" s="1083"/>
      <c r="H4" s="1083"/>
      <c r="I4" s="1083"/>
      <c r="J4" s="1083"/>
      <c r="K4" s="1083"/>
      <c r="L4" s="1083"/>
      <c r="M4" s="1083"/>
      <c r="N4" s="1083"/>
      <c r="O4" s="1083"/>
      <c r="P4" s="1083"/>
      <c r="Q4" s="1083"/>
      <c r="R4" s="1083"/>
      <c r="S4" s="1083"/>
      <c r="T4" s="1083"/>
      <c r="U4" s="1083"/>
      <c r="V4" s="1083"/>
      <c r="W4" s="1083"/>
      <c r="X4" s="1083"/>
      <c r="Y4" s="1083"/>
      <c r="Z4" s="1083"/>
      <c r="AA4" s="1083"/>
      <c r="AB4" s="1083"/>
      <c r="AC4" s="1083"/>
      <c r="AD4" s="1083"/>
      <c r="AE4" s="1083"/>
      <c r="AF4" s="1083"/>
      <c r="AG4" s="1084" t="s">
        <v>76</v>
      </c>
      <c r="AH4" s="1085"/>
      <c r="AI4" s="1086"/>
      <c r="AJ4" s="1090" t="str">
        <f>'様式C-1-1用'!$CW$3</f>
        <v>Ⅱ</v>
      </c>
      <c r="AK4" s="1091"/>
      <c r="AL4" s="1091"/>
      <c r="AM4" s="1091"/>
      <c r="AN4" s="1092"/>
      <c r="AO4" s="4"/>
      <c r="AP4" s="4"/>
      <c r="AQ4" s="4"/>
      <c r="AR4" s="4"/>
      <c r="AS4" s="4"/>
      <c r="AT4" s="4"/>
      <c r="AU4" s="4"/>
    </row>
    <row r="5" spans="1:47" ht="12.75" customHeight="1" x14ac:dyDescent="0.15">
      <c r="B5" s="1079" t="s">
        <v>75</v>
      </c>
      <c r="C5" s="1079"/>
      <c r="D5" s="1079"/>
      <c r="E5" s="1079"/>
      <c r="F5" s="1079"/>
      <c r="G5" s="1079"/>
      <c r="H5" s="1079"/>
      <c r="I5" s="1079"/>
      <c r="J5" s="1079"/>
      <c r="K5" s="1079"/>
      <c r="L5" s="1079"/>
      <c r="M5" s="1079"/>
      <c r="N5" s="1079"/>
      <c r="O5" s="1079"/>
      <c r="P5" s="1079"/>
      <c r="Q5" s="1079"/>
      <c r="R5" s="1079"/>
      <c r="S5" s="1079"/>
      <c r="T5" s="1079"/>
      <c r="U5" s="1079"/>
      <c r="V5" s="1079"/>
      <c r="W5" s="1079"/>
      <c r="X5" s="1079"/>
      <c r="Y5" s="1079"/>
      <c r="Z5" s="1079"/>
      <c r="AA5" s="1079"/>
      <c r="AB5" s="1079"/>
      <c r="AC5" s="1079"/>
      <c r="AD5" s="1079"/>
      <c r="AE5" s="1079"/>
      <c r="AF5" s="1079"/>
      <c r="AG5" s="1087"/>
      <c r="AH5" s="1088"/>
      <c r="AI5" s="1089"/>
      <c r="AJ5" s="1093"/>
      <c r="AK5" s="1094"/>
      <c r="AL5" s="1094"/>
      <c r="AM5" s="1094"/>
      <c r="AN5" s="1095"/>
      <c r="AO5" s="4"/>
      <c r="AP5" s="4"/>
      <c r="AQ5" s="4"/>
      <c r="AR5" s="4"/>
      <c r="AS5" s="4"/>
      <c r="AT5" s="4"/>
      <c r="AU5" s="4"/>
    </row>
    <row r="6" spans="1:47" ht="12" customHeight="1" x14ac:dyDescent="0.15">
      <c r="B6" s="1059" t="s">
        <v>74</v>
      </c>
      <c r="C6" s="1056" t="s">
        <v>307</v>
      </c>
      <c r="D6" s="1076" t="s">
        <v>73</v>
      </c>
      <c r="E6" s="1074"/>
      <c r="F6" s="1074"/>
      <c r="G6" s="1074"/>
      <c r="H6" s="1074"/>
      <c r="I6" s="1074"/>
      <c r="J6" s="1074"/>
      <c r="K6" s="1074"/>
      <c r="L6" s="1074"/>
      <c r="M6" s="1074"/>
      <c r="N6" s="1074"/>
      <c r="O6" s="1074"/>
      <c r="P6" s="1074"/>
      <c r="Q6" s="1074"/>
      <c r="R6" s="1074"/>
      <c r="S6" s="1074"/>
      <c r="T6" s="1074"/>
      <c r="U6" s="1074"/>
      <c r="V6" s="1074"/>
      <c r="W6" s="1074"/>
      <c r="X6" s="1075"/>
      <c r="Y6" s="1068" t="s">
        <v>72</v>
      </c>
      <c r="Z6" s="1069"/>
      <c r="AA6" s="1069"/>
      <c r="AB6" s="1070"/>
      <c r="AC6" s="1081" t="s">
        <v>71</v>
      </c>
      <c r="AD6" s="1082"/>
      <c r="AE6" s="1082"/>
      <c r="AF6" s="1082"/>
      <c r="AG6" s="1082"/>
      <c r="AH6" s="1082"/>
      <c r="AI6" s="1082"/>
      <c r="AJ6" s="1082"/>
      <c r="AK6" s="1082"/>
      <c r="AL6" s="1082"/>
      <c r="AM6" s="1082"/>
      <c r="AN6" s="1082"/>
      <c r="AO6" s="4"/>
      <c r="AP6" s="4"/>
      <c r="AQ6" s="4"/>
      <c r="AR6" s="4"/>
      <c r="AS6" s="4"/>
      <c r="AT6" s="1053" t="s">
        <v>315</v>
      </c>
      <c r="AU6" s="4"/>
    </row>
    <row r="7" spans="1:47" ht="13.5" x14ac:dyDescent="0.15">
      <c r="B7" s="1060"/>
      <c r="C7" s="1057"/>
      <c r="D7" s="1076" t="s">
        <v>70</v>
      </c>
      <c r="E7" s="1074"/>
      <c r="F7" s="1074"/>
      <c r="G7" s="1074"/>
      <c r="H7" s="1074"/>
      <c r="I7" s="1074"/>
      <c r="J7" s="1074"/>
      <c r="K7" s="1074"/>
      <c r="L7" s="1074"/>
      <c r="M7" s="1074"/>
      <c r="N7" s="1074"/>
      <c r="O7" s="1077"/>
      <c r="P7" s="1074" t="s">
        <v>305</v>
      </c>
      <c r="Q7" s="1074"/>
      <c r="R7" s="1074"/>
      <c r="S7" s="1074"/>
      <c r="T7" s="1074"/>
      <c r="U7" s="1074"/>
      <c r="V7" s="1074"/>
      <c r="W7" s="1074"/>
      <c r="X7" s="1075"/>
      <c r="Y7" s="1071"/>
      <c r="Z7" s="1072"/>
      <c r="AA7" s="1072"/>
      <c r="AB7" s="1073"/>
      <c r="AC7" s="1081" t="s">
        <v>69</v>
      </c>
      <c r="AD7" s="1082"/>
      <c r="AE7" s="1082"/>
      <c r="AF7" s="1082"/>
      <c r="AG7" s="1077" t="s">
        <v>68</v>
      </c>
      <c r="AH7" s="1082"/>
      <c r="AI7" s="1082"/>
      <c r="AJ7" s="1082"/>
      <c r="AK7" s="1082"/>
      <c r="AL7" s="1082"/>
      <c r="AM7" s="1082"/>
      <c r="AN7" s="1082"/>
      <c r="AO7" s="4"/>
      <c r="AP7" s="4"/>
      <c r="AQ7" s="4"/>
      <c r="AR7" s="4"/>
      <c r="AS7" s="4"/>
      <c r="AT7" s="1054"/>
      <c r="AU7" s="4"/>
    </row>
    <row r="8" spans="1:47" ht="13.5" x14ac:dyDescent="0.15">
      <c r="B8" s="1060"/>
      <c r="C8" s="1057"/>
      <c r="D8" s="1076" t="s">
        <v>67</v>
      </c>
      <c r="E8" s="1074"/>
      <c r="F8" s="1074"/>
      <c r="G8" s="1077"/>
      <c r="H8" s="1074" t="s">
        <v>65</v>
      </c>
      <c r="I8" s="1074"/>
      <c r="J8" s="1074"/>
      <c r="K8" s="1077"/>
      <c r="L8" s="1074" t="s">
        <v>64</v>
      </c>
      <c r="M8" s="1074"/>
      <c r="N8" s="1074"/>
      <c r="O8" s="1077"/>
      <c r="P8" s="1074" t="s">
        <v>777</v>
      </c>
      <c r="Q8" s="1074"/>
      <c r="R8" s="1077"/>
      <c r="S8" s="1074" t="s">
        <v>65</v>
      </c>
      <c r="T8" s="1074"/>
      <c r="U8" s="1077"/>
      <c r="V8" s="1074" t="s">
        <v>64</v>
      </c>
      <c r="W8" s="1074"/>
      <c r="X8" s="1075"/>
      <c r="Y8" s="1066" t="s">
        <v>777</v>
      </c>
      <c r="Z8" s="1064" t="s">
        <v>65</v>
      </c>
      <c r="AA8" s="1064" t="s">
        <v>64</v>
      </c>
      <c r="AB8" s="1066" t="s">
        <v>66</v>
      </c>
      <c r="AC8" s="1081" t="s">
        <v>778</v>
      </c>
      <c r="AD8" s="1082"/>
      <c r="AE8" s="1082"/>
      <c r="AF8" s="1082"/>
      <c r="AG8" s="1082" t="s">
        <v>65</v>
      </c>
      <c r="AH8" s="1082"/>
      <c r="AI8" s="1082"/>
      <c r="AJ8" s="1082"/>
      <c r="AK8" s="1077" t="s">
        <v>64</v>
      </c>
      <c r="AL8" s="1082"/>
      <c r="AM8" s="1082"/>
      <c r="AN8" s="1082"/>
      <c r="AO8" s="4"/>
      <c r="AP8" s="4"/>
      <c r="AQ8" s="4"/>
      <c r="AR8" s="4"/>
      <c r="AS8" s="4"/>
      <c r="AT8" s="1054"/>
      <c r="AU8" s="4"/>
    </row>
    <row r="9" spans="1:47" s="359" customFormat="1" x14ac:dyDescent="0.15">
      <c r="B9" s="1061"/>
      <c r="C9" s="1058"/>
      <c r="D9" s="395" t="s">
        <v>59</v>
      </c>
      <c r="E9" s="398" t="s">
        <v>58</v>
      </c>
      <c r="F9" s="398" t="s">
        <v>61</v>
      </c>
      <c r="G9" s="399" t="s">
        <v>60</v>
      </c>
      <c r="H9" s="396" t="s">
        <v>59</v>
      </c>
      <c r="I9" s="398" t="s">
        <v>58</v>
      </c>
      <c r="J9" s="398" t="s">
        <v>61</v>
      </c>
      <c r="K9" s="399" t="s">
        <v>60</v>
      </c>
      <c r="L9" s="396" t="s">
        <v>59</v>
      </c>
      <c r="M9" s="398" t="s">
        <v>58</v>
      </c>
      <c r="N9" s="398" t="s">
        <v>61</v>
      </c>
      <c r="O9" s="399" t="s">
        <v>60</v>
      </c>
      <c r="P9" s="396" t="s">
        <v>63</v>
      </c>
      <c r="Q9" s="398" t="s">
        <v>62</v>
      </c>
      <c r="R9" s="399" t="s">
        <v>57</v>
      </c>
      <c r="S9" s="396" t="s">
        <v>63</v>
      </c>
      <c r="T9" s="398" t="s">
        <v>62</v>
      </c>
      <c r="U9" s="399" t="s">
        <v>57</v>
      </c>
      <c r="V9" s="396" t="s">
        <v>63</v>
      </c>
      <c r="W9" s="398" t="s">
        <v>62</v>
      </c>
      <c r="X9" s="397" t="s">
        <v>57</v>
      </c>
      <c r="Y9" s="1067"/>
      <c r="Z9" s="1065"/>
      <c r="AA9" s="1065"/>
      <c r="AB9" s="1067"/>
      <c r="AC9" s="395" t="s">
        <v>59</v>
      </c>
      <c r="AD9" s="398" t="s">
        <v>58</v>
      </c>
      <c r="AE9" s="398" t="s">
        <v>61</v>
      </c>
      <c r="AF9" s="399" t="s">
        <v>60</v>
      </c>
      <c r="AG9" s="400" t="s">
        <v>59</v>
      </c>
      <c r="AH9" s="398" t="s">
        <v>58</v>
      </c>
      <c r="AI9" s="398" t="s">
        <v>61</v>
      </c>
      <c r="AJ9" s="398" t="s">
        <v>60</v>
      </c>
      <c r="AK9" s="398" t="s">
        <v>59</v>
      </c>
      <c r="AL9" s="398" t="s">
        <v>58</v>
      </c>
      <c r="AM9" s="398" t="s">
        <v>61</v>
      </c>
      <c r="AN9" s="399" t="s">
        <v>60</v>
      </c>
      <c r="AO9" s="4"/>
      <c r="AP9" s="4"/>
      <c r="AQ9" s="4"/>
      <c r="AR9" s="4"/>
      <c r="AS9" s="4"/>
      <c r="AT9" s="1055"/>
      <c r="AU9" s="4"/>
    </row>
    <row r="10" spans="1:47" x14ac:dyDescent="0.15">
      <c r="B10" s="368" t="str">
        <f>'様式A-2'!$B10</f>
        <v>PS</v>
      </c>
      <c r="C10" s="273">
        <f>IF(B10="","",VLOOKUP(B10,'様式A-2'!$B$10:$C$934,2,0))</f>
        <v>3.4</v>
      </c>
      <c r="D10" s="95">
        <f>IF($B10="","",COUNTIFS('様式C-1-1用'!$D$4:$D$1100,$B10,'様式C-1-1用'!$I$4:$I$1100,$D8,'様式C-1-1用'!$X$4:$X$1100,$D9))</f>
        <v>0</v>
      </c>
      <c r="E10" s="96">
        <f>IF($B10="","",COUNTIFS('様式C-1-1用'!$D$4:$D$1004,$B10,'様式C-1-1用'!$I$4:$I$1004,$D8,'様式C-1-1用'!$X$4:$X$1004,$E9))</f>
        <v>0</v>
      </c>
      <c r="F10" s="96">
        <f>IF($B10="","",COUNTIFS('様式C-1-1用'!$D$4:$D$1004,$B10,'様式C-1-1用'!$I$4:$I$1004,$D8,'様式C-1-1用'!$X$4:$X$1004,$F9))</f>
        <v>0</v>
      </c>
      <c r="G10" s="96">
        <f>IF($B10="","",COUNTIFS('様式C-1-1用'!$D$4:$D$1004,$B10,'様式C-1-1用'!$I$4:$I$1004,$D8,'様式C-1-1用'!$X$4:$X$1004,$G9))</f>
        <v>0</v>
      </c>
      <c r="H10" s="96">
        <f>IF($B10="","",COUNTIFS('様式C-1-1用'!$D$4:$D$1004,$B10,'様式C-1-1用'!$I$4:$I$1004,$H8,'様式C-1-1用'!$X$4:$X$1004,$H9))</f>
        <v>0</v>
      </c>
      <c r="I10" s="96">
        <f>IF($B10="","",COUNTIFS('様式C-1-1用'!$D$4:$D$1004,$B10,'様式C-1-1用'!$I$4:$I$1004,$H8,'様式C-1-1用'!$X$4:$X$1004,$I9))</f>
        <v>0</v>
      </c>
      <c r="J10" s="96">
        <f>IF($B10="","",COUNTIFS('様式C-1-1用'!$D$4:$D$1004,$B10,'様式C-1-1用'!$I$4:$I$1004,$H8,'様式C-1-1用'!$X$4:$X$1004,$J9))</f>
        <v>4</v>
      </c>
      <c r="K10" s="96">
        <f>IF($B10="","",COUNTIFS('様式C-1-1用'!$D$4:$D$1004,$B10,'様式C-1-1用'!$I$4:$I$1004,$H8,'様式C-1-1用'!$X$4:$X$1004,$K9))</f>
        <v>0</v>
      </c>
      <c r="L10" s="96">
        <f>IF($B10="","",COUNTIFS('様式C-1-1用'!$D$4:$D$1004,$B10,'様式C-1-1用'!$I$4:$I$1004,$L8,'様式C-1-1用'!$X$4:$X$1004,$L9))</f>
        <v>0</v>
      </c>
      <c r="M10" s="96">
        <f>IF($B10="","",COUNTIFS('様式C-1-1用'!$D$4:$D$1004,$B10,'様式C-1-1用'!$I$4:$I$1004,$L8,'様式C-1-1用'!$X$4:$X$1004,$M9))</f>
        <v>0</v>
      </c>
      <c r="N10" s="96">
        <f>IF($B10="","",COUNTIFS('様式C-1-1用'!$D$4:$D$1004,$B10,'様式C-1-1用'!$I$4:$I$1004,$L8,'様式C-1-1用'!$X$4:$X$1004,$N9))</f>
        <v>0</v>
      </c>
      <c r="O10" s="96">
        <f>IF($B10="","",COUNTIFS('様式C-1-1用'!$D$4:$D$1004,$B10,'様式C-1-1用'!$I$4:$I$1004,$L8,'様式C-1-1用'!$X$4:$X$1004,$O9))</f>
        <v>0</v>
      </c>
      <c r="P10" s="277">
        <f>IF($B10="","",IF(D10&gt;0,1,0))</f>
        <v>0</v>
      </c>
      <c r="Q10" s="277">
        <f>IF($B10="","",IF(AND(D10=0,E10&gt;0),1,0))</f>
        <v>0</v>
      </c>
      <c r="R10" s="277">
        <f>IF($B10="","",IF(AND(D10=0,E10=0,(F10+G10)&gt;0),1,0))</f>
        <v>0</v>
      </c>
      <c r="S10" s="96">
        <f>IF($B10="","",H10)</f>
        <v>0</v>
      </c>
      <c r="T10" s="96">
        <f>IF($B10="","",I10)</f>
        <v>0</v>
      </c>
      <c r="U10" s="96">
        <f>IF($B10="","",J10+K10)</f>
        <v>4</v>
      </c>
      <c r="V10" s="96">
        <f>IF($B10="","",L10)</f>
        <v>0</v>
      </c>
      <c r="W10" s="96">
        <f>IF($B10="","",M10)</f>
        <v>0</v>
      </c>
      <c r="X10" s="99">
        <f>IF($B10="","",N10+O10)</f>
        <v>0</v>
      </c>
      <c r="Y10" s="100" t="str">
        <f>IF($B10="","",IF(P10&gt;0,"Ⅳ",IF(Q10&gt;0,"Ⅲ",IF(R10&gt;0,"Ⅱ","Ⅰ"))))</f>
        <v>Ⅰ</v>
      </c>
      <c r="Z10" s="101" t="str">
        <f>IF($B10="","",IF(S10&gt;0,"Ⅳ",IF(T10&gt;0,"Ⅲ",IF(U10&gt;0,"Ⅱ","Ⅰ"))))</f>
        <v>Ⅱ</v>
      </c>
      <c r="AA10" s="101" t="str">
        <f>IF($B10="","",IF(V10&gt;0,"Ⅳ",IF(W10&gt;0,"Ⅲ",IF(X10&gt;0,"Ⅱ","Ⅰ"))))</f>
        <v>Ⅰ</v>
      </c>
      <c r="AB10" s="100" t="str">
        <f>IF(B10="","",IF((P10+S10+V10)&gt;0,"Ⅳ",IF((Q10+T10+W10)&gt;0,"Ⅲ",IF((R10+U10+X10)&gt;0,"Ⅱ","Ⅰ"))))</f>
        <v>Ⅱ</v>
      </c>
      <c r="AC10" s="283">
        <f>IF($B10="","",IF($D10&gt;0,$C10,0))</f>
        <v>0</v>
      </c>
      <c r="AD10" s="284">
        <f>IF($B10="","",IF(AND($D10=0,$E10&gt;0),$C10,0))</f>
        <v>0</v>
      </c>
      <c r="AE10" s="284">
        <f>IF($B10="","",IF(AND($D10=0,$E10=0,F10&gt;0),$C10,0))</f>
        <v>0</v>
      </c>
      <c r="AF10" s="285">
        <f>IF($B10="","",IF(AND($D10=0,$E10=0,F10=0,G10&gt;0),$C10,0))</f>
        <v>0</v>
      </c>
      <c r="AG10" s="360">
        <f>IF($B10="","",IFERROR(SUMIF('様式C-1-1用'!$BT$4:$BT$1003,B10,'様式C-1-1用'!$BY$4:$BY$1003),0))</f>
        <v>0</v>
      </c>
      <c r="AH10" s="360">
        <f>IF($B10="","",IFERROR(SUMIF('様式C-1-1用'!$BT$4:$BT$1003,B10,'様式C-1-1用'!$BZ$4:$BZ$1003),0))</f>
        <v>0</v>
      </c>
      <c r="AI10" s="360">
        <f>IF($B10="","",IFERROR(SUMIF('様式C-1-1用'!$BT$4:$BT$1003,B10,'様式C-1-1用'!$CA$4:$CA$1003),0))</f>
        <v>71.149999999999991</v>
      </c>
      <c r="AJ10" s="360">
        <f>IF($B10="","",IFERROR(SUMIF('様式C-1-1用'!$BT$4:$BT$1003,B10,'様式C-1-1用'!$CB$4:$CB$1003),0))</f>
        <v>0</v>
      </c>
      <c r="AK10" s="360">
        <f>IF($B10="","",IFERROR(SUMIF('様式C-1-1用'!$BT$4:$BT$1003,B10,'様式C-1-1用'!$CC$4:$CC$1003),0))</f>
        <v>0</v>
      </c>
      <c r="AL10" s="360">
        <f>IF($B10="","",IFERROR(SUMIF('様式C-1-1用'!$BT$4:$BT$1003,B10,'様式C-1-1用'!$CD$4:$CD$1003),0))</f>
        <v>0</v>
      </c>
      <c r="AM10" s="360">
        <f>IF($B10="","",IFERROR(SUMIF('様式C-1-1用'!$BT$4:$BT$1003,B10,'様式C-1-1用'!$CE$4:$CE$1003),0))</f>
        <v>0</v>
      </c>
      <c r="AN10" s="369">
        <f>IF($B10="","",IFERROR(SUMIF('様式C-1-1用'!$BT$4:$BT$1003,B10,'様式C-1-1用'!$CF$4:$CF$1003),0))</f>
        <v>0</v>
      </c>
      <c r="AO10" s="4"/>
      <c r="AP10" s="4"/>
      <c r="AQ10" s="4"/>
      <c r="AR10" s="4"/>
      <c r="AS10" s="4"/>
      <c r="AT10" s="361">
        <f>IF(AB10="Ⅳ",4,IF(AB10="Ⅲ",3,IF(AB10="Ⅱ",2,1)))</f>
        <v>2</v>
      </c>
      <c r="AU10" s="4"/>
    </row>
    <row r="11" spans="1:47" x14ac:dyDescent="0.15">
      <c r="B11" s="368">
        <f>IF(OR(B10="",B10="PE"),"",'様式A-2'!$B11)</f>
        <v>1</v>
      </c>
      <c r="C11" s="273">
        <f>IF(B11="","",VLOOKUP(B11,'様式A-2'!$B$10:$C$934,2,0))</f>
        <v>7</v>
      </c>
      <c r="D11" s="95">
        <f>IF($B11="","",COUNTIFS('様式C-1-1用'!$D$4:$D$1100,$B11,'様式C-1-1用'!$I$4:$I$1100,$D8,'様式C-1-1用'!$X$4:$X$1100,$D9))</f>
        <v>0</v>
      </c>
      <c r="E11" s="96">
        <f>IF($B11="","",COUNTIFS('様式C-1-1用'!$D$4:$D$1004,$B11,'様式C-1-1用'!$I$4:$I$1004,$D8,'様式C-1-1用'!$X$4:$X$1004,$E9))</f>
        <v>0</v>
      </c>
      <c r="F11" s="96">
        <f>IF($B11="","",COUNTIFS('様式C-1-1用'!$D$4:$D$1004,$B11,'様式C-1-1用'!$I$4:$I$1004,$D8,'様式C-1-1用'!$X$4:$X$1004,$F9))</f>
        <v>0</v>
      </c>
      <c r="G11" s="96">
        <f>IF($B11="","",COUNTIFS('様式C-1-1用'!$D$4:$D$1004,$B11,'様式C-1-1用'!$I$4:$I$1004,$D8,'様式C-1-1用'!$X$4:$X$1004,$G9))</f>
        <v>0</v>
      </c>
      <c r="H11" s="96">
        <f>IF($B11="","",COUNTIFS('様式C-1-1用'!$D$4:$D$1004,$B11,'様式C-1-1用'!$I$4:$I$1004,$H8,'様式C-1-1用'!$X$4:$X$1004,$H9))</f>
        <v>0</v>
      </c>
      <c r="I11" s="96">
        <f>IF($B11="","",COUNTIFS('様式C-1-1用'!$D$4:$D$1004,$B11,'様式C-1-1用'!$I$4:$I$1004,$H8,'様式C-1-1用'!$X$4:$X$1004,$I9))</f>
        <v>0</v>
      </c>
      <c r="J11" s="96">
        <f>IF($B11="","",COUNTIFS('様式C-1-1用'!$D$4:$D$1004,$B11,'様式C-1-1用'!$I$4:$I$1004,$H8,'様式C-1-1用'!$X$4:$X$1004,$J9))</f>
        <v>7</v>
      </c>
      <c r="K11" s="96">
        <f>IF($B11="","",COUNTIFS('様式C-1-1用'!$D$4:$D$1004,$B11,'様式C-1-1用'!$I$4:$I$1004,$H8,'様式C-1-1用'!$X$4:$X$1004,$K9))</f>
        <v>0</v>
      </c>
      <c r="L11" s="96">
        <f>IF($B11="","",COUNTIFS('様式C-1-1用'!$D$4:$D$1004,$B11,'様式C-1-1用'!$I$4:$I$1004,$L8,'様式C-1-1用'!$X$4:$X$1004,$L9))</f>
        <v>0</v>
      </c>
      <c r="M11" s="96">
        <f>IF($B11="","",COUNTIFS('様式C-1-1用'!$D$4:$D$1004,$B11,'様式C-1-1用'!$I$4:$I$1004,$L8,'様式C-1-1用'!$X$4:$X$1004,$M9))</f>
        <v>0</v>
      </c>
      <c r="N11" s="96">
        <f>IF($B11="","",COUNTIFS('様式C-1-1用'!$D$4:$D$1004,$B11,'様式C-1-1用'!$I$4:$I$1004,$L8,'様式C-1-1用'!$X$4:$X$1004,$N9))</f>
        <v>1</v>
      </c>
      <c r="O11" s="96">
        <f>IF($B11="","",COUNTIFS('様式C-1-1用'!$D$4:$D$1004,$B11,'様式C-1-1用'!$I$4:$I$1004,$L8,'様式C-1-1用'!$X$4:$X$1004,$O9))</f>
        <v>0</v>
      </c>
      <c r="P11" s="277">
        <f t="shared" ref="P11:P46" si="0">IF($B11="","",IF(D11&gt;0,1,0))</f>
        <v>0</v>
      </c>
      <c r="Q11" s="277">
        <f t="shared" ref="Q11:Q46" si="1">IF($B11="","",IF(AND(D11=0,E11&gt;0),1,0))</f>
        <v>0</v>
      </c>
      <c r="R11" s="277">
        <f>IF($B11="","",IF(AND(D11=0,E11=0,(F11+G11)&gt;0),1,0))</f>
        <v>0</v>
      </c>
      <c r="S11" s="96">
        <f t="shared" ref="S11:S46" si="2">IF($B11="","",H11)</f>
        <v>0</v>
      </c>
      <c r="T11" s="96">
        <f t="shared" ref="T11:T46" si="3">IF($B11="","",I11)</f>
        <v>0</v>
      </c>
      <c r="U11" s="96">
        <f t="shared" ref="U11:U46" si="4">IF($B11="","",J11+K11)</f>
        <v>7</v>
      </c>
      <c r="V11" s="96">
        <f t="shared" ref="V11:V46" si="5">IF($B11="","",L11)</f>
        <v>0</v>
      </c>
      <c r="W11" s="96">
        <f t="shared" ref="W11:W46" si="6">IF($B11="","",M11)</f>
        <v>0</v>
      </c>
      <c r="X11" s="99">
        <f t="shared" ref="X11:X46" si="7">IF($B11="","",N11+O11)</f>
        <v>1</v>
      </c>
      <c r="Y11" s="100" t="str">
        <f t="shared" ref="Y11:Y46" si="8">IF($B11="","",IF(P11&gt;0,"Ⅳ",IF(Q11&gt;0,"Ⅲ",IF(R11&gt;0,"Ⅱ","Ⅰ"))))</f>
        <v>Ⅰ</v>
      </c>
      <c r="Z11" s="101" t="str">
        <f t="shared" ref="Z11:Z46" si="9">IF($B11="","",IF(S11&gt;0,"Ⅳ",IF(T11&gt;0,"Ⅲ",IF(U11&gt;0,"Ⅱ","Ⅰ"))))</f>
        <v>Ⅱ</v>
      </c>
      <c r="AA11" s="101" t="str">
        <f t="shared" ref="AA11:AA46" si="10">IF($B11="","",IF(V11&gt;0,"Ⅳ",IF(W11&gt;0,"Ⅲ",IF(X11&gt;0,"Ⅱ","Ⅰ"))))</f>
        <v>Ⅱ</v>
      </c>
      <c r="AB11" s="100" t="str">
        <f t="shared" ref="AB11:AB46" si="11">IF(B11="","",IF((P11+S11+V11)&gt;0,"Ⅳ",IF((Q11+T11+W11)&gt;0,"Ⅲ",IF((R11+U11+X11)&gt;0,"Ⅱ","Ⅰ"))))</f>
        <v>Ⅱ</v>
      </c>
      <c r="AC11" s="283">
        <f t="shared" ref="AC11:AC47" si="12">IF($B11="","",IF($D11&gt;0,$C11,0))</f>
        <v>0</v>
      </c>
      <c r="AD11" s="284">
        <f t="shared" ref="AD11:AD47" si="13">IF($B11="","",IF(AND($D11=0,$E11&gt;0),$C11,0))</f>
        <v>0</v>
      </c>
      <c r="AE11" s="284">
        <f t="shared" ref="AE11:AE46" si="14">IF($B11="","",IF(AND($D11=0,$E11=0,F11&gt;0),$C11,0))</f>
        <v>0</v>
      </c>
      <c r="AF11" s="285">
        <f t="shared" ref="AF11:AF46" si="15">IF($B11="","",IF(AND($D11=0,$E11=0,F11=0,G11&gt;0),$C11,0))</f>
        <v>0</v>
      </c>
      <c r="AG11" s="360">
        <f>IF($B11="","",IFERROR(SUMIF('様式C-1-1用'!$BT$4:$BT$1003,B11,'様式C-1-1用'!$BY$4:$BY$1003),0))</f>
        <v>0</v>
      </c>
      <c r="AH11" s="360">
        <f>IF($B11="","",IFERROR(SUMIF('様式C-1-1用'!$BT$4:$BT$1003,B11,'様式C-1-1用'!$BZ$4:$BZ$1003),0))</f>
        <v>0</v>
      </c>
      <c r="AI11" s="360">
        <f>IF($B11="","",IFERROR(SUMIF('様式C-1-1用'!$BT$4:$BT$1003,B11,'様式C-1-1用'!$CA$4:$CA$1003),0))</f>
        <v>4.71</v>
      </c>
      <c r="AJ11" s="360">
        <f>IF($B11="","",IFERROR(SUMIF('様式C-1-1用'!$BT$4:$BT$1003,B11,'様式C-1-1用'!$CB$4:$CB$1003),0))</f>
        <v>0</v>
      </c>
      <c r="AK11" s="360">
        <f>IF($B11="","",IFERROR(SUMIF('様式C-1-1用'!$BT$4:$BT$1003,B11,'様式C-1-1用'!$CC$4:$CC$1003),0))</f>
        <v>0</v>
      </c>
      <c r="AL11" s="360">
        <f>IF($B11="","",IFERROR(SUMIF('様式C-1-1用'!$BT$4:$BT$1003,B11,'様式C-1-1用'!$CD$4:$CD$1003),0))</f>
        <v>0</v>
      </c>
      <c r="AM11" s="360">
        <f>IF($B11="","",IFERROR(SUMIF('様式C-1-1用'!$BT$4:$BT$1003,B11,'様式C-1-1用'!$CE$4:$CE$1003),0))</f>
        <v>0.75</v>
      </c>
      <c r="AN11" s="369">
        <f>IF($B11="","",IFERROR(SUMIF('様式C-1-1用'!$BT$4:$BT$1003,B11,'様式C-1-1用'!$CF$4:$CF$1003),0))</f>
        <v>0</v>
      </c>
      <c r="AO11" s="4"/>
      <c r="AP11" s="4"/>
      <c r="AQ11" s="4"/>
      <c r="AR11" s="4"/>
      <c r="AS11" s="4"/>
      <c r="AT11" s="361">
        <f>IF(AB11="Ⅳ",4,IF(AB11="Ⅲ",3,IF(AB11="Ⅱ",2,1)))</f>
        <v>2</v>
      </c>
      <c r="AU11" s="4"/>
    </row>
    <row r="12" spans="1:47" x14ac:dyDescent="0.15">
      <c r="B12" s="368">
        <f>IF(OR(B11="",B11="PE"),"",'様式A-2'!$B12)</f>
        <v>2</v>
      </c>
      <c r="C12" s="274">
        <f>IF(B12="","",VLOOKUP(B12,'様式A-2'!$B$10:$C$934,2,0))</f>
        <v>7</v>
      </c>
      <c r="D12" s="95">
        <f>IF($B12="","",COUNTIFS('様式C-1-1用'!$D$4:$D$1100,$B12,'様式C-1-1用'!$I$4:$I$1100,$D8,'様式C-1-1用'!$X$4:$X$1100,$D9))</f>
        <v>0</v>
      </c>
      <c r="E12" s="96">
        <f>IF($B12="","",COUNTIFS('様式C-1-1用'!$D$4:$D$1004,$B12,'様式C-1-1用'!$I$4:$I$1004,$D8,'様式C-1-1用'!$X$4:$X$1004,$E9))</f>
        <v>0</v>
      </c>
      <c r="F12" s="96">
        <f>IF($B12="","",COUNTIFS('様式C-1-1用'!$D$4:$D$1004,$B12,'様式C-1-1用'!$I$4:$I$1004,$D8,'様式C-1-1用'!$X$4:$X$1004,$F9))</f>
        <v>0</v>
      </c>
      <c r="G12" s="96">
        <f>IF($B12="","",COUNTIFS('様式C-1-1用'!$D$4:$D$1004,$B12,'様式C-1-1用'!$I$4:$I$1004,$D8,'様式C-1-1用'!$X$4:$X$1004,$G9))</f>
        <v>0</v>
      </c>
      <c r="H12" s="96">
        <f>IF($B12="","",COUNTIFS('様式C-1-1用'!$D$4:$D$1004,$B12,'様式C-1-1用'!$I$4:$I$1004,$H8,'様式C-1-1用'!$X$4:$X$1004,$H9))</f>
        <v>0</v>
      </c>
      <c r="I12" s="96">
        <f>IF($B12="","",COUNTIFS('様式C-1-1用'!$D$4:$D$1004,$B12,'様式C-1-1用'!$I$4:$I$1004,$H8,'様式C-1-1用'!$X$4:$X$1004,$I9))</f>
        <v>0</v>
      </c>
      <c r="J12" s="96">
        <f>IF($B12="","",COUNTIFS('様式C-1-1用'!$D$4:$D$1004,$B12,'様式C-1-1用'!$I$4:$I$1004,$H8,'様式C-1-1用'!$X$4:$X$1004,$J9))</f>
        <v>5</v>
      </c>
      <c r="K12" s="96">
        <f>IF($B12="","",COUNTIFS('様式C-1-1用'!$D$4:$D$1004,$B12,'様式C-1-1用'!$I$4:$I$1004,$H8,'様式C-1-1用'!$X$4:$X$1004,$K9))</f>
        <v>0</v>
      </c>
      <c r="L12" s="96">
        <f>IF($B12="","",COUNTIFS('様式C-1-1用'!$D$4:$D$1004,$B12,'様式C-1-1用'!$I$4:$I$1004,$L8,'様式C-1-1用'!$X$4:$X$1004,$L9))</f>
        <v>0</v>
      </c>
      <c r="M12" s="96">
        <f>IF($B12="","",COUNTIFS('様式C-1-1用'!$D$4:$D$1004,$B12,'様式C-1-1用'!$I$4:$I$1004,$L8,'様式C-1-1用'!$X$4:$X$1004,$M9))</f>
        <v>0</v>
      </c>
      <c r="N12" s="96">
        <f>IF($B12="","",COUNTIFS('様式C-1-1用'!$D$4:$D$1004,$B12,'様式C-1-1用'!$I$4:$I$1004,$L8,'様式C-1-1用'!$X$4:$X$1004,$N9))</f>
        <v>3</v>
      </c>
      <c r="O12" s="96">
        <f>IF($B12="","",COUNTIFS('様式C-1-1用'!$D$4:$D$1004,$B12,'様式C-1-1用'!$I$4:$I$1004,$L8,'様式C-1-1用'!$X$4:$X$1004,$O9))</f>
        <v>3</v>
      </c>
      <c r="P12" s="277">
        <f t="shared" si="0"/>
        <v>0</v>
      </c>
      <c r="Q12" s="277">
        <f t="shared" si="1"/>
        <v>0</v>
      </c>
      <c r="R12" s="277">
        <f t="shared" ref="R12:R46" si="16">IF($B12="","",IF(AND(D12=0,E12=0,(F12+G12)&gt;0),1,0))</f>
        <v>0</v>
      </c>
      <c r="S12" s="96">
        <f t="shared" si="2"/>
        <v>0</v>
      </c>
      <c r="T12" s="96">
        <f t="shared" si="3"/>
        <v>0</v>
      </c>
      <c r="U12" s="96">
        <f t="shared" si="4"/>
        <v>5</v>
      </c>
      <c r="V12" s="96">
        <f t="shared" si="5"/>
        <v>0</v>
      </c>
      <c r="W12" s="96">
        <f t="shared" si="6"/>
        <v>0</v>
      </c>
      <c r="X12" s="99">
        <f t="shared" si="7"/>
        <v>6</v>
      </c>
      <c r="Y12" s="100" t="str">
        <f t="shared" si="8"/>
        <v>Ⅰ</v>
      </c>
      <c r="Z12" s="101" t="str">
        <f t="shared" si="9"/>
        <v>Ⅱ</v>
      </c>
      <c r="AA12" s="101" t="str">
        <f t="shared" si="10"/>
        <v>Ⅱ</v>
      </c>
      <c r="AB12" s="100" t="str">
        <f t="shared" si="11"/>
        <v>Ⅱ</v>
      </c>
      <c r="AC12" s="283">
        <f t="shared" si="12"/>
        <v>0</v>
      </c>
      <c r="AD12" s="284">
        <f t="shared" si="13"/>
        <v>0</v>
      </c>
      <c r="AE12" s="284">
        <f t="shared" si="14"/>
        <v>0</v>
      </c>
      <c r="AF12" s="285">
        <f t="shared" si="15"/>
        <v>0</v>
      </c>
      <c r="AG12" s="360">
        <f>IF($B12="","",IFERROR(SUMIF('様式C-1-1用'!$BT$4:$BT$1003,B12,'様式C-1-1用'!$BY$4:$BY$1003),0))</f>
        <v>0</v>
      </c>
      <c r="AH12" s="360">
        <f>IF($B12="","",IFERROR(SUMIF('様式C-1-1用'!$BT$4:$BT$1003,B12,'様式C-1-1用'!$BZ$4:$BZ$1003),0))</f>
        <v>0</v>
      </c>
      <c r="AI12" s="360">
        <f>IF($B12="","",IFERROR(SUMIF('様式C-1-1用'!$BT$4:$BT$1003,B12,'様式C-1-1用'!$CA$4:$CA$1003),0))</f>
        <v>6.14</v>
      </c>
      <c r="AJ12" s="360">
        <f>IF($B12="","",IFERROR(SUMIF('様式C-1-1用'!$BT$4:$BT$1003,B12,'様式C-1-1用'!$CB$4:$CB$1003),0))</f>
        <v>0</v>
      </c>
      <c r="AK12" s="360">
        <f>IF($B12="","",IFERROR(SUMIF('様式C-1-1用'!$BT$4:$BT$1003,B12,'様式C-1-1用'!$CC$4:$CC$1003),0))</f>
        <v>0</v>
      </c>
      <c r="AL12" s="360">
        <f>IF($B12="","",IFERROR(SUMIF('様式C-1-1用'!$BT$4:$BT$1003,B12,'様式C-1-1用'!$CD$4:$CD$1003),0))</f>
        <v>0</v>
      </c>
      <c r="AM12" s="360">
        <f>IF($B12="","",IFERROR(SUMIF('様式C-1-1用'!$BT$4:$BT$1003,B12,'様式C-1-1用'!$CE$4:$CE$1003),0))</f>
        <v>2.14</v>
      </c>
      <c r="AN12" s="369">
        <f>IF($B12="","",IFERROR(SUMIF('様式C-1-1用'!$BT$4:$BT$1003,B12,'様式C-1-1用'!$CF$4:$CF$1003),0))</f>
        <v>0.51</v>
      </c>
      <c r="AO12" s="4"/>
      <c r="AP12" s="4"/>
      <c r="AQ12" s="4"/>
      <c r="AR12" s="4"/>
      <c r="AS12" s="4"/>
      <c r="AT12" s="361">
        <f t="shared" ref="AT12:AT46" si="17">IF(AB12="Ⅳ",4,IF(AB12="Ⅲ",3,IF(AB12="Ⅱ",2,1)))</f>
        <v>2</v>
      </c>
      <c r="AU12" s="4"/>
    </row>
    <row r="13" spans="1:47" x14ac:dyDescent="0.15">
      <c r="B13" s="368" t="str">
        <f>IF(OR(B12="",B12="PE"),"",'様式A-2'!$B13)</f>
        <v>PE</v>
      </c>
      <c r="C13" s="274">
        <f>IF(B13="","",VLOOKUP(B13,'様式A-2'!$B$10:$C$934,2,0))</f>
        <v>3.1</v>
      </c>
      <c r="D13" s="95">
        <f>IF($B13="","",COUNTIFS('様式C-1-1用'!$D$4:$D$1100,$B13,'様式C-1-1用'!$I$4:$I$1100,$D8,'様式C-1-1用'!$X$4:$X$1100,$D9))</f>
        <v>0</v>
      </c>
      <c r="E13" s="96">
        <f>IF($B13="","",COUNTIFS('様式C-1-1用'!$D$4:$D$1004,$B13,'様式C-1-1用'!$I$4:$I$1004,$D8,'様式C-1-1用'!$X$4:$X$1004,$E9))</f>
        <v>0</v>
      </c>
      <c r="F13" s="96">
        <f>IF($B13="","",COUNTIFS('様式C-1-1用'!$D$4:$D$1004,$B13,'様式C-1-1用'!$I$4:$I$1004,$D8,'様式C-1-1用'!$X$4:$X$1004,$F9))</f>
        <v>0</v>
      </c>
      <c r="G13" s="96">
        <f>IF($B13="","",COUNTIFS('様式C-1-1用'!$D$4:$D$1004,$B13,'様式C-1-1用'!$I$4:$I$1004,$D8,'様式C-1-1用'!$X$4:$X$1004,$G9))</f>
        <v>0</v>
      </c>
      <c r="H13" s="96">
        <f>IF($B13="","",COUNTIFS('様式C-1-1用'!$D$4:$D$1004,$B13,'様式C-1-1用'!$I$4:$I$1004,$H8,'様式C-1-1用'!$X$4:$X$1004,$H9))</f>
        <v>0</v>
      </c>
      <c r="I13" s="96">
        <f>IF($B13="","",COUNTIFS('様式C-1-1用'!$D$4:$D$1004,$B13,'様式C-1-1用'!$I$4:$I$1004,$H8,'様式C-1-1用'!$X$4:$X$1004,$I9))</f>
        <v>0</v>
      </c>
      <c r="J13" s="96">
        <f>IF($B13="","",COUNTIFS('様式C-1-1用'!$D$4:$D$1004,$B13,'様式C-1-1用'!$I$4:$I$1004,$H8,'様式C-1-1用'!$X$4:$X$1004,$J9))</f>
        <v>2</v>
      </c>
      <c r="K13" s="96">
        <f>IF($B13="","",COUNTIFS('様式C-1-1用'!$D$4:$D$1004,$B13,'様式C-1-1用'!$I$4:$I$1004,$H8,'様式C-1-1用'!$X$4:$X$1004,$K9))</f>
        <v>1</v>
      </c>
      <c r="L13" s="96">
        <f>IF($B13="","",COUNTIFS('様式C-1-1用'!$D$4:$D$1004,$B13,'様式C-1-1用'!$I$4:$I$1004,$L8,'様式C-1-1用'!$X$4:$X$1004,$L9))</f>
        <v>0</v>
      </c>
      <c r="M13" s="96">
        <f>IF($B13="","",COUNTIFS('様式C-1-1用'!$D$4:$D$1004,$B13,'様式C-1-1用'!$I$4:$I$1004,$L8,'様式C-1-1用'!$X$4:$X$1004,$M9))</f>
        <v>0</v>
      </c>
      <c r="N13" s="96">
        <f>IF($B13="","",COUNTIFS('様式C-1-1用'!$D$4:$D$1004,$B13,'様式C-1-1用'!$I$4:$I$1004,$L8,'様式C-1-1用'!$X$4:$X$1004,$N9))</f>
        <v>0</v>
      </c>
      <c r="O13" s="96">
        <f>IF($B13="","",COUNTIFS('様式C-1-1用'!$D$4:$D$1004,$B13,'様式C-1-1用'!$I$4:$I$1004,$L8,'様式C-1-1用'!$X$4:$X$1004,$O9))</f>
        <v>1</v>
      </c>
      <c r="P13" s="277">
        <f t="shared" si="0"/>
        <v>0</v>
      </c>
      <c r="Q13" s="277">
        <f t="shared" si="1"/>
        <v>0</v>
      </c>
      <c r="R13" s="277">
        <f t="shared" si="16"/>
        <v>0</v>
      </c>
      <c r="S13" s="96">
        <f t="shared" si="2"/>
        <v>0</v>
      </c>
      <c r="T13" s="96">
        <f t="shared" si="3"/>
        <v>0</v>
      </c>
      <c r="U13" s="96">
        <f t="shared" si="4"/>
        <v>3</v>
      </c>
      <c r="V13" s="96">
        <f t="shared" si="5"/>
        <v>0</v>
      </c>
      <c r="W13" s="96">
        <f t="shared" si="6"/>
        <v>0</v>
      </c>
      <c r="X13" s="99">
        <f t="shared" si="7"/>
        <v>1</v>
      </c>
      <c r="Y13" s="100" t="str">
        <f t="shared" si="8"/>
        <v>Ⅰ</v>
      </c>
      <c r="Z13" s="101" t="str">
        <f t="shared" si="9"/>
        <v>Ⅱ</v>
      </c>
      <c r="AA13" s="101" t="str">
        <f t="shared" si="10"/>
        <v>Ⅱ</v>
      </c>
      <c r="AB13" s="100" t="str">
        <f t="shared" si="11"/>
        <v>Ⅱ</v>
      </c>
      <c r="AC13" s="283">
        <f t="shared" si="12"/>
        <v>0</v>
      </c>
      <c r="AD13" s="284">
        <f t="shared" si="13"/>
        <v>0</v>
      </c>
      <c r="AE13" s="284">
        <f t="shared" si="14"/>
        <v>0</v>
      </c>
      <c r="AF13" s="285">
        <f t="shared" si="15"/>
        <v>0</v>
      </c>
      <c r="AG13" s="360">
        <f>IF($B13="","",IFERROR(SUMIF('様式C-1-1用'!$BT$4:$BT$1003,B13,'様式C-1-1用'!$BY$4:$BY$1003),0))</f>
        <v>0</v>
      </c>
      <c r="AH13" s="360">
        <f>IF($B13="","",IFERROR(SUMIF('様式C-1-1用'!$BT$4:$BT$1003,B13,'様式C-1-1用'!$BZ$4:$BZ$1003),0))</f>
        <v>0</v>
      </c>
      <c r="AI13" s="360">
        <f>IF($B13="","",IFERROR(SUMIF('様式C-1-1用'!$BT$4:$BT$1003,B13,'様式C-1-1用'!$CA$4:$CA$1003),0))</f>
        <v>8.5</v>
      </c>
      <c r="AJ13" s="360">
        <f>IF($B13="","",IFERROR(SUMIF('様式C-1-1用'!$BT$4:$BT$1003,B13,'様式C-1-1用'!$CB$4:$CB$1003),0))</f>
        <v>8.1199999999999992</v>
      </c>
      <c r="AK13" s="360">
        <f>IF($B13="","",IFERROR(SUMIF('様式C-1-1用'!$BT$4:$BT$1003,B13,'様式C-1-1用'!$CC$4:$CC$1003),0))</f>
        <v>0</v>
      </c>
      <c r="AL13" s="360">
        <f>IF($B13="","",IFERROR(SUMIF('様式C-1-1用'!$BT$4:$BT$1003,B13,'様式C-1-1用'!$CD$4:$CD$1003),0))</f>
        <v>0</v>
      </c>
      <c r="AM13" s="360">
        <f>IF($B13="","",IFERROR(SUMIF('様式C-1-1用'!$BT$4:$BT$1003,B13,'様式C-1-1用'!$CE$4:$CE$1003),0))</f>
        <v>0</v>
      </c>
      <c r="AN13" s="369">
        <f>IF($B13="","",IFERROR(SUMIF('様式C-1-1用'!$BT$4:$BT$1003,B13,'様式C-1-1用'!$CF$4:$CF$1003),0))</f>
        <v>0.12</v>
      </c>
      <c r="AO13" s="4"/>
      <c r="AP13" s="4"/>
      <c r="AQ13" s="4"/>
      <c r="AR13" s="4"/>
      <c r="AS13" s="4"/>
      <c r="AT13" s="361">
        <f t="shared" si="17"/>
        <v>2</v>
      </c>
      <c r="AU13" s="4"/>
    </row>
    <row r="14" spans="1:47" x14ac:dyDescent="0.15">
      <c r="B14" s="368" t="str">
        <f>IF(OR(B13="",B13="PE"),"",'様式A-2'!$B14)</f>
        <v/>
      </c>
      <c r="C14" s="274" t="str">
        <f>IF(B14="","",VLOOKUP(B14,'様式A-2'!$B$10:$C$934,2,0))</f>
        <v/>
      </c>
      <c r="D14" s="95" t="str">
        <f>IF($B14="","",COUNTIFS('様式C-1-1用'!$D$4:$D$1100,$B14,'様式C-1-1用'!$I$4:$I$1100,$D8,'様式C-1-1用'!$X$4:$X$1100,$D9))</f>
        <v/>
      </c>
      <c r="E14" s="96" t="str">
        <f>IF($B14="","",COUNTIFS('様式C-1-1用'!$D$4:$D$1004,$B14,'様式C-1-1用'!$I$4:$I$1004,$D8,'様式C-1-1用'!$X$4:$X$1004,$E9))</f>
        <v/>
      </c>
      <c r="F14" s="96" t="str">
        <f>IF($B14="","",COUNTIFS('様式C-1-1用'!$D$4:$D$1004,$B14,'様式C-1-1用'!$I$4:$I$1004,$D8,'様式C-1-1用'!$X$4:$X$1004,$F9))</f>
        <v/>
      </c>
      <c r="G14" s="96" t="str">
        <f>IF($B14="","",COUNTIFS('様式C-1-1用'!$D$4:$D$1004,$B14,'様式C-1-1用'!$I$4:$I$1004,$D8,'様式C-1-1用'!$X$4:$X$1004,$G9))</f>
        <v/>
      </c>
      <c r="H14" s="96" t="str">
        <f>IF($B14="","",COUNTIFS('様式C-1-1用'!$D$4:$D$1004,$B14,'様式C-1-1用'!$I$4:$I$1004,$H8,'様式C-1-1用'!$X$4:$X$1004,$H9))</f>
        <v/>
      </c>
      <c r="I14" s="96" t="str">
        <f>IF($B14="","",COUNTIFS('様式C-1-1用'!$D$4:$D$1004,$B14,'様式C-1-1用'!$I$4:$I$1004,$H8,'様式C-1-1用'!$X$4:$X$1004,$I9))</f>
        <v/>
      </c>
      <c r="J14" s="96" t="str">
        <f>IF($B14="","",COUNTIFS('様式C-1-1用'!$D$4:$D$1004,$B14,'様式C-1-1用'!$I$4:$I$1004,$H8,'様式C-1-1用'!$X$4:$X$1004,$J9))</f>
        <v/>
      </c>
      <c r="K14" s="96" t="str">
        <f>IF($B14="","",COUNTIFS('様式C-1-1用'!$D$4:$D$1004,$B14,'様式C-1-1用'!$I$4:$I$1004,$H8,'様式C-1-1用'!$X$4:$X$1004,$K9))</f>
        <v/>
      </c>
      <c r="L14" s="96" t="str">
        <f>IF($B14="","",COUNTIFS('様式C-1-1用'!$D$4:$D$1004,$B14,'様式C-1-1用'!$I$4:$I$1004,$L8,'様式C-1-1用'!$X$4:$X$1004,$L9))</f>
        <v/>
      </c>
      <c r="M14" s="96" t="str">
        <f>IF($B14="","",COUNTIFS('様式C-1-1用'!$D$4:$D$1004,$B14,'様式C-1-1用'!$I$4:$I$1004,$L8,'様式C-1-1用'!$X$4:$X$1004,$M9))</f>
        <v/>
      </c>
      <c r="N14" s="96" t="str">
        <f>IF($B14="","",COUNTIFS('様式C-1-1用'!$D$4:$D$1004,$B14,'様式C-1-1用'!$I$4:$I$1004,$L8,'様式C-1-1用'!$X$4:$X$1004,$N9))</f>
        <v/>
      </c>
      <c r="O14" s="96" t="str">
        <f>IF($B14="","",COUNTIFS('様式C-1-1用'!$D$4:$D$1004,$B14,'様式C-1-1用'!$I$4:$I$1004,$L8,'様式C-1-1用'!$X$4:$X$1004,$O9))</f>
        <v/>
      </c>
      <c r="P14" s="277" t="str">
        <f t="shared" si="0"/>
        <v/>
      </c>
      <c r="Q14" s="277" t="str">
        <f t="shared" si="1"/>
        <v/>
      </c>
      <c r="R14" s="277" t="str">
        <f t="shared" si="16"/>
        <v/>
      </c>
      <c r="S14" s="96" t="str">
        <f t="shared" si="2"/>
        <v/>
      </c>
      <c r="T14" s="96" t="str">
        <f t="shared" si="3"/>
        <v/>
      </c>
      <c r="U14" s="96" t="str">
        <f t="shared" si="4"/>
        <v/>
      </c>
      <c r="V14" s="96" t="str">
        <f t="shared" si="5"/>
        <v/>
      </c>
      <c r="W14" s="96" t="str">
        <f t="shared" si="6"/>
        <v/>
      </c>
      <c r="X14" s="99" t="str">
        <f t="shared" si="7"/>
        <v/>
      </c>
      <c r="Y14" s="100" t="str">
        <f t="shared" si="8"/>
        <v/>
      </c>
      <c r="Z14" s="101" t="str">
        <f t="shared" si="9"/>
        <v/>
      </c>
      <c r="AA14" s="101" t="str">
        <f t="shared" si="10"/>
        <v/>
      </c>
      <c r="AB14" s="100" t="str">
        <f t="shared" si="11"/>
        <v/>
      </c>
      <c r="AC14" s="283" t="str">
        <f t="shared" si="12"/>
        <v/>
      </c>
      <c r="AD14" s="284" t="str">
        <f t="shared" si="13"/>
        <v/>
      </c>
      <c r="AE14" s="284" t="str">
        <f t="shared" si="14"/>
        <v/>
      </c>
      <c r="AF14" s="285" t="str">
        <f t="shared" si="15"/>
        <v/>
      </c>
      <c r="AG14" s="360" t="str">
        <f>IF($B14="","",IFERROR(SUMIF('様式C-1-1用'!$BT$4:$BT$1003,B14,'様式C-1-1用'!$BY$4:$BY$1003),0))</f>
        <v/>
      </c>
      <c r="AH14" s="360" t="str">
        <f>IF($B14="","",IFERROR(SUMIF('様式C-1-1用'!$BT$4:$BT$1003,B14,'様式C-1-1用'!$BZ$4:$BZ$1003),0))</f>
        <v/>
      </c>
      <c r="AI14" s="360" t="str">
        <f>IF($B14="","",IFERROR(SUMIF('様式C-1-1用'!$BT$4:$BT$1003,B14,'様式C-1-1用'!$CA$4:$CA$1003),0))</f>
        <v/>
      </c>
      <c r="AJ14" s="360" t="str">
        <f>IF($B14="","",IFERROR(SUMIF('様式C-1-1用'!$BT$4:$BT$1003,B14,'様式C-1-1用'!$CB$4:$CB$1003),0))</f>
        <v/>
      </c>
      <c r="AK14" s="360" t="str">
        <f>IF($B14="","",IFERROR(SUMIF('様式C-1-1用'!$BT$4:$BT$1003,B14,'様式C-1-1用'!$CC$4:$CC$1003),0))</f>
        <v/>
      </c>
      <c r="AL14" s="360" t="str">
        <f>IF($B14="","",IFERROR(SUMIF('様式C-1-1用'!$BT$4:$BT$1003,B14,'様式C-1-1用'!$CD$4:$CD$1003),0))</f>
        <v/>
      </c>
      <c r="AM14" s="360" t="str">
        <f>IF($B14="","",IFERROR(SUMIF('様式C-1-1用'!$BT$4:$BT$1003,B14,'様式C-1-1用'!$CE$4:$CE$1003),0))</f>
        <v/>
      </c>
      <c r="AN14" s="369" t="str">
        <f>IF($B14="","",IFERROR(SUMIF('様式C-1-1用'!$BT$4:$BT$1003,B14,'様式C-1-1用'!$CF$4:$CF$1003),0))</f>
        <v/>
      </c>
      <c r="AO14" s="4"/>
      <c r="AP14" s="4"/>
      <c r="AQ14" s="4"/>
      <c r="AR14" s="4"/>
      <c r="AS14" s="4"/>
      <c r="AT14" s="361">
        <f t="shared" si="17"/>
        <v>1</v>
      </c>
      <c r="AU14" s="4"/>
    </row>
    <row r="15" spans="1:47" x14ac:dyDescent="0.15">
      <c r="B15" s="368" t="str">
        <f>IF(OR(B14="",B14="PE"),"",'様式A-2'!$B15)</f>
        <v/>
      </c>
      <c r="C15" s="274" t="str">
        <f>IF(B15="","",VLOOKUP(B15,'様式A-2'!$B$10:$C$934,2,0))</f>
        <v/>
      </c>
      <c r="D15" s="95" t="str">
        <f>IF($B15="","",COUNTIFS('様式C-1-1用'!$D$4:$D$1100,$B15,'様式C-1-1用'!$I$4:$I$1100,$D8,'様式C-1-1用'!$X$4:$X$1100,$D9))</f>
        <v/>
      </c>
      <c r="E15" s="96" t="str">
        <f>IF($B15="","",COUNTIFS('様式C-1-1用'!$D$4:$D$1004,$B15,'様式C-1-1用'!$I$4:$I$1004,$D8,'様式C-1-1用'!$X$4:$X$1004,$E9))</f>
        <v/>
      </c>
      <c r="F15" s="96" t="str">
        <f>IF($B15="","",COUNTIFS('様式C-1-1用'!$D$4:$D$1004,$B15,'様式C-1-1用'!$I$4:$I$1004,$D8,'様式C-1-1用'!$X$4:$X$1004,$F9))</f>
        <v/>
      </c>
      <c r="G15" s="96" t="str">
        <f>IF($B15="","",COUNTIFS('様式C-1-1用'!$D$4:$D$1004,$B15,'様式C-1-1用'!$I$4:$I$1004,$D8,'様式C-1-1用'!$X$4:$X$1004,$G9))</f>
        <v/>
      </c>
      <c r="H15" s="96" t="str">
        <f>IF($B15="","",COUNTIFS('様式C-1-1用'!$D$4:$D$1004,$B15,'様式C-1-1用'!$I$4:$I$1004,$H8,'様式C-1-1用'!$X$4:$X$1004,$H9))</f>
        <v/>
      </c>
      <c r="I15" s="96" t="str">
        <f>IF($B15="","",COUNTIFS('様式C-1-1用'!$D$4:$D$1004,$B15,'様式C-1-1用'!$I$4:$I$1004,$H8,'様式C-1-1用'!$X$4:$X$1004,$I9))</f>
        <v/>
      </c>
      <c r="J15" s="96" t="str">
        <f>IF($B15="","",COUNTIFS('様式C-1-1用'!$D$4:$D$1004,$B15,'様式C-1-1用'!$I$4:$I$1004,$H8,'様式C-1-1用'!$X$4:$X$1004,$J9))</f>
        <v/>
      </c>
      <c r="K15" s="96" t="str">
        <f>IF($B15="","",COUNTIFS('様式C-1-1用'!$D$4:$D$1004,$B15,'様式C-1-1用'!$I$4:$I$1004,$H8,'様式C-1-1用'!$X$4:$X$1004,$K9))</f>
        <v/>
      </c>
      <c r="L15" s="96" t="str">
        <f>IF($B15="","",COUNTIFS('様式C-1-1用'!$D$4:$D$1004,$B15,'様式C-1-1用'!$I$4:$I$1004,$L8,'様式C-1-1用'!$X$4:$X$1004,$L9))</f>
        <v/>
      </c>
      <c r="M15" s="96" t="str">
        <f>IF($B15="","",COUNTIFS('様式C-1-1用'!$D$4:$D$1004,$B15,'様式C-1-1用'!$I$4:$I$1004,$L8,'様式C-1-1用'!$X$4:$X$1004,$M9))</f>
        <v/>
      </c>
      <c r="N15" s="96" t="str">
        <f>IF($B15="","",COUNTIFS('様式C-1-1用'!$D$4:$D$1004,$B15,'様式C-1-1用'!$I$4:$I$1004,$L8,'様式C-1-1用'!$X$4:$X$1004,$N9))</f>
        <v/>
      </c>
      <c r="O15" s="96" t="str">
        <f>IF($B15="","",COUNTIFS('様式C-1-1用'!$D$4:$D$1004,$B15,'様式C-1-1用'!$I$4:$I$1004,$L8,'様式C-1-1用'!$X$4:$X$1004,$O9))</f>
        <v/>
      </c>
      <c r="P15" s="277" t="str">
        <f t="shared" si="0"/>
        <v/>
      </c>
      <c r="Q15" s="277" t="str">
        <f t="shared" si="1"/>
        <v/>
      </c>
      <c r="R15" s="277" t="str">
        <f t="shared" si="16"/>
        <v/>
      </c>
      <c r="S15" s="96" t="str">
        <f t="shared" si="2"/>
        <v/>
      </c>
      <c r="T15" s="96" t="str">
        <f t="shared" si="3"/>
        <v/>
      </c>
      <c r="U15" s="96" t="str">
        <f t="shared" si="4"/>
        <v/>
      </c>
      <c r="V15" s="96" t="str">
        <f t="shared" si="5"/>
        <v/>
      </c>
      <c r="W15" s="96" t="str">
        <f t="shared" si="6"/>
        <v/>
      </c>
      <c r="X15" s="99" t="str">
        <f t="shared" si="7"/>
        <v/>
      </c>
      <c r="Y15" s="100" t="str">
        <f t="shared" si="8"/>
        <v/>
      </c>
      <c r="Z15" s="101" t="str">
        <f t="shared" si="9"/>
        <v/>
      </c>
      <c r="AA15" s="101" t="str">
        <f t="shared" si="10"/>
        <v/>
      </c>
      <c r="AB15" s="100" t="str">
        <f t="shared" si="11"/>
        <v/>
      </c>
      <c r="AC15" s="283" t="str">
        <f t="shared" si="12"/>
        <v/>
      </c>
      <c r="AD15" s="284" t="str">
        <f t="shared" si="13"/>
        <v/>
      </c>
      <c r="AE15" s="284" t="str">
        <f t="shared" si="14"/>
        <v/>
      </c>
      <c r="AF15" s="285" t="str">
        <f t="shared" si="15"/>
        <v/>
      </c>
      <c r="AG15" s="362" t="str">
        <f>IF($B15="","",IFERROR(SUMIF('様式C-1-1用'!$BT$4:$BT$1003,B15,'様式C-1-1用'!$BY$4:$BY$1003),0))</f>
        <v/>
      </c>
      <c r="AH15" s="360" t="str">
        <f>IF($B15="","",IFERROR(SUMIF('様式C-1-1用'!$BT$4:$BT$1003,B15,'様式C-1-1用'!$BZ$4:$BZ$1003),0))</f>
        <v/>
      </c>
      <c r="AI15" s="360" t="str">
        <f>IF($B15="","",IFERROR(SUMIF('様式C-1-1用'!$BT$4:$BT$1003,B15,'様式C-1-1用'!$CA$4:$CA$1003),0))</f>
        <v/>
      </c>
      <c r="AJ15" s="360" t="str">
        <f>IF($B15="","",IFERROR(SUMIF('様式C-1-1用'!$BT$4:$BT$1003,B15,'様式C-1-1用'!$CB$4:$CB$1003),0))</f>
        <v/>
      </c>
      <c r="AK15" s="360" t="str">
        <f>IF($B15="","",IFERROR(SUMIF('様式C-1-1用'!$BT$4:$BT$1003,B15,'様式C-1-1用'!$CC$4:$CC$1003),0))</f>
        <v/>
      </c>
      <c r="AL15" s="360" t="str">
        <f>IF($B15="","",IFERROR(SUMIF('様式C-1-1用'!$BT$4:$BT$1003,B15,'様式C-1-1用'!$CD$4:$CD$1003),0))</f>
        <v/>
      </c>
      <c r="AM15" s="360" t="str">
        <f>IF($B15="","",IFERROR(SUMIF('様式C-1-1用'!$BT$4:$BT$1003,B15,'様式C-1-1用'!$CE$4:$CE$1003),0))</f>
        <v/>
      </c>
      <c r="AN15" s="369" t="str">
        <f>IF($B15="","",IFERROR(SUMIF('様式C-1-1用'!$BT$4:$BT$1003,B15,'様式C-1-1用'!$CF$4:$CF$1003),0))</f>
        <v/>
      </c>
      <c r="AO15" s="4"/>
      <c r="AP15" s="4"/>
      <c r="AQ15" s="4"/>
      <c r="AR15" s="4"/>
      <c r="AS15" s="4"/>
      <c r="AT15" s="361">
        <f t="shared" si="17"/>
        <v>1</v>
      </c>
      <c r="AU15" s="4"/>
    </row>
    <row r="16" spans="1:47" x14ac:dyDescent="0.15">
      <c r="B16" s="368" t="str">
        <f>IF(OR(B15="",B15="PE"),"",'様式A-2'!$B16)</f>
        <v/>
      </c>
      <c r="C16" s="275" t="str">
        <f>IF(B16="","",VLOOKUP(B16,'様式A-2'!$B$10:$C$934,2,0))</f>
        <v/>
      </c>
      <c r="D16" s="95" t="str">
        <f>IF($B16="","",COUNTIFS('様式C-1-1用'!$D$4:$D$1100,$B16,'様式C-1-1用'!$I$4:$I$1100,$D8,'様式C-1-1用'!$X$4:$X$1100,$D9))</f>
        <v/>
      </c>
      <c r="E16" s="96" t="str">
        <f>IF($B16="","",COUNTIFS('様式C-1-1用'!$D$4:$D$1004,$B16,'様式C-1-1用'!$I$4:$I$1004,$D8,'様式C-1-1用'!$X$4:$X$1004,$E9))</f>
        <v/>
      </c>
      <c r="F16" s="96" t="str">
        <f>IF($B16="","",COUNTIFS('様式C-1-1用'!$D$4:$D$1004,$B16,'様式C-1-1用'!$I$4:$I$1004,$D8,'様式C-1-1用'!$X$4:$X$1004,$F9))</f>
        <v/>
      </c>
      <c r="G16" s="96" t="str">
        <f>IF($B16="","",COUNTIFS('様式C-1-1用'!$D$4:$D$1004,$B16,'様式C-1-1用'!$I$4:$I$1004,$D8,'様式C-1-1用'!$X$4:$X$1004,$G9))</f>
        <v/>
      </c>
      <c r="H16" s="96" t="str">
        <f>IF($B16="","",COUNTIFS('様式C-1-1用'!$D$4:$D$1004,$B16,'様式C-1-1用'!$I$4:$I$1004,$H8,'様式C-1-1用'!$X$4:$X$1004,$H9))</f>
        <v/>
      </c>
      <c r="I16" s="96" t="str">
        <f>IF($B16="","",COUNTIFS('様式C-1-1用'!$D$4:$D$1004,$B16,'様式C-1-1用'!$I$4:$I$1004,$H8,'様式C-1-1用'!$X$4:$X$1004,$I9))</f>
        <v/>
      </c>
      <c r="J16" s="96" t="str">
        <f>IF($B16="","",COUNTIFS('様式C-1-1用'!$D$4:$D$1004,$B16,'様式C-1-1用'!$I$4:$I$1004,$H8,'様式C-1-1用'!$X$4:$X$1004,$J9))</f>
        <v/>
      </c>
      <c r="K16" s="96" t="str">
        <f>IF($B16="","",COUNTIFS('様式C-1-1用'!$D$4:$D$1004,$B16,'様式C-1-1用'!$I$4:$I$1004,$H8,'様式C-1-1用'!$X$4:$X$1004,$K9))</f>
        <v/>
      </c>
      <c r="L16" s="96" t="str">
        <f>IF($B16="","",COUNTIFS('様式C-1-1用'!$D$4:$D$1004,$B16,'様式C-1-1用'!$I$4:$I$1004,$L8,'様式C-1-1用'!$X$4:$X$1004,$L9))</f>
        <v/>
      </c>
      <c r="M16" s="96" t="str">
        <f>IF($B16="","",COUNTIFS('様式C-1-1用'!$D$4:$D$1004,$B16,'様式C-1-1用'!$I$4:$I$1004,$L8,'様式C-1-1用'!$X$4:$X$1004,$M9))</f>
        <v/>
      </c>
      <c r="N16" s="96" t="str">
        <f>IF($B16="","",COUNTIFS('様式C-1-1用'!$D$4:$D$1004,$B16,'様式C-1-1用'!$I$4:$I$1004,$L8,'様式C-1-1用'!$X$4:$X$1004,$N9))</f>
        <v/>
      </c>
      <c r="O16" s="96" t="str">
        <f>IF($B16="","",COUNTIFS('様式C-1-1用'!$D$4:$D$1004,$B16,'様式C-1-1用'!$I$4:$I$1004,$L8,'様式C-1-1用'!$X$4:$X$1004,$O9))</f>
        <v/>
      </c>
      <c r="P16" s="277" t="str">
        <f t="shared" si="0"/>
        <v/>
      </c>
      <c r="Q16" s="277" t="str">
        <f t="shared" si="1"/>
        <v/>
      </c>
      <c r="R16" s="278" t="str">
        <f t="shared" si="16"/>
        <v/>
      </c>
      <c r="S16" s="98" t="str">
        <f t="shared" si="2"/>
        <v/>
      </c>
      <c r="T16" s="96" t="str">
        <f t="shared" si="3"/>
        <v/>
      </c>
      <c r="U16" s="97" t="str">
        <f t="shared" si="4"/>
        <v/>
      </c>
      <c r="V16" s="98" t="str">
        <f t="shared" si="5"/>
        <v/>
      </c>
      <c r="W16" s="96" t="str">
        <f t="shared" si="6"/>
        <v/>
      </c>
      <c r="X16" s="99" t="str">
        <f t="shared" si="7"/>
        <v/>
      </c>
      <c r="Y16" s="100" t="str">
        <f t="shared" si="8"/>
        <v/>
      </c>
      <c r="Z16" s="101" t="str">
        <f t="shared" si="9"/>
        <v/>
      </c>
      <c r="AA16" s="101" t="str">
        <f t="shared" si="10"/>
        <v/>
      </c>
      <c r="AB16" s="100" t="str">
        <f t="shared" si="11"/>
        <v/>
      </c>
      <c r="AC16" s="283" t="str">
        <f t="shared" si="12"/>
        <v/>
      </c>
      <c r="AD16" s="284" t="str">
        <f t="shared" si="13"/>
        <v/>
      </c>
      <c r="AE16" s="284" t="str">
        <f t="shared" si="14"/>
        <v/>
      </c>
      <c r="AF16" s="285" t="str">
        <f t="shared" si="15"/>
        <v/>
      </c>
      <c r="AG16" s="362" t="str">
        <f>IF($B16="","",IFERROR(SUMIF('様式C-1-1用'!$BT$4:$BT$1003,B16,'様式C-1-1用'!$BY$4:$BY$1003),0))</f>
        <v/>
      </c>
      <c r="AH16" s="360" t="str">
        <f>IF($B16="","",IFERROR(SUMIF('様式C-1-1用'!$BT$4:$BT$1003,B16,'様式C-1-1用'!$BZ$4:$BZ$1003),0))</f>
        <v/>
      </c>
      <c r="AI16" s="360" t="str">
        <f>IF($B16="","",IFERROR(SUMIF('様式C-1-1用'!$BT$4:$BT$1003,B16,'様式C-1-1用'!$CA$4:$CA$1003),0))</f>
        <v/>
      </c>
      <c r="AJ16" s="360" t="str">
        <f>IF($B16="","",IFERROR(SUMIF('様式C-1-1用'!$BT$4:$BT$1003,B16,'様式C-1-1用'!$CB$4:$CB$1003),0))</f>
        <v/>
      </c>
      <c r="AK16" s="360" t="str">
        <f>IF($B16="","",IFERROR(SUMIF('様式C-1-1用'!$BT$4:$BT$1003,B16,'様式C-1-1用'!$CC$4:$CC$1003),0))</f>
        <v/>
      </c>
      <c r="AL16" s="360" t="str">
        <f>IF($B16="","",IFERROR(SUMIF('様式C-1-1用'!$BT$4:$BT$1003,B16,'様式C-1-1用'!$CD$4:$CD$1003),0))</f>
        <v/>
      </c>
      <c r="AM16" s="360" t="str">
        <f>IF($B16="","",IFERROR(SUMIF('様式C-1-1用'!$BT$4:$BT$1003,B16,'様式C-1-1用'!$CE$4:$CE$1003),0))</f>
        <v/>
      </c>
      <c r="AN16" s="369" t="str">
        <f>IF($B16="","",IFERROR(SUMIF('様式C-1-1用'!$BT$4:$BT$1003,B16,'様式C-1-1用'!$CF$4:$CF$1003),0))</f>
        <v/>
      </c>
      <c r="AO16" s="4"/>
      <c r="AP16" s="4"/>
      <c r="AQ16" s="4"/>
      <c r="AR16" s="4"/>
      <c r="AS16" s="4"/>
      <c r="AT16" s="361">
        <f t="shared" si="17"/>
        <v>1</v>
      </c>
      <c r="AU16" s="4"/>
    </row>
    <row r="17" spans="2:47" x14ac:dyDescent="0.15">
      <c r="B17" s="368" t="str">
        <f>IF(OR(B16="",B16="PE"),"",'様式A-2'!$B17)</f>
        <v/>
      </c>
      <c r="C17" s="275" t="str">
        <f>IF(B17="","",VLOOKUP(B17,'様式A-2'!$B$10:$C$934,2,0))</f>
        <v/>
      </c>
      <c r="D17" s="95" t="str">
        <f>IF($B17="","",COUNTIFS('様式C-1-1用'!$D$4:$D$1100,$B17,'様式C-1-1用'!$I$4:$I$1100,$D8,'様式C-1-1用'!$X$4:$X$1100,$D9))</f>
        <v/>
      </c>
      <c r="E17" s="96" t="str">
        <f>IF($B17="","",COUNTIFS('様式C-1-1用'!$D$4:$D$1004,$B17,'様式C-1-1用'!$I$4:$I$1004,$D8,'様式C-1-1用'!$X$4:$X$1004,$E9))</f>
        <v/>
      </c>
      <c r="F17" s="96" t="str">
        <f>IF($B17="","",COUNTIFS('様式C-1-1用'!$D$4:$D$1004,$B17,'様式C-1-1用'!$I$4:$I$1004,$D8,'様式C-1-1用'!$X$4:$X$1004,$F9))</f>
        <v/>
      </c>
      <c r="G17" s="96" t="str">
        <f>IF($B17="","",COUNTIFS('様式C-1-1用'!$D$4:$D$1004,$B17,'様式C-1-1用'!$I$4:$I$1004,$D8,'様式C-1-1用'!$X$4:$X$1004,$G9))</f>
        <v/>
      </c>
      <c r="H17" s="96" t="str">
        <f>IF($B17="","",COUNTIFS('様式C-1-1用'!$D$4:$D$1004,$B17,'様式C-1-1用'!$I$4:$I$1004,$H8,'様式C-1-1用'!$X$4:$X$1004,$H9))</f>
        <v/>
      </c>
      <c r="I17" s="96" t="str">
        <f>IF($B17="","",COUNTIFS('様式C-1-1用'!$D$4:$D$1004,$B17,'様式C-1-1用'!$I$4:$I$1004,$H8,'様式C-1-1用'!$X$4:$X$1004,$I9))</f>
        <v/>
      </c>
      <c r="J17" s="96" t="str">
        <f>IF($B17="","",COUNTIFS('様式C-1-1用'!$D$4:$D$1004,$B17,'様式C-1-1用'!$I$4:$I$1004,$H8,'様式C-1-1用'!$X$4:$X$1004,$J9))</f>
        <v/>
      </c>
      <c r="K17" s="96" t="str">
        <f>IF($B17="","",COUNTIFS('様式C-1-1用'!$D$4:$D$1004,$B17,'様式C-1-1用'!$I$4:$I$1004,$H8,'様式C-1-1用'!$X$4:$X$1004,$K9))</f>
        <v/>
      </c>
      <c r="L17" s="96" t="str">
        <f>IF($B17="","",COUNTIFS('様式C-1-1用'!$D$4:$D$1004,$B17,'様式C-1-1用'!$I$4:$I$1004,$L8,'様式C-1-1用'!$X$4:$X$1004,$L9))</f>
        <v/>
      </c>
      <c r="M17" s="96" t="str">
        <f>IF($B17="","",COUNTIFS('様式C-1-1用'!$D$4:$D$1004,$B17,'様式C-1-1用'!$I$4:$I$1004,$L8,'様式C-1-1用'!$X$4:$X$1004,$M9))</f>
        <v/>
      </c>
      <c r="N17" s="96" t="str">
        <f>IF($B17="","",COUNTIFS('様式C-1-1用'!$D$4:$D$1004,$B17,'様式C-1-1用'!$I$4:$I$1004,$L8,'様式C-1-1用'!$X$4:$X$1004,$N9))</f>
        <v/>
      </c>
      <c r="O17" s="96" t="str">
        <f>IF($B17="","",COUNTIFS('様式C-1-1用'!$D$4:$D$1004,$B17,'様式C-1-1用'!$I$4:$I$1004,$L8,'様式C-1-1用'!$X$4:$X$1004,$O9))</f>
        <v/>
      </c>
      <c r="P17" s="277" t="str">
        <f t="shared" si="0"/>
        <v/>
      </c>
      <c r="Q17" s="277" t="str">
        <f t="shared" si="1"/>
        <v/>
      </c>
      <c r="R17" s="278" t="str">
        <f t="shared" si="16"/>
        <v/>
      </c>
      <c r="S17" s="98" t="str">
        <f t="shared" si="2"/>
        <v/>
      </c>
      <c r="T17" s="96" t="str">
        <f>IF($B17="","",I17)</f>
        <v/>
      </c>
      <c r="U17" s="97" t="str">
        <f t="shared" si="4"/>
        <v/>
      </c>
      <c r="V17" s="98" t="str">
        <f t="shared" si="5"/>
        <v/>
      </c>
      <c r="W17" s="96" t="str">
        <f t="shared" si="6"/>
        <v/>
      </c>
      <c r="X17" s="99" t="str">
        <f t="shared" si="7"/>
        <v/>
      </c>
      <c r="Y17" s="100" t="str">
        <f t="shared" si="8"/>
        <v/>
      </c>
      <c r="Z17" s="101" t="str">
        <f t="shared" si="9"/>
        <v/>
      </c>
      <c r="AA17" s="101" t="str">
        <f t="shared" si="10"/>
        <v/>
      </c>
      <c r="AB17" s="100" t="str">
        <f t="shared" si="11"/>
        <v/>
      </c>
      <c r="AC17" s="283" t="str">
        <f t="shared" si="12"/>
        <v/>
      </c>
      <c r="AD17" s="284" t="str">
        <f t="shared" si="13"/>
        <v/>
      </c>
      <c r="AE17" s="284" t="str">
        <f t="shared" si="14"/>
        <v/>
      </c>
      <c r="AF17" s="285" t="str">
        <f t="shared" si="15"/>
        <v/>
      </c>
      <c r="AG17" s="362" t="str">
        <f>IF($B17="","",IFERROR(SUMIF('様式C-1-1用'!$BT$4:$BT$1003,B17,'様式C-1-1用'!$BY$4:$BY$1003),0))</f>
        <v/>
      </c>
      <c r="AH17" s="360" t="str">
        <f>IF($B17="","",IFERROR(SUMIF('様式C-1-1用'!$BT$4:$BT$1003,B17,'様式C-1-1用'!$BZ$4:$BZ$1003),0))</f>
        <v/>
      </c>
      <c r="AI17" s="360" t="str">
        <f>IF($B17="","",IFERROR(SUMIF('様式C-1-1用'!$BT$4:$BT$1003,B17,'様式C-1-1用'!$CA$4:$CA$1003),0))</f>
        <v/>
      </c>
      <c r="AJ17" s="360" t="str">
        <f>IF($B17="","",IFERROR(SUMIF('様式C-1-1用'!$BT$4:$BT$1003,B17,'様式C-1-1用'!$CB$4:$CB$1003),0))</f>
        <v/>
      </c>
      <c r="AK17" s="360" t="str">
        <f>IF($B17="","",IFERROR(SUMIF('様式C-1-1用'!$BT$4:$BT$1003,B17,'様式C-1-1用'!$CC$4:$CC$1003),0))</f>
        <v/>
      </c>
      <c r="AL17" s="360" t="str">
        <f>IF($B17="","",IFERROR(SUMIF('様式C-1-1用'!$BT$4:$BT$1003,B17,'様式C-1-1用'!$CD$4:$CD$1003),0))</f>
        <v/>
      </c>
      <c r="AM17" s="360" t="str">
        <f>IF($B17="","",IFERROR(SUMIF('様式C-1-1用'!$BT$4:$BT$1003,B17,'様式C-1-1用'!$CE$4:$CE$1003),0))</f>
        <v/>
      </c>
      <c r="AN17" s="369" t="str">
        <f>IF($B17="","",IFERROR(SUMIF('様式C-1-1用'!$BT$4:$BT$1003,B17,'様式C-1-1用'!$CF$4:$CF$1003),0))</f>
        <v/>
      </c>
      <c r="AO17" s="4"/>
      <c r="AP17" s="4"/>
      <c r="AQ17" s="4"/>
      <c r="AR17" s="4"/>
      <c r="AS17" s="4"/>
      <c r="AT17" s="361">
        <f t="shared" si="17"/>
        <v>1</v>
      </c>
      <c r="AU17" s="4"/>
    </row>
    <row r="18" spans="2:47" x14ac:dyDescent="0.15">
      <c r="B18" s="368" t="str">
        <f>IF(OR(B17="",B17="PE"),"",'様式A-2'!$B18)</f>
        <v/>
      </c>
      <c r="C18" s="275" t="str">
        <f>IF(B18="","",VLOOKUP(B18,'様式A-2'!$B$10:$C$934,2,0))</f>
        <v/>
      </c>
      <c r="D18" s="95" t="str">
        <f>IF($B18="","",COUNTIFS('様式C-1-1用'!$D$4:$D$1100,$B18,'様式C-1-1用'!$I$4:$I$1100,$D8,'様式C-1-1用'!$X$4:$X$1100,$D9))</f>
        <v/>
      </c>
      <c r="E18" s="96" t="str">
        <f>IF($B18="","",COUNTIFS('様式C-1-1用'!$D$4:$D$1004,$B18,'様式C-1-1用'!$I$4:$I$1004,$D8,'様式C-1-1用'!$X$4:$X$1004,$E9))</f>
        <v/>
      </c>
      <c r="F18" s="96" t="str">
        <f>IF($B18="","",COUNTIFS('様式C-1-1用'!$D$4:$D$1004,$B18,'様式C-1-1用'!$I$4:$I$1004,$D8,'様式C-1-1用'!$X$4:$X$1004,$F9))</f>
        <v/>
      </c>
      <c r="G18" s="96" t="str">
        <f>IF($B18="","",COUNTIFS('様式C-1-1用'!$D$4:$D$1004,$B18,'様式C-1-1用'!$I$4:$I$1004,$D8,'様式C-1-1用'!$X$4:$X$1004,$G9))</f>
        <v/>
      </c>
      <c r="H18" s="96" t="str">
        <f>IF($B18="","",COUNTIFS('様式C-1-1用'!$D$4:$D$1004,$B18,'様式C-1-1用'!$I$4:$I$1004,$H8,'様式C-1-1用'!$X$4:$X$1004,$H9))</f>
        <v/>
      </c>
      <c r="I18" s="96" t="str">
        <f>IF($B18="","",COUNTIFS('様式C-1-1用'!$D$4:$D$1004,$B18,'様式C-1-1用'!$I$4:$I$1004,$H8,'様式C-1-1用'!$X$4:$X$1004,$I9))</f>
        <v/>
      </c>
      <c r="J18" s="96" t="str">
        <f>IF($B18="","",COUNTIFS('様式C-1-1用'!$D$4:$D$1004,$B18,'様式C-1-1用'!$I$4:$I$1004,$H8,'様式C-1-1用'!$X$4:$X$1004,$J9))</f>
        <v/>
      </c>
      <c r="K18" s="96" t="str">
        <f>IF($B18="","",COUNTIFS('様式C-1-1用'!$D$4:$D$1004,$B18,'様式C-1-1用'!$I$4:$I$1004,$H8,'様式C-1-1用'!$X$4:$X$1004,$K9))</f>
        <v/>
      </c>
      <c r="L18" s="96" t="str">
        <f>IF($B18="","",COUNTIFS('様式C-1-1用'!$D$4:$D$1004,$B18,'様式C-1-1用'!$I$4:$I$1004,$L8,'様式C-1-1用'!$X$4:$X$1004,$L9))</f>
        <v/>
      </c>
      <c r="M18" s="96" t="str">
        <f>IF($B18="","",COUNTIFS('様式C-1-1用'!$D$4:$D$1004,$B18,'様式C-1-1用'!$I$4:$I$1004,$L8,'様式C-1-1用'!$X$4:$X$1004,$M9))</f>
        <v/>
      </c>
      <c r="N18" s="96" t="str">
        <f>IF($B18="","",COUNTIFS('様式C-1-1用'!$D$4:$D$1004,$B18,'様式C-1-1用'!$I$4:$I$1004,$L8,'様式C-1-1用'!$X$4:$X$1004,$N9))</f>
        <v/>
      </c>
      <c r="O18" s="96" t="str">
        <f>IF($B18="","",COUNTIFS('様式C-1-1用'!$D$4:$D$1004,$B18,'様式C-1-1用'!$I$4:$I$1004,$L8,'様式C-1-1用'!$X$4:$X$1004,$O9))</f>
        <v/>
      </c>
      <c r="P18" s="277" t="str">
        <f t="shared" si="0"/>
        <v/>
      </c>
      <c r="Q18" s="277" t="str">
        <f t="shared" si="1"/>
        <v/>
      </c>
      <c r="R18" s="278" t="str">
        <f t="shared" si="16"/>
        <v/>
      </c>
      <c r="S18" s="98" t="str">
        <f t="shared" si="2"/>
        <v/>
      </c>
      <c r="T18" s="96" t="str">
        <f t="shared" si="3"/>
        <v/>
      </c>
      <c r="U18" s="97" t="str">
        <f t="shared" si="4"/>
        <v/>
      </c>
      <c r="V18" s="98" t="str">
        <f t="shared" si="5"/>
        <v/>
      </c>
      <c r="W18" s="96" t="str">
        <f t="shared" si="6"/>
        <v/>
      </c>
      <c r="X18" s="99" t="str">
        <f t="shared" si="7"/>
        <v/>
      </c>
      <c r="Y18" s="100" t="str">
        <f t="shared" si="8"/>
        <v/>
      </c>
      <c r="Z18" s="101" t="str">
        <f t="shared" si="9"/>
        <v/>
      </c>
      <c r="AA18" s="101" t="str">
        <f t="shared" si="10"/>
        <v/>
      </c>
      <c r="AB18" s="100" t="str">
        <f t="shared" si="11"/>
        <v/>
      </c>
      <c r="AC18" s="283" t="str">
        <f t="shared" si="12"/>
        <v/>
      </c>
      <c r="AD18" s="284" t="str">
        <f t="shared" si="13"/>
        <v/>
      </c>
      <c r="AE18" s="284" t="str">
        <f t="shared" si="14"/>
        <v/>
      </c>
      <c r="AF18" s="285" t="str">
        <f t="shared" si="15"/>
        <v/>
      </c>
      <c r="AG18" s="362" t="str">
        <f>IF($B18="","",IFERROR(SUMIF('様式C-1-1用'!$BT$4:$BT$1003,B18,'様式C-1-1用'!$BY$4:$BY$1003),0))</f>
        <v/>
      </c>
      <c r="AH18" s="360" t="str">
        <f>IF($B18="","",IFERROR(SUMIF('様式C-1-1用'!$BT$4:$BT$1003,B18,'様式C-1-1用'!$BZ$4:$BZ$1003),0))</f>
        <v/>
      </c>
      <c r="AI18" s="360" t="str">
        <f>IF($B18="","",IFERROR(SUMIF('様式C-1-1用'!$BT$4:$BT$1003,B18,'様式C-1-1用'!$CA$4:$CA$1003),0))</f>
        <v/>
      </c>
      <c r="AJ18" s="360" t="str">
        <f>IF($B18="","",IFERROR(SUMIF('様式C-1-1用'!$BT$4:$BT$1003,B18,'様式C-1-1用'!$CB$4:$CB$1003),0))</f>
        <v/>
      </c>
      <c r="AK18" s="360" t="str">
        <f>IF($B18="","",IFERROR(SUMIF('様式C-1-1用'!$BT$4:$BT$1003,B18,'様式C-1-1用'!$CC$4:$CC$1003),0))</f>
        <v/>
      </c>
      <c r="AL18" s="360" t="str">
        <f>IF($B18="","",IFERROR(SUMIF('様式C-1-1用'!$BT$4:$BT$1003,B18,'様式C-1-1用'!$CD$4:$CD$1003),0))</f>
        <v/>
      </c>
      <c r="AM18" s="360" t="str">
        <f>IF($B18="","",IFERROR(SUMIF('様式C-1-1用'!$BT$4:$BT$1003,B18,'様式C-1-1用'!$CE$4:$CE$1003),0))</f>
        <v/>
      </c>
      <c r="AN18" s="369" t="str">
        <f>IF($B18="","",IFERROR(SUMIF('様式C-1-1用'!$BT$4:$BT$1003,B18,'様式C-1-1用'!$CF$4:$CF$1003),0))</f>
        <v/>
      </c>
      <c r="AO18" s="4"/>
      <c r="AP18" s="4"/>
      <c r="AQ18" s="4"/>
      <c r="AR18" s="4"/>
      <c r="AS18" s="4"/>
      <c r="AT18" s="361">
        <f t="shared" si="17"/>
        <v>1</v>
      </c>
      <c r="AU18" s="4"/>
    </row>
    <row r="19" spans="2:47" x14ac:dyDescent="0.15">
      <c r="B19" s="368" t="str">
        <f>IF(OR(B18="",B18="PE"),"",'様式A-2'!$B19)</f>
        <v/>
      </c>
      <c r="C19" s="275" t="str">
        <f>IF(B19="","",VLOOKUP(B19,'様式A-2'!$B$10:$C$934,2,0))</f>
        <v/>
      </c>
      <c r="D19" s="95" t="str">
        <f>IF($B19="","",COUNTIFS('様式C-1-1用'!$D$4:$D$1100,$B19,'様式C-1-1用'!$I$4:$I$1100,$D8,'様式C-1-1用'!$X$4:$X$1100,$D9))</f>
        <v/>
      </c>
      <c r="E19" s="96" t="str">
        <f>IF($B19="","",COUNTIFS('様式C-1-1用'!$D$4:$D$1004,$B19,'様式C-1-1用'!$I$4:$I$1004,$D8,'様式C-1-1用'!$X$4:$X$1004,$E9))</f>
        <v/>
      </c>
      <c r="F19" s="96" t="str">
        <f>IF($B19="","",COUNTIFS('様式C-1-1用'!$D$4:$D$1004,$B19,'様式C-1-1用'!$I$4:$I$1004,$D8,'様式C-1-1用'!$X$4:$X$1004,$F9))</f>
        <v/>
      </c>
      <c r="G19" s="96" t="str">
        <f>IF($B19="","",COUNTIFS('様式C-1-1用'!$D$4:$D$1004,$B19,'様式C-1-1用'!$I$4:$I$1004,$D8,'様式C-1-1用'!$X$4:$X$1004,$G9))</f>
        <v/>
      </c>
      <c r="H19" s="96" t="str">
        <f>IF($B19="","",COUNTIFS('様式C-1-1用'!$D$4:$D$1004,$B19,'様式C-1-1用'!$I$4:$I$1004,$H8,'様式C-1-1用'!$X$4:$X$1004,$H9))</f>
        <v/>
      </c>
      <c r="I19" s="96" t="str">
        <f>IF($B19="","",COUNTIFS('様式C-1-1用'!$D$4:$D$1004,$B19,'様式C-1-1用'!$I$4:$I$1004,$H8,'様式C-1-1用'!$X$4:$X$1004,$I9))</f>
        <v/>
      </c>
      <c r="J19" s="96" t="str">
        <f>IF($B19="","",COUNTIFS('様式C-1-1用'!$D$4:$D$1004,$B19,'様式C-1-1用'!$I$4:$I$1004,$H8,'様式C-1-1用'!$X$4:$X$1004,$J9))</f>
        <v/>
      </c>
      <c r="K19" s="96" t="str">
        <f>IF($B19="","",COUNTIFS('様式C-1-1用'!$D$4:$D$1004,$B19,'様式C-1-1用'!$I$4:$I$1004,$H8,'様式C-1-1用'!$X$4:$X$1004,$K9))</f>
        <v/>
      </c>
      <c r="L19" s="96" t="str">
        <f>IF($B19="","",COUNTIFS('様式C-1-1用'!$D$4:$D$1004,$B19,'様式C-1-1用'!$I$4:$I$1004,$L8,'様式C-1-1用'!$X$4:$X$1004,$L9))</f>
        <v/>
      </c>
      <c r="M19" s="96" t="str">
        <f>IF($B19="","",COUNTIFS('様式C-1-1用'!$D$4:$D$1004,$B19,'様式C-1-1用'!$I$4:$I$1004,$L8,'様式C-1-1用'!$X$4:$X$1004,$M9))</f>
        <v/>
      </c>
      <c r="N19" s="96" t="str">
        <f>IF($B19="","",COUNTIFS('様式C-1-1用'!$D$4:$D$1004,$B19,'様式C-1-1用'!$I$4:$I$1004,$L8,'様式C-1-1用'!$X$4:$X$1004,$N9))</f>
        <v/>
      </c>
      <c r="O19" s="96" t="str">
        <f>IF($B19="","",COUNTIFS('様式C-1-1用'!$D$4:$D$1004,$B19,'様式C-1-1用'!$I$4:$I$1004,$L8,'様式C-1-1用'!$X$4:$X$1004,$O9))</f>
        <v/>
      </c>
      <c r="P19" s="277" t="str">
        <f t="shared" si="0"/>
        <v/>
      </c>
      <c r="Q19" s="277" t="str">
        <f>IF($B19="","",IF(AND(D19=0,E19&gt;0),1,0))</f>
        <v/>
      </c>
      <c r="R19" s="278" t="str">
        <f t="shared" si="16"/>
        <v/>
      </c>
      <c r="S19" s="98" t="str">
        <f t="shared" si="2"/>
        <v/>
      </c>
      <c r="T19" s="96" t="str">
        <f t="shared" si="3"/>
        <v/>
      </c>
      <c r="U19" s="97" t="str">
        <f t="shared" si="4"/>
        <v/>
      </c>
      <c r="V19" s="98" t="str">
        <f t="shared" si="5"/>
        <v/>
      </c>
      <c r="W19" s="96" t="str">
        <f t="shared" si="6"/>
        <v/>
      </c>
      <c r="X19" s="99" t="str">
        <f t="shared" si="7"/>
        <v/>
      </c>
      <c r="Y19" s="100" t="str">
        <f t="shared" si="8"/>
        <v/>
      </c>
      <c r="Z19" s="101" t="str">
        <f t="shared" si="9"/>
        <v/>
      </c>
      <c r="AA19" s="101" t="str">
        <f t="shared" si="10"/>
        <v/>
      </c>
      <c r="AB19" s="100" t="str">
        <f t="shared" si="11"/>
        <v/>
      </c>
      <c r="AC19" s="283" t="str">
        <f t="shared" si="12"/>
        <v/>
      </c>
      <c r="AD19" s="284" t="str">
        <f t="shared" si="13"/>
        <v/>
      </c>
      <c r="AE19" s="284" t="str">
        <f t="shared" si="14"/>
        <v/>
      </c>
      <c r="AF19" s="285" t="str">
        <f t="shared" si="15"/>
        <v/>
      </c>
      <c r="AG19" s="362" t="str">
        <f>IF($B19="","",IFERROR(SUMIF('様式C-1-1用'!$BT$4:$BT$1003,B19,'様式C-1-1用'!$BY$4:$BY$1003),0))</f>
        <v/>
      </c>
      <c r="AH19" s="360" t="str">
        <f>IF($B19="","",IFERROR(SUMIF('様式C-1-1用'!$BT$4:$BT$1003,B19,'様式C-1-1用'!$BZ$4:$BZ$1003),0))</f>
        <v/>
      </c>
      <c r="AI19" s="360" t="str">
        <f>IF($B19="","",IFERROR(SUMIF('様式C-1-1用'!$BT$4:$BT$1003,B19,'様式C-1-1用'!$CA$4:$CA$1003),0))</f>
        <v/>
      </c>
      <c r="AJ19" s="360" t="str">
        <f>IF($B19="","",IFERROR(SUMIF('様式C-1-1用'!$BT$4:$BT$1003,B19,'様式C-1-1用'!$CB$4:$CB$1003),0))</f>
        <v/>
      </c>
      <c r="AK19" s="360" t="str">
        <f>IF($B19="","",IFERROR(SUMIF('様式C-1-1用'!$BT$4:$BT$1003,B19,'様式C-1-1用'!$CC$4:$CC$1003),0))</f>
        <v/>
      </c>
      <c r="AL19" s="360" t="str">
        <f>IF($B19="","",IFERROR(SUMIF('様式C-1-1用'!$BT$4:$BT$1003,B19,'様式C-1-1用'!$CD$4:$CD$1003),0))</f>
        <v/>
      </c>
      <c r="AM19" s="360" t="str">
        <f>IF($B19="","",IFERROR(SUMIF('様式C-1-1用'!$BT$4:$BT$1003,B19,'様式C-1-1用'!$CE$4:$CE$1003),0))</f>
        <v/>
      </c>
      <c r="AN19" s="369" t="str">
        <f>IF($B19="","",IFERROR(SUMIF('様式C-1-1用'!$BT$4:$BT$1003,B19,'様式C-1-1用'!$CF$4:$CF$1003),0))</f>
        <v/>
      </c>
      <c r="AO19" s="4"/>
      <c r="AP19" s="4"/>
      <c r="AQ19" s="4"/>
      <c r="AR19" s="4"/>
      <c r="AS19" s="4"/>
      <c r="AT19" s="361">
        <f t="shared" si="17"/>
        <v>1</v>
      </c>
      <c r="AU19" s="4"/>
    </row>
    <row r="20" spans="2:47" x14ac:dyDescent="0.15">
      <c r="B20" s="368" t="str">
        <f>IF(OR(B19="",B19="PE"),"",'様式A-2'!$B20)</f>
        <v/>
      </c>
      <c r="C20" s="275" t="str">
        <f>IF(B20="","",VLOOKUP(B20,'様式A-2'!$B$10:$C$934,2,0))</f>
        <v/>
      </c>
      <c r="D20" s="95" t="str">
        <f>IF($B20="","",COUNTIFS('様式C-1-1用'!$D$4:$D$1100,$B20,'様式C-1-1用'!$I$4:$I$1100,$D8,'様式C-1-1用'!$X$4:$X$1100,$D9))</f>
        <v/>
      </c>
      <c r="E20" s="96" t="str">
        <f>IF($B20="","",COUNTIFS('様式C-1-1用'!$D$4:$D$1004,$B20,'様式C-1-1用'!$I$4:$I$1004,$D8,'様式C-1-1用'!$X$4:$X$1004,$E9))</f>
        <v/>
      </c>
      <c r="F20" s="96" t="str">
        <f>IF($B20="","",COUNTIFS('様式C-1-1用'!$D$4:$D$1004,$B20,'様式C-1-1用'!$I$4:$I$1004,$D8,'様式C-1-1用'!$X$4:$X$1004,$F9))</f>
        <v/>
      </c>
      <c r="G20" s="97" t="str">
        <f>IF($B20="","",COUNTIFS('様式C-1-1用'!$D$4:$D$1004,$B20,'様式C-1-1用'!$I$4:$I$1004,$D8,'様式C-1-1用'!$X$4:$X$1004,$G9))</f>
        <v/>
      </c>
      <c r="H20" s="98" t="str">
        <f>IF($B20="","",COUNTIFS('様式C-1-1用'!$D$4:$D$1004,$B20,'様式C-1-1用'!$I$4:$I$1004,$H8,'様式C-1-1用'!$X$4:$X$1004,$H9))</f>
        <v/>
      </c>
      <c r="I20" s="96" t="str">
        <f>IF($B20="","",COUNTIFS('様式C-1-1用'!$D$4:$D$1004,$B20,'様式C-1-1用'!$I$4:$I$1004,$H8,'様式C-1-1用'!$X$4:$X$1004,$I9))</f>
        <v/>
      </c>
      <c r="J20" s="96" t="str">
        <f>IF($B20="","",COUNTIFS('様式C-1-1用'!$D$4:$D$1004,$B20,'様式C-1-1用'!$I$4:$I$1004,$H8,'様式C-1-1用'!$X$4:$X$1004,$J9))</f>
        <v/>
      </c>
      <c r="K20" s="97" t="str">
        <f>IF($B20="","",COUNTIFS('様式C-1-1用'!$D$4:$D$1004,$B20,'様式C-1-1用'!$I$4:$I$1004,$H8,'様式C-1-1用'!$X$4:$X$1004,$K9))</f>
        <v/>
      </c>
      <c r="L20" s="98" t="str">
        <f>IF($B20="","",COUNTIFS('様式C-1-1用'!$D$4:$D$1004,$B20,'様式C-1-1用'!$I$4:$I$1004,$L8,'様式C-1-1用'!$X$4:$X$1004,$L9))</f>
        <v/>
      </c>
      <c r="M20" s="96" t="str">
        <f>IF($B20="","",COUNTIFS('様式C-1-1用'!$D$4:$D$1004,$B20,'様式C-1-1用'!$I$4:$I$1004,$L8,'様式C-1-1用'!$X$4:$X$1004,$M9))</f>
        <v/>
      </c>
      <c r="N20" s="96" t="str">
        <f>IF($B20="","",COUNTIFS('様式C-1-1用'!$D$4:$D$1004,$B20,'様式C-1-1用'!$I$4:$I$1004,$L8,'様式C-1-1用'!$X$4:$X$1004,$N9))</f>
        <v/>
      </c>
      <c r="O20" s="97" t="str">
        <f>IF($B20="","",COUNTIFS('様式C-1-1用'!$D$4:$D$1004,$B20,'様式C-1-1用'!$I$4:$I$1004,$L8,'様式C-1-1用'!$X$4:$X$1004,$O9))</f>
        <v/>
      </c>
      <c r="P20" s="279" t="str">
        <f t="shared" si="0"/>
        <v/>
      </c>
      <c r="Q20" s="277" t="str">
        <f t="shared" si="1"/>
        <v/>
      </c>
      <c r="R20" s="278" t="str">
        <f t="shared" si="16"/>
        <v/>
      </c>
      <c r="S20" s="98" t="str">
        <f t="shared" si="2"/>
        <v/>
      </c>
      <c r="T20" s="96" t="str">
        <f t="shared" si="3"/>
        <v/>
      </c>
      <c r="U20" s="97" t="str">
        <f t="shared" si="4"/>
        <v/>
      </c>
      <c r="V20" s="98" t="str">
        <f t="shared" si="5"/>
        <v/>
      </c>
      <c r="W20" s="96" t="str">
        <f t="shared" si="6"/>
        <v/>
      </c>
      <c r="X20" s="99" t="str">
        <f t="shared" si="7"/>
        <v/>
      </c>
      <c r="Y20" s="100" t="str">
        <f t="shared" si="8"/>
        <v/>
      </c>
      <c r="Z20" s="101" t="str">
        <f t="shared" si="9"/>
        <v/>
      </c>
      <c r="AA20" s="101" t="str">
        <f t="shared" si="10"/>
        <v/>
      </c>
      <c r="AB20" s="100" t="str">
        <f t="shared" si="11"/>
        <v/>
      </c>
      <c r="AC20" s="283" t="str">
        <f t="shared" si="12"/>
        <v/>
      </c>
      <c r="AD20" s="284" t="str">
        <f t="shared" si="13"/>
        <v/>
      </c>
      <c r="AE20" s="284" t="str">
        <f t="shared" si="14"/>
        <v/>
      </c>
      <c r="AF20" s="285" t="str">
        <f t="shared" si="15"/>
        <v/>
      </c>
      <c r="AG20" s="362" t="str">
        <f>IF($B20="","",IFERROR(SUMIF('様式C-1-1用'!$BT$4:$BT$1003,B20,'様式C-1-1用'!$BY$4:$BY$1003),0))</f>
        <v/>
      </c>
      <c r="AH20" s="360" t="str">
        <f>IF($B20="","",IFERROR(SUMIF('様式C-1-1用'!$BT$4:$BT$1003,B20,'様式C-1-1用'!$BZ$4:$BZ$1003),0))</f>
        <v/>
      </c>
      <c r="AI20" s="360" t="str">
        <f>IF($B20="","",IFERROR(SUMIF('様式C-1-1用'!$BT$4:$BT$1003,B20,'様式C-1-1用'!$CA$4:$CA$1003),0))</f>
        <v/>
      </c>
      <c r="AJ20" s="360" t="str">
        <f>IF($B20="","",IFERROR(SUMIF('様式C-1-1用'!$BT$4:$BT$1003,B20,'様式C-1-1用'!$CB$4:$CB$1003),0))</f>
        <v/>
      </c>
      <c r="AK20" s="360" t="str">
        <f>IF($B20="","",IFERROR(SUMIF('様式C-1-1用'!$BT$4:$BT$1003,B20,'様式C-1-1用'!$CC$4:$CC$1003),0))</f>
        <v/>
      </c>
      <c r="AL20" s="360" t="str">
        <f>IF($B20="","",IFERROR(SUMIF('様式C-1-1用'!$BT$4:$BT$1003,B20,'様式C-1-1用'!$CD$4:$CD$1003),0))</f>
        <v/>
      </c>
      <c r="AM20" s="360" t="str">
        <f>IF($B20="","",IFERROR(SUMIF('様式C-1-1用'!$BT$4:$BT$1003,B20,'様式C-1-1用'!$CE$4:$CE$1003),0))</f>
        <v/>
      </c>
      <c r="AN20" s="369" t="str">
        <f>IF($B20="","",IFERROR(SUMIF('様式C-1-1用'!$BT$4:$BT$1003,B20,'様式C-1-1用'!$CF$4:$CF$1003),0))</f>
        <v/>
      </c>
      <c r="AO20" s="4"/>
      <c r="AP20" s="4"/>
      <c r="AQ20" s="4"/>
      <c r="AR20" s="4"/>
      <c r="AS20" s="4"/>
      <c r="AT20" s="361">
        <f t="shared" si="17"/>
        <v>1</v>
      </c>
      <c r="AU20" s="4"/>
    </row>
    <row r="21" spans="2:47" x14ac:dyDescent="0.15">
      <c r="B21" s="368" t="str">
        <f>IF(OR(B20="",B20="PE"),"",'様式A-2'!$B21)</f>
        <v/>
      </c>
      <c r="C21" s="275" t="str">
        <f>IF(B21="","",VLOOKUP(B21,'様式A-2'!$B$10:$C$934,2,0))</f>
        <v/>
      </c>
      <c r="D21" s="95" t="str">
        <f>IF($B21="","",COUNTIFS('様式C-1-1用'!$D$4:$D$1100,$B21,'様式C-1-1用'!$I$4:$I$1100,$D8,'様式C-1-1用'!$X$4:$X$1100,$D9))</f>
        <v/>
      </c>
      <c r="E21" s="96" t="str">
        <f>IF($B21="","",COUNTIFS('様式C-1-1用'!$D$4:$D$1004,$B21,'様式C-1-1用'!$I$4:$I$1004,$D8,'様式C-1-1用'!$X$4:$X$1004,$E9))</f>
        <v/>
      </c>
      <c r="F21" s="96" t="str">
        <f>IF($B21="","",COUNTIFS('様式C-1-1用'!$D$4:$D$1004,$B21,'様式C-1-1用'!$I$4:$I$1004,$D8,'様式C-1-1用'!$X$4:$X$1004,$F9))</f>
        <v/>
      </c>
      <c r="G21" s="97" t="str">
        <f>IF($B21="","",COUNTIFS('様式C-1-1用'!$D$4:$D$1004,$B21,'様式C-1-1用'!$I$4:$I$1004,$D8,'様式C-1-1用'!$X$4:$X$1004,$G9))</f>
        <v/>
      </c>
      <c r="H21" s="98" t="str">
        <f>IF($B21="","",COUNTIFS('様式C-1-1用'!$D$4:$D$1004,$B21,'様式C-1-1用'!$I$4:$I$1004,$H8,'様式C-1-1用'!$X$4:$X$1004,$H9))</f>
        <v/>
      </c>
      <c r="I21" s="96" t="str">
        <f>IF($B21="","",COUNTIFS('様式C-1-1用'!$D$4:$D$1004,$B21,'様式C-1-1用'!$I$4:$I$1004,$H8,'様式C-1-1用'!$X$4:$X$1004,$I9))</f>
        <v/>
      </c>
      <c r="J21" s="96" t="str">
        <f>IF($B21="","",COUNTIFS('様式C-1-1用'!$D$4:$D$1004,$B21,'様式C-1-1用'!$I$4:$I$1004,$H8,'様式C-1-1用'!$X$4:$X$1004,$J9))</f>
        <v/>
      </c>
      <c r="K21" s="97" t="str">
        <f>IF($B21="","",COUNTIFS('様式C-1-1用'!$D$4:$D$1004,$B21,'様式C-1-1用'!$I$4:$I$1004,$H8,'様式C-1-1用'!$X$4:$X$1004,$K9))</f>
        <v/>
      </c>
      <c r="L21" s="98" t="str">
        <f>IF($B21="","",COUNTIFS('様式C-1-1用'!$D$4:$D$1004,$B21,'様式C-1-1用'!$I$4:$I$1004,$L8,'様式C-1-1用'!$X$4:$X$1004,$L9))</f>
        <v/>
      </c>
      <c r="M21" s="96" t="str">
        <f>IF($B21="","",COUNTIFS('様式C-1-1用'!$D$4:$D$1004,$B21,'様式C-1-1用'!$I$4:$I$1004,$L8,'様式C-1-1用'!$X$4:$X$1004,$M9))</f>
        <v/>
      </c>
      <c r="N21" s="96" t="str">
        <f>IF($B21="","",COUNTIFS('様式C-1-1用'!$D$4:$D$1004,$B21,'様式C-1-1用'!$I$4:$I$1004,$L8,'様式C-1-1用'!$X$4:$X$1004,$N9))</f>
        <v/>
      </c>
      <c r="O21" s="97" t="str">
        <f>IF($B21="","",COUNTIFS('様式C-1-1用'!$D$4:$D$1004,$B21,'様式C-1-1用'!$I$4:$I$1004,$L8,'様式C-1-1用'!$X$4:$X$1004,$O9))</f>
        <v/>
      </c>
      <c r="P21" s="279" t="str">
        <f t="shared" si="0"/>
        <v/>
      </c>
      <c r="Q21" s="277" t="str">
        <f t="shared" si="1"/>
        <v/>
      </c>
      <c r="R21" s="278" t="str">
        <f t="shared" si="16"/>
        <v/>
      </c>
      <c r="S21" s="98" t="str">
        <f t="shared" si="2"/>
        <v/>
      </c>
      <c r="T21" s="96" t="str">
        <f t="shared" si="3"/>
        <v/>
      </c>
      <c r="U21" s="97" t="str">
        <f t="shared" si="4"/>
        <v/>
      </c>
      <c r="V21" s="98" t="str">
        <f t="shared" si="5"/>
        <v/>
      </c>
      <c r="W21" s="96" t="str">
        <f t="shared" si="6"/>
        <v/>
      </c>
      <c r="X21" s="99" t="str">
        <f t="shared" si="7"/>
        <v/>
      </c>
      <c r="Y21" s="100" t="str">
        <f t="shared" si="8"/>
        <v/>
      </c>
      <c r="Z21" s="101" t="str">
        <f t="shared" si="9"/>
        <v/>
      </c>
      <c r="AA21" s="101" t="str">
        <f t="shared" si="10"/>
        <v/>
      </c>
      <c r="AB21" s="100" t="str">
        <f t="shared" si="11"/>
        <v/>
      </c>
      <c r="AC21" s="283" t="str">
        <f t="shared" si="12"/>
        <v/>
      </c>
      <c r="AD21" s="284" t="str">
        <f t="shared" si="13"/>
        <v/>
      </c>
      <c r="AE21" s="284" t="str">
        <f t="shared" si="14"/>
        <v/>
      </c>
      <c r="AF21" s="285" t="str">
        <f t="shared" si="15"/>
        <v/>
      </c>
      <c r="AG21" s="362" t="str">
        <f>IF($B21="","",IFERROR(SUMIF('様式C-1-1用'!$BT$4:$BT$1003,B21,'様式C-1-1用'!$BY$4:$BY$1003),0))</f>
        <v/>
      </c>
      <c r="AH21" s="360" t="str">
        <f>IF($B21="","",IFERROR(SUMIF('様式C-1-1用'!$BT$4:$BT$1003,B21,'様式C-1-1用'!$BZ$4:$BZ$1003),0))</f>
        <v/>
      </c>
      <c r="AI21" s="360" t="str">
        <f>IF($B21="","",IFERROR(SUMIF('様式C-1-1用'!$BT$4:$BT$1003,B21,'様式C-1-1用'!$CA$4:$CA$1003),0))</f>
        <v/>
      </c>
      <c r="AJ21" s="360" t="str">
        <f>IF($B21="","",IFERROR(SUMIF('様式C-1-1用'!$BT$4:$BT$1003,B21,'様式C-1-1用'!$CB$4:$CB$1003),0))</f>
        <v/>
      </c>
      <c r="AK21" s="360" t="str">
        <f>IF($B21="","",IFERROR(SUMIF('様式C-1-1用'!$BT$4:$BT$1003,B21,'様式C-1-1用'!$CC$4:$CC$1003),0))</f>
        <v/>
      </c>
      <c r="AL21" s="360" t="str">
        <f>IF($B21="","",IFERROR(SUMIF('様式C-1-1用'!$BT$4:$BT$1003,B21,'様式C-1-1用'!$CD$4:$CD$1003),0))</f>
        <v/>
      </c>
      <c r="AM21" s="360" t="str">
        <f>IF($B21="","",IFERROR(SUMIF('様式C-1-1用'!$BT$4:$BT$1003,B21,'様式C-1-1用'!$CE$4:$CE$1003),0))</f>
        <v/>
      </c>
      <c r="AN21" s="369" t="str">
        <f>IF($B21="","",IFERROR(SUMIF('様式C-1-1用'!$BT$4:$BT$1003,B21,'様式C-1-1用'!$CF$4:$CF$1003),0))</f>
        <v/>
      </c>
      <c r="AO21" s="4"/>
      <c r="AP21" s="4"/>
      <c r="AQ21" s="4"/>
      <c r="AR21" s="4"/>
      <c r="AS21" s="4"/>
      <c r="AT21" s="361">
        <f t="shared" si="17"/>
        <v>1</v>
      </c>
      <c r="AU21" s="4"/>
    </row>
    <row r="22" spans="2:47" x14ac:dyDescent="0.15">
      <c r="B22" s="368" t="str">
        <f>IF(OR(B21="",B21="PE"),"",'様式A-2'!$B22)</f>
        <v/>
      </c>
      <c r="C22" s="275" t="str">
        <f>IF(B22="","",VLOOKUP(B22,'様式A-2'!$B$10:$C$934,2,0))</f>
        <v/>
      </c>
      <c r="D22" s="95" t="str">
        <f>IF($B22="","",COUNTIFS('様式C-1-1用'!$D$4:$D$1100,$B22,'様式C-1-1用'!$I$4:$I$1100,$D8,'様式C-1-1用'!$X$4:$X$1100,$D9))</f>
        <v/>
      </c>
      <c r="E22" s="96" t="str">
        <f>IF($B22="","",COUNTIFS('様式C-1-1用'!$D$4:$D$1004,$B22,'様式C-1-1用'!$I$4:$I$1004,$D8,'様式C-1-1用'!$X$4:$X$1004,$E9))</f>
        <v/>
      </c>
      <c r="F22" s="96" t="str">
        <f>IF($B22="","",COUNTIFS('様式C-1-1用'!$D$4:$D$1004,$B22,'様式C-1-1用'!$I$4:$I$1004,$D8,'様式C-1-1用'!$X$4:$X$1004,$F9))</f>
        <v/>
      </c>
      <c r="G22" s="97" t="str">
        <f>IF($B22="","",COUNTIFS('様式C-1-1用'!$D$4:$D$1004,$B22,'様式C-1-1用'!$I$4:$I$1004,$D8,'様式C-1-1用'!$X$4:$X$1004,$G9))</f>
        <v/>
      </c>
      <c r="H22" s="98" t="str">
        <f>IF($B22="","",COUNTIFS('様式C-1-1用'!$D$4:$D$1004,$B22,'様式C-1-1用'!$I$4:$I$1004,$H8,'様式C-1-1用'!$X$4:$X$1004,$H9))</f>
        <v/>
      </c>
      <c r="I22" s="96" t="str">
        <f>IF($B22="","",COUNTIFS('様式C-1-1用'!$D$4:$D$1004,$B22,'様式C-1-1用'!$I$4:$I$1004,$H8,'様式C-1-1用'!$X$4:$X$1004,$I9))</f>
        <v/>
      </c>
      <c r="J22" s="96" t="str">
        <f>IF($B22="","",COUNTIFS('様式C-1-1用'!$D$4:$D$1004,$B22,'様式C-1-1用'!$I$4:$I$1004,$H8,'様式C-1-1用'!$X$4:$X$1004,$J9))</f>
        <v/>
      </c>
      <c r="K22" s="97" t="str">
        <f>IF($B22="","",COUNTIFS('様式C-1-1用'!$D$4:$D$1004,$B22,'様式C-1-1用'!$I$4:$I$1004,$H8,'様式C-1-1用'!$X$4:$X$1004,$K9))</f>
        <v/>
      </c>
      <c r="L22" s="98" t="str">
        <f>IF($B22="","",COUNTIFS('様式C-1-1用'!$D$4:$D$1004,$B22,'様式C-1-1用'!$I$4:$I$1004,$L8,'様式C-1-1用'!$X$4:$X$1004,$L9))</f>
        <v/>
      </c>
      <c r="M22" s="96" t="str">
        <f>IF($B22="","",COUNTIFS('様式C-1-1用'!$D$4:$D$1004,$B22,'様式C-1-1用'!$I$4:$I$1004,$L8,'様式C-1-1用'!$X$4:$X$1004,$M9))</f>
        <v/>
      </c>
      <c r="N22" s="96" t="str">
        <f>IF($B22="","",COUNTIFS('様式C-1-1用'!$D$4:$D$1004,$B22,'様式C-1-1用'!$I$4:$I$1004,$L8,'様式C-1-1用'!$X$4:$X$1004,$N9))</f>
        <v/>
      </c>
      <c r="O22" s="97" t="str">
        <f>IF($B22="","",COUNTIFS('様式C-1-1用'!$D$4:$D$1004,$B22,'様式C-1-1用'!$I$4:$I$1004,$L8,'様式C-1-1用'!$X$4:$X$1004,$O9))</f>
        <v/>
      </c>
      <c r="P22" s="279" t="str">
        <f t="shared" si="0"/>
        <v/>
      </c>
      <c r="Q22" s="277" t="str">
        <f t="shared" si="1"/>
        <v/>
      </c>
      <c r="R22" s="278" t="str">
        <f t="shared" si="16"/>
        <v/>
      </c>
      <c r="S22" s="98" t="str">
        <f t="shared" si="2"/>
        <v/>
      </c>
      <c r="T22" s="96" t="str">
        <f t="shared" si="3"/>
        <v/>
      </c>
      <c r="U22" s="97" t="str">
        <f t="shared" si="4"/>
        <v/>
      </c>
      <c r="V22" s="98" t="str">
        <f t="shared" si="5"/>
        <v/>
      </c>
      <c r="W22" s="96" t="str">
        <f t="shared" si="6"/>
        <v/>
      </c>
      <c r="X22" s="99" t="str">
        <f t="shared" si="7"/>
        <v/>
      </c>
      <c r="Y22" s="100" t="str">
        <f t="shared" si="8"/>
        <v/>
      </c>
      <c r="Z22" s="101" t="str">
        <f t="shared" si="9"/>
        <v/>
      </c>
      <c r="AA22" s="101" t="str">
        <f t="shared" si="10"/>
        <v/>
      </c>
      <c r="AB22" s="100" t="str">
        <f t="shared" si="11"/>
        <v/>
      </c>
      <c r="AC22" s="283" t="str">
        <f t="shared" si="12"/>
        <v/>
      </c>
      <c r="AD22" s="284" t="str">
        <f t="shared" si="13"/>
        <v/>
      </c>
      <c r="AE22" s="284" t="str">
        <f t="shared" si="14"/>
        <v/>
      </c>
      <c r="AF22" s="285" t="str">
        <f t="shared" si="15"/>
        <v/>
      </c>
      <c r="AG22" s="362" t="str">
        <f>IF($B22="","",IFERROR(SUMIF('様式C-1-1用'!$BT$4:$BT$1003,B22,'様式C-1-1用'!$BY$4:$BY$1003),0))</f>
        <v/>
      </c>
      <c r="AH22" s="360" t="str">
        <f>IF($B22="","",IFERROR(SUMIF('様式C-1-1用'!$BT$4:$BT$1003,B22,'様式C-1-1用'!$BZ$4:$BZ$1003),0))</f>
        <v/>
      </c>
      <c r="AI22" s="360" t="str">
        <f>IF($B22="","",IFERROR(SUMIF('様式C-1-1用'!$BT$4:$BT$1003,B22,'様式C-1-1用'!$CA$4:$CA$1003),0))</f>
        <v/>
      </c>
      <c r="AJ22" s="360" t="str">
        <f>IF($B22="","",IFERROR(SUMIF('様式C-1-1用'!$BT$4:$BT$1003,B22,'様式C-1-1用'!$CB$4:$CB$1003),0))</f>
        <v/>
      </c>
      <c r="AK22" s="360" t="str">
        <f>IF($B22="","",IFERROR(SUMIF('様式C-1-1用'!$BT$4:$BT$1003,B22,'様式C-1-1用'!$CC$4:$CC$1003),0))</f>
        <v/>
      </c>
      <c r="AL22" s="360" t="str">
        <f>IF($B22="","",IFERROR(SUMIF('様式C-1-1用'!$BT$4:$BT$1003,B22,'様式C-1-1用'!$CD$4:$CD$1003),0))</f>
        <v/>
      </c>
      <c r="AM22" s="360" t="str">
        <f>IF($B22="","",IFERROR(SUMIF('様式C-1-1用'!$BT$4:$BT$1003,B22,'様式C-1-1用'!$CE$4:$CE$1003),0))</f>
        <v/>
      </c>
      <c r="AN22" s="369" t="str">
        <f>IF($B22="","",IFERROR(SUMIF('様式C-1-1用'!$BT$4:$BT$1003,B22,'様式C-1-1用'!$CF$4:$CF$1003),0))</f>
        <v/>
      </c>
      <c r="AO22" s="4"/>
      <c r="AP22" s="4"/>
      <c r="AQ22" s="4"/>
      <c r="AR22" s="4"/>
      <c r="AS22" s="4"/>
      <c r="AT22" s="361">
        <f t="shared" si="17"/>
        <v>1</v>
      </c>
      <c r="AU22" s="4"/>
    </row>
    <row r="23" spans="2:47" x14ac:dyDescent="0.15">
      <c r="B23" s="368" t="str">
        <f>IF(OR(B22="",B22="PE"),"",'様式A-2'!$B23)</f>
        <v/>
      </c>
      <c r="C23" s="275" t="str">
        <f>IF(B23="","",VLOOKUP(B23,'様式A-2'!$B$10:$C$934,2,0))</f>
        <v/>
      </c>
      <c r="D23" s="95" t="str">
        <f>IF($B23="","",COUNTIFS('様式C-1-1用'!$D$4:$D$1100,$B23,'様式C-1-1用'!$I$4:$I$1100,$D8,'様式C-1-1用'!$X$4:$X$1100,$D9))</f>
        <v/>
      </c>
      <c r="E23" s="96" t="str">
        <f>IF($B23="","",COUNTIFS('様式C-1-1用'!$D$4:$D$1004,$B23,'様式C-1-1用'!$I$4:$I$1004,$D8,'様式C-1-1用'!$X$4:$X$1004,$E9))</f>
        <v/>
      </c>
      <c r="F23" s="96" t="str">
        <f>IF($B23="","",COUNTIFS('様式C-1-1用'!$D$4:$D$1004,$B23,'様式C-1-1用'!$I$4:$I$1004,$D8,'様式C-1-1用'!$X$4:$X$1004,$F9))</f>
        <v/>
      </c>
      <c r="G23" s="97" t="str">
        <f>IF($B23="","",COUNTIFS('様式C-1-1用'!$D$4:$D$1004,$B23,'様式C-1-1用'!$I$4:$I$1004,$D8,'様式C-1-1用'!$X$4:$X$1004,$G9))</f>
        <v/>
      </c>
      <c r="H23" s="98" t="str">
        <f>IF($B23="","",COUNTIFS('様式C-1-1用'!$D$4:$D$1004,$B23,'様式C-1-1用'!$I$4:$I$1004,$H8,'様式C-1-1用'!$X$4:$X$1004,$H9))</f>
        <v/>
      </c>
      <c r="I23" s="96" t="str">
        <f>IF($B23="","",COUNTIFS('様式C-1-1用'!$D$4:$D$1004,$B23,'様式C-1-1用'!$I$4:$I$1004,$H8,'様式C-1-1用'!$X$4:$X$1004,$I9))</f>
        <v/>
      </c>
      <c r="J23" s="96" t="str">
        <f>IF($B23="","",COUNTIFS('様式C-1-1用'!$D$4:$D$1004,$B23,'様式C-1-1用'!$I$4:$I$1004,$H8,'様式C-1-1用'!$X$4:$X$1004,$J9))</f>
        <v/>
      </c>
      <c r="K23" s="97" t="str">
        <f>IF($B23="","",COUNTIFS('様式C-1-1用'!$D$4:$D$1004,$B23,'様式C-1-1用'!$I$4:$I$1004,$H8,'様式C-1-1用'!$X$4:$X$1004,$K9))</f>
        <v/>
      </c>
      <c r="L23" s="98" t="str">
        <f>IF($B23="","",COUNTIFS('様式C-1-1用'!$D$4:$D$1004,$B23,'様式C-1-1用'!$I$4:$I$1004,$L8,'様式C-1-1用'!$X$4:$X$1004,$L9))</f>
        <v/>
      </c>
      <c r="M23" s="96" t="str">
        <f>IF($B23="","",COUNTIFS('様式C-1-1用'!$D$4:$D$1004,$B23,'様式C-1-1用'!$I$4:$I$1004,$L8,'様式C-1-1用'!$X$4:$X$1004,$M9))</f>
        <v/>
      </c>
      <c r="N23" s="96" t="str">
        <f>IF($B23="","",COUNTIFS('様式C-1-1用'!$D$4:$D$1004,$B23,'様式C-1-1用'!$I$4:$I$1004,$L8,'様式C-1-1用'!$X$4:$X$1004,$N9))</f>
        <v/>
      </c>
      <c r="O23" s="97" t="str">
        <f>IF($B23="","",COUNTIFS('様式C-1-1用'!$D$4:$D$1004,$B23,'様式C-1-1用'!$I$4:$I$1004,$L8,'様式C-1-1用'!$X$4:$X$1004,$O9))</f>
        <v/>
      </c>
      <c r="P23" s="279" t="str">
        <f t="shared" si="0"/>
        <v/>
      </c>
      <c r="Q23" s="277" t="str">
        <f t="shared" si="1"/>
        <v/>
      </c>
      <c r="R23" s="278" t="str">
        <f t="shared" si="16"/>
        <v/>
      </c>
      <c r="S23" s="98" t="str">
        <f t="shared" si="2"/>
        <v/>
      </c>
      <c r="T23" s="96" t="str">
        <f t="shared" si="3"/>
        <v/>
      </c>
      <c r="U23" s="97" t="str">
        <f t="shared" si="4"/>
        <v/>
      </c>
      <c r="V23" s="98" t="str">
        <f t="shared" si="5"/>
        <v/>
      </c>
      <c r="W23" s="96" t="str">
        <f t="shared" si="6"/>
        <v/>
      </c>
      <c r="X23" s="99" t="str">
        <f t="shared" si="7"/>
        <v/>
      </c>
      <c r="Y23" s="100" t="str">
        <f t="shared" si="8"/>
        <v/>
      </c>
      <c r="Z23" s="101" t="str">
        <f t="shared" si="9"/>
        <v/>
      </c>
      <c r="AA23" s="101" t="str">
        <f t="shared" si="10"/>
        <v/>
      </c>
      <c r="AB23" s="100" t="str">
        <f t="shared" si="11"/>
        <v/>
      </c>
      <c r="AC23" s="283" t="str">
        <f t="shared" si="12"/>
        <v/>
      </c>
      <c r="AD23" s="284" t="str">
        <f t="shared" si="13"/>
        <v/>
      </c>
      <c r="AE23" s="284" t="str">
        <f t="shared" si="14"/>
        <v/>
      </c>
      <c r="AF23" s="285" t="str">
        <f t="shared" si="15"/>
        <v/>
      </c>
      <c r="AG23" s="362" t="str">
        <f>IF($B23="","",IFERROR(SUMIF('様式C-1-1用'!$BT$4:$BT$1003,B23,'様式C-1-1用'!$BY$4:$BY$1003),0))</f>
        <v/>
      </c>
      <c r="AH23" s="360" t="str">
        <f>IF($B23="","",IFERROR(SUMIF('様式C-1-1用'!$BT$4:$BT$1003,B23,'様式C-1-1用'!$BZ$4:$BZ$1003),0))</f>
        <v/>
      </c>
      <c r="AI23" s="360" t="str">
        <f>IF($B23="","",IFERROR(SUMIF('様式C-1-1用'!$BT$4:$BT$1003,B23,'様式C-1-1用'!$CA$4:$CA$1003),0))</f>
        <v/>
      </c>
      <c r="AJ23" s="360" t="str">
        <f>IF($B23="","",IFERROR(SUMIF('様式C-1-1用'!$BT$4:$BT$1003,B23,'様式C-1-1用'!$CB$4:$CB$1003),0))</f>
        <v/>
      </c>
      <c r="AK23" s="360" t="str">
        <f>IF($B23="","",IFERROR(SUMIF('様式C-1-1用'!$BT$4:$BT$1003,B23,'様式C-1-1用'!$CC$4:$CC$1003),0))</f>
        <v/>
      </c>
      <c r="AL23" s="360" t="str">
        <f>IF($B23="","",IFERROR(SUMIF('様式C-1-1用'!$BT$4:$BT$1003,B23,'様式C-1-1用'!$CD$4:$CD$1003),0))</f>
        <v/>
      </c>
      <c r="AM23" s="360" t="str">
        <f>IF($B23="","",IFERROR(SUMIF('様式C-1-1用'!$BT$4:$BT$1003,B23,'様式C-1-1用'!$CE$4:$CE$1003),0))</f>
        <v/>
      </c>
      <c r="AN23" s="369" t="str">
        <f>IF($B23="","",IFERROR(SUMIF('様式C-1-1用'!$BT$4:$BT$1003,B23,'様式C-1-1用'!$CF$4:$CF$1003),0))</f>
        <v/>
      </c>
      <c r="AO23" s="4"/>
      <c r="AP23" s="4"/>
      <c r="AQ23" s="4"/>
      <c r="AR23" s="4"/>
      <c r="AS23" s="4"/>
      <c r="AT23" s="361">
        <f t="shared" si="17"/>
        <v>1</v>
      </c>
      <c r="AU23" s="4"/>
    </row>
    <row r="24" spans="2:47" x14ac:dyDescent="0.15">
      <c r="B24" s="368" t="str">
        <f>IF(OR(B23="",B23="PE"),"",'様式A-2'!$B24)</f>
        <v/>
      </c>
      <c r="C24" s="275" t="str">
        <f>IF(B24="","",VLOOKUP(B24,'様式A-2'!$B$10:$C$934,2,0))</f>
        <v/>
      </c>
      <c r="D24" s="95" t="str">
        <f>IF($B24="","",COUNTIFS('様式C-1-1用'!$D$4:$D$1100,$B24,'様式C-1-1用'!$I$4:$I$1100,$D8,'様式C-1-1用'!$X$4:$X$1100,$D9))</f>
        <v/>
      </c>
      <c r="E24" s="96" t="str">
        <f>IF($B24="","",COUNTIFS('様式C-1-1用'!$D$4:$D$1004,$B24,'様式C-1-1用'!$I$4:$I$1004,$D8,'様式C-1-1用'!$X$4:$X$1004,$E9))</f>
        <v/>
      </c>
      <c r="F24" s="96" t="str">
        <f>IF($B24="","",COUNTIFS('様式C-1-1用'!$D$4:$D$1004,$B24,'様式C-1-1用'!$I$4:$I$1004,$D8,'様式C-1-1用'!$X$4:$X$1004,$F9))</f>
        <v/>
      </c>
      <c r="G24" s="97" t="str">
        <f>IF($B24="","",COUNTIFS('様式C-1-1用'!$D$4:$D$1004,$B24,'様式C-1-1用'!$I$4:$I$1004,$D8,'様式C-1-1用'!$X$4:$X$1004,$G9))</f>
        <v/>
      </c>
      <c r="H24" s="98" t="str">
        <f>IF($B24="","",COUNTIFS('様式C-1-1用'!$D$4:$D$1004,$B24,'様式C-1-1用'!$I$4:$I$1004,$H8,'様式C-1-1用'!$X$4:$X$1004,$H9))</f>
        <v/>
      </c>
      <c r="I24" s="96" t="str">
        <f>IF($B24="","",COUNTIFS('様式C-1-1用'!$D$4:$D$1004,$B24,'様式C-1-1用'!$I$4:$I$1004,$H8,'様式C-1-1用'!$X$4:$X$1004,$I9))</f>
        <v/>
      </c>
      <c r="J24" s="96" t="str">
        <f>IF($B24="","",COUNTIFS('様式C-1-1用'!$D$4:$D$1004,$B24,'様式C-1-1用'!$I$4:$I$1004,$H8,'様式C-1-1用'!$X$4:$X$1004,$J9))</f>
        <v/>
      </c>
      <c r="K24" s="97" t="str">
        <f>IF($B24="","",COUNTIFS('様式C-1-1用'!$D$4:$D$1004,$B24,'様式C-1-1用'!$I$4:$I$1004,$H8,'様式C-1-1用'!$X$4:$X$1004,$K9))</f>
        <v/>
      </c>
      <c r="L24" s="98" t="str">
        <f>IF($B24="","",COUNTIFS('様式C-1-1用'!$D$4:$D$1004,$B24,'様式C-1-1用'!$I$4:$I$1004,$L8,'様式C-1-1用'!$X$4:$X$1004,$L9))</f>
        <v/>
      </c>
      <c r="M24" s="96" t="str">
        <f>IF($B24="","",COUNTIFS('様式C-1-1用'!$D$4:$D$1004,$B24,'様式C-1-1用'!$I$4:$I$1004,$L8,'様式C-1-1用'!$X$4:$X$1004,$M9))</f>
        <v/>
      </c>
      <c r="N24" s="96" t="str">
        <f>IF($B24="","",COUNTIFS('様式C-1-1用'!$D$4:$D$1004,$B24,'様式C-1-1用'!$I$4:$I$1004,$L8,'様式C-1-1用'!$X$4:$X$1004,$N9))</f>
        <v/>
      </c>
      <c r="O24" s="97" t="str">
        <f>IF($B24="","",COUNTIFS('様式C-1-1用'!$D$4:$D$1004,$B24,'様式C-1-1用'!$I$4:$I$1004,$L8,'様式C-1-1用'!$X$4:$X$1004,$O9))</f>
        <v/>
      </c>
      <c r="P24" s="279" t="str">
        <f t="shared" si="0"/>
        <v/>
      </c>
      <c r="Q24" s="277" t="str">
        <f t="shared" si="1"/>
        <v/>
      </c>
      <c r="R24" s="278" t="str">
        <f t="shared" si="16"/>
        <v/>
      </c>
      <c r="S24" s="98" t="str">
        <f t="shared" si="2"/>
        <v/>
      </c>
      <c r="T24" s="96" t="str">
        <f t="shared" si="3"/>
        <v/>
      </c>
      <c r="U24" s="97" t="str">
        <f t="shared" si="4"/>
        <v/>
      </c>
      <c r="V24" s="98" t="str">
        <f t="shared" si="5"/>
        <v/>
      </c>
      <c r="W24" s="96" t="str">
        <f t="shared" si="6"/>
        <v/>
      </c>
      <c r="X24" s="99" t="str">
        <f t="shared" si="7"/>
        <v/>
      </c>
      <c r="Y24" s="100" t="str">
        <f t="shared" si="8"/>
        <v/>
      </c>
      <c r="Z24" s="101" t="str">
        <f t="shared" si="9"/>
        <v/>
      </c>
      <c r="AA24" s="101" t="str">
        <f t="shared" si="10"/>
        <v/>
      </c>
      <c r="AB24" s="100" t="str">
        <f t="shared" si="11"/>
        <v/>
      </c>
      <c r="AC24" s="283" t="str">
        <f t="shared" si="12"/>
        <v/>
      </c>
      <c r="AD24" s="284" t="str">
        <f t="shared" si="13"/>
        <v/>
      </c>
      <c r="AE24" s="284" t="str">
        <f t="shared" si="14"/>
        <v/>
      </c>
      <c r="AF24" s="285" t="str">
        <f t="shared" si="15"/>
        <v/>
      </c>
      <c r="AG24" s="362" t="str">
        <f>IF($B24="","",IFERROR(SUMIF('様式C-1-1用'!$BT$4:$BT$1003,B24,'様式C-1-1用'!$BY$4:$BY$1003),0))</f>
        <v/>
      </c>
      <c r="AH24" s="360" t="str">
        <f>IF($B24="","",IFERROR(SUMIF('様式C-1-1用'!$BT$4:$BT$1003,B24,'様式C-1-1用'!$BZ$4:$BZ$1003),0))</f>
        <v/>
      </c>
      <c r="AI24" s="360" t="str">
        <f>IF($B24="","",IFERROR(SUMIF('様式C-1-1用'!$BT$4:$BT$1003,B24,'様式C-1-1用'!$CA$4:$CA$1003),0))</f>
        <v/>
      </c>
      <c r="AJ24" s="360" t="str">
        <f>IF($B24="","",IFERROR(SUMIF('様式C-1-1用'!$BT$4:$BT$1003,B24,'様式C-1-1用'!$CB$4:$CB$1003),0))</f>
        <v/>
      </c>
      <c r="AK24" s="360" t="str">
        <f>IF($B24="","",IFERROR(SUMIF('様式C-1-1用'!$BT$4:$BT$1003,B24,'様式C-1-1用'!$CC$4:$CC$1003),0))</f>
        <v/>
      </c>
      <c r="AL24" s="360" t="str">
        <f>IF($B24="","",IFERROR(SUMIF('様式C-1-1用'!$BT$4:$BT$1003,B24,'様式C-1-1用'!$CD$4:$CD$1003),0))</f>
        <v/>
      </c>
      <c r="AM24" s="360" t="str">
        <f>IF($B24="","",IFERROR(SUMIF('様式C-1-1用'!$BT$4:$BT$1003,B24,'様式C-1-1用'!$CE$4:$CE$1003),0))</f>
        <v/>
      </c>
      <c r="AN24" s="369" t="str">
        <f>IF($B24="","",IFERROR(SUMIF('様式C-1-1用'!$BT$4:$BT$1003,B24,'様式C-1-1用'!$CF$4:$CF$1003),0))</f>
        <v/>
      </c>
      <c r="AO24" s="4"/>
      <c r="AP24" s="4"/>
      <c r="AQ24" s="4"/>
      <c r="AR24" s="4"/>
      <c r="AS24" s="4"/>
      <c r="AT24" s="361">
        <f t="shared" si="17"/>
        <v>1</v>
      </c>
      <c r="AU24" s="4"/>
    </row>
    <row r="25" spans="2:47" x14ac:dyDescent="0.15">
      <c r="B25" s="368" t="str">
        <f>IF(OR(B24="",B24="PE"),"",'様式A-2'!$B25)</f>
        <v/>
      </c>
      <c r="C25" s="275" t="str">
        <f>IF(B25="","",VLOOKUP(B25,'様式A-2'!$B$10:$C$934,2,0))</f>
        <v/>
      </c>
      <c r="D25" s="95" t="str">
        <f>IF($B25="","",COUNTIFS('様式C-1-1用'!$D$4:$D$1100,$B25,'様式C-1-1用'!$I$4:$I$1100,$D8,'様式C-1-1用'!$X$4:$X$1100,$D9))</f>
        <v/>
      </c>
      <c r="E25" s="96" t="str">
        <f>IF($B25="","",COUNTIFS('様式C-1-1用'!$D$4:$D$1004,$B25,'様式C-1-1用'!$I$4:$I$1004,$D8,'様式C-1-1用'!$X$4:$X$1004,$E9))</f>
        <v/>
      </c>
      <c r="F25" s="96" t="str">
        <f>IF($B25="","",COUNTIFS('様式C-1-1用'!$D$4:$D$1004,$B25,'様式C-1-1用'!$I$4:$I$1004,$D8,'様式C-1-1用'!$X$4:$X$1004,$F9))</f>
        <v/>
      </c>
      <c r="G25" s="97" t="str">
        <f>IF($B25="","",COUNTIFS('様式C-1-1用'!$D$4:$D$1004,$B25,'様式C-1-1用'!$I$4:$I$1004,$D8,'様式C-1-1用'!$X$4:$X$1004,$G9))</f>
        <v/>
      </c>
      <c r="H25" s="98" t="str">
        <f>IF($B25="","",COUNTIFS('様式C-1-1用'!$D$4:$D$1004,$B25,'様式C-1-1用'!$I$4:$I$1004,$H8,'様式C-1-1用'!$X$4:$X$1004,$H9))</f>
        <v/>
      </c>
      <c r="I25" s="96" t="str">
        <f>IF($B25="","",COUNTIFS('様式C-1-1用'!$D$4:$D$1004,$B25,'様式C-1-1用'!$I$4:$I$1004,$H8,'様式C-1-1用'!$X$4:$X$1004,$I9))</f>
        <v/>
      </c>
      <c r="J25" s="96" t="str">
        <f>IF($B25="","",COUNTIFS('様式C-1-1用'!$D$4:$D$1004,$B25,'様式C-1-1用'!$I$4:$I$1004,$H8,'様式C-1-1用'!$X$4:$X$1004,$J9))</f>
        <v/>
      </c>
      <c r="K25" s="97" t="str">
        <f>IF($B25="","",COUNTIFS('様式C-1-1用'!$D$4:$D$1004,$B25,'様式C-1-1用'!$I$4:$I$1004,$H8,'様式C-1-1用'!$X$4:$X$1004,$K9))</f>
        <v/>
      </c>
      <c r="L25" s="98" t="str">
        <f>IF($B25="","",COUNTIFS('様式C-1-1用'!$D$4:$D$1004,$B25,'様式C-1-1用'!$I$4:$I$1004,$L8,'様式C-1-1用'!$X$4:$X$1004,$L9))</f>
        <v/>
      </c>
      <c r="M25" s="96" t="str">
        <f>IF($B25="","",COUNTIFS('様式C-1-1用'!$D$4:$D$1004,$B25,'様式C-1-1用'!$I$4:$I$1004,$L8,'様式C-1-1用'!$X$4:$X$1004,$M9))</f>
        <v/>
      </c>
      <c r="N25" s="96" t="str">
        <f>IF($B25="","",COUNTIFS('様式C-1-1用'!$D$4:$D$1004,$B25,'様式C-1-1用'!$I$4:$I$1004,$L8,'様式C-1-1用'!$X$4:$X$1004,$N9))</f>
        <v/>
      </c>
      <c r="O25" s="97" t="str">
        <f>IF($B25="","",COUNTIFS('様式C-1-1用'!$D$4:$D$1004,$B25,'様式C-1-1用'!$I$4:$I$1004,$L8,'様式C-1-1用'!$X$4:$X$1004,$O9))</f>
        <v/>
      </c>
      <c r="P25" s="279" t="str">
        <f t="shared" si="0"/>
        <v/>
      </c>
      <c r="Q25" s="277" t="str">
        <f t="shared" si="1"/>
        <v/>
      </c>
      <c r="R25" s="278" t="str">
        <f t="shared" si="16"/>
        <v/>
      </c>
      <c r="S25" s="98" t="str">
        <f t="shared" si="2"/>
        <v/>
      </c>
      <c r="T25" s="96" t="str">
        <f t="shared" si="3"/>
        <v/>
      </c>
      <c r="U25" s="97" t="str">
        <f t="shared" si="4"/>
        <v/>
      </c>
      <c r="V25" s="98" t="str">
        <f t="shared" si="5"/>
        <v/>
      </c>
      <c r="W25" s="96" t="str">
        <f t="shared" si="6"/>
        <v/>
      </c>
      <c r="X25" s="99" t="str">
        <f t="shared" si="7"/>
        <v/>
      </c>
      <c r="Y25" s="100" t="str">
        <f t="shared" si="8"/>
        <v/>
      </c>
      <c r="Z25" s="101" t="str">
        <f t="shared" si="9"/>
        <v/>
      </c>
      <c r="AA25" s="101" t="str">
        <f t="shared" si="10"/>
        <v/>
      </c>
      <c r="AB25" s="100" t="str">
        <f t="shared" si="11"/>
        <v/>
      </c>
      <c r="AC25" s="283" t="str">
        <f t="shared" si="12"/>
        <v/>
      </c>
      <c r="AD25" s="284" t="str">
        <f t="shared" si="13"/>
        <v/>
      </c>
      <c r="AE25" s="284" t="str">
        <f t="shared" si="14"/>
        <v/>
      </c>
      <c r="AF25" s="285" t="str">
        <f t="shared" si="15"/>
        <v/>
      </c>
      <c r="AG25" s="362" t="str">
        <f>IF($B25="","",IFERROR(SUMIF('様式C-1-1用'!$BT$4:$BT$1003,B25,'様式C-1-1用'!$BY$4:$BY$1003),0))</f>
        <v/>
      </c>
      <c r="AH25" s="360" t="str">
        <f>IF($B25="","",IFERROR(SUMIF('様式C-1-1用'!$BT$4:$BT$1003,B25,'様式C-1-1用'!$BZ$4:$BZ$1003),0))</f>
        <v/>
      </c>
      <c r="AI25" s="360" t="str">
        <f>IF($B25="","",IFERROR(SUMIF('様式C-1-1用'!$BT$4:$BT$1003,B25,'様式C-1-1用'!$CA$4:$CA$1003),0))</f>
        <v/>
      </c>
      <c r="AJ25" s="360" t="str">
        <f>IF($B25="","",IFERROR(SUMIF('様式C-1-1用'!$BT$4:$BT$1003,B25,'様式C-1-1用'!$CB$4:$CB$1003),0))</f>
        <v/>
      </c>
      <c r="AK25" s="360" t="str">
        <f>IF($B25="","",IFERROR(SUMIF('様式C-1-1用'!$BT$4:$BT$1003,B25,'様式C-1-1用'!$CC$4:$CC$1003),0))</f>
        <v/>
      </c>
      <c r="AL25" s="360" t="str">
        <f>IF($B25="","",IFERROR(SUMIF('様式C-1-1用'!$BT$4:$BT$1003,B25,'様式C-1-1用'!$CD$4:$CD$1003),0))</f>
        <v/>
      </c>
      <c r="AM25" s="360" t="str">
        <f>IF($B25="","",IFERROR(SUMIF('様式C-1-1用'!$BT$4:$BT$1003,B25,'様式C-1-1用'!$CE$4:$CE$1003),0))</f>
        <v/>
      </c>
      <c r="AN25" s="369" t="str">
        <f>IF($B25="","",IFERROR(SUMIF('様式C-1-1用'!$BT$4:$BT$1003,B25,'様式C-1-1用'!$CF$4:$CF$1003),0))</f>
        <v/>
      </c>
      <c r="AO25" s="4"/>
      <c r="AP25" s="4"/>
      <c r="AQ25" s="4"/>
      <c r="AR25" s="4"/>
      <c r="AS25" s="4"/>
      <c r="AT25" s="361">
        <f t="shared" si="17"/>
        <v>1</v>
      </c>
      <c r="AU25" s="4"/>
    </row>
    <row r="26" spans="2:47" x14ac:dyDescent="0.15">
      <c r="B26" s="368" t="str">
        <f>IF(OR(B25="",B25="PE"),"",'様式A-2'!$B26)</f>
        <v/>
      </c>
      <c r="C26" s="275" t="str">
        <f>IF(B26="","",VLOOKUP(B26,'様式A-2'!$B$10:$C$934,2,0))</f>
        <v/>
      </c>
      <c r="D26" s="95" t="str">
        <f>IF($B26="","",COUNTIFS('様式C-1-1用'!$D$4:$D$1100,$B26,'様式C-1-1用'!$I$4:$I$1100,$D8,'様式C-1-1用'!$X$4:$X$1100,$D9))</f>
        <v/>
      </c>
      <c r="E26" s="96" t="str">
        <f>IF($B26="","",COUNTIFS('様式C-1-1用'!$D$4:$D$1004,$B26,'様式C-1-1用'!$I$4:$I$1004,$D8,'様式C-1-1用'!$X$4:$X$1004,$E9))</f>
        <v/>
      </c>
      <c r="F26" s="96" t="str">
        <f>IF($B26="","",COUNTIFS('様式C-1-1用'!$D$4:$D$1004,$B26,'様式C-1-1用'!$I$4:$I$1004,$D8,'様式C-1-1用'!$X$4:$X$1004,$F9))</f>
        <v/>
      </c>
      <c r="G26" s="97" t="str">
        <f>IF($B26="","",COUNTIFS('様式C-1-1用'!$D$4:$D$1004,$B26,'様式C-1-1用'!$I$4:$I$1004,$D8,'様式C-1-1用'!$X$4:$X$1004,$G9))</f>
        <v/>
      </c>
      <c r="H26" s="98" t="str">
        <f>IF($B26="","",COUNTIFS('様式C-1-1用'!$D$4:$D$1004,$B26,'様式C-1-1用'!$I$4:$I$1004,$H8,'様式C-1-1用'!$X$4:$X$1004,$H9))</f>
        <v/>
      </c>
      <c r="I26" s="96" t="str">
        <f>IF($B26="","",COUNTIFS('様式C-1-1用'!$D$4:$D$1004,$B26,'様式C-1-1用'!$I$4:$I$1004,$H8,'様式C-1-1用'!$X$4:$X$1004,$I9))</f>
        <v/>
      </c>
      <c r="J26" s="96" t="str">
        <f>IF($B26="","",COUNTIFS('様式C-1-1用'!$D$4:$D$1004,$B26,'様式C-1-1用'!$I$4:$I$1004,$H8,'様式C-1-1用'!$X$4:$X$1004,$J9))</f>
        <v/>
      </c>
      <c r="K26" s="97" t="str">
        <f>IF($B26="","",COUNTIFS('様式C-1-1用'!$D$4:$D$1004,$B26,'様式C-1-1用'!$I$4:$I$1004,$H8,'様式C-1-1用'!$X$4:$X$1004,$K9))</f>
        <v/>
      </c>
      <c r="L26" s="98" t="str">
        <f>IF($B26="","",COUNTIFS('様式C-1-1用'!$D$4:$D$1004,$B26,'様式C-1-1用'!$I$4:$I$1004,$L8,'様式C-1-1用'!$X$4:$X$1004,$L9))</f>
        <v/>
      </c>
      <c r="M26" s="96" t="str">
        <f>IF($B26="","",COUNTIFS('様式C-1-1用'!$D$4:$D$1004,$B26,'様式C-1-1用'!$I$4:$I$1004,$L8,'様式C-1-1用'!$X$4:$X$1004,$M9))</f>
        <v/>
      </c>
      <c r="N26" s="96" t="str">
        <f>IF($B26="","",COUNTIFS('様式C-1-1用'!$D$4:$D$1004,$B26,'様式C-1-1用'!$I$4:$I$1004,$L8,'様式C-1-1用'!$X$4:$X$1004,$N9))</f>
        <v/>
      </c>
      <c r="O26" s="97" t="str">
        <f>IF($B26="","",COUNTIFS('様式C-1-1用'!$D$4:$D$1004,$B26,'様式C-1-1用'!$I$4:$I$1004,$L8,'様式C-1-1用'!$X$4:$X$1004,$O9))</f>
        <v/>
      </c>
      <c r="P26" s="279" t="str">
        <f t="shared" si="0"/>
        <v/>
      </c>
      <c r="Q26" s="277" t="str">
        <f t="shared" si="1"/>
        <v/>
      </c>
      <c r="R26" s="278" t="str">
        <f t="shared" si="16"/>
        <v/>
      </c>
      <c r="S26" s="98" t="str">
        <f t="shared" si="2"/>
        <v/>
      </c>
      <c r="T26" s="96" t="str">
        <f t="shared" si="3"/>
        <v/>
      </c>
      <c r="U26" s="97" t="str">
        <f t="shared" si="4"/>
        <v/>
      </c>
      <c r="V26" s="98" t="str">
        <f t="shared" si="5"/>
        <v/>
      </c>
      <c r="W26" s="96" t="str">
        <f t="shared" si="6"/>
        <v/>
      </c>
      <c r="X26" s="99" t="str">
        <f t="shared" si="7"/>
        <v/>
      </c>
      <c r="Y26" s="100" t="str">
        <f t="shared" si="8"/>
        <v/>
      </c>
      <c r="Z26" s="101" t="str">
        <f t="shared" si="9"/>
        <v/>
      </c>
      <c r="AA26" s="101" t="str">
        <f t="shared" si="10"/>
        <v/>
      </c>
      <c r="AB26" s="100" t="str">
        <f t="shared" si="11"/>
        <v/>
      </c>
      <c r="AC26" s="283" t="str">
        <f t="shared" si="12"/>
        <v/>
      </c>
      <c r="AD26" s="284" t="str">
        <f t="shared" si="13"/>
        <v/>
      </c>
      <c r="AE26" s="284" t="str">
        <f t="shared" si="14"/>
        <v/>
      </c>
      <c r="AF26" s="285" t="str">
        <f t="shared" si="15"/>
        <v/>
      </c>
      <c r="AG26" s="362" t="str">
        <f>IF($B26="","",IFERROR(SUMIF('様式C-1-1用'!$BT$4:$BT$1003,B26,'様式C-1-1用'!$BY$4:$BY$1003),0))</f>
        <v/>
      </c>
      <c r="AH26" s="360" t="str">
        <f>IF($B26="","",IFERROR(SUMIF('様式C-1-1用'!$BT$4:$BT$1003,B26,'様式C-1-1用'!$BZ$4:$BZ$1003),0))</f>
        <v/>
      </c>
      <c r="AI26" s="360" t="str">
        <f>IF($B26="","",IFERROR(SUMIF('様式C-1-1用'!$BT$4:$BT$1003,B26,'様式C-1-1用'!$CA$4:$CA$1003),0))</f>
        <v/>
      </c>
      <c r="AJ26" s="360" t="str">
        <f>IF($B26="","",IFERROR(SUMIF('様式C-1-1用'!$BT$4:$BT$1003,B26,'様式C-1-1用'!$CB$4:$CB$1003),0))</f>
        <v/>
      </c>
      <c r="AK26" s="360" t="str">
        <f>IF($B26="","",IFERROR(SUMIF('様式C-1-1用'!$BT$4:$BT$1003,B26,'様式C-1-1用'!$CC$4:$CC$1003),0))</f>
        <v/>
      </c>
      <c r="AL26" s="360" t="str">
        <f>IF($B26="","",IFERROR(SUMIF('様式C-1-1用'!$BT$4:$BT$1003,B26,'様式C-1-1用'!$CD$4:$CD$1003),0))</f>
        <v/>
      </c>
      <c r="AM26" s="360" t="str">
        <f>IF($B26="","",IFERROR(SUMIF('様式C-1-1用'!$BT$4:$BT$1003,B26,'様式C-1-1用'!$CE$4:$CE$1003),0))</f>
        <v/>
      </c>
      <c r="AN26" s="369" t="str">
        <f>IF($B26="","",IFERROR(SUMIF('様式C-1-1用'!$BT$4:$BT$1003,B26,'様式C-1-1用'!$CF$4:$CF$1003),0))</f>
        <v/>
      </c>
      <c r="AO26" s="4"/>
      <c r="AP26" s="4"/>
      <c r="AQ26" s="4"/>
      <c r="AR26" s="4"/>
      <c r="AS26" s="4"/>
      <c r="AT26" s="361">
        <f t="shared" si="17"/>
        <v>1</v>
      </c>
      <c r="AU26" s="4"/>
    </row>
    <row r="27" spans="2:47" x14ac:dyDescent="0.15">
      <c r="B27" s="368" t="str">
        <f>IF(OR(B26="",B26="PE"),"",'様式A-2'!$B27)</f>
        <v/>
      </c>
      <c r="C27" s="275" t="str">
        <f>IF(B27="","",VLOOKUP(B27,'様式A-2'!$B$10:$C$934,2,0))</f>
        <v/>
      </c>
      <c r="D27" s="95" t="str">
        <f>IF($B27="","",COUNTIFS('様式C-1-1用'!$D$4:$D$1100,$B27,'様式C-1-1用'!$I$4:$I$1100,$D8,'様式C-1-1用'!$X$4:$X$1100,$D9))</f>
        <v/>
      </c>
      <c r="E27" s="96" t="str">
        <f>IF($B27="","",COUNTIFS('様式C-1-1用'!$D$4:$D$1004,$B27,'様式C-1-1用'!$I$4:$I$1004,$D8,'様式C-1-1用'!$X$4:$X$1004,$E9))</f>
        <v/>
      </c>
      <c r="F27" s="96" t="str">
        <f>IF($B27="","",COUNTIFS('様式C-1-1用'!$D$4:$D$1004,$B27,'様式C-1-1用'!$I$4:$I$1004,$D8,'様式C-1-1用'!$X$4:$X$1004,$F9))</f>
        <v/>
      </c>
      <c r="G27" s="97" t="str">
        <f>IF($B27="","",COUNTIFS('様式C-1-1用'!$D$4:$D$1004,$B27,'様式C-1-1用'!$I$4:$I$1004,$D8,'様式C-1-1用'!$X$4:$X$1004,$G9))</f>
        <v/>
      </c>
      <c r="H27" s="98" t="str">
        <f>IF($B27="","",COUNTIFS('様式C-1-1用'!$D$4:$D$1004,$B27,'様式C-1-1用'!$I$4:$I$1004,$H8,'様式C-1-1用'!$X$4:$X$1004,$H9))</f>
        <v/>
      </c>
      <c r="I27" s="96" t="str">
        <f>IF($B27="","",COUNTIFS('様式C-1-1用'!$D$4:$D$1004,$B27,'様式C-1-1用'!$I$4:$I$1004,$H8,'様式C-1-1用'!$X$4:$X$1004,$I9))</f>
        <v/>
      </c>
      <c r="J27" s="96" t="str">
        <f>IF($B27="","",COUNTIFS('様式C-1-1用'!$D$4:$D$1004,$B27,'様式C-1-1用'!$I$4:$I$1004,$H8,'様式C-1-1用'!$X$4:$X$1004,$J9))</f>
        <v/>
      </c>
      <c r="K27" s="97" t="str">
        <f>IF($B27="","",COUNTIFS('様式C-1-1用'!$D$4:$D$1004,$B27,'様式C-1-1用'!$I$4:$I$1004,$H8,'様式C-1-1用'!$X$4:$X$1004,$K9))</f>
        <v/>
      </c>
      <c r="L27" s="98" t="str">
        <f>IF($B27="","",COUNTIFS('様式C-1-1用'!$D$4:$D$1004,$B27,'様式C-1-1用'!$I$4:$I$1004,$L8,'様式C-1-1用'!$X$4:$X$1004,$L9))</f>
        <v/>
      </c>
      <c r="M27" s="96" t="str">
        <f>IF($B27="","",COUNTIFS('様式C-1-1用'!$D$4:$D$1004,$B27,'様式C-1-1用'!$I$4:$I$1004,$L8,'様式C-1-1用'!$X$4:$X$1004,$M9))</f>
        <v/>
      </c>
      <c r="N27" s="96" t="str">
        <f>IF($B27="","",COUNTIFS('様式C-1-1用'!$D$4:$D$1004,$B27,'様式C-1-1用'!$I$4:$I$1004,$L8,'様式C-1-1用'!$X$4:$X$1004,$N9))</f>
        <v/>
      </c>
      <c r="O27" s="97" t="str">
        <f>IF($B27="","",COUNTIFS('様式C-1-1用'!$D$4:$D$1004,$B27,'様式C-1-1用'!$I$4:$I$1004,$L8,'様式C-1-1用'!$X$4:$X$1004,$O9))</f>
        <v/>
      </c>
      <c r="P27" s="279" t="str">
        <f t="shared" si="0"/>
        <v/>
      </c>
      <c r="Q27" s="277" t="str">
        <f t="shared" si="1"/>
        <v/>
      </c>
      <c r="R27" s="278" t="str">
        <f t="shared" si="16"/>
        <v/>
      </c>
      <c r="S27" s="98" t="str">
        <f t="shared" si="2"/>
        <v/>
      </c>
      <c r="T27" s="96" t="str">
        <f t="shared" si="3"/>
        <v/>
      </c>
      <c r="U27" s="97" t="str">
        <f t="shared" si="4"/>
        <v/>
      </c>
      <c r="V27" s="98" t="str">
        <f t="shared" si="5"/>
        <v/>
      </c>
      <c r="W27" s="96" t="str">
        <f t="shared" si="6"/>
        <v/>
      </c>
      <c r="X27" s="99" t="str">
        <f t="shared" si="7"/>
        <v/>
      </c>
      <c r="Y27" s="100" t="str">
        <f t="shared" si="8"/>
        <v/>
      </c>
      <c r="Z27" s="101" t="str">
        <f t="shared" si="9"/>
        <v/>
      </c>
      <c r="AA27" s="101" t="str">
        <f t="shared" si="10"/>
        <v/>
      </c>
      <c r="AB27" s="100" t="str">
        <f t="shared" si="11"/>
        <v/>
      </c>
      <c r="AC27" s="283" t="str">
        <f t="shared" si="12"/>
        <v/>
      </c>
      <c r="AD27" s="284" t="str">
        <f t="shared" si="13"/>
        <v/>
      </c>
      <c r="AE27" s="284" t="str">
        <f t="shared" si="14"/>
        <v/>
      </c>
      <c r="AF27" s="285" t="str">
        <f t="shared" si="15"/>
        <v/>
      </c>
      <c r="AG27" s="362" t="str">
        <f>IF($B27="","",IFERROR(SUMIF('様式C-1-1用'!$BT$4:$BT$1003,B27,'様式C-1-1用'!$BY$4:$BY$1003),0))</f>
        <v/>
      </c>
      <c r="AH27" s="360" t="str">
        <f>IF($B27="","",IFERROR(SUMIF('様式C-1-1用'!$BT$4:$BT$1003,B27,'様式C-1-1用'!$BZ$4:$BZ$1003),0))</f>
        <v/>
      </c>
      <c r="AI27" s="360" t="str">
        <f>IF($B27="","",IFERROR(SUMIF('様式C-1-1用'!$BT$4:$BT$1003,B27,'様式C-1-1用'!$CA$4:$CA$1003),0))</f>
        <v/>
      </c>
      <c r="AJ27" s="360" t="str">
        <f>IF($B27="","",IFERROR(SUMIF('様式C-1-1用'!$BT$4:$BT$1003,B27,'様式C-1-1用'!$CB$4:$CB$1003),0))</f>
        <v/>
      </c>
      <c r="AK27" s="360" t="str">
        <f>IF($B27="","",IFERROR(SUMIF('様式C-1-1用'!$BT$4:$BT$1003,B27,'様式C-1-1用'!$CC$4:$CC$1003),0))</f>
        <v/>
      </c>
      <c r="AL27" s="360" t="str">
        <f>IF($B27="","",IFERROR(SUMIF('様式C-1-1用'!$BT$4:$BT$1003,B27,'様式C-1-1用'!$CD$4:$CD$1003),0))</f>
        <v/>
      </c>
      <c r="AM27" s="360" t="str">
        <f>IF($B27="","",IFERROR(SUMIF('様式C-1-1用'!$BT$4:$BT$1003,B27,'様式C-1-1用'!$CE$4:$CE$1003),0))</f>
        <v/>
      </c>
      <c r="AN27" s="369" t="str">
        <f>IF($B27="","",IFERROR(SUMIF('様式C-1-1用'!$BT$4:$BT$1003,B27,'様式C-1-1用'!$CF$4:$CF$1003),0))</f>
        <v/>
      </c>
      <c r="AO27" s="4"/>
      <c r="AP27" s="4"/>
      <c r="AQ27" s="4"/>
      <c r="AR27" s="4"/>
      <c r="AS27" s="4"/>
      <c r="AT27" s="361">
        <f t="shared" si="17"/>
        <v>1</v>
      </c>
      <c r="AU27" s="4"/>
    </row>
    <row r="28" spans="2:47" x14ac:dyDescent="0.15">
      <c r="B28" s="368" t="str">
        <f>IF(OR(B27="",B27="PE"),"",'様式A-2'!$B28)</f>
        <v/>
      </c>
      <c r="C28" s="275" t="str">
        <f>IF(B28="","",VLOOKUP(B28,'様式A-2'!$B$10:$C$934,2,0))</f>
        <v/>
      </c>
      <c r="D28" s="95" t="str">
        <f>IF($B28="","",COUNTIFS('様式C-1-1用'!$D$4:$D$1100,$B28,'様式C-1-1用'!$I$4:$I$1100,$D8,'様式C-1-1用'!$X$4:$X$1100,$D9))</f>
        <v/>
      </c>
      <c r="E28" s="96" t="str">
        <f>IF($B28="","",COUNTIFS('様式C-1-1用'!$D$4:$D$1004,$B28,'様式C-1-1用'!$I$4:$I$1004,$D8,'様式C-1-1用'!$X$4:$X$1004,$E9))</f>
        <v/>
      </c>
      <c r="F28" s="96" t="str">
        <f>IF($B28="","",COUNTIFS('様式C-1-1用'!$D$4:$D$1004,$B28,'様式C-1-1用'!$I$4:$I$1004,$D8,'様式C-1-1用'!$X$4:$X$1004,$F9))</f>
        <v/>
      </c>
      <c r="G28" s="97" t="str">
        <f>IF($B28="","",COUNTIFS('様式C-1-1用'!$D$4:$D$1004,$B28,'様式C-1-1用'!$I$4:$I$1004,$D8,'様式C-1-1用'!$X$4:$X$1004,$G9))</f>
        <v/>
      </c>
      <c r="H28" s="98" t="str">
        <f>IF($B28="","",COUNTIFS('様式C-1-1用'!$D$4:$D$1004,$B28,'様式C-1-1用'!$I$4:$I$1004,$H8,'様式C-1-1用'!$X$4:$X$1004,$H9))</f>
        <v/>
      </c>
      <c r="I28" s="96" t="str">
        <f>IF($B28="","",COUNTIFS('様式C-1-1用'!$D$4:$D$1004,$B28,'様式C-1-1用'!$I$4:$I$1004,$H8,'様式C-1-1用'!$X$4:$X$1004,$I9))</f>
        <v/>
      </c>
      <c r="J28" s="96" t="str">
        <f>IF($B28="","",COUNTIFS('様式C-1-1用'!$D$4:$D$1004,$B28,'様式C-1-1用'!$I$4:$I$1004,$H8,'様式C-1-1用'!$X$4:$X$1004,$J9))</f>
        <v/>
      </c>
      <c r="K28" s="97" t="str">
        <f>IF($B28="","",COUNTIFS('様式C-1-1用'!$D$4:$D$1004,$B28,'様式C-1-1用'!$I$4:$I$1004,$H8,'様式C-1-1用'!$X$4:$X$1004,$K9))</f>
        <v/>
      </c>
      <c r="L28" s="98" t="str">
        <f>IF($B28="","",COUNTIFS('様式C-1-1用'!$D$4:$D$1004,$B28,'様式C-1-1用'!$I$4:$I$1004,$L8,'様式C-1-1用'!$X$4:$X$1004,$L9))</f>
        <v/>
      </c>
      <c r="M28" s="96" t="str">
        <f>IF($B28="","",COUNTIFS('様式C-1-1用'!$D$4:$D$1004,$B28,'様式C-1-1用'!$I$4:$I$1004,$L8,'様式C-1-1用'!$X$4:$X$1004,$M9))</f>
        <v/>
      </c>
      <c r="N28" s="96" t="str">
        <f>IF($B28="","",COUNTIFS('様式C-1-1用'!$D$4:$D$1004,$B28,'様式C-1-1用'!$I$4:$I$1004,$L8,'様式C-1-1用'!$X$4:$X$1004,$N9))</f>
        <v/>
      </c>
      <c r="O28" s="97" t="str">
        <f>IF($B28="","",COUNTIFS('様式C-1-1用'!$D$4:$D$1004,$B28,'様式C-1-1用'!$I$4:$I$1004,$L8,'様式C-1-1用'!$X$4:$X$1004,$O9))</f>
        <v/>
      </c>
      <c r="P28" s="279" t="str">
        <f t="shared" si="0"/>
        <v/>
      </c>
      <c r="Q28" s="277" t="str">
        <f t="shared" si="1"/>
        <v/>
      </c>
      <c r="R28" s="278" t="str">
        <f t="shared" si="16"/>
        <v/>
      </c>
      <c r="S28" s="98" t="str">
        <f t="shared" si="2"/>
        <v/>
      </c>
      <c r="T28" s="96" t="str">
        <f t="shared" si="3"/>
        <v/>
      </c>
      <c r="U28" s="97" t="str">
        <f t="shared" si="4"/>
        <v/>
      </c>
      <c r="V28" s="98" t="str">
        <f t="shared" si="5"/>
        <v/>
      </c>
      <c r="W28" s="96" t="str">
        <f t="shared" si="6"/>
        <v/>
      </c>
      <c r="X28" s="99" t="str">
        <f t="shared" si="7"/>
        <v/>
      </c>
      <c r="Y28" s="100" t="str">
        <f t="shared" si="8"/>
        <v/>
      </c>
      <c r="Z28" s="101" t="str">
        <f t="shared" si="9"/>
        <v/>
      </c>
      <c r="AA28" s="101" t="str">
        <f t="shared" si="10"/>
        <v/>
      </c>
      <c r="AB28" s="100" t="str">
        <f t="shared" si="11"/>
        <v/>
      </c>
      <c r="AC28" s="283" t="str">
        <f t="shared" si="12"/>
        <v/>
      </c>
      <c r="AD28" s="284" t="str">
        <f t="shared" si="13"/>
        <v/>
      </c>
      <c r="AE28" s="284" t="str">
        <f t="shared" si="14"/>
        <v/>
      </c>
      <c r="AF28" s="285" t="str">
        <f t="shared" si="15"/>
        <v/>
      </c>
      <c r="AG28" s="362" t="str">
        <f>IF($B28="","",IFERROR(SUMIF('様式C-1-1用'!$BT$4:$BT$1003,B28,'様式C-1-1用'!$BY$4:$BY$1003),0))</f>
        <v/>
      </c>
      <c r="AH28" s="360" t="str">
        <f>IF($B28="","",IFERROR(SUMIF('様式C-1-1用'!$BT$4:$BT$1003,B28,'様式C-1-1用'!$BZ$4:$BZ$1003),0))</f>
        <v/>
      </c>
      <c r="AI28" s="360" t="str">
        <f>IF($B28="","",IFERROR(SUMIF('様式C-1-1用'!$BT$4:$BT$1003,B28,'様式C-1-1用'!$CA$4:$CA$1003),0))</f>
        <v/>
      </c>
      <c r="AJ28" s="360" t="str">
        <f>IF($B28="","",IFERROR(SUMIF('様式C-1-1用'!$BT$4:$BT$1003,B28,'様式C-1-1用'!$CB$4:$CB$1003),0))</f>
        <v/>
      </c>
      <c r="AK28" s="360" t="str">
        <f>IF($B28="","",IFERROR(SUMIF('様式C-1-1用'!$BT$4:$BT$1003,B28,'様式C-1-1用'!$CC$4:$CC$1003),0))</f>
        <v/>
      </c>
      <c r="AL28" s="360" t="str">
        <f>IF($B28="","",IFERROR(SUMIF('様式C-1-1用'!$BT$4:$BT$1003,B28,'様式C-1-1用'!$CD$4:$CD$1003),0))</f>
        <v/>
      </c>
      <c r="AM28" s="360" t="str">
        <f>IF($B28="","",IFERROR(SUMIF('様式C-1-1用'!$BT$4:$BT$1003,B28,'様式C-1-1用'!$CE$4:$CE$1003),0))</f>
        <v/>
      </c>
      <c r="AN28" s="369" t="str">
        <f>IF($B28="","",IFERROR(SUMIF('様式C-1-1用'!$BT$4:$BT$1003,B28,'様式C-1-1用'!$CF$4:$CF$1003),0))</f>
        <v/>
      </c>
      <c r="AO28" s="4"/>
      <c r="AP28" s="4"/>
      <c r="AQ28" s="4"/>
      <c r="AR28" s="4"/>
      <c r="AS28" s="4"/>
      <c r="AT28" s="361">
        <f t="shared" si="17"/>
        <v>1</v>
      </c>
      <c r="AU28" s="4"/>
    </row>
    <row r="29" spans="2:47" x14ac:dyDescent="0.15">
      <c r="B29" s="368" t="str">
        <f>IF(OR(B28="",B28="PE"),"",'様式A-2'!$B29)</f>
        <v/>
      </c>
      <c r="C29" s="275" t="str">
        <f>IF(B29="","",VLOOKUP(B29,'様式A-2'!$B$10:$C$934,2,0))</f>
        <v/>
      </c>
      <c r="D29" s="95" t="str">
        <f>IF($B29="","",COUNTIFS('様式C-1-1用'!$D$4:$D$1100,$B29,'様式C-1-1用'!$I$4:$I$1100,$D8,'様式C-1-1用'!$X$4:$X$1100,$D9))</f>
        <v/>
      </c>
      <c r="E29" s="96" t="str">
        <f>IF($B29="","",COUNTIFS('様式C-1-1用'!$D$4:$D$1004,$B29,'様式C-1-1用'!$I$4:$I$1004,$D8,'様式C-1-1用'!$X$4:$X$1004,$E9))</f>
        <v/>
      </c>
      <c r="F29" s="96" t="str">
        <f>IF($B29="","",COUNTIFS('様式C-1-1用'!$D$4:$D$1004,$B29,'様式C-1-1用'!$I$4:$I$1004,$D8,'様式C-1-1用'!$X$4:$X$1004,$F9))</f>
        <v/>
      </c>
      <c r="G29" s="97" t="str">
        <f>IF($B29="","",COUNTIFS('様式C-1-1用'!$D$4:$D$1004,$B29,'様式C-1-1用'!$I$4:$I$1004,$D8,'様式C-1-1用'!$X$4:$X$1004,$G9))</f>
        <v/>
      </c>
      <c r="H29" s="98" t="str">
        <f>IF($B29="","",COUNTIFS('様式C-1-1用'!$D$4:$D$1004,$B29,'様式C-1-1用'!$I$4:$I$1004,$H8,'様式C-1-1用'!$X$4:$X$1004,$H9))</f>
        <v/>
      </c>
      <c r="I29" s="96" t="str">
        <f>IF($B29="","",COUNTIFS('様式C-1-1用'!$D$4:$D$1004,$B29,'様式C-1-1用'!$I$4:$I$1004,$H8,'様式C-1-1用'!$X$4:$X$1004,$I9))</f>
        <v/>
      </c>
      <c r="J29" s="96" t="str">
        <f>IF($B29="","",COUNTIFS('様式C-1-1用'!$D$4:$D$1004,$B29,'様式C-1-1用'!$I$4:$I$1004,$H8,'様式C-1-1用'!$X$4:$X$1004,$J9))</f>
        <v/>
      </c>
      <c r="K29" s="97" t="str">
        <f>IF($B29="","",COUNTIFS('様式C-1-1用'!$D$4:$D$1004,$B29,'様式C-1-1用'!$I$4:$I$1004,$H8,'様式C-1-1用'!$X$4:$X$1004,$K9))</f>
        <v/>
      </c>
      <c r="L29" s="98" t="str">
        <f>IF($B29="","",COUNTIFS('様式C-1-1用'!$D$4:$D$1004,$B29,'様式C-1-1用'!$I$4:$I$1004,$L8,'様式C-1-1用'!$X$4:$X$1004,$L9))</f>
        <v/>
      </c>
      <c r="M29" s="96" t="str">
        <f>IF($B29="","",COUNTIFS('様式C-1-1用'!$D$4:$D$1004,$B29,'様式C-1-1用'!$I$4:$I$1004,$L8,'様式C-1-1用'!$X$4:$X$1004,$M9))</f>
        <v/>
      </c>
      <c r="N29" s="96" t="str">
        <f>IF($B29="","",COUNTIFS('様式C-1-1用'!$D$4:$D$1004,$B29,'様式C-1-1用'!$I$4:$I$1004,$L8,'様式C-1-1用'!$X$4:$X$1004,$N9))</f>
        <v/>
      </c>
      <c r="O29" s="97" t="str">
        <f>IF($B29="","",COUNTIFS('様式C-1-1用'!$D$4:$D$1004,$B29,'様式C-1-1用'!$I$4:$I$1004,$L8,'様式C-1-1用'!$X$4:$X$1004,$O9))</f>
        <v/>
      </c>
      <c r="P29" s="279" t="str">
        <f t="shared" si="0"/>
        <v/>
      </c>
      <c r="Q29" s="277" t="str">
        <f t="shared" si="1"/>
        <v/>
      </c>
      <c r="R29" s="278" t="str">
        <f t="shared" si="16"/>
        <v/>
      </c>
      <c r="S29" s="98" t="str">
        <f t="shared" si="2"/>
        <v/>
      </c>
      <c r="T29" s="96" t="str">
        <f t="shared" si="3"/>
        <v/>
      </c>
      <c r="U29" s="97" t="str">
        <f t="shared" si="4"/>
        <v/>
      </c>
      <c r="V29" s="98" t="str">
        <f t="shared" si="5"/>
        <v/>
      </c>
      <c r="W29" s="96" t="str">
        <f t="shared" si="6"/>
        <v/>
      </c>
      <c r="X29" s="99" t="str">
        <f t="shared" si="7"/>
        <v/>
      </c>
      <c r="Y29" s="100" t="str">
        <f t="shared" si="8"/>
        <v/>
      </c>
      <c r="Z29" s="101" t="str">
        <f t="shared" si="9"/>
        <v/>
      </c>
      <c r="AA29" s="101" t="str">
        <f t="shared" si="10"/>
        <v/>
      </c>
      <c r="AB29" s="100" t="str">
        <f t="shared" si="11"/>
        <v/>
      </c>
      <c r="AC29" s="283" t="str">
        <f t="shared" si="12"/>
        <v/>
      </c>
      <c r="AD29" s="284" t="str">
        <f t="shared" si="13"/>
        <v/>
      </c>
      <c r="AE29" s="284" t="str">
        <f t="shared" si="14"/>
        <v/>
      </c>
      <c r="AF29" s="285" t="str">
        <f t="shared" si="15"/>
        <v/>
      </c>
      <c r="AG29" s="362" t="str">
        <f>IF($B29="","",IFERROR(SUMIF('様式C-1-1用'!$BT$4:$BT$1003,B29,'様式C-1-1用'!$BY$4:$BY$1003),0))</f>
        <v/>
      </c>
      <c r="AH29" s="360" t="str">
        <f>IF($B29="","",IFERROR(SUMIF('様式C-1-1用'!$BT$4:$BT$1003,B29,'様式C-1-1用'!$BZ$4:$BZ$1003),0))</f>
        <v/>
      </c>
      <c r="AI29" s="360" t="str">
        <f>IF($B29="","",IFERROR(SUMIF('様式C-1-1用'!$BT$4:$BT$1003,B29,'様式C-1-1用'!$CA$4:$CA$1003),0))</f>
        <v/>
      </c>
      <c r="AJ29" s="360" t="str">
        <f>IF($B29="","",IFERROR(SUMIF('様式C-1-1用'!$BT$4:$BT$1003,B29,'様式C-1-1用'!$CB$4:$CB$1003),0))</f>
        <v/>
      </c>
      <c r="AK29" s="360" t="str">
        <f>IF($B29="","",IFERROR(SUMIF('様式C-1-1用'!$BT$4:$BT$1003,B29,'様式C-1-1用'!$CC$4:$CC$1003),0))</f>
        <v/>
      </c>
      <c r="AL29" s="360" t="str">
        <f>IF($B29="","",IFERROR(SUMIF('様式C-1-1用'!$BT$4:$BT$1003,B29,'様式C-1-1用'!$CD$4:$CD$1003),0))</f>
        <v/>
      </c>
      <c r="AM29" s="360" t="str">
        <f>IF($B29="","",IFERROR(SUMIF('様式C-1-1用'!$BT$4:$BT$1003,B29,'様式C-1-1用'!$CE$4:$CE$1003),0))</f>
        <v/>
      </c>
      <c r="AN29" s="369" t="str">
        <f>IF($B29="","",IFERROR(SUMIF('様式C-1-1用'!$BT$4:$BT$1003,B29,'様式C-1-1用'!$CF$4:$CF$1003),0))</f>
        <v/>
      </c>
      <c r="AO29" s="4"/>
      <c r="AP29" s="4"/>
      <c r="AQ29" s="4"/>
      <c r="AR29" s="4"/>
      <c r="AS29" s="4"/>
      <c r="AT29" s="361">
        <f t="shared" si="17"/>
        <v>1</v>
      </c>
      <c r="AU29" s="4"/>
    </row>
    <row r="30" spans="2:47" x14ac:dyDescent="0.15">
      <c r="B30" s="368" t="str">
        <f>IF(OR(B29="",B29="PE"),"",'様式A-2'!$B30)</f>
        <v/>
      </c>
      <c r="C30" s="275" t="str">
        <f>IF(B30="","",VLOOKUP(B30,'様式A-2'!$B$10:$C$934,2,0))</f>
        <v/>
      </c>
      <c r="D30" s="95" t="str">
        <f>IF($B30="","",COUNTIFS('様式C-1-1用'!$D$4:$D$1100,$B30,'様式C-1-1用'!$I$4:$I$1100,$D8,'様式C-1-1用'!$X$4:$X$1100,$D9))</f>
        <v/>
      </c>
      <c r="E30" s="96" t="str">
        <f>IF($B30="","",COUNTIFS('様式C-1-1用'!$D$4:$D$1004,$B30,'様式C-1-1用'!$I$4:$I$1004,$D8,'様式C-1-1用'!$X$4:$X$1004,$E9))</f>
        <v/>
      </c>
      <c r="F30" s="96" t="str">
        <f>IF($B30="","",COUNTIFS('様式C-1-1用'!$D$4:$D$1004,$B30,'様式C-1-1用'!$I$4:$I$1004,$D8,'様式C-1-1用'!$X$4:$X$1004,$F9))</f>
        <v/>
      </c>
      <c r="G30" s="97" t="str">
        <f>IF($B30="","",COUNTIFS('様式C-1-1用'!$D$4:$D$1004,$B30,'様式C-1-1用'!$I$4:$I$1004,$D8,'様式C-1-1用'!$X$4:$X$1004,$G9))</f>
        <v/>
      </c>
      <c r="H30" s="98" t="str">
        <f>IF($B30="","",COUNTIFS('様式C-1-1用'!$D$4:$D$1004,$B30,'様式C-1-1用'!$I$4:$I$1004,$H8,'様式C-1-1用'!$X$4:$X$1004,$H9))</f>
        <v/>
      </c>
      <c r="I30" s="96" t="str">
        <f>IF($B30="","",COUNTIFS('様式C-1-1用'!$D$4:$D$1004,$B30,'様式C-1-1用'!$I$4:$I$1004,$H8,'様式C-1-1用'!$X$4:$X$1004,$I9))</f>
        <v/>
      </c>
      <c r="J30" s="96" t="str">
        <f>IF($B30="","",COUNTIFS('様式C-1-1用'!$D$4:$D$1004,$B30,'様式C-1-1用'!$I$4:$I$1004,$H8,'様式C-1-1用'!$X$4:$X$1004,$J9))</f>
        <v/>
      </c>
      <c r="K30" s="97" t="str">
        <f>IF($B30="","",COUNTIFS('様式C-1-1用'!$D$4:$D$1004,$B30,'様式C-1-1用'!$I$4:$I$1004,$H8,'様式C-1-1用'!$X$4:$X$1004,$K9))</f>
        <v/>
      </c>
      <c r="L30" s="98" t="str">
        <f>IF($B30="","",COUNTIFS('様式C-1-1用'!$D$4:$D$1004,$B30,'様式C-1-1用'!$I$4:$I$1004,$L8,'様式C-1-1用'!$X$4:$X$1004,$L9))</f>
        <v/>
      </c>
      <c r="M30" s="96" t="str">
        <f>IF($B30="","",COUNTIFS('様式C-1-1用'!$D$4:$D$1004,$B30,'様式C-1-1用'!$I$4:$I$1004,$L8,'様式C-1-1用'!$X$4:$X$1004,$M9))</f>
        <v/>
      </c>
      <c r="N30" s="96" t="str">
        <f>IF($B30="","",COUNTIFS('様式C-1-1用'!$D$4:$D$1004,$B30,'様式C-1-1用'!$I$4:$I$1004,$L8,'様式C-1-1用'!$X$4:$X$1004,$N9))</f>
        <v/>
      </c>
      <c r="O30" s="97" t="str">
        <f>IF($B30="","",COUNTIFS('様式C-1-1用'!$D$4:$D$1004,$B30,'様式C-1-1用'!$I$4:$I$1004,$L8,'様式C-1-1用'!$X$4:$X$1004,$O9))</f>
        <v/>
      </c>
      <c r="P30" s="279" t="str">
        <f t="shared" si="0"/>
        <v/>
      </c>
      <c r="Q30" s="277" t="str">
        <f t="shared" si="1"/>
        <v/>
      </c>
      <c r="R30" s="278" t="str">
        <f t="shared" si="16"/>
        <v/>
      </c>
      <c r="S30" s="98" t="str">
        <f t="shared" si="2"/>
        <v/>
      </c>
      <c r="T30" s="96" t="str">
        <f t="shared" si="3"/>
        <v/>
      </c>
      <c r="U30" s="97" t="str">
        <f t="shared" si="4"/>
        <v/>
      </c>
      <c r="V30" s="98" t="str">
        <f t="shared" si="5"/>
        <v/>
      </c>
      <c r="W30" s="96" t="str">
        <f t="shared" si="6"/>
        <v/>
      </c>
      <c r="X30" s="99" t="str">
        <f t="shared" si="7"/>
        <v/>
      </c>
      <c r="Y30" s="100" t="str">
        <f t="shared" si="8"/>
        <v/>
      </c>
      <c r="Z30" s="101" t="str">
        <f t="shared" si="9"/>
        <v/>
      </c>
      <c r="AA30" s="101" t="str">
        <f t="shared" si="10"/>
        <v/>
      </c>
      <c r="AB30" s="100" t="str">
        <f t="shared" si="11"/>
        <v/>
      </c>
      <c r="AC30" s="283" t="str">
        <f t="shared" si="12"/>
        <v/>
      </c>
      <c r="AD30" s="284" t="str">
        <f t="shared" si="13"/>
        <v/>
      </c>
      <c r="AE30" s="284" t="str">
        <f t="shared" si="14"/>
        <v/>
      </c>
      <c r="AF30" s="285" t="str">
        <f t="shared" si="15"/>
        <v/>
      </c>
      <c r="AG30" s="362" t="str">
        <f>IF($B30="","",IFERROR(SUMIF('様式C-1-1用'!$BT$4:$BT$1003,B30,'様式C-1-1用'!$BY$4:$BY$1003),0))</f>
        <v/>
      </c>
      <c r="AH30" s="360" t="str">
        <f>IF($B30="","",IFERROR(SUMIF('様式C-1-1用'!$BT$4:$BT$1003,B30,'様式C-1-1用'!$BZ$4:$BZ$1003),0))</f>
        <v/>
      </c>
      <c r="AI30" s="360" t="str">
        <f>IF($B30="","",IFERROR(SUMIF('様式C-1-1用'!$BT$4:$BT$1003,B30,'様式C-1-1用'!$CA$4:$CA$1003),0))</f>
        <v/>
      </c>
      <c r="AJ30" s="360" t="str">
        <f>IF($B30="","",IFERROR(SUMIF('様式C-1-1用'!$BT$4:$BT$1003,B30,'様式C-1-1用'!$CB$4:$CB$1003),0))</f>
        <v/>
      </c>
      <c r="AK30" s="360" t="str">
        <f>IF($B30="","",IFERROR(SUMIF('様式C-1-1用'!$BT$4:$BT$1003,B30,'様式C-1-1用'!$CC$4:$CC$1003),0))</f>
        <v/>
      </c>
      <c r="AL30" s="360" t="str">
        <f>IF($B30="","",IFERROR(SUMIF('様式C-1-1用'!$BT$4:$BT$1003,B30,'様式C-1-1用'!$CD$4:$CD$1003),0))</f>
        <v/>
      </c>
      <c r="AM30" s="360" t="str">
        <f>IF($B30="","",IFERROR(SUMIF('様式C-1-1用'!$BT$4:$BT$1003,B30,'様式C-1-1用'!$CE$4:$CE$1003),0))</f>
        <v/>
      </c>
      <c r="AN30" s="369" t="str">
        <f>IF($B30="","",IFERROR(SUMIF('様式C-1-1用'!$BT$4:$BT$1003,B30,'様式C-1-1用'!$CF$4:$CF$1003),0))</f>
        <v/>
      </c>
      <c r="AO30" s="4"/>
      <c r="AP30" s="4"/>
      <c r="AQ30" s="4"/>
      <c r="AR30" s="4"/>
      <c r="AS30" s="4"/>
      <c r="AT30" s="361">
        <f t="shared" si="17"/>
        <v>1</v>
      </c>
      <c r="AU30" s="4"/>
    </row>
    <row r="31" spans="2:47" x14ac:dyDescent="0.15">
      <c r="B31" s="368" t="str">
        <f>IF(OR(B30="",B30="PE"),"",'様式A-2'!$B31)</f>
        <v/>
      </c>
      <c r="C31" s="275" t="str">
        <f>IF(B31="","",VLOOKUP(B31,'様式A-2'!$B$10:$C$934,2,0))</f>
        <v/>
      </c>
      <c r="D31" s="95" t="str">
        <f>IF($B31="","",COUNTIFS('様式C-1-1用'!$D$4:$D$1100,$B31,'様式C-1-1用'!$I$4:$I$1100,$D8,'様式C-1-1用'!$X$4:$X$1100,$D9))</f>
        <v/>
      </c>
      <c r="E31" s="96" t="str">
        <f>IF($B31="","",COUNTIFS('様式C-1-1用'!$D$4:$D$1004,$B31,'様式C-1-1用'!$I$4:$I$1004,$D8,'様式C-1-1用'!$X$4:$X$1004,$E9))</f>
        <v/>
      </c>
      <c r="F31" s="96" t="str">
        <f>IF($B31="","",COUNTIFS('様式C-1-1用'!$D$4:$D$1004,$B31,'様式C-1-1用'!$I$4:$I$1004,$D8,'様式C-1-1用'!$X$4:$X$1004,$F9))</f>
        <v/>
      </c>
      <c r="G31" s="97" t="str">
        <f>IF($B31="","",COUNTIFS('様式C-1-1用'!$D$4:$D$1004,$B31,'様式C-1-1用'!$I$4:$I$1004,$D8,'様式C-1-1用'!$X$4:$X$1004,$G9))</f>
        <v/>
      </c>
      <c r="H31" s="98" t="str">
        <f>IF($B31="","",COUNTIFS('様式C-1-1用'!$D$4:$D$1004,$B31,'様式C-1-1用'!$I$4:$I$1004,$H8,'様式C-1-1用'!$X$4:$X$1004,$H9))</f>
        <v/>
      </c>
      <c r="I31" s="96" t="str">
        <f>IF($B31="","",COUNTIFS('様式C-1-1用'!$D$4:$D$1004,$B31,'様式C-1-1用'!$I$4:$I$1004,$H8,'様式C-1-1用'!$X$4:$X$1004,$I9))</f>
        <v/>
      </c>
      <c r="J31" s="96" t="str">
        <f>IF($B31="","",COUNTIFS('様式C-1-1用'!$D$4:$D$1004,$B31,'様式C-1-1用'!$I$4:$I$1004,$H8,'様式C-1-1用'!$X$4:$X$1004,$J9))</f>
        <v/>
      </c>
      <c r="K31" s="97" t="str">
        <f>IF($B31="","",COUNTIFS('様式C-1-1用'!$D$4:$D$1004,$B31,'様式C-1-1用'!$I$4:$I$1004,$H8,'様式C-1-1用'!$X$4:$X$1004,$K9))</f>
        <v/>
      </c>
      <c r="L31" s="98" t="str">
        <f>IF($B31="","",COUNTIFS('様式C-1-1用'!$D$4:$D$1004,$B31,'様式C-1-1用'!$I$4:$I$1004,$L8,'様式C-1-1用'!$X$4:$X$1004,$L9))</f>
        <v/>
      </c>
      <c r="M31" s="96" t="str">
        <f>IF($B31="","",COUNTIFS('様式C-1-1用'!$D$4:$D$1004,$B31,'様式C-1-1用'!$I$4:$I$1004,$L8,'様式C-1-1用'!$X$4:$X$1004,$M9))</f>
        <v/>
      </c>
      <c r="N31" s="96" t="str">
        <f>IF($B31="","",COUNTIFS('様式C-1-1用'!$D$4:$D$1004,$B31,'様式C-1-1用'!$I$4:$I$1004,$L8,'様式C-1-1用'!$X$4:$X$1004,$N9))</f>
        <v/>
      </c>
      <c r="O31" s="97" t="str">
        <f>IF($B31="","",COUNTIFS('様式C-1-1用'!$D$4:$D$1004,$B31,'様式C-1-1用'!$I$4:$I$1004,$L8,'様式C-1-1用'!$X$4:$X$1004,$O9))</f>
        <v/>
      </c>
      <c r="P31" s="279" t="str">
        <f t="shared" si="0"/>
        <v/>
      </c>
      <c r="Q31" s="277" t="str">
        <f t="shared" si="1"/>
        <v/>
      </c>
      <c r="R31" s="278" t="str">
        <f t="shared" si="16"/>
        <v/>
      </c>
      <c r="S31" s="98" t="str">
        <f t="shared" si="2"/>
        <v/>
      </c>
      <c r="T31" s="96" t="str">
        <f t="shared" si="3"/>
        <v/>
      </c>
      <c r="U31" s="97" t="str">
        <f t="shared" si="4"/>
        <v/>
      </c>
      <c r="V31" s="98" t="str">
        <f t="shared" si="5"/>
        <v/>
      </c>
      <c r="W31" s="96" t="str">
        <f t="shared" si="6"/>
        <v/>
      </c>
      <c r="X31" s="99" t="str">
        <f t="shared" si="7"/>
        <v/>
      </c>
      <c r="Y31" s="100" t="str">
        <f t="shared" si="8"/>
        <v/>
      </c>
      <c r="Z31" s="101" t="str">
        <f t="shared" si="9"/>
        <v/>
      </c>
      <c r="AA31" s="101" t="str">
        <f t="shared" si="10"/>
        <v/>
      </c>
      <c r="AB31" s="100" t="str">
        <f t="shared" si="11"/>
        <v/>
      </c>
      <c r="AC31" s="283" t="str">
        <f t="shared" si="12"/>
        <v/>
      </c>
      <c r="AD31" s="284" t="str">
        <f t="shared" si="13"/>
        <v/>
      </c>
      <c r="AE31" s="284" t="str">
        <f t="shared" si="14"/>
        <v/>
      </c>
      <c r="AF31" s="285" t="str">
        <f t="shared" si="15"/>
        <v/>
      </c>
      <c r="AG31" s="362" t="str">
        <f>IF($B31="","",IFERROR(SUMIF('様式C-1-1用'!$BT$4:$BT$1003,B31,'様式C-1-1用'!$BY$4:$BY$1003),0))</f>
        <v/>
      </c>
      <c r="AH31" s="360" t="str">
        <f>IF($B31="","",IFERROR(SUMIF('様式C-1-1用'!$BT$4:$BT$1003,B31,'様式C-1-1用'!$BZ$4:$BZ$1003),0))</f>
        <v/>
      </c>
      <c r="AI31" s="360" t="str">
        <f>IF($B31="","",IFERROR(SUMIF('様式C-1-1用'!$BT$4:$BT$1003,B31,'様式C-1-1用'!$CA$4:$CA$1003),0))</f>
        <v/>
      </c>
      <c r="AJ31" s="360" t="str">
        <f>IF($B31="","",IFERROR(SUMIF('様式C-1-1用'!$BT$4:$BT$1003,B31,'様式C-1-1用'!$CB$4:$CB$1003),0))</f>
        <v/>
      </c>
      <c r="AK31" s="360" t="str">
        <f>IF($B31="","",IFERROR(SUMIF('様式C-1-1用'!$BT$4:$BT$1003,B31,'様式C-1-1用'!$CC$4:$CC$1003),0))</f>
        <v/>
      </c>
      <c r="AL31" s="360" t="str">
        <f>IF($B31="","",IFERROR(SUMIF('様式C-1-1用'!$BT$4:$BT$1003,B31,'様式C-1-1用'!$CD$4:$CD$1003),0))</f>
        <v/>
      </c>
      <c r="AM31" s="360" t="str">
        <f>IF($B31="","",IFERROR(SUMIF('様式C-1-1用'!$BT$4:$BT$1003,B31,'様式C-1-1用'!$CE$4:$CE$1003),0))</f>
        <v/>
      </c>
      <c r="AN31" s="369" t="str">
        <f>IF($B31="","",IFERROR(SUMIF('様式C-1-1用'!$BT$4:$BT$1003,B31,'様式C-1-1用'!$CF$4:$CF$1003),0))</f>
        <v/>
      </c>
      <c r="AO31" s="4"/>
      <c r="AP31" s="4"/>
      <c r="AQ31" s="4"/>
      <c r="AR31" s="4"/>
      <c r="AS31" s="4"/>
      <c r="AT31" s="361">
        <f t="shared" si="17"/>
        <v>1</v>
      </c>
      <c r="AU31" s="4"/>
    </row>
    <row r="32" spans="2:47" x14ac:dyDescent="0.15">
      <c r="B32" s="368" t="str">
        <f>IF(OR(B31="",B31="PE"),"",'様式A-2'!$B32)</f>
        <v/>
      </c>
      <c r="C32" s="275" t="str">
        <f>IF(B32="","",VLOOKUP(B32,'様式A-2'!$B$10:$C$934,2,0))</f>
        <v/>
      </c>
      <c r="D32" s="95" t="str">
        <f>IF($B32="","",COUNTIFS('様式C-1-1用'!$D$4:$D$1100,$B32,'様式C-1-1用'!$I$4:$I$1100,$D8,'様式C-1-1用'!$X$4:$X$1100,$D9))</f>
        <v/>
      </c>
      <c r="E32" s="96" t="str">
        <f>IF($B32="","",COUNTIFS('様式C-1-1用'!$D$4:$D$1004,$B32,'様式C-1-1用'!$I$4:$I$1004,$D8,'様式C-1-1用'!$X$4:$X$1004,$E9))</f>
        <v/>
      </c>
      <c r="F32" s="96" t="str">
        <f>IF($B32="","",COUNTIFS('様式C-1-1用'!$D$4:$D$1004,$B32,'様式C-1-1用'!$I$4:$I$1004,$D8,'様式C-1-1用'!$X$4:$X$1004,$F9))</f>
        <v/>
      </c>
      <c r="G32" s="97" t="str">
        <f>IF($B32="","",COUNTIFS('様式C-1-1用'!$D$4:$D$1004,$B32,'様式C-1-1用'!$I$4:$I$1004,$D8,'様式C-1-1用'!$X$4:$X$1004,$G9))</f>
        <v/>
      </c>
      <c r="H32" s="98" t="str">
        <f>IF($B32="","",COUNTIFS('様式C-1-1用'!$D$4:$D$1004,$B32,'様式C-1-1用'!$I$4:$I$1004,$H8,'様式C-1-1用'!$X$4:$X$1004,$H9))</f>
        <v/>
      </c>
      <c r="I32" s="96" t="str">
        <f>IF($B32="","",COUNTIFS('様式C-1-1用'!$D$4:$D$1004,$B32,'様式C-1-1用'!$I$4:$I$1004,$H8,'様式C-1-1用'!$X$4:$X$1004,$I9))</f>
        <v/>
      </c>
      <c r="J32" s="96" t="str">
        <f>IF($B32="","",COUNTIFS('様式C-1-1用'!$D$4:$D$1004,$B32,'様式C-1-1用'!$I$4:$I$1004,$H8,'様式C-1-1用'!$X$4:$X$1004,$J9))</f>
        <v/>
      </c>
      <c r="K32" s="97" t="str">
        <f>IF($B32="","",COUNTIFS('様式C-1-1用'!$D$4:$D$1004,$B32,'様式C-1-1用'!$I$4:$I$1004,$H8,'様式C-1-1用'!$X$4:$X$1004,$K9))</f>
        <v/>
      </c>
      <c r="L32" s="98" t="str">
        <f>IF($B32="","",COUNTIFS('様式C-1-1用'!$D$4:$D$1004,$B32,'様式C-1-1用'!$I$4:$I$1004,$L8,'様式C-1-1用'!$X$4:$X$1004,$L9))</f>
        <v/>
      </c>
      <c r="M32" s="96" t="str">
        <f>IF($B32="","",COUNTIFS('様式C-1-1用'!$D$4:$D$1004,$B32,'様式C-1-1用'!$I$4:$I$1004,$L8,'様式C-1-1用'!$X$4:$X$1004,$M9))</f>
        <v/>
      </c>
      <c r="N32" s="96" t="str">
        <f>IF($B32="","",COUNTIFS('様式C-1-1用'!$D$4:$D$1004,$B32,'様式C-1-1用'!$I$4:$I$1004,$L8,'様式C-1-1用'!$X$4:$X$1004,$N9))</f>
        <v/>
      </c>
      <c r="O32" s="97" t="str">
        <f>IF($B32="","",COUNTIFS('様式C-1-1用'!$D$4:$D$1004,$B32,'様式C-1-1用'!$I$4:$I$1004,$L8,'様式C-1-1用'!$X$4:$X$1004,$O9))</f>
        <v/>
      </c>
      <c r="P32" s="279" t="str">
        <f t="shared" si="0"/>
        <v/>
      </c>
      <c r="Q32" s="277" t="str">
        <f t="shared" si="1"/>
        <v/>
      </c>
      <c r="R32" s="278" t="str">
        <f t="shared" si="16"/>
        <v/>
      </c>
      <c r="S32" s="98" t="str">
        <f t="shared" si="2"/>
        <v/>
      </c>
      <c r="T32" s="96" t="str">
        <f t="shared" si="3"/>
        <v/>
      </c>
      <c r="U32" s="97" t="str">
        <f t="shared" si="4"/>
        <v/>
      </c>
      <c r="V32" s="98" t="str">
        <f t="shared" si="5"/>
        <v/>
      </c>
      <c r="W32" s="96" t="str">
        <f t="shared" si="6"/>
        <v/>
      </c>
      <c r="X32" s="99" t="str">
        <f t="shared" si="7"/>
        <v/>
      </c>
      <c r="Y32" s="100" t="str">
        <f t="shared" si="8"/>
        <v/>
      </c>
      <c r="Z32" s="101" t="str">
        <f t="shared" si="9"/>
        <v/>
      </c>
      <c r="AA32" s="101" t="str">
        <f t="shared" si="10"/>
        <v/>
      </c>
      <c r="AB32" s="100" t="str">
        <f t="shared" si="11"/>
        <v/>
      </c>
      <c r="AC32" s="283" t="str">
        <f t="shared" si="12"/>
        <v/>
      </c>
      <c r="AD32" s="284" t="str">
        <f t="shared" si="13"/>
        <v/>
      </c>
      <c r="AE32" s="284" t="str">
        <f t="shared" si="14"/>
        <v/>
      </c>
      <c r="AF32" s="285" t="str">
        <f t="shared" si="15"/>
        <v/>
      </c>
      <c r="AG32" s="362" t="str">
        <f>IF($B32="","",IFERROR(SUMIF('様式C-1-1用'!$BT$4:$BT$1003,B32,'様式C-1-1用'!$BY$4:$BY$1003),0))</f>
        <v/>
      </c>
      <c r="AH32" s="360" t="str">
        <f>IF($B32="","",IFERROR(SUMIF('様式C-1-1用'!$BT$4:$BT$1003,B32,'様式C-1-1用'!$BZ$4:$BZ$1003),0))</f>
        <v/>
      </c>
      <c r="AI32" s="360" t="str">
        <f>IF($B32="","",IFERROR(SUMIF('様式C-1-1用'!$BT$4:$BT$1003,B32,'様式C-1-1用'!$CA$4:$CA$1003),0))</f>
        <v/>
      </c>
      <c r="AJ32" s="360" t="str">
        <f>IF($B32="","",IFERROR(SUMIF('様式C-1-1用'!$BT$4:$BT$1003,B32,'様式C-1-1用'!$CB$4:$CB$1003),0))</f>
        <v/>
      </c>
      <c r="AK32" s="360" t="str">
        <f>IF($B32="","",IFERROR(SUMIF('様式C-1-1用'!$BT$4:$BT$1003,B32,'様式C-1-1用'!$CC$4:$CC$1003),0))</f>
        <v/>
      </c>
      <c r="AL32" s="360" t="str">
        <f>IF($B32="","",IFERROR(SUMIF('様式C-1-1用'!$BT$4:$BT$1003,B32,'様式C-1-1用'!$CD$4:$CD$1003),0))</f>
        <v/>
      </c>
      <c r="AM32" s="360" t="str">
        <f>IF($B32="","",IFERROR(SUMIF('様式C-1-1用'!$BT$4:$BT$1003,B32,'様式C-1-1用'!$CE$4:$CE$1003),0))</f>
        <v/>
      </c>
      <c r="AN32" s="369" t="str">
        <f>IF($B32="","",IFERROR(SUMIF('様式C-1-1用'!$BT$4:$BT$1003,B32,'様式C-1-1用'!$CF$4:$CF$1003),0))</f>
        <v/>
      </c>
      <c r="AO32" s="4"/>
      <c r="AP32" s="4"/>
      <c r="AQ32" s="4"/>
      <c r="AR32" s="4"/>
      <c r="AS32" s="4"/>
      <c r="AT32" s="361">
        <f t="shared" si="17"/>
        <v>1</v>
      </c>
      <c r="AU32" s="4"/>
    </row>
    <row r="33" spans="2:47" x14ac:dyDescent="0.15">
      <c r="B33" s="368" t="str">
        <f>IF(OR(B32="",B32="PE"),"",'様式A-2'!$B33)</f>
        <v/>
      </c>
      <c r="C33" s="275" t="str">
        <f>IF(B33="","",VLOOKUP(B33,'様式A-2'!$B$10:$C$934,2,0))</f>
        <v/>
      </c>
      <c r="D33" s="95" t="str">
        <f>IF($B33="","",COUNTIFS('様式C-1-1用'!$D$4:$D$1100,$B33,'様式C-1-1用'!$I$4:$I$1100,$D8,'様式C-1-1用'!$X$4:$X$1100,$D9))</f>
        <v/>
      </c>
      <c r="E33" s="96" t="str">
        <f>IF($B33="","",COUNTIFS('様式C-1-1用'!$D$4:$D$1004,$B33,'様式C-1-1用'!$I$4:$I$1004,$D8,'様式C-1-1用'!$X$4:$X$1004,$E9))</f>
        <v/>
      </c>
      <c r="F33" s="96" t="str">
        <f>IF($B33="","",COUNTIFS('様式C-1-1用'!$D$4:$D$1004,$B33,'様式C-1-1用'!$I$4:$I$1004,$D8,'様式C-1-1用'!$X$4:$X$1004,$F9))</f>
        <v/>
      </c>
      <c r="G33" s="97" t="str">
        <f>IF($B33="","",COUNTIFS('様式C-1-1用'!$D$4:$D$1004,$B33,'様式C-1-1用'!$I$4:$I$1004,$D8,'様式C-1-1用'!$X$4:$X$1004,$G9))</f>
        <v/>
      </c>
      <c r="H33" s="98" t="str">
        <f>IF($B33="","",COUNTIFS('様式C-1-1用'!$D$4:$D$1004,$B33,'様式C-1-1用'!$I$4:$I$1004,$H8,'様式C-1-1用'!$X$4:$X$1004,$H9))</f>
        <v/>
      </c>
      <c r="I33" s="96" t="str">
        <f>IF($B33="","",COUNTIFS('様式C-1-1用'!$D$4:$D$1004,$B33,'様式C-1-1用'!$I$4:$I$1004,$H8,'様式C-1-1用'!$X$4:$X$1004,$I9))</f>
        <v/>
      </c>
      <c r="J33" s="96" t="str">
        <f>IF($B33="","",COUNTIFS('様式C-1-1用'!$D$4:$D$1004,$B33,'様式C-1-1用'!$I$4:$I$1004,$H8,'様式C-1-1用'!$X$4:$X$1004,$J9))</f>
        <v/>
      </c>
      <c r="K33" s="97" t="str">
        <f>IF($B33="","",COUNTIFS('様式C-1-1用'!$D$4:$D$1004,$B33,'様式C-1-1用'!$I$4:$I$1004,$H8,'様式C-1-1用'!$X$4:$X$1004,$K9))</f>
        <v/>
      </c>
      <c r="L33" s="98" t="str">
        <f>IF($B33="","",COUNTIFS('様式C-1-1用'!$D$4:$D$1004,$B33,'様式C-1-1用'!$I$4:$I$1004,$L8,'様式C-1-1用'!$X$4:$X$1004,$L9))</f>
        <v/>
      </c>
      <c r="M33" s="96" t="str">
        <f>IF($B33="","",COUNTIFS('様式C-1-1用'!$D$4:$D$1004,$B33,'様式C-1-1用'!$I$4:$I$1004,$L8,'様式C-1-1用'!$X$4:$X$1004,$M9))</f>
        <v/>
      </c>
      <c r="N33" s="96" t="str">
        <f>IF($B33="","",COUNTIFS('様式C-1-1用'!$D$4:$D$1004,$B33,'様式C-1-1用'!$I$4:$I$1004,$L8,'様式C-1-1用'!$X$4:$X$1004,$N9))</f>
        <v/>
      </c>
      <c r="O33" s="97" t="str">
        <f>IF($B33="","",COUNTIFS('様式C-1-1用'!$D$4:$D$1004,$B33,'様式C-1-1用'!$I$4:$I$1004,$L8,'様式C-1-1用'!$X$4:$X$1004,$O9))</f>
        <v/>
      </c>
      <c r="P33" s="279" t="str">
        <f t="shared" si="0"/>
        <v/>
      </c>
      <c r="Q33" s="277" t="str">
        <f t="shared" si="1"/>
        <v/>
      </c>
      <c r="R33" s="278" t="str">
        <f t="shared" si="16"/>
        <v/>
      </c>
      <c r="S33" s="98" t="str">
        <f t="shared" si="2"/>
        <v/>
      </c>
      <c r="T33" s="96" t="str">
        <f t="shared" si="3"/>
        <v/>
      </c>
      <c r="U33" s="97" t="str">
        <f t="shared" si="4"/>
        <v/>
      </c>
      <c r="V33" s="98" t="str">
        <f t="shared" si="5"/>
        <v/>
      </c>
      <c r="W33" s="96" t="str">
        <f t="shared" si="6"/>
        <v/>
      </c>
      <c r="X33" s="99" t="str">
        <f t="shared" si="7"/>
        <v/>
      </c>
      <c r="Y33" s="100" t="str">
        <f t="shared" si="8"/>
        <v/>
      </c>
      <c r="Z33" s="101" t="str">
        <f t="shared" si="9"/>
        <v/>
      </c>
      <c r="AA33" s="101" t="str">
        <f t="shared" si="10"/>
        <v/>
      </c>
      <c r="AB33" s="100" t="str">
        <f t="shared" si="11"/>
        <v/>
      </c>
      <c r="AC33" s="283" t="str">
        <f t="shared" si="12"/>
        <v/>
      </c>
      <c r="AD33" s="284" t="str">
        <f t="shared" si="13"/>
        <v/>
      </c>
      <c r="AE33" s="284" t="str">
        <f t="shared" si="14"/>
        <v/>
      </c>
      <c r="AF33" s="285" t="str">
        <f t="shared" si="15"/>
        <v/>
      </c>
      <c r="AG33" s="362" t="str">
        <f>IF($B33="","",IFERROR(SUMIF('様式C-1-1用'!$BT$4:$BT$1003,B33,'様式C-1-1用'!$BY$4:$BY$1003),0))</f>
        <v/>
      </c>
      <c r="AH33" s="360" t="str">
        <f>IF($B33="","",IFERROR(SUMIF('様式C-1-1用'!$BT$4:$BT$1003,B33,'様式C-1-1用'!$BZ$4:$BZ$1003),0))</f>
        <v/>
      </c>
      <c r="AI33" s="360" t="str">
        <f>IF($B33="","",IFERROR(SUMIF('様式C-1-1用'!$BT$4:$BT$1003,B33,'様式C-1-1用'!$CA$4:$CA$1003),0))</f>
        <v/>
      </c>
      <c r="AJ33" s="360" t="str">
        <f>IF($B33="","",IFERROR(SUMIF('様式C-1-1用'!$BT$4:$BT$1003,B33,'様式C-1-1用'!$CB$4:$CB$1003),0))</f>
        <v/>
      </c>
      <c r="AK33" s="360" t="str">
        <f>IF($B33="","",IFERROR(SUMIF('様式C-1-1用'!$BT$4:$BT$1003,B33,'様式C-1-1用'!$CC$4:$CC$1003),0))</f>
        <v/>
      </c>
      <c r="AL33" s="360" t="str">
        <f>IF($B33="","",IFERROR(SUMIF('様式C-1-1用'!$BT$4:$BT$1003,B33,'様式C-1-1用'!$CD$4:$CD$1003),0))</f>
        <v/>
      </c>
      <c r="AM33" s="360" t="str">
        <f>IF($B33="","",IFERROR(SUMIF('様式C-1-1用'!$BT$4:$BT$1003,B33,'様式C-1-1用'!$CE$4:$CE$1003),0))</f>
        <v/>
      </c>
      <c r="AN33" s="369" t="str">
        <f>IF($B33="","",IFERROR(SUMIF('様式C-1-1用'!$BT$4:$BT$1003,B33,'様式C-1-1用'!$CF$4:$CF$1003),0))</f>
        <v/>
      </c>
      <c r="AO33" s="4"/>
      <c r="AP33" s="4"/>
      <c r="AQ33" s="4"/>
      <c r="AR33" s="4"/>
      <c r="AS33" s="4"/>
      <c r="AT33" s="361">
        <f t="shared" si="17"/>
        <v>1</v>
      </c>
      <c r="AU33" s="4"/>
    </row>
    <row r="34" spans="2:47" x14ac:dyDescent="0.15">
      <c r="B34" s="368" t="str">
        <f>IF(OR(B33="",B33="PE"),"",'様式A-2'!$B34)</f>
        <v/>
      </c>
      <c r="C34" s="275" t="str">
        <f>IF(B34="","",VLOOKUP(B34,'様式A-2'!$B$10:$C$934,2,0))</f>
        <v/>
      </c>
      <c r="D34" s="95" t="str">
        <f>IF($B34="","",COUNTIFS('様式C-1-1用'!$D$4:$D$1100,$B34,'様式C-1-1用'!$I$4:$I$1100,$D8,'様式C-1-1用'!$X$4:$X$1100,$D9))</f>
        <v/>
      </c>
      <c r="E34" s="96" t="str">
        <f>IF($B34="","",COUNTIFS('様式C-1-1用'!$D$4:$D$1004,$B34,'様式C-1-1用'!$I$4:$I$1004,$D8,'様式C-1-1用'!$X$4:$X$1004,$E9))</f>
        <v/>
      </c>
      <c r="F34" s="96" t="str">
        <f>IF($B34="","",COUNTIFS('様式C-1-1用'!$D$4:$D$1004,$B34,'様式C-1-1用'!$I$4:$I$1004,$D8,'様式C-1-1用'!$X$4:$X$1004,$F9))</f>
        <v/>
      </c>
      <c r="G34" s="97" t="str">
        <f>IF($B34="","",COUNTIFS('様式C-1-1用'!$D$4:$D$1004,$B34,'様式C-1-1用'!$I$4:$I$1004,$D8,'様式C-1-1用'!$X$4:$X$1004,$G9))</f>
        <v/>
      </c>
      <c r="H34" s="98" t="str">
        <f>IF($B34="","",COUNTIFS('様式C-1-1用'!$D$4:$D$1004,$B34,'様式C-1-1用'!$I$4:$I$1004,$H8,'様式C-1-1用'!$X$4:$X$1004,$H9))</f>
        <v/>
      </c>
      <c r="I34" s="96" t="str">
        <f>IF($B34="","",COUNTIFS('様式C-1-1用'!$D$4:$D$1004,$B34,'様式C-1-1用'!$I$4:$I$1004,$H8,'様式C-1-1用'!$X$4:$X$1004,$I9))</f>
        <v/>
      </c>
      <c r="J34" s="96" t="str">
        <f>IF($B34="","",COUNTIFS('様式C-1-1用'!$D$4:$D$1004,$B34,'様式C-1-1用'!$I$4:$I$1004,$H8,'様式C-1-1用'!$X$4:$X$1004,$J9))</f>
        <v/>
      </c>
      <c r="K34" s="97" t="str">
        <f>IF($B34="","",COUNTIFS('様式C-1-1用'!$D$4:$D$1004,$B34,'様式C-1-1用'!$I$4:$I$1004,$H8,'様式C-1-1用'!$X$4:$X$1004,$K9))</f>
        <v/>
      </c>
      <c r="L34" s="98" t="str">
        <f>IF($B34="","",COUNTIFS('様式C-1-1用'!$D$4:$D$1004,$B34,'様式C-1-1用'!$I$4:$I$1004,$L8,'様式C-1-1用'!$X$4:$X$1004,$L9))</f>
        <v/>
      </c>
      <c r="M34" s="96" t="str">
        <f>IF($B34="","",COUNTIFS('様式C-1-1用'!$D$4:$D$1004,$B34,'様式C-1-1用'!$I$4:$I$1004,$L8,'様式C-1-1用'!$X$4:$X$1004,$M9))</f>
        <v/>
      </c>
      <c r="N34" s="96" t="str">
        <f>IF($B34="","",COUNTIFS('様式C-1-1用'!$D$4:$D$1004,$B34,'様式C-1-1用'!$I$4:$I$1004,$L8,'様式C-1-1用'!$X$4:$X$1004,$N9))</f>
        <v/>
      </c>
      <c r="O34" s="97" t="str">
        <f>IF($B34="","",COUNTIFS('様式C-1-1用'!$D$4:$D$1004,$B34,'様式C-1-1用'!$I$4:$I$1004,$L8,'様式C-1-1用'!$X$4:$X$1004,$O9))</f>
        <v/>
      </c>
      <c r="P34" s="279" t="str">
        <f t="shared" si="0"/>
        <v/>
      </c>
      <c r="Q34" s="277" t="str">
        <f t="shared" si="1"/>
        <v/>
      </c>
      <c r="R34" s="278" t="str">
        <f t="shared" si="16"/>
        <v/>
      </c>
      <c r="S34" s="98" t="str">
        <f t="shared" si="2"/>
        <v/>
      </c>
      <c r="T34" s="96" t="str">
        <f t="shared" si="3"/>
        <v/>
      </c>
      <c r="U34" s="97" t="str">
        <f t="shared" si="4"/>
        <v/>
      </c>
      <c r="V34" s="98" t="str">
        <f t="shared" si="5"/>
        <v/>
      </c>
      <c r="W34" s="96" t="str">
        <f t="shared" si="6"/>
        <v/>
      </c>
      <c r="X34" s="99" t="str">
        <f t="shared" si="7"/>
        <v/>
      </c>
      <c r="Y34" s="100" t="str">
        <f t="shared" si="8"/>
        <v/>
      </c>
      <c r="Z34" s="101" t="str">
        <f t="shared" si="9"/>
        <v/>
      </c>
      <c r="AA34" s="101" t="str">
        <f t="shared" si="10"/>
        <v/>
      </c>
      <c r="AB34" s="100" t="str">
        <f t="shared" si="11"/>
        <v/>
      </c>
      <c r="AC34" s="283" t="str">
        <f t="shared" si="12"/>
        <v/>
      </c>
      <c r="AD34" s="284" t="str">
        <f t="shared" si="13"/>
        <v/>
      </c>
      <c r="AE34" s="284" t="str">
        <f t="shared" si="14"/>
        <v/>
      </c>
      <c r="AF34" s="285" t="str">
        <f t="shared" si="15"/>
        <v/>
      </c>
      <c r="AG34" s="362" t="str">
        <f>IF($B34="","",IFERROR(SUMIF('様式C-1-1用'!$BT$4:$BT$1003,B34,'様式C-1-1用'!$BY$4:$BY$1003),0))</f>
        <v/>
      </c>
      <c r="AH34" s="360" t="str">
        <f>IF($B34="","",IFERROR(SUMIF('様式C-1-1用'!$BT$4:$BT$1003,B34,'様式C-1-1用'!$BZ$4:$BZ$1003),0))</f>
        <v/>
      </c>
      <c r="AI34" s="360" t="str">
        <f>IF($B34="","",IFERROR(SUMIF('様式C-1-1用'!$BT$4:$BT$1003,B34,'様式C-1-1用'!$CA$4:$CA$1003),0))</f>
        <v/>
      </c>
      <c r="AJ34" s="360" t="str">
        <f>IF($B34="","",IFERROR(SUMIF('様式C-1-1用'!$BT$4:$BT$1003,B34,'様式C-1-1用'!$CB$4:$CB$1003),0))</f>
        <v/>
      </c>
      <c r="AK34" s="360" t="str">
        <f>IF($B34="","",IFERROR(SUMIF('様式C-1-1用'!$BT$4:$BT$1003,B34,'様式C-1-1用'!$CC$4:$CC$1003),0))</f>
        <v/>
      </c>
      <c r="AL34" s="360" t="str">
        <f>IF($B34="","",IFERROR(SUMIF('様式C-1-1用'!$BT$4:$BT$1003,B34,'様式C-1-1用'!$CD$4:$CD$1003),0))</f>
        <v/>
      </c>
      <c r="AM34" s="360" t="str">
        <f>IF($B34="","",IFERROR(SUMIF('様式C-1-1用'!$BT$4:$BT$1003,B34,'様式C-1-1用'!$CE$4:$CE$1003),0))</f>
        <v/>
      </c>
      <c r="AN34" s="369" t="str">
        <f>IF($B34="","",IFERROR(SUMIF('様式C-1-1用'!$BT$4:$BT$1003,B34,'様式C-1-1用'!$CF$4:$CF$1003),0))</f>
        <v/>
      </c>
      <c r="AO34" s="4"/>
      <c r="AP34" s="4"/>
      <c r="AQ34" s="4"/>
      <c r="AR34" s="4"/>
      <c r="AS34" s="4"/>
      <c r="AT34" s="361">
        <f t="shared" si="17"/>
        <v>1</v>
      </c>
      <c r="AU34" s="4"/>
    </row>
    <row r="35" spans="2:47" x14ac:dyDescent="0.15">
      <c r="B35" s="368" t="str">
        <f>IF(OR(B34="",B34="PE"),"",'様式A-2'!$B35)</f>
        <v/>
      </c>
      <c r="C35" s="275" t="str">
        <f>IF(B35="","",VLOOKUP(B35,'様式A-2'!$B$10:$C$934,2,0))</f>
        <v/>
      </c>
      <c r="D35" s="95" t="str">
        <f>IF($B35="","",COUNTIFS('様式C-1-1用'!$D$4:$D$1100,$B35,'様式C-1-1用'!$I$4:$I$1100,$D8,'様式C-1-1用'!$X$4:$X$1100,$D9))</f>
        <v/>
      </c>
      <c r="E35" s="96" t="str">
        <f>IF($B35="","",COUNTIFS('様式C-1-1用'!$D$4:$D$1004,$B35,'様式C-1-1用'!$I$4:$I$1004,$D8,'様式C-1-1用'!$X$4:$X$1004,$E9))</f>
        <v/>
      </c>
      <c r="F35" s="96" t="str">
        <f>IF($B35="","",COUNTIFS('様式C-1-1用'!$D$4:$D$1004,$B35,'様式C-1-1用'!$I$4:$I$1004,$D8,'様式C-1-1用'!$X$4:$X$1004,$F9))</f>
        <v/>
      </c>
      <c r="G35" s="97" t="str">
        <f>IF($B35="","",COUNTIFS('様式C-1-1用'!$D$4:$D$1004,$B35,'様式C-1-1用'!$I$4:$I$1004,$D8,'様式C-1-1用'!$X$4:$X$1004,$G9))</f>
        <v/>
      </c>
      <c r="H35" s="98" t="str">
        <f>IF($B35="","",COUNTIFS('様式C-1-1用'!$D$4:$D$1004,$B35,'様式C-1-1用'!$I$4:$I$1004,$H8,'様式C-1-1用'!$X$4:$X$1004,$H9))</f>
        <v/>
      </c>
      <c r="I35" s="96" t="str">
        <f>IF($B35="","",COUNTIFS('様式C-1-1用'!$D$4:$D$1004,$B35,'様式C-1-1用'!$I$4:$I$1004,$H8,'様式C-1-1用'!$X$4:$X$1004,$I9))</f>
        <v/>
      </c>
      <c r="J35" s="96" t="str">
        <f>IF($B35="","",COUNTIFS('様式C-1-1用'!$D$4:$D$1004,$B35,'様式C-1-1用'!$I$4:$I$1004,$H8,'様式C-1-1用'!$X$4:$X$1004,$J9))</f>
        <v/>
      </c>
      <c r="K35" s="97" t="str">
        <f>IF($B35="","",COUNTIFS('様式C-1-1用'!$D$4:$D$1004,$B35,'様式C-1-1用'!$I$4:$I$1004,$H8,'様式C-1-1用'!$X$4:$X$1004,$K9))</f>
        <v/>
      </c>
      <c r="L35" s="98" t="str">
        <f>IF($B35="","",COUNTIFS('様式C-1-1用'!$D$4:$D$1004,$B35,'様式C-1-1用'!$I$4:$I$1004,$L8,'様式C-1-1用'!$X$4:$X$1004,$L9))</f>
        <v/>
      </c>
      <c r="M35" s="96" t="str">
        <f>IF($B35="","",COUNTIFS('様式C-1-1用'!$D$4:$D$1004,$B35,'様式C-1-1用'!$I$4:$I$1004,$L8,'様式C-1-1用'!$X$4:$X$1004,$M9))</f>
        <v/>
      </c>
      <c r="N35" s="96" t="str">
        <f>IF($B35="","",COUNTIFS('様式C-1-1用'!$D$4:$D$1004,$B35,'様式C-1-1用'!$I$4:$I$1004,$L8,'様式C-1-1用'!$X$4:$X$1004,$N9))</f>
        <v/>
      </c>
      <c r="O35" s="97" t="str">
        <f>IF($B35="","",COUNTIFS('様式C-1-1用'!$D$4:$D$1004,$B35,'様式C-1-1用'!$I$4:$I$1004,$L8,'様式C-1-1用'!$X$4:$X$1004,$O9))</f>
        <v/>
      </c>
      <c r="P35" s="279" t="str">
        <f t="shared" si="0"/>
        <v/>
      </c>
      <c r="Q35" s="277" t="str">
        <f t="shared" si="1"/>
        <v/>
      </c>
      <c r="R35" s="278" t="str">
        <f t="shared" si="16"/>
        <v/>
      </c>
      <c r="S35" s="98" t="str">
        <f t="shared" si="2"/>
        <v/>
      </c>
      <c r="T35" s="96" t="str">
        <f t="shared" si="3"/>
        <v/>
      </c>
      <c r="U35" s="97" t="str">
        <f t="shared" si="4"/>
        <v/>
      </c>
      <c r="V35" s="98" t="str">
        <f t="shared" si="5"/>
        <v/>
      </c>
      <c r="W35" s="96" t="str">
        <f t="shared" si="6"/>
        <v/>
      </c>
      <c r="X35" s="99" t="str">
        <f t="shared" si="7"/>
        <v/>
      </c>
      <c r="Y35" s="100" t="str">
        <f t="shared" si="8"/>
        <v/>
      </c>
      <c r="Z35" s="101" t="str">
        <f t="shared" si="9"/>
        <v/>
      </c>
      <c r="AA35" s="101" t="str">
        <f t="shared" si="10"/>
        <v/>
      </c>
      <c r="AB35" s="100" t="str">
        <f t="shared" si="11"/>
        <v/>
      </c>
      <c r="AC35" s="283" t="str">
        <f t="shared" si="12"/>
        <v/>
      </c>
      <c r="AD35" s="284" t="str">
        <f t="shared" si="13"/>
        <v/>
      </c>
      <c r="AE35" s="284" t="str">
        <f t="shared" si="14"/>
        <v/>
      </c>
      <c r="AF35" s="285" t="str">
        <f t="shared" si="15"/>
        <v/>
      </c>
      <c r="AG35" s="362" t="str">
        <f>IF($B35="","",IFERROR(SUMIF('様式C-1-1用'!$BT$4:$BT$1003,B35,'様式C-1-1用'!$BY$4:$BY$1003),0))</f>
        <v/>
      </c>
      <c r="AH35" s="360" t="str">
        <f>IF($B35="","",IFERROR(SUMIF('様式C-1-1用'!$BT$4:$BT$1003,B35,'様式C-1-1用'!$BZ$4:$BZ$1003),0))</f>
        <v/>
      </c>
      <c r="AI35" s="360" t="str">
        <f>IF($B35="","",IFERROR(SUMIF('様式C-1-1用'!$BT$4:$BT$1003,B35,'様式C-1-1用'!$CA$4:$CA$1003),0))</f>
        <v/>
      </c>
      <c r="AJ35" s="360" t="str">
        <f>IF($B35="","",IFERROR(SUMIF('様式C-1-1用'!$BT$4:$BT$1003,B35,'様式C-1-1用'!$CB$4:$CB$1003),0))</f>
        <v/>
      </c>
      <c r="AK35" s="360" t="str">
        <f>IF($B35="","",IFERROR(SUMIF('様式C-1-1用'!$BT$4:$BT$1003,B35,'様式C-1-1用'!$CC$4:$CC$1003),0))</f>
        <v/>
      </c>
      <c r="AL35" s="360" t="str">
        <f>IF($B35="","",IFERROR(SUMIF('様式C-1-1用'!$BT$4:$BT$1003,B35,'様式C-1-1用'!$CD$4:$CD$1003),0))</f>
        <v/>
      </c>
      <c r="AM35" s="360" t="str">
        <f>IF($B35="","",IFERROR(SUMIF('様式C-1-1用'!$BT$4:$BT$1003,B35,'様式C-1-1用'!$CE$4:$CE$1003),0))</f>
        <v/>
      </c>
      <c r="AN35" s="369" t="str">
        <f>IF($B35="","",IFERROR(SUMIF('様式C-1-1用'!$BT$4:$BT$1003,B35,'様式C-1-1用'!$CF$4:$CF$1003),0))</f>
        <v/>
      </c>
      <c r="AO35" s="4"/>
      <c r="AP35" s="4"/>
      <c r="AQ35" s="4"/>
      <c r="AR35" s="4"/>
      <c r="AS35" s="4"/>
      <c r="AT35" s="361">
        <f t="shared" si="17"/>
        <v>1</v>
      </c>
      <c r="AU35" s="4"/>
    </row>
    <row r="36" spans="2:47" x14ac:dyDescent="0.15">
      <c r="B36" s="368" t="str">
        <f>IF(OR(B35="",B35="PE"),"",'様式A-2'!$B36)</f>
        <v/>
      </c>
      <c r="C36" s="275" t="str">
        <f>IF(B36="","",VLOOKUP(B36,'様式A-2'!$B$10:$C$934,2,0))</f>
        <v/>
      </c>
      <c r="D36" s="95" t="str">
        <f>IF($B36="","",COUNTIFS('様式C-1-1用'!$D$4:$D$1100,$B36,'様式C-1-1用'!$I$4:$I$1100,$D8,'様式C-1-1用'!$X$4:$X$1100,$D9))</f>
        <v/>
      </c>
      <c r="E36" s="96" t="str">
        <f>IF($B36="","",COUNTIFS('様式C-1-1用'!$D$4:$D$1004,$B36,'様式C-1-1用'!$I$4:$I$1004,$D8,'様式C-1-1用'!$X$4:$X$1004,$E9))</f>
        <v/>
      </c>
      <c r="F36" s="96" t="str">
        <f>IF($B36="","",COUNTIFS('様式C-1-1用'!$D$4:$D$1004,$B36,'様式C-1-1用'!$I$4:$I$1004,$D8,'様式C-1-1用'!$X$4:$X$1004,$F9))</f>
        <v/>
      </c>
      <c r="G36" s="97" t="str">
        <f>IF($B36="","",COUNTIFS('様式C-1-1用'!$D$4:$D$1004,$B36,'様式C-1-1用'!$I$4:$I$1004,$D8,'様式C-1-1用'!$X$4:$X$1004,$G9))</f>
        <v/>
      </c>
      <c r="H36" s="98" t="str">
        <f>IF($B36="","",COUNTIFS('様式C-1-1用'!$D$4:$D$1004,$B36,'様式C-1-1用'!$I$4:$I$1004,$H8,'様式C-1-1用'!$X$4:$X$1004,$H9))</f>
        <v/>
      </c>
      <c r="I36" s="96" t="str">
        <f>IF($B36="","",COUNTIFS('様式C-1-1用'!$D$4:$D$1004,$B36,'様式C-1-1用'!$I$4:$I$1004,$H8,'様式C-1-1用'!$X$4:$X$1004,$I9))</f>
        <v/>
      </c>
      <c r="J36" s="96" t="str">
        <f>IF($B36="","",COUNTIFS('様式C-1-1用'!$D$4:$D$1004,$B36,'様式C-1-1用'!$I$4:$I$1004,$H8,'様式C-1-1用'!$X$4:$X$1004,$J9))</f>
        <v/>
      </c>
      <c r="K36" s="97" t="str">
        <f>IF($B36="","",COUNTIFS('様式C-1-1用'!$D$4:$D$1004,$B36,'様式C-1-1用'!$I$4:$I$1004,$H8,'様式C-1-1用'!$X$4:$X$1004,$K9))</f>
        <v/>
      </c>
      <c r="L36" s="98" t="str">
        <f>IF($B36="","",COUNTIFS('様式C-1-1用'!$D$4:$D$1004,$B36,'様式C-1-1用'!$I$4:$I$1004,$L8,'様式C-1-1用'!$X$4:$X$1004,$L9))</f>
        <v/>
      </c>
      <c r="M36" s="96" t="str">
        <f>IF($B36="","",COUNTIFS('様式C-1-1用'!$D$4:$D$1004,$B36,'様式C-1-1用'!$I$4:$I$1004,$L8,'様式C-1-1用'!$X$4:$X$1004,$M9))</f>
        <v/>
      </c>
      <c r="N36" s="96" t="str">
        <f>IF($B36="","",COUNTIFS('様式C-1-1用'!$D$4:$D$1004,$B36,'様式C-1-1用'!$I$4:$I$1004,$L8,'様式C-1-1用'!$X$4:$X$1004,$N9))</f>
        <v/>
      </c>
      <c r="O36" s="97" t="str">
        <f>IF($B36="","",COUNTIFS('様式C-1-1用'!$D$4:$D$1004,$B36,'様式C-1-1用'!$I$4:$I$1004,$L8,'様式C-1-1用'!$X$4:$X$1004,$O9))</f>
        <v/>
      </c>
      <c r="P36" s="279" t="str">
        <f t="shared" si="0"/>
        <v/>
      </c>
      <c r="Q36" s="277" t="str">
        <f t="shared" si="1"/>
        <v/>
      </c>
      <c r="R36" s="278" t="str">
        <f t="shared" si="16"/>
        <v/>
      </c>
      <c r="S36" s="98" t="str">
        <f t="shared" si="2"/>
        <v/>
      </c>
      <c r="T36" s="96" t="str">
        <f t="shared" si="3"/>
        <v/>
      </c>
      <c r="U36" s="97" t="str">
        <f t="shared" si="4"/>
        <v/>
      </c>
      <c r="V36" s="98" t="str">
        <f t="shared" si="5"/>
        <v/>
      </c>
      <c r="W36" s="96" t="str">
        <f t="shared" si="6"/>
        <v/>
      </c>
      <c r="X36" s="99" t="str">
        <f t="shared" si="7"/>
        <v/>
      </c>
      <c r="Y36" s="100" t="str">
        <f t="shared" si="8"/>
        <v/>
      </c>
      <c r="Z36" s="101" t="str">
        <f t="shared" si="9"/>
        <v/>
      </c>
      <c r="AA36" s="101" t="str">
        <f t="shared" si="10"/>
        <v/>
      </c>
      <c r="AB36" s="100" t="str">
        <f t="shared" si="11"/>
        <v/>
      </c>
      <c r="AC36" s="283" t="str">
        <f t="shared" si="12"/>
        <v/>
      </c>
      <c r="AD36" s="284" t="str">
        <f t="shared" si="13"/>
        <v/>
      </c>
      <c r="AE36" s="284" t="str">
        <f t="shared" si="14"/>
        <v/>
      </c>
      <c r="AF36" s="285" t="str">
        <f t="shared" si="15"/>
        <v/>
      </c>
      <c r="AG36" s="362" t="str">
        <f>IF($B36="","",IFERROR(SUMIF('様式C-1-1用'!$BT$4:$BT$1003,B36,'様式C-1-1用'!$BY$4:$BY$1003),0))</f>
        <v/>
      </c>
      <c r="AH36" s="360" t="str">
        <f>IF($B36="","",IFERROR(SUMIF('様式C-1-1用'!$BT$4:$BT$1003,B36,'様式C-1-1用'!$BZ$4:$BZ$1003),0))</f>
        <v/>
      </c>
      <c r="AI36" s="360" t="str">
        <f>IF($B36="","",IFERROR(SUMIF('様式C-1-1用'!$BT$4:$BT$1003,B36,'様式C-1-1用'!$CA$4:$CA$1003),0))</f>
        <v/>
      </c>
      <c r="AJ36" s="360" t="str">
        <f>IF($B36="","",IFERROR(SUMIF('様式C-1-1用'!$BT$4:$BT$1003,B36,'様式C-1-1用'!$CB$4:$CB$1003),0))</f>
        <v/>
      </c>
      <c r="AK36" s="360" t="str">
        <f>IF($B36="","",IFERROR(SUMIF('様式C-1-1用'!$BT$4:$BT$1003,B36,'様式C-1-1用'!$CC$4:$CC$1003),0))</f>
        <v/>
      </c>
      <c r="AL36" s="360" t="str">
        <f>IF($B36="","",IFERROR(SUMIF('様式C-1-1用'!$BT$4:$BT$1003,B36,'様式C-1-1用'!$CD$4:$CD$1003),0))</f>
        <v/>
      </c>
      <c r="AM36" s="360" t="str">
        <f>IF($B36="","",IFERROR(SUMIF('様式C-1-1用'!$BT$4:$BT$1003,B36,'様式C-1-1用'!$CE$4:$CE$1003),0))</f>
        <v/>
      </c>
      <c r="AN36" s="369" t="str">
        <f>IF($B36="","",IFERROR(SUMIF('様式C-1-1用'!$BT$4:$BT$1003,B36,'様式C-1-1用'!$CF$4:$CF$1003),0))</f>
        <v/>
      </c>
      <c r="AO36" s="4"/>
      <c r="AP36" s="4"/>
      <c r="AQ36" s="4"/>
      <c r="AR36" s="4"/>
      <c r="AS36" s="4"/>
      <c r="AT36" s="361">
        <f t="shared" si="17"/>
        <v>1</v>
      </c>
      <c r="AU36" s="4"/>
    </row>
    <row r="37" spans="2:47" x14ac:dyDescent="0.15">
      <c r="B37" s="368" t="str">
        <f>IF(OR(B36="",B36="PE"),"",'様式A-2'!$B37)</f>
        <v/>
      </c>
      <c r="C37" s="275" t="str">
        <f>IF(B37="","",VLOOKUP(B37,'様式A-2'!$B$10:$C$934,2,0))</f>
        <v/>
      </c>
      <c r="D37" s="95" t="str">
        <f>IF($B37="","",COUNTIFS('様式C-1-1用'!$D$4:$D$1100,$B37,'様式C-1-1用'!$I$4:$I$1100,$D8,'様式C-1-1用'!$X$4:$X$1100,$D9))</f>
        <v/>
      </c>
      <c r="E37" s="96" t="str">
        <f>IF($B37="","",COUNTIFS('様式C-1-1用'!$D$4:$D$1004,$B37,'様式C-1-1用'!$I$4:$I$1004,$D8,'様式C-1-1用'!$X$4:$X$1004,$E9))</f>
        <v/>
      </c>
      <c r="F37" s="96" t="str">
        <f>IF($B37="","",COUNTIFS('様式C-1-1用'!$D$4:$D$1004,$B37,'様式C-1-1用'!$I$4:$I$1004,$D8,'様式C-1-1用'!$X$4:$X$1004,$F9))</f>
        <v/>
      </c>
      <c r="G37" s="97" t="str">
        <f>IF($B37="","",COUNTIFS('様式C-1-1用'!$D$4:$D$1004,$B37,'様式C-1-1用'!$I$4:$I$1004,$D8,'様式C-1-1用'!$X$4:$X$1004,$G9))</f>
        <v/>
      </c>
      <c r="H37" s="98" t="str">
        <f>IF($B37="","",COUNTIFS('様式C-1-1用'!$D$4:$D$1004,$B37,'様式C-1-1用'!$I$4:$I$1004,$H8,'様式C-1-1用'!$X$4:$X$1004,$H9))</f>
        <v/>
      </c>
      <c r="I37" s="96" t="str">
        <f>IF($B37="","",COUNTIFS('様式C-1-1用'!$D$4:$D$1004,$B37,'様式C-1-1用'!$I$4:$I$1004,$H8,'様式C-1-1用'!$X$4:$X$1004,$I9))</f>
        <v/>
      </c>
      <c r="J37" s="96" t="str">
        <f>IF($B37="","",COUNTIFS('様式C-1-1用'!$D$4:$D$1004,$B37,'様式C-1-1用'!$I$4:$I$1004,$H8,'様式C-1-1用'!$X$4:$X$1004,$J9))</f>
        <v/>
      </c>
      <c r="K37" s="97" t="str">
        <f>IF($B37="","",COUNTIFS('様式C-1-1用'!$D$4:$D$1004,$B37,'様式C-1-1用'!$I$4:$I$1004,$H8,'様式C-1-1用'!$X$4:$X$1004,$K9))</f>
        <v/>
      </c>
      <c r="L37" s="98" t="str">
        <f>IF($B37="","",COUNTIFS('様式C-1-1用'!$D$4:$D$1004,$B37,'様式C-1-1用'!$I$4:$I$1004,$L8,'様式C-1-1用'!$X$4:$X$1004,$L9))</f>
        <v/>
      </c>
      <c r="M37" s="96" t="str">
        <f>IF($B37="","",COUNTIFS('様式C-1-1用'!$D$4:$D$1004,$B37,'様式C-1-1用'!$I$4:$I$1004,$L8,'様式C-1-1用'!$X$4:$X$1004,$M9))</f>
        <v/>
      </c>
      <c r="N37" s="96" t="str">
        <f>IF($B37="","",COUNTIFS('様式C-1-1用'!$D$4:$D$1004,$B37,'様式C-1-1用'!$I$4:$I$1004,$L8,'様式C-1-1用'!$X$4:$X$1004,$N9))</f>
        <v/>
      </c>
      <c r="O37" s="97" t="str">
        <f>IF($B37="","",COUNTIFS('様式C-1-1用'!$D$4:$D$1004,$B37,'様式C-1-1用'!$I$4:$I$1004,$L8,'様式C-1-1用'!$X$4:$X$1004,$O9))</f>
        <v/>
      </c>
      <c r="P37" s="279" t="str">
        <f t="shared" si="0"/>
        <v/>
      </c>
      <c r="Q37" s="277" t="str">
        <f t="shared" si="1"/>
        <v/>
      </c>
      <c r="R37" s="278" t="str">
        <f t="shared" si="16"/>
        <v/>
      </c>
      <c r="S37" s="98" t="str">
        <f t="shared" si="2"/>
        <v/>
      </c>
      <c r="T37" s="96" t="str">
        <f t="shared" si="3"/>
        <v/>
      </c>
      <c r="U37" s="97" t="str">
        <f t="shared" si="4"/>
        <v/>
      </c>
      <c r="V37" s="98" t="str">
        <f t="shared" si="5"/>
        <v/>
      </c>
      <c r="W37" s="96" t="str">
        <f t="shared" si="6"/>
        <v/>
      </c>
      <c r="X37" s="99" t="str">
        <f t="shared" si="7"/>
        <v/>
      </c>
      <c r="Y37" s="100" t="str">
        <f t="shared" si="8"/>
        <v/>
      </c>
      <c r="Z37" s="101" t="str">
        <f t="shared" si="9"/>
        <v/>
      </c>
      <c r="AA37" s="101" t="str">
        <f t="shared" si="10"/>
        <v/>
      </c>
      <c r="AB37" s="100" t="str">
        <f t="shared" si="11"/>
        <v/>
      </c>
      <c r="AC37" s="283" t="str">
        <f t="shared" si="12"/>
        <v/>
      </c>
      <c r="AD37" s="284" t="str">
        <f t="shared" si="13"/>
        <v/>
      </c>
      <c r="AE37" s="284" t="str">
        <f t="shared" si="14"/>
        <v/>
      </c>
      <c r="AF37" s="285" t="str">
        <f t="shared" si="15"/>
        <v/>
      </c>
      <c r="AG37" s="362" t="str">
        <f>IF($B37="","",IFERROR(SUMIF('様式C-1-1用'!$BT$4:$BT$1003,B37,'様式C-1-1用'!$BY$4:$BY$1003),0))</f>
        <v/>
      </c>
      <c r="AH37" s="360" t="str">
        <f>IF($B37="","",IFERROR(SUMIF('様式C-1-1用'!$BT$4:$BT$1003,B37,'様式C-1-1用'!$BZ$4:$BZ$1003),0))</f>
        <v/>
      </c>
      <c r="AI37" s="360" t="str">
        <f>IF($B37="","",IFERROR(SUMIF('様式C-1-1用'!$BT$4:$BT$1003,B37,'様式C-1-1用'!$CA$4:$CA$1003),0))</f>
        <v/>
      </c>
      <c r="AJ37" s="360" t="str">
        <f>IF($B37="","",IFERROR(SUMIF('様式C-1-1用'!$BT$4:$BT$1003,B37,'様式C-1-1用'!$CB$4:$CB$1003),0))</f>
        <v/>
      </c>
      <c r="AK37" s="360" t="str">
        <f>IF($B37="","",IFERROR(SUMIF('様式C-1-1用'!$BT$4:$BT$1003,B37,'様式C-1-1用'!$CC$4:$CC$1003),0))</f>
        <v/>
      </c>
      <c r="AL37" s="360" t="str">
        <f>IF($B37="","",IFERROR(SUMIF('様式C-1-1用'!$BT$4:$BT$1003,B37,'様式C-1-1用'!$CD$4:$CD$1003),0))</f>
        <v/>
      </c>
      <c r="AM37" s="360" t="str">
        <f>IF($B37="","",IFERROR(SUMIF('様式C-1-1用'!$BT$4:$BT$1003,B37,'様式C-1-1用'!$CE$4:$CE$1003),0))</f>
        <v/>
      </c>
      <c r="AN37" s="369" t="str">
        <f>IF($B37="","",IFERROR(SUMIF('様式C-1-1用'!$BT$4:$BT$1003,B37,'様式C-1-1用'!$CF$4:$CF$1003),0))</f>
        <v/>
      </c>
      <c r="AO37" s="4"/>
      <c r="AP37" s="4"/>
      <c r="AQ37" s="4"/>
      <c r="AR37" s="4"/>
      <c r="AS37" s="4"/>
      <c r="AT37" s="361">
        <f t="shared" si="17"/>
        <v>1</v>
      </c>
      <c r="AU37" s="4"/>
    </row>
    <row r="38" spans="2:47" x14ac:dyDescent="0.15">
      <c r="B38" s="368" t="str">
        <f>IF(OR(B37="",B37="PE"),"",'様式A-2'!$B38)</f>
        <v/>
      </c>
      <c r="C38" s="275" t="str">
        <f>IF(B38="","",VLOOKUP(B38,'様式A-2'!$B$10:$C$934,2,0))</f>
        <v/>
      </c>
      <c r="D38" s="95" t="str">
        <f>IF($B38="","",COUNTIFS('様式C-1-1用'!$D$4:$D$1100,$B38,'様式C-1-1用'!$I$4:$I$1100,$D8,'様式C-1-1用'!$X$4:$X$1100,$D9))</f>
        <v/>
      </c>
      <c r="E38" s="96" t="str">
        <f>IF($B38="","",COUNTIFS('様式C-1-1用'!$D$4:$D$1004,$B38,'様式C-1-1用'!$I$4:$I$1004,$D8,'様式C-1-1用'!$X$4:$X$1004,$E9))</f>
        <v/>
      </c>
      <c r="F38" s="96" t="str">
        <f>IF($B38="","",COUNTIFS('様式C-1-1用'!$D$4:$D$1004,$B38,'様式C-1-1用'!$I$4:$I$1004,$D8,'様式C-1-1用'!$X$4:$X$1004,$F9))</f>
        <v/>
      </c>
      <c r="G38" s="97" t="str">
        <f>IF($B38="","",COUNTIFS('様式C-1-1用'!$D$4:$D$1004,$B38,'様式C-1-1用'!$I$4:$I$1004,$D8,'様式C-1-1用'!$X$4:$X$1004,$G9))</f>
        <v/>
      </c>
      <c r="H38" s="98" t="str">
        <f>IF($B38="","",COUNTIFS('様式C-1-1用'!$D$4:$D$1004,$B38,'様式C-1-1用'!$I$4:$I$1004,$H8,'様式C-1-1用'!$X$4:$X$1004,$H9))</f>
        <v/>
      </c>
      <c r="I38" s="96" t="str">
        <f>IF($B38="","",COUNTIFS('様式C-1-1用'!$D$4:$D$1004,$B38,'様式C-1-1用'!$I$4:$I$1004,$H8,'様式C-1-1用'!$X$4:$X$1004,$I9))</f>
        <v/>
      </c>
      <c r="J38" s="96" t="str">
        <f>IF($B38="","",COUNTIFS('様式C-1-1用'!$D$4:$D$1004,$B38,'様式C-1-1用'!$I$4:$I$1004,$H8,'様式C-1-1用'!$X$4:$X$1004,$J9))</f>
        <v/>
      </c>
      <c r="K38" s="97" t="str">
        <f>IF($B38="","",COUNTIFS('様式C-1-1用'!$D$4:$D$1004,$B38,'様式C-1-1用'!$I$4:$I$1004,$H8,'様式C-1-1用'!$X$4:$X$1004,$K9))</f>
        <v/>
      </c>
      <c r="L38" s="98" t="str">
        <f>IF($B38="","",COUNTIFS('様式C-1-1用'!$D$4:$D$1004,$B38,'様式C-1-1用'!$I$4:$I$1004,$L8,'様式C-1-1用'!$X$4:$X$1004,$L9))</f>
        <v/>
      </c>
      <c r="M38" s="96" t="str">
        <f>IF($B38="","",COUNTIFS('様式C-1-1用'!$D$4:$D$1004,$B38,'様式C-1-1用'!$I$4:$I$1004,$L8,'様式C-1-1用'!$X$4:$X$1004,$M9))</f>
        <v/>
      </c>
      <c r="N38" s="96" t="str">
        <f>IF($B38="","",COUNTIFS('様式C-1-1用'!$D$4:$D$1004,$B38,'様式C-1-1用'!$I$4:$I$1004,$L8,'様式C-1-1用'!$X$4:$X$1004,$N9))</f>
        <v/>
      </c>
      <c r="O38" s="97" t="str">
        <f>IF($B38="","",COUNTIFS('様式C-1-1用'!$D$4:$D$1004,$B38,'様式C-1-1用'!$I$4:$I$1004,$L8,'様式C-1-1用'!$X$4:$X$1004,$O9))</f>
        <v/>
      </c>
      <c r="P38" s="279" t="str">
        <f t="shared" si="0"/>
        <v/>
      </c>
      <c r="Q38" s="277" t="str">
        <f t="shared" si="1"/>
        <v/>
      </c>
      <c r="R38" s="278" t="str">
        <f t="shared" si="16"/>
        <v/>
      </c>
      <c r="S38" s="98" t="str">
        <f t="shared" si="2"/>
        <v/>
      </c>
      <c r="T38" s="96" t="str">
        <f t="shared" si="3"/>
        <v/>
      </c>
      <c r="U38" s="97" t="str">
        <f t="shared" si="4"/>
        <v/>
      </c>
      <c r="V38" s="98" t="str">
        <f t="shared" si="5"/>
        <v/>
      </c>
      <c r="W38" s="96" t="str">
        <f t="shared" si="6"/>
        <v/>
      </c>
      <c r="X38" s="99" t="str">
        <f t="shared" si="7"/>
        <v/>
      </c>
      <c r="Y38" s="100" t="str">
        <f t="shared" si="8"/>
        <v/>
      </c>
      <c r="Z38" s="101" t="str">
        <f t="shared" si="9"/>
        <v/>
      </c>
      <c r="AA38" s="101" t="str">
        <f t="shared" si="10"/>
        <v/>
      </c>
      <c r="AB38" s="100" t="str">
        <f t="shared" si="11"/>
        <v/>
      </c>
      <c r="AC38" s="283" t="str">
        <f t="shared" si="12"/>
        <v/>
      </c>
      <c r="AD38" s="284" t="str">
        <f t="shared" si="13"/>
        <v/>
      </c>
      <c r="AE38" s="284" t="str">
        <f t="shared" si="14"/>
        <v/>
      </c>
      <c r="AF38" s="285" t="str">
        <f t="shared" si="15"/>
        <v/>
      </c>
      <c r="AG38" s="362" t="str">
        <f>IF($B38="","",IFERROR(SUMIF('様式C-1-1用'!$BT$4:$BT$1003,B38,'様式C-1-1用'!$BY$4:$BY$1003),0))</f>
        <v/>
      </c>
      <c r="AH38" s="360" t="str">
        <f>IF($B38="","",IFERROR(SUMIF('様式C-1-1用'!$BT$4:$BT$1003,B38,'様式C-1-1用'!$BZ$4:$BZ$1003),0))</f>
        <v/>
      </c>
      <c r="AI38" s="360" t="str">
        <f>IF($B38="","",IFERROR(SUMIF('様式C-1-1用'!$BT$4:$BT$1003,B38,'様式C-1-1用'!$CA$4:$CA$1003),0))</f>
        <v/>
      </c>
      <c r="AJ38" s="360" t="str">
        <f>IF($B38="","",IFERROR(SUMIF('様式C-1-1用'!$BT$4:$BT$1003,B38,'様式C-1-1用'!$CB$4:$CB$1003),0))</f>
        <v/>
      </c>
      <c r="AK38" s="360" t="str">
        <f>IF($B38="","",IFERROR(SUMIF('様式C-1-1用'!$BT$4:$BT$1003,B38,'様式C-1-1用'!$CC$4:$CC$1003),0))</f>
        <v/>
      </c>
      <c r="AL38" s="360" t="str">
        <f>IF($B38="","",IFERROR(SUMIF('様式C-1-1用'!$BT$4:$BT$1003,B38,'様式C-1-1用'!$CD$4:$CD$1003),0))</f>
        <v/>
      </c>
      <c r="AM38" s="360" t="str">
        <f>IF($B38="","",IFERROR(SUMIF('様式C-1-1用'!$BT$4:$BT$1003,B38,'様式C-1-1用'!$CE$4:$CE$1003),0))</f>
        <v/>
      </c>
      <c r="AN38" s="369" t="str">
        <f>IF($B38="","",IFERROR(SUMIF('様式C-1-1用'!$BT$4:$BT$1003,B38,'様式C-1-1用'!$CF$4:$CF$1003),0))</f>
        <v/>
      </c>
      <c r="AO38" s="4"/>
      <c r="AP38" s="4"/>
      <c r="AQ38" s="4"/>
      <c r="AR38" s="4"/>
      <c r="AS38" s="4"/>
      <c r="AT38" s="361">
        <f t="shared" si="17"/>
        <v>1</v>
      </c>
      <c r="AU38" s="4"/>
    </row>
    <row r="39" spans="2:47" x14ac:dyDescent="0.15">
      <c r="B39" s="368" t="str">
        <f>IF(OR(B38="",B38="PE"),"",'様式A-2'!$B39)</f>
        <v/>
      </c>
      <c r="C39" s="275" t="str">
        <f>IF(B39="","",VLOOKUP(B39,'様式A-2'!$B$10:$C$934,2,0))</f>
        <v/>
      </c>
      <c r="D39" s="95" t="str">
        <f>IF($B39="","",COUNTIFS('様式C-1-1用'!$D$4:$D$1100,$B39,'様式C-1-1用'!$I$4:$I$1100,$D8,'様式C-1-1用'!$X$4:$X$1100,$D9))</f>
        <v/>
      </c>
      <c r="E39" s="96" t="str">
        <f>IF($B39="","",COUNTIFS('様式C-1-1用'!$D$4:$D$1004,$B39,'様式C-1-1用'!$I$4:$I$1004,$D8,'様式C-1-1用'!$X$4:$X$1004,$E9))</f>
        <v/>
      </c>
      <c r="F39" s="96" t="str">
        <f>IF($B39="","",COUNTIFS('様式C-1-1用'!$D$4:$D$1004,$B39,'様式C-1-1用'!$I$4:$I$1004,$D8,'様式C-1-1用'!$X$4:$X$1004,$F9))</f>
        <v/>
      </c>
      <c r="G39" s="97" t="str">
        <f>IF($B39="","",COUNTIFS('様式C-1-1用'!$D$4:$D$1004,$B39,'様式C-1-1用'!$I$4:$I$1004,$D8,'様式C-1-1用'!$X$4:$X$1004,$G9))</f>
        <v/>
      </c>
      <c r="H39" s="98" t="str">
        <f>IF($B39="","",COUNTIFS('様式C-1-1用'!$D$4:$D$1004,$B39,'様式C-1-1用'!$I$4:$I$1004,$H8,'様式C-1-1用'!$X$4:$X$1004,$H9))</f>
        <v/>
      </c>
      <c r="I39" s="96" t="str">
        <f>IF($B39="","",COUNTIFS('様式C-1-1用'!$D$4:$D$1004,$B39,'様式C-1-1用'!$I$4:$I$1004,$H8,'様式C-1-1用'!$X$4:$X$1004,$I9))</f>
        <v/>
      </c>
      <c r="J39" s="96" t="str">
        <f>IF($B39="","",COUNTIFS('様式C-1-1用'!$D$4:$D$1004,$B39,'様式C-1-1用'!$I$4:$I$1004,$H8,'様式C-1-1用'!$X$4:$X$1004,$J9))</f>
        <v/>
      </c>
      <c r="K39" s="97" t="str">
        <f>IF($B39="","",COUNTIFS('様式C-1-1用'!$D$4:$D$1004,$B39,'様式C-1-1用'!$I$4:$I$1004,$H8,'様式C-1-1用'!$X$4:$X$1004,$K9))</f>
        <v/>
      </c>
      <c r="L39" s="98" t="str">
        <f>IF($B39="","",COUNTIFS('様式C-1-1用'!$D$4:$D$1004,$B39,'様式C-1-1用'!$I$4:$I$1004,$L8,'様式C-1-1用'!$X$4:$X$1004,$L9))</f>
        <v/>
      </c>
      <c r="M39" s="96" t="str">
        <f>IF($B39="","",COUNTIFS('様式C-1-1用'!$D$4:$D$1004,$B39,'様式C-1-1用'!$I$4:$I$1004,$L8,'様式C-1-1用'!$X$4:$X$1004,$M9))</f>
        <v/>
      </c>
      <c r="N39" s="96" t="str">
        <f>IF($B39="","",COUNTIFS('様式C-1-1用'!$D$4:$D$1004,$B39,'様式C-1-1用'!$I$4:$I$1004,$L8,'様式C-1-1用'!$X$4:$X$1004,$N9))</f>
        <v/>
      </c>
      <c r="O39" s="97" t="str">
        <f>IF($B39="","",COUNTIFS('様式C-1-1用'!$D$4:$D$1004,$B39,'様式C-1-1用'!$I$4:$I$1004,$L8,'様式C-1-1用'!$X$4:$X$1004,$O9))</f>
        <v/>
      </c>
      <c r="P39" s="279" t="str">
        <f t="shared" si="0"/>
        <v/>
      </c>
      <c r="Q39" s="277" t="str">
        <f t="shared" si="1"/>
        <v/>
      </c>
      <c r="R39" s="278" t="str">
        <f t="shared" si="16"/>
        <v/>
      </c>
      <c r="S39" s="98" t="str">
        <f t="shared" si="2"/>
        <v/>
      </c>
      <c r="T39" s="96" t="str">
        <f t="shared" si="3"/>
        <v/>
      </c>
      <c r="U39" s="97" t="str">
        <f t="shared" si="4"/>
        <v/>
      </c>
      <c r="V39" s="98" t="str">
        <f t="shared" si="5"/>
        <v/>
      </c>
      <c r="W39" s="96" t="str">
        <f t="shared" si="6"/>
        <v/>
      </c>
      <c r="X39" s="99" t="str">
        <f t="shared" si="7"/>
        <v/>
      </c>
      <c r="Y39" s="100" t="str">
        <f t="shared" si="8"/>
        <v/>
      </c>
      <c r="Z39" s="101" t="str">
        <f t="shared" si="9"/>
        <v/>
      </c>
      <c r="AA39" s="101" t="str">
        <f t="shared" si="10"/>
        <v/>
      </c>
      <c r="AB39" s="100" t="str">
        <f t="shared" si="11"/>
        <v/>
      </c>
      <c r="AC39" s="283" t="str">
        <f t="shared" si="12"/>
        <v/>
      </c>
      <c r="AD39" s="284" t="str">
        <f t="shared" si="13"/>
        <v/>
      </c>
      <c r="AE39" s="284" t="str">
        <f t="shared" si="14"/>
        <v/>
      </c>
      <c r="AF39" s="285" t="str">
        <f t="shared" si="15"/>
        <v/>
      </c>
      <c r="AG39" s="362" t="str">
        <f>IF($B39="","",IFERROR(SUMIF('様式C-1-1用'!$BT$4:$BT$1003,B39,'様式C-1-1用'!$BY$4:$BY$1003),0))</f>
        <v/>
      </c>
      <c r="AH39" s="360" t="str">
        <f>IF($B39="","",IFERROR(SUMIF('様式C-1-1用'!$BT$4:$BT$1003,B39,'様式C-1-1用'!$BZ$4:$BZ$1003),0))</f>
        <v/>
      </c>
      <c r="AI39" s="360" t="str">
        <f>IF($B39="","",IFERROR(SUMIF('様式C-1-1用'!$BT$4:$BT$1003,B39,'様式C-1-1用'!$CA$4:$CA$1003),0))</f>
        <v/>
      </c>
      <c r="AJ39" s="360" t="str">
        <f>IF($B39="","",IFERROR(SUMIF('様式C-1-1用'!$BT$4:$BT$1003,B39,'様式C-1-1用'!$CB$4:$CB$1003),0))</f>
        <v/>
      </c>
      <c r="AK39" s="360" t="str">
        <f>IF($B39="","",IFERROR(SUMIF('様式C-1-1用'!$BT$4:$BT$1003,B39,'様式C-1-1用'!$CC$4:$CC$1003),0))</f>
        <v/>
      </c>
      <c r="AL39" s="360" t="str">
        <f>IF($B39="","",IFERROR(SUMIF('様式C-1-1用'!$BT$4:$BT$1003,B39,'様式C-1-1用'!$CD$4:$CD$1003),0))</f>
        <v/>
      </c>
      <c r="AM39" s="360" t="str">
        <f>IF($B39="","",IFERROR(SUMIF('様式C-1-1用'!$BT$4:$BT$1003,B39,'様式C-1-1用'!$CE$4:$CE$1003),0))</f>
        <v/>
      </c>
      <c r="AN39" s="369" t="str">
        <f>IF($B39="","",IFERROR(SUMIF('様式C-1-1用'!$BT$4:$BT$1003,B39,'様式C-1-1用'!$CF$4:$CF$1003),0))</f>
        <v/>
      </c>
      <c r="AO39" s="4"/>
      <c r="AP39" s="4"/>
      <c r="AQ39" s="4"/>
      <c r="AR39" s="4"/>
      <c r="AS39" s="4"/>
      <c r="AT39" s="361">
        <f t="shared" si="17"/>
        <v>1</v>
      </c>
      <c r="AU39" s="4"/>
    </row>
    <row r="40" spans="2:47" x14ac:dyDescent="0.15">
      <c r="B40" s="368" t="str">
        <f>IF(OR(B39="",B39="PE"),"",'様式A-2'!$B40)</f>
        <v/>
      </c>
      <c r="C40" s="275" t="str">
        <f>IF(B40="","",VLOOKUP(B40,'様式A-2'!$B$10:$C$934,2,0))</f>
        <v/>
      </c>
      <c r="D40" s="95" t="str">
        <f>IF($B40="","",COUNTIFS('様式C-1-1用'!$D$4:$D$1100,$B40,'様式C-1-1用'!$I$4:$I$1100,$D8,'様式C-1-1用'!$X$4:$X$1100,$D9))</f>
        <v/>
      </c>
      <c r="E40" s="96" t="str">
        <f>IF($B40="","",COUNTIFS('様式C-1-1用'!$D$4:$D$1004,$B40,'様式C-1-1用'!$I$4:$I$1004,$D8,'様式C-1-1用'!$X$4:$X$1004,$E9))</f>
        <v/>
      </c>
      <c r="F40" s="96" t="str">
        <f>IF($B40="","",COUNTIFS('様式C-1-1用'!$D$4:$D$1004,$B40,'様式C-1-1用'!$I$4:$I$1004,$D8,'様式C-1-1用'!$X$4:$X$1004,$F9))</f>
        <v/>
      </c>
      <c r="G40" s="97" t="str">
        <f>IF($B40="","",COUNTIFS('様式C-1-1用'!$D$4:$D$1004,$B40,'様式C-1-1用'!$I$4:$I$1004,$D8,'様式C-1-1用'!$X$4:$X$1004,$G9))</f>
        <v/>
      </c>
      <c r="H40" s="98" t="str">
        <f>IF($B40="","",COUNTIFS('様式C-1-1用'!$D$4:$D$1004,$B40,'様式C-1-1用'!$I$4:$I$1004,$H8,'様式C-1-1用'!$X$4:$X$1004,$H9))</f>
        <v/>
      </c>
      <c r="I40" s="96" t="str">
        <f>IF($B40="","",COUNTIFS('様式C-1-1用'!$D$4:$D$1004,$B40,'様式C-1-1用'!$I$4:$I$1004,$H8,'様式C-1-1用'!$X$4:$X$1004,$I9))</f>
        <v/>
      </c>
      <c r="J40" s="96" t="str">
        <f>IF($B40="","",COUNTIFS('様式C-1-1用'!$D$4:$D$1004,$B40,'様式C-1-1用'!$I$4:$I$1004,$H8,'様式C-1-1用'!$X$4:$X$1004,$J9))</f>
        <v/>
      </c>
      <c r="K40" s="97" t="str">
        <f>IF($B40="","",COUNTIFS('様式C-1-1用'!$D$4:$D$1004,$B40,'様式C-1-1用'!$I$4:$I$1004,$H8,'様式C-1-1用'!$X$4:$X$1004,$K9))</f>
        <v/>
      </c>
      <c r="L40" s="98" t="str">
        <f>IF($B40="","",COUNTIFS('様式C-1-1用'!$D$4:$D$1004,$B40,'様式C-1-1用'!$I$4:$I$1004,$L8,'様式C-1-1用'!$X$4:$X$1004,$L9))</f>
        <v/>
      </c>
      <c r="M40" s="96" t="str">
        <f>IF($B40="","",COUNTIFS('様式C-1-1用'!$D$4:$D$1004,$B40,'様式C-1-1用'!$I$4:$I$1004,$L8,'様式C-1-1用'!$X$4:$X$1004,$M9))</f>
        <v/>
      </c>
      <c r="N40" s="96" t="str">
        <f>IF($B40="","",COUNTIFS('様式C-1-1用'!$D$4:$D$1004,$B40,'様式C-1-1用'!$I$4:$I$1004,$L8,'様式C-1-1用'!$X$4:$X$1004,$N9))</f>
        <v/>
      </c>
      <c r="O40" s="97" t="str">
        <f>IF($B40="","",COUNTIFS('様式C-1-1用'!$D$4:$D$1004,$B40,'様式C-1-1用'!$I$4:$I$1004,$L8,'様式C-1-1用'!$X$4:$X$1004,$O9))</f>
        <v/>
      </c>
      <c r="P40" s="279" t="str">
        <f t="shared" si="0"/>
        <v/>
      </c>
      <c r="Q40" s="277" t="str">
        <f t="shared" si="1"/>
        <v/>
      </c>
      <c r="R40" s="278" t="str">
        <f t="shared" si="16"/>
        <v/>
      </c>
      <c r="S40" s="98" t="str">
        <f t="shared" si="2"/>
        <v/>
      </c>
      <c r="T40" s="96" t="str">
        <f t="shared" si="3"/>
        <v/>
      </c>
      <c r="U40" s="97" t="str">
        <f t="shared" si="4"/>
        <v/>
      </c>
      <c r="V40" s="98" t="str">
        <f t="shared" si="5"/>
        <v/>
      </c>
      <c r="W40" s="96" t="str">
        <f t="shared" si="6"/>
        <v/>
      </c>
      <c r="X40" s="99" t="str">
        <f t="shared" si="7"/>
        <v/>
      </c>
      <c r="Y40" s="100" t="str">
        <f t="shared" si="8"/>
        <v/>
      </c>
      <c r="Z40" s="101" t="str">
        <f t="shared" si="9"/>
        <v/>
      </c>
      <c r="AA40" s="101" t="str">
        <f t="shared" si="10"/>
        <v/>
      </c>
      <c r="AB40" s="100" t="str">
        <f t="shared" si="11"/>
        <v/>
      </c>
      <c r="AC40" s="283" t="str">
        <f t="shared" si="12"/>
        <v/>
      </c>
      <c r="AD40" s="284" t="str">
        <f t="shared" si="13"/>
        <v/>
      </c>
      <c r="AE40" s="284" t="str">
        <f t="shared" si="14"/>
        <v/>
      </c>
      <c r="AF40" s="285" t="str">
        <f t="shared" si="15"/>
        <v/>
      </c>
      <c r="AG40" s="362" t="str">
        <f>IF($B40="","",IFERROR(SUMIF('様式C-1-1用'!$BT$4:$BT$1003,B40,'様式C-1-1用'!$BY$4:$BY$1003),0))</f>
        <v/>
      </c>
      <c r="AH40" s="360" t="str">
        <f>IF($B40="","",IFERROR(SUMIF('様式C-1-1用'!$BT$4:$BT$1003,B40,'様式C-1-1用'!$BZ$4:$BZ$1003),0))</f>
        <v/>
      </c>
      <c r="AI40" s="360" t="str">
        <f>IF($B40="","",IFERROR(SUMIF('様式C-1-1用'!$BT$4:$BT$1003,B40,'様式C-1-1用'!$CA$4:$CA$1003),0))</f>
        <v/>
      </c>
      <c r="AJ40" s="360" t="str">
        <f>IF($B40="","",IFERROR(SUMIF('様式C-1-1用'!$BT$4:$BT$1003,B40,'様式C-1-1用'!$CB$4:$CB$1003),0))</f>
        <v/>
      </c>
      <c r="AK40" s="360" t="str">
        <f>IF($B40="","",IFERROR(SUMIF('様式C-1-1用'!$BT$4:$BT$1003,B40,'様式C-1-1用'!$CC$4:$CC$1003),0))</f>
        <v/>
      </c>
      <c r="AL40" s="360" t="str">
        <f>IF($B40="","",IFERROR(SUMIF('様式C-1-1用'!$BT$4:$BT$1003,B40,'様式C-1-1用'!$CD$4:$CD$1003),0))</f>
        <v/>
      </c>
      <c r="AM40" s="360" t="str">
        <f>IF($B40="","",IFERROR(SUMIF('様式C-1-1用'!$BT$4:$BT$1003,B40,'様式C-1-1用'!$CE$4:$CE$1003),0))</f>
        <v/>
      </c>
      <c r="AN40" s="369" t="str">
        <f>IF($B40="","",IFERROR(SUMIF('様式C-1-1用'!$BT$4:$BT$1003,B40,'様式C-1-1用'!$CF$4:$CF$1003),0))</f>
        <v/>
      </c>
      <c r="AO40" s="4"/>
      <c r="AP40" s="4"/>
      <c r="AQ40" s="4"/>
      <c r="AR40" s="4"/>
      <c r="AS40" s="4"/>
      <c r="AT40" s="361">
        <f t="shared" si="17"/>
        <v>1</v>
      </c>
      <c r="AU40" s="4"/>
    </row>
    <row r="41" spans="2:47" x14ac:dyDescent="0.15">
      <c r="B41" s="368" t="str">
        <f>IF(OR(B40="",B40="PE"),"",'様式A-2'!$B41)</f>
        <v/>
      </c>
      <c r="C41" s="275" t="str">
        <f>IF(B41="","",VLOOKUP(B41,'様式A-2'!$B$10:$C$934,2,0))</f>
        <v/>
      </c>
      <c r="D41" s="95" t="str">
        <f>IF($B41="","",COUNTIFS('様式C-1-1用'!$D$4:$D$1100,$B41,'様式C-1-1用'!$I$4:$I$1100,$D8,'様式C-1-1用'!$X$4:$X$1100,$D9))</f>
        <v/>
      </c>
      <c r="E41" s="96" t="str">
        <f>IF($B41="","",COUNTIFS('様式C-1-1用'!$D$4:$D$1004,$B41,'様式C-1-1用'!$I$4:$I$1004,$D8,'様式C-1-1用'!$X$4:$X$1004,$E9))</f>
        <v/>
      </c>
      <c r="F41" s="96" t="str">
        <f>IF($B41="","",COUNTIFS('様式C-1-1用'!$D$4:$D$1004,$B41,'様式C-1-1用'!$I$4:$I$1004,$D8,'様式C-1-1用'!$X$4:$X$1004,$F9))</f>
        <v/>
      </c>
      <c r="G41" s="97" t="str">
        <f>IF($B41="","",COUNTIFS('様式C-1-1用'!$D$4:$D$1004,$B41,'様式C-1-1用'!$I$4:$I$1004,$D8,'様式C-1-1用'!$X$4:$X$1004,$G9))</f>
        <v/>
      </c>
      <c r="H41" s="98" t="str">
        <f>IF($B41="","",COUNTIFS('様式C-1-1用'!$D$4:$D$1004,$B41,'様式C-1-1用'!$I$4:$I$1004,$H8,'様式C-1-1用'!$X$4:$X$1004,$H9))</f>
        <v/>
      </c>
      <c r="I41" s="96" t="str">
        <f>IF($B41="","",COUNTIFS('様式C-1-1用'!$D$4:$D$1004,$B41,'様式C-1-1用'!$I$4:$I$1004,$H8,'様式C-1-1用'!$X$4:$X$1004,$I9))</f>
        <v/>
      </c>
      <c r="J41" s="96" t="str">
        <f>IF($B41="","",COUNTIFS('様式C-1-1用'!$D$4:$D$1004,$B41,'様式C-1-1用'!$I$4:$I$1004,$H8,'様式C-1-1用'!$X$4:$X$1004,$J9))</f>
        <v/>
      </c>
      <c r="K41" s="97" t="str">
        <f>IF($B41="","",COUNTIFS('様式C-1-1用'!$D$4:$D$1004,$B41,'様式C-1-1用'!$I$4:$I$1004,$H8,'様式C-1-1用'!$X$4:$X$1004,$K9))</f>
        <v/>
      </c>
      <c r="L41" s="98" t="str">
        <f>IF($B41="","",COUNTIFS('様式C-1-1用'!$D$4:$D$1004,$B41,'様式C-1-1用'!$I$4:$I$1004,$L8,'様式C-1-1用'!$X$4:$X$1004,$L9))</f>
        <v/>
      </c>
      <c r="M41" s="96" t="str">
        <f>IF($B41="","",COUNTIFS('様式C-1-1用'!$D$4:$D$1004,$B41,'様式C-1-1用'!$I$4:$I$1004,$L8,'様式C-1-1用'!$X$4:$X$1004,$M9))</f>
        <v/>
      </c>
      <c r="N41" s="96" t="str">
        <f>IF($B41="","",COUNTIFS('様式C-1-1用'!$D$4:$D$1004,$B41,'様式C-1-1用'!$I$4:$I$1004,$L8,'様式C-1-1用'!$X$4:$X$1004,$N9))</f>
        <v/>
      </c>
      <c r="O41" s="97" t="str">
        <f>IF($B41="","",COUNTIFS('様式C-1-1用'!$D$4:$D$1004,$B41,'様式C-1-1用'!$I$4:$I$1004,$L8,'様式C-1-1用'!$X$4:$X$1004,$O9))</f>
        <v/>
      </c>
      <c r="P41" s="279" t="str">
        <f t="shared" si="0"/>
        <v/>
      </c>
      <c r="Q41" s="277" t="str">
        <f t="shared" si="1"/>
        <v/>
      </c>
      <c r="R41" s="278" t="str">
        <f t="shared" si="16"/>
        <v/>
      </c>
      <c r="S41" s="98" t="str">
        <f t="shared" si="2"/>
        <v/>
      </c>
      <c r="T41" s="96" t="str">
        <f t="shared" si="3"/>
        <v/>
      </c>
      <c r="U41" s="97" t="str">
        <f t="shared" si="4"/>
        <v/>
      </c>
      <c r="V41" s="98" t="str">
        <f t="shared" si="5"/>
        <v/>
      </c>
      <c r="W41" s="96" t="str">
        <f t="shared" si="6"/>
        <v/>
      </c>
      <c r="X41" s="99" t="str">
        <f t="shared" si="7"/>
        <v/>
      </c>
      <c r="Y41" s="100" t="str">
        <f t="shared" si="8"/>
        <v/>
      </c>
      <c r="Z41" s="101" t="str">
        <f t="shared" si="9"/>
        <v/>
      </c>
      <c r="AA41" s="101" t="str">
        <f t="shared" si="10"/>
        <v/>
      </c>
      <c r="AB41" s="100" t="str">
        <f t="shared" si="11"/>
        <v/>
      </c>
      <c r="AC41" s="283" t="str">
        <f t="shared" si="12"/>
        <v/>
      </c>
      <c r="AD41" s="284" t="str">
        <f t="shared" si="13"/>
        <v/>
      </c>
      <c r="AE41" s="284" t="str">
        <f t="shared" si="14"/>
        <v/>
      </c>
      <c r="AF41" s="285" t="str">
        <f t="shared" si="15"/>
        <v/>
      </c>
      <c r="AG41" s="362" t="str">
        <f>IF($B41="","",IFERROR(SUMIF('様式C-1-1用'!$BT$4:$BT$1003,B41,'様式C-1-1用'!$BY$4:$BY$1003),0))</f>
        <v/>
      </c>
      <c r="AH41" s="360" t="str">
        <f>IF($B41="","",IFERROR(SUMIF('様式C-1-1用'!$BT$4:$BT$1003,B41,'様式C-1-1用'!$BZ$4:$BZ$1003),0))</f>
        <v/>
      </c>
      <c r="AI41" s="360" t="str">
        <f>IF($B41="","",IFERROR(SUMIF('様式C-1-1用'!$BT$4:$BT$1003,B41,'様式C-1-1用'!$CA$4:$CA$1003),0))</f>
        <v/>
      </c>
      <c r="AJ41" s="360" t="str">
        <f>IF($B41="","",IFERROR(SUMIF('様式C-1-1用'!$BT$4:$BT$1003,B41,'様式C-1-1用'!$CB$4:$CB$1003),0))</f>
        <v/>
      </c>
      <c r="AK41" s="360" t="str">
        <f>IF($B41="","",IFERROR(SUMIF('様式C-1-1用'!$BT$4:$BT$1003,B41,'様式C-1-1用'!$CC$4:$CC$1003),0))</f>
        <v/>
      </c>
      <c r="AL41" s="360" t="str">
        <f>IF($B41="","",IFERROR(SUMIF('様式C-1-1用'!$BT$4:$BT$1003,B41,'様式C-1-1用'!$CD$4:$CD$1003),0))</f>
        <v/>
      </c>
      <c r="AM41" s="360" t="str">
        <f>IF($B41="","",IFERROR(SUMIF('様式C-1-1用'!$BT$4:$BT$1003,B41,'様式C-1-1用'!$CE$4:$CE$1003),0))</f>
        <v/>
      </c>
      <c r="AN41" s="369" t="str">
        <f>IF($B41="","",IFERROR(SUMIF('様式C-1-1用'!$BT$4:$BT$1003,B41,'様式C-1-1用'!$CF$4:$CF$1003),0))</f>
        <v/>
      </c>
      <c r="AO41" s="4"/>
      <c r="AP41" s="4"/>
      <c r="AQ41" s="4"/>
      <c r="AR41" s="4"/>
      <c r="AS41" s="4"/>
      <c r="AT41" s="361">
        <f t="shared" si="17"/>
        <v>1</v>
      </c>
      <c r="AU41" s="4"/>
    </row>
    <row r="42" spans="2:47" x14ac:dyDescent="0.15">
      <c r="B42" s="368" t="str">
        <f>IF(OR(B41="",B41="PE"),"",'様式A-2'!$B42)</f>
        <v/>
      </c>
      <c r="C42" s="275" t="str">
        <f>IF(B42="","",VLOOKUP(B42,'様式A-2'!$B$10:$C$934,2,0))</f>
        <v/>
      </c>
      <c r="D42" s="95" t="str">
        <f>IF($B42="","",COUNTIFS('様式C-1-1用'!$D$4:$D$1100,$B42,'様式C-1-1用'!$I$4:$I$1100,$D8,'様式C-1-1用'!$X$4:$X$1100,$D9))</f>
        <v/>
      </c>
      <c r="E42" s="96" t="str">
        <f>IF($B42="","",COUNTIFS('様式C-1-1用'!$D$4:$D$1004,$B42,'様式C-1-1用'!$I$4:$I$1004,$D8,'様式C-1-1用'!$X$4:$X$1004,$E9))</f>
        <v/>
      </c>
      <c r="F42" s="96" t="str">
        <f>IF($B42="","",COUNTIFS('様式C-1-1用'!$D$4:$D$1004,$B42,'様式C-1-1用'!$I$4:$I$1004,$D8,'様式C-1-1用'!$X$4:$X$1004,$F9))</f>
        <v/>
      </c>
      <c r="G42" s="97" t="str">
        <f>IF($B42="","",COUNTIFS('様式C-1-1用'!$D$4:$D$1004,$B42,'様式C-1-1用'!$I$4:$I$1004,$D8,'様式C-1-1用'!$X$4:$X$1004,$G9))</f>
        <v/>
      </c>
      <c r="H42" s="98" t="str">
        <f>IF($B42="","",COUNTIFS('様式C-1-1用'!$D$4:$D$1004,$B42,'様式C-1-1用'!$I$4:$I$1004,$H8,'様式C-1-1用'!$X$4:$X$1004,$H9))</f>
        <v/>
      </c>
      <c r="I42" s="96" t="str">
        <f>IF($B42="","",COUNTIFS('様式C-1-1用'!$D$4:$D$1004,$B42,'様式C-1-1用'!$I$4:$I$1004,$H8,'様式C-1-1用'!$X$4:$X$1004,$I9))</f>
        <v/>
      </c>
      <c r="J42" s="96" t="str">
        <f>IF($B42="","",COUNTIFS('様式C-1-1用'!$D$4:$D$1004,$B42,'様式C-1-1用'!$I$4:$I$1004,$H8,'様式C-1-1用'!$X$4:$X$1004,$J9))</f>
        <v/>
      </c>
      <c r="K42" s="97" t="str">
        <f>IF($B42="","",COUNTIFS('様式C-1-1用'!$D$4:$D$1004,$B42,'様式C-1-1用'!$I$4:$I$1004,$H8,'様式C-1-1用'!$X$4:$X$1004,$K9))</f>
        <v/>
      </c>
      <c r="L42" s="98" t="str">
        <f>IF($B42="","",COUNTIFS('様式C-1-1用'!$D$4:$D$1004,$B42,'様式C-1-1用'!$I$4:$I$1004,$L8,'様式C-1-1用'!$X$4:$X$1004,$L9))</f>
        <v/>
      </c>
      <c r="M42" s="96" t="str">
        <f>IF($B42="","",COUNTIFS('様式C-1-1用'!$D$4:$D$1004,$B42,'様式C-1-1用'!$I$4:$I$1004,$L8,'様式C-1-1用'!$X$4:$X$1004,$M9))</f>
        <v/>
      </c>
      <c r="N42" s="96" t="str">
        <f>IF($B42="","",COUNTIFS('様式C-1-1用'!$D$4:$D$1004,$B42,'様式C-1-1用'!$I$4:$I$1004,$L8,'様式C-1-1用'!$X$4:$X$1004,$N9))</f>
        <v/>
      </c>
      <c r="O42" s="97" t="str">
        <f>IF($B42="","",COUNTIFS('様式C-1-1用'!$D$4:$D$1004,$B42,'様式C-1-1用'!$I$4:$I$1004,$L8,'様式C-1-1用'!$X$4:$X$1004,$O9))</f>
        <v/>
      </c>
      <c r="P42" s="279" t="str">
        <f t="shared" si="0"/>
        <v/>
      </c>
      <c r="Q42" s="277" t="str">
        <f t="shared" si="1"/>
        <v/>
      </c>
      <c r="R42" s="278" t="str">
        <f t="shared" si="16"/>
        <v/>
      </c>
      <c r="S42" s="98" t="str">
        <f t="shared" si="2"/>
        <v/>
      </c>
      <c r="T42" s="96" t="str">
        <f t="shared" si="3"/>
        <v/>
      </c>
      <c r="U42" s="97" t="str">
        <f t="shared" si="4"/>
        <v/>
      </c>
      <c r="V42" s="98" t="str">
        <f t="shared" si="5"/>
        <v/>
      </c>
      <c r="W42" s="96" t="str">
        <f t="shared" si="6"/>
        <v/>
      </c>
      <c r="X42" s="99" t="str">
        <f t="shared" si="7"/>
        <v/>
      </c>
      <c r="Y42" s="100" t="str">
        <f t="shared" si="8"/>
        <v/>
      </c>
      <c r="Z42" s="101" t="str">
        <f t="shared" si="9"/>
        <v/>
      </c>
      <c r="AA42" s="101" t="str">
        <f t="shared" si="10"/>
        <v/>
      </c>
      <c r="AB42" s="100" t="str">
        <f t="shared" si="11"/>
        <v/>
      </c>
      <c r="AC42" s="283" t="str">
        <f t="shared" si="12"/>
        <v/>
      </c>
      <c r="AD42" s="284" t="str">
        <f t="shared" si="13"/>
        <v/>
      </c>
      <c r="AE42" s="284" t="str">
        <f t="shared" si="14"/>
        <v/>
      </c>
      <c r="AF42" s="285" t="str">
        <f t="shared" si="15"/>
        <v/>
      </c>
      <c r="AG42" s="362" t="str">
        <f>IF($B42="","",IFERROR(SUMIF('様式C-1-1用'!$BT$4:$BT$1003,B42,'様式C-1-1用'!$BY$4:$BY$1003),0))</f>
        <v/>
      </c>
      <c r="AH42" s="360" t="str">
        <f>IF($B42="","",IFERROR(SUMIF('様式C-1-1用'!$BT$4:$BT$1003,B42,'様式C-1-1用'!$BZ$4:$BZ$1003),0))</f>
        <v/>
      </c>
      <c r="AI42" s="360" t="str">
        <f>IF($B42="","",IFERROR(SUMIF('様式C-1-1用'!$BT$4:$BT$1003,B42,'様式C-1-1用'!$CA$4:$CA$1003),0))</f>
        <v/>
      </c>
      <c r="AJ42" s="360" t="str">
        <f>IF($B42="","",IFERROR(SUMIF('様式C-1-1用'!$BT$4:$BT$1003,B42,'様式C-1-1用'!$CB$4:$CB$1003),0))</f>
        <v/>
      </c>
      <c r="AK42" s="360" t="str">
        <f>IF($B42="","",IFERROR(SUMIF('様式C-1-1用'!$BT$4:$BT$1003,B42,'様式C-1-1用'!$CC$4:$CC$1003),0))</f>
        <v/>
      </c>
      <c r="AL42" s="360" t="str">
        <f>IF($B42="","",IFERROR(SUMIF('様式C-1-1用'!$BT$4:$BT$1003,B42,'様式C-1-1用'!$CD$4:$CD$1003),0))</f>
        <v/>
      </c>
      <c r="AM42" s="360" t="str">
        <f>IF($B42="","",IFERROR(SUMIF('様式C-1-1用'!$BT$4:$BT$1003,B42,'様式C-1-1用'!$CE$4:$CE$1003),0))</f>
        <v/>
      </c>
      <c r="AN42" s="369" t="str">
        <f>IF($B42="","",IFERROR(SUMIF('様式C-1-1用'!$BT$4:$BT$1003,B42,'様式C-1-1用'!$CF$4:$CF$1003),0))</f>
        <v/>
      </c>
      <c r="AO42" s="4"/>
      <c r="AP42" s="4"/>
      <c r="AQ42" s="4"/>
      <c r="AR42" s="4"/>
      <c r="AS42" s="4"/>
      <c r="AT42" s="361">
        <f t="shared" ref="AT42:AT45" si="18">IF(AB42="Ⅳ",4,IF(AB42="Ⅲ",3,IF(AB42="Ⅱ",2,1)))</f>
        <v>1</v>
      </c>
      <c r="AU42" s="4"/>
    </row>
    <row r="43" spans="2:47" x14ac:dyDescent="0.15">
      <c r="B43" s="368" t="str">
        <f>IF(OR(B42="",B42="PE"),"",'様式A-2'!$B43)</f>
        <v/>
      </c>
      <c r="C43" s="275" t="str">
        <f>IF(B43="","",VLOOKUP(B43,'様式A-2'!$B$10:$C$934,2,0))</f>
        <v/>
      </c>
      <c r="D43" s="95" t="str">
        <f>IF($B43="","",COUNTIFS('様式C-1-1用'!$D$4:$D$1100,$B43,'様式C-1-1用'!$I$4:$I$1100,$D8,'様式C-1-1用'!$X$4:$X$1100,$D9))</f>
        <v/>
      </c>
      <c r="E43" s="96" t="str">
        <f>IF($B43="","",COUNTIFS('様式C-1-1用'!$D$4:$D$1004,$B43,'様式C-1-1用'!$I$4:$I$1004,$D8,'様式C-1-1用'!$X$4:$X$1004,$E9))</f>
        <v/>
      </c>
      <c r="F43" s="96" t="str">
        <f>IF($B43="","",COUNTIFS('様式C-1-1用'!$D$4:$D$1004,$B43,'様式C-1-1用'!$I$4:$I$1004,$D8,'様式C-1-1用'!$X$4:$X$1004,$F9))</f>
        <v/>
      </c>
      <c r="G43" s="97" t="str">
        <f>IF($B43="","",COUNTIFS('様式C-1-1用'!$D$4:$D$1004,$B43,'様式C-1-1用'!$I$4:$I$1004,$D8,'様式C-1-1用'!$X$4:$X$1004,$G9))</f>
        <v/>
      </c>
      <c r="H43" s="98" t="str">
        <f>IF($B43="","",COUNTIFS('様式C-1-1用'!$D$4:$D$1004,$B43,'様式C-1-1用'!$I$4:$I$1004,$H8,'様式C-1-1用'!$X$4:$X$1004,$H9))</f>
        <v/>
      </c>
      <c r="I43" s="96" t="str">
        <f>IF($B43="","",COUNTIFS('様式C-1-1用'!$D$4:$D$1004,$B43,'様式C-1-1用'!$I$4:$I$1004,$H8,'様式C-1-1用'!$X$4:$X$1004,$I9))</f>
        <v/>
      </c>
      <c r="J43" s="96" t="str">
        <f>IF($B43="","",COUNTIFS('様式C-1-1用'!$D$4:$D$1004,$B43,'様式C-1-1用'!$I$4:$I$1004,$H8,'様式C-1-1用'!$X$4:$X$1004,$J9))</f>
        <v/>
      </c>
      <c r="K43" s="97" t="str">
        <f>IF($B43="","",COUNTIFS('様式C-1-1用'!$D$4:$D$1004,$B43,'様式C-1-1用'!$I$4:$I$1004,$H8,'様式C-1-1用'!$X$4:$X$1004,$K9))</f>
        <v/>
      </c>
      <c r="L43" s="98" t="str">
        <f>IF($B43="","",COUNTIFS('様式C-1-1用'!$D$4:$D$1004,$B43,'様式C-1-1用'!$I$4:$I$1004,$L8,'様式C-1-1用'!$X$4:$X$1004,$L9))</f>
        <v/>
      </c>
      <c r="M43" s="96" t="str">
        <f>IF($B43="","",COUNTIFS('様式C-1-1用'!$D$4:$D$1004,$B43,'様式C-1-1用'!$I$4:$I$1004,$L8,'様式C-1-1用'!$X$4:$X$1004,$M9))</f>
        <v/>
      </c>
      <c r="N43" s="96" t="str">
        <f>IF($B43="","",COUNTIFS('様式C-1-1用'!$D$4:$D$1004,$B43,'様式C-1-1用'!$I$4:$I$1004,$L8,'様式C-1-1用'!$X$4:$X$1004,$N9))</f>
        <v/>
      </c>
      <c r="O43" s="97" t="str">
        <f>IF($B43="","",COUNTIFS('様式C-1-1用'!$D$4:$D$1004,$B43,'様式C-1-1用'!$I$4:$I$1004,$L8,'様式C-1-1用'!$X$4:$X$1004,$O9))</f>
        <v/>
      </c>
      <c r="P43" s="279" t="str">
        <f t="shared" si="0"/>
        <v/>
      </c>
      <c r="Q43" s="277" t="str">
        <f t="shared" si="1"/>
        <v/>
      </c>
      <c r="R43" s="278" t="str">
        <f t="shared" si="16"/>
        <v/>
      </c>
      <c r="S43" s="98" t="str">
        <f t="shared" si="2"/>
        <v/>
      </c>
      <c r="T43" s="96" t="str">
        <f t="shared" si="3"/>
        <v/>
      </c>
      <c r="U43" s="97" t="str">
        <f t="shared" si="4"/>
        <v/>
      </c>
      <c r="V43" s="98" t="str">
        <f t="shared" si="5"/>
        <v/>
      </c>
      <c r="W43" s="96" t="str">
        <f t="shared" si="6"/>
        <v/>
      </c>
      <c r="X43" s="99" t="str">
        <f t="shared" si="7"/>
        <v/>
      </c>
      <c r="Y43" s="100" t="str">
        <f t="shared" si="8"/>
        <v/>
      </c>
      <c r="Z43" s="101" t="str">
        <f t="shared" si="9"/>
        <v/>
      </c>
      <c r="AA43" s="101" t="str">
        <f t="shared" si="10"/>
        <v/>
      </c>
      <c r="AB43" s="100" t="str">
        <f t="shared" si="11"/>
        <v/>
      </c>
      <c r="AC43" s="283" t="str">
        <f t="shared" si="12"/>
        <v/>
      </c>
      <c r="AD43" s="284" t="str">
        <f t="shared" si="13"/>
        <v/>
      </c>
      <c r="AE43" s="284" t="str">
        <f t="shared" si="14"/>
        <v/>
      </c>
      <c r="AF43" s="285" t="str">
        <f t="shared" si="15"/>
        <v/>
      </c>
      <c r="AG43" s="362" t="str">
        <f>IF($B43="","",IFERROR(SUMIF('様式C-1-1用'!$BT$4:$BT$1003,B43,'様式C-1-1用'!$BY$4:$BY$1003),0))</f>
        <v/>
      </c>
      <c r="AH43" s="360" t="str">
        <f>IF($B43="","",IFERROR(SUMIF('様式C-1-1用'!$BT$4:$BT$1003,B43,'様式C-1-1用'!$BZ$4:$BZ$1003),0))</f>
        <v/>
      </c>
      <c r="AI43" s="360" t="str">
        <f>IF($B43="","",IFERROR(SUMIF('様式C-1-1用'!$BT$4:$BT$1003,B43,'様式C-1-1用'!$CA$4:$CA$1003),0))</f>
        <v/>
      </c>
      <c r="AJ43" s="360" t="str">
        <f>IF($B43="","",IFERROR(SUMIF('様式C-1-1用'!$BT$4:$BT$1003,B43,'様式C-1-1用'!$CB$4:$CB$1003),0))</f>
        <v/>
      </c>
      <c r="AK43" s="360" t="str">
        <f>IF($B43="","",IFERROR(SUMIF('様式C-1-1用'!$BT$4:$BT$1003,B43,'様式C-1-1用'!$CC$4:$CC$1003),0))</f>
        <v/>
      </c>
      <c r="AL43" s="360" t="str">
        <f>IF($B43="","",IFERROR(SUMIF('様式C-1-1用'!$BT$4:$BT$1003,B43,'様式C-1-1用'!$CD$4:$CD$1003),0))</f>
        <v/>
      </c>
      <c r="AM43" s="360" t="str">
        <f>IF($B43="","",IFERROR(SUMIF('様式C-1-1用'!$BT$4:$BT$1003,B43,'様式C-1-1用'!$CE$4:$CE$1003),0))</f>
        <v/>
      </c>
      <c r="AN43" s="369" t="str">
        <f>IF($B43="","",IFERROR(SUMIF('様式C-1-1用'!$BT$4:$BT$1003,B43,'様式C-1-1用'!$CF$4:$CF$1003),0))</f>
        <v/>
      </c>
      <c r="AO43" s="4"/>
      <c r="AP43" s="4"/>
      <c r="AQ43" s="4"/>
      <c r="AR43" s="4"/>
      <c r="AS43" s="4"/>
      <c r="AT43" s="361">
        <f t="shared" si="18"/>
        <v>1</v>
      </c>
      <c r="AU43" s="4"/>
    </row>
    <row r="44" spans="2:47" x14ac:dyDescent="0.15">
      <c r="B44" s="368" t="str">
        <f>IF(OR(B43="",B43="PE"),"",'様式A-2'!$B44)</f>
        <v/>
      </c>
      <c r="C44" s="275" t="str">
        <f>IF(B44="","",VLOOKUP(B44,'様式A-2'!$B$10:$C$934,2,0))</f>
        <v/>
      </c>
      <c r="D44" s="95" t="str">
        <f>IF($B44="","",COUNTIFS('様式C-1-1用'!$D$4:$D$1100,$B44,'様式C-1-1用'!$I$4:$I$1100,$D8,'様式C-1-1用'!$X$4:$X$1100,$D9))</f>
        <v/>
      </c>
      <c r="E44" s="96" t="str">
        <f>IF($B44="","",COUNTIFS('様式C-1-1用'!$D$4:$D$1004,$B44,'様式C-1-1用'!$I$4:$I$1004,$D8,'様式C-1-1用'!$X$4:$X$1004,$E9))</f>
        <v/>
      </c>
      <c r="F44" s="96" t="str">
        <f>IF($B44="","",COUNTIFS('様式C-1-1用'!$D$4:$D$1004,$B44,'様式C-1-1用'!$I$4:$I$1004,$D8,'様式C-1-1用'!$X$4:$X$1004,$F9))</f>
        <v/>
      </c>
      <c r="G44" s="97" t="str">
        <f>IF($B44="","",COUNTIFS('様式C-1-1用'!$D$4:$D$1004,$B44,'様式C-1-1用'!$I$4:$I$1004,$D8,'様式C-1-1用'!$X$4:$X$1004,$G9))</f>
        <v/>
      </c>
      <c r="H44" s="98" t="str">
        <f>IF($B44="","",COUNTIFS('様式C-1-1用'!$D$4:$D$1004,$B44,'様式C-1-1用'!$I$4:$I$1004,$H8,'様式C-1-1用'!$X$4:$X$1004,$H9))</f>
        <v/>
      </c>
      <c r="I44" s="96" t="str">
        <f>IF($B44="","",COUNTIFS('様式C-1-1用'!$D$4:$D$1004,$B44,'様式C-1-1用'!$I$4:$I$1004,$H8,'様式C-1-1用'!$X$4:$X$1004,$I9))</f>
        <v/>
      </c>
      <c r="J44" s="96" t="str">
        <f>IF($B44="","",COUNTIFS('様式C-1-1用'!$D$4:$D$1004,$B44,'様式C-1-1用'!$I$4:$I$1004,$H8,'様式C-1-1用'!$X$4:$X$1004,$J9))</f>
        <v/>
      </c>
      <c r="K44" s="97" t="str">
        <f>IF($B44="","",COUNTIFS('様式C-1-1用'!$D$4:$D$1004,$B44,'様式C-1-1用'!$I$4:$I$1004,$H8,'様式C-1-1用'!$X$4:$X$1004,$K9))</f>
        <v/>
      </c>
      <c r="L44" s="98" t="str">
        <f>IF($B44="","",COUNTIFS('様式C-1-1用'!$D$4:$D$1004,$B44,'様式C-1-1用'!$I$4:$I$1004,$L8,'様式C-1-1用'!$X$4:$X$1004,$L9))</f>
        <v/>
      </c>
      <c r="M44" s="96" t="str">
        <f>IF($B44="","",COUNTIFS('様式C-1-1用'!$D$4:$D$1004,$B44,'様式C-1-1用'!$I$4:$I$1004,$L8,'様式C-1-1用'!$X$4:$X$1004,$M9))</f>
        <v/>
      </c>
      <c r="N44" s="96" t="str">
        <f>IF($B44="","",COUNTIFS('様式C-1-1用'!$D$4:$D$1004,$B44,'様式C-1-1用'!$I$4:$I$1004,$L8,'様式C-1-1用'!$X$4:$X$1004,$N9))</f>
        <v/>
      </c>
      <c r="O44" s="97" t="str">
        <f>IF($B44="","",COUNTIFS('様式C-1-1用'!$D$4:$D$1004,$B44,'様式C-1-1用'!$I$4:$I$1004,$L8,'様式C-1-1用'!$X$4:$X$1004,$O9))</f>
        <v/>
      </c>
      <c r="P44" s="279" t="str">
        <f t="shared" si="0"/>
        <v/>
      </c>
      <c r="Q44" s="277" t="str">
        <f t="shared" si="1"/>
        <v/>
      </c>
      <c r="R44" s="278" t="str">
        <f t="shared" si="16"/>
        <v/>
      </c>
      <c r="S44" s="98" t="str">
        <f t="shared" si="2"/>
        <v/>
      </c>
      <c r="T44" s="96" t="str">
        <f t="shared" si="3"/>
        <v/>
      </c>
      <c r="U44" s="97" t="str">
        <f t="shared" si="4"/>
        <v/>
      </c>
      <c r="V44" s="98" t="str">
        <f t="shared" si="5"/>
        <v/>
      </c>
      <c r="W44" s="96" t="str">
        <f t="shared" si="6"/>
        <v/>
      </c>
      <c r="X44" s="99" t="str">
        <f t="shared" si="7"/>
        <v/>
      </c>
      <c r="Y44" s="100" t="str">
        <f t="shared" si="8"/>
        <v/>
      </c>
      <c r="Z44" s="101" t="str">
        <f t="shared" si="9"/>
        <v/>
      </c>
      <c r="AA44" s="101" t="str">
        <f t="shared" si="10"/>
        <v/>
      </c>
      <c r="AB44" s="100" t="str">
        <f t="shared" si="11"/>
        <v/>
      </c>
      <c r="AC44" s="283" t="str">
        <f t="shared" si="12"/>
        <v/>
      </c>
      <c r="AD44" s="284" t="str">
        <f t="shared" si="13"/>
        <v/>
      </c>
      <c r="AE44" s="284" t="str">
        <f t="shared" si="14"/>
        <v/>
      </c>
      <c r="AF44" s="285" t="str">
        <f t="shared" si="15"/>
        <v/>
      </c>
      <c r="AG44" s="362" t="str">
        <f>IF($B44="","",IFERROR(SUMIF('様式C-1-1用'!$BT$4:$BT$1003,B44,'様式C-1-1用'!$BY$4:$BY$1003),0))</f>
        <v/>
      </c>
      <c r="AH44" s="360" t="str">
        <f>IF($B44="","",IFERROR(SUMIF('様式C-1-1用'!$BT$4:$BT$1003,B44,'様式C-1-1用'!$BZ$4:$BZ$1003),0))</f>
        <v/>
      </c>
      <c r="AI44" s="360" t="str">
        <f>IF($B44="","",IFERROR(SUMIF('様式C-1-1用'!$BT$4:$BT$1003,B44,'様式C-1-1用'!$CA$4:$CA$1003),0))</f>
        <v/>
      </c>
      <c r="AJ44" s="360" t="str">
        <f>IF($B44="","",IFERROR(SUMIF('様式C-1-1用'!$BT$4:$BT$1003,B44,'様式C-1-1用'!$CB$4:$CB$1003),0))</f>
        <v/>
      </c>
      <c r="AK44" s="360" t="str">
        <f>IF($B44="","",IFERROR(SUMIF('様式C-1-1用'!$BT$4:$BT$1003,B44,'様式C-1-1用'!$CC$4:$CC$1003),0))</f>
        <v/>
      </c>
      <c r="AL44" s="360" t="str">
        <f>IF($B44="","",IFERROR(SUMIF('様式C-1-1用'!$BT$4:$BT$1003,B44,'様式C-1-1用'!$CD$4:$CD$1003),0))</f>
        <v/>
      </c>
      <c r="AM44" s="360" t="str">
        <f>IF($B44="","",IFERROR(SUMIF('様式C-1-1用'!$BT$4:$BT$1003,B44,'様式C-1-1用'!$CE$4:$CE$1003),0))</f>
        <v/>
      </c>
      <c r="AN44" s="369" t="str">
        <f>IF($B44="","",IFERROR(SUMIF('様式C-1-1用'!$BT$4:$BT$1003,B44,'様式C-1-1用'!$CF$4:$CF$1003),0))</f>
        <v/>
      </c>
      <c r="AO44" s="4"/>
      <c r="AP44" s="4"/>
      <c r="AQ44" s="4"/>
      <c r="AR44" s="4"/>
      <c r="AS44" s="4"/>
      <c r="AT44" s="361">
        <f t="shared" si="18"/>
        <v>1</v>
      </c>
      <c r="AU44" s="4"/>
    </row>
    <row r="45" spans="2:47" x14ac:dyDescent="0.15">
      <c r="B45" s="368" t="str">
        <f>IF(OR(B44="",B44="PE"),"",'様式A-2'!#REF!)</f>
        <v/>
      </c>
      <c r="C45" s="275" t="str">
        <f>IF(B45="","",VLOOKUP(B45,'様式A-2'!$B$10:$C$934,2,0))</f>
        <v/>
      </c>
      <c r="D45" s="95" t="str">
        <f>IF($B45="","",COUNTIFS('様式C-1-1用'!$D$4:$D$1100,$B45,'様式C-1-1用'!$I$4:$I$1100,$D8,'様式C-1-1用'!$X$4:$X$1100,$D9))</f>
        <v/>
      </c>
      <c r="E45" s="96" t="str">
        <f>IF($B45="","",COUNTIFS('様式C-1-1用'!$D$4:$D$1004,$B45,'様式C-1-1用'!$I$4:$I$1004,$D8,'様式C-1-1用'!$X$4:$X$1004,$E9))</f>
        <v/>
      </c>
      <c r="F45" s="96" t="str">
        <f>IF($B45="","",COUNTIFS('様式C-1-1用'!$D$4:$D$1004,$B45,'様式C-1-1用'!$I$4:$I$1004,$D8,'様式C-1-1用'!$X$4:$X$1004,$F9))</f>
        <v/>
      </c>
      <c r="G45" s="97" t="str">
        <f>IF($B45="","",COUNTIFS('様式C-1-1用'!$D$4:$D$1004,$B45,'様式C-1-1用'!$I$4:$I$1004,$D8,'様式C-1-1用'!$X$4:$X$1004,$G9))</f>
        <v/>
      </c>
      <c r="H45" s="98" t="str">
        <f>IF($B45="","",COUNTIFS('様式C-1-1用'!$D$4:$D$1004,$B45,'様式C-1-1用'!$I$4:$I$1004,$H8,'様式C-1-1用'!$X$4:$X$1004,$H9))</f>
        <v/>
      </c>
      <c r="I45" s="96" t="str">
        <f>IF($B45="","",COUNTIFS('様式C-1-1用'!$D$4:$D$1004,$B45,'様式C-1-1用'!$I$4:$I$1004,$H8,'様式C-1-1用'!$X$4:$X$1004,$I9))</f>
        <v/>
      </c>
      <c r="J45" s="96" t="str">
        <f>IF($B45="","",COUNTIFS('様式C-1-1用'!$D$4:$D$1004,$B45,'様式C-1-1用'!$I$4:$I$1004,$H8,'様式C-1-1用'!$X$4:$X$1004,$J9))</f>
        <v/>
      </c>
      <c r="K45" s="97" t="str">
        <f>IF($B45="","",COUNTIFS('様式C-1-1用'!$D$4:$D$1004,$B45,'様式C-1-1用'!$I$4:$I$1004,$H8,'様式C-1-1用'!$X$4:$X$1004,$K9))</f>
        <v/>
      </c>
      <c r="L45" s="98" t="str">
        <f>IF($B45="","",COUNTIFS('様式C-1-1用'!$D$4:$D$1004,$B45,'様式C-1-1用'!$I$4:$I$1004,$L8,'様式C-1-1用'!$X$4:$X$1004,$L9))</f>
        <v/>
      </c>
      <c r="M45" s="96" t="str">
        <f>IF($B45="","",COUNTIFS('様式C-1-1用'!$D$4:$D$1004,$B45,'様式C-1-1用'!$I$4:$I$1004,$L8,'様式C-1-1用'!$X$4:$X$1004,$M9))</f>
        <v/>
      </c>
      <c r="N45" s="96" t="str">
        <f>IF($B45="","",COUNTIFS('様式C-1-1用'!$D$4:$D$1004,$B45,'様式C-1-1用'!$I$4:$I$1004,$L8,'様式C-1-1用'!$X$4:$X$1004,$N9))</f>
        <v/>
      </c>
      <c r="O45" s="97" t="str">
        <f>IF($B45="","",COUNTIFS('様式C-1-1用'!$D$4:$D$1004,$B45,'様式C-1-1用'!$I$4:$I$1004,$L8,'様式C-1-1用'!$X$4:$X$1004,$O9))</f>
        <v/>
      </c>
      <c r="P45" s="279" t="str">
        <f t="shared" si="0"/>
        <v/>
      </c>
      <c r="Q45" s="277" t="str">
        <f t="shared" si="1"/>
        <v/>
      </c>
      <c r="R45" s="278" t="str">
        <f t="shared" si="16"/>
        <v/>
      </c>
      <c r="S45" s="98" t="str">
        <f t="shared" si="2"/>
        <v/>
      </c>
      <c r="T45" s="96" t="str">
        <f t="shared" si="3"/>
        <v/>
      </c>
      <c r="U45" s="97" t="str">
        <f t="shared" si="4"/>
        <v/>
      </c>
      <c r="V45" s="98" t="str">
        <f t="shared" si="5"/>
        <v/>
      </c>
      <c r="W45" s="96" t="str">
        <f t="shared" si="6"/>
        <v/>
      </c>
      <c r="X45" s="99" t="str">
        <f t="shared" si="7"/>
        <v/>
      </c>
      <c r="Y45" s="100" t="str">
        <f t="shared" si="8"/>
        <v/>
      </c>
      <c r="Z45" s="101" t="str">
        <f t="shared" si="9"/>
        <v/>
      </c>
      <c r="AA45" s="101" t="str">
        <f t="shared" si="10"/>
        <v/>
      </c>
      <c r="AB45" s="100" t="str">
        <f t="shared" si="11"/>
        <v/>
      </c>
      <c r="AC45" s="283" t="str">
        <f t="shared" si="12"/>
        <v/>
      </c>
      <c r="AD45" s="284" t="str">
        <f t="shared" si="13"/>
        <v/>
      </c>
      <c r="AE45" s="284" t="str">
        <f t="shared" si="14"/>
        <v/>
      </c>
      <c r="AF45" s="285" t="str">
        <f t="shared" si="15"/>
        <v/>
      </c>
      <c r="AG45" s="362" t="str">
        <f>IF($B45="","",IFERROR(SUMIF('様式C-1-1用'!$BT$4:$BT$1003,B45,'様式C-1-1用'!$BY$4:$BY$1003),0))</f>
        <v/>
      </c>
      <c r="AH45" s="360" t="str">
        <f>IF($B45="","",IFERROR(SUMIF('様式C-1-1用'!$BT$4:$BT$1003,B45,'様式C-1-1用'!$BZ$4:$BZ$1003),0))</f>
        <v/>
      </c>
      <c r="AI45" s="360" t="str">
        <f>IF($B45="","",IFERROR(SUMIF('様式C-1-1用'!$BT$4:$BT$1003,B45,'様式C-1-1用'!$CA$4:$CA$1003),0))</f>
        <v/>
      </c>
      <c r="AJ45" s="360" t="str">
        <f>IF($B45="","",IFERROR(SUMIF('様式C-1-1用'!$BT$4:$BT$1003,B45,'様式C-1-1用'!$CB$4:$CB$1003),0))</f>
        <v/>
      </c>
      <c r="AK45" s="360" t="str">
        <f>IF($B45="","",IFERROR(SUMIF('様式C-1-1用'!$BT$4:$BT$1003,B45,'様式C-1-1用'!$CC$4:$CC$1003),0))</f>
        <v/>
      </c>
      <c r="AL45" s="360" t="str">
        <f>IF($B45="","",IFERROR(SUMIF('様式C-1-1用'!$BT$4:$BT$1003,B45,'様式C-1-1用'!$CD$4:$CD$1003),0))</f>
        <v/>
      </c>
      <c r="AM45" s="360" t="str">
        <f>IF($B45="","",IFERROR(SUMIF('様式C-1-1用'!$BT$4:$BT$1003,B45,'様式C-1-1用'!$CE$4:$CE$1003),0))</f>
        <v/>
      </c>
      <c r="AN45" s="369" t="str">
        <f>IF($B45="","",IFERROR(SUMIF('様式C-1-1用'!$BT$4:$BT$1003,B45,'様式C-1-1用'!$CF$4:$CF$1003),0))</f>
        <v/>
      </c>
      <c r="AO45" s="4"/>
      <c r="AP45" s="4"/>
      <c r="AQ45" s="4"/>
      <c r="AR45" s="4"/>
      <c r="AS45" s="4"/>
      <c r="AT45" s="361">
        <f t="shared" si="18"/>
        <v>1</v>
      </c>
      <c r="AU45" s="4"/>
    </row>
    <row r="46" spans="2:47" x14ac:dyDescent="0.15">
      <c r="B46" s="370" t="str">
        <f>IF(OR(B45="",B45="PE"),"",'様式A-2'!$B45)</f>
        <v/>
      </c>
      <c r="C46" s="276" t="str">
        <f>IF(B46="","",VLOOKUP(B46,'様式A-2'!$B$10:$C$934,2,0))</f>
        <v/>
      </c>
      <c r="D46" s="102" t="str">
        <f>IF($B46="","",COUNTIFS('様式C-1-1用'!$D$4:$D$1100,$B46,'様式C-1-1用'!$I$4:$I$1100,$D8,'様式C-1-1用'!$X$4:$X$1100,$D9))</f>
        <v/>
      </c>
      <c r="E46" s="103" t="str">
        <f>IF($B46="","",COUNTIFS('様式C-1-1用'!$D$4:$D$1004,$B46,'様式C-1-1用'!$I$4:$I$1004,$D8,'様式C-1-1用'!$X$4:$X$1004,$E9))</f>
        <v/>
      </c>
      <c r="F46" s="103" t="str">
        <f>IF($B46="","",COUNTIFS('様式C-1-1用'!$D$4:$D$1004,$B46,'様式C-1-1用'!$I$4:$I$1004,$D8,'様式C-1-1用'!$X$4:$X$1004,$F9))</f>
        <v/>
      </c>
      <c r="G46" s="104" t="str">
        <f>IF($B46="","",COUNTIFS('様式C-1-1用'!$D$4:$D$1004,$B46,'様式C-1-1用'!$I$4:$I$1004,$D8,'様式C-1-1用'!$X$4:$X$1004,$G9))</f>
        <v/>
      </c>
      <c r="H46" s="105" t="str">
        <f>IF($B46="","",COUNTIFS('様式C-1-1用'!$D$4:$D$1004,$B46,'様式C-1-1用'!$I$4:$I$1004,$H8,'様式C-1-1用'!$X$4:$X$1004,$H9))</f>
        <v/>
      </c>
      <c r="I46" s="103" t="str">
        <f>IF($B46="","",COUNTIFS('様式C-1-1用'!$D$4:$D$1004,$B46,'様式C-1-1用'!$I$4:$I$1004,$H8,'様式C-1-1用'!$X$4:$X$1004,$I9))</f>
        <v/>
      </c>
      <c r="J46" s="103" t="str">
        <f>IF($B46="","",COUNTIFS('様式C-1-1用'!$D$4:$D$1004,$B46,'様式C-1-1用'!$I$4:$I$1004,$H8,'様式C-1-1用'!$X$4:$X$1004,$J9))</f>
        <v/>
      </c>
      <c r="K46" s="104" t="str">
        <f>IF($B46="","",COUNTIFS('様式C-1-1用'!$D$4:$D$1004,$B46,'様式C-1-1用'!$I$4:$I$1004,$H8,'様式C-1-1用'!$X$4:$X$1004,$K9))</f>
        <v/>
      </c>
      <c r="L46" s="105" t="str">
        <f>IF($B46="","",COUNTIFS('様式C-1-1用'!$D$4:$D$1004,$B46,'様式C-1-1用'!$I$4:$I$1004,$L8,'様式C-1-1用'!$X$4:$X$1004,$L9))</f>
        <v/>
      </c>
      <c r="M46" s="103" t="str">
        <f>IF($B46="","",COUNTIFS('様式C-1-1用'!$D$4:$D$1004,$B46,'様式C-1-1用'!$I$4:$I$1004,$L8,'様式C-1-1用'!$X$4:$X$1004,$M9))</f>
        <v/>
      </c>
      <c r="N46" s="103" t="str">
        <f>IF($B46="","",COUNTIFS('様式C-1-1用'!$D$4:$D$1004,$B46,'様式C-1-1用'!$I$4:$I$1004,$L8,'様式C-1-1用'!$X$4:$X$1004,$N9))</f>
        <v/>
      </c>
      <c r="O46" s="104" t="str">
        <f>IF($B46="","",COUNTIFS('様式C-1-1用'!$D$4:$D$1004,$B46,'様式C-1-1用'!$I$4:$I$1004,$L8,'様式C-1-1用'!$X$4:$X$1004,$O9))</f>
        <v/>
      </c>
      <c r="P46" s="280" t="str">
        <f t="shared" si="0"/>
        <v/>
      </c>
      <c r="Q46" s="281" t="str">
        <f t="shared" si="1"/>
        <v/>
      </c>
      <c r="R46" s="282" t="str">
        <f t="shared" si="16"/>
        <v/>
      </c>
      <c r="S46" s="105" t="str">
        <f t="shared" si="2"/>
        <v/>
      </c>
      <c r="T46" s="103" t="str">
        <f t="shared" si="3"/>
        <v/>
      </c>
      <c r="U46" s="104" t="str">
        <f t="shared" si="4"/>
        <v/>
      </c>
      <c r="V46" s="105" t="str">
        <f t="shared" si="5"/>
        <v/>
      </c>
      <c r="W46" s="103" t="str">
        <f t="shared" si="6"/>
        <v/>
      </c>
      <c r="X46" s="106" t="str">
        <f t="shared" si="7"/>
        <v/>
      </c>
      <c r="Y46" s="366" t="str">
        <f t="shared" si="8"/>
        <v/>
      </c>
      <c r="Z46" s="367" t="str">
        <f t="shared" si="9"/>
        <v/>
      </c>
      <c r="AA46" s="367" t="str">
        <f t="shared" si="10"/>
        <v/>
      </c>
      <c r="AB46" s="366" t="str">
        <f t="shared" si="11"/>
        <v/>
      </c>
      <c r="AC46" s="286" t="str">
        <f t="shared" si="12"/>
        <v/>
      </c>
      <c r="AD46" s="287" t="str">
        <f t="shared" si="13"/>
        <v/>
      </c>
      <c r="AE46" s="287" t="str">
        <f t="shared" si="14"/>
        <v/>
      </c>
      <c r="AF46" s="288" t="str">
        <f t="shared" si="15"/>
        <v/>
      </c>
      <c r="AG46" s="363" t="str">
        <f>IF($B46="","",IFERROR(SUMIF('様式C-1-1用'!$BT$4:$BT$1003,B46,'様式C-1-1用'!$BY$4:$BY$1003),0))</f>
        <v/>
      </c>
      <c r="AH46" s="364" t="str">
        <f>IF($B46="","",IFERROR(SUMIF('様式C-1-1用'!$BT$4:$BT$1003,B46,'様式C-1-1用'!$BZ$4:$BZ$1003),0))</f>
        <v/>
      </c>
      <c r="AI46" s="364" t="str">
        <f>IF($B46="","",IFERROR(SUMIF('様式C-1-1用'!$BT$4:$BT$1003,B46,'様式C-1-1用'!$CA$4:$CA$1003),0))</f>
        <v/>
      </c>
      <c r="AJ46" s="364" t="str">
        <f>IF($B46="","",IFERROR(SUMIF('様式C-1-1用'!$BT$4:$BT$1003,B46,'様式C-1-1用'!$CB$4:$CB$1003),0))</f>
        <v/>
      </c>
      <c r="AK46" s="364" t="str">
        <f>IF($B46="","",IFERROR(SUMIF('様式C-1-1用'!$BT$4:$BT$1003,B46,'様式C-1-1用'!$CC$4:$CC$1003),0))</f>
        <v/>
      </c>
      <c r="AL46" s="364" t="str">
        <f>IF($B46="","",IFERROR(SUMIF('様式C-1-1用'!$BT$4:$BT$1003,B46,'様式C-1-1用'!$CD$4:$CD$1003),0))</f>
        <v/>
      </c>
      <c r="AM46" s="364" t="str">
        <f>IF($B46="","",IFERROR(SUMIF('様式C-1-1用'!$BT$4:$BT$1003,B46,'様式C-1-1用'!$CE$4:$CE$1003),0))</f>
        <v/>
      </c>
      <c r="AN46" s="371" t="str">
        <f>IF($B46="","",IFERROR(SUMIF('様式C-1-1用'!$BT$4:$BT$1003,B46,'様式C-1-1用'!$CF$4:$CF$1003),0))</f>
        <v/>
      </c>
      <c r="AO46" s="4"/>
      <c r="AP46" s="4"/>
      <c r="AQ46" s="4"/>
      <c r="AR46" s="4"/>
      <c r="AS46" s="4"/>
      <c r="AT46" s="361">
        <f t="shared" si="17"/>
        <v>1</v>
      </c>
      <c r="AU46" s="4"/>
    </row>
    <row r="47" spans="2:47" ht="12.75" thickBot="1" x14ac:dyDescent="0.2">
      <c r="B47" s="370" t="str">
        <f>IF(OR(B46="",B46="PE"),"",'様式A-2'!$B46)</f>
        <v/>
      </c>
      <c r="C47" s="276" t="str">
        <f>IF(B47="","",VLOOKUP(B47,'様式A-2'!$B$10:$C$934,2,0))</f>
        <v/>
      </c>
      <c r="D47" s="102" t="str">
        <f>IF($B47="","",COUNTIFS('様式C-1-1用'!$D$4:$D$1100,$B47,'様式C-1-1用'!$I$4:$I$1100,$D8,'様式C-1-1用'!$X$4:$X$1100,$D9))</f>
        <v/>
      </c>
      <c r="E47" s="103" t="str">
        <f>IF($B47="","",COUNTIFS('様式C-1-1用'!$D$4:$D$1004,$B47,'様式C-1-1用'!$I$4:$I$1004,$D8,'様式C-1-1用'!$X$4:$X$1004,$E9))</f>
        <v/>
      </c>
      <c r="F47" s="103" t="str">
        <f>IF($B47="","",COUNTIFS('様式C-1-1用'!$D$4:$D$1004,$B47,'様式C-1-1用'!$I$4:$I$1004,$D8,'様式C-1-1用'!$X$4:$X$1004,$F9))</f>
        <v/>
      </c>
      <c r="G47" s="104" t="str">
        <f>IF($B47="","",COUNTIFS('様式C-1-1用'!$D$4:$D$1004,$B47,'様式C-1-1用'!$I$4:$I$1004,$D8,'様式C-1-1用'!$X$4:$X$1004,$G9))</f>
        <v/>
      </c>
      <c r="H47" s="105" t="str">
        <f>IF($B47="","",COUNTIFS('様式C-1-1用'!$D$4:$D$1004,$B47,'様式C-1-1用'!$I$4:$I$1004,$H8,'様式C-1-1用'!$X$4:$X$1004,$H9))</f>
        <v/>
      </c>
      <c r="I47" s="103" t="str">
        <f>IF($B47="","",COUNTIFS('様式C-1-1用'!$D$4:$D$1004,$B47,'様式C-1-1用'!$I$4:$I$1004,$H8,'様式C-1-1用'!$X$4:$X$1004,$I9))</f>
        <v/>
      </c>
      <c r="J47" s="103" t="str">
        <f>IF($B47="","",COUNTIFS('様式C-1-1用'!$D$4:$D$1004,$B47,'様式C-1-1用'!$I$4:$I$1004,$H8,'様式C-1-1用'!$X$4:$X$1004,$J9))</f>
        <v/>
      </c>
      <c r="K47" s="104" t="str">
        <f>IF($B47="","",COUNTIFS('様式C-1-1用'!$D$4:$D$1004,$B47,'様式C-1-1用'!$I$4:$I$1004,$H8,'様式C-1-1用'!$X$4:$X$1004,$K9))</f>
        <v/>
      </c>
      <c r="L47" s="105" t="str">
        <f>IF($B47="","",COUNTIFS('様式C-1-1用'!$D$4:$D$1004,$B47,'様式C-1-1用'!$I$4:$I$1004,$L8,'様式C-1-1用'!$X$4:$X$1004,$L9))</f>
        <v/>
      </c>
      <c r="M47" s="103" t="str">
        <f>IF($B47="","",COUNTIFS('様式C-1-1用'!$D$4:$D$1004,$B47,'様式C-1-1用'!$I$4:$I$1004,$L8,'様式C-1-1用'!$X$4:$X$1004,$M9))</f>
        <v/>
      </c>
      <c r="N47" s="103" t="str">
        <f>IF($B47="","",COUNTIFS('様式C-1-1用'!$D$4:$D$1004,$B47,'様式C-1-1用'!$I$4:$I$1004,$L8,'様式C-1-1用'!$X$4:$X$1004,$N9))</f>
        <v/>
      </c>
      <c r="O47" s="104" t="str">
        <f>IF($B47="","",COUNTIFS('様式C-1-1用'!$D$4:$D$1004,$B47,'様式C-1-1用'!$I$4:$I$1004,$L8,'様式C-1-1用'!$X$4:$X$1004,$O9))</f>
        <v/>
      </c>
      <c r="P47" s="280" t="str">
        <f t="shared" ref="P47" si="19">IF($B47="","",IF(D47&gt;0,1,0))</f>
        <v/>
      </c>
      <c r="Q47" s="281" t="str">
        <f t="shared" ref="Q47" si="20">IF($B47="","",IF(AND(D47=0,E47&gt;0),1,0))</f>
        <v/>
      </c>
      <c r="R47" s="282" t="str">
        <f t="shared" ref="R47" si="21">IF($B47="","",IF(AND(D47=0,E47=0,(F47+G47)&gt;0),1,0))</f>
        <v/>
      </c>
      <c r="S47" s="105" t="str">
        <f t="shared" ref="S47" si="22">IF($B47="","",H47)</f>
        <v/>
      </c>
      <c r="T47" s="103" t="str">
        <f t="shared" ref="T47" si="23">IF($B47="","",I47)</f>
        <v/>
      </c>
      <c r="U47" s="104" t="str">
        <f t="shared" ref="U47" si="24">IF($B47="","",J47+K47)</f>
        <v/>
      </c>
      <c r="V47" s="105" t="str">
        <f t="shared" ref="V47" si="25">IF($B47="","",L47)</f>
        <v/>
      </c>
      <c r="W47" s="103" t="str">
        <f t="shared" ref="W47" si="26">IF($B47="","",M47)</f>
        <v/>
      </c>
      <c r="X47" s="106" t="str">
        <f t="shared" ref="X47" si="27">IF($B47="","",N47+O47)</f>
        <v/>
      </c>
      <c r="Y47" s="366" t="str">
        <f t="shared" ref="Y47" si="28">IF($B47="","",IF(P47&gt;0,"Ⅳ",IF(Q47&gt;0,"Ⅲ",IF(R47&gt;0,"Ⅱ","Ⅰ"))))</f>
        <v/>
      </c>
      <c r="Z47" s="367" t="str">
        <f t="shared" ref="Z47" si="29">IF($B47="","",IF(S47&gt;0,"Ⅳ",IF(T47&gt;0,"Ⅲ",IF(U47&gt;0,"Ⅱ","Ⅰ"))))</f>
        <v/>
      </c>
      <c r="AA47" s="367" t="str">
        <f t="shared" ref="AA47" si="30">IF($B47="","",IF(V47&gt;0,"Ⅳ",IF(W47&gt;0,"Ⅲ",IF(X47&gt;0,"Ⅱ","Ⅰ"))))</f>
        <v/>
      </c>
      <c r="AB47" s="366" t="str">
        <f t="shared" ref="AB47" si="31">IF(B47="","",IF((P47+S47+V47)&gt;0,"Ⅳ",IF((Q47+T47+W47)&gt;0,"Ⅲ",IF((R47+U47+X47)&gt;0,"Ⅱ","Ⅰ"))))</f>
        <v/>
      </c>
      <c r="AC47" s="286" t="str">
        <f t="shared" si="12"/>
        <v/>
      </c>
      <c r="AD47" s="287" t="str">
        <f t="shared" si="13"/>
        <v/>
      </c>
      <c r="AE47" s="287" t="str">
        <f t="shared" ref="AE47" si="32">IF($B47="","",IF(AND($D47=0,$E47=0,F47&gt;0),$C47,0))</f>
        <v/>
      </c>
      <c r="AF47" s="288" t="str">
        <f t="shared" ref="AF47" si="33">IF($B47="","",IF(AND($D47=0,$E47=0,F47=0,G47&gt;0),$C47,0))</f>
        <v/>
      </c>
      <c r="AG47" s="363" t="str">
        <f>IF($B47="","",IFERROR(SUMIF('様式C-1-1用'!$BT$4:$BT$1003,B47,'様式C-1-1用'!$BY$4:$BY$1003),0))</f>
        <v/>
      </c>
      <c r="AH47" s="364" t="str">
        <f>IF($B47="","",IFERROR(SUMIF('様式C-1-1用'!$BT$4:$BT$1003,B47,'様式C-1-1用'!$BZ$4:$BZ$1003),0))</f>
        <v/>
      </c>
      <c r="AI47" s="364" t="str">
        <f>IF($B47="","",IFERROR(SUMIF('様式C-1-1用'!$BT$4:$BT$1003,B47,'様式C-1-1用'!$CA$4:$CA$1003),0))</f>
        <v/>
      </c>
      <c r="AJ47" s="364" t="str">
        <f>IF($B47="","",IFERROR(SUMIF('様式C-1-1用'!$BT$4:$BT$1003,B47,'様式C-1-1用'!$CB$4:$CB$1003),0))</f>
        <v/>
      </c>
      <c r="AK47" s="364" t="str">
        <f>IF($B47="","",IFERROR(SUMIF('様式C-1-1用'!$BT$4:$BT$1003,B47,'様式C-1-1用'!$CC$4:$CC$1003),0))</f>
        <v/>
      </c>
      <c r="AL47" s="364" t="str">
        <f>IF($B47="","",IFERROR(SUMIF('様式C-1-1用'!$BT$4:$BT$1003,B47,'様式C-1-1用'!$CD$4:$CD$1003),0))</f>
        <v/>
      </c>
      <c r="AM47" s="364" t="str">
        <f>IF($B47="","",IFERROR(SUMIF('様式C-1-1用'!$BT$4:$BT$1003,B47,'様式C-1-1用'!$CE$4:$CE$1003),0))</f>
        <v/>
      </c>
      <c r="AN47" s="371" t="str">
        <f>IF($B47="","",IFERROR(SUMIF('様式C-1-1用'!$BT$4:$BT$1003,B47,'様式C-1-1用'!$CF$4:$CF$1003),0))</f>
        <v/>
      </c>
      <c r="AO47" s="4"/>
      <c r="AP47" s="4"/>
      <c r="AQ47" s="4"/>
      <c r="AR47" s="4"/>
      <c r="AS47" s="4"/>
      <c r="AT47" s="361">
        <f t="shared" ref="AT47" si="34">IF(AB47="Ⅳ",4,IF(AB47="Ⅲ",3,IF(AB47="Ⅱ",2,1)))</f>
        <v>1</v>
      </c>
      <c r="AU47" s="4"/>
    </row>
    <row r="48" spans="2:47" ht="15" customHeight="1" thickTop="1" thickBot="1" x14ac:dyDescent="0.2">
      <c r="B48" s="1062" t="s">
        <v>56</v>
      </c>
      <c r="C48" s="1063"/>
      <c r="D48" s="372">
        <f>SUM(D10:D47)</f>
        <v>0</v>
      </c>
      <c r="E48" s="373">
        <f t="shared" ref="E48:F48" si="35">SUM(E10:E47)</f>
        <v>0</v>
      </c>
      <c r="F48" s="373">
        <f t="shared" si="35"/>
        <v>0</v>
      </c>
      <c r="G48" s="374">
        <f>SUM(G10:G47)</f>
        <v>0</v>
      </c>
      <c r="H48" s="375">
        <f t="shared" ref="H48:X48" si="36">SUM(H10:H47)</f>
        <v>0</v>
      </c>
      <c r="I48" s="373">
        <f t="shared" si="36"/>
        <v>0</v>
      </c>
      <c r="J48" s="373">
        <f t="shared" si="36"/>
        <v>18</v>
      </c>
      <c r="K48" s="374">
        <f t="shared" si="36"/>
        <v>1</v>
      </c>
      <c r="L48" s="375">
        <f t="shared" si="36"/>
        <v>0</v>
      </c>
      <c r="M48" s="373">
        <f t="shared" si="36"/>
        <v>0</v>
      </c>
      <c r="N48" s="373">
        <f t="shared" si="36"/>
        <v>4</v>
      </c>
      <c r="O48" s="374">
        <f t="shared" si="36"/>
        <v>4</v>
      </c>
      <c r="P48" s="375">
        <f t="shared" si="36"/>
        <v>0</v>
      </c>
      <c r="Q48" s="373">
        <f t="shared" si="36"/>
        <v>0</v>
      </c>
      <c r="R48" s="374">
        <f t="shared" si="36"/>
        <v>0</v>
      </c>
      <c r="S48" s="375">
        <f t="shared" si="36"/>
        <v>0</v>
      </c>
      <c r="T48" s="373">
        <f t="shared" si="36"/>
        <v>0</v>
      </c>
      <c r="U48" s="374">
        <f t="shared" si="36"/>
        <v>19</v>
      </c>
      <c r="V48" s="375">
        <f t="shared" si="36"/>
        <v>0</v>
      </c>
      <c r="W48" s="373">
        <f>SUM(W10:W47)</f>
        <v>0</v>
      </c>
      <c r="X48" s="376">
        <f t="shared" si="36"/>
        <v>8</v>
      </c>
      <c r="Y48" s="401"/>
      <c r="Z48" s="402"/>
      <c r="AA48" s="402"/>
      <c r="AB48" s="401"/>
      <c r="AC48" s="377">
        <f t="shared" ref="AC48:AN48" si="37">SUM(AC10:AC47)</f>
        <v>0</v>
      </c>
      <c r="AD48" s="378">
        <f t="shared" si="37"/>
        <v>0</v>
      </c>
      <c r="AE48" s="378">
        <f t="shared" si="37"/>
        <v>0</v>
      </c>
      <c r="AF48" s="379">
        <f t="shared" si="37"/>
        <v>0</v>
      </c>
      <c r="AG48" s="380">
        <f t="shared" si="37"/>
        <v>0</v>
      </c>
      <c r="AH48" s="381">
        <f t="shared" si="37"/>
        <v>0</v>
      </c>
      <c r="AI48" s="381">
        <f t="shared" si="37"/>
        <v>90.499999999999986</v>
      </c>
      <c r="AJ48" s="381">
        <f t="shared" si="37"/>
        <v>8.1199999999999992</v>
      </c>
      <c r="AK48" s="381">
        <f t="shared" si="37"/>
        <v>0</v>
      </c>
      <c r="AL48" s="381">
        <f t="shared" si="37"/>
        <v>0</v>
      </c>
      <c r="AM48" s="381">
        <f t="shared" si="37"/>
        <v>2.89</v>
      </c>
      <c r="AN48" s="382">
        <f t="shared" si="37"/>
        <v>0.63</v>
      </c>
      <c r="AO48" s="4"/>
      <c r="AP48" s="4"/>
      <c r="AQ48" s="4"/>
      <c r="AR48" s="4"/>
      <c r="AS48" s="4"/>
      <c r="AT48" s="365">
        <f>MAX(AT10:AT47)</f>
        <v>2</v>
      </c>
      <c r="AU48" s="4" t="s">
        <v>318</v>
      </c>
    </row>
    <row r="49" spans="4:40" x14ac:dyDescent="0.15">
      <c r="D49" s="358" t="s">
        <v>546</v>
      </c>
      <c r="E49" s="357"/>
      <c r="F49" s="358"/>
      <c r="G49" s="358"/>
      <c r="H49" s="358"/>
      <c r="I49" s="358"/>
      <c r="J49" s="358"/>
      <c r="K49" s="358"/>
      <c r="L49" s="358"/>
      <c r="M49" s="358"/>
      <c r="N49" s="358"/>
      <c r="O49" s="358"/>
      <c r="P49" s="358"/>
      <c r="Q49" s="358"/>
      <c r="R49" s="358"/>
      <c r="S49" s="358"/>
      <c r="T49" s="358"/>
      <c r="U49" s="358"/>
      <c r="V49" s="358"/>
      <c r="W49" s="358"/>
      <c r="X49" s="358"/>
      <c r="Y49" s="358"/>
      <c r="Z49" s="358"/>
      <c r="AA49" s="358"/>
      <c r="AB49" s="358"/>
      <c r="AC49" s="358"/>
      <c r="AD49" s="358"/>
      <c r="AE49" s="358"/>
      <c r="AF49" s="358"/>
      <c r="AG49" s="358"/>
      <c r="AH49" s="358"/>
      <c r="AI49" s="358"/>
      <c r="AJ49" s="358"/>
      <c r="AK49" s="358"/>
      <c r="AL49" s="358"/>
      <c r="AM49" s="358"/>
      <c r="AN49" s="358"/>
    </row>
    <row r="50" spans="4:40" x14ac:dyDescent="0.15">
      <c r="D50" s="358" t="s">
        <v>547</v>
      </c>
      <c r="E50" s="357"/>
      <c r="F50" s="358"/>
      <c r="G50" s="358"/>
      <c r="H50" s="358"/>
      <c r="I50" s="358"/>
      <c r="J50" s="358"/>
      <c r="K50" s="358"/>
      <c r="L50" s="358"/>
      <c r="M50" s="358"/>
      <c r="N50" s="358"/>
      <c r="O50" s="358"/>
      <c r="P50" s="358"/>
      <c r="Q50" s="358"/>
      <c r="R50" s="358"/>
      <c r="S50" s="358"/>
      <c r="T50" s="358"/>
      <c r="U50" s="358"/>
      <c r="V50" s="358"/>
      <c r="W50" s="358"/>
      <c r="X50" s="358"/>
      <c r="Y50" s="358"/>
      <c r="Z50" s="358"/>
      <c r="AA50" s="358"/>
      <c r="AB50" s="358"/>
      <c r="AC50" s="358"/>
      <c r="AD50" s="358"/>
      <c r="AE50" s="358"/>
      <c r="AF50" s="358"/>
      <c r="AG50" s="358"/>
      <c r="AH50" s="358"/>
      <c r="AI50" s="358"/>
      <c r="AJ50" s="358"/>
      <c r="AK50" s="358"/>
      <c r="AL50" s="358"/>
      <c r="AM50" s="358"/>
      <c r="AN50" s="358"/>
    </row>
    <row r="51" spans="4:40" x14ac:dyDescent="0.15">
      <c r="D51" s="358" t="s">
        <v>297</v>
      </c>
      <c r="E51" s="357"/>
      <c r="F51" s="358"/>
      <c r="G51" s="358"/>
      <c r="H51" s="358"/>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row>
    <row r="52" spans="4:40" x14ac:dyDescent="0.15">
      <c r="D52" s="358" t="s">
        <v>551</v>
      </c>
      <c r="E52" s="357"/>
      <c r="F52" s="358"/>
      <c r="G52" s="358"/>
      <c r="H52" s="358"/>
      <c r="I52" s="358"/>
      <c r="J52" s="358"/>
      <c r="K52" s="358"/>
      <c r="L52" s="358"/>
      <c r="M52" s="358"/>
      <c r="N52" s="358"/>
      <c r="O52" s="358"/>
      <c r="P52" s="358"/>
      <c r="Q52" s="358"/>
      <c r="R52" s="358"/>
      <c r="S52" s="358"/>
      <c r="T52" s="358"/>
      <c r="U52" s="358"/>
      <c r="V52" s="358"/>
      <c r="W52" s="358"/>
      <c r="X52" s="358"/>
      <c r="Y52" s="358"/>
      <c r="Z52" s="358"/>
      <c r="AA52" s="358"/>
      <c r="AB52" s="358"/>
      <c r="AC52" s="358"/>
      <c r="AD52" s="358"/>
      <c r="AE52" s="358"/>
      <c r="AF52" s="358"/>
      <c r="AG52" s="358"/>
      <c r="AH52" s="358"/>
      <c r="AI52" s="358"/>
      <c r="AJ52" s="358"/>
      <c r="AK52" s="358"/>
      <c r="AL52" s="358"/>
      <c r="AM52" s="358"/>
      <c r="AN52" s="358"/>
    </row>
    <row r="53" spans="4:40" x14ac:dyDescent="0.15">
      <c r="D53" s="358" t="s">
        <v>298</v>
      </c>
      <c r="E53" s="357"/>
      <c r="F53" s="358"/>
      <c r="G53" s="358"/>
      <c r="H53" s="358"/>
      <c r="I53" s="358"/>
      <c r="J53" s="358"/>
      <c r="K53" s="358"/>
      <c r="L53" s="358"/>
      <c r="M53" s="358"/>
      <c r="N53" s="358"/>
      <c r="O53" s="358"/>
      <c r="P53" s="358"/>
      <c r="Q53" s="358"/>
      <c r="R53" s="358"/>
      <c r="S53" s="358"/>
      <c r="T53" s="358"/>
      <c r="U53" s="358"/>
      <c r="V53" s="358"/>
      <c r="W53" s="358"/>
      <c r="X53" s="358"/>
      <c r="Y53" s="358"/>
      <c r="Z53" s="358"/>
      <c r="AA53" s="358"/>
      <c r="AB53" s="358"/>
      <c r="AC53" s="358"/>
      <c r="AD53" s="358"/>
      <c r="AE53" s="358"/>
      <c r="AF53" s="358"/>
      <c r="AG53" s="358"/>
      <c r="AH53" s="358"/>
      <c r="AI53" s="358"/>
      <c r="AJ53" s="358"/>
      <c r="AK53" s="358"/>
      <c r="AL53" s="358"/>
      <c r="AM53" s="358"/>
      <c r="AN53" s="358"/>
    </row>
    <row r="54" spans="4:40" x14ac:dyDescent="0.15">
      <c r="D54" s="358" t="s">
        <v>552</v>
      </c>
      <c r="E54" s="357"/>
      <c r="F54" s="358"/>
      <c r="G54" s="358"/>
      <c r="H54" s="358"/>
      <c r="I54" s="358"/>
      <c r="J54" s="358"/>
      <c r="K54" s="358"/>
      <c r="L54" s="358"/>
      <c r="M54" s="358"/>
      <c r="N54" s="358"/>
      <c r="O54" s="358"/>
      <c r="P54" s="358"/>
      <c r="Q54" s="358"/>
      <c r="R54" s="358"/>
      <c r="S54" s="358"/>
      <c r="T54" s="358"/>
      <c r="U54" s="358"/>
      <c r="V54" s="358"/>
      <c r="W54" s="358"/>
      <c r="X54" s="358"/>
      <c r="Y54" s="358"/>
      <c r="Z54" s="358"/>
      <c r="AA54" s="358"/>
      <c r="AB54" s="358"/>
      <c r="AC54" s="358"/>
      <c r="AD54" s="358"/>
      <c r="AE54" s="358"/>
      <c r="AF54" s="358"/>
      <c r="AG54" s="358"/>
      <c r="AH54" s="358"/>
      <c r="AI54" s="358"/>
      <c r="AJ54" s="358"/>
      <c r="AK54" s="358"/>
      <c r="AL54" s="358"/>
      <c r="AM54" s="358"/>
      <c r="AN54" s="358"/>
    </row>
  </sheetData>
  <mergeCells count="42">
    <mergeCell ref="E3:J3"/>
    <mergeCell ref="S8:U8"/>
    <mergeCell ref="AC8:AF8"/>
    <mergeCell ref="AG8:AJ8"/>
    <mergeCell ref="AJ2:AN3"/>
    <mergeCell ref="Y3:AF3"/>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K2:M2"/>
    <mergeCell ref="K3:M3"/>
    <mergeCell ref="AG2:AI3"/>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s>
  <phoneticPr fontId="8"/>
  <conditionalFormatting sqref="E2:T3">
    <cfRule type="cellIs" dxfId="43" priority="1" operator="equal">
      <formula>0</formula>
    </cfRule>
  </conditionalFormatting>
  <printOptions horizontalCentered="1" verticalCentered="1"/>
  <pageMargins left="0.51181102362204722" right="0.51181102362204722" top="0.94488188976377963" bottom="0" header="0.31496062992125984" footer="0.31496062992125984"/>
  <pageSetup paperSize="9"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FFFF00"/>
  </sheetPr>
  <dimension ref="B3:AE80"/>
  <sheetViews>
    <sheetView workbookViewId="0">
      <selection activeCell="I19" sqref="I19"/>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108" t="s">
        <v>528</v>
      </c>
      <c r="C4" s="1109"/>
      <c r="D4" s="1109"/>
      <c r="E4" s="1110"/>
      <c r="S4" t="s">
        <v>762</v>
      </c>
    </row>
    <row r="5" spans="2:31" ht="14.25" thickBot="1" x14ac:dyDescent="0.2">
      <c r="B5" s="118" t="s">
        <v>511</v>
      </c>
      <c r="C5" s="118" t="s">
        <v>512</v>
      </c>
      <c r="D5" s="118" t="s">
        <v>525</v>
      </c>
      <c r="E5" s="118" t="s">
        <v>526</v>
      </c>
      <c r="S5" s="261" t="s">
        <v>667</v>
      </c>
      <c r="T5" s="262" t="s">
        <v>668</v>
      </c>
      <c r="U5" s="261" t="s">
        <v>669</v>
      </c>
      <c r="V5" s="261" t="s">
        <v>670</v>
      </c>
      <c r="W5" s="261" t="s">
        <v>671</v>
      </c>
      <c r="X5" s="261" t="s">
        <v>672</v>
      </c>
      <c r="Y5" s="261" t="s">
        <v>673</v>
      </c>
      <c r="Z5" s="261" t="s">
        <v>674</v>
      </c>
      <c r="AA5" s="261" t="s">
        <v>675</v>
      </c>
      <c r="AB5" s="261" t="s">
        <v>676</v>
      </c>
      <c r="AC5" s="261" t="s">
        <v>677</v>
      </c>
      <c r="AD5" s="261" t="s">
        <v>678</v>
      </c>
      <c r="AE5" s="261"/>
    </row>
    <row r="6" spans="2:31" ht="14.25" thickTop="1" x14ac:dyDescent="0.15">
      <c r="B6" s="151" t="s">
        <v>513</v>
      </c>
      <c r="C6" s="151" t="s">
        <v>520</v>
      </c>
      <c r="D6" s="151" t="s">
        <v>856</v>
      </c>
      <c r="E6" s="151" t="s">
        <v>350</v>
      </c>
      <c r="S6" s="263" t="s">
        <v>679</v>
      </c>
      <c r="T6" s="264" t="s">
        <v>680</v>
      </c>
      <c r="U6" s="263" t="s">
        <v>681</v>
      </c>
      <c r="V6" s="263" t="s">
        <v>682</v>
      </c>
      <c r="W6" s="263" t="s">
        <v>683</v>
      </c>
      <c r="X6" s="263" t="s">
        <v>684</v>
      </c>
      <c r="Y6" s="265" t="s">
        <v>685</v>
      </c>
      <c r="Z6" s="265" t="s">
        <v>686</v>
      </c>
      <c r="AA6" s="265" t="s">
        <v>687</v>
      </c>
      <c r="AB6" s="263" t="s">
        <v>688</v>
      </c>
      <c r="AC6" s="263" t="s">
        <v>689</v>
      </c>
      <c r="AD6" s="263" t="s">
        <v>690</v>
      </c>
      <c r="AE6" s="263" t="s">
        <v>635</v>
      </c>
    </row>
    <row r="7" spans="2:31" x14ac:dyDescent="0.15">
      <c r="B7" s="152" t="s">
        <v>514</v>
      </c>
      <c r="C7" s="152" t="s">
        <v>521</v>
      </c>
      <c r="D7" s="152" t="s">
        <v>857</v>
      </c>
      <c r="E7" s="152" t="s">
        <v>527</v>
      </c>
      <c r="S7" s="266" t="s">
        <v>691</v>
      </c>
      <c r="T7" s="267" t="s">
        <v>692</v>
      </c>
      <c r="U7" s="266" t="s">
        <v>693</v>
      </c>
      <c r="V7" s="266" t="s">
        <v>694</v>
      </c>
      <c r="W7" s="266" t="s">
        <v>695</v>
      </c>
      <c r="X7" s="266" t="s">
        <v>696</v>
      </c>
      <c r="Y7" s="268" t="s">
        <v>697</v>
      </c>
      <c r="Z7" s="268" t="s">
        <v>698</v>
      </c>
      <c r="AA7" s="268" t="s">
        <v>699</v>
      </c>
      <c r="AB7" s="266" t="s">
        <v>700</v>
      </c>
      <c r="AC7" s="266" t="s">
        <v>701</v>
      </c>
      <c r="AD7" s="266" t="s">
        <v>702</v>
      </c>
      <c r="AE7" s="267" t="s">
        <v>703</v>
      </c>
    </row>
    <row r="8" spans="2:31" x14ac:dyDescent="0.15">
      <c r="B8" s="153" t="s">
        <v>515</v>
      </c>
      <c r="C8" s="153" t="s">
        <v>522</v>
      </c>
      <c r="D8" s="154"/>
      <c r="E8" s="154"/>
      <c r="S8" s="266" t="s">
        <v>704</v>
      </c>
      <c r="T8" s="267"/>
      <c r="U8" s="266" t="s">
        <v>705</v>
      </c>
      <c r="V8" s="266" t="s">
        <v>706</v>
      </c>
      <c r="W8" s="266" t="s">
        <v>707</v>
      </c>
      <c r="X8" s="266" t="s">
        <v>708</v>
      </c>
      <c r="Y8" s="268" t="s">
        <v>709</v>
      </c>
      <c r="Z8" s="268" t="s">
        <v>710</v>
      </c>
      <c r="AA8" s="268" t="s">
        <v>711</v>
      </c>
      <c r="AB8" s="266" t="s">
        <v>712</v>
      </c>
      <c r="AC8" s="266" t="s">
        <v>713</v>
      </c>
      <c r="AD8" s="266" t="s">
        <v>714</v>
      </c>
      <c r="AE8" s="267" t="s">
        <v>635</v>
      </c>
    </row>
    <row r="9" spans="2:31" x14ac:dyDescent="0.15">
      <c r="B9" s="153" t="s">
        <v>516</v>
      </c>
      <c r="C9" s="153" t="s">
        <v>523</v>
      </c>
      <c r="D9" s="154"/>
      <c r="E9" s="154"/>
      <c r="S9" s="266" t="s">
        <v>715</v>
      </c>
      <c r="T9" s="267"/>
      <c r="U9" s="266" t="s">
        <v>716</v>
      </c>
      <c r="V9" s="266" t="s">
        <v>717</v>
      </c>
      <c r="W9" s="266" t="s">
        <v>481</v>
      </c>
      <c r="X9" s="266" t="s">
        <v>85</v>
      </c>
      <c r="Y9" s="268" t="s">
        <v>718</v>
      </c>
      <c r="Z9" s="268" t="s">
        <v>719</v>
      </c>
      <c r="AA9" s="268" t="s">
        <v>720</v>
      </c>
      <c r="AB9" s="266" t="s">
        <v>721</v>
      </c>
      <c r="AC9" s="266" t="s">
        <v>722</v>
      </c>
      <c r="AD9" s="266" t="s">
        <v>723</v>
      </c>
      <c r="AE9" s="267" t="s">
        <v>724</v>
      </c>
    </row>
    <row r="10" spans="2:31" x14ac:dyDescent="0.15">
      <c r="B10" s="153" t="s">
        <v>518</v>
      </c>
      <c r="C10" s="153" t="s">
        <v>354</v>
      </c>
      <c r="D10" s="154"/>
      <c r="E10" s="154"/>
      <c r="S10" s="266" t="s">
        <v>725</v>
      </c>
      <c r="T10" s="267"/>
      <c r="U10" s="266" t="s">
        <v>726</v>
      </c>
      <c r="V10" s="266" t="s">
        <v>727</v>
      </c>
      <c r="W10" s="266"/>
      <c r="X10" s="267"/>
      <c r="Y10" s="268" t="s">
        <v>728</v>
      </c>
      <c r="Z10" s="268" t="s">
        <v>729</v>
      </c>
      <c r="AA10" s="268" t="s">
        <v>730</v>
      </c>
      <c r="AB10" s="266" t="s">
        <v>731</v>
      </c>
      <c r="AC10" s="266" t="s">
        <v>732</v>
      </c>
      <c r="AD10" s="266" t="s">
        <v>395</v>
      </c>
      <c r="AE10" s="267" t="s">
        <v>733</v>
      </c>
    </row>
    <row r="11" spans="2:31" x14ac:dyDescent="0.15">
      <c r="B11" s="154" t="s">
        <v>517</v>
      </c>
      <c r="C11" s="154"/>
      <c r="D11" s="154"/>
      <c r="E11" s="154"/>
      <c r="S11" s="266" t="s">
        <v>734</v>
      </c>
      <c r="T11" s="267"/>
      <c r="U11" s="266" t="s">
        <v>85</v>
      </c>
      <c r="V11" s="266" t="s">
        <v>735</v>
      </c>
      <c r="W11" s="266"/>
      <c r="X11" s="267"/>
      <c r="Y11" s="268" t="s">
        <v>736</v>
      </c>
      <c r="Z11" s="268" t="s">
        <v>737</v>
      </c>
      <c r="AA11" s="268" t="s">
        <v>738</v>
      </c>
      <c r="AB11" s="266" t="s">
        <v>739</v>
      </c>
      <c r="AC11" s="266" t="s">
        <v>740</v>
      </c>
      <c r="AD11" s="266" t="s">
        <v>741</v>
      </c>
      <c r="AE11" s="267" t="s">
        <v>742</v>
      </c>
    </row>
    <row r="12" spans="2:31" x14ac:dyDescent="0.15">
      <c r="B12" s="154" t="s">
        <v>519</v>
      </c>
      <c r="C12" s="44"/>
      <c r="S12" s="267"/>
      <c r="T12" s="267"/>
      <c r="U12" s="267"/>
      <c r="V12" s="266" t="s">
        <v>743</v>
      </c>
      <c r="W12" s="266"/>
      <c r="X12" s="267"/>
      <c r="Y12" s="268"/>
      <c r="Z12" s="268" t="s">
        <v>744</v>
      </c>
      <c r="AA12" s="268" t="s">
        <v>85</v>
      </c>
      <c r="AB12" s="266"/>
      <c r="AC12" s="266" t="s">
        <v>745</v>
      </c>
      <c r="AD12" s="266" t="s">
        <v>746</v>
      </c>
      <c r="AE12" s="267" t="s">
        <v>747</v>
      </c>
    </row>
    <row r="13" spans="2:31" ht="24.75" thickBot="1" x14ac:dyDescent="0.2">
      <c r="S13" s="267"/>
      <c r="T13" s="267"/>
      <c r="U13" s="267"/>
      <c r="V13" s="266" t="s">
        <v>481</v>
      </c>
      <c r="W13" s="267"/>
      <c r="X13" s="267"/>
      <c r="Y13" s="268"/>
      <c r="Z13" s="268" t="s">
        <v>748</v>
      </c>
      <c r="AA13" s="268"/>
      <c r="AB13" s="266"/>
      <c r="AC13" s="266" t="s">
        <v>85</v>
      </c>
      <c r="AD13" s="269" t="s">
        <v>749</v>
      </c>
      <c r="AE13" s="267" t="s">
        <v>750</v>
      </c>
    </row>
    <row r="14" spans="2:31" ht="14.25" thickBot="1" x14ac:dyDescent="0.2">
      <c r="B14" s="1104" t="s">
        <v>544</v>
      </c>
      <c r="C14" s="1105"/>
      <c r="D14" s="1105"/>
      <c r="E14" s="1105"/>
      <c r="F14" s="1105"/>
      <c r="G14" s="1105"/>
      <c r="H14" s="1105"/>
      <c r="I14" s="1105"/>
      <c r="J14" s="1106"/>
      <c r="L14" t="s">
        <v>413</v>
      </c>
      <c r="S14" s="267"/>
      <c r="T14" s="267"/>
      <c r="U14" s="267"/>
      <c r="V14" s="267"/>
      <c r="W14" s="267"/>
      <c r="X14" s="267"/>
      <c r="Y14" s="268"/>
      <c r="Z14" s="268" t="s">
        <v>85</v>
      </c>
      <c r="AA14" s="270"/>
      <c r="AB14" s="267"/>
      <c r="AC14" s="267"/>
      <c r="AD14" s="266" t="s">
        <v>751</v>
      </c>
      <c r="AE14" s="267" t="s">
        <v>752</v>
      </c>
    </row>
    <row r="15" spans="2:31" ht="14.25" thickBot="1" x14ac:dyDescent="0.2">
      <c r="B15" s="118" t="s">
        <v>344</v>
      </c>
      <c r="C15" t="s">
        <v>456</v>
      </c>
      <c r="D15" s="118" t="s">
        <v>457</v>
      </c>
      <c r="E15" s="118" t="s">
        <v>458</v>
      </c>
      <c r="F15" s="118" t="s">
        <v>459</v>
      </c>
      <c r="G15" s="118" t="s">
        <v>460</v>
      </c>
      <c r="H15" s="118" t="s">
        <v>461</v>
      </c>
      <c r="I15" s="118" t="s">
        <v>462</v>
      </c>
      <c r="J15" s="118" t="s">
        <v>463</v>
      </c>
      <c r="L15" t="s">
        <v>414</v>
      </c>
      <c r="M15" t="s">
        <v>421</v>
      </c>
      <c r="S15" s="267"/>
      <c r="T15" s="267"/>
      <c r="U15" s="267"/>
      <c r="V15" s="267"/>
      <c r="W15" s="267"/>
      <c r="X15" s="267"/>
      <c r="Y15" s="270"/>
      <c r="Z15" s="270"/>
      <c r="AA15" s="270"/>
      <c r="AB15" s="267"/>
      <c r="AC15" s="267"/>
      <c r="AD15" s="266" t="s">
        <v>753</v>
      </c>
      <c r="AE15" s="267" t="s">
        <v>635</v>
      </c>
    </row>
    <row r="16" spans="2:31" ht="14.25" thickTop="1" x14ac:dyDescent="0.15">
      <c r="B16" s="117" t="s">
        <v>550</v>
      </c>
      <c r="C16" s="148" t="s">
        <v>500</v>
      </c>
      <c r="D16" s="127" t="s">
        <v>357</v>
      </c>
      <c r="E16" s="127" t="s">
        <v>351</v>
      </c>
      <c r="F16" s="127" t="s">
        <v>358</v>
      </c>
      <c r="G16" s="127" t="s">
        <v>358</v>
      </c>
      <c r="H16" s="127" t="s">
        <v>374</v>
      </c>
      <c r="I16" s="120" t="s">
        <v>379</v>
      </c>
      <c r="J16" s="120" t="s">
        <v>377</v>
      </c>
      <c r="L16" t="s">
        <v>415</v>
      </c>
      <c r="M16" t="s">
        <v>415</v>
      </c>
      <c r="S16" s="267"/>
      <c r="T16" s="267"/>
      <c r="U16" s="267"/>
      <c r="V16" s="267"/>
      <c r="W16" s="267"/>
      <c r="X16" s="267"/>
      <c r="Y16" s="270"/>
      <c r="Z16" s="270"/>
      <c r="AA16" s="270"/>
      <c r="AB16" s="267"/>
      <c r="AC16" s="267"/>
      <c r="AD16" s="266" t="s">
        <v>388</v>
      </c>
      <c r="AE16" s="267" t="s">
        <v>754</v>
      </c>
    </row>
    <row r="17" spans="2:31" x14ac:dyDescent="0.15">
      <c r="B17" s="119" t="s">
        <v>345</v>
      </c>
      <c r="C17" s="149" t="s">
        <v>501</v>
      </c>
      <c r="D17" s="121" t="s">
        <v>348</v>
      </c>
      <c r="E17" s="121" t="s">
        <v>352</v>
      </c>
      <c r="F17" s="121" t="s">
        <v>359</v>
      </c>
      <c r="G17" s="121" t="s">
        <v>363</v>
      </c>
      <c r="H17" s="121" t="s">
        <v>375</v>
      </c>
      <c r="I17" s="121" t="s">
        <v>380</v>
      </c>
      <c r="J17" s="121" t="s">
        <v>376</v>
      </c>
      <c r="L17" t="s">
        <v>417</v>
      </c>
      <c r="M17" t="s">
        <v>416</v>
      </c>
      <c r="S17" s="149"/>
      <c r="T17" s="149"/>
      <c r="U17" s="149"/>
      <c r="V17" s="149"/>
      <c r="W17" s="149"/>
      <c r="X17" s="149"/>
      <c r="Y17" s="271"/>
      <c r="Z17" s="271"/>
      <c r="AA17" s="270"/>
      <c r="AB17" s="267"/>
      <c r="AC17" s="267"/>
      <c r="AD17" s="266" t="s">
        <v>755</v>
      </c>
      <c r="AE17" s="267" t="s">
        <v>635</v>
      </c>
    </row>
    <row r="18" spans="2:31" x14ac:dyDescent="0.15">
      <c r="B18" s="119" t="s">
        <v>346</v>
      </c>
      <c r="C18" s="149" t="s">
        <v>502</v>
      </c>
      <c r="D18" s="121" t="s">
        <v>349</v>
      </c>
      <c r="E18" s="121" t="s">
        <v>548</v>
      </c>
      <c r="F18" s="121" t="s">
        <v>360</v>
      </c>
      <c r="G18" s="121" t="s">
        <v>361</v>
      </c>
      <c r="H18" s="121"/>
      <c r="I18" s="121" t="s">
        <v>375</v>
      </c>
      <c r="J18" s="121" t="s">
        <v>378</v>
      </c>
      <c r="L18" t="s">
        <v>418</v>
      </c>
      <c r="M18" t="s">
        <v>419</v>
      </c>
      <c r="S18" s="149"/>
      <c r="T18" s="149"/>
      <c r="U18" s="149"/>
      <c r="V18" s="149"/>
      <c r="W18" s="149"/>
      <c r="X18" s="149"/>
      <c r="Y18" s="271"/>
      <c r="Z18" s="271"/>
      <c r="AA18" s="270"/>
      <c r="AB18" s="267"/>
      <c r="AC18" s="267"/>
      <c r="AD18" s="266" t="s">
        <v>396</v>
      </c>
      <c r="AE18" s="267" t="s">
        <v>756</v>
      </c>
    </row>
    <row r="19" spans="2:31" x14ac:dyDescent="0.15">
      <c r="B19" s="119" t="s">
        <v>347</v>
      </c>
      <c r="C19" s="149" t="s">
        <v>503</v>
      </c>
      <c r="D19" s="121"/>
      <c r="E19" s="121" t="s">
        <v>561</v>
      </c>
      <c r="F19" s="121" t="s">
        <v>361</v>
      </c>
      <c r="G19" s="121" t="s">
        <v>362</v>
      </c>
      <c r="H19" s="121"/>
      <c r="I19" s="121"/>
      <c r="J19" s="121"/>
      <c r="L19" t="s">
        <v>419</v>
      </c>
      <c r="M19" t="s">
        <v>420</v>
      </c>
      <c r="S19" s="149"/>
      <c r="T19" s="149"/>
      <c r="U19" s="149"/>
      <c r="V19" s="149"/>
      <c r="W19" s="149"/>
      <c r="X19" s="149"/>
      <c r="Y19" s="271"/>
      <c r="Z19" s="271"/>
      <c r="AA19" s="270"/>
      <c r="AB19" s="267"/>
      <c r="AC19" s="267"/>
      <c r="AD19" s="266" t="s">
        <v>757</v>
      </c>
      <c r="AE19" s="267" t="s">
        <v>635</v>
      </c>
    </row>
    <row r="20" spans="2:31" x14ac:dyDescent="0.15">
      <c r="B20" s="122" t="s">
        <v>354</v>
      </c>
      <c r="C20" s="149" t="s">
        <v>498</v>
      </c>
      <c r="D20" s="121"/>
      <c r="E20" s="121" t="s">
        <v>353</v>
      </c>
      <c r="F20" s="121" t="s">
        <v>362</v>
      </c>
      <c r="G20" s="121" t="s">
        <v>531</v>
      </c>
      <c r="H20" s="121"/>
      <c r="I20" s="121"/>
      <c r="J20" s="121"/>
      <c r="L20" t="s">
        <v>420</v>
      </c>
      <c r="S20" s="149"/>
      <c r="T20" s="149"/>
      <c r="U20" s="149"/>
      <c r="V20" s="149"/>
      <c r="W20" s="149"/>
      <c r="X20" s="149"/>
      <c r="Y20" s="271"/>
      <c r="Z20" s="271"/>
      <c r="AA20" s="270"/>
      <c r="AB20" s="267"/>
      <c r="AC20" s="267"/>
      <c r="AD20" s="266" t="s">
        <v>758</v>
      </c>
      <c r="AE20" s="267" t="s">
        <v>759</v>
      </c>
    </row>
    <row r="21" spans="2:31" x14ac:dyDescent="0.15">
      <c r="B21" s="122"/>
      <c r="C21" s="149" t="s">
        <v>499</v>
      </c>
      <c r="D21" s="121"/>
      <c r="E21" s="121" t="s">
        <v>530</v>
      </c>
      <c r="F21" s="121" t="s">
        <v>531</v>
      </c>
      <c r="G21" s="121"/>
      <c r="H21" s="121"/>
      <c r="I21" s="121"/>
      <c r="J21" s="121"/>
      <c r="S21" s="149"/>
      <c r="T21" s="149"/>
      <c r="U21" s="149"/>
      <c r="V21" s="149"/>
      <c r="W21" s="149"/>
      <c r="X21" s="149"/>
      <c r="Y21" s="271"/>
      <c r="Z21" s="271"/>
      <c r="AA21" s="270"/>
      <c r="AB21" s="267"/>
      <c r="AC21" s="267"/>
      <c r="AD21" s="266" t="s">
        <v>760</v>
      </c>
      <c r="AE21" s="267" t="s">
        <v>635</v>
      </c>
    </row>
    <row r="22" spans="2:31" x14ac:dyDescent="0.15">
      <c r="C22" s="149" t="s">
        <v>504</v>
      </c>
      <c r="D22" s="121"/>
      <c r="E22" s="121" t="s">
        <v>354</v>
      </c>
      <c r="F22" s="121"/>
      <c r="G22" s="121"/>
      <c r="H22" s="121"/>
      <c r="I22" s="121"/>
      <c r="J22" s="121"/>
      <c r="L22" t="s">
        <v>422</v>
      </c>
    </row>
    <row r="23" spans="2:31" x14ac:dyDescent="0.15">
      <c r="C23" s="149" t="s">
        <v>505</v>
      </c>
      <c r="D23" s="121"/>
      <c r="E23" s="121"/>
      <c r="F23" s="121"/>
      <c r="G23" s="121"/>
      <c r="H23" s="121"/>
      <c r="I23" s="121"/>
      <c r="J23" s="121"/>
    </row>
    <row r="24" spans="2:31" x14ac:dyDescent="0.15">
      <c r="C24" s="149" t="s">
        <v>506</v>
      </c>
      <c r="D24" s="121"/>
      <c r="E24" s="121" t="s">
        <v>352</v>
      </c>
      <c r="F24" s="121"/>
      <c r="G24" s="121"/>
      <c r="H24" s="121"/>
      <c r="I24" s="121"/>
      <c r="J24" s="121"/>
    </row>
    <row r="25" spans="2:31" x14ac:dyDescent="0.15">
      <c r="C25" s="149" t="s">
        <v>507</v>
      </c>
      <c r="D25" s="121"/>
      <c r="E25" s="121" t="s">
        <v>548</v>
      </c>
      <c r="F25" s="121"/>
      <c r="G25" s="121"/>
      <c r="H25" s="121"/>
      <c r="I25" s="121"/>
      <c r="J25" s="121"/>
      <c r="S25" t="s">
        <v>775</v>
      </c>
    </row>
    <row r="26" spans="2:31" ht="14.25" thickBot="1" x14ac:dyDescent="0.2">
      <c r="C26" s="149" t="s">
        <v>508</v>
      </c>
      <c r="D26" s="121"/>
      <c r="E26" s="169" t="s">
        <v>364</v>
      </c>
      <c r="F26" s="121"/>
      <c r="G26" s="121"/>
      <c r="H26" s="121"/>
      <c r="I26" s="121"/>
      <c r="J26" s="121"/>
      <c r="S26" s="261" t="s">
        <v>763</v>
      </c>
      <c r="T26" s="261" t="s">
        <v>844</v>
      </c>
      <c r="U26" s="261" t="s">
        <v>764</v>
      </c>
      <c r="V26" s="261" t="s">
        <v>765</v>
      </c>
      <c r="W26" s="261" t="s">
        <v>598</v>
      </c>
      <c r="X26" s="261" t="s">
        <v>598</v>
      </c>
      <c r="Z26" s="261" t="s">
        <v>864</v>
      </c>
    </row>
    <row r="27" spans="2:31" ht="14.25" thickTop="1" x14ac:dyDescent="0.15">
      <c r="C27" s="149" t="s">
        <v>509</v>
      </c>
      <c r="D27" s="121"/>
      <c r="E27" s="121" t="s">
        <v>566</v>
      </c>
      <c r="F27" s="121"/>
      <c r="G27" s="121"/>
      <c r="H27" s="121"/>
      <c r="I27" s="121"/>
      <c r="J27" s="121"/>
      <c r="S27" s="263" t="s">
        <v>655</v>
      </c>
      <c r="T27" s="263" t="s">
        <v>845</v>
      </c>
      <c r="U27" s="263" t="s">
        <v>644</v>
      </c>
      <c r="V27" s="263" t="s">
        <v>766</v>
      </c>
      <c r="W27" s="267" t="s">
        <v>627</v>
      </c>
      <c r="X27" s="267" t="s">
        <v>627</v>
      </c>
      <c r="Z27" s="267" t="s">
        <v>872</v>
      </c>
    </row>
    <row r="28" spans="2:31" x14ac:dyDescent="0.15">
      <c r="C28" s="147" t="s">
        <v>510</v>
      </c>
      <c r="D28" s="121"/>
      <c r="E28" s="169" t="s">
        <v>529</v>
      </c>
      <c r="F28" s="121"/>
      <c r="G28" s="121"/>
      <c r="H28" s="121"/>
      <c r="I28" s="121"/>
      <c r="J28" s="121"/>
      <c r="S28" s="263" t="s">
        <v>662</v>
      </c>
      <c r="T28" s="263" t="s">
        <v>846</v>
      </c>
      <c r="U28" s="263" t="s">
        <v>626</v>
      </c>
      <c r="V28" s="263" t="s">
        <v>481</v>
      </c>
      <c r="W28" s="267" t="s">
        <v>854</v>
      </c>
      <c r="X28" s="267"/>
      <c r="Z28" s="267" t="s">
        <v>865</v>
      </c>
    </row>
    <row r="29" spans="2:31" x14ac:dyDescent="0.15">
      <c r="C29" s="150" t="s">
        <v>354</v>
      </c>
      <c r="D29" s="121"/>
      <c r="E29" s="121" t="s">
        <v>354</v>
      </c>
      <c r="F29" s="121"/>
      <c r="G29" s="121"/>
      <c r="H29" s="121"/>
      <c r="I29" s="121"/>
      <c r="J29" s="121"/>
      <c r="S29" s="263" t="s">
        <v>767</v>
      </c>
      <c r="T29" s="263" t="s">
        <v>847</v>
      </c>
      <c r="U29" s="263" t="s">
        <v>652</v>
      </c>
      <c r="V29" s="263" t="s">
        <v>768</v>
      </c>
      <c r="W29" s="267" t="s">
        <v>855</v>
      </c>
      <c r="X29" s="267"/>
      <c r="Z29" s="267" t="s">
        <v>866</v>
      </c>
    </row>
    <row r="30" spans="2:31" x14ac:dyDescent="0.15">
      <c r="C30" s="121"/>
      <c r="D30" s="121"/>
      <c r="E30" s="121"/>
      <c r="F30" s="121"/>
      <c r="G30" s="121"/>
      <c r="H30" s="121"/>
      <c r="I30" s="121"/>
      <c r="J30" s="121"/>
      <c r="S30" s="263" t="s">
        <v>776</v>
      </c>
      <c r="T30" s="263" t="s">
        <v>848</v>
      </c>
      <c r="U30" s="263" t="s">
        <v>641</v>
      </c>
      <c r="V30" s="272"/>
      <c r="W30" s="267"/>
      <c r="X30" s="267"/>
      <c r="Z30" s="267" t="s">
        <v>664</v>
      </c>
    </row>
    <row r="31" spans="2:31" x14ac:dyDescent="0.15">
      <c r="C31" s="121" t="s">
        <v>366</v>
      </c>
      <c r="D31" s="121"/>
      <c r="E31" s="121"/>
      <c r="F31" s="121"/>
      <c r="G31" s="121"/>
      <c r="H31" s="121"/>
      <c r="I31" s="121"/>
      <c r="J31" s="121"/>
      <c r="S31" s="263" t="s">
        <v>648</v>
      </c>
      <c r="T31" s="263" t="s">
        <v>849</v>
      </c>
      <c r="U31" s="263" t="s">
        <v>770</v>
      </c>
      <c r="V31" s="272"/>
      <c r="W31" s="267" t="s">
        <v>859</v>
      </c>
      <c r="X31" s="267"/>
      <c r="Z31" s="267" t="s">
        <v>661</v>
      </c>
    </row>
    <row r="32" spans="2:31" x14ac:dyDescent="0.15">
      <c r="C32" s="121" t="s">
        <v>354</v>
      </c>
      <c r="D32" s="121"/>
      <c r="E32" s="121"/>
      <c r="F32" s="121"/>
      <c r="G32" s="121"/>
      <c r="H32" s="121"/>
      <c r="I32" s="121"/>
      <c r="J32" s="121"/>
      <c r="S32" s="263" t="s">
        <v>769</v>
      </c>
      <c r="T32" s="263"/>
      <c r="U32" s="263" t="s">
        <v>772</v>
      </c>
      <c r="V32" s="272"/>
      <c r="W32" s="267" t="s">
        <v>860</v>
      </c>
      <c r="X32" s="267"/>
      <c r="Z32" s="267" t="s">
        <v>809</v>
      </c>
    </row>
    <row r="33" spans="3:26" x14ac:dyDescent="0.15">
      <c r="C33" s="121"/>
      <c r="D33" s="121"/>
      <c r="E33" s="121"/>
      <c r="F33" s="121"/>
      <c r="G33" s="121"/>
      <c r="H33" s="121"/>
      <c r="I33" s="121"/>
      <c r="J33" s="121"/>
      <c r="S33" s="263" t="s">
        <v>771</v>
      </c>
      <c r="T33" s="263"/>
      <c r="U33" s="263" t="s">
        <v>773</v>
      </c>
      <c r="V33" s="272"/>
      <c r="W33" s="267" t="s">
        <v>861</v>
      </c>
      <c r="X33" s="267"/>
      <c r="Z33" s="267" t="s">
        <v>867</v>
      </c>
    </row>
    <row r="34" spans="3:26" x14ac:dyDescent="0.15">
      <c r="C34" s="121" t="s">
        <v>367</v>
      </c>
      <c r="D34" s="121"/>
      <c r="E34" s="121"/>
      <c r="F34" s="121"/>
      <c r="G34" s="121"/>
      <c r="H34" s="121"/>
      <c r="I34" s="121"/>
      <c r="J34" s="121"/>
      <c r="S34" s="263"/>
      <c r="T34" s="263"/>
      <c r="U34" s="263" t="s">
        <v>774</v>
      </c>
      <c r="V34" s="272"/>
      <c r="W34" s="267"/>
      <c r="X34" s="267"/>
      <c r="Z34" s="267" t="s">
        <v>665</v>
      </c>
    </row>
    <row r="35" spans="3:26" x14ac:dyDescent="0.15">
      <c r="C35" s="121" t="s">
        <v>368</v>
      </c>
      <c r="D35" s="121"/>
      <c r="E35" s="121"/>
      <c r="F35" s="121"/>
      <c r="G35" s="121"/>
      <c r="H35" s="121"/>
      <c r="I35" s="121"/>
      <c r="J35" s="121"/>
      <c r="S35" s="263"/>
      <c r="T35" s="263"/>
      <c r="U35" s="263" t="s">
        <v>481</v>
      </c>
      <c r="V35" s="272"/>
      <c r="W35" s="267"/>
      <c r="X35" s="267"/>
      <c r="Z35" s="267" t="s">
        <v>868</v>
      </c>
    </row>
    <row r="36" spans="3:26" x14ac:dyDescent="0.15">
      <c r="C36" s="121" t="s">
        <v>354</v>
      </c>
      <c r="D36" s="121"/>
      <c r="E36" s="121"/>
      <c r="F36" s="121"/>
      <c r="G36" s="121"/>
      <c r="H36" s="121"/>
      <c r="I36" s="121"/>
      <c r="J36" s="121"/>
      <c r="Z36" s="267" t="s">
        <v>869</v>
      </c>
    </row>
    <row r="37" spans="3:26" x14ac:dyDescent="0.15">
      <c r="C37" s="121"/>
      <c r="D37" s="121"/>
      <c r="E37" s="121"/>
      <c r="F37" s="121"/>
      <c r="G37" s="121"/>
      <c r="H37" s="121"/>
      <c r="I37" s="121"/>
      <c r="J37" s="121"/>
      <c r="Z37" s="267" t="s">
        <v>868</v>
      </c>
    </row>
    <row r="38" spans="3:26" x14ac:dyDescent="0.15">
      <c r="C38" s="121" t="s">
        <v>369</v>
      </c>
      <c r="D38" s="121"/>
      <c r="E38" s="121" t="s">
        <v>349</v>
      </c>
      <c r="F38" s="121"/>
      <c r="G38" s="121"/>
      <c r="H38" s="121"/>
      <c r="I38" s="121"/>
      <c r="J38" s="121"/>
      <c r="S38" t="s">
        <v>810</v>
      </c>
      <c r="Z38" s="267" t="s">
        <v>871</v>
      </c>
    </row>
    <row r="39" spans="3:26" ht="14.25" thickBot="1" x14ac:dyDescent="0.2">
      <c r="C39" s="121" t="s">
        <v>370</v>
      </c>
      <c r="D39" s="121"/>
      <c r="E39" s="121" t="s">
        <v>464</v>
      </c>
      <c r="F39" s="121"/>
      <c r="G39" s="121"/>
      <c r="H39" s="121"/>
      <c r="I39" s="121"/>
      <c r="J39" s="121"/>
      <c r="S39" s="261" t="s">
        <v>811</v>
      </c>
      <c r="Z39" s="267" t="s">
        <v>862</v>
      </c>
    </row>
    <row r="40" spans="3:26" ht="14.25" thickTop="1" x14ac:dyDescent="0.15">
      <c r="C40" s="121" t="s">
        <v>371</v>
      </c>
      <c r="D40" s="121"/>
      <c r="E40" s="121" t="s">
        <v>365</v>
      </c>
      <c r="F40" s="121"/>
      <c r="G40" s="121"/>
      <c r="H40" s="121"/>
      <c r="I40" s="121"/>
      <c r="J40" s="121"/>
      <c r="S40" s="263" t="s">
        <v>812</v>
      </c>
      <c r="Z40" s="267" t="s">
        <v>870</v>
      </c>
    </row>
    <row r="41" spans="3:26" x14ac:dyDescent="0.15">
      <c r="C41" s="121" t="s">
        <v>373</v>
      </c>
      <c r="D41" s="121"/>
      <c r="E41" s="121" t="s">
        <v>355</v>
      </c>
      <c r="F41" s="121"/>
      <c r="G41" s="121"/>
      <c r="H41" s="121"/>
      <c r="I41" s="121"/>
      <c r="J41" s="121"/>
      <c r="S41" s="263" t="s">
        <v>813</v>
      </c>
      <c r="Z41" s="267" t="s">
        <v>666</v>
      </c>
    </row>
    <row r="42" spans="3:26" x14ac:dyDescent="0.15">
      <c r="C42" s="121" t="s">
        <v>372</v>
      </c>
      <c r="D42" s="121"/>
      <c r="E42" s="121" t="s">
        <v>356</v>
      </c>
      <c r="F42" s="121"/>
      <c r="G42" s="121"/>
      <c r="H42" s="121"/>
      <c r="I42" s="121"/>
      <c r="J42" s="121"/>
      <c r="S42" s="263" t="s">
        <v>814</v>
      </c>
    </row>
    <row r="43" spans="3:26" x14ac:dyDescent="0.15">
      <c r="C43" s="121" t="s">
        <v>354</v>
      </c>
      <c r="D43" s="121"/>
      <c r="E43" s="121" t="s">
        <v>529</v>
      </c>
      <c r="F43" s="121"/>
      <c r="G43" s="121"/>
      <c r="H43" s="121"/>
      <c r="I43" s="121"/>
      <c r="J43" s="121"/>
      <c r="S43" s="263" t="s">
        <v>815</v>
      </c>
    </row>
    <row r="44" spans="3:26" x14ac:dyDescent="0.15">
      <c r="C44" s="121"/>
      <c r="D44" s="121"/>
      <c r="E44" s="121" t="s">
        <v>354</v>
      </c>
      <c r="F44" s="121"/>
      <c r="G44" s="121"/>
      <c r="H44" s="121"/>
      <c r="I44" s="121"/>
      <c r="J44" s="121"/>
      <c r="S44" s="263" t="s">
        <v>816</v>
      </c>
    </row>
    <row r="45" spans="3:26" x14ac:dyDescent="0.15">
      <c r="C45" s="121" t="s">
        <v>354</v>
      </c>
      <c r="D45" s="121"/>
      <c r="E45" s="121"/>
      <c r="F45" s="121"/>
      <c r="G45" s="121"/>
      <c r="H45" s="121"/>
      <c r="I45" s="121"/>
      <c r="J45" s="121"/>
      <c r="S45" s="263" t="s">
        <v>817</v>
      </c>
    </row>
    <row r="46" spans="3:26" x14ac:dyDescent="0.15">
      <c r="C46" s="121"/>
      <c r="D46" s="121"/>
      <c r="E46" s="121"/>
      <c r="F46" s="121"/>
      <c r="G46" s="121"/>
      <c r="H46" s="121"/>
      <c r="I46" s="121"/>
      <c r="J46" s="121"/>
      <c r="S46" s="263" t="s">
        <v>818</v>
      </c>
    </row>
    <row r="47" spans="3:26" x14ac:dyDescent="0.15">
      <c r="S47" s="263" t="s">
        <v>481</v>
      </c>
    </row>
    <row r="48" spans="3:26" x14ac:dyDescent="0.15">
      <c r="C48" s="122"/>
      <c r="D48" s="122"/>
      <c r="E48" s="122"/>
      <c r="F48" s="122"/>
      <c r="G48" s="122"/>
      <c r="S48" s="263"/>
    </row>
    <row r="49" spans="2:7" x14ac:dyDescent="0.15">
      <c r="B49" s="1107" t="s">
        <v>549</v>
      </c>
      <c r="C49" s="1038"/>
      <c r="D49" s="1038"/>
      <c r="E49" s="1038"/>
      <c r="F49" s="1038"/>
      <c r="G49" s="1040"/>
    </row>
    <row r="50" spans="2:7" ht="14.25" thickBot="1" x14ac:dyDescent="0.2">
      <c r="B50" s="124" t="s">
        <v>381</v>
      </c>
      <c r="C50" s="124" t="s">
        <v>344</v>
      </c>
      <c r="D50" s="124" t="s">
        <v>382</v>
      </c>
      <c r="E50" s="124" t="s">
        <v>383</v>
      </c>
      <c r="F50" s="125" t="s">
        <v>406</v>
      </c>
      <c r="G50" s="125" t="s">
        <v>409</v>
      </c>
    </row>
    <row r="51" spans="2:7" ht="14.25" thickTop="1" x14ac:dyDescent="0.15">
      <c r="B51" t="s">
        <v>384</v>
      </c>
      <c r="C51" t="s">
        <v>386</v>
      </c>
      <c r="D51" t="s">
        <v>399</v>
      </c>
      <c r="E51" t="s">
        <v>401</v>
      </c>
      <c r="F51" t="s">
        <v>407</v>
      </c>
      <c r="G51" t="s">
        <v>410</v>
      </c>
    </row>
    <row r="52" spans="2:7" x14ac:dyDescent="0.15">
      <c r="B52" t="s">
        <v>385</v>
      </c>
      <c r="C52" t="s">
        <v>387</v>
      </c>
      <c r="D52" t="s">
        <v>497</v>
      </c>
      <c r="E52" t="s">
        <v>402</v>
      </c>
      <c r="F52" t="s">
        <v>408</v>
      </c>
      <c r="G52" t="s">
        <v>411</v>
      </c>
    </row>
    <row r="53" spans="2:7" x14ac:dyDescent="0.15">
      <c r="B53" t="s">
        <v>495</v>
      </c>
      <c r="C53" t="s">
        <v>534</v>
      </c>
      <c r="D53" t="s">
        <v>400</v>
      </c>
      <c r="E53" t="s">
        <v>403</v>
      </c>
      <c r="G53" t="s">
        <v>412</v>
      </c>
    </row>
    <row r="54" spans="2:7" x14ac:dyDescent="0.15">
      <c r="B54" t="s">
        <v>535</v>
      </c>
      <c r="E54" t="s">
        <v>404</v>
      </c>
    </row>
    <row r="55" spans="2:7" x14ac:dyDescent="0.15">
      <c r="C55" t="s">
        <v>388</v>
      </c>
      <c r="E55" t="s">
        <v>496</v>
      </c>
    </row>
    <row r="56" spans="2:7" x14ac:dyDescent="0.15">
      <c r="C56" t="s">
        <v>389</v>
      </c>
      <c r="E56" t="s">
        <v>405</v>
      </c>
    </row>
    <row r="57" spans="2:7" x14ac:dyDescent="0.15">
      <c r="C57" t="s">
        <v>390</v>
      </c>
      <c r="E57" t="s">
        <v>858</v>
      </c>
    </row>
    <row r="58" spans="2:7" x14ac:dyDescent="0.15">
      <c r="C58" t="s">
        <v>391</v>
      </c>
    </row>
    <row r="59" spans="2:7" x14ac:dyDescent="0.15">
      <c r="C59" t="s">
        <v>354</v>
      </c>
    </row>
    <row r="61" spans="2:7" x14ac:dyDescent="0.15">
      <c r="C61" t="s">
        <v>426</v>
      </c>
    </row>
    <row r="62" spans="2:7" x14ac:dyDescent="0.15">
      <c r="C62" t="s">
        <v>427</v>
      </c>
    </row>
    <row r="63" spans="2:7" x14ac:dyDescent="0.15">
      <c r="C63" t="s">
        <v>428</v>
      </c>
    </row>
    <row r="64" spans="2:7" x14ac:dyDescent="0.15">
      <c r="C64" t="s">
        <v>392</v>
      </c>
    </row>
    <row r="65" spans="3:3" x14ac:dyDescent="0.15">
      <c r="C65" t="s">
        <v>393</v>
      </c>
    </row>
    <row r="66" spans="3:3" x14ac:dyDescent="0.15">
      <c r="C66" t="s">
        <v>394</v>
      </c>
    </row>
    <row r="67" spans="3:3" x14ac:dyDescent="0.15">
      <c r="C67" t="s">
        <v>395</v>
      </c>
    </row>
    <row r="68" spans="3:3" x14ac:dyDescent="0.15">
      <c r="C68" t="s">
        <v>431</v>
      </c>
    </row>
    <row r="69" spans="3:3" x14ac:dyDescent="0.15">
      <c r="C69" t="s">
        <v>432</v>
      </c>
    </row>
    <row r="70" spans="3:3" x14ac:dyDescent="0.15">
      <c r="C70" t="s">
        <v>430</v>
      </c>
    </row>
    <row r="71" spans="3:3" x14ac:dyDescent="0.15">
      <c r="C71" t="s">
        <v>396</v>
      </c>
    </row>
    <row r="72" spans="3:3" x14ac:dyDescent="0.15">
      <c r="C72" t="s">
        <v>433</v>
      </c>
    </row>
    <row r="73" spans="3:3" x14ac:dyDescent="0.15">
      <c r="C73" t="s">
        <v>429</v>
      </c>
    </row>
    <row r="74" spans="3:3" x14ac:dyDescent="0.15">
      <c r="C74" t="s">
        <v>354</v>
      </c>
    </row>
    <row r="76" spans="3:3" x14ac:dyDescent="0.15">
      <c r="C76" t="s">
        <v>397</v>
      </c>
    </row>
    <row r="77" spans="3:3" x14ac:dyDescent="0.15">
      <c r="C77" t="s">
        <v>536</v>
      </c>
    </row>
    <row r="78" spans="3:3" x14ac:dyDescent="0.15">
      <c r="C78" t="s">
        <v>537</v>
      </c>
    </row>
    <row r="79" spans="3:3" x14ac:dyDescent="0.15">
      <c r="C79" t="s">
        <v>398</v>
      </c>
    </row>
    <row r="80" spans="3:3" x14ac:dyDescent="0.15">
      <c r="C80" t="s">
        <v>354</v>
      </c>
    </row>
  </sheetData>
  <mergeCells count="3">
    <mergeCell ref="B14:J14"/>
    <mergeCell ref="B49:G49"/>
    <mergeCell ref="B4:E4"/>
  </mergeCells>
  <phoneticPr fontId="8"/>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00B0F0"/>
  </sheetPr>
  <dimension ref="A1:CW1004"/>
  <sheetViews>
    <sheetView showZeros="0" zoomScale="80" zoomScaleNormal="80" workbookViewId="0">
      <pane xSplit="4" ySplit="3" topLeftCell="E4" activePane="bottomRight" state="frozen"/>
      <selection pane="topRight" activeCell="E1" sqref="E1"/>
      <selection pane="bottomLeft" activeCell="A4" sqref="A4"/>
      <selection pane="bottomRight" activeCell="P24" sqref="P24"/>
    </sheetView>
  </sheetViews>
  <sheetFormatPr defaultRowHeight="12" x14ac:dyDescent="0.15"/>
  <cols>
    <col min="1" max="2" width="6.625" style="251" customWidth="1"/>
    <col min="3" max="3" width="4.125" style="251" customWidth="1"/>
    <col min="4" max="5" width="6.625" style="251" customWidth="1"/>
    <col min="6" max="6" width="9" style="251"/>
    <col min="7" max="7" width="10.625" style="251" customWidth="1"/>
    <col min="8" max="8" width="21.5" style="251" customWidth="1"/>
    <col min="9" max="9" width="9" style="251"/>
    <col min="10" max="10" width="20.625" style="260" customWidth="1"/>
    <col min="11" max="11" width="17.875" style="251" customWidth="1"/>
    <col min="12" max="12" width="12.25" style="251" customWidth="1"/>
    <col min="13" max="13" width="10.625" style="251" customWidth="1"/>
    <col min="14" max="15" width="9" style="251" customWidth="1"/>
    <col min="16" max="16" width="13.125" style="251" customWidth="1"/>
    <col min="17" max="17" width="17.625" style="251" customWidth="1"/>
    <col min="18" max="18" width="6.75" style="251" customWidth="1"/>
    <col min="19" max="19" width="17.25" style="251" customWidth="1"/>
    <col min="20" max="20" width="19" style="251" customWidth="1"/>
    <col min="21" max="21" width="14.25" style="251" customWidth="1"/>
    <col min="22" max="22" width="9" style="251"/>
    <col min="23" max="23" width="12" style="251" customWidth="1"/>
    <col min="24" max="24" width="11.75" style="251" customWidth="1"/>
    <col min="25" max="25" width="13.375" style="251" customWidth="1"/>
    <col min="26" max="26" width="7.625" style="251" customWidth="1"/>
    <col min="27" max="27" width="8" style="251" customWidth="1"/>
    <col min="28" max="29" width="9" style="251" customWidth="1"/>
    <col min="30" max="30" width="20.25" style="251" customWidth="1"/>
    <col min="31" max="31" width="14.625" style="251" customWidth="1"/>
    <col min="32" max="33" width="16.5" style="251" customWidth="1"/>
    <col min="34" max="34" width="42.375" style="251" customWidth="1"/>
    <col min="35" max="35" width="23.25" style="251" customWidth="1"/>
    <col min="36" max="36" width="6.875" style="251" customWidth="1"/>
    <col min="37" max="37" width="10.625" style="251" customWidth="1"/>
    <col min="38" max="38" width="11.625" style="251" customWidth="1"/>
    <col min="39" max="39" width="9" style="251" customWidth="1"/>
    <col min="40" max="42" width="10.625" style="251" customWidth="1"/>
    <col min="43" max="44" width="9" style="251" customWidth="1"/>
    <col min="45" max="45" width="11.625" style="251" customWidth="1"/>
    <col min="46" max="50" width="10.625" style="251" customWidth="1"/>
    <col min="51" max="51" width="9" style="251" customWidth="1"/>
    <col min="52" max="52" width="11.625" style="251" customWidth="1"/>
    <col min="53" max="53" width="10.5" style="251" customWidth="1"/>
    <col min="54" max="55" width="12.625" style="251" customWidth="1"/>
    <col min="56" max="56" width="11.375" style="251" customWidth="1"/>
    <col min="57" max="57" width="12.625" style="251" customWidth="1"/>
    <col min="58" max="58" width="9" style="251" customWidth="1"/>
    <col min="59" max="59" width="9" style="251"/>
    <col min="60" max="84" width="7.625" style="251" customWidth="1"/>
    <col min="85" max="85" width="9" style="251"/>
    <col min="86" max="87" width="5.625" style="251" customWidth="1"/>
    <col min="88" max="89" width="3.625" style="251" customWidth="1"/>
    <col min="90" max="92" width="5.625" style="251" customWidth="1"/>
    <col min="93" max="94" width="3.625" style="251" customWidth="1"/>
    <col min="95" max="97" width="5.625" style="251" customWidth="1"/>
    <col min="98" max="99" width="3.625" style="251" customWidth="1"/>
    <col min="100" max="100" width="5.625" style="251" customWidth="1"/>
    <col min="101" max="16384" width="9" style="251"/>
  </cols>
  <sheetData>
    <row r="1" spans="1:101" s="185" customFormat="1" ht="47.25" customHeight="1" x14ac:dyDescent="0.2">
      <c r="A1" s="179"/>
      <c r="B1" s="180" t="s">
        <v>568</v>
      </c>
      <c r="C1" s="181"/>
      <c r="D1" s="182"/>
      <c r="E1" s="183"/>
      <c r="F1" s="183"/>
      <c r="G1" s="1125" t="s">
        <v>569</v>
      </c>
      <c r="H1" s="1126"/>
      <c r="I1" s="1127" t="s">
        <v>570</v>
      </c>
      <c r="J1" s="1128"/>
      <c r="K1" s="1128"/>
      <c r="L1" s="1128"/>
      <c r="M1" s="1128"/>
      <c r="N1" s="1128"/>
      <c r="O1" s="1128"/>
      <c r="P1" s="1128"/>
      <c r="Q1" s="1128"/>
      <c r="R1" s="1128"/>
      <c r="S1" s="1128"/>
      <c r="T1" s="1129"/>
      <c r="U1" s="1127" t="s">
        <v>571</v>
      </c>
      <c r="V1" s="1129"/>
      <c r="W1" s="1112" t="s">
        <v>572</v>
      </c>
      <c r="X1" s="1112"/>
      <c r="Y1" s="1112"/>
      <c r="Z1" s="1112"/>
      <c r="AA1" s="1112"/>
      <c r="AB1" s="1113"/>
      <c r="AC1" s="1130" t="s">
        <v>573</v>
      </c>
      <c r="AD1" s="1131"/>
      <c r="AE1" s="184"/>
      <c r="AF1" s="1134" t="s">
        <v>574</v>
      </c>
      <c r="AG1" s="385"/>
      <c r="AH1" s="1136" t="s">
        <v>575</v>
      </c>
      <c r="AI1" s="1138" t="s">
        <v>576</v>
      </c>
      <c r="AJ1" s="185">
        <v>33</v>
      </c>
      <c r="BG1" s="185">
        <v>57</v>
      </c>
      <c r="BH1" s="185">
        <v>58</v>
      </c>
      <c r="BI1" s="185">
        <v>59</v>
      </c>
      <c r="BJ1" s="185">
        <v>60</v>
      </c>
      <c r="BK1" s="185">
        <v>61</v>
      </c>
      <c r="BL1" s="185">
        <v>62</v>
      </c>
      <c r="BM1" s="185">
        <v>63</v>
      </c>
      <c r="BN1" s="185">
        <v>64</v>
      </c>
      <c r="BO1" s="185">
        <v>65</v>
      </c>
      <c r="BP1" s="185">
        <v>66</v>
      </c>
      <c r="BQ1" s="185">
        <v>67</v>
      </c>
      <c r="BR1" s="185">
        <v>68</v>
      </c>
      <c r="BS1" s="185">
        <v>69</v>
      </c>
      <c r="BT1" s="187" t="s">
        <v>577</v>
      </c>
      <c r="BU1" s="185">
        <v>71</v>
      </c>
      <c r="BV1" s="185">
        <v>72</v>
      </c>
      <c r="BW1" s="185">
        <v>73</v>
      </c>
      <c r="BX1" s="185">
        <v>74</v>
      </c>
      <c r="BY1" s="185">
        <v>75</v>
      </c>
      <c r="BZ1" s="185">
        <v>76</v>
      </c>
      <c r="CA1" s="185">
        <v>77</v>
      </c>
      <c r="CB1" s="185">
        <v>78</v>
      </c>
      <c r="CC1" s="185">
        <v>79</v>
      </c>
      <c r="CD1" s="185">
        <v>80</v>
      </c>
      <c r="CE1" s="185">
        <v>81</v>
      </c>
      <c r="CF1" s="185">
        <v>82</v>
      </c>
      <c r="CH1" s="344" t="s">
        <v>852</v>
      </c>
    </row>
    <row r="2" spans="1:101" s="185" customFormat="1" ht="12" customHeight="1" x14ac:dyDescent="0.15">
      <c r="A2" s="179" t="s">
        <v>578</v>
      </c>
      <c r="B2" s="180" t="s">
        <v>579</v>
      </c>
      <c r="C2" s="188" t="s">
        <v>580</v>
      </c>
      <c r="D2" s="189" t="s">
        <v>581</v>
      </c>
      <c r="E2" s="190" t="s">
        <v>582</v>
      </c>
      <c r="F2" s="191" t="s">
        <v>583</v>
      </c>
      <c r="G2" s="192" t="s">
        <v>584</v>
      </c>
      <c r="H2" s="189" t="s">
        <v>585</v>
      </c>
      <c r="I2" s="193" t="s">
        <v>586</v>
      </c>
      <c r="J2" s="194" t="s">
        <v>587</v>
      </c>
      <c r="K2" s="194" t="s">
        <v>587</v>
      </c>
      <c r="L2" s="1111" t="s">
        <v>588</v>
      </c>
      <c r="M2" s="1112"/>
      <c r="N2" s="1112"/>
      <c r="O2" s="1112"/>
      <c r="P2" s="1112"/>
      <c r="Q2" s="1113"/>
      <c r="R2" s="195" t="s">
        <v>589</v>
      </c>
      <c r="S2" s="340" t="s">
        <v>841</v>
      </c>
      <c r="T2" s="197" t="s">
        <v>590</v>
      </c>
      <c r="U2" s="192" t="s">
        <v>591</v>
      </c>
      <c r="V2" s="198" t="s">
        <v>592</v>
      </c>
      <c r="W2" s="199" t="s">
        <v>593</v>
      </c>
      <c r="X2" s="199" t="s">
        <v>593</v>
      </c>
      <c r="Y2" s="200" t="s">
        <v>592</v>
      </c>
      <c r="Z2" s="198" t="s">
        <v>592</v>
      </c>
      <c r="AA2" s="201" t="s">
        <v>594</v>
      </c>
      <c r="AB2" s="196" t="s">
        <v>595</v>
      </c>
      <c r="AC2" s="202" t="s">
        <v>596</v>
      </c>
      <c r="AD2" s="203" t="s">
        <v>595</v>
      </c>
      <c r="AE2" s="184" t="s">
        <v>597</v>
      </c>
      <c r="AF2" s="1135"/>
      <c r="AG2" s="386"/>
      <c r="AH2" s="1137"/>
      <c r="AI2" s="1139"/>
      <c r="AL2" s="204" t="s">
        <v>599</v>
      </c>
      <c r="AM2" s="204"/>
      <c r="AN2" s="204"/>
      <c r="AO2" s="204"/>
      <c r="AP2" s="204"/>
      <c r="AQ2" s="204"/>
      <c r="AS2" s="205" t="s">
        <v>600</v>
      </c>
      <c r="AT2" s="204"/>
      <c r="AU2" s="204"/>
      <c r="AV2" s="204"/>
      <c r="AW2" s="204"/>
      <c r="AX2" s="204"/>
      <c r="AY2" s="186"/>
      <c r="AZ2" s="205" t="s">
        <v>601</v>
      </c>
      <c r="BA2" s="204"/>
      <c r="BB2" s="204"/>
      <c r="BC2" s="204"/>
      <c r="BD2" s="204"/>
      <c r="BE2" s="204"/>
      <c r="BH2" s="1114" t="s">
        <v>602</v>
      </c>
      <c r="BI2" s="1115"/>
      <c r="BJ2" s="1115"/>
      <c r="BK2" s="1116"/>
      <c r="BL2" s="1117" t="s">
        <v>603</v>
      </c>
      <c r="BM2" s="1115"/>
      <c r="BN2" s="1115"/>
      <c r="BO2" s="1118"/>
      <c r="BP2" s="1114" t="s">
        <v>604</v>
      </c>
      <c r="BQ2" s="1115"/>
      <c r="BR2" s="1115"/>
      <c r="BS2" s="1116"/>
      <c r="BT2" s="206" t="s">
        <v>605</v>
      </c>
      <c r="BU2" s="1123" t="s">
        <v>26</v>
      </c>
      <c r="BV2" s="1123"/>
      <c r="BW2" s="1123"/>
      <c r="BX2" s="1141"/>
      <c r="BY2" s="1122" t="s">
        <v>603</v>
      </c>
      <c r="BZ2" s="1123"/>
      <c r="CA2" s="1123"/>
      <c r="CB2" s="1124"/>
      <c r="CC2" s="1122" t="s">
        <v>604</v>
      </c>
      <c r="CD2" s="1123"/>
      <c r="CE2" s="1123"/>
      <c r="CF2" s="1123"/>
      <c r="CH2" s="1119" t="s">
        <v>26</v>
      </c>
      <c r="CI2" s="1120"/>
      <c r="CJ2" s="1120"/>
      <c r="CK2" s="1120"/>
      <c r="CL2" s="1121"/>
      <c r="CM2" s="1119" t="s">
        <v>22</v>
      </c>
      <c r="CN2" s="1120"/>
      <c r="CO2" s="1120"/>
      <c r="CP2" s="1120"/>
      <c r="CQ2" s="1121"/>
      <c r="CR2" s="1140" t="s">
        <v>24</v>
      </c>
      <c r="CS2" s="1140"/>
      <c r="CT2" s="1140"/>
      <c r="CU2" s="1140"/>
      <c r="CV2" s="1140"/>
      <c r="CW2" s="345" t="s">
        <v>853</v>
      </c>
    </row>
    <row r="3" spans="1:101" s="185" customFormat="1" ht="20.100000000000001" customHeight="1" x14ac:dyDescent="0.15">
      <c r="A3" s="207" t="s">
        <v>606</v>
      </c>
      <c r="B3" s="208" t="s">
        <v>607</v>
      </c>
      <c r="C3" s="209"/>
      <c r="D3" s="210" t="s">
        <v>607</v>
      </c>
      <c r="E3" s="211" t="s">
        <v>607</v>
      </c>
      <c r="F3" s="211" t="s">
        <v>608</v>
      </c>
      <c r="G3" s="212"/>
      <c r="H3" s="212"/>
      <c r="I3" s="212"/>
      <c r="J3" s="212" t="s">
        <v>843</v>
      </c>
      <c r="K3" s="212" t="s">
        <v>842</v>
      </c>
      <c r="L3" s="213" t="s">
        <v>609</v>
      </c>
      <c r="M3" s="213" t="s">
        <v>610</v>
      </c>
      <c r="N3" s="214" t="s">
        <v>611</v>
      </c>
      <c r="O3" s="214" t="s">
        <v>612</v>
      </c>
      <c r="P3" s="214" t="s">
        <v>354</v>
      </c>
      <c r="Q3" s="215"/>
      <c r="R3" s="211" t="s">
        <v>613</v>
      </c>
      <c r="S3" s="212"/>
      <c r="T3" s="210" t="s">
        <v>614</v>
      </c>
      <c r="U3" s="212"/>
      <c r="V3" s="216"/>
      <c r="W3" s="217" t="s">
        <v>615</v>
      </c>
      <c r="X3" s="217" t="s">
        <v>616</v>
      </c>
      <c r="Y3" s="218" t="s">
        <v>617</v>
      </c>
      <c r="Z3" s="216" t="s">
        <v>618</v>
      </c>
      <c r="AA3" s="211" t="s">
        <v>619</v>
      </c>
      <c r="AB3" s="219" t="s">
        <v>619</v>
      </c>
      <c r="AC3" s="220"/>
      <c r="AD3" s="221" t="s">
        <v>620</v>
      </c>
      <c r="AE3" s="222"/>
      <c r="AF3" s="221" t="s">
        <v>621</v>
      </c>
      <c r="AG3" s="387" t="s">
        <v>863</v>
      </c>
      <c r="AH3" s="223"/>
      <c r="AI3" s="224" t="s">
        <v>622</v>
      </c>
      <c r="AK3" s="225"/>
      <c r="AL3" s="226"/>
      <c r="AM3" s="226" t="s">
        <v>623</v>
      </c>
      <c r="AN3" s="226" t="s">
        <v>624</v>
      </c>
      <c r="AO3" s="226" t="s">
        <v>625</v>
      </c>
      <c r="AP3" s="226" t="s">
        <v>62</v>
      </c>
      <c r="AQ3" s="226" t="s">
        <v>63</v>
      </c>
      <c r="AR3" s="227"/>
      <c r="AS3" s="226"/>
      <c r="AT3" s="226" t="s">
        <v>623</v>
      </c>
      <c r="AU3" s="226" t="s">
        <v>624</v>
      </c>
      <c r="AV3" s="226" t="s">
        <v>625</v>
      </c>
      <c r="AW3" s="226" t="s">
        <v>62</v>
      </c>
      <c r="AX3" s="226" t="s">
        <v>63</v>
      </c>
      <c r="AY3" s="228"/>
      <c r="AZ3" s="226"/>
      <c r="BA3" s="226" t="s">
        <v>623</v>
      </c>
      <c r="BB3" s="226" t="s">
        <v>624</v>
      </c>
      <c r="BC3" s="226" t="s">
        <v>625</v>
      </c>
      <c r="BD3" s="226" t="s">
        <v>62</v>
      </c>
      <c r="BE3" s="226" t="s">
        <v>63</v>
      </c>
      <c r="BH3" s="229" t="s">
        <v>34</v>
      </c>
      <c r="BI3" s="229" t="s">
        <v>35</v>
      </c>
      <c r="BJ3" s="229" t="s">
        <v>479</v>
      </c>
      <c r="BK3" s="230" t="s">
        <v>480</v>
      </c>
      <c r="BL3" s="231" t="s">
        <v>34</v>
      </c>
      <c r="BM3" s="229" t="s">
        <v>35</v>
      </c>
      <c r="BN3" s="229" t="s">
        <v>479</v>
      </c>
      <c r="BO3" s="232" t="s">
        <v>480</v>
      </c>
      <c r="BP3" s="233" t="s">
        <v>34</v>
      </c>
      <c r="BQ3" s="229" t="s">
        <v>35</v>
      </c>
      <c r="BR3" s="229" t="s">
        <v>479</v>
      </c>
      <c r="BS3" s="230" t="s">
        <v>480</v>
      </c>
      <c r="BT3" s="234"/>
      <c r="BU3" s="235" t="s">
        <v>34</v>
      </c>
      <c r="BV3" s="235" t="s">
        <v>35</v>
      </c>
      <c r="BW3" s="235" t="s">
        <v>479</v>
      </c>
      <c r="BX3" s="236" t="s">
        <v>480</v>
      </c>
      <c r="BY3" s="206" t="s">
        <v>34</v>
      </c>
      <c r="BZ3" s="235" t="s">
        <v>35</v>
      </c>
      <c r="CA3" s="235" t="s">
        <v>479</v>
      </c>
      <c r="CB3" s="354" t="s">
        <v>480</v>
      </c>
      <c r="CC3" s="206" t="s">
        <v>34</v>
      </c>
      <c r="CD3" s="235" t="s">
        <v>35</v>
      </c>
      <c r="CE3" s="235" t="s">
        <v>479</v>
      </c>
      <c r="CF3" s="236" t="s">
        <v>480</v>
      </c>
      <c r="CH3" s="342" t="s">
        <v>34</v>
      </c>
      <c r="CI3" s="342" t="s">
        <v>35</v>
      </c>
      <c r="CJ3" s="342" t="s">
        <v>479</v>
      </c>
      <c r="CK3" s="343" t="s">
        <v>480</v>
      </c>
      <c r="CL3" s="343" t="s">
        <v>851</v>
      </c>
      <c r="CM3" s="342" t="s">
        <v>34</v>
      </c>
      <c r="CN3" s="342" t="s">
        <v>35</v>
      </c>
      <c r="CO3" s="342" t="s">
        <v>479</v>
      </c>
      <c r="CP3" s="343" t="s">
        <v>480</v>
      </c>
      <c r="CQ3" s="343" t="s">
        <v>851</v>
      </c>
      <c r="CR3" s="342" t="s">
        <v>34</v>
      </c>
      <c r="CS3" s="342" t="s">
        <v>35</v>
      </c>
      <c r="CT3" s="342" t="s">
        <v>479</v>
      </c>
      <c r="CU3" s="342" t="s">
        <v>480</v>
      </c>
      <c r="CV3" s="342" t="s">
        <v>851</v>
      </c>
      <c r="CW3" s="1132" t="str">
        <f>IF(SUM(CH4,CM4,CR4)&gt;0,"Ⅳ",IF(SUM(CI4,CN4,CS4)&gt;0,"Ⅲ",IF(SUM(CL4,CQ4,CV4)&gt;0,"Ⅱ","Ⅰ")))</f>
        <v>Ⅱ</v>
      </c>
    </row>
    <row r="4" spans="1:101" ht="20.100000000000001" customHeight="1" x14ac:dyDescent="0.15">
      <c r="A4" s="237">
        <v>1</v>
      </c>
      <c r="B4" s="238">
        <v>1</v>
      </c>
      <c r="C4" s="239" t="str">
        <f>D4&amp;"S"&amp;E4</f>
        <v>PSS1</v>
      </c>
      <c r="D4" s="240" t="s">
        <v>891</v>
      </c>
      <c r="E4" s="241">
        <f>IF(D4="","",COUNTIF($D$4:D4,D4))</f>
        <v>1</v>
      </c>
      <c r="F4" s="310">
        <f>IF(D4="","",VLOOKUP(D4,'様式A-2'!$B$10:$E$434,4,0))</f>
        <v>3.4</v>
      </c>
      <c r="G4" s="241" t="s">
        <v>550</v>
      </c>
      <c r="H4" s="241" t="s">
        <v>510</v>
      </c>
      <c r="I4" s="241" t="s">
        <v>348</v>
      </c>
      <c r="J4" s="241" t="s">
        <v>913</v>
      </c>
      <c r="K4" s="241" t="s">
        <v>548</v>
      </c>
      <c r="L4" s="346"/>
      <c r="M4" s="346"/>
      <c r="N4" s="346">
        <v>2</v>
      </c>
      <c r="O4" s="346">
        <v>2.4</v>
      </c>
      <c r="P4" s="388"/>
      <c r="Q4" s="242" t="str">
        <f t="shared" ref="Q4:Q9" si="0">IF(C4="","",IF(K4="ひび割れ","幅"&amp;TEXT(L4,"0.0")&amp;"mm×長さ"&amp;TEXT(M4,"0.0")&amp;"m",IF(N4="",P4,TEXT(N4,"0.0")&amp;"m×"&amp;TEXT(O4,"0.0")&amp;"m "&amp;P4)))</f>
        <v xml:space="preserve">2.0m×2.4m </v>
      </c>
      <c r="R4" s="243">
        <f>ROUND(N4*O4,2)</f>
        <v>4.8</v>
      </c>
      <c r="S4" s="243" t="str">
        <f>IF(K4="ひび割れ","幅"&amp;TEXT(L4,"0.0")&amp;"mm "&amp;J4,IF(OR(P4="叩き落し済",P4="一部叩き落し",P4="変状なし",P4="にじみ",P4="滴水",P4="流下"),P4,""))</f>
        <v/>
      </c>
      <c r="T4" s="241" t="s">
        <v>767</v>
      </c>
      <c r="U4" s="241" t="s">
        <v>652</v>
      </c>
      <c r="V4" s="241" t="str">
        <f t="shared" ref="V4:V13" si="1">IF(D4="","",IF(U4="対策区分判定Ⅳ","Ⅳ",IF(U4="対策区分判定Ⅲ","Ⅲ",IF(OR(U4="対策区分判定Ⅱa",U4="対策区分判定Ⅱb"),"Ⅱ",IF(U4="対策区分判定Ⅰ","Ⅰ","－")))))</f>
        <v>Ⅱ</v>
      </c>
      <c r="W4" s="241"/>
      <c r="X4" s="241" t="s">
        <v>625</v>
      </c>
      <c r="Y4" s="241" t="str">
        <f>IF(D4="","",IF(AND(W4&lt;&gt;"",OR(W4="Ⅱa",W4="Ⅱb")),"Ⅱ",IF(W4&lt;&gt;"",W4,IF(OR(X4="Ⅱa",X4="Ⅱb"),"Ⅱ",X4))))</f>
        <v>Ⅱ</v>
      </c>
      <c r="Z4" s="241" t="str">
        <f>IF(D4="","",IF(OR(X4="Ⅱa",X4="Ⅱb"),"Ⅱ",X4))</f>
        <v>Ⅱ</v>
      </c>
      <c r="AA4" s="241" t="str">
        <f t="shared" ref="AA4:AA67" si="2">IF(D4="","",IF(OR(X4="Ⅲ",X4="Ⅳ"),"要","否"))</f>
        <v>否</v>
      </c>
      <c r="AB4" s="241" t="str">
        <f>IF(D4="","",IF(X4="Ⅰ","否",IF(OR(X4="Ⅱb",X4="Ⅱa"),"要監視",IF(OR(X4="Ⅲ",X4="Ⅳ"),"要対策",""))))</f>
        <v>要監視</v>
      </c>
      <c r="AC4" s="241" t="str">
        <f>IF(D4="","",IF(T4="対策済","済",IF(OR(T4="新規確認",W4="Ⅰ",AND(W4="",X4="Ⅰ")),"－",IF(AND(W4&lt;&gt;"Ⅰ",X4="Ⅰ"),"済","継続"))))</f>
        <v>継続</v>
      </c>
      <c r="AD4" s="241" t="str">
        <f>IF(D4="","",IF(T4="新規確認","－",INDEX($AM$4:$AQ$45,MATCH(K4,$AL$4:$AL$45,0),MATCH(X4,$AM$3:$AQ$3,0))))</f>
        <v>監視（日常巡視）</v>
      </c>
      <c r="AE4" s="241" t="str">
        <f t="shared" ref="AE4:AE67" si="3">IF(D4="","",INDEX($AT$4:$AX$45,MATCH(K4,$AS$4:$AS$45,0),MATCH(X4,$AT$3:$AX$3,0)))</f>
        <v>－</v>
      </c>
      <c r="AF4" s="241" t="str">
        <f>IF(D4="","",INDEX($BA$4:$BE$45,MATCH(K4,$AZ$4:$AZ$45,0),MATCH(X4,$BA$3:$BE$3,0)))</f>
        <v>はく落防止対策</v>
      </c>
      <c r="AG4" s="241"/>
      <c r="AH4" s="242" t="str">
        <f t="shared" ref="AH4:AH6" si="4">IF(D4="","",J4&amp;"、"&amp;Q4&amp;AG4)</f>
        <v xml:space="preserve">うき・はく離、2.0m×2.4m </v>
      </c>
      <c r="AI4" s="242" t="str">
        <f t="shared" ref="AI4:AI68" si="5">IF(T4="新規確認","－",IF(T4="進行が認められない",Q4,""))</f>
        <v xml:space="preserve">2.0m×2.4m </v>
      </c>
      <c r="AJ4" s="185"/>
      <c r="AK4" s="225"/>
      <c r="AL4" s="244" t="s">
        <v>548</v>
      </c>
      <c r="AM4" s="244" t="s">
        <v>628</v>
      </c>
      <c r="AN4" s="244" t="s">
        <v>629</v>
      </c>
      <c r="AO4" s="244" t="s">
        <v>629</v>
      </c>
      <c r="AP4" s="244" t="s">
        <v>630</v>
      </c>
      <c r="AQ4" s="244"/>
      <c r="AR4" s="227"/>
      <c r="AS4" s="244" t="str">
        <f>$AL4</f>
        <v>うき・はく離</v>
      </c>
      <c r="AT4" s="244" t="s">
        <v>531</v>
      </c>
      <c r="AU4" s="244" t="s">
        <v>531</v>
      </c>
      <c r="AV4" s="244" t="s">
        <v>531</v>
      </c>
      <c r="AW4" s="244" t="s">
        <v>531</v>
      </c>
      <c r="AX4" s="244" t="s">
        <v>531</v>
      </c>
      <c r="AY4" s="228"/>
      <c r="AZ4" s="244" t="str">
        <f>$AL4</f>
        <v>うき・はく離</v>
      </c>
      <c r="BA4" s="244" t="s">
        <v>628</v>
      </c>
      <c r="BB4" s="244" t="s">
        <v>631</v>
      </c>
      <c r="BC4" s="244" t="s">
        <v>632</v>
      </c>
      <c r="BD4" s="244" t="s">
        <v>632</v>
      </c>
      <c r="BE4" s="244"/>
      <c r="BF4" s="185"/>
      <c r="BG4" s="245" t="str">
        <f>$D4</f>
        <v>PS</v>
      </c>
      <c r="BH4" s="242">
        <f>IF(AND(I4="外力",X4="Ⅳ"),"〇",0)</f>
        <v>0</v>
      </c>
      <c r="BI4" s="242">
        <f>IF(AND(I4="外力",X4="Ⅲ"),"〇",0)</f>
        <v>0</v>
      </c>
      <c r="BJ4" s="242">
        <f>IF(AND(I4="外力",X4="Ⅱa"),"〇",0)</f>
        <v>0</v>
      </c>
      <c r="BK4" s="351">
        <f>IF(AND(I4="外力",X4="Ⅱb"),"〇",0)</f>
        <v>0</v>
      </c>
      <c r="BL4" s="246">
        <f>IF(AND(I4="材質劣化",X4="Ⅳ"),R4,0)</f>
        <v>0</v>
      </c>
      <c r="BM4" s="243">
        <f>IF(AND(I4="材質劣化",X4="Ⅲ"),R4,0)</f>
        <v>0</v>
      </c>
      <c r="BN4" s="243">
        <f>IF(AND(I4="材質劣化",X4="Ⅱa"),R4,0)</f>
        <v>4.8</v>
      </c>
      <c r="BO4" s="247">
        <f>IF(AND(I4="材質劣化",X4="Ⅱb"),R4,0)</f>
        <v>0</v>
      </c>
      <c r="BP4" s="248">
        <f>IF(AND(I4="漏水",X4="Ⅳ"),R4,0)</f>
        <v>0</v>
      </c>
      <c r="BQ4" s="243">
        <f>IF(AND(I4="漏水",X4="Ⅲ"),R4,0)</f>
        <v>0</v>
      </c>
      <c r="BR4" s="243">
        <f>IF(AND(I4="漏水",X4="Ⅱa"),R4,0)</f>
        <v>0</v>
      </c>
      <c r="BS4" s="249">
        <f>IF(AND(I4="漏水",X4="Ⅱb"),R4,0)</f>
        <v>0</v>
      </c>
      <c r="BT4" s="250" t="str">
        <f>IF(BG4=BG5,"",BG4)</f>
        <v/>
      </c>
      <c r="BU4" s="350">
        <f>COUNTIFS($BG$4:$BG$3000,BT4,$BH$4:$BH$3000,"〇")</f>
        <v>0</v>
      </c>
      <c r="BV4" s="350">
        <f>COUNTIFS($BG$4:$BG$3000,BT4,$BI$4:$BI$3000,"〇")</f>
        <v>0</v>
      </c>
      <c r="BW4" s="350">
        <f>COUNTIFS($BG$4:$BG$3000,BT4,$BJ$4:$BJ$3000,"〇")</f>
        <v>0</v>
      </c>
      <c r="BX4" s="353">
        <f>COUNTIFS($BG$4:$BG$3000,BT4,$BK$4:$BK$3000,"〇")</f>
        <v>0</v>
      </c>
      <c r="BY4" s="246">
        <f t="shared" ref="BY4:CF4" si="6">BL4</f>
        <v>0</v>
      </c>
      <c r="BZ4" s="243">
        <f t="shared" si="6"/>
        <v>0</v>
      </c>
      <c r="CA4" s="243">
        <f t="shared" si="6"/>
        <v>4.8</v>
      </c>
      <c r="CB4" s="247">
        <f t="shared" si="6"/>
        <v>0</v>
      </c>
      <c r="CC4" s="246">
        <f t="shared" si="6"/>
        <v>0</v>
      </c>
      <c r="CD4" s="243">
        <f t="shared" si="6"/>
        <v>0</v>
      </c>
      <c r="CE4" s="243">
        <f t="shared" si="6"/>
        <v>0</v>
      </c>
      <c r="CF4" s="243">
        <f t="shared" si="6"/>
        <v>0</v>
      </c>
      <c r="CH4" s="242">
        <f>COUNTIF(BU4:BU3000,"&gt;0")</f>
        <v>0</v>
      </c>
      <c r="CI4" s="242">
        <f>COUNTIF(BV4:BV3000,"&gt;0")</f>
        <v>0</v>
      </c>
      <c r="CJ4" s="242">
        <f>COUNTIF(BW4:BW3000,"&gt;0")</f>
        <v>0</v>
      </c>
      <c r="CK4" s="242">
        <f>COUNTIF(BX4:BX3000,"&gt;0")</f>
        <v>0</v>
      </c>
      <c r="CL4" s="242">
        <f>CJ4+CK4</f>
        <v>0</v>
      </c>
      <c r="CM4" s="242">
        <f>COUNTIFS($I$4:$I$1100,CM2,$X$4:$X$1100,CM3)</f>
        <v>0</v>
      </c>
      <c r="CN4" s="242">
        <f>COUNTIFS($I$4:$I$1100,CM2,$X$4:$X$1100,CN3)</f>
        <v>0</v>
      </c>
      <c r="CO4" s="242">
        <f>COUNTIFS($I$4:$I$1100,CM2,$X$4:$X$1100,CO3)</f>
        <v>18</v>
      </c>
      <c r="CP4" s="242">
        <f>COUNTIFS($I$4:$I$1100,CM2,$X$4:$X$1100,CP3)</f>
        <v>1</v>
      </c>
      <c r="CQ4" s="242">
        <f>CO4+CP4</f>
        <v>19</v>
      </c>
      <c r="CR4" s="242">
        <f>COUNTIFS($I$4:$I$1100,CR2,$X$4:$X$1100,CR3)</f>
        <v>0</v>
      </c>
      <c r="CS4" s="242">
        <f>COUNTIFS($I$4:$I$1100,CR2,$X$4:$X$1100,CS3)</f>
        <v>0</v>
      </c>
      <c r="CT4" s="242">
        <f>COUNTIFS($I$4:$I$1100,CR2,$X$4:$X$1100,CT3)</f>
        <v>4</v>
      </c>
      <c r="CU4" s="242">
        <f>COUNTIFS($I$4:$I$1100,CR2,$X$4:$X$1100,CU3)</f>
        <v>4</v>
      </c>
      <c r="CV4" s="242">
        <f>CT4+CU4</f>
        <v>8</v>
      </c>
      <c r="CW4" s="1133"/>
    </row>
    <row r="5" spans="1:101" ht="20.100000000000001" customHeight="1" x14ac:dyDescent="0.15">
      <c r="A5" s="252">
        <f>IF(A4="",ROW()-3-COUNTBLANK($A$4:$A4),A4+1)</f>
        <v>2</v>
      </c>
      <c r="B5" s="253">
        <f>IF(A5="","",IF(B4="",ROW()-3-COUNTBLANK($B$4:$B4),B4+1))</f>
        <v>2</v>
      </c>
      <c r="C5" s="239" t="str">
        <f t="shared" ref="C5:C68" si="7">D5&amp;"S"&amp;E5</f>
        <v>PSS2</v>
      </c>
      <c r="D5" s="240" t="s">
        <v>891</v>
      </c>
      <c r="E5" s="241">
        <f>IF(D5="","",COUNTIF($D$4:D5,D5))</f>
        <v>2</v>
      </c>
      <c r="F5" s="310">
        <f>IF(D5="","",VLOOKUP(D5,'様式A-2'!$B$10:$E$434,4,0))</f>
        <v>3.4</v>
      </c>
      <c r="G5" s="241" t="s">
        <v>550</v>
      </c>
      <c r="H5" s="241" t="s">
        <v>510</v>
      </c>
      <c r="I5" s="241" t="s">
        <v>348</v>
      </c>
      <c r="J5" s="241" t="s">
        <v>913</v>
      </c>
      <c r="K5" s="241" t="s">
        <v>548</v>
      </c>
      <c r="L5" s="346"/>
      <c r="M5" s="346"/>
      <c r="N5" s="346">
        <v>4</v>
      </c>
      <c r="O5" s="346">
        <v>8.1999999999999993</v>
      </c>
      <c r="P5" s="388"/>
      <c r="Q5" s="242" t="str">
        <f t="shared" si="0"/>
        <v xml:space="preserve">4.0m×8.2m </v>
      </c>
      <c r="R5" s="243">
        <f t="shared" ref="R5:R68" si="8">ROUND(N5*O5,2)</f>
        <v>32.799999999999997</v>
      </c>
      <c r="S5" s="243" t="str">
        <f t="shared" ref="S5:S68" si="9">IF(K5="ひび割れ","幅"&amp;TEXT(L5,"0.0")&amp;"mm "&amp;J5,IF(P5="","",P5))</f>
        <v/>
      </c>
      <c r="T5" s="241" t="s">
        <v>767</v>
      </c>
      <c r="U5" s="241" t="s">
        <v>652</v>
      </c>
      <c r="V5" s="241" t="str">
        <f t="shared" si="1"/>
        <v>Ⅱ</v>
      </c>
      <c r="W5" s="241"/>
      <c r="X5" s="241" t="s">
        <v>625</v>
      </c>
      <c r="Y5" s="241" t="str">
        <f t="shared" ref="Y5:Y68" si="10">IF(D5="","",IF(AND(W5&lt;&gt;"",OR(W5="Ⅱa",W5="Ⅱb")),"Ⅱ",IF(W5&lt;&gt;"",W5,IF(OR(X5="Ⅱa",X5="Ⅱb"),"Ⅱ",X5))))</f>
        <v>Ⅱ</v>
      </c>
      <c r="Z5" s="241" t="str">
        <f t="shared" ref="Z5:Z68" si="11">IF(D5="","",IF(OR(X5="Ⅱa",X5="Ⅱb"),"Ⅱ",X5))</f>
        <v>Ⅱ</v>
      </c>
      <c r="AA5" s="241" t="str">
        <f t="shared" si="2"/>
        <v>否</v>
      </c>
      <c r="AB5" s="241" t="str">
        <f t="shared" ref="AB5:AB68" si="12">IF(D5="","",IF(X5="Ⅰ","否",IF(OR(X5="Ⅱb",X5="Ⅱa"),"要監視",IF(OR(X5="Ⅲ",X5="Ⅳ"),"要対策",""))))</f>
        <v>要監視</v>
      </c>
      <c r="AC5" s="241" t="str">
        <f t="shared" ref="AC5:AC68" si="13">IF(D5="","",IF(T5="対策済","済",IF(OR(T5="新規確認",W5="Ⅰ",AND(W5="",X5="Ⅰ")),"－",IF(AND(W5&lt;&gt;"Ⅰ",X5="Ⅰ"),"済","継続"))))</f>
        <v>継続</v>
      </c>
      <c r="AD5" s="241" t="str">
        <f t="shared" ref="AD5:AD68" si="14">IF(D5="","",IF(T5="新規確認","－",INDEX($AM$4:$AQ$45,MATCH(K5,$AL$4:$AL$45,0),MATCH(X5,$AM$3:$AQ$3,0))))</f>
        <v>監視（日常巡視）</v>
      </c>
      <c r="AE5" s="241" t="str">
        <f t="shared" si="3"/>
        <v>－</v>
      </c>
      <c r="AF5" s="241" t="str">
        <f t="shared" ref="AF5:AF67" si="15">IF(D5="","",INDEX($BA$4:$BE$45,MATCH(K5,$AZ$4:$AZ$45,0),MATCH(X5,$BA$3:$BE$3,0)))</f>
        <v>はく落防止対策</v>
      </c>
      <c r="AG5" s="241"/>
      <c r="AH5" s="242" t="str">
        <f t="shared" si="4"/>
        <v xml:space="preserve">うき・はく離、4.0m×8.2m </v>
      </c>
      <c r="AI5" s="242" t="s">
        <v>892</v>
      </c>
      <c r="AJ5" s="185"/>
      <c r="AK5" s="225"/>
      <c r="AL5" s="244" t="s">
        <v>633</v>
      </c>
      <c r="AM5" s="244" t="s">
        <v>628</v>
      </c>
      <c r="AN5" s="244" t="s">
        <v>629</v>
      </c>
      <c r="AO5" s="244" t="s">
        <v>629</v>
      </c>
      <c r="AP5" s="244" t="s">
        <v>630</v>
      </c>
      <c r="AQ5" s="244"/>
      <c r="AR5" s="227"/>
      <c r="AS5" s="244" t="str">
        <f t="shared" ref="AS5:AS43" si="16">$AL5</f>
        <v>補修うき</v>
      </c>
      <c r="AT5" s="244" t="s">
        <v>531</v>
      </c>
      <c r="AU5" s="244" t="s">
        <v>531</v>
      </c>
      <c r="AV5" s="244" t="s">
        <v>531</v>
      </c>
      <c r="AW5" s="244" t="s">
        <v>531</v>
      </c>
      <c r="AX5" s="244" t="s">
        <v>531</v>
      </c>
      <c r="AY5" s="228"/>
      <c r="AZ5" s="244" t="str">
        <f t="shared" ref="AZ5:AZ43" si="17">$AL5</f>
        <v>補修うき</v>
      </c>
      <c r="BA5" s="244" t="s">
        <v>628</v>
      </c>
      <c r="BB5" s="244" t="s">
        <v>631</v>
      </c>
      <c r="BC5" s="244" t="s">
        <v>632</v>
      </c>
      <c r="BD5" s="244" t="s">
        <v>632</v>
      </c>
      <c r="BE5" s="244"/>
      <c r="BF5" s="185"/>
      <c r="BG5" s="245" t="str">
        <f t="shared" ref="BG5:BG68" si="18">$D5</f>
        <v>PS</v>
      </c>
      <c r="BH5" s="242">
        <f t="shared" ref="BH5:BH68" si="19">IF(AND(I5="外力",X5="Ⅳ"),"〇",0)</f>
        <v>0</v>
      </c>
      <c r="BI5" s="242">
        <f t="shared" ref="BI5:BI68" si="20">IF(AND(I5="外力",X5="Ⅲ"),"〇",0)</f>
        <v>0</v>
      </c>
      <c r="BJ5" s="242">
        <f t="shared" ref="BJ5:BJ68" si="21">IF(AND(I5="外力",X5="Ⅱa"),"〇",0)</f>
        <v>0</v>
      </c>
      <c r="BK5" s="351">
        <f t="shared" ref="BK5:BK68" si="22">IF(AND(I5="外力",X5="Ⅱb"),"〇",0)</f>
        <v>0</v>
      </c>
      <c r="BL5" s="246">
        <f t="shared" ref="BL5:BL68" si="23">IF(AND(I5="材質劣化",X5="Ⅳ"),R5,0)</f>
        <v>0</v>
      </c>
      <c r="BM5" s="243">
        <f t="shared" ref="BM5:BM68" si="24">IF(AND(I5="材質劣化",X5="Ⅲ"),R5,0)</f>
        <v>0</v>
      </c>
      <c r="BN5" s="243">
        <f t="shared" ref="BN5:BN68" si="25">IF(AND(I5="材質劣化",X5="Ⅱa"),R5,0)</f>
        <v>32.799999999999997</v>
      </c>
      <c r="BO5" s="247">
        <f t="shared" ref="BO5:BO68" si="26">IF(AND(I5="材質劣化",X5="Ⅱb"),R5,0)</f>
        <v>0</v>
      </c>
      <c r="BP5" s="248">
        <f t="shared" ref="BP5:BP68" si="27">IF(AND(I5="漏水",X5="Ⅳ"),R5,0)</f>
        <v>0</v>
      </c>
      <c r="BQ5" s="243">
        <f t="shared" ref="BQ5:BQ68" si="28">IF(AND(I5="漏水",X5="Ⅲ"),R5,0)</f>
        <v>0</v>
      </c>
      <c r="BR5" s="243">
        <f t="shared" ref="BR5:BR68" si="29">IF(AND(I5="漏水",X5="Ⅱa"),R5,0)</f>
        <v>0</v>
      </c>
      <c r="BS5" s="249">
        <f t="shared" ref="BS5:BS68" si="30">IF(AND(I5="漏水",X5="Ⅱb"),R5,0)</f>
        <v>0</v>
      </c>
      <c r="BT5" s="255" t="str">
        <f>IF(BG5=BG6,"",BG5)</f>
        <v/>
      </c>
      <c r="BU5" s="350">
        <f t="shared" ref="BU5:BU68" si="31">COUNTIFS($BG$4:$BG$3000,BT5,$BH$4:$BH$3000,"〇")</f>
        <v>0</v>
      </c>
      <c r="BV5" s="350">
        <f t="shared" ref="BV5:BV68" si="32">COUNTIFS($BG$4:$BG$3000,BT5,$BI$4:$BI$3000,"〇")</f>
        <v>0</v>
      </c>
      <c r="BW5" s="350">
        <f t="shared" ref="BW5:BW68" si="33">COUNTIFS($BG$4:$BG$3000,BT5,$BJ$4:$BJ$3000,"〇")</f>
        <v>0</v>
      </c>
      <c r="BX5" s="353">
        <f t="shared" ref="BX5:BX68" si="34">COUNTIFS($BG$4:$BG$3000,BT5,$BK$4:$BK$3000,"〇")</f>
        <v>0</v>
      </c>
      <c r="BY5" s="246">
        <f t="shared" ref="BY5:BY68" si="35">IFERROR(IF($BG4=$BG5,BY4+BL5,BL5),"")</f>
        <v>0</v>
      </c>
      <c r="BZ5" s="243">
        <f t="shared" ref="BZ5:BZ68" si="36">IFERROR(IF($BG4=$BG5,BZ4+BM5,BM5),"")</f>
        <v>0</v>
      </c>
      <c r="CA5" s="243">
        <f t="shared" ref="CA5:CA68" si="37">IFERROR(IF($BG4=$BG5,CA4+BN5,BN5),"")</f>
        <v>37.599999999999994</v>
      </c>
      <c r="CB5" s="247">
        <f t="shared" ref="CB5:CB68" si="38">IFERROR(IF($BG4=$BG5,CB4+BO5,BO5),"")</f>
        <v>0</v>
      </c>
      <c r="CC5" s="246">
        <f t="shared" ref="CC5:CC68" si="39">IFERROR(IF($BG4=$BG5,CC4+BP5,BP5),"")</f>
        <v>0</v>
      </c>
      <c r="CD5" s="243">
        <f t="shared" ref="CD5:CD68" si="40">IFERROR(IF($BG4=$BG5,CD4+BQ5,BQ5),"")</f>
        <v>0</v>
      </c>
      <c r="CE5" s="243">
        <f t="shared" ref="CE5:CE68" si="41">IFERROR(IF($BG4=$BG5,CE4+BR5,BR5),"")</f>
        <v>0</v>
      </c>
      <c r="CF5" s="243">
        <f t="shared" ref="CF5:CF68" si="42">IFERROR(IF($BG4=$BG5,CF4+BS5,BS5),"")</f>
        <v>0</v>
      </c>
    </row>
    <row r="6" spans="1:101" ht="20.100000000000001" customHeight="1" x14ac:dyDescent="0.15">
      <c r="A6" s="252">
        <f>IF(A5="",ROW()-3-COUNTBLANK($A$4:$A5),A5+1)</f>
        <v>3</v>
      </c>
      <c r="B6" s="253">
        <f>IF(A6="","",IF(B5="",ROW()-3-COUNTBLANK($B$4:$B5),B5+1))</f>
        <v>3</v>
      </c>
      <c r="C6" s="239" t="str">
        <f t="shared" si="7"/>
        <v>PSS3</v>
      </c>
      <c r="D6" s="240" t="s">
        <v>891</v>
      </c>
      <c r="E6" s="241">
        <f>IF(D6="","",COUNTIF($D$4:D6,D6))</f>
        <v>3</v>
      </c>
      <c r="F6" s="310">
        <f>IF(D6="","",VLOOKUP(D6,'様式A-2'!$B$10:$E$434,4,0))</f>
        <v>3.4</v>
      </c>
      <c r="G6" s="241" t="s">
        <v>550</v>
      </c>
      <c r="H6" s="241" t="s">
        <v>510</v>
      </c>
      <c r="I6" s="241" t="s">
        <v>348</v>
      </c>
      <c r="J6" s="241" t="s">
        <v>913</v>
      </c>
      <c r="K6" s="241" t="s">
        <v>548</v>
      </c>
      <c r="L6" s="346"/>
      <c r="M6" s="346"/>
      <c r="N6" s="346">
        <v>4</v>
      </c>
      <c r="O6" s="346">
        <v>8.1999999999999993</v>
      </c>
      <c r="P6" s="388"/>
      <c r="Q6" s="242" t="str">
        <f t="shared" si="0"/>
        <v xml:space="preserve">4.0m×8.2m </v>
      </c>
      <c r="R6" s="243">
        <f t="shared" si="8"/>
        <v>32.799999999999997</v>
      </c>
      <c r="S6" s="243" t="str">
        <f t="shared" si="9"/>
        <v/>
      </c>
      <c r="T6" s="241" t="s">
        <v>776</v>
      </c>
      <c r="U6" s="241" t="s">
        <v>652</v>
      </c>
      <c r="V6" s="241" t="str">
        <f t="shared" si="1"/>
        <v>Ⅱ</v>
      </c>
      <c r="W6" s="241"/>
      <c r="X6" s="241" t="s">
        <v>625</v>
      </c>
      <c r="Y6" s="241" t="str">
        <f t="shared" si="10"/>
        <v>Ⅱ</v>
      </c>
      <c r="Z6" s="241" t="str">
        <f t="shared" si="11"/>
        <v>Ⅱ</v>
      </c>
      <c r="AA6" s="241" t="str">
        <f t="shared" si="2"/>
        <v>否</v>
      </c>
      <c r="AB6" s="241" t="str">
        <f t="shared" si="12"/>
        <v>要監視</v>
      </c>
      <c r="AC6" s="241" t="str">
        <f t="shared" si="13"/>
        <v>継続</v>
      </c>
      <c r="AD6" s="241" t="str">
        <f t="shared" si="14"/>
        <v>監視（日常巡視）</v>
      </c>
      <c r="AE6" s="241" t="str">
        <f>IF(D6="","",INDEX($AT$4:$AX$45,MATCH(K6,$AS$4:$AS$45,0),MATCH(X6,$AT$3:$AX$3,0)))</f>
        <v>－</v>
      </c>
      <c r="AF6" s="241" t="str">
        <f t="shared" si="15"/>
        <v>はく落防止対策</v>
      </c>
      <c r="AG6" s="241"/>
      <c r="AH6" s="242" t="str">
        <f t="shared" si="4"/>
        <v xml:space="preserve">うき・はく離、4.0m×8.2m </v>
      </c>
      <c r="AI6" s="242" t="s">
        <v>893</v>
      </c>
      <c r="AJ6" s="185"/>
      <c r="AK6" s="225"/>
      <c r="AL6" s="244" t="s">
        <v>634</v>
      </c>
      <c r="AM6" s="254" t="s">
        <v>531</v>
      </c>
      <c r="AN6" s="244" t="s">
        <v>629</v>
      </c>
      <c r="AO6" s="244" t="s">
        <v>629</v>
      </c>
      <c r="AP6" s="244" t="s">
        <v>630</v>
      </c>
      <c r="AQ6" s="244"/>
      <c r="AR6" s="227"/>
      <c r="AS6" s="244" t="str">
        <f t="shared" si="16"/>
        <v>はく落</v>
      </c>
      <c r="AT6" s="244" t="s">
        <v>531</v>
      </c>
      <c r="AU6" s="244" t="s">
        <v>531</v>
      </c>
      <c r="AV6" s="244" t="s">
        <v>531</v>
      </c>
      <c r="AW6" s="244" t="s">
        <v>531</v>
      </c>
      <c r="AX6" s="244" t="s">
        <v>531</v>
      </c>
      <c r="AY6" s="228"/>
      <c r="AZ6" s="244" t="str">
        <f t="shared" si="17"/>
        <v>はく落</v>
      </c>
      <c r="BA6" s="244" t="s">
        <v>531</v>
      </c>
      <c r="BB6" s="244" t="s">
        <v>631</v>
      </c>
      <c r="BC6" s="244" t="s">
        <v>632</v>
      </c>
      <c r="BD6" s="244" t="s">
        <v>632</v>
      </c>
      <c r="BE6" s="244"/>
      <c r="BF6" s="185"/>
      <c r="BG6" s="245" t="str">
        <f t="shared" si="18"/>
        <v>PS</v>
      </c>
      <c r="BH6" s="242">
        <f t="shared" si="19"/>
        <v>0</v>
      </c>
      <c r="BI6" s="242">
        <f t="shared" si="20"/>
        <v>0</v>
      </c>
      <c r="BJ6" s="242">
        <f t="shared" si="21"/>
        <v>0</v>
      </c>
      <c r="BK6" s="351">
        <f t="shared" si="22"/>
        <v>0</v>
      </c>
      <c r="BL6" s="246">
        <f t="shared" si="23"/>
        <v>0</v>
      </c>
      <c r="BM6" s="243">
        <f t="shared" si="24"/>
        <v>0</v>
      </c>
      <c r="BN6" s="243">
        <f t="shared" si="25"/>
        <v>32.799999999999997</v>
      </c>
      <c r="BO6" s="247">
        <f t="shared" si="26"/>
        <v>0</v>
      </c>
      <c r="BP6" s="248">
        <f t="shared" si="27"/>
        <v>0</v>
      </c>
      <c r="BQ6" s="243">
        <f t="shared" si="28"/>
        <v>0</v>
      </c>
      <c r="BR6" s="243">
        <f t="shared" si="29"/>
        <v>0</v>
      </c>
      <c r="BS6" s="249">
        <f t="shared" si="30"/>
        <v>0</v>
      </c>
      <c r="BT6" s="255" t="str">
        <f t="shared" ref="BT6:BT69" si="43">IF(BG6=BG7,"",BG6)</f>
        <v/>
      </c>
      <c r="BU6" s="350">
        <f t="shared" si="31"/>
        <v>0</v>
      </c>
      <c r="BV6" s="350">
        <f t="shared" si="32"/>
        <v>0</v>
      </c>
      <c r="BW6" s="350">
        <f t="shared" si="33"/>
        <v>0</v>
      </c>
      <c r="BX6" s="353">
        <f t="shared" si="34"/>
        <v>0</v>
      </c>
      <c r="BY6" s="246">
        <f t="shared" si="35"/>
        <v>0</v>
      </c>
      <c r="BZ6" s="243">
        <f t="shared" si="36"/>
        <v>0</v>
      </c>
      <c r="CA6" s="243">
        <f t="shared" si="37"/>
        <v>70.399999999999991</v>
      </c>
      <c r="CB6" s="247">
        <f t="shared" si="38"/>
        <v>0</v>
      </c>
      <c r="CC6" s="246">
        <f t="shared" si="39"/>
        <v>0</v>
      </c>
      <c r="CD6" s="243">
        <f t="shared" si="40"/>
        <v>0</v>
      </c>
      <c r="CE6" s="243">
        <f t="shared" si="41"/>
        <v>0</v>
      </c>
      <c r="CF6" s="243">
        <f t="shared" si="42"/>
        <v>0</v>
      </c>
    </row>
    <row r="7" spans="1:101" ht="20.100000000000001" customHeight="1" x14ac:dyDescent="0.15">
      <c r="A7" s="252">
        <f>IF(A6="",ROW()-3-COUNTBLANK($A$4:$A6),A6+1)</f>
        <v>4</v>
      </c>
      <c r="B7" s="253">
        <f>IF(A7="","",IF(B6="",ROW()-3-COUNTBLANK($B$4:$B6),B6+1))</f>
        <v>4</v>
      </c>
      <c r="C7" s="239" t="str">
        <f t="shared" si="7"/>
        <v>PSS4</v>
      </c>
      <c r="D7" s="240" t="s">
        <v>891</v>
      </c>
      <c r="E7" s="241">
        <f>IF(D7="","",COUNTIF($D$4:D7,D7))</f>
        <v>4</v>
      </c>
      <c r="F7" s="383">
        <f>IF(D7="","",VLOOKUP(D7,'様式A-2'!$B$10:$E$434,4,0))</f>
        <v>3.4</v>
      </c>
      <c r="G7" s="241" t="s">
        <v>550</v>
      </c>
      <c r="H7" s="241" t="s">
        <v>501</v>
      </c>
      <c r="I7" s="241" t="s">
        <v>348</v>
      </c>
      <c r="J7" s="241" t="s">
        <v>913</v>
      </c>
      <c r="K7" s="241" t="s">
        <v>548</v>
      </c>
      <c r="L7" s="384"/>
      <c r="M7" s="346"/>
      <c r="N7" s="346">
        <v>1.5</v>
      </c>
      <c r="O7" s="346">
        <v>0.5</v>
      </c>
      <c r="P7" s="388"/>
      <c r="Q7" s="242" t="str">
        <f t="shared" si="0"/>
        <v xml:space="preserve">1.5m×0.5m </v>
      </c>
      <c r="R7" s="243">
        <f t="shared" si="8"/>
        <v>0.75</v>
      </c>
      <c r="S7" s="243" t="str">
        <f t="shared" si="9"/>
        <v/>
      </c>
      <c r="T7" s="241" t="s">
        <v>767</v>
      </c>
      <c r="U7" s="241" t="s">
        <v>652</v>
      </c>
      <c r="V7" s="241" t="str">
        <f t="shared" si="1"/>
        <v>Ⅱ</v>
      </c>
      <c r="W7" s="241"/>
      <c r="X7" s="241" t="s">
        <v>625</v>
      </c>
      <c r="Y7" s="241" t="str">
        <f t="shared" si="10"/>
        <v>Ⅱ</v>
      </c>
      <c r="Z7" s="241" t="str">
        <f t="shared" si="11"/>
        <v>Ⅱ</v>
      </c>
      <c r="AA7" s="241" t="str">
        <f t="shared" si="2"/>
        <v>否</v>
      </c>
      <c r="AB7" s="241" t="str">
        <f t="shared" si="12"/>
        <v>要監視</v>
      </c>
      <c r="AC7" s="241" t="str">
        <f t="shared" si="13"/>
        <v>継続</v>
      </c>
      <c r="AD7" s="241" t="str">
        <f t="shared" si="14"/>
        <v>監視（日常巡視）</v>
      </c>
      <c r="AE7" s="241" t="str">
        <f t="shared" si="3"/>
        <v>－</v>
      </c>
      <c r="AF7" s="241" t="str">
        <f t="shared" si="15"/>
        <v>はく落防止対策</v>
      </c>
      <c r="AG7" s="241"/>
      <c r="AH7" s="242" t="str">
        <f>IF(D7="","",J7&amp;"、"&amp;Q7&amp;AG7)</f>
        <v xml:space="preserve">うき・はく離、1.5m×0.5m </v>
      </c>
      <c r="AI7" s="242" t="s">
        <v>894</v>
      </c>
      <c r="AJ7" s="185"/>
      <c r="AK7" s="225"/>
      <c r="AL7" s="244" t="s">
        <v>636</v>
      </c>
      <c r="AM7" s="254" t="s">
        <v>531</v>
      </c>
      <c r="AN7" s="244" t="s">
        <v>629</v>
      </c>
      <c r="AO7" s="244" t="s">
        <v>629</v>
      </c>
      <c r="AP7" s="244" t="s">
        <v>630</v>
      </c>
      <c r="AQ7" s="244"/>
      <c r="AR7" s="227"/>
      <c r="AS7" s="244" t="str">
        <f t="shared" si="16"/>
        <v>ひび割れ</v>
      </c>
      <c r="AT7" s="244" t="s">
        <v>531</v>
      </c>
      <c r="AU7" s="244" t="s">
        <v>531</v>
      </c>
      <c r="AV7" s="244" t="s">
        <v>531</v>
      </c>
      <c r="AW7" s="244" t="s">
        <v>531</v>
      </c>
      <c r="AX7" s="244" t="s">
        <v>531</v>
      </c>
      <c r="AY7" s="228"/>
      <c r="AZ7" s="244" t="str">
        <f t="shared" si="17"/>
        <v>ひび割れ</v>
      </c>
      <c r="BA7" s="244" t="s">
        <v>531</v>
      </c>
      <c r="BB7" s="244" t="s">
        <v>631</v>
      </c>
      <c r="BC7" s="244" t="s">
        <v>637</v>
      </c>
      <c r="BD7" s="244" t="s">
        <v>637</v>
      </c>
      <c r="BE7" s="244" t="s">
        <v>637</v>
      </c>
      <c r="BF7" s="185"/>
      <c r="BG7" s="245" t="str">
        <f t="shared" si="18"/>
        <v>PS</v>
      </c>
      <c r="BH7" s="242">
        <f t="shared" si="19"/>
        <v>0</v>
      </c>
      <c r="BI7" s="242">
        <f t="shared" si="20"/>
        <v>0</v>
      </c>
      <c r="BJ7" s="242">
        <f t="shared" si="21"/>
        <v>0</v>
      </c>
      <c r="BK7" s="351">
        <f t="shared" si="22"/>
        <v>0</v>
      </c>
      <c r="BL7" s="246">
        <f t="shared" si="23"/>
        <v>0</v>
      </c>
      <c r="BM7" s="243">
        <f t="shared" si="24"/>
        <v>0</v>
      </c>
      <c r="BN7" s="243">
        <f t="shared" si="25"/>
        <v>0.75</v>
      </c>
      <c r="BO7" s="247">
        <f t="shared" si="26"/>
        <v>0</v>
      </c>
      <c r="BP7" s="248">
        <f t="shared" si="27"/>
        <v>0</v>
      </c>
      <c r="BQ7" s="243">
        <f t="shared" si="28"/>
        <v>0</v>
      </c>
      <c r="BR7" s="243">
        <f t="shared" si="29"/>
        <v>0</v>
      </c>
      <c r="BS7" s="249">
        <f t="shared" si="30"/>
        <v>0</v>
      </c>
      <c r="BT7" s="255" t="str">
        <f t="shared" si="43"/>
        <v>PS</v>
      </c>
      <c r="BU7" s="350">
        <f t="shared" si="31"/>
        <v>0</v>
      </c>
      <c r="BV7" s="350">
        <f t="shared" si="32"/>
        <v>0</v>
      </c>
      <c r="BW7" s="350">
        <f t="shared" si="33"/>
        <v>0</v>
      </c>
      <c r="BX7" s="353">
        <f t="shared" si="34"/>
        <v>0</v>
      </c>
      <c r="BY7" s="246">
        <f t="shared" si="35"/>
        <v>0</v>
      </c>
      <c r="BZ7" s="243">
        <f t="shared" si="36"/>
        <v>0</v>
      </c>
      <c r="CA7" s="243">
        <f t="shared" si="37"/>
        <v>71.149999999999991</v>
      </c>
      <c r="CB7" s="247">
        <f t="shared" si="38"/>
        <v>0</v>
      </c>
      <c r="CC7" s="246">
        <f t="shared" si="39"/>
        <v>0</v>
      </c>
      <c r="CD7" s="243">
        <f t="shared" si="40"/>
        <v>0</v>
      </c>
      <c r="CE7" s="243">
        <f t="shared" si="41"/>
        <v>0</v>
      </c>
      <c r="CF7" s="243">
        <f t="shared" si="42"/>
        <v>0</v>
      </c>
    </row>
    <row r="8" spans="1:101" ht="20.100000000000001" customHeight="1" x14ac:dyDescent="0.15">
      <c r="A8" s="252">
        <f>IF(A7="",ROW()-3-COUNTBLANK($A$4:$A7),A7+1)</f>
        <v>5</v>
      </c>
      <c r="B8" s="253">
        <f>IF(A8="","",IF(B7="",ROW()-3-COUNTBLANK($B$4:$B7),B7+1))</f>
        <v>5</v>
      </c>
      <c r="C8" s="239" t="str">
        <f t="shared" si="7"/>
        <v>1S1</v>
      </c>
      <c r="D8" s="240">
        <v>1</v>
      </c>
      <c r="E8" s="241">
        <f>IF(D8="","",COUNTIF($D$4:D8,D8))</f>
        <v>1</v>
      </c>
      <c r="F8" s="310">
        <f>IF(D8="","",VLOOKUP(D8,'様式A-2'!$B$10:$E$434,4,0))</f>
        <v>10.4</v>
      </c>
      <c r="G8" s="241" t="s">
        <v>550</v>
      </c>
      <c r="H8" s="241" t="s">
        <v>501</v>
      </c>
      <c r="I8" s="241" t="s">
        <v>348</v>
      </c>
      <c r="J8" s="241" t="s">
        <v>913</v>
      </c>
      <c r="K8" s="241" t="s">
        <v>548</v>
      </c>
      <c r="L8" s="346"/>
      <c r="M8" s="346"/>
      <c r="N8" s="346">
        <v>0.6</v>
      </c>
      <c r="O8" s="346">
        <v>1</v>
      </c>
      <c r="P8" s="388"/>
      <c r="Q8" s="242" t="str">
        <f t="shared" si="0"/>
        <v xml:space="preserve">0.6m×1.0m </v>
      </c>
      <c r="R8" s="243">
        <f t="shared" si="8"/>
        <v>0.6</v>
      </c>
      <c r="S8" s="243" t="str">
        <f t="shared" si="9"/>
        <v/>
      </c>
      <c r="T8" s="241" t="s">
        <v>767</v>
      </c>
      <c r="U8" s="241" t="s">
        <v>652</v>
      </c>
      <c r="V8" s="241" t="str">
        <f t="shared" si="1"/>
        <v>Ⅱ</v>
      </c>
      <c r="W8" s="241"/>
      <c r="X8" s="241" t="s">
        <v>625</v>
      </c>
      <c r="Y8" s="241" t="str">
        <f t="shared" si="10"/>
        <v>Ⅱ</v>
      </c>
      <c r="Z8" s="241" t="str">
        <f t="shared" si="11"/>
        <v>Ⅱ</v>
      </c>
      <c r="AA8" s="241" t="str">
        <f t="shared" si="2"/>
        <v>否</v>
      </c>
      <c r="AB8" s="241" t="str">
        <f t="shared" si="12"/>
        <v>要監視</v>
      </c>
      <c r="AC8" s="241" t="str">
        <f t="shared" si="13"/>
        <v>継続</v>
      </c>
      <c r="AD8" s="241" t="str">
        <f t="shared" si="14"/>
        <v>監視（日常巡視）</v>
      </c>
      <c r="AE8" s="241" t="str">
        <f t="shared" si="3"/>
        <v>－</v>
      </c>
      <c r="AF8" s="241" t="str">
        <f t="shared" si="15"/>
        <v>はく落防止対策</v>
      </c>
      <c r="AG8" s="241"/>
      <c r="AH8" s="242" t="str">
        <f t="shared" ref="AH8:AH71" si="44">IF(D8="","",J8&amp;"、"&amp;Q8&amp;AG8)</f>
        <v xml:space="preserve">うき・はく離、0.6m×1.0m </v>
      </c>
      <c r="AI8" s="242" t="s">
        <v>895</v>
      </c>
      <c r="AJ8" s="185"/>
      <c r="AK8" s="290"/>
      <c r="AL8" s="263" t="s">
        <v>779</v>
      </c>
      <c r="AM8" s="254" t="s">
        <v>531</v>
      </c>
      <c r="AN8" s="244" t="s">
        <v>629</v>
      </c>
      <c r="AO8" s="244" t="s">
        <v>629</v>
      </c>
      <c r="AP8" s="244" t="s">
        <v>630</v>
      </c>
      <c r="AQ8" s="244"/>
      <c r="AR8" s="227"/>
      <c r="AS8" s="244" t="str">
        <f t="shared" si="16"/>
        <v>鋼材腐食</v>
      </c>
      <c r="AT8" s="244" t="s">
        <v>531</v>
      </c>
      <c r="AU8" s="244" t="s">
        <v>531</v>
      </c>
      <c r="AV8" s="244" t="s">
        <v>531</v>
      </c>
      <c r="AW8" s="244" t="s">
        <v>531</v>
      </c>
      <c r="AX8" s="244" t="s">
        <v>531</v>
      </c>
      <c r="AY8" s="228"/>
      <c r="AZ8" s="244" t="str">
        <f t="shared" si="17"/>
        <v>鋼材腐食</v>
      </c>
      <c r="BA8" s="244" t="s">
        <v>531</v>
      </c>
      <c r="BB8" s="244" t="s">
        <v>631</v>
      </c>
      <c r="BC8" s="244" t="s">
        <v>640</v>
      </c>
      <c r="BD8" s="244" t="s">
        <v>640</v>
      </c>
      <c r="BE8" s="244" t="s">
        <v>639</v>
      </c>
      <c r="BF8" s="185"/>
      <c r="BG8" s="245">
        <f t="shared" si="18"/>
        <v>1</v>
      </c>
      <c r="BH8" s="242">
        <f t="shared" si="19"/>
        <v>0</v>
      </c>
      <c r="BI8" s="242">
        <f t="shared" si="20"/>
        <v>0</v>
      </c>
      <c r="BJ8" s="242">
        <f t="shared" si="21"/>
        <v>0</v>
      </c>
      <c r="BK8" s="351">
        <f t="shared" si="22"/>
        <v>0</v>
      </c>
      <c r="BL8" s="246">
        <f t="shared" si="23"/>
        <v>0</v>
      </c>
      <c r="BM8" s="243">
        <f t="shared" si="24"/>
        <v>0</v>
      </c>
      <c r="BN8" s="243">
        <f t="shared" si="25"/>
        <v>0.6</v>
      </c>
      <c r="BO8" s="247">
        <f t="shared" si="26"/>
        <v>0</v>
      </c>
      <c r="BP8" s="248">
        <f t="shared" si="27"/>
        <v>0</v>
      </c>
      <c r="BQ8" s="243">
        <f t="shared" si="28"/>
        <v>0</v>
      </c>
      <c r="BR8" s="243">
        <f t="shared" si="29"/>
        <v>0</v>
      </c>
      <c r="BS8" s="249">
        <f t="shared" si="30"/>
        <v>0</v>
      </c>
      <c r="BT8" s="255" t="str">
        <f t="shared" si="43"/>
        <v/>
      </c>
      <c r="BU8" s="350">
        <f t="shared" si="31"/>
        <v>0</v>
      </c>
      <c r="BV8" s="350">
        <f t="shared" si="32"/>
        <v>0</v>
      </c>
      <c r="BW8" s="350">
        <f t="shared" si="33"/>
        <v>0</v>
      </c>
      <c r="BX8" s="353">
        <f t="shared" si="34"/>
        <v>0</v>
      </c>
      <c r="BY8" s="246">
        <f t="shared" si="35"/>
        <v>0</v>
      </c>
      <c r="BZ8" s="243">
        <f t="shared" si="36"/>
        <v>0</v>
      </c>
      <c r="CA8" s="243">
        <f t="shared" si="37"/>
        <v>0.6</v>
      </c>
      <c r="CB8" s="247">
        <f t="shared" si="38"/>
        <v>0</v>
      </c>
      <c r="CC8" s="246">
        <f t="shared" si="39"/>
        <v>0</v>
      </c>
      <c r="CD8" s="243">
        <f t="shared" si="40"/>
        <v>0</v>
      </c>
      <c r="CE8" s="243">
        <f t="shared" si="41"/>
        <v>0</v>
      </c>
      <c r="CF8" s="243">
        <f t="shared" si="42"/>
        <v>0</v>
      </c>
    </row>
    <row r="9" spans="1:101" ht="20.100000000000001" customHeight="1" x14ac:dyDescent="0.15">
      <c r="A9" s="252">
        <f>IF(A8="",ROW()-3-COUNTBLANK($A$4:$A8),A8+1)</f>
        <v>6</v>
      </c>
      <c r="B9" s="253">
        <f>IF(A9="","",IF(B8="",ROW()-3-COUNTBLANK($B$4:$B8),B8+1))</f>
        <v>6</v>
      </c>
      <c r="C9" s="239" t="str">
        <f t="shared" si="7"/>
        <v>1S2</v>
      </c>
      <c r="D9" s="240">
        <v>1</v>
      </c>
      <c r="E9" s="241">
        <f>IF(D9="","",COUNTIF($D$4:D9,D9))</f>
        <v>2</v>
      </c>
      <c r="F9" s="310">
        <f>IF(D9="","",VLOOKUP(D9,'様式A-2'!$B$10:$E$434,4,0))</f>
        <v>10.4</v>
      </c>
      <c r="G9" s="241" t="s">
        <v>550</v>
      </c>
      <c r="H9" s="241" t="s">
        <v>501</v>
      </c>
      <c r="I9" s="241" t="s">
        <v>348</v>
      </c>
      <c r="J9" s="241" t="s">
        <v>913</v>
      </c>
      <c r="K9" s="241" t="s">
        <v>548</v>
      </c>
      <c r="L9" s="346"/>
      <c r="M9" s="346"/>
      <c r="N9" s="346">
        <v>0.6</v>
      </c>
      <c r="O9" s="346">
        <v>0.8</v>
      </c>
      <c r="P9" s="388"/>
      <c r="Q9" s="242" t="str">
        <f t="shared" si="0"/>
        <v xml:space="preserve">0.6m×0.8m </v>
      </c>
      <c r="R9" s="243">
        <f t="shared" si="8"/>
        <v>0.48</v>
      </c>
      <c r="S9" s="243" t="str">
        <f t="shared" si="9"/>
        <v/>
      </c>
      <c r="T9" s="241" t="s">
        <v>767</v>
      </c>
      <c r="U9" s="241" t="s">
        <v>652</v>
      </c>
      <c r="V9" s="241" t="str">
        <f t="shared" si="1"/>
        <v>Ⅱ</v>
      </c>
      <c r="W9" s="241"/>
      <c r="X9" s="241" t="s">
        <v>625</v>
      </c>
      <c r="Y9" s="241" t="str">
        <f t="shared" si="10"/>
        <v>Ⅱ</v>
      </c>
      <c r="Z9" s="241" t="str">
        <f t="shared" si="11"/>
        <v>Ⅱ</v>
      </c>
      <c r="AA9" s="241" t="str">
        <f t="shared" si="2"/>
        <v>否</v>
      </c>
      <c r="AB9" s="241" t="str">
        <f t="shared" si="12"/>
        <v>要監視</v>
      </c>
      <c r="AC9" s="241" t="str">
        <f t="shared" si="13"/>
        <v>継続</v>
      </c>
      <c r="AD9" s="241" t="str">
        <f t="shared" si="14"/>
        <v>監視（日常巡視）</v>
      </c>
      <c r="AE9" s="241" t="str">
        <f t="shared" si="3"/>
        <v>－</v>
      </c>
      <c r="AF9" s="241" t="str">
        <f t="shared" si="15"/>
        <v>はく落防止対策</v>
      </c>
      <c r="AG9" s="241"/>
      <c r="AH9" s="242" t="str">
        <f t="shared" si="44"/>
        <v xml:space="preserve">うき・はく離、0.6m×0.8m </v>
      </c>
      <c r="AI9" s="242" t="s">
        <v>896</v>
      </c>
      <c r="AJ9" s="185"/>
      <c r="AK9" s="225"/>
      <c r="AL9" s="244" t="s">
        <v>782</v>
      </c>
      <c r="AM9" s="254" t="s">
        <v>531</v>
      </c>
      <c r="AN9" s="244" t="s">
        <v>629</v>
      </c>
      <c r="AO9" s="244" t="s">
        <v>629</v>
      </c>
      <c r="AP9" s="244" t="s">
        <v>630</v>
      </c>
      <c r="AQ9" s="244"/>
      <c r="AR9" s="227"/>
      <c r="AS9" s="244" t="str">
        <f t="shared" si="16"/>
        <v>豆板</v>
      </c>
      <c r="AT9" s="244" t="s">
        <v>531</v>
      </c>
      <c r="AU9" s="244" t="s">
        <v>531</v>
      </c>
      <c r="AV9" s="244" t="s">
        <v>531</v>
      </c>
      <c r="AW9" s="244" t="s">
        <v>531</v>
      </c>
      <c r="AX9" s="244" t="s">
        <v>531</v>
      </c>
      <c r="AY9" s="228"/>
      <c r="AZ9" s="244" t="str">
        <f t="shared" si="17"/>
        <v>豆板</v>
      </c>
      <c r="BA9" s="244" t="s">
        <v>531</v>
      </c>
      <c r="BB9" s="244" t="s">
        <v>631</v>
      </c>
      <c r="BC9" s="244" t="s">
        <v>632</v>
      </c>
      <c r="BD9" s="244" t="s">
        <v>632</v>
      </c>
      <c r="BE9" s="244" t="s">
        <v>639</v>
      </c>
      <c r="BF9" s="185"/>
      <c r="BG9" s="245">
        <f t="shared" si="18"/>
        <v>1</v>
      </c>
      <c r="BH9" s="242">
        <f t="shared" si="19"/>
        <v>0</v>
      </c>
      <c r="BI9" s="242">
        <f t="shared" si="20"/>
        <v>0</v>
      </c>
      <c r="BJ9" s="242">
        <f t="shared" si="21"/>
        <v>0</v>
      </c>
      <c r="BK9" s="351">
        <f t="shared" si="22"/>
        <v>0</v>
      </c>
      <c r="BL9" s="246">
        <f t="shared" si="23"/>
        <v>0</v>
      </c>
      <c r="BM9" s="243">
        <f t="shared" si="24"/>
        <v>0</v>
      </c>
      <c r="BN9" s="243">
        <f t="shared" si="25"/>
        <v>0.48</v>
      </c>
      <c r="BO9" s="247">
        <f t="shared" si="26"/>
        <v>0</v>
      </c>
      <c r="BP9" s="248">
        <f t="shared" si="27"/>
        <v>0</v>
      </c>
      <c r="BQ9" s="243">
        <f t="shared" si="28"/>
        <v>0</v>
      </c>
      <c r="BR9" s="243">
        <f t="shared" si="29"/>
        <v>0</v>
      </c>
      <c r="BS9" s="249">
        <f t="shared" si="30"/>
        <v>0</v>
      </c>
      <c r="BT9" s="255" t="str">
        <f t="shared" si="43"/>
        <v/>
      </c>
      <c r="BU9" s="350">
        <f t="shared" si="31"/>
        <v>0</v>
      </c>
      <c r="BV9" s="350">
        <f t="shared" si="32"/>
        <v>0</v>
      </c>
      <c r="BW9" s="350">
        <f t="shared" si="33"/>
        <v>0</v>
      </c>
      <c r="BX9" s="353">
        <f t="shared" si="34"/>
        <v>0</v>
      </c>
      <c r="BY9" s="246">
        <f t="shared" si="35"/>
        <v>0</v>
      </c>
      <c r="BZ9" s="243">
        <f t="shared" si="36"/>
        <v>0</v>
      </c>
      <c r="CA9" s="243">
        <f t="shared" si="37"/>
        <v>1.08</v>
      </c>
      <c r="CB9" s="247">
        <f t="shared" si="38"/>
        <v>0</v>
      </c>
      <c r="CC9" s="246">
        <f t="shared" si="39"/>
        <v>0</v>
      </c>
      <c r="CD9" s="243">
        <f t="shared" si="40"/>
        <v>0</v>
      </c>
      <c r="CE9" s="243">
        <f t="shared" si="41"/>
        <v>0</v>
      </c>
      <c r="CF9" s="243">
        <f t="shared" si="42"/>
        <v>0</v>
      </c>
    </row>
    <row r="10" spans="1:101" ht="20.100000000000001" customHeight="1" x14ac:dyDescent="0.15">
      <c r="A10" s="252">
        <f>IF(A9="",ROW()-3-COUNTBLANK($A$4:$A9),A9+1)</f>
        <v>7</v>
      </c>
      <c r="B10" s="253">
        <f>IF(A10="","",IF(B9="",ROW()-3-COUNTBLANK($B$4:$B9),B9+1))</f>
        <v>7</v>
      </c>
      <c r="C10" s="239" t="str">
        <f t="shared" si="7"/>
        <v>1S3</v>
      </c>
      <c r="D10" s="240">
        <v>1</v>
      </c>
      <c r="E10" s="241">
        <f>IF(D10="","",COUNTIF($D$4:D10,D10))</f>
        <v>3</v>
      </c>
      <c r="F10" s="310">
        <f>IF(D10="","",VLOOKUP(D10,'様式A-2'!$B$10:$E$434,4,0))</f>
        <v>10.4</v>
      </c>
      <c r="G10" s="241" t="s">
        <v>550</v>
      </c>
      <c r="H10" s="241" t="s">
        <v>500</v>
      </c>
      <c r="I10" s="241" t="s">
        <v>348</v>
      </c>
      <c r="J10" s="241" t="s">
        <v>913</v>
      </c>
      <c r="K10" s="241" t="s">
        <v>548</v>
      </c>
      <c r="L10" s="346"/>
      <c r="M10" s="346"/>
      <c r="N10" s="346">
        <v>1.4</v>
      </c>
      <c r="O10" s="346">
        <v>0.8</v>
      </c>
      <c r="P10" s="388"/>
      <c r="Q10" s="242" t="str">
        <f>IF(C10="","",IF(K10="ひび割れ","幅"&amp;TEXT(L10,"0.0")&amp;"mm×長さ"&amp;TEXT(M10,"0.0")&amp;"m",IF(N10="",P10,TEXT(N10,"0.0")&amp;"m×"&amp;TEXT(O10,"0.0")&amp;"m "&amp;P10)))</f>
        <v xml:space="preserve">1.4m×0.8m </v>
      </c>
      <c r="R10" s="243">
        <f t="shared" si="8"/>
        <v>1.1200000000000001</v>
      </c>
      <c r="S10" s="243" t="str">
        <f t="shared" si="9"/>
        <v/>
      </c>
      <c r="T10" s="241" t="s">
        <v>767</v>
      </c>
      <c r="U10" s="241" t="s">
        <v>652</v>
      </c>
      <c r="V10" s="241" t="str">
        <f t="shared" si="1"/>
        <v>Ⅱ</v>
      </c>
      <c r="W10" s="241"/>
      <c r="X10" s="241" t="s">
        <v>625</v>
      </c>
      <c r="Y10" s="241" t="str">
        <f t="shared" si="10"/>
        <v>Ⅱ</v>
      </c>
      <c r="Z10" s="241" t="str">
        <f t="shared" si="11"/>
        <v>Ⅱ</v>
      </c>
      <c r="AA10" s="241" t="str">
        <f t="shared" si="2"/>
        <v>否</v>
      </c>
      <c r="AB10" s="241" t="str">
        <f t="shared" si="12"/>
        <v>要監視</v>
      </c>
      <c r="AC10" s="241" t="str">
        <f t="shared" si="13"/>
        <v>継続</v>
      </c>
      <c r="AD10" s="241" t="str">
        <f t="shared" si="14"/>
        <v>監視（日常巡視）</v>
      </c>
      <c r="AE10" s="241" t="str">
        <f>IF(D10="","",INDEX($AT$4:$AX$45,MATCH(K10,$AS$4:$AS$45,0),MATCH(X10,$AT$3:$AX$3,0)))</f>
        <v>－</v>
      </c>
      <c r="AF10" s="241" t="str">
        <f t="shared" si="15"/>
        <v>はく落防止対策</v>
      </c>
      <c r="AG10" s="241"/>
      <c r="AH10" s="242" t="str">
        <f t="shared" si="44"/>
        <v xml:space="preserve">うき・はく離、1.4m×0.8m </v>
      </c>
      <c r="AI10" s="242" t="s">
        <v>897</v>
      </c>
      <c r="AJ10" s="185"/>
      <c r="AK10" s="225"/>
      <c r="AL10" s="263" t="s">
        <v>789</v>
      </c>
      <c r="AM10" s="254" t="s">
        <v>531</v>
      </c>
      <c r="AN10" s="244" t="s">
        <v>629</v>
      </c>
      <c r="AO10" s="244" t="s">
        <v>629</v>
      </c>
      <c r="AP10" s="244" t="s">
        <v>630</v>
      </c>
      <c r="AQ10" s="244"/>
      <c r="AR10" s="227"/>
      <c r="AS10" s="244" t="str">
        <f t="shared" si="16"/>
        <v>巻厚の不足または減少，背面空洞</v>
      </c>
      <c r="AT10" s="244" t="s">
        <v>531</v>
      </c>
      <c r="AU10" s="244" t="s">
        <v>531</v>
      </c>
      <c r="AV10" s="244" t="s">
        <v>531</v>
      </c>
      <c r="AW10" s="244" t="s">
        <v>531</v>
      </c>
      <c r="AX10" s="244" t="s">
        <v>531</v>
      </c>
      <c r="AY10" s="228"/>
      <c r="AZ10" s="244" t="str">
        <f t="shared" si="17"/>
        <v>巻厚の不足または減少，背面空洞</v>
      </c>
      <c r="BA10" s="244" t="s">
        <v>531</v>
      </c>
      <c r="BB10" s="244" t="s">
        <v>631</v>
      </c>
      <c r="BC10" s="244" t="s">
        <v>650</v>
      </c>
      <c r="BD10" s="244"/>
      <c r="BE10" s="244" t="s">
        <v>639</v>
      </c>
      <c r="BF10" s="185"/>
      <c r="BG10" s="245">
        <f t="shared" si="18"/>
        <v>1</v>
      </c>
      <c r="BH10" s="242">
        <f t="shared" si="19"/>
        <v>0</v>
      </c>
      <c r="BI10" s="242">
        <f t="shared" si="20"/>
        <v>0</v>
      </c>
      <c r="BJ10" s="242">
        <f t="shared" si="21"/>
        <v>0</v>
      </c>
      <c r="BK10" s="351">
        <f t="shared" si="22"/>
        <v>0</v>
      </c>
      <c r="BL10" s="246">
        <f t="shared" si="23"/>
        <v>0</v>
      </c>
      <c r="BM10" s="243">
        <f t="shared" si="24"/>
        <v>0</v>
      </c>
      <c r="BN10" s="243">
        <f t="shared" si="25"/>
        <v>1.1200000000000001</v>
      </c>
      <c r="BO10" s="247">
        <f t="shared" si="26"/>
        <v>0</v>
      </c>
      <c r="BP10" s="248">
        <f t="shared" si="27"/>
        <v>0</v>
      </c>
      <c r="BQ10" s="243">
        <f t="shared" si="28"/>
        <v>0</v>
      </c>
      <c r="BR10" s="243">
        <f t="shared" si="29"/>
        <v>0</v>
      </c>
      <c r="BS10" s="249">
        <f t="shared" si="30"/>
        <v>0</v>
      </c>
      <c r="BT10" s="255" t="str">
        <f t="shared" si="43"/>
        <v/>
      </c>
      <c r="BU10" s="350">
        <f t="shared" si="31"/>
        <v>0</v>
      </c>
      <c r="BV10" s="350">
        <f t="shared" si="32"/>
        <v>0</v>
      </c>
      <c r="BW10" s="350">
        <f t="shared" si="33"/>
        <v>0</v>
      </c>
      <c r="BX10" s="353">
        <f t="shared" si="34"/>
        <v>0</v>
      </c>
      <c r="BY10" s="246">
        <f t="shared" si="35"/>
        <v>0</v>
      </c>
      <c r="BZ10" s="243">
        <f t="shared" si="36"/>
        <v>0</v>
      </c>
      <c r="CA10" s="243">
        <f t="shared" si="37"/>
        <v>2.2000000000000002</v>
      </c>
      <c r="CB10" s="247">
        <f t="shared" si="38"/>
        <v>0</v>
      </c>
      <c r="CC10" s="246">
        <f t="shared" si="39"/>
        <v>0</v>
      </c>
      <c r="CD10" s="243">
        <f t="shared" si="40"/>
        <v>0</v>
      </c>
      <c r="CE10" s="243">
        <f t="shared" si="41"/>
        <v>0</v>
      </c>
      <c r="CF10" s="243">
        <f t="shared" si="42"/>
        <v>0</v>
      </c>
    </row>
    <row r="11" spans="1:101" ht="30.75" customHeight="1" x14ac:dyDescent="0.15">
      <c r="A11" s="252">
        <f>IF(A10="",ROW()-3-COUNTBLANK($A$4:$A10),A10+1)</f>
        <v>8</v>
      </c>
      <c r="B11" s="253">
        <f>IF(A11="","",IF(B10="",ROW()-3-COUNTBLANK($B$4:$B10),B10+1))</f>
        <v>8</v>
      </c>
      <c r="C11" s="239" t="str">
        <f t="shared" si="7"/>
        <v>1S4</v>
      </c>
      <c r="D11" s="240">
        <v>1</v>
      </c>
      <c r="E11" s="241">
        <f>IF(D11="","",COUNTIF($D$4:D11,D11))</f>
        <v>4</v>
      </c>
      <c r="F11" s="310">
        <f>IF(D11="","",VLOOKUP(D11,'様式A-2'!$B$10:$E$434,4,0))</f>
        <v>10.4</v>
      </c>
      <c r="G11" s="241" t="s">
        <v>550</v>
      </c>
      <c r="H11" s="241" t="s">
        <v>500</v>
      </c>
      <c r="I11" s="241" t="s">
        <v>348</v>
      </c>
      <c r="J11" s="241" t="s">
        <v>913</v>
      </c>
      <c r="K11" s="241" t="s">
        <v>548</v>
      </c>
      <c r="L11" s="346"/>
      <c r="M11" s="346"/>
      <c r="N11" s="346">
        <v>1.5</v>
      </c>
      <c r="O11" s="346">
        <v>1.5</v>
      </c>
      <c r="P11" s="388"/>
      <c r="Q11" s="242" t="str">
        <f t="shared" ref="Q11:Q68" si="45">IF(C11="","",IF(K11="ひび割れ","幅"&amp;TEXT(L11,"0.0")&amp;"mm×長さ"&amp;TEXT(M11,"0.0")&amp;"m",IF(N11="",P11,TEXT(N11,"0.0")&amp;"m×"&amp;TEXT(O11,"0.0")&amp;"m "&amp;P11)))</f>
        <v xml:space="preserve">1.5m×1.5m </v>
      </c>
      <c r="R11" s="243">
        <f t="shared" si="8"/>
        <v>2.25</v>
      </c>
      <c r="S11" s="243" t="str">
        <f t="shared" si="9"/>
        <v/>
      </c>
      <c r="T11" s="241" t="s">
        <v>767</v>
      </c>
      <c r="U11" s="241" t="s">
        <v>652</v>
      </c>
      <c r="V11" s="241" t="str">
        <f t="shared" si="1"/>
        <v>Ⅱ</v>
      </c>
      <c r="W11" s="241"/>
      <c r="X11" s="241" t="s">
        <v>625</v>
      </c>
      <c r="Y11" s="241" t="str">
        <f t="shared" si="10"/>
        <v>Ⅱ</v>
      </c>
      <c r="Z11" s="241" t="str">
        <f t="shared" si="11"/>
        <v>Ⅱ</v>
      </c>
      <c r="AA11" s="241" t="str">
        <f t="shared" si="2"/>
        <v>否</v>
      </c>
      <c r="AB11" s="241" t="str">
        <f t="shared" si="12"/>
        <v>要監視</v>
      </c>
      <c r="AC11" s="241" t="str">
        <f t="shared" si="13"/>
        <v>継続</v>
      </c>
      <c r="AD11" s="241" t="str">
        <f t="shared" si="14"/>
        <v>監視（日常巡視）</v>
      </c>
      <c r="AE11" s="241" t="str">
        <f>IF(D11="","",INDEX($AT$4:$AX$45,MATCH(K11,$AS$4:$AS$45,0),MATCH(X11,$AT$3:$AX$3,0)))</f>
        <v>－</v>
      </c>
      <c r="AF11" s="241" t="str">
        <f t="shared" si="15"/>
        <v>はく落防止対策</v>
      </c>
      <c r="AG11" s="241"/>
      <c r="AH11" s="242" t="str">
        <f t="shared" si="44"/>
        <v xml:space="preserve">うき・はく離、1.5m×1.5m </v>
      </c>
      <c r="AI11" s="393" t="s">
        <v>898</v>
      </c>
      <c r="AJ11" s="185"/>
      <c r="AK11" s="225"/>
      <c r="AL11" s="244" t="s">
        <v>785</v>
      </c>
      <c r="AM11" s="254" t="s">
        <v>531</v>
      </c>
      <c r="AN11" s="244" t="s">
        <v>629</v>
      </c>
      <c r="AO11" s="244" t="s">
        <v>629</v>
      </c>
      <c r="AP11" s="244" t="s">
        <v>630</v>
      </c>
      <c r="AQ11" s="244"/>
      <c r="AR11" s="227"/>
      <c r="AS11" s="244" t="str">
        <f t="shared" si="16"/>
        <v>土砂流出</v>
      </c>
      <c r="AT11" s="244" t="s">
        <v>531</v>
      </c>
      <c r="AU11" s="244" t="s">
        <v>531</v>
      </c>
      <c r="AV11" s="244" t="s">
        <v>531</v>
      </c>
      <c r="AW11" s="244" t="s">
        <v>531</v>
      </c>
      <c r="AX11" s="244" t="s">
        <v>531</v>
      </c>
      <c r="AY11" s="228"/>
      <c r="AZ11" s="244" t="str">
        <f t="shared" si="17"/>
        <v>土砂流出</v>
      </c>
      <c r="BA11" s="244" t="s">
        <v>531</v>
      </c>
      <c r="BB11" s="244" t="s">
        <v>642</v>
      </c>
      <c r="BC11" s="244" t="s">
        <v>639</v>
      </c>
      <c r="BD11" s="244" t="s">
        <v>639</v>
      </c>
      <c r="BE11" s="244" t="s">
        <v>639</v>
      </c>
      <c r="BF11" s="185"/>
      <c r="BG11" s="245">
        <f t="shared" si="18"/>
        <v>1</v>
      </c>
      <c r="BH11" s="242">
        <f t="shared" si="19"/>
        <v>0</v>
      </c>
      <c r="BI11" s="242">
        <f t="shared" si="20"/>
        <v>0</v>
      </c>
      <c r="BJ11" s="242">
        <f t="shared" si="21"/>
        <v>0</v>
      </c>
      <c r="BK11" s="351">
        <f t="shared" si="22"/>
        <v>0</v>
      </c>
      <c r="BL11" s="246">
        <f t="shared" si="23"/>
        <v>0</v>
      </c>
      <c r="BM11" s="243">
        <f t="shared" si="24"/>
        <v>0</v>
      </c>
      <c r="BN11" s="243">
        <f t="shared" si="25"/>
        <v>2.25</v>
      </c>
      <c r="BO11" s="247">
        <f t="shared" si="26"/>
        <v>0</v>
      </c>
      <c r="BP11" s="248">
        <f t="shared" si="27"/>
        <v>0</v>
      </c>
      <c r="BQ11" s="243">
        <f t="shared" si="28"/>
        <v>0</v>
      </c>
      <c r="BR11" s="243">
        <f t="shared" si="29"/>
        <v>0</v>
      </c>
      <c r="BS11" s="249">
        <f t="shared" si="30"/>
        <v>0</v>
      </c>
      <c r="BT11" s="255" t="str">
        <f t="shared" si="43"/>
        <v/>
      </c>
      <c r="BU11" s="350">
        <f t="shared" si="31"/>
        <v>0</v>
      </c>
      <c r="BV11" s="350">
        <f t="shared" si="32"/>
        <v>0</v>
      </c>
      <c r="BW11" s="350">
        <f t="shared" si="33"/>
        <v>0</v>
      </c>
      <c r="BX11" s="353">
        <f t="shared" si="34"/>
        <v>0</v>
      </c>
      <c r="BY11" s="246">
        <f t="shared" si="35"/>
        <v>0</v>
      </c>
      <c r="BZ11" s="243">
        <f t="shared" si="36"/>
        <v>0</v>
      </c>
      <c r="CA11" s="243">
        <f t="shared" si="37"/>
        <v>4.45</v>
      </c>
      <c r="CB11" s="247">
        <f t="shared" si="38"/>
        <v>0</v>
      </c>
      <c r="CC11" s="246">
        <f t="shared" si="39"/>
        <v>0</v>
      </c>
      <c r="CD11" s="243">
        <f t="shared" si="40"/>
        <v>0</v>
      </c>
      <c r="CE11" s="243">
        <f t="shared" si="41"/>
        <v>0</v>
      </c>
      <c r="CF11" s="243">
        <f t="shared" si="42"/>
        <v>0</v>
      </c>
    </row>
    <row r="12" spans="1:101" ht="20.100000000000001" customHeight="1" x14ac:dyDescent="0.15">
      <c r="A12" s="252">
        <f>IF(A11="",ROW()-3-COUNTBLANK($A$4:$A11),A11+1)</f>
        <v>9</v>
      </c>
      <c r="B12" s="253">
        <f>IF(A12="","",IF(B11="",ROW()-3-COUNTBLANK($B$4:$B11),B11+1))</f>
        <v>9</v>
      </c>
      <c r="C12" s="239" t="str">
        <f t="shared" si="7"/>
        <v>1S5</v>
      </c>
      <c r="D12" s="240">
        <v>1</v>
      </c>
      <c r="E12" s="241">
        <f>IF(D12="","",COUNTIF($D$4:D12,D12))</f>
        <v>5</v>
      </c>
      <c r="F12" s="310">
        <f>IF(D12="","",VLOOKUP(D12,'様式A-2'!$B$10:$E$434,4,0))</f>
        <v>10.4</v>
      </c>
      <c r="G12" s="241" t="s">
        <v>550</v>
      </c>
      <c r="H12" s="241" t="s">
        <v>500</v>
      </c>
      <c r="I12" s="241" t="s">
        <v>348</v>
      </c>
      <c r="J12" s="241" t="s">
        <v>913</v>
      </c>
      <c r="K12" s="241" t="s">
        <v>548</v>
      </c>
      <c r="L12" s="346"/>
      <c r="M12" s="346"/>
      <c r="N12" s="346">
        <v>0.3</v>
      </c>
      <c r="O12" s="346">
        <v>0.4</v>
      </c>
      <c r="P12" s="388"/>
      <c r="Q12" s="242" t="str">
        <f t="shared" si="45"/>
        <v xml:space="preserve">0.3m×0.4m </v>
      </c>
      <c r="R12" s="243">
        <f t="shared" si="8"/>
        <v>0.12</v>
      </c>
      <c r="S12" s="243" t="str">
        <f t="shared" si="9"/>
        <v/>
      </c>
      <c r="T12" s="241" t="s">
        <v>767</v>
      </c>
      <c r="U12" s="241" t="s">
        <v>652</v>
      </c>
      <c r="V12" s="241" t="str">
        <f t="shared" si="1"/>
        <v>Ⅱ</v>
      </c>
      <c r="W12" s="241"/>
      <c r="X12" s="241" t="s">
        <v>625</v>
      </c>
      <c r="Y12" s="241" t="str">
        <f t="shared" si="10"/>
        <v>Ⅱ</v>
      </c>
      <c r="Z12" s="241" t="str">
        <f t="shared" si="11"/>
        <v>Ⅱ</v>
      </c>
      <c r="AA12" s="241" t="str">
        <f t="shared" si="2"/>
        <v>否</v>
      </c>
      <c r="AB12" s="241" t="str">
        <f t="shared" si="12"/>
        <v>要監視</v>
      </c>
      <c r="AC12" s="241" t="str">
        <f t="shared" si="13"/>
        <v>継続</v>
      </c>
      <c r="AD12" s="241" t="str">
        <f t="shared" si="14"/>
        <v>監視（日常巡視）</v>
      </c>
      <c r="AE12" s="241" t="str">
        <f t="shared" si="3"/>
        <v>－</v>
      </c>
      <c r="AF12" s="241" t="str">
        <f>IF(D12="","",INDEX($BA$4:$BE$45,MATCH(K12,$AZ$4:$AZ$45,0),MATCH(X12,$BA$3:$BE$3,0)))</f>
        <v>はく落防止対策</v>
      </c>
      <c r="AG12" s="241"/>
      <c r="AH12" s="242" t="str">
        <f t="shared" si="44"/>
        <v xml:space="preserve">うき・はく離、0.3m×0.4m </v>
      </c>
      <c r="AI12" s="242" t="s">
        <v>899</v>
      </c>
      <c r="AJ12" s="185"/>
      <c r="AK12" s="225"/>
      <c r="AL12" s="244" t="s">
        <v>790</v>
      </c>
      <c r="AM12" s="254" t="s">
        <v>531</v>
      </c>
      <c r="AN12" s="244" t="s">
        <v>629</v>
      </c>
      <c r="AO12" s="244" t="s">
        <v>629</v>
      </c>
      <c r="AP12" s="244" t="s">
        <v>630</v>
      </c>
      <c r="AQ12" s="244"/>
      <c r="AR12" s="227"/>
      <c r="AS12" s="244" t="str">
        <f t="shared" si="16"/>
        <v>補強・補修材の破損</v>
      </c>
      <c r="AT12" s="244" t="s">
        <v>531</v>
      </c>
      <c r="AU12" s="244" t="s">
        <v>531</v>
      </c>
      <c r="AV12" s="244" t="s">
        <v>531</v>
      </c>
      <c r="AW12" s="244" t="s">
        <v>531</v>
      </c>
      <c r="AX12" s="244" t="s">
        <v>531</v>
      </c>
      <c r="AY12" s="228"/>
      <c r="AZ12" s="244" t="str">
        <f t="shared" si="17"/>
        <v>補強・補修材の破損</v>
      </c>
      <c r="BA12" s="244" t="s">
        <v>531</v>
      </c>
      <c r="BB12" s="244" t="s">
        <v>631</v>
      </c>
      <c r="BC12" s="244" t="s">
        <v>796</v>
      </c>
      <c r="BD12" s="244" t="s">
        <v>639</v>
      </c>
      <c r="BE12" s="244" t="s">
        <v>639</v>
      </c>
      <c r="BF12" s="185"/>
      <c r="BG12" s="245">
        <f t="shared" si="18"/>
        <v>1</v>
      </c>
      <c r="BH12" s="242">
        <f t="shared" si="19"/>
        <v>0</v>
      </c>
      <c r="BI12" s="242">
        <f t="shared" si="20"/>
        <v>0</v>
      </c>
      <c r="BJ12" s="242">
        <f t="shared" si="21"/>
        <v>0</v>
      </c>
      <c r="BK12" s="351">
        <f t="shared" si="22"/>
        <v>0</v>
      </c>
      <c r="BL12" s="246">
        <f t="shared" si="23"/>
        <v>0</v>
      </c>
      <c r="BM12" s="243">
        <f t="shared" si="24"/>
        <v>0</v>
      </c>
      <c r="BN12" s="243">
        <f t="shared" si="25"/>
        <v>0.12</v>
      </c>
      <c r="BO12" s="247">
        <f t="shared" si="26"/>
        <v>0</v>
      </c>
      <c r="BP12" s="248">
        <f t="shared" si="27"/>
        <v>0</v>
      </c>
      <c r="BQ12" s="243">
        <f t="shared" si="28"/>
        <v>0</v>
      </c>
      <c r="BR12" s="243">
        <f t="shared" si="29"/>
        <v>0</v>
      </c>
      <c r="BS12" s="249">
        <f t="shared" si="30"/>
        <v>0</v>
      </c>
      <c r="BT12" s="255" t="str">
        <f t="shared" si="43"/>
        <v/>
      </c>
      <c r="BU12" s="350">
        <f t="shared" si="31"/>
        <v>0</v>
      </c>
      <c r="BV12" s="350">
        <f t="shared" si="32"/>
        <v>0</v>
      </c>
      <c r="BW12" s="350">
        <f t="shared" si="33"/>
        <v>0</v>
      </c>
      <c r="BX12" s="353">
        <f t="shared" si="34"/>
        <v>0</v>
      </c>
      <c r="BY12" s="246">
        <f t="shared" si="35"/>
        <v>0</v>
      </c>
      <c r="BZ12" s="243">
        <f t="shared" si="36"/>
        <v>0</v>
      </c>
      <c r="CA12" s="243">
        <f t="shared" si="37"/>
        <v>4.57</v>
      </c>
      <c r="CB12" s="247">
        <f t="shared" si="38"/>
        <v>0</v>
      </c>
      <c r="CC12" s="246">
        <f t="shared" si="39"/>
        <v>0</v>
      </c>
      <c r="CD12" s="243">
        <f t="shared" si="40"/>
        <v>0</v>
      </c>
      <c r="CE12" s="243">
        <f t="shared" si="41"/>
        <v>0</v>
      </c>
      <c r="CF12" s="243">
        <f t="shared" si="42"/>
        <v>0</v>
      </c>
    </row>
    <row r="13" spans="1:101" ht="20.100000000000001" customHeight="1" x14ac:dyDescent="0.15">
      <c r="A13" s="252">
        <f>IF(A12="",ROW()-3-COUNTBLANK($A$4:$A12),A12+1)</f>
        <v>10</v>
      </c>
      <c r="B13" s="253">
        <f>IF(A13="","",IF(B12="",ROW()-3-COUNTBLANK($B$4:$B12),B12+1))</f>
        <v>10</v>
      </c>
      <c r="C13" s="239" t="str">
        <f t="shared" si="7"/>
        <v>1S6</v>
      </c>
      <c r="D13" s="240">
        <v>1</v>
      </c>
      <c r="E13" s="241">
        <f>IF(D13="","",COUNTIF($D$4:D13,D13))</f>
        <v>6</v>
      </c>
      <c r="F13" s="310">
        <f>IF(D13="","",VLOOKUP(D13,'様式A-2'!$B$10:$E$434,4,0))</f>
        <v>10.4</v>
      </c>
      <c r="G13" s="241" t="s">
        <v>550</v>
      </c>
      <c r="H13" s="241" t="s">
        <v>500</v>
      </c>
      <c r="I13" s="241" t="s">
        <v>348</v>
      </c>
      <c r="J13" s="241" t="s">
        <v>913</v>
      </c>
      <c r="K13" s="241" t="s">
        <v>548</v>
      </c>
      <c r="L13" s="346"/>
      <c r="M13" s="346"/>
      <c r="N13" s="346">
        <v>0.2</v>
      </c>
      <c r="O13" s="346">
        <v>0.2</v>
      </c>
      <c r="P13" s="388"/>
      <c r="Q13" s="242" t="str">
        <f t="shared" si="45"/>
        <v xml:space="preserve">0.2m×0.2m </v>
      </c>
      <c r="R13" s="243">
        <f t="shared" si="8"/>
        <v>0.04</v>
      </c>
      <c r="S13" s="243" t="str">
        <f t="shared" si="9"/>
        <v/>
      </c>
      <c r="T13" s="241" t="s">
        <v>767</v>
      </c>
      <c r="U13" s="241" t="s">
        <v>652</v>
      </c>
      <c r="V13" s="241" t="str">
        <f t="shared" si="1"/>
        <v>Ⅱ</v>
      </c>
      <c r="W13" s="241"/>
      <c r="X13" s="241" t="s">
        <v>625</v>
      </c>
      <c r="Y13" s="241" t="str">
        <f t="shared" si="10"/>
        <v>Ⅱ</v>
      </c>
      <c r="Z13" s="241" t="str">
        <f t="shared" si="11"/>
        <v>Ⅱ</v>
      </c>
      <c r="AA13" s="241" t="str">
        <f t="shared" si="2"/>
        <v>否</v>
      </c>
      <c r="AB13" s="241" t="str">
        <f t="shared" si="12"/>
        <v>要監視</v>
      </c>
      <c r="AC13" s="241" t="str">
        <f t="shared" si="13"/>
        <v>継続</v>
      </c>
      <c r="AD13" s="241" t="str">
        <f t="shared" si="14"/>
        <v>監視（日常巡視）</v>
      </c>
      <c r="AE13" s="241" t="str">
        <f t="shared" si="3"/>
        <v>－</v>
      </c>
      <c r="AF13" s="241" t="str">
        <f t="shared" si="15"/>
        <v>はく落防止対策</v>
      </c>
      <c r="AG13" s="241"/>
      <c r="AH13" s="242" t="str">
        <f t="shared" si="44"/>
        <v xml:space="preserve">うき・はく離、0.2m×0.2m </v>
      </c>
      <c r="AI13" s="242" t="s">
        <v>900</v>
      </c>
      <c r="AJ13" s="185"/>
      <c r="AK13" s="290"/>
      <c r="AL13" s="244" t="s">
        <v>660</v>
      </c>
      <c r="AM13" s="254" t="s">
        <v>531</v>
      </c>
      <c r="AN13" s="244" t="s">
        <v>629</v>
      </c>
      <c r="AO13" s="244" t="s">
        <v>629</v>
      </c>
      <c r="AP13" s="244" t="s">
        <v>630</v>
      </c>
      <c r="AQ13" s="244"/>
      <c r="AR13" s="227"/>
      <c r="AS13" s="244" t="str">
        <f t="shared" si="16"/>
        <v>破損</v>
      </c>
      <c r="AT13" s="244" t="s">
        <v>531</v>
      </c>
      <c r="AU13" s="244" t="s">
        <v>531</v>
      </c>
      <c r="AV13" s="244" t="s">
        <v>531</v>
      </c>
      <c r="AW13" s="244" t="s">
        <v>531</v>
      </c>
      <c r="AX13" s="244" t="s">
        <v>531</v>
      </c>
      <c r="AY13" s="228"/>
      <c r="AZ13" s="244" t="str">
        <f t="shared" si="17"/>
        <v>破損</v>
      </c>
      <c r="BA13" s="244" t="s">
        <v>531</v>
      </c>
      <c r="BB13" s="244" t="s">
        <v>631</v>
      </c>
      <c r="BC13" s="244" t="s">
        <v>796</v>
      </c>
      <c r="BD13" s="244"/>
      <c r="BE13" s="244"/>
      <c r="BF13" s="185"/>
      <c r="BG13" s="245">
        <f t="shared" si="18"/>
        <v>1</v>
      </c>
      <c r="BH13" s="242">
        <f t="shared" si="19"/>
        <v>0</v>
      </c>
      <c r="BI13" s="242">
        <f t="shared" si="20"/>
        <v>0</v>
      </c>
      <c r="BJ13" s="242">
        <f t="shared" si="21"/>
        <v>0</v>
      </c>
      <c r="BK13" s="351">
        <f t="shared" si="22"/>
        <v>0</v>
      </c>
      <c r="BL13" s="246">
        <f t="shared" si="23"/>
        <v>0</v>
      </c>
      <c r="BM13" s="243">
        <f t="shared" si="24"/>
        <v>0</v>
      </c>
      <c r="BN13" s="243">
        <f t="shared" si="25"/>
        <v>0.04</v>
      </c>
      <c r="BO13" s="247">
        <f t="shared" si="26"/>
        <v>0</v>
      </c>
      <c r="BP13" s="248">
        <f t="shared" si="27"/>
        <v>0</v>
      </c>
      <c r="BQ13" s="243">
        <f t="shared" si="28"/>
        <v>0</v>
      </c>
      <c r="BR13" s="243">
        <f t="shared" si="29"/>
        <v>0</v>
      </c>
      <c r="BS13" s="249">
        <f t="shared" si="30"/>
        <v>0</v>
      </c>
      <c r="BT13" s="255" t="str">
        <f t="shared" si="43"/>
        <v/>
      </c>
      <c r="BU13" s="350">
        <f t="shared" si="31"/>
        <v>0</v>
      </c>
      <c r="BV13" s="350">
        <f t="shared" si="32"/>
        <v>0</v>
      </c>
      <c r="BW13" s="350">
        <f t="shared" si="33"/>
        <v>0</v>
      </c>
      <c r="BX13" s="353">
        <f t="shared" si="34"/>
        <v>0</v>
      </c>
      <c r="BY13" s="246">
        <f t="shared" si="35"/>
        <v>0</v>
      </c>
      <c r="BZ13" s="243">
        <f t="shared" si="36"/>
        <v>0</v>
      </c>
      <c r="CA13" s="243">
        <f t="shared" si="37"/>
        <v>4.6100000000000003</v>
      </c>
      <c r="CB13" s="247">
        <f t="shared" si="38"/>
        <v>0</v>
      </c>
      <c r="CC13" s="246">
        <f t="shared" si="39"/>
        <v>0</v>
      </c>
      <c r="CD13" s="243">
        <f t="shared" si="40"/>
        <v>0</v>
      </c>
      <c r="CE13" s="243">
        <f t="shared" si="41"/>
        <v>0</v>
      </c>
      <c r="CF13" s="243">
        <f t="shared" si="42"/>
        <v>0</v>
      </c>
    </row>
    <row r="14" spans="1:101" ht="20.100000000000001" customHeight="1" x14ac:dyDescent="0.15">
      <c r="A14" s="252">
        <f>IF(A13="",ROW()-3-COUNTBLANK($A$4:$A13),A13+1)</f>
        <v>11</v>
      </c>
      <c r="B14" s="253">
        <f>IF(A14="","",IF(B13="",ROW()-3-COUNTBLANK($B$4:$B13),B13+1))</f>
        <v>11</v>
      </c>
      <c r="C14" s="239" t="str">
        <f t="shared" si="7"/>
        <v>1S7</v>
      </c>
      <c r="D14" s="240">
        <v>1</v>
      </c>
      <c r="E14" s="241">
        <f>IF(D14="","",COUNTIF($D$4:D14,D14))</f>
        <v>7</v>
      </c>
      <c r="F14" s="310">
        <f>IF(D14="","",VLOOKUP(D14,'様式A-2'!$B$10:$E$434,4,0))</f>
        <v>10.4</v>
      </c>
      <c r="G14" s="241" t="s">
        <v>550</v>
      </c>
      <c r="H14" s="241" t="s">
        <v>500</v>
      </c>
      <c r="I14" s="241" t="s">
        <v>348</v>
      </c>
      <c r="J14" s="241" t="s">
        <v>913</v>
      </c>
      <c r="K14" s="241" t="s">
        <v>548</v>
      </c>
      <c r="L14" s="346"/>
      <c r="M14" s="346"/>
      <c r="N14" s="346">
        <v>0.5</v>
      </c>
      <c r="O14" s="346">
        <v>0.2</v>
      </c>
      <c r="P14" s="388"/>
      <c r="Q14" s="242" t="str">
        <f t="shared" si="45"/>
        <v xml:space="preserve">0.5m×0.2m </v>
      </c>
      <c r="R14" s="243">
        <f t="shared" si="8"/>
        <v>0.1</v>
      </c>
      <c r="S14" s="243" t="str">
        <f t="shared" si="9"/>
        <v/>
      </c>
      <c r="T14" s="241" t="s">
        <v>655</v>
      </c>
      <c r="U14" s="241" t="str">
        <f t="shared" ref="U14:U68" si="46">IF(T14="新規確認","－","")</f>
        <v>－</v>
      </c>
      <c r="V14" s="241" t="str">
        <f>IF(D14="","",IF(U14="対策区分判定Ⅳ","Ⅳ",IF(U14="対策区分判定Ⅲ","Ⅲ",IF(OR(U14="対策区分判定Ⅱa",U14="対策区分判定Ⅱb"),"Ⅱ",IF(U14="対策区分判定Ⅰ","Ⅰ","－")))))</f>
        <v>－</v>
      </c>
      <c r="W14" s="241"/>
      <c r="X14" s="241" t="s">
        <v>625</v>
      </c>
      <c r="Y14" s="241" t="str">
        <f t="shared" si="10"/>
        <v>Ⅱ</v>
      </c>
      <c r="Z14" s="241" t="str">
        <f t="shared" si="11"/>
        <v>Ⅱ</v>
      </c>
      <c r="AA14" s="241" t="str">
        <f t="shared" si="2"/>
        <v>否</v>
      </c>
      <c r="AB14" s="241" t="str">
        <f t="shared" si="12"/>
        <v>要監視</v>
      </c>
      <c r="AC14" s="241" t="str">
        <f t="shared" si="13"/>
        <v>－</v>
      </c>
      <c r="AD14" s="241" t="str">
        <f t="shared" si="14"/>
        <v>－</v>
      </c>
      <c r="AE14" s="241" t="str">
        <f t="shared" si="3"/>
        <v>－</v>
      </c>
      <c r="AF14" s="241" t="str">
        <f t="shared" si="15"/>
        <v>はく落防止対策</v>
      </c>
      <c r="AG14" s="241"/>
      <c r="AH14" s="242" t="str">
        <f t="shared" si="44"/>
        <v xml:space="preserve">うき・はく離、0.5m×0.2m </v>
      </c>
      <c r="AI14" s="242" t="str">
        <f t="shared" si="5"/>
        <v>－</v>
      </c>
      <c r="AJ14" s="185"/>
      <c r="AK14" s="290"/>
      <c r="AL14" s="244" t="s">
        <v>661</v>
      </c>
      <c r="AM14" s="254" t="s">
        <v>531</v>
      </c>
      <c r="AN14" s="244" t="s">
        <v>629</v>
      </c>
      <c r="AO14" s="244" t="s">
        <v>629</v>
      </c>
      <c r="AP14" s="244" t="s">
        <v>630</v>
      </c>
      <c r="AQ14" s="244"/>
      <c r="AR14" s="227"/>
      <c r="AS14" s="244" t="str">
        <f t="shared" si="16"/>
        <v>欠損</v>
      </c>
      <c r="AT14" s="244" t="s">
        <v>531</v>
      </c>
      <c r="AU14" s="244" t="s">
        <v>531</v>
      </c>
      <c r="AV14" s="244" t="s">
        <v>531</v>
      </c>
      <c r="AW14" s="244" t="s">
        <v>531</v>
      </c>
      <c r="AX14" s="244" t="s">
        <v>531</v>
      </c>
      <c r="AY14" s="228"/>
      <c r="AZ14" s="244" t="str">
        <f t="shared" si="17"/>
        <v>欠損</v>
      </c>
      <c r="BA14" s="244" t="s">
        <v>531</v>
      </c>
      <c r="BB14" s="244" t="s">
        <v>631</v>
      </c>
      <c r="BC14" s="244"/>
      <c r="BD14" s="244"/>
      <c r="BE14" s="244"/>
      <c r="BF14" s="185"/>
      <c r="BG14" s="245">
        <f t="shared" si="18"/>
        <v>1</v>
      </c>
      <c r="BH14" s="242">
        <f t="shared" si="19"/>
        <v>0</v>
      </c>
      <c r="BI14" s="242">
        <f t="shared" si="20"/>
        <v>0</v>
      </c>
      <c r="BJ14" s="242">
        <f t="shared" si="21"/>
        <v>0</v>
      </c>
      <c r="BK14" s="351">
        <f t="shared" si="22"/>
        <v>0</v>
      </c>
      <c r="BL14" s="246">
        <f t="shared" si="23"/>
        <v>0</v>
      </c>
      <c r="BM14" s="243">
        <f t="shared" si="24"/>
        <v>0</v>
      </c>
      <c r="BN14" s="243">
        <f t="shared" si="25"/>
        <v>0.1</v>
      </c>
      <c r="BO14" s="247">
        <f t="shared" si="26"/>
        <v>0</v>
      </c>
      <c r="BP14" s="248">
        <f t="shared" si="27"/>
        <v>0</v>
      </c>
      <c r="BQ14" s="243">
        <f t="shared" si="28"/>
        <v>0</v>
      </c>
      <c r="BR14" s="243">
        <f t="shared" si="29"/>
        <v>0</v>
      </c>
      <c r="BS14" s="249">
        <f t="shared" si="30"/>
        <v>0</v>
      </c>
      <c r="BT14" s="255" t="str">
        <f t="shared" si="43"/>
        <v/>
      </c>
      <c r="BU14" s="350">
        <f t="shared" si="31"/>
        <v>0</v>
      </c>
      <c r="BV14" s="350">
        <f t="shared" si="32"/>
        <v>0</v>
      </c>
      <c r="BW14" s="350">
        <f t="shared" si="33"/>
        <v>0</v>
      </c>
      <c r="BX14" s="353">
        <f t="shared" si="34"/>
        <v>0</v>
      </c>
      <c r="BY14" s="246">
        <f t="shared" si="35"/>
        <v>0</v>
      </c>
      <c r="BZ14" s="243">
        <f t="shared" si="36"/>
        <v>0</v>
      </c>
      <c r="CA14" s="243">
        <f t="shared" si="37"/>
        <v>4.71</v>
      </c>
      <c r="CB14" s="247">
        <f t="shared" si="38"/>
        <v>0</v>
      </c>
      <c r="CC14" s="246">
        <f t="shared" si="39"/>
        <v>0</v>
      </c>
      <c r="CD14" s="243">
        <f t="shared" si="40"/>
        <v>0</v>
      </c>
      <c r="CE14" s="243">
        <f t="shared" si="41"/>
        <v>0</v>
      </c>
      <c r="CF14" s="243">
        <f t="shared" si="42"/>
        <v>0</v>
      </c>
    </row>
    <row r="15" spans="1:101" ht="20.100000000000001" customHeight="1" x14ac:dyDescent="0.15">
      <c r="A15" s="252">
        <f>IF(A14="",ROW()-3-COUNTBLANK($A$4:$A14),A14+1)</f>
        <v>12</v>
      </c>
      <c r="B15" s="253">
        <f>IF(A15="","",IF(B14="",ROW()-3-COUNTBLANK($B$4:$B14),B14+1))</f>
        <v>12</v>
      </c>
      <c r="C15" s="239" t="str">
        <f t="shared" si="7"/>
        <v>1S8</v>
      </c>
      <c r="D15" s="240">
        <v>1</v>
      </c>
      <c r="E15" s="241">
        <f>IF(D15="","",COUNTIF($D$4:D15,D15))</f>
        <v>8</v>
      </c>
      <c r="F15" s="310">
        <f>IF(D15="","",VLOOKUP(D15,'様式A-2'!$B$10:$E$434,4,0))</f>
        <v>10.4</v>
      </c>
      <c r="G15" s="241" t="s">
        <v>550</v>
      </c>
      <c r="H15" s="241" t="s">
        <v>500</v>
      </c>
      <c r="I15" s="241" t="s">
        <v>349</v>
      </c>
      <c r="J15" s="241" t="s">
        <v>349</v>
      </c>
      <c r="K15" s="241" t="s">
        <v>349</v>
      </c>
      <c r="L15" s="346"/>
      <c r="M15" s="346"/>
      <c r="N15" s="346">
        <v>0.1</v>
      </c>
      <c r="O15" s="346">
        <v>7.5</v>
      </c>
      <c r="P15" s="388" t="s">
        <v>901</v>
      </c>
      <c r="Q15" s="242" t="str">
        <f t="shared" si="45"/>
        <v>0.1m×7.5m 滴水</v>
      </c>
      <c r="R15" s="243">
        <f t="shared" si="8"/>
        <v>0.75</v>
      </c>
      <c r="S15" s="243" t="s">
        <v>901</v>
      </c>
      <c r="T15" s="241" t="s">
        <v>655</v>
      </c>
      <c r="U15" s="241" t="str">
        <f t="shared" si="46"/>
        <v>－</v>
      </c>
      <c r="V15" s="241" t="str">
        <f t="shared" ref="V15:V78" si="47">IF(D15="","",IF(U15="対策区分判定Ⅳ","Ⅳ",IF(U15="対策区分判定Ⅲ","Ⅲ",IF(OR(U15="対策区分判定Ⅱa",U15="対策区分判定Ⅱb"),"Ⅱ",IF(U15="対策区分判定Ⅰ","Ⅰ","－")))))</f>
        <v>－</v>
      </c>
      <c r="W15" s="241"/>
      <c r="X15" s="241" t="s">
        <v>625</v>
      </c>
      <c r="Y15" s="241" t="str">
        <f t="shared" si="10"/>
        <v>Ⅱ</v>
      </c>
      <c r="Z15" s="241" t="str">
        <f t="shared" si="11"/>
        <v>Ⅱ</v>
      </c>
      <c r="AA15" s="241" t="str">
        <f t="shared" si="2"/>
        <v>否</v>
      </c>
      <c r="AB15" s="241" t="str">
        <f t="shared" si="12"/>
        <v>要監視</v>
      </c>
      <c r="AC15" s="241" t="str">
        <f t="shared" si="13"/>
        <v>－</v>
      </c>
      <c r="AD15" s="241" t="str">
        <f t="shared" si="14"/>
        <v>－</v>
      </c>
      <c r="AE15" s="241" t="str">
        <f t="shared" si="3"/>
        <v>－</v>
      </c>
      <c r="AF15" s="241" t="str">
        <f t="shared" si="15"/>
        <v>導水工対策</v>
      </c>
      <c r="AG15" s="241"/>
      <c r="AH15" s="242" t="str">
        <f t="shared" si="44"/>
        <v>漏水、0.1m×7.5m 滴水</v>
      </c>
      <c r="AI15" s="242" t="str">
        <f t="shared" si="5"/>
        <v>－</v>
      </c>
      <c r="AJ15" s="185"/>
      <c r="AK15" s="290"/>
      <c r="AL15" s="244" t="s">
        <v>647</v>
      </c>
      <c r="AM15" s="254" t="s">
        <v>531</v>
      </c>
      <c r="AN15" s="244" t="s">
        <v>629</v>
      </c>
      <c r="AO15" s="244" t="s">
        <v>629</v>
      </c>
      <c r="AP15" s="244" t="s">
        <v>630</v>
      </c>
      <c r="AQ15" s="244"/>
      <c r="AR15" s="227"/>
      <c r="AS15" s="244" t="str">
        <f t="shared" si="16"/>
        <v>今回うきなし</v>
      </c>
      <c r="AT15" s="244" t="s">
        <v>531</v>
      </c>
      <c r="AU15" s="244" t="s">
        <v>531</v>
      </c>
      <c r="AV15" s="244" t="s">
        <v>531</v>
      </c>
      <c r="AW15" s="244" t="s">
        <v>531</v>
      </c>
      <c r="AX15" s="244" t="s">
        <v>531</v>
      </c>
      <c r="AY15" s="228"/>
      <c r="AZ15" s="244" t="str">
        <f t="shared" si="17"/>
        <v>今回うきなし</v>
      </c>
      <c r="BA15" s="244" t="s">
        <v>531</v>
      </c>
      <c r="BB15" s="244"/>
      <c r="BC15" s="244"/>
      <c r="BD15" s="244"/>
      <c r="BE15" s="244"/>
      <c r="BF15" s="185"/>
      <c r="BG15" s="245">
        <f t="shared" si="18"/>
        <v>1</v>
      </c>
      <c r="BH15" s="242">
        <f t="shared" si="19"/>
        <v>0</v>
      </c>
      <c r="BI15" s="242">
        <f t="shared" si="20"/>
        <v>0</v>
      </c>
      <c r="BJ15" s="242">
        <f t="shared" si="21"/>
        <v>0</v>
      </c>
      <c r="BK15" s="351">
        <f t="shared" si="22"/>
        <v>0</v>
      </c>
      <c r="BL15" s="246">
        <f t="shared" si="23"/>
        <v>0</v>
      </c>
      <c r="BM15" s="243">
        <f t="shared" si="24"/>
        <v>0</v>
      </c>
      <c r="BN15" s="243">
        <f t="shared" si="25"/>
        <v>0</v>
      </c>
      <c r="BO15" s="247">
        <f t="shared" si="26"/>
        <v>0</v>
      </c>
      <c r="BP15" s="248">
        <f t="shared" si="27"/>
        <v>0</v>
      </c>
      <c r="BQ15" s="243">
        <f t="shared" si="28"/>
        <v>0</v>
      </c>
      <c r="BR15" s="243">
        <f t="shared" si="29"/>
        <v>0.75</v>
      </c>
      <c r="BS15" s="249">
        <f t="shared" si="30"/>
        <v>0</v>
      </c>
      <c r="BT15" s="255">
        <f>IF(BG15=BG16,"",BG15)</f>
        <v>1</v>
      </c>
      <c r="BU15" s="350">
        <f t="shared" si="31"/>
        <v>0</v>
      </c>
      <c r="BV15" s="350">
        <f t="shared" si="32"/>
        <v>0</v>
      </c>
      <c r="BW15" s="350">
        <f t="shared" si="33"/>
        <v>0</v>
      </c>
      <c r="BX15" s="353">
        <f t="shared" si="34"/>
        <v>0</v>
      </c>
      <c r="BY15" s="246">
        <f t="shared" si="35"/>
        <v>0</v>
      </c>
      <c r="BZ15" s="243">
        <f t="shared" si="36"/>
        <v>0</v>
      </c>
      <c r="CA15" s="243">
        <f t="shared" si="37"/>
        <v>4.71</v>
      </c>
      <c r="CB15" s="247">
        <f t="shared" si="38"/>
        <v>0</v>
      </c>
      <c r="CC15" s="246">
        <f t="shared" si="39"/>
        <v>0</v>
      </c>
      <c r="CD15" s="243">
        <f t="shared" si="40"/>
        <v>0</v>
      </c>
      <c r="CE15" s="243">
        <f t="shared" si="41"/>
        <v>0.75</v>
      </c>
      <c r="CF15" s="243">
        <f t="shared" si="42"/>
        <v>0</v>
      </c>
    </row>
    <row r="16" spans="1:101" ht="20.100000000000001" customHeight="1" x14ac:dyDescent="0.15">
      <c r="A16" s="252">
        <f>IF(A15="",ROW()-3-COUNTBLANK($A$4:$A15),A15+1)</f>
        <v>13</v>
      </c>
      <c r="B16" s="253">
        <f>IF(A16="","",IF(B15="",ROW()-3-COUNTBLANK($B$4:$B15),B15+1))</f>
        <v>13</v>
      </c>
      <c r="C16" s="239" t="str">
        <f t="shared" si="7"/>
        <v>2S1</v>
      </c>
      <c r="D16" s="240">
        <v>2</v>
      </c>
      <c r="E16" s="241">
        <f>IF(D16="","",COUNTIF($D$4:D16,D16))</f>
        <v>1</v>
      </c>
      <c r="F16" s="310">
        <f>IF(D16="","",VLOOKUP(D16,'様式A-2'!$B$10:$E$434,4,0))</f>
        <v>17.399999999999999</v>
      </c>
      <c r="G16" s="241" t="s">
        <v>550</v>
      </c>
      <c r="H16" s="241" t="s">
        <v>502</v>
      </c>
      <c r="I16" s="241" t="s">
        <v>348</v>
      </c>
      <c r="J16" s="241" t="s">
        <v>913</v>
      </c>
      <c r="K16" s="241" t="s">
        <v>548</v>
      </c>
      <c r="L16" s="346"/>
      <c r="M16" s="346"/>
      <c r="N16" s="346">
        <v>1</v>
      </c>
      <c r="O16" s="346">
        <v>0.9</v>
      </c>
      <c r="P16" s="388"/>
      <c r="Q16" s="242" t="str">
        <f t="shared" si="45"/>
        <v xml:space="preserve">1.0m×0.9m </v>
      </c>
      <c r="R16" s="243">
        <f t="shared" si="8"/>
        <v>0.9</v>
      </c>
      <c r="S16" s="243" t="str">
        <f t="shared" si="9"/>
        <v/>
      </c>
      <c r="T16" s="241" t="s">
        <v>767</v>
      </c>
      <c r="U16" s="241" t="s">
        <v>652</v>
      </c>
      <c r="V16" s="241" t="str">
        <f t="shared" si="47"/>
        <v>Ⅱ</v>
      </c>
      <c r="W16" s="241"/>
      <c r="X16" s="241" t="s">
        <v>625</v>
      </c>
      <c r="Y16" s="241" t="str">
        <f t="shared" si="10"/>
        <v>Ⅱ</v>
      </c>
      <c r="Z16" s="241" t="str">
        <f t="shared" si="11"/>
        <v>Ⅱ</v>
      </c>
      <c r="AA16" s="241" t="str">
        <f t="shared" si="2"/>
        <v>否</v>
      </c>
      <c r="AB16" s="241" t="str">
        <f t="shared" si="12"/>
        <v>要監視</v>
      </c>
      <c r="AC16" s="241" t="str">
        <f t="shared" si="13"/>
        <v>継続</v>
      </c>
      <c r="AD16" s="241" t="str">
        <f t="shared" si="14"/>
        <v>監視（日常巡視）</v>
      </c>
      <c r="AE16" s="241" t="str">
        <f t="shared" si="3"/>
        <v>－</v>
      </c>
      <c r="AF16" s="241" t="str">
        <f t="shared" si="15"/>
        <v>はく落防止対策</v>
      </c>
      <c r="AG16" s="241"/>
      <c r="AH16" s="242" t="str">
        <f t="shared" si="44"/>
        <v xml:space="preserve">うき・はく離、1.0m×0.9m </v>
      </c>
      <c r="AI16" s="242" t="s">
        <v>902</v>
      </c>
      <c r="AJ16" s="185"/>
      <c r="AK16" s="290"/>
      <c r="AL16" s="244" t="s">
        <v>791</v>
      </c>
      <c r="AM16" s="254" t="s">
        <v>531</v>
      </c>
      <c r="AN16" s="244" t="s">
        <v>629</v>
      </c>
      <c r="AO16" s="244" t="s">
        <v>629</v>
      </c>
      <c r="AP16" s="244" t="s">
        <v>630</v>
      </c>
      <c r="AQ16" s="244"/>
      <c r="AR16" s="227"/>
      <c r="AS16" s="244" t="str">
        <f t="shared" si="16"/>
        <v>取付部のひび割れ</v>
      </c>
      <c r="AT16" s="244" t="s">
        <v>531</v>
      </c>
      <c r="AU16" s="244" t="s">
        <v>531</v>
      </c>
      <c r="AV16" s="244" t="s">
        <v>531</v>
      </c>
      <c r="AW16" s="244" t="s">
        <v>531</v>
      </c>
      <c r="AX16" s="244" t="s">
        <v>531</v>
      </c>
      <c r="AY16" s="228"/>
      <c r="AZ16" s="244" t="str">
        <f t="shared" si="17"/>
        <v>取付部のひび割れ</v>
      </c>
      <c r="BA16" s="244" t="s">
        <v>531</v>
      </c>
      <c r="BB16" s="244" t="s">
        <v>631</v>
      </c>
      <c r="BC16" s="244" t="s">
        <v>637</v>
      </c>
      <c r="BD16" s="244" t="s">
        <v>637</v>
      </c>
      <c r="BE16" s="244" t="s">
        <v>637</v>
      </c>
      <c r="BF16" s="185"/>
      <c r="BG16" s="245">
        <f t="shared" si="18"/>
        <v>2</v>
      </c>
      <c r="BH16" s="242">
        <f t="shared" si="19"/>
        <v>0</v>
      </c>
      <c r="BI16" s="242">
        <f t="shared" si="20"/>
        <v>0</v>
      </c>
      <c r="BJ16" s="242">
        <f t="shared" si="21"/>
        <v>0</v>
      </c>
      <c r="BK16" s="351">
        <f t="shared" si="22"/>
        <v>0</v>
      </c>
      <c r="BL16" s="246">
        <f t="shared" si="23"/>
        <v>0</v>
      </c>
      <c r="BM16" s="243">
        <f t="shared" si="24"/>
        <v>0</v>
      </c>
      <c r="BN16" s="243">
        <f t="shared" si="25"/>
        <v>0.9</v>
      </c>
      <c r="BO16" s="247">
        <f t="shared" si="26"/>
        <v>0</v>
      </c>
      <c r="BP16" s="248">
        <f t="shared" si="27"/>
        <v>0</v>
      </c>
      <c r="BQ16" s="243">
        <f t="shared" si="28"/>
        <v>0</v>
      </c>
      <c r="BR16" s="243">
        <f t="shared" si="29"/>
        <v>0</v>
      </c>
      <c r="BS16" s="249">
        <f t="shared" si="30"/>
        <v>0</v>
      </c>
      <c r="BT16" s="255" t="str">
        <f t="shared" si="43"/>
        <v/>
      </c>
      <c r="BU16" s="350">
        <f t="shared" si="31"/>
        <v>0</v>
      </c>
      <c r="BV16" s="350">
        <f t="shared" si="32"/>
        <v>0</v>
      </c>
      <c r="BW16" s="350">
        <f t="shared" si="33"/>
        <v>0</v>
      </c>
      <c r="BX16" s="353">
        <f t="shared" si="34"/>
        <v>0</v>
      </c>
      <c r="BY16" s="246">
        <f t="shared" si="35"/>
        <v>0</v>
      </c>
      <c r="BZ16" s="243">
        <f t="shared" si="36"/>
        <v>0</v>
      </c>
      <c r="CA16" s="243">
        <f t="shared" si="37"/>
        <v>0.9</v>
      </c>
      <c r="CB16" s="247">
        <f t="shared" si="38"/>
        <v>0</v>
      </c>
      <c r="CC16" s="246">
        <f t="shared" si="39"/>
        <v>0</v>
      </c>
      <c r="CD16" s="243">
        <f t="shared" si="40"/>
        <v>0</v>
      </c>
      <c r="CE16" s="243">
        <f t="shared" si="41"/>
        <v>0</v>
      </c>
      <c r="CF16" s="243">
        <f t="shared" si="42"/>
        <v>0</v>
      </c>
    </row>
    <row r="17" spans="1:84" ht="20.100000000000001" customHeight="1" x14ac:dyDescent="0.15">
      <c r="A17" s="252">
        <f>IF(A16="",ROW()-3-COUNTBLANK($A$4:$A16),A16+1)</f>
        <v>14</v>
      </c>
      <c r="B17" s="253">
        <f>IF(A17="","",IF(B16="",ROW()-3-COUNTBLANK($B$4:$B16),B16+1))</f>
        <v>14</v>
      </c>
      <c r="C17" s="239" t="str">
        <f t="shared" si="7"/>
        <v>2S2</v>
      </c>
      <c r="D17" s="240">
        <v>2</v>
      </c>
      <c r="E17" s="241">
        <f>IF(D17="","",COUNTIF($D$4:D17,D17))</f>
        <v>2</v>
      </c>
      <c r="F17" s="310">
        <f>IF(D17="","",VLOOKUP(D17,'様式A-2'!$B$10:$E$434,4,0))</f>
        <v>17.399999999999999</v>
      </c>
      <c r="G17" s="241" t="s">
        <v>550</v>
      </c>
      <c r="H17" s="241" t="s">
        <v>500</v>
      </c>
      <c r="I17" s="241" t="s">
        <v>348</v>
      </c>
      <c r="J17" s="241" t="s">
        <v>913</v>
      </c>
      <c r="K17" s="241" t="s">
        <v>548</v>
      </c>
      <c r="L17" s="346"/>
      <c r="M17" s="346"/>
      <c r="N17" s="346">
        <v>0.8</v>
      </c>
      <c r="O17" s="346">
        <v>0.4</v>
      </c>
      <c r="P17" s="388"/>
      <c r="Q17" s="242" t="str">
        <f>IF(C17="","",IF(K17="ひび割れ","幅"&amp;TEXT(L17,"0.0")&amp;"mm×長さ"&amp;TEXT(M17,"0.0")&amp;"m",IF(N17="",P17,TEXT(N17,"0.0")&amp;"m×"&amp;TEXT(O17,"0.0")&amp;"m "&amp;P17)))</f>
        <v xml:space="preserve">0.8m×0.4m </v>
      </c>
      <c r="R17" s="243">
        <f t="shared" si="8"/>
        <v>0.32</v>
      </c>
      <c r="S17" s="243" t="str">
        <f>IF(K17="ひび割れ","幅"&amp;TEXT(L17,"0.0")&amp;"mm "&amp;J17,IF(P17="","",P17))</f>
        <v/>
      </c>
      <c r="T17" s="241" t="s">
        <v>767</v>
      </c>
      <c r="U17" s="241" t="s">
        <v>652</v>
      </c>
      <c r="V17" s="241" t="str">
        <f t="shared" si="47"/>
        <v>Ⅱ</v>
      </c>
      <c r="W17" s="241"/>
      <c r="X17" s="241" t="s">
        <v>625</v>
      </c>
      <c r="Y17" s="241" t="str">
        <f t="shared" si="10"/>
        <v>Ⅱ</v>
      </c>
      <c r="Z17" s="241" t="str">
        <f t="shared" si="11"/>
        <v>Ⅱ</v>
      </c>
      <c r="AA17" s="241" t="str">
        <f t="shared" si="2"/>
        <v>否</v>
      </c>
      <c r="AB17" s="241" t="str">
        <f t="shared" si="12"/>
        <v>要監視</v>
      </c>
      <c r="AC17" s="241" t="str">
        <f t="shared" si="13"/>
        <v>継続</v>
      </c>
      <c r="AD17" s="241" t="str">
        <f>IF(D17="","",IF(T17="新規確認","－",INDEX($AM$4:$AQ$45,MATCH(K17,$AL$4:$AL$45,0),MATCH(X17,$AM$3:$AQ$3,0))))</f>
        <v>監視（日常巡視）</v>
      </c>
      <c r="AE17" s="241" t="str">
        <f>IF(D17="","",INDEX($AT$4:$AX$45,MATCH(K17,$AS$4:$AS$45,0),MATCH(X17,$AT$3:$AX$3,0)))</f>
        <v>－</v>
      </c>
      <c r="AF17" s="241" t="str">
        <f>IF(D17="","",INDEX($BA$4:$BE$45,MATCH(K17,$AZ$4:$AZ$45,0),MATCH(X17,$BA$3:$BE$3,0)))</f>
        <v>はく落防止対策</v>
      </c>
      <c r="AG17" s="241"/>
      <c r="AH17" s="242" t="str">
        <f>IF(D17="","",J17&amp;"、"&amp;Q17&amp;AG17)</f>
        <v xml:space="preserve">うき・はく離、0.8m×0.4m </v>
      </c>
      <c r="AI17" s="242" t="s">
        <v>903</v>
      </c>
      <c r="AJ17" s="185"/>
      <c r="AK17" s="225"/>
      <c r="AL17" s="289" t="s">
        <v>783</v>
      </c>
      <c r="AM17" s="254" t="s">
        <v>531</v>
      </c>
      <c r="AN17" s="244" t="s">
        <v>629</v>
      </c>
      <c r="AO17" s="244" t="s">
        <v>629</v>
      </c>
      <c r="AP17" s="244" t="s">
        <v>630</v>
      </c>
      <c r="AQ17" s="244" t="s">
        <v>646</v>
      </c>
      <c r="AR17" s="227"/>
      <c r="AS17" s="244" t="str">
        <f t="shared" si="16"/>
        <v>漏水</v>
      </c>
      <c r="AT17" s="244" t="s">
        <v>531</v>
      </c>
      <c r="AU17" s="244" t="s">
        <v>531</v>
      </c>
      <c r="AV17" s="244" t="s">
        <v>531</v>
      </c>
      <c r="AW17" s="244" t="s">
        <v>531</v>
      </c>
      <c r="AX17" s="244" t="s">
        <v>531</v>
      </c>
      <c r="AY17" s="228"/>
      <c r="AZ17" s="244" t="str">
        <f t="shared" si="17"/>
        <v>漏水</v>
      </c>
      <c r="BA17" s="244" t="s">
        <v>531</v>
      </c>
      <c r="BB17" s="244" t="s">
        <v>631</v>
      </c>
      <c r="BC17" s="244" t="s">
        <v>645</v>
      </c>
      <c r="BD17" s="244" t="s">
        <v>645</v>
      </c>
      <c r="BE17" s="244"/>
      <c r="BF17" s="185"/>
      <c r="BG17" s="245">
        <f t="shared" si="18"/>
        <v>2</v>
      </c>
      <c r="BH17" s="242">
        <f>IF(AND(I17="外力",X17="Ⅳ"),"〇",0)</f>
        <v>0</v>
      </c>
      <c r="BI17" s="242">
        <f>IF(AND(I17="外力",X17="Ⅲ"),"〇",0)</f>
        <v>0</v>
      </c>
      <c r="BJ17" s="242">
        <f>IF(AND(I17="外力",X17="Ⅱa"),"〇",0)</f>
        <v>0</v>
      </c>
      <c r="BK17" s="351">
        <f>IF(AND(I17="外力",X17="Ⅱb"),"〇",0)</f>
        <v>0</v>
      </c>
      <c r="BL17" s="246">
        <f>IF(AND(I17="材質劣化",X17="Ⅳ"),R17,0)</f>
        <v>0</v>
      </c>
      <c r="BM17" s="243">
        <f>IF(AND(I17="材質劣化",X17="Ⅲ"),R17,0)</f>
        <v>0</v>
      </c>
      <c r="BN17" s="243">
        <f>IF(AND(I17="材質劣化",X17="Ⅱa"),R17,0)</f>
        <v>0.32</v>
      </c>
      <c r="BO17" s="247">
        <f>IF(AND(I17="材質劣化",X17="Ⅱb"),R17,0)</f>
        <v>0</v>
      </c>
      <c r="BP17" s="248">
        <f>IF(AND(I17="漏水",X17="Ⅳ"),R17,0)</f>
        <v>0</v>
      </c>
      <c r="BQ17" s="243">
        <f>IF(AND(I17="漏水",X17="Ⅲ"),R17,0)</f>
        <v>0</v>
      </c>
      <c r="BR17" s="243">
        <f>IF(AND(I17="漏水",X17="Ⅱa"),R17,0)</f>
        <v>0</v>
      </c>
      <c r="BS17" s="249">
        <f>IF(AND(I17="漏水",X17="Ⅱb"),R17,0)</f>
        <v>0</v>
      </c>
      <c r="BT17" s="255" t="str">
        <f t="shared" si="43"/>
        <v/>
      </c>
      <c r="BU17" s="350">
        <f t="shared" si="31"/>
        <v>0</v>
      </c>
      <c r="BV17" s="350">
        <f t="shared" si="32"/>
        <v>0</v>
      </c>
      <c r="BW17" s="350">
        <f t="shared" si="33"/>
        <v>0</v>
      </c>
      <c r="BX17" s="353">
        <f t="shared" si="34"/>
        <v>0</v>
      </c>
      <c r="BY17" s="246">
        <f t="shared" si="35"/>
        <v>0</v>
      </c>
      <c r="BZ17" s="243">
        <f t="shared" si="36"/>
        <v>0</v>
      </c>
      <c r="CA17" s="243">
        <f t="shared" si="37"/>
        <v>1.22</v>
      </c>
      <c r="CB17" s="247">
        <f t="shared" si="38"/>
        <v>0</v>
      </c>
      <c r="CC17" s="246">
        <f t="shared" si="39"/>
        <v>0</v>
      </c>
      <c r="CD17" s="243">
        <f t="shared" si="40"/>
        <v>0</v>
      </c>
      <c r="CE17" s="243">
        <f t="shared" si="41"/>
        <v>0</v>
      </c>
      <c r="CF17" s="243">
        <f t="shared" si="42"/>
        <v>0</v>
      </c>
    </row>
    <row r="18" spans="1:84" ht="20.100000000000001" customHeight="1" x14ac:dyDescent="0.15">
      <c r="A18" s="252">
        <f>IF(A17="",ROW()-3-COUNTBLANK($A$4:$A17),A17+1)</f>
        <v>15</v>
      </c>
      <c r="B18" s="253">
        <f>IF(A18="","",IF(B17="",ROW()-3-COUNTBLANK($B$4:$B17),B17+1))</f>
        <v>15</v>
      </c>
      <c r="C18" s="239" t="str">
        <f t="shared" si="7"/>
        <v>2S3</v>
      </c>
      <c r="D18" s="240">
        <v>2</v>
      </c>
      <c r="E18" s="241">
        <f>IF(D18="","",COUNTIF($D$4:D18,D18))</f>
        <v>3</v>
      </c>
      <c r="F18" s="310">
        <f>IF(D18="","",VLOOKUP(D18,'様式A-2'!$B$10:$E$434,4,0))</f>
        <v>17.399999999999999</v>
      </c>
      <c r="G18" s="241" t="s">
        <v>550</v>
      </c>
      <c r="H18" s="241" t="s">
        <v>500</v>
      </c>
      <c r="I18" s="241" t="s">
        <v>348</v>
      </c>
      <c r="J18" s="241" t="s">
        <v>904</v>
      </c>
      <c r="K18" s="241" t="s">
        <v>548</v>
      </c>
      <c r="L18" s="346"/>
      <c r="M18" s="346"/>
      <c r="N18" s="346"/>
      <c r="O18" s="346"/>
      <c r="P18" s="388"/>
      <c r="Q18" s="242">
        <f>IF(C18="","",IF(K18="ひび割れ","幅"&amp;TEXT(L18,"0.0")&amp;"mm×長さ"&amp;TEXT(M18,"0.0")&amp;"m",IF(N18="",P18,TEXT(N18,"0.0")&amp;"m×"&amp;TEXT(O18,"0.0")&amp;"m "&amp;P18)))</f>
        <v>0</v>
      </c>
      <c r="R18" s="243">
        <f t="shared" si="8"/>
        <v>0</v>
      </c>
      <c r="S18" s="243" t="str">
        <f>IF(K18="ひび割れ","幅"&amp;TEXT(L18,"0.0")&amp;"mm "&amp;J18,IF(P18="","",P18))</f>
        <v/>
      </c>
      <c r="T18" s="241" t="s">
        <v>905</v>
      </c>
      <c r="U18" s="241" t="s">
        <v>652</v>
      </c>
      <c r="V18" s="241" t="str">
        <f t="shared" si="47"/>
        <v>Ⅱ</v>
      </c>
      <c r="W18" s="241"/>
      <c r="X18" s="241" t="s">
        <v>623</v>
      </c>
      <c r="Y18" s="241" t="str">
        <f t="shared" si="10"/>
        <v>Ⅰ</v>
      </c>
      <c r="Z18" s="241" t="str">
        <f t="shared" si="11"/>
        <v>Ⅰ</v>
      </c>
      <c r="AA18" s="241" t="str">
        <f t="shared" si="2"/>
        <v>否</v>
      </c>
      <c r="AB18" s="241" t="str">
        <f t="shared" si="12"/>
        <v>否</v>
      </c>
      <c r="AC18" s="241" t="str">
        <f t="shared" si="13"/>
        <v>－</v>
      </c>
      <c r="AD18" s="241" t="str">
        <f>IF(D18="","",IF(T18="新規確認","－",INDEX($AM$4:$AQ$45,MATCH(K18,$AL$4:$AL$45,0),MATCH(X18,$AM$3:$AQ$3,0))))</f>
        <v>叩き落し済</v>
      </c>
      <c r="AE18" s="241" t="str">
        <f>IF(D18="","",INDEX($AT$4:$AX$45,MATCH(K18,$AS$4:$AS$45,0),MATCH(X18,$AT$3:$AX$3,0)))</f>
        <v>－</v>
      </c>
      <c r="AF18" s="241" t="str">
        <f>IF(D18="","",INDEX($BA$4:$BE$45,MATCH(K18,$AZ$4:$AZ$45,0),MATCH(X18,$BA$3:$BE$3,0)))</f>
        <v>叩き落し済</v>
      </c>
      <c r="AG18" s="241"/>
      <c r="AH18" s="242" t="str">
        <f>IF(D18="","",J18&amp;"、"&amp;Q18&amp;AG18)</f>
        <v>うきなし、0</v>
      </c>
      <c r="AI18" s="394" t="s">
        <v>906</v>
      </c>
      <c r="AJ18" s="185"/>
      <c r="AK18" s="225"/>
      <c r="AL18" s="244" t="s">
        <v>643</v>
      </c>
      <c r="AM18" s="254" t="s">
        <v>531</v>
      </c>
      <c r="AN18" s="244" t="s">
        <v>629</v>
      </c>
      <c r="AO18" s="244" t="s">
        <v>629</v>
      </c>
      <c r="AP18" s="244" t="s">
        <v>630</v>
      </c>
      <c r="AQ18" s="244" t="s">
        <v>646</v>
      </c>
      <c r="AR18" s="227"/>
      <c r="AS18" s="244" t="str">
        <f t="shared" si="16"/>
        <v>滞水</v>
      </c>
      <c r="AT18" s="244" t="s">
        <v>531</v>
      </c>
      <c r="AU18" s="244" t="s">
        <v>531</v>
      </c>
      <c r="AV18" s="244" t="s">
        <v>531</v>
      </c>
      <c r="AW18" s="244" t="s">
        <v>531</v>
      </c>
      <c r="AX18" s="244" t="s">
        <v>531</v>
      </c>
      <c r="AY18" s="228"/>
      <c r="AZ18" s="244" t="str">
        <f t="shared" si="17"/>
        <v>滞水</v>
      </c>
      <c r="BA18" s="244" t="s">
        <v>531</v>
      </c>
      <c r="BB18" s="244" t="s">
        <v>631</v>
      </c>
      <c r="BC18" s="244"/>
      <c r="BD18" s="244"/>
      <c r="BE18" s="244"/>
      <c r="BF18" s="185"/>
      <c r="BG18" s="245">
        <f t="shared" si="18"/>
        <v>2</v>
      </c>
      <c r="BH18" s="242">
        <f>IF(AND(I18="外力",X18="Ⅳ"),"〇",0)</f>
        <v>0</v>
      </c>
      <c r="BI18" s="242">
        <f>IF(AND(I18="外力",X18="Ⅲ"),"〇",0)</f>
        <v>0</v>
      </c>
      <c r="BJ18" s="242">
        <f>IF(AND(I18="外力",X18="Ⅱa"),"〇",0)</f>
        <v>0</v>
      </c>
      <c r="BK18" s="351">
        <f>IF(AND(I18="外力",X18="Ⅱb"),"〇",0)</f>
        <v>0</v>
      </c>
      <c r="BL18" s="246">
        <f>IF(AND(I18="材質劣化",X18="Ⅳ"),R18,0)</f>
        <v>0</v>
      </c>
      <c r="BM18" s="243">
        <f>IF(AND(I18="材質劣化",X18="Ⅲ"),R18,0)</f>
        <v>0</v>
      </c>
      <c r="BN18" s="243">
        <f>IF(AND(I18="材質劣化",X18="Ⅱa"),R18,0)</f>
        <v>0</v>
      </c>
      <c r="BO18" s="247">
        <f>IF(AND(I18="材質劣化",X18="Ⅱb"),R18,0)</f>
        <v>0</v>
      </c>
      <c r="BP18" s="248">
        <f>IF(AND(I18="漏水",X18="Ⅳ"),R18,0)</f>
        <v>0</v>
      </c>
      <c r="BQ18" s="243">
        <f>IF(AND(I18="漏水",X18="Ⅲ"),R18,0)</f>
        <v>0</v>
      </c>
      <c r="BR18" s="243">
        <f>IF(AND(I18="漏水",X18="Ⅱa"),R18,0)</f>
        <v>0</v>
      </c>
      <c r="BS18" s="249">
        <f>IF(AND(I18="漏水",X18="Ⅱb"),R18,0)</f>
        <v>0</v>
      </c>
      <c r="BT18" s="255" t="str">
        <f>IF(BG18=BG19,"",BG18)</f>
        <v/>
      </c>
      <c r="BU18" s="350">
        <f t="shared" si="31"/>
        <v>0</v>
      </c>
      <c r="BV18" s="350">
        <f t="shared" si="32"/>
        <v>0</v>
      </c>
      <c r="BW18" s="350">
        <f t="shared" si="33"/>
        <v>0</v>
      </c>
      <c r="BX18" s="353">
        <f t="shared" si="34"/>
        <v>0</v>
      </c>
      <c r="BY18" s="246">
        <f t="shared" si="35"/>
        <v>0</v>
      </c>
      <c r="BZ18" s="243">
        <f t="shared" si="36"/>
        <v>0</v>
      </c>
      <c r="CA18" s="243">
        <f t="shared" si="37"/>
        <v>1.22</v>
      </c>
      <c r="CB18" s="247">
        <f t="shared" si="38"/>
        <v>0</v>
      </c>
      <c r="CC18" s="246">
        <f t="shared" si="39"/>
        <v>0</v>
      </c>
      <c r="CD18" s="243">
        <f t="shared" si="40"/>
        <v>0</v>
      </c>
      <c r="CE18" s="243">
        <f t="shared" si="41"/>
        <v>0</v>
      </c>
      <c r="CF18" s="243">
        <f t="shared" si="42"/>
        <v>0</v>
      </c>
    </row>
    <row r="19" spans="1:84" ht="20.100000000000001" customHeight="1" x14ac:dyDescent="0.15">
      <c r="A19" s="252">
        <f>IF(A18="",ROW()-3-COUNTBLANK($A$4:$A18),A18+1)</f>
        <v>16</v>
      </c>
      <c r="B19" s="253">
        <f>IF(A19="","",IF(B18="",ROW()-3-COUNTBLANK($B$4:$B18),B18+1))</f>
        <v>16</v>
      </c>
      <c r="C19" s="239" t="str">
        <f t="shared" si="7"/>
        <v>2S4</v>
      </c>
      <c r="D19" s="240">
        <v>2</v>
      </c>
      <c r="E19" s="241">
        <f>IF(D19="","",COUNTIF($D$4:D19,D19))</f>
        <v>4</v>
      </c>
      <c r="F19" s="310">
        <f>IF(D19="","",VLOOKUP(D19,'様式A-2'!$B$10:$E$434,4,0))</f>
        <v>17.399999999999999</v>
      </c>
      <c r="G19" s="241" t="s">
        <v>550</v>
      </c>
      <c r="H19" s="241" t="s">
        <v>500</v>
      </c>
      <c r="I19" s="241" t="s">
        <v>348</v>
      </c>
      <c r="J19" s="241" t="s">
        <v>913</v>
      </c>
      <c r="K19" s="241" t="s">
        <v>548</v>
      </c>
      <c r="L19" s="346"/>
      <c r="M19" s="346"/>
      <c r="N19" s="346">
        <v>0.2</v>
      </c>
      <c r="O19" s="346">
        <v>0.4</v>
      </c>
      <c r="P19" s="388"/>
      <c r="Q19" s="242" t="str">
        <f t="shared" si="45"/>
        <v xml:space="preserve">0.2m×0.4m </v>
      </c>
      <c r="R19" s="243">
        <f t="shared" si="8"/>
        <v>0.08</v>
      </c>
      <c r="S19" s="243" t="str">
        <f t="shared" si="9"/>
        <v/>
      </c>
      <c r="T19" s="241" t="s">
        <v>767</v>
      </c>
      <c r="U19" s="241" t="s">
        <v>652</v>
      </c>
      <c r="V19" s="241" t="str">
        <f t="shared" si="47"/>
        <v>Ⅱ</v>
      </c>
      <c r="W19" s="241"/>
      <c r="X19" s="241" t="s">
        <v>625</v>
      </c>
      <c r="Y19" s="241" t="str">
        <f t="shared" si="10"/>
        <v>Ⅱ</v>
      </c>
      <c r="Z19" s="241" t="str">
        <f t="shared" si="11"/>
        <v>Ⅱ</v>
      </c>
      <c r="AA19" s="241" t="str">
        <f t="shared" si="2"/>
        <v>否</v>
      </c>
      <c r="AB19" s="241" t="str">
        <f t="shared" si="12"/>
        <v>要監視</v>
      </c>
      <c r="AC19" s="241" t="str">
        <f t="shared" si="13"/>
        <v>継続</v>
      </c>
      <c r="AD19" s="241" t="str">
        <f t="shared" si="14"/>
        <v>監視（日常巡視）</v>
      </c>
      <c r="AE19" s="241" t="str">
        <f t="shared" si="3"/>
        <v>－</v>
      </c>
      <c r="AF19" s="241" t="str">
        <f t="shared" si="15"/>
        <v>はく落防止対策</v>
      </c>
      <c r="AG19" s="241"/>
      <c r="AH19" s="242" t="str">
        <f t="shared" si="44"/>
        <v xml:space="preserve">うき・はく離、0.2m×0.4m </v>
      </c>
      <c r="AI19" s="242" t="s">
        <v>907</v>
      </c>
      <c r="AJ19" s="185"/>
      <c r="AK19" s="290"/>
      <c r="AL19" s="244" t="s">
        <v>792</v>
      </c>
      <c r="AM19" s="254" t="s">
        <v>531</v>
      </c>
      <c r="AN19" s="244" t="s">
        <v>629</v>
      </c>
      <c r="AO19" s="244" t="s">
        <v>629</v>
      </c>
      <c r="AP19" s="244" t="s">
        <v>630</v>
      </c>
      <c r="AQ19" s="244" t="s">
        <v>646</v>
      </c>
      <c r="AR19" s="227"/>
      <c r="AS19" s="244" t="str">
        <f t="shared" si="16"/>
        <v>氷盤</v>
      </c>
      <c r="AT19" s="244" t="s">
        <v>531</v>
      </c>
      <c r="AU19" s="244" t="s">
        <v>531</v>
      </c>
      <c r="AV19" s="244" t="s">
        <v>531</v>
      </c>
      <c r="AW19" s="244" t="s">
        <v>531</v>
      </c>
      <c r="AX19" s="244" t="s">
        <v>531</v>
      </c>
      <c r="AY19" s="228"/>
      <c r="AZ19" s="244" t="str">
        <f t="shared" si="17"/>
        <v>氷盤</v>
      </c>
      <c r="BA19" s="244" t="s">
        <v>531</v>
      </c>
      <c r="BB19" s="244" t="s">
        <v>631</v>
      </c>
      <c r="BC19" s="244" t="s">
        <v>645</v>
      </c>
      <c r="BD19" s="244" t="s">
        <v>645</v>
      </c>
      <c r="BE19" s="244"/>
      <c r="BF19" s="185"/>
      <c r="BG19" s="245">
        <f t="shared" si="18"/>
        <v>2</v>
      </c>
      <c r="BH19" s="242">
        <f t="shared" si="19"/>
        <v>0</v>
      </c>
      <c r="BI19" s="242">
        <f t="shared" si="20"/>
        <v>0</v>
      </c>
      <c r="BJ19" s="242">
        <f t="shared" si="21"/>
        <v>0</v>
      </c>
      <c r="BK19" s="351">
        <f t="shared" si="22"/>
        <v>0</v>
      </c>
      <c r="BL19" s="246">
        <f t="shared" si="23"/>
        <v>0</v>
      </c>
      <c r="BM19" s="243">
        <f t="shared" si="24"/>
        <v>0</v>
      </c>
      <c r="BN19" s="243">
        <f t="shared" si="25"/>
        <v>0.08</v>
      </c>
      <c r="BO19" s="247">
        <f t="shared" si="26"/>
        <v>0</v>
      </c>
      <c r="BP19" s="248">
        <f t="shared" si="27"/>
        <v>0</v>
      </c>
      <c r="BQ19" s="243">
        <f t="shared" si="28"/>
        <v>0</v>
      </c>
      <c r="BR19" s="243">
        <f t="shared" si="29"/>
        <v>0</v>
      </c>
      <c r="BS19" s="249">
        <f t="shared" si="30"/>
        <v>0</v>
      </c>
      <c r="BT19" s="255" t="str">
        <f t="shared" si="43"/>
        <v/>
      </c>
      <c r="BU19" s="350">
        <f t="shared" si="31"/>
        <v>0</v>
      </c>
      <c r="BV19" s="350">
        <f t="shared" si="32"/>
        <v>0</v>
      </c>
      <c r="BW19" s="350">
        <f t="shared" si="33"/>
        <v>0</v>
      </c>
      <c r="BX19" s="353">
        <f t="shared" si="34"/>
        <v>0</v>
      </c>
      <c r="BY19" s="246">
        <f t="shared" si="35"/>
        <v>0</v>
      </c>
      <c r="BZ19" s="243">
        <f t="shared" si="36"/>
        <v>0</v>
      </c>
      <c r="CA19" s="243">
        <f t="shared" si="37"/>
        <v>1.3</v>
      </c>
      <c r="CB19" s="247">
        <f t="shared" si="38"/>
        <v>0</v>
      </c>
      <c r="CC19" s="246">
        <f t="shared" si="39"/>
        <v>0</v>
      </c>
      <c r="CD19" s="243">
        <f t="shared" si="40"/>
        <v>0</v>
      </c>
      <c r="CE19" s="243">
        <f t="shared" si="41"/>
        <v>0</v>
      </c>
      <c r="CF19" s="243">
        <f t="shared" si="42"/>
        <v>0</v>
      </c>
    </row>
    <row r="20" spans="1:84" ht="20.100000000000001" customHeight="1" x14ac:dyDescent="0.15">
      <c r="A20" s="252">
        <f>IF(A19="",ROW()-3-COUNTBLANK($A$4:$A19),A19+1)</f>
        <v>17</v>
      </c>
      <c r="B20" s="253">
        <f>IF(A20="","",IF(B19="",ROW()-3-COUNTBLANK($B$4:$B19),B19+1))</f>
        <v>17</v>
      </c>
      <c r="C20" s="239" t="str">
        <f t="shared" si="7"/>
        <v>2S5</v>
      </c>
      <c r="D20" s="240">
        <v>2</v>
      </c>
      <c r="E20" s="241">
        <f>IF(D20="","",COUNTIF($D$4:D20,D20))</f>
        <v>5</v>
      </c>
      <c r="F20" s="310">
        <f>IF(D20="","",VLOOKUP(D20,'様式A-2'!$B$10:$E$434,4,0))</f>
        <v>17.399999999999999</v>
      </c>
      <c r="G20" s="241" t="s">
        <v>550</v>
      </c>
      <c r="H20" s="241" t="s">
        <v>500</v>
      </c>
      <c r="I20" s="241" t="s">
        <v>348</v>
      </c>
      <c r="J20" s="241" t="s">
        <v>913</v>
      </c>
      <c r="K20" s="241" t="s">
        <v>548</v>
      </c>
      <c r="L20" s="346"/>
      <c r="M20" s="346"/>
      <c r="N20" s="346">
        <v>0.2</v>
      </c>
      <c r="O20" s="346">
        <v>0.2</v>
      </c>
      <c r="P20" s="388"/>
      <c r="Q20" s="242" t="str">
        <f t="shared" si="45"/>
        <v xml:space="preserve">0.2m×0.2m </v>
      </c>
      <c r="R20" s="243">
        <f t="shared" si="8"/>
        <v>0.04</v>
      </c>
      <c r="S20" s="243" t="str">
        <f t="shared" si="9"/>
        <v/>
      </c>
      <c r="T20" s="241" t="s">
        <v>767</v>
      </c>
      <c r="U20" s="241" t="s">
        <v>652</v>
      </c>
      <c r="V20" s="241" t="str">
        <f t="shared" si="47"/>
        <v>Ⅱ</v>
      </c>
      <c r="W20" s="241"/>
      <c r="X20" s="241" t="s">
        <v>625</v>
      </c>
      <c r="Y20" s="241" t="str">
        <f t="shared" si="10"/>
        <v>Ⅱ</v>
      </c>
      <c r="Z20" s="241" t="str">
        <f t="shared" si="11"/>
        <v>Ⅱ</v>
      </c>
      <c r="AA20" s="241" t="str">
        <f t="shared" si="2"/>
        <v>否</v>
      </c>
      <c r="AB20" s="241" t="str">
        <f t="shared" si="12"/>
        <v>要監視</v>
      </c>
      <c r="AC20" s="241" t="str">
        <f t="shared" si="13"/>
        <v>継続</v>
      </c>
      <c r="AD20" s="241" t="str">
        <f t="shared" si="14"/>
        <v>監視（日常巡視）</v>
      </c>
      <c r="AE20" s="241" t="str">
        <f t="shared" si="3"/>
        <v>－</v>
      </c>
      <c r="AF20" s="241" t="str">
        <f t="shared" si="15"/>
        <v>はく落防止対策</v>
      </c>
      <c r="AG20" s="241"/>
      <c r="AH20" s="242" t="str">
        <f t="shared" si="44"/>
        <v xml:space="preserve">うき・はく離、0.2m×0.2m </v>
      </c>
      <c r="AI20" s="242" t="s">
        <v>908</v>
      </c>
      <c r="AJ20" s="185"/>
      <c r="AK20" s="225"/>
      <c r="AL20" s="244" t="s">
        <v>793</v>
      </c>
      <c r="AM20" s="254" t="s">
        <v>531</v>
      </c>
      <c r="AN20" s="244" t="s">
        <v>629</v>
      </c>
      <c r="AO20" s="244" t="s">
        <v>629</v>
      </c>
      <c r="AP20" s="244" t="s">
        <v>630</v>
      </c>
      <c r="AQ20" s="244" t="s">
        <v>646</v>
      </c>
      <c r="AR20" s="227"/>
      <c r="AS20" s="244" t="str">
        <f t="shared" si="16"/>
        <v>つらら,側氷</v>
      </c>
      <c r="AT20" s="244" t="s">
        <v>531</v>
      </c>
      <c r="AU20" s="244" t="s">
        <v>531</v>
      </c>
      <c r="AV20" s="244" t="s">
        <v>531</v>
      </c>
      <c r="AW20" s="244" t="s">
        <v>531</v>
      </c>
      <c r="AX20" s="244" t="s">
        <v>531</v>
      </c>
      <c r="AY20" s="228"/>
      <c r="AZ20" s="244" t="str">
        <f t="shared" si="17"/>
        <v>つらら,側氷</v>
      </c>
      <c r="BA20" s="244" t="s">
        <v>531</v>
      </c>
      <c r="BB20" s="244" t="s">
        <v>631</v>
      </c>
      <c r="BC20" s="244" t="s">
        <v>645</v>
      </c>
      <c r="BD20" s="244" t="s">
        <v>645</v>
      </c>
      <c r="BE20" s="244"/>
      <c r="BF20" s="185"/>
      <c r="BG20" s="245">
        <f t="shared" si="18"/>
        <v>2</v>
      </c>
      <c r="BH20" s="242">
        <f t="shared" si="19"/>
        <v>0</v>
      </c>
      <c r="BI20" s="242">
        <f t="shared" si="20"/>
        <v>0</v>
      </c>
      <c r="BJ20" s="242">
        <f t="shared" si="21"/>
        <v>0</v>
      </c>
      <c r="BK20" s="351">
        <f t="shared" si="22"/>
        <v>0</v>
      </c>
      <c r="BL20" s="246">
        <f t="shared" si="23"/>
        <v>0</v>
      </c>
      <c r="BM20" s="243">
        <f t="shared" si="24"/>
        <v>0</v>
      </c>
      <c r="BN20" s="243">
        <f t="shared" si="25"/>
        <v>0.04</v>
      </c>
      <c r="BO20" s="247">
        <f t="shared" si="26"/>
        <v>0</v>
      </c>
      <c r="BP20" s="248">
        <f t="shared" si="27"/>
        <v>0</v>
      </c>
      <c r="BQ20" s="243">
        <f t="shared" si="28"/>
        <v>0</v>
      </c>
      <c r="BR20" s="243">
        <f t="shared" si="29"/>
        <v>0</v>
      </c>
      <c r="BS20" s="249">
        <f t="shared" si="30"/>
        <v>0</v>
      </c>
      <c r="BT20" s="255" t="str">
        <f t="shared" si="43"/>
        <v/>
      </c>
      <c r="BU20" s="350">
        <f t="shared" si="31"/>
        <v>0</v>
      </c>
      <c r="BV20" s="350">
        <f t="shared" si="32"/>
        <v>0</v>
      </c>
      <c r="BW20" s="350">
        <f t="shared" si="33"/>
        <v>0</v>
      </c>
      <c r="BX20" s="353">
        <f t="shared" si="34"/>
        <v>0</v>
      </c>
      <c r="BY20" s="246">
        <f t="shared" si="35"/>
        <v>0</v>
      </c>
      <c r="BZ20" s="243">
        <f t="shared" si="36"/>
        <v>0</v>
      </c>
      <c r="CA20" s="243">
        <f t="shared" si="37"/>
        <v>1.34</v>
      </c>
      <c r="CB20" s="247">
        <f t="shared" si="38"/>
        <v>0</v>
      </c>
      <c r="CC20" s="246">
        <f t="shared" si="39"/>
        <v>0</v>
      </c>
      <c r="CD20" s="243">
        <f t="shared" si="40"/>
        <v>0</v>
      </c>
      <c r="CE20" s="243">
        <f t="shared" si="41"/>
        <v>0</v>
      </c>
      <c r="CF20" s="243">
        <f t="shared" si="42"/>
        <v>0</v>
      </c>
    </row>
    <row r="21" spans="1:84" ht="20.100000000000001" customHeight="1" x14ac:dyDescent="0.15">
      <c r="A21" s="252">
        <f>IF(A20="",ROW()-3-COUNTBLANK($A$4:$A20),A20+1)</f>
        <v>18</v>
      </c>
      <c r="B21" s="253">
        <f>IF(A21="","",IF(B20="",ROW()-3-COUNTBLANK($B$4:$B20),B20+1))</f>
        <v>18</v>
      </c>
      <c r="C21" s="239" t="str">
        <f t="shared" si="7"/>
        <v>2S6</v>
      </c>
      <c r="D21" s="240">
        <v>2</v>
      </c>
      <c r="E21" s="241">
        <f>IF(D21="","",COUNTIF($D$4:D21,D21))</f>
        <v>6</v>
      </c>
      <c r="F21" s="310">
        <f>IF(D21="","",VLOOKUP(D21,'様式A-2'!$B$10:$E$434,4,0))</f>
        <v>17.399999999999999</v>
      </c>
      <c r="G21" s="241" t="s">
        <v>550</v>
      </c>
      <c r="H21" s="241" t="s">
        <v>500</v>
      </c>
      <c r="I21" s="241" t="s">
        <v>349</v>
      </c>
      <c r="J21" s="241" t="s">
        <v>349</v>
      </c>
      <c r="K21" s="241" t="s">
        <v>349</v>
      </c>
      <c r="L21" s="346"/>
      <c r="M21" s="346"/>
      <c r="N21" s="346">
        <v>0.1</v>
      </c>
      <c r="O21" s="346">
        <v>5.5</v>
      </c>
      <c r="P21" s="388"/>
      <c r="Q21" s="242" t="str">
        <f t="shared" si="45"/>
        <v xml:space="preserve">0.1m×5.5m </v>
      </c>
      <c r="R21" s="243">
        <f t="shared" si="8"/>
        <v>0.55000000000000004</v>
      </c>
      <c r="S21" s="243" t="s">
        <v>901</v>
      </c>
      <c r="T21" s="241" t="s">
        <v>767</v>
      </c>
      <c r="U21" s="241" t="s">
        <v>652</v>
      </c>
      <c r="V21" s="241" t="str">
        <f t="shared" si="47"/>
        <v>Ⅱ</v>
      </c>
      <c r="W21" s="241"/>
      <c r="X21" s="241" t="s">
        <v>625</v>
      </c>
      <c r="Y21" s="241" t="str">
        <f t="shared" si="10"/>
        <v>Ⅱ</v>
      </c>
      <c r="Z21" s="241" t="str">
        <f t="shared" si="11"/>
        <v>Ⅱ</v>
      </c>
      <c r="AA21" s="241" t="str">
        <f t="shared" si="2"/>
        <v>否</v>
      </c>
      <c r="AB21" s="241" t="str">
        <f t="shared" si="12"/>
        <v>要監視</v>
      </c>
      <c r="AC21" s="241" t="str">
        <f t="shared" si="13"/>
        <v>継続</v>
      </c>
      <c r="AD21" s="241" t="str">
        <f t="shared" si="14"/>
        <v>監視（日常巡視）</v>
      </c>
      <c r="AE21" s="241" t="str">
        <f t="shared" si="3"/>
        <v>－</v>
      </c>
      <c r="AF21" s="241" t="str">
        <f t="shared" si="15"/>
        <v>導水工対策</v>
      </c>
      <c r="AG21" s="241"/>
      <c r="AH21" s="242" t="str">
        <f t="shared" si="44"/>
        <v xml:space="preserve">漏水、0.1m×5.5m </v>
      </c>
      <c r="AI21" s="242" t="s">
        <v>909</v>
      </c>
      <c r="AJ21" s="185"/>
      <c r="AK21" s="290"/>
      <c r="AL21" s="244" t="s">
        <v>794</v>
      </c>
      <c r="AM21" s="254" t="s">
        <v>531</v>
      </c>
      <c r="AN21" s="244"/>
      <c r="AO21" s="244"/>
      <c r="AP21" s="244"/>
      <c r="AQ21" s="244" t="s">
        <v>646</v>
      </c>
      <c r="AR21" s="228"/>
      <c r="AS21" s="244" t="str">
        <f t="shared" si="16"/>
        <v>遊離石灰</v>
      </c>
      <c r="AT21" s="244" t="s">
        <v>531</v>
      </c>
      <c r="AU21" s="244" t="s">
        <v>635</v>
      </c>
      <c r="AV21" s="244" t="s">
        <v>635</v>
      </c>
      <c r="AW21" s="244" t="s">
        <v>635</v>
      </c>
      <c r="AX21" s="244" t="s">
        <v>635</v>
      </c>
      <c r="AY21" s="228"/>
      <c r="AZ21" s="244" t="str">
        <f t="shared" si="17"/>
        <v>遊離石灰</v>
      </c>
      <c r="BA21" s="244" t="s">
        <v>531</v>
      </c>
      <c r="BB21" s="244" t="s">
        <v>631</v>
      </c>
      <c r="BC21" s="244" t="s">
        <v>645</v>
      </c>
      <c r="BD21" s="244" t="s">
        <v>639</v>
      </c>
      <c r="BE21" s="244" t="s">
        <v>639</v>
      </c>
      <c r="BF21" s="185"/>
      <c r="BG21" s="245">
        <f t="shared" si="18"/>
        <v>2</v>
      </c>
      <c r="BH21" s="242">
        <f t="shared" si="19"/>
        <v>0</v>
      </c>
      <c r="BI21" s="242">
        <f t="shared" si="20"/>
        <v>0</v>
      </c>
      <c r="BJ21" s="242">
        <f t="shared" si="21"/>
        <v>0</v>
      </c>
      <c r="BK21" s="351">
        <f t="shared" si="22"/>
        <v>0</v>
      </c>
      <c r="BL21" s="246">
        <f t="shared" si="23"/>
        <v>0</v>
      </c>
      <c r="BM21" s="243">
        <f t="shared" si="24"/>
        <v>0</v>
      </c>
      <c r="BN21" s="243">
        <f t="shared" si="25"/>
        <v>0</v>
      </c>
      <c r="BO21" s="247">
        <f t="shared" si="26"/>
        <v>0</v>
      </c>
      <c r="BP21" s="248">
        <f t="shared" si="27"/>
        <v>0</v>
      </c>
      <c r="BQ21" s="243">
        <f t="shared" si="28"/>
        <v>0</v>
      </c>
      <c r="BR21" s="243">
        <f t="shared" si="29"/>
        <v>0.55000000000000004</v>
      </c>
      <c r="BS21" s="249">
        <f t="shared" si="30"/>
        <v>0</v>
      </c>
      <c r="BT21" s="255" t="str">
        <f t="shared" si="43"/>
        <v/>
      </c>
      <c r="BU21" s="350">
        <f t="shared" si="31"/>
        <v>0</v>
      </c>
      <c r="BV21" s="350">
        <f t="shared" si="32"/>
        <v>0</v>
      </c>
      <c r="BW21" s="350">
        <f t="shared" si="33"/>
        <v>0</v>
      </c>
      <c r="BX21" s="353">
        <f t="shared" si="34"/>
        <v>0</v>
      </c>
      <c r="BY21" s="246">
        <f t="shared" si="35"/>
        <v>0</v>
      </c>
      <c r="BZ21" s="243">
        <f t="shared" si="36"/>
        <v>0</v>
      </c>
      <c r="CA21" s="243">
        <f t="shared" si="37"/>
        <v>1.34</v>
      </c>
      <c r="CB21" s="247">
        <f t="shared" si="38"/>
        <v>0</v>
      </c>
      <c r="CC21" s="246">
        <f t="shared" si="39"/>
        <v>0</v>
      </c>
      <c r="CD21" s="243">
        <f t="shared" si="40"/>
        <v>0</v>
      </c>
      <c r="CE21" s="243">
        <f t="shared" si="41"/>
        <v>0.55000000000000004</v>
      </c>
      <c r="CF21" s="243">
        <f t="shared" si="42"/>
        <v>0</v>
      </c>
    </row>
    <row r="22" spans="1:84" ht="20.100000000000001" customHeight="1" x14ac:dyDescent="0.15">
      <c r="A22" s="252">
        <f>IF(A21="",ROW()-3-COUNTBLANK($A$4:$A21),A21+1)</f>
        <v>19</v>
      </c>
      <c r="B22" s="253">
        <f>IF(A22="","",IF(B21="",ROW()-3-COUNTBLANK($B$4:$B21),B21+1))</f>
        <v>19</v>
      </c>
      <c r="C22" s="239" t="str">
        <f t="shared" si="7"/>
        <v>2S7</v>
      </c>
      <c r="D22" s="240">
        <v>2</v>
      </c>
      <c r="E22" s="241">
        <f>IF(D22="","",COUNTIF($D$4:D22,D22))</f>
        <v>7</v>
      </c>
      <c r="F22" s="310">
        <f>IF(D22="","",VLOOKUP(D22,'様式A-2'!$B$10:$E$434,4,0))</f>
        <v>17.399999999999999</v>
      </c>
      <c r="G22" s="241" t="s">
        <v>550</v>
      </c>
      <c r="H22" s="241" t="s">
        <v>502</v>
      </c>
      <c r="I22" s="241" t="s">
        <v>348</v>
      </c>
      <c r="J22" s="241" t="s">
        <v>913</v>
      </c>
      <c r="K22" s="241" t="s">
        <v>548</v>
      </c>
      <c r="L22" s="346"/>
      <c r="M22" s="346"/>
      <c r="N22" s="346">
        <v>1.5</v>
      </c>
      <c r="O22" s="346">
        <v>3.2</v>
      </c>
      <c r="P22" s="388"/>
      <c r="Q22" s="242" t="str">
        <f t="shared" si="45"/>
        <v xml:space="preserve">1.5m×3.2m </v>
      </c>
      <c r="R22" s="243">
        <f t="shared" si="8"/>
        <v>4.8</v>
      </c>
      <c r="S22" s="243" t="str">
        <f t="shared" si="9"/>
        <v/>
      </c>
      <c r="T22" s="241" t="s">
        <v>655</v>
      </c>
      <c r="U22" s="241" t="str">
        <f t="shared" si="46"/>
        <v>－</v>
      </c>
      <c r="V22" s="241" t="str">
        <f t="shared" si="47"/>
        <v>－</v>
      </c>
      <c r="W22" s="241"/>
      <c r="X22" s="241" t="s">
        <v>625</v>
      </c>
      <c r="Y22" s="241" t="str">
        <f t="shared" si="10"/>
        <v>Ⅱ</v>
      </c>
      <c r="Z22" s="241" t="str">
        <f t="shared" si="11"/>
        <v>Ⅱ</v>
      </c>
      <c r="AA22" s="241" t="str">
        <f t="shared" si="2"/>
        <v>否</v>
      </c>
      <c r="AB22" s="241" t="str">
        <f t="shared" si="12"/>
        <v>要監視</v>
      </c>
      <c r="AC22" s="241" t="str">
        <f t="shared" si="13"/>
        <v>－</v>
      </c>
      <c r="AD22" s="241" t="str">
        <f t="shared" si="14"/>
        <v>－</v>
      </c>
      <c r="AE22" s="241" t="str">
        <f t="shared" si="3"/>
        <v>－</v>
      </c>
      <c r="AF22" s="241" t="str">
        <f t="shared" si="15"/>
        <v>はく落防止対策</v>
      </c>
      <c r="AG22" s="241"/>
      <c r="AH22" s="242" t="str">
        <f t="shared" si="44"/>
        <v xml:space="preserve">うき・はく離、1.5m×3.2m </v>
      </c>
      <c r="AI22" s="242" t="str">
        <f t="shared" si="5"/>
        <v>－</v>
      </c>
      <c r="AJ22" s="185"/>
      <c r="AK22" s="290"/>
      <c r="AL22" s="244" t="s">
        <v>795</v>
      </c>
      <c r="AM22" s="254" t="s">
        <v>531</v>
      </c>
      <c r="AN22" s="244" t="s">
        <v>629</v>
      </c>
      <c r="AO22" s="244" t="s">
        <v>629</v>
      </c>
      <c r="AP22" s="244" t="s">
        <v>630</v>
      </c>
      <c r="AQ22" s="244" t="s">
        <v>646</v>
      </c>
      <c r="AR22" s="256"/>
      <c r="AS22" s="244" t="str">
        <f t="shared" si="16"/>
        <v>圧ざ</v>
      </c>
      <c r="AT22" s="244" t="s">
        <v>531</v>
      </c>
      <c r="AU22" s="244" t="s">
        <v>635</v>
      </c>
      <c r="AV22" s="244" t="s">
        <v>635</v>
      </c>
      <c r="AW22" s="244" t="s">
        <v>635</v>
      </c>
      <c r="AX22" s="244" t="s">
        <v>635</v>
      </c>
      <c r="AY22" s="256"/>
      <c r="AZ22" s="244" t="str">
        <f t="shared" si="17"/>
        <v>圧ざ</v>
      </c>
      <c r="BA22" s="244" t="s">
        <v>531</v>
      </c>
      <c r="BB22" s="244" t="s">
        <v>631</v>
      </c>
      <c r="BC22" s="244" t="s">
        <v>650</v>
      </c>
      <c r="BD22" s="244" t="s">
        <v>650</v>
      </c>
      <c r="BE22" s="244" t="s">
        <v>639</v>
      </c>
      <c r="BF22" s="185"/>
      <c r="BG22" s="245">
        <f t="shared" si="18"/>
        <v>2</v>
      </c>
      <c r="BH22" s="242">
        <f t="shared" si="19"/>
        <v>0</v>
      </c>
      <c r="BI22" s="242">
        <f t="shared" si="20"/>
        <v>0</v>
      </c>
      <c r="BJ22" s="242">
        <f t="shared" si="21"/>
        <v>0</v>
      </c>
      <c r="BK22" s="351">
        <f t="shared" si="22"/>
        <v>0</v>
      </c>
      <c r="BL22" s="246">
        <f t="shared" si="23"/>
        <v>0</v>
      </c>
      <c r="BM22" s="243">
        <f t="shared" si="24"/>
        <v>0</v>
      </c>
      <c r="BN22" s="243">
        <f t="shared" si="25"/>
        <v>4.8</v>
      </c>
      <c r="BO22" s="247">
        <f t="shared" si="26"/>
        <v>0</v>
      </c>
      <c r="BP22" s="248">
        <f t="shared" si="27"/>
        <v>0</v>
      </c>
      <c r="BQ22" s="243">
        <f t="shared" si="28"/>
        <v>0</v>
      </c>
      <c r="BR22" s="243">
        <f t="shared" si="29"/>
        <v>0</v>
      </c>
      <c r="BS22" s="249">
        <f t="shared" si="30"/>
        <v>0</v>
      </c>
      <c r="BT22" s="255" t="str">
        <f t="shared" si="43"/>
        <v/>
      </c>
      <c r="BU22" s="350">
        <f t="shared" si="31"/>
        <v>0</v>
      </c>
      <c r="BV22" s="350">
        <f t="shared" si="32"/>
        <v>0</v>
      </c>
      <c r="BW22" s="350">
        <f t="shared" si="33"/>
        <v>0</v>
      </c>
      <c r="BX22" s="353">
        <f t="shared" si="34"/>
        <v>0</v>
      </c>
      <c r="BY22" s="246">
        <f t="shared" si="35"/>
        <v>0</v>
      </c>
      <c r="BZ22" s="243">
        <f t="shared" si="36"/>
        <v>0</v>
      </c>
      <c r="CA22" s="243">
        <f t="shared" si="37"/>
        <v>6.14</v>
      </c>
      <c r="CB22" s="247">
        <f t="shared" si="38"/>
        <v>0</v>
      </c>
      <c r="CC22" s="246">
        <f t="shared" si="39"/>
        <v>0</v>
      </c>
      <c r="CD22" s="243">
        <f t="shared" si="40"/>
        <v>0</v>
      </c>
      <c r="CE22" s="243">
        <f t="shared" si="41"/>
        <v>0.55000000000000004</v>
      </c>
      <c r="CF22" s="243">
        <f t="shared" si="42"/>
        <v>0</v>
      </c>
    </row>
    <row r="23" spans="1:84" ht="20.100000000000001" customHeight="1" x14ac:dyDescent="0.15">
      <c r="A23" s="252">
        <f>IF(A22="",ROW()-3-COUNTBLANK($A$4:$A22),A22+1)</f>
        <v>20</v>
      </c>
      <c r="B23" s="253">
        <f>IF(A23="","",IF(B22="",ROW()-3-COUNTBLANK($B$4:$B22),B22+1))</f>
        <v>20</v>
      </c>
      <c r="C23" s="239" t="str">
        <f t="shared" si="7"/>
        <v>2S8</v>
      </c>
      <c r="D23" s="240">
        <v>2</v>
      </c>
      <c r="E23" s="241">
        <f>IF(D23="","",COUNTIF($D$4:D23,D23))</f>
        <v>8</v>
      </c>
      <c r="F23" s="310">
        <f>IF(D23="","",VLOOKUP(D23,'様式A-2'!$B$10:$E$434,4,0))</f>
        <v>17.399999999999999</v>
      </c>
      <c r="G23" s="241" t="s">
        <v>550</v>
      </c>
      <c r="H23" s="241" t="s">
        <v>500</v>
      </c>
      <c r="I23" s="241" t="s">
        <v>349</v>
      </c>
      <c r="J23" s="241" t="s">
        <v>349</v>
      </c>
      <c r="K23" s="241" t="s">
        <v>349</v>
      </c>
      <c r="L23" s="346"/>
      <c r="M23" s="346"/>
      <c r="N23" s="346">
        <v>0.1</v>
      </c>
      <c r="O23" s="346">
        <v>8.6</v>
      </c>
      <c r="P23" s="388"/>
      <c r="Q23" s="242" t="str">
        <f t="shared" si="45"/>
        <v xml:space="preserve">0.1m×8.6m </v>
      </c>
      <c r="R23" s="243">
        <f t="shared" si="8"/>
        <v>0.86</v>
      </c>
      <c r="S23" s="243" t="s">
        <v>901</v>
      </c>
      <c r="T23" s="241" t="s">
        <v>655</v>
      </c>
      <c r="U23" s="241" t="str">
        <f t="shared" si="46"/>
        <v>－</v>
      </c>
      <c r="V23" s="241" t="str">
        <f t="shared" si="47"/>
        <v>－</v>
      </c>
      <c r="W23" s="241"/>
      <c r="X23" s="241" t="s">
        <v>625</v>
      </c>
      <c r="Y23" s="241" t="str">
        <f t="shared" si="10"/>
        <v>Ⅱ</v>
      </c>
      <c r="Z23" s="241" t="str">
        <f t="shared" si="11"/>
        <v>Ⅱ</v>
      </c>
      <c r="AA23" s="241" t="str">
        <f t="shared" si="2"/>
        <v>否</v>
      </c>
      <c r="AB23" s="241" t="str">
        <f t="shared" si="12"/>
        <v>要監視</v>
      </c>
      <c r="AC23" s="241" t="str">
        <f t="shared" si="13"/>
        <v>－</v>
      </c>
      <c r="AD23" s="241" t="str">
        <f t="shared" si="14"/>
        <v>－</v>
      </c>
      <c r="AE23" s="241" t="str">
        <f t="shared" si="3"/>
        <v>－</v>
      </c>
      <c r="AF23" s="241" t="str">
        <f t="shared" si="15"/>
        <v>導水工対策</v>
      </c>
      <c r="AG23" s="241"/>
      <c r="AH23" s="242" t="str">
        <f t="shared" si="44"/>
        <v xml:space="preserve">漏水、0.1m×8.6m </v>
      </c>
      <c r="AI23" s="242" t="str">
        <f t="shared" si="5"/>
        <v>－</v>
      </c>
      <c r="AJ23" s="185"/>
      <c r="AK23" s="290"/>
      <c r="AL23" s="244" t="s">
        <v>786</v>
      </c>
      <c r="AM23" s="254" t="s">
        <v>531</v>
      </c>
      <c r="AN23" s="244" t="s">
        <v>629</v>
      </c>
      <c r="AO23" s="244" t="s">
        <v>629</v>
      </c>
      <c r="AP23" s="244" t="s">
        <v>630</v>
      </c>
      <c r="AQ23" s="244" t="s">
        <v>646</v>
      </c>
      <c r="AR23" s="256"/>
      <c r="AS23" s="244" t="str">
        <f t="shared" si="16"/>
        <v>変形、移動</v>
      </c>
      <c r="AT23" s="244" t="s">
        <v>531</v>
      </c>
      <c r="AU23" s="244" t="s">
        <v>635</v>
      </c>
      <c r="AV23" s="244" t="s">
        <v>635</v>
      </c>
      <c r="AW23" s="244" t="s">
        <v>635</v>
      </c>
      <c r="AX23" s="244" t="s">
        <v>635</v>
      </c>
      <c r="AY23" s="256"/>
      <c r="AZ23" s="244" t="str">
        <f t="shared" si="17"/>
        <v>変形、移動</v>
      </c>
      <c r="BA23" s="244" t="s">
        <v>531</v>
      </c>
      <c r="BB23" s="244" t="s">
        <v>631</v>
      </c>
      <c r="BC23" s="244" t="s">
        <v>650</v>
      </c>
      <c r="BD23" s="244" t="s">
        <v>650</v>
      </c>
      <c r="BE23" s="244" t="s">
        <v>639</v>
      </c>
      <c r="BF23" s="185"/>
      <c r="BG23" s="245">
        <f t="shared" si="18"/>
        <v>2</v>
      </c>
      <c r="BH23" s="242">
        <f t="shared" si="19"/>
        <v>0</v>
      </c>
      <c r="BI23" s="242">
        <f t="shared" si="20"/>
        <v>0</v>
      </c>
      <c r="BJ23" s="242">
        <f t="shared" si="21"/>
        <v>0</v>
      </c>
      <c r="BK23" s="351">
        <f t="shared" si="22"/>
        <v>0</v>
      </c>
      <c r="BL23" s="246">
        <f t="shared" si="23"/>
        <v>0</v>
      </c>
      <c r="BM23" s="243">
        <f t="shared" si="24"/>
        <v>0</v>
      </c>
      <c r="BN23" s="243">
        <f t="shared" si="25"/>
        <v>0</v>
      </c>
      <c r="BO23" s="247">
        <f t="shared" si="26"/>
        <v>0</v>
      </c>
      <c r="BP23" s="248">
        <f t="shared" si="27"/>
        <v>0</v>
      </c>
      <c r="BQ23" s="243">
        <f t="shared" si="28"/>
        <v>0</v>
      </c>
      <c r="BR23" s="243">
        <f t="shared" si="29"/>
        <v>0.86</v>
      </c>
      <c r="BS23" s="249">
        <f t="shared" si="30"/>
        <v>0</v>
      </c>
      <c r="BT23" s="255" t="str">
        <f t="shared" si="43"/>
        <v/>
      </c>
      <c r="BU23" s="350">
        <f t="shared" si="31"/>
        <v>0</v>
      </c>
      <c r="BV23" s="350">
        <f t="shared" si="32"/>
        <v>0</v>
      </c>
      <c r="BW23" s="350">
        <f t="shared" si="33"/>
        <v>0</v>
      </c>
      <c r="BX23" s="353">
        <f t="shared" si="34"/>
        <v>0</v>
      </c>
      <c r="BY23" s="246">
        <f t="shared" si="35"/>
        <v>0</v>
      </c>
      <c r="BZ23" s="243">
        <f t="shared" si="36"/>
        <v>0</v>
      </c>
      <c r="CA23" s="243">
        <f t="shared" si="37"/>
        <v>6.14</v>
      </c>
      <c r="CB23" s="247">
        <f t="shared" si="38"/>
        <v>0</v>
      </c>
      <c r="CC23" s="246">
        <f t="shared" si="39"/>
        <v>0</v>
      </c>
      <c r="CD23" s="243">
        <f t="shared" si="40"/>
        <v>0</v>
      </c>
      <c r="CE23" s="243">
        <f t="shared" si="41"/>
        <v>1.4100000000000001</v>
      </c>
      <c r="CF23" s="243">
        <f t="shared" si="42"/>
        <v>0</v>
      </c>
    </row>
    <row r="24" spans="1:84" ht="20.100000000000001" customHeight="1" x14ac:dyDescent="0.15">
      <c r="A24" s="252">
        <f>IF(A23="",ROW()-3-COUNTBLANK($A$4:$A23),A23+1)</f>
        <v>21</v>
      </c>
      <c r="B24" s="253">
        <f>IF(A24="","",IF(B23="",ROW()-3-COUNTBLANK($B$4:$B23),B23+1))</f>
        <v>21</v>
      </c>
      <c r="C24" s="239" t="str">
        <f t="shared" si="7"/>
        <v>2S9</v>
      </c>
      <c r="D24" s="240">
        <v>2</v>
      </c>
      <c r="E24" s="241">
        <f>IF(D24="","",COUNTIF($D$4:D24,D24))</f>
        <v>9</v>
      </c>
      <c r="F24" s="310">
        <f>IF(D24="","",VLOOKUP(D24,'様式A-2'!$B$10:$E$434,4,0))</f>
        <v>17.399999999999999</v>
      </c>
      <c r="G24" s="241" t="s">
        <v>550</v>
      </c>
      <c r="H24" s="241" t="s">
        <v>500</v>
      </c>
      <c r="I24" s="241" t="s">
        <v>349</v>
      </c>
      <c r="J24" s="241" t="s">
        <v>349</v>
      </c>
      <c r="K24" s="241" t="s">
        <v>349</v>
      </c>
      <c r="L24" s="346"/>
      <c r="M24" s="346"/>
      <c r="N24" s="346">
        <v>0.1</v>
      </c>
      <c r="O24" s="346">
        <v>7.3</v>
      </c>
      <c r="P24" s="388"/>
      <c r="Q24" s="242" t="str">
        <f t="shared" si="45"/>
        <v xml:space="preserve">0.1m×7.3m </v>
      </c>
      <c r="R24" s="243">
        <f t="shared" si="8"/>
        <v>0.73</v>
      </c>
      <c r="S24" s="243" t="s">
        <v>901</v>
      </c>
      <c r="T24" s="241" t="s">
        <v>655</v>
      </c>
      <c r="U24" s="241" t="str">
        <f t="shared" si="46"/>
        <v>－</v>
      </c>
      <c r="V24" s="241" t="str">
        <f t="shared" si="47"/>
        <v>－</v>
      </c>
      <c r="W24" s="241"/>
      <c r="X24" s="241" t="s">
        <v>625</v>
      </c>
      <c r="Y24" s="241" t="str">
        <f t="shared" si="10"/>
        <v>Ⅱ</v>
      </c>
      <c r="Z24" s="241" t="str">
        <f t="shared" si="11"/>
        <v>Ⅱ</v>
      </c>
      <c r="AA24" s="241" t="str">
        <f t="shared" si="2"/>
        <v>否</v>
      </c>
      <c r="AB24" s="241" t="str">
        <f t="shared" si="12"/>
        <v>要監視</v>
      </c>
      <c r="AC24" s="241" t="str">
        <f t="shared" si="13"/>
        <v>－</v>
      </c>
      <c r="AD24" s="241" t="str">
        <f t="shared" si="14"/>
        <v>－</v>
      </c>
      <c r="AE24" s="241" t="str">
        <f t="shared" si="3"/>
        <v>－</v>
      </c>
      <c r="AF24" s="241" t="str">
        <f t="shared" si="15"/>
        <v>導水工対策</v>
      </c>
      <c r="AG24" s="241"/>
      <c r="AH24" s="242" t="str">
        <f t="shared" si="44"/>
        <v xml:space="preserve">漏水、0.1m×7.3m </v>
      </c>
      <c r="AI24" s="242" t="str">
        <f t="shared" si="5"/>
        <v>－</v>
      </c>
      <c r="AJ24" s="185"/>
      <c r="AK24" s="290"/>
      <c r="AL24" s="244" t="s">
        <v>788</v>
      </c>
      <c r="AM24" s="254" t="s">
        <v>531</v>
      </c>
      <c r="AN24" s="244" t="s">
        <v>629</v>
      </c>
      <c r="AO24" s="244" t="s">
        <v>629</v>
      </c>
      <c r="AP24" s="244" t="s">
        <v>630</v>
      </c>
      <c r="AQ24" s="244" t="s">
        <v>646</v>
      </c>
      <c r="AR24" s="256"/>
      <c r="AS24" s="244" t="str">
        <f t="shared" si="16"/>
        <v>沈下</v>
      </c>
      <c r="AT24" s="244" t="s">
        <v>531</v>
      </c>
      <c r="AU24" s="244" t="s">
        <v>635</v>
      </c>
      <c r="AV24" s="244" t="s">
        <v>635</v>
      </c>
      <c r="AW24" s="244" t="s">
        <v>635</v>
      </c>
      <c r="AX24" s="244" t="s">
        <v>635</v>
      </c>
      <c r="AY24" s="256"/>
      <c r="AZ24" s="244" t="str">
        <f t="shared" si="17"/>
        <v>沈下</v>
      </c>
      <c r="BA24" s="244" t="s">
        <v>531</v>
      </c>
      <c r="BB24" s="244" t="s">
        <v>631</v>
      </c>
      <c r="BC24" s="244" t="s">
        <v>650</v>
      </c>
      <c r="BD24" s="244" t="s">
        <v>650</v>
      </c>
      <c r="BE24" s="244" t="s">
        <v>639</v>
      </c>
      <c r="BF24" s="185"/>
      <c r="BG24" s="245">
        <f t="shared" si="18"/>
        <v>2</v>
      </c>
      <c r="BH24" s="242">
        <f t="shared" si="19"/>
        <v>0</v>
      </c>
      <c r="BI24" s="242">
        <f t="shared" si="20"/>
        <v>0</v>
      </c>
      <c r="BJ24" s="242">
        <f t="shared" si="21"/>
        <v>0</v>
      </c>
      <c r="BK24" s="351">
        <f t="shared" si="22"/>
        <v>0</v>
      </c>
      <c r="BL24" s="246">
        <f t="shared" si="23"/>
        <v>0</v>
      </c>
      <c r="BM24" s="243">
        <f t="shared" si="24"/>
        <v>0</v>
      </c>
      <c r="BN24" s="243">
        <f t="shared" si="25"/>
        <v>0</v>
      </c>
      <c r="BO24" s="247">
        <f t="shared" si="26"/>
        <v>0</v>
      </c>
      <c r="BP24" s="248">
        <f t="shared" si="27"/>
        <v>0</v>
      </c>
      <c r="BQ24" s="243">
        <f t="shared" si="28"/>
        <v>0</v>
      </c>
      <c r="BR24" s="243">
        <f t="shared" si="29"/>
        <v>0.73</v>
      </c>
      <c r="BS24" s="249">
        <f t="shared" si="30"/>
        <v>0</v>
      </c>
      <c r="BT24" s="255" t="str">
        <f t="shared" si="43"/>
        <v/>
      </c>
      <c r="BU24" s="350">
        <f t="shared" si="31"/>
        <v>0</v>
      </c>
      <c r="BV24" s="350">
        <f t="shared" si="32"/>
        <v>0</v>
      </c>
      <c r="BW24" s="350">
        <f t="shared" si="33"/>
        <v>0</v>
      </c>
      <c r="BX24" s="353">
        <f t="shared" si="34"/>
        <v>0</v>
      </c>
      <c r="BY24" s="246">
        <f t="shared" si="35"/>
        <v>0</v>
      </c>
      <c r="BZ24" s="243">
        <f t="shared" si="36"/>
        <v>0</v>
      </c>
      <c r="CA24" s="243">
        <f t="shared" si="37"/>
        <v>6.14</v>
      </c>
      <c r="CB24" s="247">
        <f t="shared" si="38"/>
        <v>0</v>
      </c>
      <c r="CC24" s="246">
        <f t="shared" si="39"/>
        <v>0</v>
      </c>
      <c r="CD24" s="243">
        <f t="shared" si="40"/>
        <v>0</v>
      </c>
      <c r="CE24" s="243">
        <f t="shared" si="41"/>
        <v>2.14</v>
      </c>
      <c r="CF24" s="243">
        <f t="shared" si="42"/>
        <v>0</v>
      </c>
    </row>
    <row r="25" spans="1:84" ht="20.100000000000001" customHeight="1" x14ac:dyDescent="0.15">
      <c r="A25" s="252">
        <f>IF(A24="",ROW()-3-COUNTBLANK($A$4:$A24),A24+1)</f>
        <v>22</v>
      </c>
      <c r="B25" s="253">
        <f>IF(A25="","",IF(B24="",ROW()-3-COUNTBLANK($B$4:$B24),B24+1))</f>
        <v>22</v>
      </c>
      <c r="C25" s="239" t="str">
        <f t="shared" si="7"/>
        <v>2S10</v>
      </c>
      <c r="D25" s="240">
        <v>2</v>
      </c>
      <c r="E25" s="241">
        <f>IF(D25="","",COUNTIF($D$4:D25,D25))</f>
        <v>10</v>
      </c>
      <c r="F25" s="310">
        <f>IF(D25="","",VLOOKUP(D25,'様式A-2'!$B$10:$E$434,4,0))</f>
        <v>17.399999999999999</v>
      </c>
      <c r="G25" s="241" t="s">
        <v>347</v>
      </c>
      <c r="H25" s="241" t="s">
        <v>369</v>
      </c>
      <c r="I25" s="241" t="s">
        <v>349</v>
      </c>
      <c r="J25" s="241" t="s">
        <v>355</v>
      </c>
      <c r="K25" s="241" t="s">
        <v>349</v>
      </c>
      <c r="L25" s="346"/>
      <c r="M25" s="346"/>
      <c r="N25" s="346">
        <v>0.2</v>
      </c>
      <c r="O25" s="346">
        <v>0.4</v>
      </c>
      <c r="P25" s="388"/>
      <c r="Q25" s="242" t="str">
        <f t="shared" si="45"/>
        <v xml:space="preserve">0.2m×0.4m </v>
      </c>
      <c r="R25" s="243">
        <f t="shared" si="8"/>
        <v>0.08</v>
      </c>
      <c r="S25" s="243" t="str">
        <f t="shared" si="9"/>
        <v/>
      </c>
      <c r="T25" s="241" t="s">
        <v>655</v>
      </c>
      <c r="U25" s="241" t="str">
        <f t="shared" si="46"/>
        <v>－</v>
      </c>
      <c r="V25" s="241" t="str">
        <f t="shared" si="47"/>
        <v>－</v>
      </c>
      <c r="W25" s="241"/>
      <c r="X25" s="241" t="s">
        <v>624</v>
      </c>
      <c r="Y25" s="241" t="str">
        <f t="shared" si="10"/>
        <v>Ⅱ</v>
      </c>
      <c r="Z25" s="241" t="str">
        <f t="shared" si="11"/>
        <v>Ⅱ</v>
      </c>
      <c r="AA25" s="241" t="str">
        <f t="shared" si="2"/>
        <v>否</v>
      </c>
      <c r="AB25" s="241" t="str">
        <f t="shared" si="12"/>
        <v>要監視</v>
      </c>
      <c r="AC25" s="241" t="str">
        <f t="shared" si="13"/>
        <v>－</v>
      </c>
      <c r="AD25" s="241" t="str">
        <f t="shared" si="14"/>
        <v>－</v>
      </c>
      <c r="AE25" s="241" t="str">
        <f t="shared" si="3"/>
        <v>－</v>
      </c>
      <c r="AF25" s="241" t="str">
        <f t="shared" si="15"/>
        <v>継続監視</v>
      </c>
      <c r="AG25" s="241"/>
      <c r="AH25" s="242" t="str">
        <f t="shared" si="44"/>
        <v xml:space="preserve">滞水、0.2m×0.4m </v>
      </c>
      <c r="AI25" s="242" t="str">
        <f t="shared" si="5"/>
        <v>－</v>
      </c>
      <c r="AJ25" s="185"/>
      <c r="AL25" s="244" t="s">
        <v>809</v>
      </c>
      <c r="AM25" s="254" t="s">
        <v>531</v>
      </c>
      <c r="AN25" s="244" t="s">
        <v>629</v>
      </c>
      <c r="AO25" s="244" t="s">
        <v>629</v>
      </c>
      <c r="AP25" s="244" t="s">
        <v>630</v>
      </c>
      <c r="AQ25" s="244" t="s">
        <v>646</v>
      </c>
      <c r="AR25" s="256"/>
      <c r="AS25" s="244" t="str">
        <f t="shared" si="16"/>
        <v>補修跡</v>
      </c>
      <c r="AT25" s="244" t="s">
        <v>531</v>
      </c>
      <c r="AU25" s="244" t="s">
        <v>635</v>
      </c>
      <c r="AV25" s="244" t="s">
        <v>635</v>
      </c>
      <c r="AW25" s="244" t="s">
        <v>635</v>
      </c>
      <c r="AX25" s="244" t="s">
        <v>635</v>
      </c>
      <c r="AY25" s="256"/>
      <c r="AZ25" s="244" t="str">
        <f t="shared" si="17"/>
        <v>補修跡</v>
      </c>
      <c r="BA25" s="244" t="s">
        <v>531</v>
      </c>
      <c r="BB25" s="244" t="s">
        <v>631</v>
      </c>
      <c r="BC25" s="244"/>
      <c r="BD25" s="244"/>
      <c r="BE25" s="244" t="s">
        <v>639</v>
      </c>
      <c r="BF25" s="185"/>
      <c r="BG25" s="245">
        <f t="shared" si="18"/>
        <v>2</v>
      </c>
      <c r="BH25" s="242">
        <f t="shared" si="19"/>
        <v>0</v>
      </c>
      <c r="BI25" s="242">
        <f t="shared" si="20"/>
        <v>0</v>
      </c>
      <c r="BJ25" s="242">
        <f t="shared" si="21"/>
        <v>0</v>
      </c>
      <c r="BK25" s="351">
        <f t="shared" si="22"/>
        <v>0</v>
      </c>
      <c r="BL25" s="246">
        <f t="shared" si="23"/>
        <v>0</v>
      </c>
      <c r="BM25" s="243">
        <f t="shared" si="24"/>
        <v>0</v>
      </c>
      <c r="BN25" s="243">
        <f t="shared" si="25"/>
        <v>0</v>
      </c>
      <c r="BO25" s="247">
        <f t="shared" si="26"/>
        <v>0</v>
      </c>
      <c r="BP25" s="248">
        <f t="shared" si="27"/>
        <v>0</v>
      </c>
      <c r="BQ25" s="243">
        <f t="shared" si="28"/>
        <v>0</v>
      </c>
      <c r="BR25" s="243">
        <f t="shared" si="29"/>
        <v>0</v>
      </c>
      <c r="BS25" s="249">
        <f t="shared" si="30"/>
        <v>0.08</v>
      </c>
      <c r="BT25" s="255" t="str">
        <f t="shared" si="43"/>
        <v/>
      </c>
      <c r="BU25" s="350">
        <f t="shared" si="31"/>
        <v>0</v>
      </c>
      <c r="BV25" s="350">
        <f t="shared" si="32"/>
        <v>0</v>
      </c>
      <c r="BW25" s="350">
        <f t="shared" si="33"/>
        <v>0</v>
      </c>
      <c r="BX25" s="353">
        <f t="shared" si="34"/>
        <v>0</v>
      </c>
      <c r="BY25" s="246">
        <f t="shared" si="35"/>
        <v>0</v>
      </c>
      <c r="BZ25" s="243">
        <f t="shared" si="36"/>
        <v>0</v>
      </c>
      <c r="CA25" s="243">
        <f t="shared" si="37"/>
        <v>6.14</v>
      </c>
      <c r="CB25" s="247">
        <f t="shared" si="38"/>
        <v>0</v>
      </c>
      <c r="CC25" s="246">
        <f t="shared" si="39"/>
        <v>0</v>
      </c>
      <c r="CD25" s="243">
        <f t="shared" si="40"/>
        <v>0</v>
      </c>
      <c r="CE25" s="243">
        <f t="shared" si="41"/>
        <v>2.14</v>
      </c>
      <c r="CF25" s="243">
        <f t="shared" si="42"/>
        <v>0.08</v>
      </c>
    </row>
    <row r="26" spans="1:84" ht="20.100000000000001" customHeight="1" x14ac:dyDescent="0.15">
      <c r="A26" s="252">
        <f>IF(A25="",ROW()-3-COUNTBLANK($A$4:$A25),A25+1)</f>
        <v>23</v>
      </c>
      <c r="B26" s="253">
        <f>IF(A26="","",IF(B25="",ROW()-3-COUNTBLANK($B$4:$B25),B25+1))</f>
        <v>23</v>
      </c>
      <c r="C26" s="239" t="str">
        <f t="shared" si="7"/>
        <v>2S11</v>
      </c>
      <c r="D26" s="240">
        <v>2</v>
      </c>
      <c r="E26" s="241">
        <f>IF(D26="","",COUNTIF($D$4:D26,D26))</f>
        <v>11</v>
      </c>
      <c r="F26" s="310">
        <f>IF(D26="","",VLOOKUP(D26,'様式A-2'!$B$10:$E$434,4,0))</f>
        <v>17.399999999999999</v>
      </c>
      <c r="G26" s="241" t="s">
        <v>347</v>
      </c>
      <c r="H26" s="241" t="s">
        <v>369</v>
      </c>
      <c r="I26" s="241" t="s">
        <v>349</v>
      </c>
      <c r="J26" s="241" t="s">
        <v>355</v>
      </c>
      <c r="K26" s="241" t="s">
        <v>349</v>
      </c>
      <c r="L26" s="346"/>
      <c r="M26" s="346"/>
      <c r="N26" s="346">
        <v>0.1</v>
      </c>
      <c r="O26" s="346">
        <v>0.3</v>
      </c>
      <c r="P26" s="388"/>
      <c r="Q26" s="242" t="str">
        <f t="shared" si="45"/>
        <v xml:space="preserve">0.1m×0.3m </v>
      </c>
      <c r="R26" s="243">
        <f t="shared" si="8"/>
        <v>0.03</v>
      </c>
      <c r="S26" s="243" t="str">
        <f t="shared" si="9"/>
        <v/>
      </c>
      <c r="T26" s="241" t="s">
        <v>655</v>
      </c>
      <c r="U26" s="241" t="str">
        <f t="shared" si="46"/>
        <v>－</v>
      </c>
      <c r="V26" s="241" t="str">
        <f t="shared" si="47"/>
        <v>－</v>
      </c>
      <c r="W26" s="241"/>
      <c r="X26" s="241" t="s">
        <v>624</v>
      </c>
      <c r="Y26" s="241" t="str">
        <f t="shared" si="10"/>
        <v>Ⅱ</v>
      </c>
      <c r="Z26" s="241" t="str">
        <f t="shared" si="11"/>
        <v>Ⅱ</v>
      </c>
      <c r="AA26" s="241" t="str">
        <f t="shared" si="2"/>
        <v>否</v>
      </c>
      <c r="AB26" s="241" t="str">
        <f t="shared" si="12"/>
        <v>要監視</v>
      </c>
      <c r="AC26" s="241" t="str">
        <f t="shared" si="13"/>
        <v>－</v>
      </c>
      <c r="AD26" s="241" t="str">
        <f t="shared" si="14"/>
        <v>－</v>
      </c>
      <c r="AE26" s="241" t="str">
        <f t="shared" si="3"/>
        <v>－</v>
      </c>
      <c r="AF26" s="241" t="str">
        <f t="shared" si="15"/>
        <v>継続監視</v>
      </c>
      <c r="AG26" s="241"/>
      <c r="AH26" s="242" t="str">
        <f t="shared" si="44"/>
        <v xml:space="preserve">滞水、0.1m×0.3m </v>
      </c>
      <c r="AI26" s="242" t="str">
        <f t="shared" si="5"/>
        <v>－</v>
      </c>
      <c r="AJ26" s="185"/>
      <c r="AL26" s="289" t="s">
        <v>354</v>
      </c>
      <c r="AM26" s="254" t="s">
        <v>531</v>
      </c>
      <c r="AN26" s="244" t="s">
        <v>629</v>
      </c>
      <c r="AO26" s="244" t="s">
        <v>629</v>
      </c>
      <c r="AP26" s="244" t="s">
        <v>630</v>
      </c>
      <c r="AQ26" s="244" t="s">
        <v>646</v>
      </c>
      <c r="AR26" s="256"/>
      <c r="AS26" s="244" t="str">
        <f t="shared" si="16"/>
        <v>その他</v>
      </c>
      <c r="AT26" s="244" t="s">
        <v>531</v>
      </c>
      <c r="AU26" s="244" t="s">
        <v>635</v>
      </c>
      <c r="AV26" s="244" t="s">
        <v>635</v>
      </c>
      <c r="AW26" s="244" t="s">
        <v>635</v>
      </c>
      <c r="AX26" s="244" t="s">
        <v>635</v>
      </c>
      <c r="AY26" s="256"/>
      <c r="AZ26" s="244" t="str">
        <f t="shared" si="17"/>
        <v>その他</v>
      </c>
      <c r="BA26" s="244" t="s">
        <v>531</v>
      </c>
      <c r="BB26" s="244" t="s">
        <v>631</v>
      </c>
      <c r="BC26" s="244"/>
      <c r="BD26" s="244"/>
      <c r="BE26" s="244" t="s">
        <v>639</v>
      </c>
      <c r="BF26" s="185"/>
      <c r="BG26" s="245">
        <f t="shared" si="18"/>
        <v>2</v>
      </c>
      <c r="BH26" s="242">
        <f t="shared" si="19"/>
        <v>0</v>
      </c>
      <c r="BI26" s="242">
        <f t="shared" si="20"/>
        <v>0</v>
      </c>
      <c r="BJ26" s="242">
        <f t="shared" si="21"/>
        <v>0</v>
      </c>
      <c r="BK26" s="351">
        <f t="shared" si="22"/>
        <v>0</v>
      </c>
      <c r="BL26" s="246">
        <f t="shared" si="23"/>
        <v>0</v>
      </c>
      <c r="BM26" s="243">
        <f t="shared" si="24"/>
        <v>0</v>
      </c>
      <c r="BN26" s="243">
        <f t="shared" si="25"/>
        <v>0</v>
      </c>
      <c r="BO26" s="247">
        <f t="shared" si="26"/>
        <v>0</v>
      </c>
      <c r="BP26" s="248">
        <f t="shared" si="27"/>
        <v>0</v>
      </c>
      <c r="BQ26" s="243">
        <f t="shared" si="28"/>
        <v>0</v>
      </c>
      <c r="BR26" s="243">
        <f t="shared" si="29"/>
        <v>0</v>
      </c>
      <c r="BS26" s="249">
        <f t="shared" si="30"/>
        <v>0.03</v>
      </c>
      <c r="BT26" s="255" t="str">
        <f t="shared" si="43"/>
        <v/>
      </c>
      <c r="BU26" s="350">
        <f t="shared" si="31"/>
        <v>0</v>
      </c>
      <c r="BV26" s="350">
        <f t="shared" si="32"/>
        <v>0</v>
      </c>
      <c r="BW26" s="350">
        <f t="shared" si="33"/>
        <v>0</v>
      </c>
      <c r="BX26" s="353">
        <f t="shared" si="34"/>
        <v>0</v>
      </c>
      <c r="BY26" s="246">
        <f t="shared" si="35"/>
        <v>0</v>
      </c>
      <c r="BZ26" s="243">
        <f t="shared" si="36"/>
        <v>0</v>
      </c>
      <c r="CA26" s="243">
        <f t="shared" si="37"/>
        <v>6.14</v>
      </c>
      <c r="CB26" s="247">
        <f t="shared" si="38"/>
        <v>0</v>
      </c>
      <c r="CC26" s="246">
        <f t="shared" si="39"/>
        <v>0</v>
      </c>
      <c r="CD26" s="243">
        <f t="shared" si="40"/>
        <v>0</v>
      </c>
      <c r="CE26" s="243">
        <f t="shared" si="41"/>
        <v>2.14</v>
      </c>
      <c r="CF26" s="243">
        <f t="shared" si="42"/>
        <v>0.11</v>
      </c>
    </row>
    <row r="27" spans="1:84" ht="20.100000000000001" customHeight="1" x14ac:dyDescent="0.15">
      <c r="A27" s="252">
        <f>IF(A26="",ROW()-3-COUNTBLANK($A$4:$A26),A26+1)</f>
        <v>24</v>
      </c>
      <c r="B27" s="253">
        <f>IF(A27="","",IF(B26="",ROW()-3-COUNTBLANK($B$4:$B26),B26+1))</f>
        <v>24</v>
      </c>
      <c r="C27" s="239" t="str">
        <f t="shared" si="7"/>
        <v>2S12</v>
      </c>
      <c r="D27" s="240">
        <v>2</v>
      </c>
      <c r="E27" s="241">
        <f>IF(D27="","",COUNTIF($D$4:D27,D27))</f>
        <v>12</v>
      </c>
      <c r="F27" s="310">
        <f>IF(D27="","",VLOOKUP(D27,'様式A-2'!$B$10:$E$434,4,0))</f>
        <v>17.399999999999999</v>
      </c>
      <c r="G27" s="241" t="s">
        <v>347</v>
      </c>
      <c r="H27" s="241" t="s">
        <v>369</v>
      </c>
      <c r="I27" s="241" t="s">
        <v>349</v>
      </c>
      <c r="J27" s="241" t="s">
        <v>355</v>
      </c>
      <c r="K27" s="241" t="s">
        <v>349</v>
      </c>
      <c r="L27" s="346"/>
      <c r="M27" s="346"/>
      <c r="N27" s="346">
        <v>1</v>
      </c>
      <c r="O27" s="346">
        <v>0.4</v>
      </c>
      <c r="P27" s="388"/>
      <c r="Q27" s="242" t="str">
        <f t="shared" si="45"/>
        <v xml:space="preserve">1.0m×0.4m </v>
      </c>
      <c r="R27" s="243">
        <f t="shared" si="8"/>
        <v>0.4</v>
      </c>
      <c r="S27" s="243" t="str">
        <f t="shared" si="9"/>
        <v/>
      </c>
      <c r="T27" s="241" t="s">
        <v>655</v>
      </c>
      <c r="U27" s="241" t="str">
        <f t="shared" si="46"/>
        <v>－</v>
      </c>
      <c r="V27" s="241" t="str">
        <f t="shared" si="47"/>
        <v>－</v>
      </c>
      <c r="W27" s="241"/>
      <c r="X27" s="241" t="s">
        <v>624</v>
      </c>
      <c r="Y27" s="241" t="str">
        <f t="shared" si="10"/>
        <v>Ⅱ</v>
      </c>
      <c r="Z27" s="241" t="str">
        <f t="shared" si="11"/>
        <v>Ⅱ</v>
      </c>
      <c r="AA27" s="241" t="str">
        <f t="shared" si="2"/>
        <v>否</v>
      </c>
      <c r="AB27" s="241" t="str">
        <f t="shared" si="12"/>
        <v>要監視</v>
      </c>
      <c r="AC27" s="241" t="str">
        <f t="shared" si="13"/>
        <v>－</v>
      </c>
      <c r="AD27" s="241" t="str">
        <f>IF(D27="","",IF(T27="新規確認","－",INDEX($AM$4:$AQ$45,MATCH(K27,$AL$4:$AL$45,0),MATCH(X27,$AM$3:$AQ$3,0))))</f>
        <v>－</v>
      </c>
      <c r="AE27" s="241" t="str">
        <f t="shared" si="3"/>
        <v>－</v>
      </c>
      <c r="AF27" s="241" t="str">
        <f t="shared" si="15"/>
        <v>継続監視</v>
      </c>
      <c r="AG27" s="241"/>
      <c r="AH27" s="242" t="str">
        <f t="shared" si="44"/>
        <v xml:space="preserve">滞水、1.0m×0.4m </v>
      </c>
      <c r="AI27" s="242" t="str">
        <f t="shared" si="5"/>
        <v>－</v>
      </c>
      <c r="AL27" s="244"/>
      <c r="AM27" s="254" t="s">
        <v>531</v>
      </c>
      <c r="AN27" s="244" t="s">
        <v>629</v>
      </c>
      <c r="AO27" s="244" t="s">
        <v>629</v>
      </c>
      <c r="AP27" s="244" t="s">
        <v>630</v>
      </c>
      <c r="AQ27" s="244" t="s">
        <v>646</v>
      </c>
      <c r="AR27" s="256"/>
      <c r="AS27" s="244">
        <f t="shared" si="16"/>
        <v>0</v>
      </c>
      <c r="AT27" s="244" t="s">
        <v>531</v>
      </c>
      <c r="AU27" s="244" t="s">
        <v>635</v>
      </c>
      <c r="AV27" s="244" t="s">
        <v>635</v>
      </c>
      <c r="AW27" s="244" t="s">
        <v>635</v>
      </c>
      <c r="AX27" s="244" t="s">
        <v>635</v>
      </c>
      <c r="AY27" s="256"/>
      <c r="AZ27" s="244">
        <f t="shared" si="17"/>
        <v>0</v>
      </c>
      <c r="BA27" s="244" t="s">
        <v>531</v>
      </c>
      <c r="BB27" s="244" t="s">
        <v>631</v>
      </c>
      <c r="BC27" s="244"/>
      <c r="BD27" s="244"/>
      <c r="BE27" s="244" t="s">
        <v>639</v>
      </c>
      <c r="BG27" s="245">
        <f t="shared" si="18"/>
        <v>2</v>
      </c>
      <c r="BH27" s="242">
        <f t="shared" si="19"/>
        <v>0</v>
      </c>
      <c r="BI27" s="242">
        <f t="shared" si="20"/>
        <v>0</v>
      </c>
      <c r="BJ27" s="242">
        <f t="shared" si="21"/>
        <v>0</v>
      </c>
      <c r="BK27" s="351">
        <f t="shared" si="22"/>
        <v>0</v>
      </c>
      <c r="BL27" s="246">
        <f t="shared" si="23"/>
        <v>0</v>
      </c>
      <c r="BM27" s="243">
        <f t="shared" si="24"/>
        <v>0</v>
      </c>
      <c r="BN27" s="243">
        <f t="shared" si="25"/>
        <v>0</v>
      </c>
      <c r="BO27" s="247">
        <f t="shared" si="26"/>
        <v>0</v>
      </c>
      <c r="BP27" s="248">
        <f t="shared" si="27"/>
        <v>0</v>
      </c>
      <c r="BQ27" s="243">
        <f t="shared" si="28"/>
        <v>0</v>
      </c>
      <c r="BR27" s="243">
        <f t="shared" si="29"/>
        <v>0</v>
      </c>
      <c r="BS27" s="249">
        <f t="shared" si="30"/>
        <v>0.4</v>
      </c>
      <c r="BT27" s="255">
        <f t="shared" si="43"/>
        <v>2</v>
      </c>
      <c r="BU27" s="350">
        <f t="shared" si="31"/>
        <v>0</v>
      </c>
      <c r="BV27" s="350">
        <f t="shared" si="32"/>
        <v>0</v>
      </c>
      <c r="BW27" s="350">
        <f t="shared" si="33"/>
        <v>0</v>
      </c>
      <c r="BX27" s="353">
        <f t="shared" si="34"/>
        <v>0</v>
      </c>
      <c r="BY27" s="246">
        <f t="shared" si="35"/>
        <v>0</v>
      </c>
      <c r="BZ27" s="243">
        <f t="shared" si="36"/>
        <v>0</v>
      </c>
      <c r="CA27" s="243">
        <f t="shared" si="37"/>
        <v>6.14</v>
      </c>
      <c r="CB27" s="247">
        <f t="shared" si="38"/>
        <v>0</v>
      </c>
      <c r="CC27" s="246">
        <f t="shared" si="39"/>
        <v>0</v>
      </c>
      <c r="CD27" s="243">
        <f t="shared" si="40"/>
        <v>0</v>
      </c>
      <c r="CE27" s="243">
        <f t="shared" si="41"/>
        <v>2.14</v>
      </c>
      <c r="CF27" s="243">
        <f t="shared" si="42"/>
        <v>0.51</v>
      </c>
    </row>
    <row r="28" spans="1:84" ht="20.100000000000001" customHeight="1" x14ac:dyDescent="0.15">
      <c r="A28" s="252">
        <f>IF(A27="",ROW()-3-COUNTBLANK($A$4:$A27),A27+1)</f>
        <v>25</v>
      </c>
      <c r="B28" s="253">
        <f>IF(A28="","",IF(B27="",ROW()-3-COUNTBLANK($B$4:$B27),B27+1))</f>
        <v>25</v>
      </c>
      <c r="C28" s="239" t="str">
        <f t="shared" si="7"/>
        <v>PES1</v>
      </c>
      <c r="D28" s="240" t="s">
        <v>910</v>
      </c>
      <c r="E28" s="241">
        <f>IF(D28="","",COUNTIF($D$4:D28,D28))</f>
        <v>1</v>
      </c>
      <c r="F28" s="310">
        <f>IF(D28="","",VLOOKUP(D28,'様式A-2'!$B$10:$E$434,4,0))</f>
        <v>20.5</v>
      </c>
      <c r="G28" s="241" t="s">
        <v>550</v>
      </c>
      <c r="H28" s="241" t="s">
        <v>500</v>
      </c>
      <c r="I28" s="241" t="s">
        <v>348</v>
      </c>
      <c r="J28" s="241" t="s">
        <v>913</v>
      </c>
      <c r="K28" s="241" t="s">
        <v>548</v>
      </c>
      <c r="L28" s="346"/>
      <c r="M28" s="346"/>
      <c r="N28" s="346">
        <v>1</v>
      </c>
      <c r="O28" s="346">
        <v>1</v>
      </c>
      <c r="P28" s="388"/>
      <c r="Q28" s="242" t="str">
        <f t="shared" si="45"/>
        <v xml:space="preserve">1.0m×1.0m </v>
      </c>
      <c r="R28" s="243">
        <f t="shared" si="8"/>
        <v>1</v>
      </c>
      <c r="S28" s="243" t="str">
        <f t="shared" si="9"/>
        <v/>
      </c>
      <c r="T28" s="241" t="s">
        <v>767</v>
      </c>
      <c r="U28" s="241" t="str">
        <f t="shared" si="46"/>
        <v/>
      </c>
      <c r="V28" s="241" t="str">
        <f t="shared" si="47"/>
        <v>－</v>
      </c>
      <c r="W28" s="241"/>
      <c r="X28" s="241" t="s">
        <v>625</v>
      </c>
      <c r="Y28" s="241" t="str">
        <f t="shared" si="10"/>
        <v>Ⅱ</v>
      </c>
      <c r="Z28" s="241" t="str">
        <f t="shared" si="11"/>
        <v>Ⅱ</v>
      </c>
      <c r="AA28" s="241" t="str">
        <f t="shared" si="2"/>
        <v>否</v>
      </c>
      <c r="AB28" s="241" t="str">
        <f t="shared" si="12"/>
        <v>要監視</v>
      </c>
      <c r="AC28" s="241" t="str">
        <f t="shared" si="13"/>
        <v>継続</v>
      </c>
      <c r="AD28" s="241" t="str">
        <f t="shared" si="14"/>
        <v>監視（日常巡視）</v>
      </c>
      <c r="AE28" s="241" t="str">
        <f t="shared" si="3"/>
        <v>－</v>
      </c>
      <c r="AF28" s="241" t="str">
        <f>IF(D28="","",INDEX($BA$4:$BE$45,MATCH(K28,$AZ$4:$AZ$45,0),MATCH(X28,$BA$3:$BE$3,0)))</f>
        <v>はく落防止対策</v>
      </c>
      <c r="AG28" s="241"/>
      <c r="AH28" s="242" t="str">
        <f t="shared" si="44"/>
        <v xml:space="preserve">うき・はく離、1.0m×1.0m </v>
      </c>
      <c r="AI28" s="242" t="str">
        <f t="shared" si="5"/>
        <v xml:space="preserve">1.0m×1.0m </v>
      </c>
      <c r="AK28" s="290"/>
      <c r="AL28" s="244"/>
      <c r="AM28" s="254" t="s">
        <v>531</v>
      </c>
      <c r="AN28" s="244" t="s">
        <v>629</v>
      </c>
      <c r="AO28" s="244" t="s">
        <v>629</v>
      </c>
      <c r="AP28" s="244" t="s">
        <v>630</v>
      </c>
      <c r="AQ28" s="244" t="s">
        <v>646</v>
      </c>
      <c r="AR28" s="256"/>
      <c r="AS28" s="244">
        <f t="shared" si="16"/>
        <v>0</v>
      </c>
      <c r="AT28" s="244" t="s">
        <v>531</v>
      </c>
      <c r="AU28" s="244" t="s">
        <v>635</v>
      </c>
      <c r="AV28" s="244" t="s">
        <v>635</v>
      </c>
      <c r="AW28" s="244" t="s">
        <v>635</v>
      </c>
      <c r="AX28" s="244" t="s">
        <v>635</v>
      </c>
      <c r="AY28" s="256"/>
      <c r="AZ28" s="244">
        <f t="shared" si="17"/>
        <v>0</v>
      </c>
      <c r="BA28" s="244" t="s">
        <v>531</v>
      </c>
      <c r="BB28" s="244" t="s">
        <v>631</v>
      </c>
      <c r="BC28" s="244"/>
      <c r="BD28" s="244"/>
      <c r="BE28" s="244" t="s">
        <v>639</v>
      </c>
      <c r="BG28" s="245" t="str">
        <f t="shared" si="18"/>
        <v>PE</v>
      </c>
      <c r="BH28" s="242">
        <f t="shared" si="19"/>
        <v>0</v>
      </c>
      <c r="BI28" s="242">
        <f t="shared" si="20"/>
        <v>0</v>
      </c>
      <c r="BJ28" s="242">
        <f t="shared" si="21"/>
        <v>0</v>
      </c>
      <c r="BK28" s="351">
        <f t="shared" si="22"/>
        <v>0</v>
      </c>
      <c r="BL28" s="246">
        <f t="shared" si="23"/>
        <v>0</v>
      </c>
      <c r="BM28" s="243">
        <f t="shared" si="24"/>
        <v>0</v>
      </c>
      <c r="BN28" s="243">
        <f t="shared" si="25"/>
        <v>1</v>
      </c>
      <c r="BO28" s="247">
        <f t="shared" si="26"/>
        <v>0</v>
      </c>
      <c r="BP28" s="248">
        <f t="shared" si="27"/>
        <v>0</v>
      </c>
      <c r="BQ28" s="243">
        <f t="shared" si="28"/>
        <v>0</v>
      </c>
      <c r="BR28" s="243">
        <f t="shared" si="29"/>
        <v>0</v>
      </c>
      <c r="BS28" s="249">
        <f t="shared" si="30"/>
        <v>0</v>
      </c>
      <c r="BT28" s="255" t="str">
        <f t="shared" si="43"/>
        <v/>
      </c>
      <c r="BU28" s="350">
        <f t="shared" si="31"/>
        <v>0</v>
      </c>
      <c r="BV28" s="350">
        <f t="shared" si="32"/>
        <v>0</v>
      </c>
      <c r="BW28" s="350">
        <f t="shared" si="33"/>
        <v>0</v>
      </c>
      <c r="BX28" s="353">
        <f t="shared" si="34"/>
        <v>0</v>
      </c>
      <c r="BY28" s="246">
        <f t="shared" si="35"/>
        <v>0</v>
      </c>
      <c r="BZ28" s="243">
        <f t="shared" si="36"/>
        <v>0</v>
      </c>
      <c r="CA28" s="243">
        <f t="shared" si="37"/>
        <v>1</v>
      </c>
      <c r="CB28" s="247">
        <f t="shared" si="38"/>
        <v>0</v>
      </c>
      <c r="CC28" s="246">
        <f t="shared" si="39"/>
        <v>0</v>
      </c>
      <c r="CD28" s="243">
        <f t="shared" si="40"/>
        <v>0</v>
      </c>
      <c r="CE28" s="243">
        <f t="shared" si="41"/>
        <v>0</v>
      </c>
      <c r="CF28" s="243">
        <f t="shared" si="42"/>
        <v>0</v>
      </c>
    </row>
    <row r="29" spans="1:84" ht="20.100000000000001" customHeight="1" x14ac:dyDescent="0.15">
      <c r="A29" s="252">
        <f>IF(A28="",ROW()-3-COUNTBLANK($A$4:$A28),A28+1)</f>
        <v>26</v>
      </c>
      <c r="B29" s="253">
        <f>IF(A29="","",IF(B28="",ROW()-3-COUNTBLANK($B$4:$B28),B28+1))</f>
        <v>26</v>
      </c>
      <c r="C29" s="239" t="str">
        <f t="shared" si="7"/>
        <v>PES2</v>
      </c>
      <c r="D29" s="240" t="s">
        <v>910</v>
      </c>
      <c r="E29" s="241">
        <f>IF(D29="","",COUNTIF($D$4:D29,D29))</f>
        <v>2</v>
      </c>
      <c r="F29" s="310">
        <f>IF(D29="","",VLOOKUP(D29,'様式A-2'!$B$10:$E$434,4,0))</f>
        <v>20.5</v>
      </c>
      <c r="G29" s="241" t="s">
        <v>550</v>
      </c>
      <c r="H29" s="241" t="s">
        <v>498</v>
      </c>
      <c r="I29" s="241" t="s">
        <v>348</v>
      </c>
      <c r="J29" s="241" t="s">
        <v>913</v>
      </c>
      <c r="K29" s="241" t="s">
        <v>548</v>
      </c>
      <c r="L29" s="346"/>
      <c r="M29" s="346"/>
      <c r="N29" s="346">
        <v>2.8</v>
      </c>
      <c r="O29" s="346">
        <v>2.9</v>
      </c>
      <c r="P29" s="388"/>
      <c r="Q29" s="242" t="str">
        <f t="shared" si="45"/>
        <v xml:space="preserve">2.8m×2.9m </v>
      </c>
      <c r="R29" s="243">
        <f t="shared" si="8"/>
        <v>8.1199999999999992</v>
      </c>
      <c r="S29" s="243" t="str">
        <f t="shared" si="9"/>
        <v/>
      </c>
      <c r="T29" s="241" t="s">
        <v>767</v>
      </c>
      <c r="U29" s="241" t="str">
        <f t="shared" si="46"/>
        <v/>
      </c>
      <c r="V29" s="241" t="str">
        <f t="shared" si="47"/>
        <v>－</v>
      </c>
      <c r="W29" s="241"/>
      <c r="X29" s="241" t="s">
        <v>624</v>
      </c>
      <c r="Y29" s="241" t="str">
        <f t="shared" si="10"/>
        <v>Ⅱ</v>
      </c>
      <c r="Z29" s="241" t="str">
        <f t="shared" si="11"/>
        <v>Ⅱ</v>
      </c>
      <c r="AA29" s="241" t="str">
        <f t="shared" si="2"/>
        <v>否</v>
      </c>
      <c r="AB29" s="241" t="str">
        <f t="shared" si="12"/>
        <v>要監視</v>
      </c>
      <c r="AC29" s="241" t="str">
        <f t="shared" si="13"/>
        <v>継続</v>
      </c>
      <c r="AD29" s="241" t="str">
        <f t="shared" si="14"/>
        <v>監視（日常巡視）</v>
      </c>
      <c r="AE29" s="241" t="str">
        <f t="shared" si="3"/>
        <v>－</v>
      </c>
      <c r="AF29" s="241" t="str">
        <f>IF(D29="","",INDEX($BA$4:$BE$45,MATCH(K29,$AZ$4:$AZ$45,0),MATCH(X29,$BA$3:$BE$3,0)))</f>
        <v>継続監視</v>
      </c>
      <c r="AG29" s="241"/>
      <c r="AH29" s="242" t="str">
        <f t="shared" si="44"/>
        <v xml:space="preserve">うき・はく離、2.8m×2.9m </v>
      </c>
      <c r="AI29" s="242" t="str">
        <f t="shared" si="5"/>
        <v xml:space="preserve">2.8m×2.9m </v>
      </c>
      <c r="AK29" s="291"/>
      <c r="AL29" s="244"/>
      <c r="AM29" s="254" t="s">
        <v>531</v>
      </c>
      <c r="AN29" s="244" t="s">
        <v>629</v>
      </c>
      <c r="AO29" s="244" t="s">
        <v>629</v>
      </c>
      <c r="AP29" s="244" t="s">
        <v>630</v>
      </c>
      <c r="AQ29" s="244" t="s">
        <v>646</v>
      </c>
      <c r="AR29" s="256"/>
      <c r="AS29" s="244">
        <f t="shared" si="16"/>
        <v>0</v>
      </c>
      <c r="AT29" s="244" t="s">
        <v>531</v>
      </c>
      <c r="AU29" s="244" t="s">
        <v>635</v>
      </c>
      <c r="AV29" s="244" t="s">
        <v>635</v>
      </c>
      <c r="AW29" s="244" t="s">
        <v>635</v>
      </c>
      <c r="AX29" s="244" t="s">
        <v>635</v>
      </c>
      <c r="AY29" s="256"/>
      <c r="AZ29" s="244">
        <f t="shared" si="17"/>
        <v>0</v>
      </c>
      <c r="BA29" s="244" t="s">
        <v>531</v>
      </c>
      <c r="BB29" s="244" t="s">
        <v>631</v>
      </c>
      <c r="BC29" s="242"/>
      <c r="BD29" s="244"/>
      <c r="BE29" s="244" t="s">
        <v>639</v>
      </c>
      <c r="BG29" s="245" t="str">
        <f t="shared" si="18"/>
        <v>PE</v>
      </c>
      <c r="BH29" s="242">
        <f t="shared" si="19"/>
        <v>0</v>
      </c>
      <c r="BI29" s="242">
        <f t="shared" si="20"/>
        <v>0</v>
      </c>
      <c r="BJ29" s="242">
        <f t="shared" si="21"/>
        <v>0</v>
      </c>
      <c r="BK29" s="351">
        <f t="shared" si="22"/>
        <v>0</v>
      </c>
      <c r="BL29" s="246">
        <f t="shared" si="23"/>
        <v>0</v>
      </c>
      <c r="BM29" s="243">
        <f t="shared" si="24"/>
        <v>0</v>
      </c>
      <c r="BN29" s="243">
        <f t="shared" si="25"/>
        <v>0</v>
      </c>
      <c r="BO29" s="247">
        <f t="shared" si="26"/>
        <v>8.1199999999999992</v>
      </c>
      <c r="BP29" s="248">
        <f t="shared" si="27"/>
        <v>0</v>
      </c>
      <c r="BQ29" s="243">
        <f t="shared" si="28"/>
        <v>0</v>
      </c>
      <c r="BR29" s="243">
        <f t="shared" si="29"/>
        <v>0</v>
      </c>
      <c r="BS29" s="249">
        <f t="shared" si="30"/>
        <v>0</v>
      </c>
      <c r="BT29" s="255" t="str">
        <f t="shared" si="43"/>
        <v/>
      </c>
      <c r="BU29" s="350">
        <f t="shared" si="31"/>
        <v>0</v>
      </c>
      <c r="BV29" s="350">
        <f t="shared" si="32"/>
        <v>0</v>
      </c>
      <c r="BW29" s="350">
        <f t="shared" si="33"/>
        <v>0</v>
      </c>
      <c r="BX29" s="353">
        <f t="shared" si="34"/>
        <v>0</v>
      </c>
      <c r="BY29" s="246">
        <f t="shared" si="35"/>
        <v>0</v>
      </c>
      <c r="BZ29" s="243">
        <f t="shared" si="36"/>
        <v>0</v>
      </c>
      <c r="CA29" s="243">
        <f t="shared" si="37"/>
        <v>1</v>
      </c>
      <c r="CB29" s="247">
        <f t="shared" si="38"/>
        <v>8.1199999999999992</v>
      </c>
      <c r="CC29" s="246">
        <f t="shared" si="39"/>
        <v>0</v>
      </c>
      <c r="CD29" s="243">
        <f t="shared" si="40"/>
        <v>0</v>
      </c>
      <c r="CE29" s="243">
        <f t="shared" si="41"/>
        <v>0</v>
      </c>
      <c r="CF29" s="243">
        <f t="shared" si="42"/>
        <v>0</v>
      </c>
    </row>
    <row r="30" spans="1:84" ht="20.100000000000001" customHeight="1" x14ac:dyDescent="0.15">
      <c r="A30" s="252">
        <f>IF(A29="",ROW()-3-COUNTBLANK($A$4:$A29),A29+1)</f>
        <v>27</v>
      </c>
      <c r="B30" s="253">
        <f>IF(A30="","",IF(B29="",ROW()-3-COUNTBLANK($B$4:$B29),B29+1))</f>
        <v>27</v>
      </c>
      <c r="C30" s="239" t="str">
        <f t="shared" si="7"/>
        <v>PES3</v>
      </c>
      <c r="D30" s="240" t="s">
        <v>910</v>
      </c>
      <c r="E30" s="241">
        <f>IF(D30="","",COUNTIF($D$4:D30,D30))</f>
        <v>3</v>
      </c>
      <c r="F30" s="310">
        <f>IF(D30="","",VLOOKUP(D30,'様式A-2'!$B$10:$E$434,4,0))</f>
        <v>20.5</v>
      </c>
      <c r="G30" s="241" t="s">
        <v>550</v>
      </c>
      <c r="H30" s="241" t="s">
        <v>510</v>
      </c>
      <c r="I30" s="241" t="s">
        <v>348</v>
      </c>
      <c r="J30" s="241" t="s">
        <v>913</v>
      </c>
      <c r="K30" s="241" t="s">
        <v>548</v>
      </c>
      <c r="L30" s="346"/>
      <c r="M30" s="346"/>
      <c r="N30" s="346">
        <v>1.5</v>
      </c>
      <c r="O30" s="346">
        <v>5</v>
      </c>
      <c r="P30" s="388"/>
      <c r="Q30" s="242" t="str">
        <f t="shared" si="45"/>
        <v xml:space="preserve">1.5m×5.0m </v>
      </c>
      <c r="R30" s="243">
        <f t="shared" si="8"/>
        <v>7.5</v>
      </c>
      <c r="S30" s="243" t="str">
        <f t="shared" si="9"/>
        <v/>
      </c>
      <c r="T30" s="241" t="s">
        <v>767</v>
      </c>
      <c r="U30" s="241" t="str">
        <f t="shared" si="46"/>
        <v/>
      </c>
      <c r="V30" s="241" t="str">
        <f t="shared" si="47"/>
        <v>－</v>
      </c>
      <c r="W30" s="241"/>
      <c r="X30" s="241" t="s">
        <v>625</v>
      </c>
      <c r="Y30" s="241" t="str">
        <f t="shared" si="10"/>
        <v>Ⅱ</v>
      </c>
      <c r="Z30" s="241" t="str">
        <f t="shared" si="11"/>
        <v>Ⅱ</v>
      </c>
      <c r="AA30" s="241" t="str">
        <f t="shared" si="2"/>
        <v>否</v>
      </c>
      <c r="AB30" s="241" t="str">
        <f t="shared" si="12"/>
        <v>要監視</v>
      </c>
      <c r="AC30" s="241" t="str">
        <f t="shared" si="13"/>
        <v>継続</v>
      </c>
      <c r="AD30" s="241" t="str">
        <f t="shared" si="14"/>
        <v>監視（日常巡視）</v>
      </c>
      <c r="AE30" s="241" t="str">
        <f t="shared" si="3"/>
        <v>－</v>
      </c>
      <c r="AF30" s="241" t="str">
        <f t="shared" si="15"/>
        <v>はく落防止対策</v>
      </c>
      <c r="AG30" s="241"/>
      <c r="AH30" s="242" t="str">
        <f t="shared" si="44"/>
        <v xml:space="preserve">うき・はく離、1.5m×5.0m </v>
      </c>
      <c r="AI30" s="242" t="s">
        <v>911</v>
      </c>
      <c r="AL30" s="244"/>
      <c r="AM30" s="254" t="s">
        <v>531</v>
      </c>
      <c r="AN30" s="244" t="s">
        <v>629</v>
      </c>
      <c r="AO30" s="244" t="s">
        <v>629</v>
      </c>
      <c r="AP30" s="244" t="s">
        <v>630</v>
      </c>
      <c r="AQ30" s="244" t="s">
        <v>646</v>
      </c>
      <c r="AR30" s="256"/>
      <c r="AS30" s="244">
        <f t="shared" si="16"/>
        <v>0</v>
      </c>
      <c r="AT30" s="244" t="s">
        <v>531</v>
      </c>
      <c r="AU30" s="244" t="s">
        <v>635</v>
      </c>
      <c r="AV30" s="244" t="s">
        <v>635</v>
      </c>
      <c r="AW30" s="244" t="s">
        <v>635</v>
      </c>
      <c r="AX30" s="244" t="s">
        <v>635</v>
      </c>
      <c r="AY30" s="256"/>
      <c r="AZ30" s="244">
        <f t="shared" si="17"/>
        <v>0</v>
      </c>
      <c r="BA30" s="244" t="s">
        <v>531</v>
      </c>
      <c r="BB30" s="244" t="s">
        <v>631</v>
      </c>
      <c r="BC30" s="242"/>
      <c r="BD30" s="244"/>
      <c r="BE30" s="244" t="s">
        <v>639</v>
      </c>
      <c r="BG30" s="245" t="str">
        <f t="shared" si="18"/>
        <v>PE</v>
      </c>
      <c r="BH30" s="242">
        <f t="shared" si="19"/>
        <v>0</v>
      </c>
      <c r="BI30" s="242">
        <f t="shared" si="20"/>
        <v>0</v>
      </c>
      <c r="BJ30" s="242">
        <f t="shared" si="21"/>
        <v>0</v>
      </c>
      <c r="BK30" s="351">
        <f t="shared" si="22"/>
        <v>0</v>
      </c>
      <c r="BL30" s="246">
        <f t="shared" si="23"/>
        <v>0</v>
      </c>
      <c r="BM30" s="243">
        <f t="shared" si="24"/>
        <v>0</v>
      </c>
      <c r="BN30" s="243">
        <f t="shared" si="25"/>
        <v>7.5</v>
      </c>
      <c r="BO30" s="247">
        <f t="shared" si="26"/>
        <v>0</v>
      </c>
      <c r="BP30" s="248">
        <f t="shared" si="27"/>
        <v>0</v>
      </c>
      <c r="BQ30" s="243">
        <f t="shared" si="28"/>
        <v>0</v>
      </c>
      <c r="BR30" s="243">
        <f t="shared" si="29"/>
        <v>0</v>
      </c>
      <c r="BS30" s="249">
        <f t="shared" si="30"/>
        <v>0</v>
      </c>
      <c r="BT30" s="255" t="str">
        <f t="shared" si="43"/>
        <v/>
      </c>
      <c r="BU30" s="350">
        <f t="shared" si="31"/>
        <v>0</v>
      </c>
      <c r="BV30" s="350">
        <f t="shared" si="32"/>
        <v>0</v>
      </c>
      <c r="BW30" s="350">
        <f t="shared" si="33"/>
        <v>0</v>
      </c>
      <c r="BX30" s="353">
        <f t="shared" si="34"/>
        <v>0</v>
      </c>
      <c r="BY30" s="246">
        <f t="shared" si="35"/>
        <v>0</v>
      </c>
      <c r="BZ30" s="243">
        <f t="shared" si="36"/>
        <v>0</v>
      </c>
      <c r="CA30" s="243">
        <f t="shared" si="37"/>
        <v>8.5</v>
      </c>
      <c r="CB30" s="247">
        <f t="shared" si="38"/>
        <v>8.1199999999999992</v>
      </c>
      <c r="CC30" s="246">
        <f t="shared" si="39"/>
        <v>0</v>
      </c>
      <c r="CD30" s="243">
        <f t="shared" si="40"/>
        <v>0</v>
      </c>
      <c r="CE30" s="243">
        <f t="shared" si="41"/>
        <v>0</v>
      </c>
      <c r="CF30" s="243">
        <f t="shared" si="42"/>
        <v>0</v>
      </c>
    </row>
    <row r="31" spans="1:84" ht="20.100000000000001" customHeight="1" x14ac:dyDescent="0.15">
      <c r="A31" s="252">
        <f>IF(A30="",ROW()-3-COUNTBLANK($A$4:$A30),A30+1)</f>
        <v>28</v>
      </c>
      <c r="B31" s="253">
        <f>IF(A31="","",IF(B30="",ROW()-3-COUNTBLANK($B$4:$B30),B30+1))</f>
        <v>28</v>
      </c>
      <c r="C31" s="239" t="str">
        <f t="shared" si="7"/>
        <v>PES4</v>
      </c>
      <c r="D31" s="240" t="s">
        <v>910</v>
      </c>
      <c r="E31" s="241">
        <f>IF(D31="","",COUNTIF($D$4:D31,D31))</f>
        <v>4</v>
      </c>
      <c r="F31" s="310">
        <f>IF(D31="","",VLOOKUP(D31,'様式A-2'!$B$10:$E$434,4,0))</f>
        <v>20.5</v>
      </c>
      <c r="G31" s="241" t="s">
        <v>347</v>
      </c>
      <c r="H31" s="241" t="s">
        <v>369</v>
      </c>
      <c r="I31" s="241" t="s">
        <v>349</v>
      </c>
      <c r="J31" s="241" t="s">
        <v>355</v>
      </c>
      <c r="K31" s="241" t="s">
        <v>349</v>
      </c>
      <c r="L31" s="346"/>
      <c r="M31" s="346"/>
      <c r="N31" s="346">
        <v>0.3</v>
      </c>
      <c r="O31" s="346">
        <v>0.4</v>
      </c>
      <c r="P31" s="388"/>
      <c r="Q31" s="242" t="str">
        <f t="shared" si="45"/>
        <v xml:space="preserve">0.3m×0.4m </v>
      </c>
      <c r="R31" s="243">
        <f t="shared" si="8"/>
        <v>0.12</v>
      </c>
      <c r="S31" s="243" t="str">
        <f t="shared" si="9"/>
        <v/>
      </c>
      <c r="T31" s="241" t="s">
        <v>655</v>
      </c>
      <c r="U31" s="241" t="str">
        <f t="shared" si="46"/>
        <v>－</v>
      </c>
      <c r="V31" s="241" t="str">
        <f t="shared" si="47"/>
        <v>－</v>
      </c>
      <c r="W31" s="241"/>
      <c r="X31" s="241" t="s">
        <v>624</v>
      </c>
      <c r="Y31" s="241" t="str">
        <f t="shared" si="10"/>
        <v>Ⅱ</v>
      </c>
      <c r="Z31" s="241" t="str">
        <f t="shared" si="11"/>
        <v>Ⅱ</v>
      </c>
      <c r="AA31" s="241" t="str">
        <f t="shared" si="2"/>
        <v>否</v>
      </c>
      <c r="AB31" s="241" t="str">
        <f t="shared" si="12"/>
        <v>要監視</v>
      </c>
      <c r="AC31" s="241" t="str">
        <f t="shared" si="13"/>
        <v>－</v>
      </c>
      <c r="AD31" s="241" t="str">
        <f t="shared" si="14"/>
        <v>－</v>
      </c>
      <c r="AE31" s="241" t="str">
        <f>IF(D31="","",INDEX($AT$4:$AX$45,MATCH(K31,$AS$4:$AS$45,0),MATCH(X31,$AT$3:$AX$3,0)))</f>
        <v>－</v>
      </c>
      <c r="AF31" s="241" t="str">
        <f t="shared" si="15"/>
        <v>継続監視</v>
      </c>
      <c r="AG31" s="241"/>
      <c r="AH31" s="242" t="str">
        <f t="shared" si="44"/>
        <v xml:space="preserve">滞水、0.3m×0.4m </v>
      </c>
      <c r="AI31" s="242" t="str">
        <f t="shared" si="5"/>
        <v>－</v>
      </c>
      <c r="AL31" s="244"/>
      <c r="AM31" s="254" t="s">
        <v>531</v>
      </c>
      <c r="AN31" s="244" t="s">
        <v>629</v>
      </c>
      <c r="AO31" s="244" t="s">
        <v>629</v>
      </c>
      <c r="AP31" s="244" t="s">
        <v>630</v>
      </c>
      <c r="AQ31" s="244" t="s">
        <v>646</v>
      </c>
      <c r="AR31" s="256"/>
      <c r="AS31" s="244">
        <f t="shared" si="16"/>
        <v>0</v>
      </c>
      <c r="AT31" s="244" t="s">
        <v>531</v>
      </c>
      <c r="AU31" s="244" t="s">
        <v>635</v>
      </c>
      <c r="AV31" s="244" t="s">
        <v>635</v>
      </c>
      <c r="AW31" s="244" t="s">
        <v>635</v>
      </c>
      <c r="AX31" s="244" t="s">
        <v>635</v>
      </c>
      <c r="AY31" s="256"/>
      <c r="AZ31" s="244">
        <f t="shared" si="17"/>
        <v>0</v>
      </c>
      <c r="BA31" s="244" t="s">
        <v>531</v>
      </c>
      <c r="BB31" s="244" t="s">
        <v>631</v>
      </c>
      <c r="BC31" s="244"/>
      <c r="BD31" s="244"/>
      <c r="BE31" s="244" t="s">
        <v>639</v>
      </c>
      <c r="BG31" s="245" t="str">
        <f t="shared" si="18"/>
        <v>PE</v>
      </c>
      <c r="BH31" s="242">
        <f t="shared" si="19"/>
        <v>0</v>
      </c>
      <c r="BI31" s="242">
        <f t="shared" si="20"/>
        <v>0</v>
      </c>
      <c r="BJ31" s="242">
        <f t="shared" si="21"/>
        <v>0</v>
      </c>
      <c r="BK31" s="351">
        <f t="shared" si="22"/>
        <v>0</v>
      </c>
      <c r="BL31" s="246">
        <f t="shared" si="23"/>
        <v>0</v>
      </c>
      <c r="BM31" s="243">
        <f t="shared" si="24"/>
        <v>0</v>
      </c>
      <c r="BN31" s="243">
        <f t="shared" si="25"/>
        <v>0</v>
      </c>
      <c r="BO31" s="247">
        <f t="shared" si="26"/>
        <v>0</v>
      </c>
      <c r="BP31" s="248">
        <f t="shared" si="27"/>
        <v>0</v>
      </c>
      <c r="BQ31" s="243">
        <f t="shared" si="28"/>
        <v>0</v>
      </c>
      <c r="BR31" s="243">
        <f t="shared" si="29"/>
        <v>0</v>
      </c>
      <c r="BS31" s="249">
        <f t="shared" si="30"/>
        <v>0.12</v>
      </c>
      <c r="BT31" s="255" t="str">
        <f t="shared" si="43"/>
        <v>PE</v>
      </c>
      <c r="BU31" s="350">
        <f t="shared" si="31"/>
        <v>0</v>
      </c>
      <c r="BV31" s="350">
        <f t="shared" si="32"/>
        <v>0</v>
      </c>
      <c r="BW31" s="350">
        <f t="shared" si="33"/>
        <v>0</v>
      </c>
      <c r="BX31" s="353">
        <f t="shared" si="34"/>
        <v>0</v>
      </c>
      <c r="BY31" s="246">
        <f t="shared" si="35"/>
        <v>0</v>
      </c>
      <c r="BZ31" s="243">
        <f t="shared" si="36"/>
        <v>0</v>
      </c>
      <c r="CA31" s="243">
        <f t="shared" si="37"/>
        <v>8.5</v>
      </c>
      <c r="CB31" s="247">
        <f t="shared" si="38"/>
        <v>8.1199999999999992</v>
      </c>
      <c r="CC31" s="246">
        <f t="shared" si="39"/>
        <v>0</v>
      </c>
      <c r="CD31" s="243">
        <f t="shared" si="40"/>
        <v>0</v>
      </c>
      <c r="CE31" s="243">
        <f t="shared" si="41"/>
        <v>0</v>
      </c>
      <c r="CF31" s="243">
        <f t="shared" si="42"/>
        <v>0.12</v>
      </c>
    </row>
    <row r="32" spans="1:84" ht="20.100000000000001" customHeight="1" x14ac:dyDescent="0.15">
      <c r="A32" s="252">
        <f>IF(A31="",ROW()-3-COUNTBLANK($A$4:$A31),A31+1)</f>
        <v>29</v>
      </c>
      <c r="B32" s="253">
        <f>IF(A32="","",IF(B31="",ROW()-3-COUNTBLANK($B$4:$B31),B31+1))</f>
        <v>29</v>
      </c>
      <c r="C32" s="239" t="str">
        <f t="shared" si="7"/>
        <v>S</v>
      </c>
      <c r="D32" s="240"/>
      <c r="E32" s="241" t="str">
        <f>IF(D32="","",COUNTIF($D$4:D32,D32))</f>
        <v/>
      </c>
      <c r="F32" s="310" t="str">
        <f>IF(D32="","",VLOOKUP(D32,'様式A-2'!$B$10:$E$434,4,0))</f>
        <v/>
      </c>
      <c r="G32" s="241"/>
      <c r="H32" s="241"/>
      <c r="I32" s="241"/>
      <c r="J32" s="241"/>
      <c r="K32" s="241"/>
      <c r="L32" s="346"/>
      <c r="M32" s="346"/>
      <c r="N32" s="346"/>
      <c r="O32" s="346"/>
      <c r="P32" s="388"/>
      <c r="Q32" s="242">
        <f t="shared" si="45"/>
        <v>0</v>
      </c>
      <c r="R32" s="243">
        <f t="shared" si="8"/>
        <v>0</v>
      </c>
      <c r="S32" s="243" t="str">
        <f t="shared" si="9"/>
        <v/>
      </c>
      <c r="T32" s="241"/>
      <c r="U32" s="241" t="str">
        <f t="shared" si="46"/>
        <v/>
      </c>
      <c r="V32" s="241" t="str">
        <f t="shared" si="47"/>
        <v/>
      </c>
      <c r="W32" s="241"/>
      <c r="X32" s="241"/>
      <c r="Y32" s="241" t="str">
        <f t="shared" si="10"/>
        <v/>
      </c>
      <c r="Z32" s="241" t="str">
        <f t="shared" si="11"/>
        <v/>
      </c>
      <c r="AA32" s="241" t="str">
        <f t="shared" si="2"/>
        <v/>
      </c>
      <c r="AB32" s="241" t="str">
        <f t="shared" si="12"/>
        <v/>
      </c>
      <c r="AC32" s="241" t="str">
        <f t="shared" si="13"/>
        <v/>
      </c>
      <c r="AD32" s="241" t="str">
        <f t="shared" si="14"/>
        <v/>
      </c>
      <c r="AE32" s="241" t="str">
        <f t="shared" si="3"/>
        <v/>
      </c>
      <c r="AF32" s="241" t="str">
        <f t="shared" si="15"/>
        <v/>
      </c>
      <c r="AG32" s="241"/>
      <c r="AH32" s="242" t="str">
        <f t="shared" si="44"/>
        <v/>
      </c>
      <c r="AI32" s="242" t="str">
        <f t="shared" si="5"/>
        <v/>
      </c>
      <c r="AL32" s="244"/>
      <c r="AM32" s="254" t="s">
        <v>531</v>
      </c>
      <c r="AN32" s="244" t="s">
        <v>629</v>
      </c>
      <c r="AO32" s="244" t="s">
        <v>629</v>
      </c>
      <c r="AP32" s="244" t="s">
        <v>630</v>
      </c>
      <c r="AQ32" s="244" t="s">
        <v>646</v>
      </c>
      <c r="AR32" s="256"/>
      <c r="AS32" s="244">
        <f t="shared" si="16"/>
        <v>0</v>
      </c>
      <c r="AT32" s="244" t="s">
        <v>531</v>
      </c>
      <c r="AU32" s="244" t="s">
        <v>635</v>
      </c>
      <c r="AV32" s="244" t="s">
        <v>635</v>
      </c>
      <c r="AW32" s="244" t="s">
        <v>635</v>
      </c>
      <c r="AX32" s="244" t="s">
        <v>635</v>
      </c>
      <c r="AY32" s="256"/>
      <c r="AZ32" s="244">
        <f t="shared" si="17"/>
        <v>0</v>
      </c>
      <c r="BA32" s="244" t="s">
        <v>531</v>
      </c>
      <c r="BB32" s="244" t="s">
        <v>631</v>
      </c>
      <c r="BC32" s="244"/>
      <c r="BD32" s="244"/>
      <c r="BE32" s="244" t="s">
        <v>639</v>
      </c>
      <c r="BG32" s="245">
        <f t="shared" si="18"/>
        <v>0</v>
      </c>
      <c r="BH32" s="242">
        <f t="shared" si="19"/>
        <v>0</v>
      </c>
      <c r="BI32" s="242">
        <f t="shared" si="20"/>
        <v>0</v>
      </c>
      <c r="BJ32" s="242">
        <f t="shared" si="21"/>
        <v>0</v>
      </c>
      <c r="BK32" s="351">
        <f t="shared" si="22"/>
        <v>0</v>
      </c>
      <c r="BL32" s="246">
        <f t="shared" si="23"/>
        <v>0</v>
      </c>
      <c r="BM32" s="243">
        <f t="shared" si="24"/>
        <v>0</v>
      </c>
      <c r="BN32" s="243">
        <f t="shared" si="25"/>
        <v>0</v>
      </c>
      <c r="BO32" s="247">
        <f t="shared" si="26"/>
        <v>0</v>
      </c>
      <c r="BP32" s="248">
        <f t="shared" si="27"/>
        <v>0</v>
      </c>
      <c r="BQ32" s="243">
        <f t="shared" si="28"/>
        <v>0</v>
      </c>
      <c r="BR32" s="243">
        <f t="shared" si="29"/>
        <v>0</v>
      </c>
      <c r="BS32" s="249">
        <f t="shared" si="30"/>
        <v>0</v>
      </c>
      <c r="BT32" s="255" t="str">
        <f t="shared" si="43"/>
        <v/>
      </c>
      <c r="BU32" s="350">
        <f t="shared" si="31"/>
        <v>0</v>
      </c>
      <c r="BV32" s="350">
        <f t="shared" si="32"/>
        <v>0</v>
      </c>
      <c r="BW32" s="350">
        <f t="shared" si="33"/>
        <v>0</v>
      </c>
      <c r="BX32" s="353">
        <f t="shared" si="34"/>
        <v>0</v>
      </c>
      <c r="BY32" s="246">
        <f t="shared" si="35"/>
        <v>0</v>
      </c>
      <c r="BZ32" s="243">
        <f t="shared" si="36"/>
        <v>0</v>
      </c>
      <c r="CA32" s="243">
        <f t="shared" si="37"/>
        <v>0</v>
      </c>
      <c r="CB32" s="247">
        <f t="shared" si="38"/>
        <v>0</v>
      </c>
      <c r="CC32" s="246">
        <f t="shared" si="39"/>
        <v>0</v>
      </c>
      <c r="CD32" s="243">
        <f t="shared" si="40"/>
        <v>0</v>
      </c>
      <c r="CE32" s="243">
        <f t="shared" si="41"/>
        <v>0</v>
      </c>
      <c r="CF32" s="243">
        <f t="shared" si="42"/>
        <v>0</v>
      </c>
    </row>
    <row r="33" spans="1:84" ht="20.100000000000001" customHeight="1" x14ac:dyDescent="0.15">
      <c r="A33" s="252">
        <f>IF(A32="",ROW()-3-COUNTBLANK($A$4:$A32),A32+1)</f>
        <v>30</v>
      </c>
      <c r="B33" s="253">
        <f>IF(A33="","",IF(B32="",ROW()-3-COUNTBLANK($B$4:$B32),B32+1))</f>
        <v>30</v>
      </c>
      <c r="C33" s="239" t="str">
        <f t="shared" si="7"/>
        <v>S</v>
      </c>
      <c r="D33" s="240"/>
      <c r="E33" s="241" t="str">
        <f>IF(D33="","",COUNTIF($D$4:D33,D33))</f>
        <v/>
      </c>
      <c r="F33" s="310" t="str">
        <f>IF(D33="","",VLOOKUP(D33,'様式A-2'!$B$10:$E$434,4,0))</f>
        <v/>
      </c>
      <c r="G33" s="241"/>
      <c r="H33" s="241"/>
      <c r="I33" s="241"/>
      <c r="J33" s="241"/>
      <c r="K33" s="241"/>
      <c r="L33" s="346"/>
      <c r="M33" s="346"/>
      <c r="N33" s="346"/>
      <c r="O33" s="346"/>
      <c r="P33" s="388"/>
      <c r="Q33" s="242">
        <f t="shared" si="45"/>
        <v>0</v>
      </c>
      <c r="R33" s="243">
        <f t="shared" si="8"/>
        <v>0</v>
      </c>
      <c r="S33" s="243" t="str">
        <f t="shared" si="9"/>
        <v/>
      </c>
      <c r="T33" s="241"/>
      <c r="U33" s="241" t="str">
        <f t="shared" si="46"/>
        <v/>
      </c>
      <c r="V33" s="241" t="str">
        <f t="shared" si="47"/>
        <v/>
      </c>
      <c r="W33" s="241"/>
      <c r="X33" s="241"/>
      <c r="Y33" s="241" t="str">
        <f t="shared" si="10"/>
        <v/>
      </c>
      <c r="Z33" s="241" t="str">
        <f t="shared" si="11"/>
        <v/>
      </c>
      <c r="AA33" s="241" t="str">
        <f t="shared" si="2"/>
        <v/>
      </c>
      <c r="AB33" s="241" t="str">
        <f t="shared" si="12"/>
        <v/>
      </c>
      <c r="AC33" s="241" t="str">
        <f t="shared" si="13"/>
        <v/>
      </c>
      <c r="AD33" s="241" t="str">
        <f t="shared" si="14"/>
        <v/>
      </c>
      <c r="AE33" s="241" t="str">
        <f t="shared" si="3"/>
        <v/>
      </c>
      <c r="AF33" s="241" t="str">
        <f t="shared" si="15"/>
        <v/>
      </c>
      <c r="AG33" s="241"/>
      <c r="AH33" s="242" t="str">
        <f t="shared" si="44"/>
        <v/>
      </c>
      <c r="AI33" s="242" t="str">
        <f t="shared" si="5"/>
        <v/>
      </c>
      <c r="AK33" s="290" t="s">
        <v>784</v>
      </c>
      <c r="AL33" s="244" t="s">
        <v>638</v>
      </c>
      <c r="AM33" s="254" t="s">
        <v>531</v>
      </c>
      <c r="AN33" s="244" t="s">
        <v>629</v>
      </c>
      <c r="AO33" s="244" t="s">
        <v>629</v>
      </c>
      <c r="AP33" s="244" t="s">
        <v>630</v>
      </c>
      <c r="AQ33" s="244"/>
      <c r="AR33" s="227"/>
      <c r="AS33" s="244" t="str">
        <f t="shared" si="16"/>
        <v>異物混入</v>
      </c>
      <c r="AT33" s="244" t="s">
        <v>531</v>
      </c>
      <c r="AU33" s="244" t="s">
        <v>635</v>
      </c>
      <c r="AV33" s="244" t="s">
        <v>635</v>
      </c>
      <c r="AW33" s="244" t="s">
        <v>635</v>
      </c>
      <c r="AX33" s="244" t="s">
        <v>635</v>
      </c>
      <c r="AY33" s="228"/>
      <c r="AZ33" s="244" t="str">
        <f t="shared" si="17"/>
        <v>異物混入</v>
      </c>
      <c r="BA33" s="244" t="s">
        <v>531</v>
      </c>
      <c r="BB33" s="244" t="s">
        <v>631</v>
      </c>
      <c r="BC33" s="244" t="s">
        <v>639</v>
      </c>
      <c r="BD33" s="244" t="s">
        <v>639</v>
      </c>
      <c r="BE33" s="244" t="s">
        <v>639</v>
      </c>
      <c r="BG33" s="245">
        <f t="shared" si="18"/>
        <v>0</v>
      </c>
      <c r="BH33" s="242">
        <f t="shared" si="19"/>
        <v>0</v>
      </c>
      <c r="BI33" s="242">
        <f t="shared" si="20"/>
        <v>0</v>
      </c>
      <c r="BJ33" s="242">
        <f t="shared" si="21"/>
        <v>0</v>
      </c>
      <c r="BK33" s="351">
        <f t="shared" si="22"/>
        <v>0</v>
      </c>
      <c r="BL33" s="246">
        <f t="shared" si="23"/>
        <v>0</v>
      </c>
      <c r="BM33" s="243">
        <f t="shared" si="24"/>
        <v>0</v>
      </c>
      <c r="BN33" s="243">
        <f t="shared" si="25"/>
        <v>0</v>
      </c>
      <c r="BO33" s="247">
        <f t="shared" si="26"/>
        <v>0</v>
      </c>
      <c r="BP33" s="248">
        <f t="shared" si="27"/>
        <v>0</v>
      </c>
      <c r="BQ33" s="243">
        <f t="shared" si="28"/>
        <v>0</v>
      </c>
      <c r="BR33" s="243">
        <f t="shared" si="29"/>
        <v>0</v>
      </c>
      <c r="BS33" s="249">
        <f t="shared" si="30"/>
        <v>0</v>
      </c>
      <c r="BT33" s="255" t="str">
        <f t="shared" si="43"/>
        <v/>
      </c>
      <c r="BU33" s="350">
        <f t="shared" si="31"/>
        <v>0</v>
      </c>
      <c r="BV33" s="350">
        <f t="shared" si="32"/>
        <v>0</v>
      </c>
      <c r="BW33" s="350">
        <f t="shared" si="33"/>
        <v>0</v>
      </c>
      <c r="BX33" s="353">
        <f t="shared" si="34"/>
        <v>0</v>
      </c>
      <c r="BY33" s="246">
        <f t="shared" si="35"/>
        <v>0</v>
      </c>
      <c r="BZ33" s="243">
        <f t="shared" si="36"/>
        <v>0</v>
      </c>
      <c r="CA33" s="243">
        <f t="shared" si="37"/>
        <v>0</v>
      </c>
      <c r="CB33" s="247">
        <f t="shared" si="38"/>
        <v>0</v>
      </c>
      <c r="CC33" s="246">
        <f t="shared" si="39"/>
        <v>0</v>
      </c>
      <c r="CD33" s="243">
        <f t="shared" si="40"/>
        <v>0</v>
      </c>
      <c r="CE33" s="243">
        <f t="shared" si="41"/>
        <v>0</v>
      </c>
      <c r="CF33" s="243">
        <f t="shared" si="42"/>
        <v>0</v>
      </c>
    </row>
    <row r="34" spans="1:84" ht="20.100000000000001" customHeight="1" x14ac:dyDescent="0.15">
      <c r="A34" s="252">
        <f>IF(A33="",ROW()-3-COUNTBLANK($A$4:$A33),A33+1)</f>
        <v>31</v>
      </c>
      <c r="B34" s="253">
        <f>IF(A34="","",IF(B33="",ROW()-3-COUNTBLANK($B$4:$B33),B33+1))</f>
        <v>31</v>
      </c>
      <c r="C34" s="239" t="str">
        <f t="shared" si="7"/>
        <v>S</v>
      </c>
      <c r="D34" s="240"/>
      <c r="E34" s="241" t="str">
        <f>IF(D34="","",COUNTIF($D$4:D34,D34))</f>
        <v/>
      </c>
      <c r="F34" s="310" t="str">
        <f>IF(D34="","",VLOOKUP(D34,'様式A-2'!$B$10:$E$434,4,0))</f>
        <v/>
      </c>
      <c r="G34" s="241"/>
      <c r="H34" s="241"/>
      <c r="I34" s="241"/>
      <c r="J34" s="241"/>
      <c r="K34" s="241"/>
      <c r="L34" s="346"/>
      <c r="M34" s="346"/>
      <c r="N34" s="347"/>
      <c r="O34" s="346"/>
      <c r="P34" s="388"/>
      <c r="Q34" s="242">
        <f t="shared" si="45"/>
        <v>0</v>
      </c>
      <c r="R34" s="243">
        <f t="shared" si="8"/>
        <v>0</v>
      </c>
      <c r="S34" s="243" t="str">
        <f t="shared" si="9"/>
        <v/>
      </c>
      <c r="T34" s="241"/>
      <c r="U34" s="241" t="str">
        <f t="shared" si="46"/>
        <v/>
      </c>
      <c r="V34" s="241" t="str">
        <f t="shared" si="47"/>
        <v/>
      </c>
      <c r="W34" s="241"/>
      <c r="X34" s="241"/>
      <c r="Y34" s="241" t="str">
        <f t="shared" si="10"/>
        <v/>
      </c>
      <c r="Z34" s="241" t="str">
        <f t="shared" si="11"/>
        <v/>
      </c>
      <c r="AA34" s="241" t="str">
        <f t="shared" si="2"/>
        <v/>
      </c>
      <c r="AB34" s="241" t="str">
        <f t="shared" si="12"/>
        <v/>
      </c>
      <c r="AC34" s="241" t="str">
        <f t="shared" si="13"/>
        <v/>
      </c>
      <c r="AD34" s="241" t="str">
        <f t="shared" si="14"/>
        <v/>
      </c>
      <c r="AE34" s="241" t="str">
        <f t="shared" si="3"/>
        <v/>
      </c>
      <c r="AF34" s="241" t="str">
        <f t="shared" si="15"/>
        <v/>
      </c>
      <c r="AG34" s="241"/>
      <c r="AH34" s="242" t="str">
        <f t="shared" si="44"/>
        <v/>
      </c>
      <c r="AI34" s="242" t="str">
        <f t="shared" si="5"/>
        <v/>
      </c>
      <c r="AK34" s="290" t="s">
        <v>784</v>
      </c>
      <c r="AL34" s="244" t="s">
        <v>649</v>
      </c>
      <c r="AM34" s="254" t="s">
        <v>531</v>
      </c>
      <c r="AN34" s="244" t="s">
        <v>629</v>
      </c>
      <c r="AO34" s="244" t="s">
        <v>629</v>
      </c>
      <c r="AP34" s="244" t="s">
        <v>630</v>
      </c>
      <c r="AQ34" s="244" t="s">
        <v>646</v>
      </c>
      <c r="AR34" s="256"/>
      <c r="AS34" s="244" t="str">
        <f t="shared" si="16"/>
        <v>段差</v>
      </c>
      <c r="AT34" s="244" t="s">
        <v>531</v>
      </c>
      <c r="AU34" s="244" t="s">
        <v>635</v>
      </c>
      <c r="AV34" s="244" t="s">
        <v>635</v>
      </c>
      <c r="AW34" s="244" t="s">
        <v>635</v>
      </c>
      <c r="AX34" s="244" t="s">
        <v>635</v>
      </c>
      <c r="AY34" s="256"/>
      <c r="AZ34" s="244" t="str">
        <f t="shared" si="17"/>
        <v>段差</v>
      </c>
      <c r="BA34" s="244" t="s">
        <v>531</v>
      </c>
      <c r="BB34" s="244" t="s">
        <v>631</v>
      </c>
      <c r="BC34" s="244" t="s">
        <v>650</v>
      </c>
      <c r="BD34" s="244" t="s">
        <v>650</v>
      </c>
      <c r="BE34" s="244" t="s">
        <v>639</v>
      </c>
      <c r="BG34" s="245">
        <f t="shared" si="18"/>
        <v>0</v>
      </c>
      <c r="BH34" s="242">
        <f t="shared" si="19"/>
        <v>0</v>
      </c>
      <c r="BI34" s="242">
        <f t="shared" si="20"/>
        <v>0</v>
      </c>
      <c r="BJ34" s="242">
        <f t="shared" si="21"/>
        <v>0</v>
      </c>
      <c r="BK34" s="351">
        <f t="shared" si="22"/>
        <v>0</v>
      </c>
      <c r="BL34" s="246">
        <f t="shared" si="23"/>
        <v>0</v>
      </c>
      <c r="BM34" s="243">
        <f t="shared" si="24"/>
        <v>0</v>
      </c>
      <c r="BN34" s="243">
        <f t="shared" si="25"/>
        <v>0</v>
      </c>
      <c r="BO34" s="247">
        <f t="shared" si="26"/>
        <v>0</v>
      </c>
      <c r="BP34" s="248">
        <f t="shared" si="27"/>
        <v>0</v>
      </c>
      <c r="BQ34" s="243">
        <f t="shared" si="28"/>
        <v>0</v>
      </c>
      <c r="BR34" s="243">
        <f t="shared" si="29"/>
        <v>0</v>
      </c>
      <c r="BS34" s="249">
        <f t="shared" si="30"/>
        <v>0</v>
      </c>
      <c r="BT34" s="255" t="str">
        <f t="shared" si="43"/>
        <v/>
      </c>
      <c r="BU34" s="350">
        <f t="shared" si="31"/>
        <v>0</v>
      </c>
      <c r="BV34" s="350">
        <f t="shared" si="32"/>
        <v>0</v>
      </c>
      <c r="BW34" s="350">
        <f t="shared" si="33"/>
        <v>0</v>
      </c>
      <c r="BX34" s="353">
        <f t="shared" si="34"/>
        <v>0</v>
      </c>
      <c r="BY34" s="246">
        <f t="shared" si="35"/>
        <v>0</v>
      </c>
      <c r="BZ34" s="243">
        <f t="shared" si="36"/>
        <v>0</v>
      </c>
      <c r="CA34" s="243">
        <f t="shared" si="37"/>
        <v>0</v>
      </c>
      <c r="CB34" s="247">
        <f t="shared" si="38"/>
        <v>0</v>
      </c>
      <c r="CC34" s="246">
        <f t="shared" si="39"/>
        <v>0</v>
      </c>
      <c r="CD34" s="243">
        <f t="shared" si="40"/>
        <v>0</v>
      </c>
      <c r="CE34" s="243">
        <f t="shared" si="41"/>
        <v>0</v>
      </c>
      <c r="CF34" s="243">
        <f t="shared" si="42"/>
        <v>0</v>
      </c>
    </row>
    <row r="35" spans="1:84" ht="20.100000000000001" customHeight="1" x14ac:dyDescent="0.15">
      <c r="A35" s="252">
        <f>IF(A34="",ROW()-3-COUNTBLANK($A$4:$A34),A34+1)</f>
        <v>32</v>
      </c>
      <c r="B35" s="253">
        <f>IF(A35="","",IF(B34="",ROW()-3-COUNTBLANK($B$4:$B34),B34+1))</f>
        <v>32</v>
      </c>
      <c r="C35" s="239" t="str">
        <f t="shared" si="7"/>
        <v>S</v>
      </c>
      <c r="D35" s="240"/>
      <c r="E35" s="241" t="str">
        <f>IF(D35="","",COUNTIF($D$4:D35,D35))</f>
        <v/>
      </c>
      <c r="F35" s="310" t="str">
        <f>IF(D35="","",VLOOKUP(D35,'様式A-2'!$B$10:$E$434,4,0))</f>
        <v/>
      </c>
      <c r="G35" s="241"/>
      <c r="H35" s="241"/>
      <c r="I35" s="241"/>
      <c r="J35" s="241"/>
      <c r="K35" s="241"/>
      <c r="L35" s="346"/>
      <c r="M35" s="346"/>
      <c r="N35" s="347"/>
      <c r="O35" s="346"/>
      <c r="P35" s="388"/>
      <c r="Q35" s="242">
        <f t="shared" si="45"/>
        <v>0</v>
      </c>
      <c r="R35" s="243">
        <f t="shared" si="8"/>
        <v>0</v>
      </c>
      <c r="S35" s="243" t="str">
        <f t="shared" si="9"/>
        <v/>
      </c>
      <c r="T35" s="241"/>
      <c r="U35" s="241" t="str">
        <f t="shared" si="46"/>
        <v/>
      </c>
      <c r="V35" s="241" t="str">
        <f t="shared" si="47"/>
        <v/>
      </c>
      <c r="W35" s="241"/>
      <c r="X35" s="241"/>
      <c r="Y35" s="241" t="str">
        <f t="shared" si="10"/>
        <v/>
      </c>
      <c r="Z35" s="241" t="str">
        <f t="shared" si="11"/>
        <v/>
      </c>
      <c r="AA35" s="241" t="str">
        <f t="shared" si="2"/>
        <v/>
      </c>
      <c r="AB35" s="241" t="str">
        <f t="shared" si="12"/>
        <v/>
      </c>
      <c r="AC35" s="241" t="str">
        <f t="shared" si="13"/>
        <v/>
      </c>
      <c r="AD35" s="241" t="str">
        <f t="shared" si="14"/>
        <v/>
      </c>
      <c r="AE35" s="241" t="str">
        <f t="shared" si="3"/>
        <v/>
      </c>
      <c r="AF35" s="241" t="str">
        <f t="shared" si="15"/>
        <v/>
      </c>
      <c r="AG35" s="241"/>
      <c r="AH35" s="242" t="str">
        <f t="shared" si="44"/>
        <v/>
      </c>
      <c r="AI35" s="242" t="str">
        <f t="shared" si="5"/>
        <v/>
      </c>
      <c r="AK35" s="290" t="s">
        <v>784</v>
      </c>
      <c r="AL35" s="244" t="s">
        <v>651</v>
      </c>
      <c r="AM35" s="254" t="s">
        <v>531</v>
      </c>
      <c r="AN35" s="244" t="s">
        <v>629</v>
      </c>
      <c r="AO35" s="244" t="s">
        <v>629</v>
      </c>
      <c r="AP35" s="244" t="s">
        <v>630</v>
      </c>
      <c r="AQ35" s="244" t="s">
        <v>646</v>
      </c>
      <c r="AR35" s="256"/>
      <c r="AS35" s="244" t="str">
        <f t="shared" si="16"/>
        <v>排水枡詰まり</v>
      </c>
      <c r="AT35" s="244" t="s">
        <v>531</v>
      </c>
      <c r="AU35" s="244" t="s">
        <v>635</v>
      </c>
      <c r="AV35" s="244" t="s">
        <v>635</v>
      </c>
      <c r="AW35" s="244" t="s">
        <v>635</v>
      </c>
      <c r="AX35" s="244" t="s">
        <v>635</v>
      </c>
      <c r="AY35" s="256"/>
      <c r="AZ35" s="244" t="str">
        <f t="shared" si="17"/>
        <v>排水枡詰まり</v>
      </c>
      <c r="BA35" s="244" t="s">
        <v>531</v>
      </c>
      <c r="BB35" s="244" t="s">
        <v>631</v>
      </c>
      <c r="BC35" s="244" t="s">
        <v>650</v>
      </c>
      <c r="BD35" s="244" t="s">
        <v>650</v>
      </c>
      <c r="BE35" s="244" t="s">
        <v>639</v>
      </c>
      <c r="BG35" s="245">
        <f t="shared" si="18"/>
        <v>0</v>
      </c>
      <c r="BH35" s="242">
        <f t="shared" si="19"/>
        <v>0</v>
      </c>
      <c r="BI35" s="242">
        <f t="shared" si="20"/>
        <v>0</v>
      </c>
      <c r="BJ35" s="242">
        <f t="shared" si="21"/>
        <v>0</v>
      </c>
      <c r="BK35" s="351">
        <f t="shared" si="22"/>
        <v>0</v>
      </c>
      <c r="BL35" s="246">
        <f t="shared" si="23"/>
        <v>0</v>
      </c>
      <c r="BM35" s="243">
        <f t="shared" si="24"/>
        <v>0</v>
      </c>
      <c r="BN35" s="243">
        <f t="shared" si="25"/>
        <v>0</v>
      </c>
      <c r="BO35" s="247">
        <f t="shared" si="26"/>
        <v>0</v>
      </c>
      <c r="BP35" s="248">
        <f t="shared" si="27"/>
        <v>0</v>
      </c>
      <c r="BQ35" s="243">
        <f t="shared" si="28"/>
        <v>0</v>
      </c>
      <c r="BR35" s="243">
        <f t="shared" si="29"/>
        <v>0</v>
      </c>
      <c r="BS35" s="249">
        <f t="shared" si="30"/>
        <v>0</v>
      </c>
      <c r="BT35" s="255" t="str">
        <f t="shared" si="43"/>
        <v/>
      </c>
      <c r="BU35" s="350">
        <f t="shared" si="31"/>
        <v>0</v>
      </c>
      <c r="BV35" s="350">
        <f t="shared" si="32"/>
        <v>0</v>
      </c>
      <c r="BW35" s="350">
        <f t="shared" si="33"/>
        <v>0</v>
      </c>
      <c r="BX35" s="353">
        <f t="shared" si="34"/>
        <v>0</v>
      </c>
      <c r="BY35" s="246">
        <f t="shared" si="35"/>
        <v>0</v>
      </c>
      <c r="BZ35" s="243">
        <f t="shared" si="36"/>
        <v>0</v>
      </c>
      <c r="CA35" s="243">
        <f t="shared" si="37"/>
        <v>0</v>
      </c>
      <c r="CB35" s="247">
        <f t="shared" si="38"/>
        <v>0</v>
      </c>
      <c r="CC35" s="246">
        <f t="shared" si="39"/>
        <v>0</v>
      </c>
      <c r="CD35" s="243">
        <f t="shared" si="40"/>
        <v>0</v>
      </c>
      <c r="CE35" s="243">
        <f t="shared" si="41"/>
        <v>0</v>
      </c>
      <c r="CF35" s="243">
        <f t="shared" si="42"/>
        <v>0</v>
      </c>
    </row>
    <row r="36" spans="1:84" ht="20.100000000000001" customHeight="1" x14ac:dyDescent="0.15">
      <c r="A36" s="252">
        <f>IF(A35="",ROW()-3-COUNTBLANK($A$4:$A35),A35+1)</f>
        <v>33</v>
      </c>
      <c r="B36" s="253">
        <f>IF(A36="","",IF(B35="",ROW()-3-COUNTBLANK($B$4:$B35),B35+1))</f>
        <v>33</v>
      </c>
      <c r="C36" s="239" t="str">
        <f t="shared" si="7"/>
        <v>S</v>
      </c>
      <c r="D36" s="240"/>
      <c r="E36" s="241" t="str">
        <f>IF(D36="","",COUNTIF($D$4:D36,D36))</f>
        <v/>
      </c>
      <c r="F36" s="310" t="str">
        <f>IF(D36="","",VLOOKUP(D36,'様式A-2'!$B$10:$E$434,4,0))</f>
        <v/>
      </c>
      <c r="G36" s="241"/>
      <c r="H36" s="241"/>
      <c r="I36" s="241"/>
      <c r="J36" s="241"/>
      <c r="K36" s="241"/>
      <c r="L36" s="346"/>
      <c r="M36" s="346"/>
      <c r="N36" s="346"/>
      <c r="O36" s="346"/>
      <c r="P36" s="388"/>
      <c r="Q36" s="242">
        <f t="shared" si="45"/>
        <v>0</v>
      </c>
      <c r="R36" s="243">
        <f t="shared" si="8"/>
        <v>0</v>
      </c>
      <c r="S36" s="243" t="str">
        <f t="shared" si="9"/>
        <v/>
      </c>
      <c r="T36" s="241"/>
      <c r="U36" s="241" t="str">
        <f t="shared" si="46"/>
        <v/>
      </c>
      <c r="V36" s="241" t="str">
        <f t="shared" si="47"/>
        <v/>
      </c>
      <c r="W36" s="241"/>
      <c r="X36" s="241"/>
      <c r="Y36" s="241" t="str">
        <f t="shared" si="10"/>
        <v/>
      </c>
      <c r="Z36" s="241" t="str">
        <f t="shared" si="11"/>
        <v/>
      </c>
      <c r="AA36" s="241" t="str">
        <f t="shared" si="2"/>
        <v/>
      </c>
      <c r="AB36" s="241" t="str">
        <f t="shared" si="12"/>
        <v/>
      </c>
      <c r="AC36" s="241" t="str">
        <f t="shared" si="13"/>
        <v/>
      </c>
      <c r="AD36" s="241" t="str">
        <f t="shared" si="14"/>
        <v/>
      </c>
      <c r="AE36" s="241" t="str">
        <f t="shared" si="3"/>
        <v/>
      </c>
      <c r="AF36" s="241" t="str">
        <f t="shared" si="15"/>
        <v/>
      </c>
      <c r="AG36" s="241"/>
      <c r="AH36" s="242" t="str">
        <f t="shared" si="44"/>
        <v/>
      </c>
      <c r="AI36" s="242" t="str">
        <f t="shared" si="5"/>
        <v/>
      </c>
      <c r="AK36" s="290" t="s">
        <v>784</v>
      </c>
      <c r="AL36" s="244" t="s">
        <v>653</v>
      </c>
      <c r="AM36" s="254" t="s">
        <v>531</v>
      </c>
      <c r="AN36" s="244" t="s">
        <v>629</v>
      </c>
      <c r="AO36" s="244" t="s">
        <v>629</v>
      </c>
      <c r="AP36" s="244" t="s">
        <v>630</v>
      </c>
      <c r="AQ36" s="244" t="s">
        <v>646</v>
      </c>
      <c r="AR36" s="256"/>
      <c r="AS36" s="244" t="str">
        <f t="shared" si="16"/>
        <v>導水工</v>
      </c>
      <c r="AT36" s="244" t="s">
        <v>531</v>
      </c>
      <c r="AU36" s="244" t="s">
        <v>635</v>
      </c>
      <c r="AV36" s="244" t="s">
        <v>635</v>
      </c>
      <c r="AW36" s="244" t="s">
        <v>635</v>
      </c>
      <c r="AX36" s="244" t="s">
        <v>635</v>
      </c>
      <c r="AY36" s="256"/>
      <c r="AZ36" s="244" t="str">
        <f t="shared" si="17"/>
        <v>導水工</v>
      </c>
      <c r="BA36" s="244" t="s">
        <v>531</v>
      </c>
      <c r="BB36" s="244"/>
      <c r="BC36" s="244" t="s">
        <v>639</v>
      </c>
      <c r="BD36" s="244" t="s">
        <v>639</v>
      </c>
      <c r="BE36" s="244" t="s">
        <v>639</v>
      </c>
      <c r="BG36" s="245">
        <f t="shared" si="18"/>
        <v>0</v>
      </c>
      <c r="BH36" s="242">
        <f t="shared" si="19"/>
        <v>0</v>
      </c>
      <c r="BI36" s="242">
        <f t="shared" si="20"/>
        <v>0</v>
      </c>
      <c r="BJ36" s="242">
        <f t="shared" si="21"/>
        <v>0</v>
      </c>
      <c r="BK36" s="351">
        <f t="shared" si="22"/>
        <v>0</v>
      </c>
      <c r="BL36" s="246">
        <f t="shared" si="23"/>
        <v>0</v>
      </c>
      <c r="BM36" s="243">
        <f t="shared" si="24"/>
        <v>0</v>
      </c>
      <c r="BN36" s="243">
        <f t="shared" si="25"/>
        <v>0</v>
      </c>
      <c r="BO36" s="247">
        <f t="shared" si="26"/>
        <v>0</v>
      </c>
      <c r="BP36" s="248">
        <f t="shared" si="27"/>
        <v>0</v>
      </c>
      <c r="BQ36" s="243">
        <f t="shared" si="28"/>
        <v>0</v>
      </c>
      <c r="BR36" s="243">
        <f t="shared" si="29"/>
        <v>0</v>
      </c>
      <c r="BS36" s="249">
        <f t="shared" si="30"/>
        <v>0</v>
      </c>
      <c r="BT36" s="255" t="str">
        <f t="shared" si="43"/>
        <v/>
      </c>
      <c r="BU36" s="350">
        <f t="shared" si="31"/>
        <v>0</v>
      </c>
      <c r="BV36" s="350">
        <f t="shared" si="32"/>
        <v>0</v>
      </c>
      <c r="BW36" s="350">
        <f t="shared" si="33"/>
        <v>0</v>
      </c>
      <c r="BX36" s="353">
        <f t="shared" si="34"/>
        <v>0</v>
      </c>
      <c r="BY36" s="246">
        <f t="shared" si="35"/>
        <v>0</v>
      </c>
      <c r="BZ36" s="243">
        <f t="shared" si="36"/>
        <v>0</v>
      </c>
      <c r="CA36" s="243">
        <f t="shared" si="37"/>
        <v>0</v>
      </c>
      <c r="CB36" s="247">
        <f t="shared" si="38"/>
        <v>0</v>
      </c>
      <c r="CC36" s="246">
        <f t="shared" si="39"/>
        <v>0</v>
      </c>
      <c r="CD36" s="243">
        <f t="shared" si="40"/>
        <v>0</v>
      </c>
      <c r="CE36" s="243">
        <f t="shared" si="41"/>
        <v>0</v>
      </c>
      <c r="CF36" s="243">
        <f t="shared" si="42"/>
        <v>0</v>
      </c>
    </row>
    <row r="37" spans="1:84" ht="20.100000000000001" customHeight="1" x14ac:dyDescent="0.15">
      <c r="A37" s="252">
        <f>IF(A36="",ROW()-3-COUNTBLANK($A$4:$A36),A36+1)</f>
        <v>34</v>
      </c>
      <c r="B37" s="253">
        <f>IF(A37="","",IF(B36="",ROW()-3-COUNTBLANK($B$4:$B36),B36+1))</f>
        <v>34</v>
      </c>
      <c r="C37" s="239" t="str">
        <f t="shared" si="7"/>
        <v>S</v>
      </c>
      <c r="D37" s="240"/>
      <c r="E37" s="241" t="str">
        <f>IF(D37="","",COUNTIF($D$4:D37,D37))</f>
        <v/>
      </c>
      <c r="F37" s="310" t="str">
        <f>IF(D37="","",VLOOKUP(D37,'様式A-2'!$B$10:$E$434,4,0))</f>
        <v/>
      </c>
      <c r="G37" s="241"/>
      <c r="H37" s="241"/>
      <c r="I37" s="241"/>
      <c r="J37" s="241"/>
      <c r="K37" s="241"/>
      <c r="L37" s="346"/>
      <c r="M37" s="346"/>
      <c r="N37" s="346"/>
      <c r="O37" s="346"/>
      <c r="P37" s="388"/>
      <c r="Q37" s="242">
        <f t="shared" si="45"/>
        <v>0</v>
      </c>
      <c r="R37" s="243">
        <f t="shared" si="8"/>
        <v>0</v>
      </c>
      <c r="S37" s="243" t="str">
        <f t="shared" si="9"/>
        <v/>
      </c>
      <c r="T37" s="241"/>
      <c r="U37" s="241" t="str">
        <f t="shared" si="46"/>
        <v/>
      </c>
      <c r="V37" s="241" t="str">
        <f t="shared" si="47"/>
        <v/>
      </c>
      <c r="W37" s="241"/>
      <c r="X37" s="241"/>
      <c r="Y37" s="241" t="str">
        <f t="shared" si="10"/>
        <v/>
      </c>
      <c r="Z37" s="241" t="str">
        <f t="shared" si="11"/>
        <v/>
      </c>
      <c r="AA37" s="241" t="str">
        <f t="shared" si="2"/>
        <v/>
      </c>
      <c r="AB37" s="241" t="str">
        <f t="shared" si="12"/>
        <v/>
      </c>
      <c r="AC37" s="241" t="str">
        <f t="shared" si="13"/>
        <v/>
      </c>
      <c r="AD37" s="241" t="str">
        <f t="shared" si="14"/>
        <v/>
      </c>
      <c r="AE37" s="241" t="str">
        <f t="shared" si="3"/>
        <v/>
      </c>
      <c r="AF37" s="241" t="str">
        <f t="shared" si="15"/>
        <v/>
      </c>
      <c r="AG37" s="241"/>
      <c r="AH37" s="242" t="str">
        <f t="shared" si="44"/>
        <v/>
      </c>
      <c r="AI37" s="242" t="str">
        <f t="shared" si="5"/>
        <v/>
      </c>
      <c r="AK37" s="290" t="s">
        <v>784</v>
      </c>
      <c r="AL37" s="244" t="s">
        <v>654</v>
      </c>
      <c r="AM37" s="254" t="s">
        <v>531</v>
      </c>
      <c r="AN37" s="244" t="s">
        <v>629</v>
      </c>
      <c r="AO37" s="244" t="s">
        <v>629</v>
      </c>
      <c r="AP37" s="244" t="s">
        <v>630</v>
      </c>
      <c r="AQ37" s="244" t="s">
        <v>646</v>
      </c>
      <c r="AR37" s="256"/>
      <c r="AS37" s="244" t="str">
        <f t="shared" si="16"/>
        <v>表面劣化</v>
      </c>
      <c r="AT37" s="244" t="s">
        <v>531</v>
      </c>
      <c r="AU37" s="244" t="s">
        <v>635</v>
      </c>
      <c r="AV37" s="244" t="s">
        <v>635</v>
      </c>
      <c r="AW37" s="244" t="s">
        <v>635</v>
      </c>
      <c r="AX37" s="244" t="s">
        <v>635</v>
      </c>
      <c r="AY37" s="256"/>
      <c r="AZ37" s="244" t="str">
        <f t="shared" si="17"/>
        <v>表面劣化</v>
      </c>
      <c r="BA37" s="244" t="s">
        <v>531</v>
      </c>
      <c r="BB37" s="244" t="s">
        <v>631</v>
      </c>
      <c r="BC37" s="244" t="s">
        <v>632</v>
      </c>
      <c r="BD37" s="244" t="s">
        <v>632</v>
      </c>
      <c r="BE37" s="244" t="s">
        <v>639</v>
      </c>
      <c r="BG37" s="245">
        <f t="shared" si="18"/>
        <v>0</v>
      </c>
      <c r="BH37" s="242">
        <f t="shared" si="19"/>
        <v>0</v>
      </c>
      <c r="BI37" s="242">
        <f t="shared" si="20"/>
        <v>0</v>
      </c>
      <c r="BJ37" s="242">
        <f t="shared" si="21"/>
        <v>0</v>
      </c>
      <c r="BK37" s="351">
        <f t="shared" si="22"/>
        <v>0</v>
      </c>
      <c r="BL37" s="246">
        <f t="shared" si="23"/>
        <v>0</v>
      </c>
      <c r="BM37" s="243">
        <f t="shared" si="24"/>
        <v>0</v>
      </c>
      <c r="BN37" s="243">
        <f t="shared" si="25"/>
        <v>0</v>
      </c>
      <c r="BO37" s="247">
        <f t="shared" si="26"/>
        <v>0</v>
      </c>
      <c r="BP37" s="248">
        <f t="shared" si="27"/>
        <v>0</v>
      </c>
      <c r="BQ37" s="243">
        <f t="shared" si="28"/>
        <v>0</v>
      </c>
      <c r="BR37" s="243">
        <f t="shared" si="29"/>
        <v>0</v>
      </c>
      <c r="BS37" s="249">
        <f t="shared" si="30"/>
        <v>0</v>
      </c>
      <c r="BT37" s="255" t="str">
        <f t="shared" si="43"/>
        <v/>
      </c>
      <c r="BU37" s="350">
        <f t="shared" si="31"/>
        <v>0</v>
      </c>
      <c r="BV37" s="350">
        <f t="shared" si="32"/>
        <v>0</v>
      </c>
      <c r="BW37" s="350">
        <f t="shared" si="33"/>
        <v>0</v>
      </c>
      <c r="BX37" s="353">
        <f t="shared" si="34"/>
        <v>0</v>
      </c>
      <c r="BY37" s="246">
        <f t="shared" si="35"/>
        <v>0</v>
      </c>
      <c r="BZ37" s="243">
        <f t="shared" si="36"/>
        <v>0</v>
      </c>
      <c r="CA37" s="243">
        <f t="shared" si="37"/>
        <v>0</v>
      </c>
      <c r="CB37" s="247">
        <f t="shared" si="38"/>
        <v>0</v>
      </c>
      <c r="CC37" s="246">
        <f t="shared" si="39"/>
        <v>0</v>
      </c>
      <c r="CD37" s="243">
        <f t="shared" si="40"/>
        <v>0</v>
      </c>
      <c r="CE37" s="243">
        <f t="shared" si="41"/>
        <v>0</v>
      </c>
      <c r="CF37" s="243">
        <f t="shared" si="42"/>
        <v>0</v>
      </c>
    </row>
    <row r="38" spans="1:84" ht="20.100000000000001" customHeight="1" x14ac:dyDescent="0.15">
      <c r="A38" s="252">
        <f>IF(A37="",ROW()-3-COUNTBLANK($A$4:$A37),A37+1)</f>
        <v>35</v>
      </c>
      <c r="B38" s="253">
        <f>IF(A38="","",IF(B37="",ROW()-3-COUNTBLANK($B$4:$B37),B37+1))</f>
        <v>35</v>
      </c>
      <c r="C38" s="239" t="str">
        <f t="shared" si="7"/>
        <v>S</v>
      </c>
      <c r="D38" s="240"/>
      <c r="E38" s="241" t="str">
        <f>IF(D38="","",COUNTIF($D$4:D38,D38))</f>
        <v/>
      </c>
      <c r="F38" s="310" t="str">
        <f>IF(D38="","",VLOOKUP(D38,'様式A-2'!$B$10:$E$434,4,0))</f>
        <v/>
      </c>
      <c r="G38" s="241"/>
      <c r="H38" s="241"/>
      <c r="I38" s="241"/>
      <c r="J38" s="241"/>
      <c r="K38" s="241"/>
      <c r="L38" s="346"/>
      <c r="M38" s="346"/>
      <c r="N38" s="346"/>
      <c r="O38" s="346"/>
      <c r="P38" s="388"/>
      <c r="Q38" s="242">
        <f t="shared" si="45"/>
        <v>0</v>
      </c>
      <c r="R38" s="243">
        <f t="shared" si="8"/>
        <v>0</v>
      </c>
      <c r="S38" s="243" t="str">
        <f t="shared" si="9"/>
        <v/>
      </c>
      <c r="T38" s="241"/>
      <c r="U38" s="241" t="str">
        <f t="shared" si="46"/>
        <v/>
      </c>
      <c r="V38" s="241" t="str">
        <f t="shared" si="47"/>
        <v/>
      </c>
      <c r="W38" s="241"/>
      <c r="X38" s="241"/>
      <c r="Y38" s="241" t="str">
        <f t="shared" si="10"/>
        <v/>
      </c>
      <c r="Z38" s="241" t="str">
        <f t="shared" si="11"/>
        <v/>
      </c>
      <c r="AA38" s="241" t="str">
        <f t="shared" si="2"/>
        <v/>
      </c>
      <c r="AB38" s="241" t="str">
        <f t="shared" si="12"/>
        <v/>
      </c>
      <c r="AC38" s="241" t="str">
        <f t="shared" si="13"/>
        <v/>
      </c>
      <c r="AD38" s="241" t="str">
        <f t="shared" si="14"/>
        <v/>
      </c>
      <c r="AE38" s="241" t="str">
        <f t="shared" si="3"/>
        <v/>
      </c>
      <c r="AF38" s="241" t="str">
        <f t="shared" si="15"/>
        <v/>
      </c>
      <c r="AG38" s="241"/>
      <c r="AH38" s="242" t="str">
        <f t="shared" si="44"/>
        <v/>
      </c>
      <c r="AI38" s="242" t="str">
        <f t="shared" si="5"/>
        <v/>
      </c>
      <c r="AK38" s="290" t="s">
        <v>784</v>
      </c>
      <c r="AL38" s="244" t="s">
        <v>656</v>
      </c>
      <c r="AM38" s="254" t="s">
        <v>531</v>
      </c>
      <c r="AN38" s="244" t="s">
        <v>629</v>
      </c>
      <c r="AO38" s="244" t="s">
        <v>629</v>
      </c>
      <c r="AP38" s="244" t="s">
        <v>630</v>
      </c>
      <c r="AQ38" s="244" t="s">
        <v>646</v>
      </c>
      <c r="AR38" s="256"/>
      <c r="AS38" s="244" t="str">
        <f t="shared" si="16"/>
        <v>補修はく落</v>
      </c>
      <c r="AT38" s="244" t="s">
        <v>531</v>
      </c>
      <c r="AU38" s="244" t="s">
        <v>635</v>
      </c>
      <c r="AV38" s="244" t="s">
        <v>635</v>
      </c>
      <c r="AW38" s="244" t="s">
        <v>635</v>
      </c>
      <c r="AX38" s="244" t="s">
        <v>635</v>
      </c>
      <c r="AY38" s="256"/>
      <c r="AZ38" s="244" t="str">
        <f t="shared" si="17"/>
        <v>補修はく落</v>
      </c>
      <c r="BA38" s="244" t="s">
        <v>531</v>
      </c>
      <c r="BB38" s="244" t="s">
        <v>631</v>
      </c>
      <c r="BC38" s="244" t="s">
        <v>632</v>
      </c>
      <c r="BD38" s="244" t="s">
        <v>632</v>
      </c>
      <c r="BE38" s="244" t="s">
        <v>639</v>
      </c>
      <c r="BG38" s="245">
        <f t="shared" si="18"/>
        <v>0</v>
      </c>
      <c r="BH38" s="242">
        <f t="shared" si="19"/>
        <v>0</v>
      </c>
      <c r="BI38" s="242">
        <f t="shared" si="20"/>
        <v>0</v>
      </c>
      <c r="BJ38" s="242">
        <f t="shared" si="21"/>
        <v>0</v>
      </c>
      <c r="BK38" s="351">
        <f t="shared" si="22"/>
        <v>0</v>
      </c>
      <c r="BL38" s="246">
        <f t="shared" si="23"/>
        <v>0</v>
      </c>
      <c r="BM38" s="243">
        <f t="shared" si="24"/>
        <v>0</v>
      </c>
      <c r="BN38" s="243">
        <f t="shared" si="25"/>
        <v>0</v>
      </c>
      <c r="BO38" s="247">
        <f t="shared" si="26"/>
        <v>0</v>
      </c>
      <c r="BP38" s="248">
        <f t="shared" si="27"/>
        <v>0</v>
      </c>
      <c r="BQ38" s="243">
        <f t="shared" si="28"/>
        <v>0</v>
      </c>
      <c r="BR38" s="243">
        <f t="shared" si="29"/>
        <v>0</v>
      </c>
      <c r="BS38" s="249">
        <f t="shared" si="30"/>
        <v>0</v>
      </c>
      <c r="BT38" s="255" t="str">
        <f t="shared" si="43"/>
        <v/>
      </c>
      <c r="BU38" s="350">
        <f t="shared" si="31"/>
        <v>0</v>
      </c>
      <c r="BV38" s="350">
        <f t="shared" si="32"/>
        <v>0</v>
      </c>
      <c r="BW38" s="350">
        <f t="shared" si="33"/>
        <v>0</v>
      </c>
      <c r="BX38" s="353">
        <f t="shared" si="34"/>
        <v>0</v>
      </c>
      <c r="BY38" s="246">
        <f t="shared" si="35"/>
        <v>0</v>
      </c>
      <c r="BZ38" s="243">
        <f t="shared" si="36"/>
        <v>0</v>
      </c>
      <c r="CA38" s="243">
        <f t="shared" si="37"/>
        <v>0</v>
      </c>
      <c r="CB38" s="247">
        <f t="shared" si="38"/>
        <v>0</v>
      </c>
      <c r="CC38" s="246">
        <f t="shared" si="39"/>
        <v>0</v>
      </c>
      <c r="CD38" s="243">
        <f t="shared" si="40"/>
        <v>0</v>
      </c>
      <c r="CE38" s="243">
        <f t="shared" si="41"/>
        <v>0</v>
      </c>
      <c r="CF38" s="243">
        <f t="shared" si="42"/>
        <v>0</v>
      </c>
    </row>
    <row r="39" spans="1:84" ht="20.100000000000001" customHeight="1" x14ac:dyDescent="0.15">
      <c r="A39" s="252">
        <f>IF(A38="",ROW()-3-COUNTBLANK($A$4:$A38),A38+1)</f>
        <v>36</v>
      </c>
      <c r="B39" s="253">
        <f>IF(A39="","",IF(B38="",ROW()-3-COUNTBLANK($B$4:$B38),B38+1))</f>
        <v>36</v>
      </c>
      <c r="C39" s="239" t="str">
        <f t="shared" si="7"/>
        <v>S</v>
      </c>
      <c r="D39" s="240"/>
      <c r="E39" s="241" t="str">
        <f>IF(D39="","",COUNTIF($D$4:D39,D39))</f>
        <v/>
      </c>
      <c r="F39" s="310" t="str">
        <f>IF(D39="","",VLOOKUP(D39,'様式A-2'!$B$10:$E$434,4,0))</f>
        <v/>
      </c>
      <c r="G39" s="241"/>
      <c r="H39" s="241"/>
      <c r="I39" s="241"/>
      <c r="J39" s="241"/>
      <c r="K39" s="241"/>
      <c r="L39" s="346"/>
      <c r="M39" s="346"/>
      <c r="N39" s="346"/>
      <c r="O39" s="346"/>
      <c r="P39" s="388"/>
      <c r="Q39" s="242">
        <f t="shared" si="45"/>
        <v>0</v>
      </c>
      <c r="R39" s="243">
        <f t="shared" si="8"/>
        <v>0</v>
      </c>
      <c r="S39" s="243" t="str">
        <f t="shared" si="9"/>
        <v/>
      </c>
      <c r="T39" s="241"/>
      <c r="U39" s="241" t="str">
        <f t="shared" si="46"/>
        <v/>
      </c>
      <c r="V39" s="241" t="str">
        <f t="shared" si="47"/>
        <v/>
      </c>
      <c r="W39" s="241"/>
      <c r="X39" s="241"/>
      <c r="Y39" s="241" t="str">
        <f t="shared" si="10"/>
        <v/>
      </c>
      <c r="Z39" s="241" t="str">
        <f t="shared" si="11"/>
        <v/>
      </c>
      <c r="AA39" s="241" t="str">
        <f t="shared" si="2"/>
        <v/>
      </c>
      <c r="AB39" s="241" t="str">
        <f t="shared" si="12"/>
        <v/>
      </c>
      <c r="AC39" s="241" t="str">
        <f t="shared" si="13"/>
        <v/>
      </c>
      <c r="AD39" s="241" t="str">
        <f t="shared" si="14"/>
        <v/>
      </c>
      <c r="AE39" s="241" t="str">
        <f t="shared" si="3"/>
        <v/>
      </c>
      <c r="AF39" s="241" t="str">
        <f t="shared" si="15"/>
        <v/>
      </c>
      <c r="AG39" s="241"/>
      <c r="AH39" s="242" t="str">
        <f t="shared" si="44"/>
        <v/>
      </c>
      <c r="AI39" s="242" t="str">
        <f t="shared" si="5"/>
        <v/>
      </c>
      <c r="AK39" s="290" t="s">
        <v>784</v>
      </c>
      <c r="AL39" s="244" t="s">
        <v>657</v>
      </c>
      <c r="AM39" s="254" t="s">
        <v>531</v>
      </c>
      <c r="AN39" s="244" t="s">
        <v>629</v>
      </c>
      <c r="AO39" s="244" t="s">
        <v>629</v>
      </c>
      <c r="AP39" s="244" t="s">
        <v>630</v>
      </c>
      <c r="AQ39" s="244" t="s">
        <v>646</v>
      </c>
      <c r="AR39" s="256"/>
      <c r="AS39" s="244" t="str">
        <f t="shared" si="16"/>
        <v>縁石欠損</v>
      </c>
      <c r="AT39" s="244" t="s">
        <v>531</v>
      </c>
      <c r="AU39" s="244" t="s">
        <v>635</v>
      </c>
      <c r="AV39" s="244" t="s">
        <v>635</v>
      </c>
      <c r="AW39" s="244" t="s">
        <v>635</v>
      </c>
      <c r="AX39" s="244" t="s">
        <v>635</v>
      </c>
      <c r="AY39" s="256"/>
      <c r="AZ39" s="244" t="str">
        <f t="shared" si="17"/>
        <v>縁石欠損</v>
      </c>
      <c r="BA39" s="244" t="s">
        <v>531</v>
      </c>
      <c r="BB39" s="244" t="s">
        <v>631</v>
      </c>
      <c r="BC39" s="244" t="s">
        <v>640</v>
      </c>
      <c r="BD39" s="244" t="s">
        <v>640</v>
      </c>
      <c r="BE39" s="244" t="s">
        <v>639</v>
      </c>
      <c r="BG39" s="245">
        <f t="shared" si="18"/>
        <v>0</v>
      </c>
      <c r="BH39" s="242">
        <f t="shared" si="19"/>
        <v>0</v>
      </c>
      <c r="BI39" s="242">
        <f t="shared" si="20"/>
        <v>0</v>
      </c>
      <c r="BJ39" s="242">
        <f t="shared" si="21"/>
        <v>0</v>
      </c>
      <c r="BK39" s="351">
        <f t="shared" si="22"/>
        <v>0</v>
      </c>
      <c r="BL39" s="246">
        <f t="shared" si="23"/>
        <v>0</v>
      </c>
      <c r="BM39" s="243">
        <f t="shared" si="24"/>
        <v>0</v>
      </c>
      <c r="BN39" s="243">
        <f t="shared" si="25"/>
        <v>0</v>
      </c>
      <c r="BO39" s="247">
        <f t="shared" si="26"/>
        <v>0</v>
      </c>
      <c r="BP39" s="248">
        <f t="shared" si="27"/>
        <v>0</v>
      </c>
      <c r="BQ39" s="243">
        <f t="shared" si="28"/>
        <v>0</v>
      </c>
      <c r="BR39" s="243">
        <f t="shared" si="29"/>
        <v>0</v>
      </c>
      <c r="BS39" s="249">
        <f t="shared" si="30"/>
        <v>0</v>
      </c>
      <c r="BT39" s="255" t="str">
        <f t="shared" si="43"/>
        <v/>
      </c>
      <c r="BU39" s="350">
        <f t="shared" si="31"/>
        <v>0</v>
      </c>
      <c r="BV39" s="350">
        <f t="shared" si="32"/>
        <v>0</v>
      </c>
      <c r="BW39" s="350">
        <f t="shared" si="33"/>
        <v>0</v>
      </c>
      <c r="BX39" s="353">
        <f t="shared" si="34"/>
        <v>0</v>
      </c>
      <c r="BY39" s="246">
        <f t="shared" si="35"/>
        <v>0</v>
      </c>
      <c r="BZ39" s="243">
        <f t="shared" si="36"/>
        <v>0</v>
      </c>
      <c r="CA39" s="243">
        <f t="shared" si="37"/>
        <v>0</v>
      </c>
      <c r="CB39" s="247">
        <f t="shared" si="38"/>
        <v>0</v>
      </c>
      <c r="CC39" s="246">
        <f t="shared" si="39"/>
        <v>0</v>
      </c>
      <c r="CD39" s="243">
        <f t="shared" si="40"/>
        <v>0</v>
      </c>
      <c r="CE39" s="243">
        <f t="shared" si="41"/>
        <v>0</v>
      </c>
      <c r="CF39" s="243">
        <f t="shared" si="42"/>
        <v>0</v>
      </c>
    </row>
    <row r="40" spans="1:84" ht="20.100000000000001" customHeight="1" x14ac:dyDescent="0.15">
      <c r="A40" s="252">
        <f>IF(A39="",ROW()-3-COUNTBLANK($A$4:$A39),A39+1)</f>
        <v>37</v>
      </c>
      <c r="B40" s="253">
        <f>IF(A40="","",IF(B39="",ROW()-3-COUNTBLANK($B$4:$B39),B39+1))</f>
        <v>37</v>
      </c>
      <c r="C40" s="239" t="str">
        <f t="shared" si="7"/>
        <v>S</v>
      </c>
      <c r="D40" s="240"/>
      <c r="E40" s="241" t="str">
        <f>IF(D40="","",COUNTIF($D$4:D40,D40))</f>
        <v/>
      </c>
      <c r="F40" s="310" t="str">
        <f>IF(D40="","",VLOOKUP(D40,'様式A-2'!$B$10:$E$434,4,0))</f>
        <v/>
      </c>
      <c r="G40" s="241"/>
      <c r="H40" s="241"/>
      <c r="I40" s="241"/>
      <c r="J40" s="241"/>
      <c r="K40" s="241"/>
      <c r="L40" s="346"/>
      <c r="M40" s="346"/>
      <c r="N40" s="346"/>
      <c r="O40" s="346"/>
      <c r="P40" s="388"/>
      <c r="Q40" s="242">
        <f t="shared" si="45"/>
        <v>0</v>
      </c>
      <c r="R40" s="243">
        <f t="shared" si="8"/>
        <v>0</v>
      </c>
      <c r="S40" s="243" t="str">
        <f t="shared" si="9"/>
        <v/>
      </c>
      <c r="T40" s="241"/>
      <c r="U40" s="241" t="str">
        <f t="shared" si="46"/>
        <v/>
      </c>
      <c r="V40" s="241" t="str">
        <f t="shared" si="47"/>
        <v/>
      </c>
      <c r="W40" s="241"/>
      <c r="X40" s="241"/>
      <c r="Y40" s="241" t="str">
        <f t="shared" si="10"/>
        <v/>
      </c>
      <c r="Z40" s="241" t="str">
        <f t="shared" si="11"/>
        <v/>
      </c>
      <c r="AA40" s="241" t="str">
        <f t="shared" si="2"/>
        <v/>
      </c>
      <c r="AB40" s="241" t="str">
        <f t="shared" si="12"/>
        <v/>
      </c>
      <c r="AC40" s="241" t="str">
        <f t="shared" si="13"/>
        <v/>
      </c>
      <c r="AD40" s="241" t="str">
        <f t="shared" si="14"/>
        <v/>
      </c>
      <c r="AE40" s="241" t="str">
        <f t="shared" si="3"/>
        <v/>
      </c>
      <c r="AF40" s="241" t="str">
        <f t="shared" si="15"/>
        <v/>
      </c>
      <c r="AG40" s="241"/>
      <c r="AH40" s="242" t="str">
        <f t="shared" si="44"/>
        <v/>
      </c>
      <c r="AI40" s="242" t="str">
        <f t="shared" si="5"/>
        <v/>
      </c>
      <c r="AK40" s="291" t="s">
        <v>787</v>
      </c>
      <c r="AL40" s="244" t="s">
        <v>658</v>
      </c>
      <c r="AM40" s="254" t="s">
        <v>531</v>
      </c>
      <c r="AN40" s="244" t="s">
        <v>629</v>
      </c>
      <c r="AO40" s="244" t="s">
        <v>629</v>
      </c>
      <c r="AP40" s="244" t="s">
        <v>630</v>
      </c>
      <c r="AQ40" s="244" t="s">
        <v>646</v>
      </c>
      <c r="AR40" s="256"/>
      <c r="AS40" s="244" t="str">
        <f t="shared" si="16"/>
        <v>腐食</v>
      </c>
      <c r="AT40" s="244" t="s">
        <v>531</v>
      </c>
      <c r="AU40" s="244" t="s">
        <v>635</v>
      </c>
      <c r="AV40" s="244" t="s">
        <v>635</v>
      </c>
      <c r="AW40" s="244" t="s">
        <v>635</v>
      </c>
      <c r="AX40" s="244" t="s">
        <v>635</v>
      </c>
      <c r="AY40" s="256"/>
      <c r="AZ40" s="244" t="str">
        <f t="shared" si="17"/>
        <v>腐食</v>
      </c>
      <c r="BA40" s="244" t="s">
        <v>531</v>
      </c>
      <c r="BB40" s="244" t="s">
        <v>631</v>
      </c>
      <c r="BC40" s="242" t="s">
        <v>659</v>
      </c>
      <c r="BD40" s="244" t="s">
        <v>639</v>
      </c>
      <c r="BE40" s="244" t="s">
        <v>639</v>
      </c>
      <c r="BG40" s="245">
        <f t="shared" si="18"/>
        <v>0</v>
      </c>
      <c r="BH40" s="242">
        <f t="shared" si="19"/>
        <v>0</v>
      </c>
      <c r="BI40" s="242">
        <f t="shared" si="20"/>
        <v>0</v>
      </c>
      <c r="BJ40" s="242">
        <f t="shared" si="21"/>
        <v>0</v>
      </c>
      <c r="BK40" s="351">
        <f t="shared" si="22"/>
        <v>0</v>
      </c>
      <c r="BL40" s="246">
        <f t="shared" si="23"/>
        <v>0</v>
      </c>
      <c r="BM40" s="243">
        <f t="shared" si="24"/>
        <v>0</v>
      </c>
      <c r="BN40" s="243">
        <f t="shared" si="25"/>
        <v>0</v>
      </c>
      <c r="BO40" s="247">
        <f t="shared" si="26"/>
        <v>0</v>
      </c>
      <c r="BP40" s="248">
        <f t="shared" si="27"/>
        <v>0</v>
      </c>
      <c r="BQ40" s="243">
        <f t="shared" si="28"/>
        <v>0</v>
      </c>
      <c r="BR40" s="243">
        <f t="shared" si="29"/>
        <v>0</v>
      </c>
      <c r="BS40" s="249">
        <f t="shared" si="30"/>
        <v>0</v>
      </c>
      <c r="BT40" s="255" t="str">
        <f t="shared" si="43"/>
        <v/>
      </c>
      <c r="BU40" s="350">
        <f t="shared" si="31"/>
        <v>0</v>
      </c>
      <c r="BV40" s="350">
        <f t="shared" si="32"/>
        <v>0</v>
      </c>
      <c r="BW40" s="350">
        <f t="shared" si="33"/>
        <v>0</v>
      </c>
      <c r="BX40" s="353">
        <f t="shared" si="34"/>
        <v>0</v>
      </c>
      <c r="BY40" s="246">
        <f t="shared" si="35"/>
        <v>0</v>
      </c>
      <c r="BZ40" s="243">
        <f t="shared" si="36"/>
        <v>0</v>
      </c>
      <c r="CA40" s="243">
        <f t="shared" si="37"/>
        <v>0</v>
      </c>
      <c r="CB40" s="247">
        <f t="shared" si="38"/>
        <v>0</v>
      </c>
      <c r="CC40" s="246">
        <f t="shared" si="39"/>
        <v>0</v>
      </c>
      <c r="CD40" s="243">
        <f t="shared" si="40"/>
        <v>0</v>
      </c>
      <c r="CE40" s="243">
        <f t="shared" si="41"/>
        <v>0</v>
      </c>
      <c r="CF40" s="243">
        <f t="shared" si="42"/>
        <v>0</v>
      </c>
    </row>
    <row r="41" spans="1:84" ht="20.100000000000001" customHeight="1" x14ac:dyDescent="0.15">
      <c r="A41" s="252">
        <f>IF(A40="",ROW()-3-COUNTBLANK($A$4:$A40),A40+1)</f>
        <v>38</v>
      </c>
      <c r="B41" s="253">
        <f>IF(A41="","",IF(B40="",ROW()-3-COUNTBLANK($B$4:$B40),B40+1))</f>
        <v>38</v>
      </c>
      <c r="C41" s="239" t="str">
        <f t="shared" si="7"/>
        <v>S</v>
      </c>
      <c r="D41" s="240"/>
      <c r="E41" s="241" t="str">
        <f>IF(D41="","",COUNTIF($D$4:D41,D41))</f>
        <v/>
      </c>
      <c r="F41" s="310" t="str">
        <f>IF(D41="","",VLOOKUP(D41,'様式A-2'!$B$10:$E$434,4,0))</f>
        <v/>
      </c>
      <c r="G41" s="241"/>
      <c r="H41" s="241"/>
      <c r="I41" s="241"/>
      <c r="J41" s="241"/>
      <c r="K41" s="241"/>
      <c r="L41" s="346"/>
      <c r="M41" s="346"/>
      <c r="N41" s="346"/>
      <c r="O41" s="346"/>
      <c r="P41" s="388"/>
      <c r="Q41" s="242">
        <f t="shared" si="45"/>
        <v>0</v>
      </c>
      <c r="R41" s="243">
        <f t="shared" si="8"/>
        <v>0</v>
      </c>
      <c r="S41" s="243" t="str">
        <f t="shared" si="9"/>
        <v/>
      </c>
      <c r="T41" s="241"/>
      <c r="U41" s="241" t="str">
        <f t="shared" si="46"/>
        <v/>
      </c>
      <c r="V41" s="241" t="str">
        <f t="shared" si="47"/>
        <v/>
      </c>
      <c r="W41" s="241"/>
      <c r="X41" s="241"/>
      <c r="Y41" s="241" t="str">
        <f t="shared" si="10"/>
        <v/>
      </c>
      <c r="Z41" s="241" t="str">
        <f t="shared" si="11"/>
        <v/>
      </c>
      <c r="AA41" s="241" t="str">
        <f t="shared" si="2"/>
        <v/>
      </c>
      <c r="AB41" s="241" t="str">
        <f t="shared" si="12"/>
        <v/>
      </c>
      <c r="AC41" s="241" t="str">
        <f t="shared" si="13"/>
        <v/>
      </c>
      <c r="AD41" s="241" t="str">
        <f t="shared" si="14"/>
        <v/>
      </c>
      <c r="AE41" s="241" t="str">
        <f t="shared" si="3"/>
        <v/>
      </c>
      <c r="AF41" s="241" t="str">
        <f t="shared" si="15"/>
        <v/>
      </c>
      <c r="AG41" s="241"/>
      <c r="AH41" s="242" t="str">
        <f t="shared" si="44"/>
        <v/>
      </c>
      <c r="AI41" s="242" t="str">
        <f t="shared" si="5"/>
        <v/>
      </c>
      <c r="AK41" s="290" t="s">
        <v>784</v>
      </c>
      <c r="AL41" s="263" t="s">
        <v>780</v>
      </c>
      <c r="AM41" s="244" t="s">
        <v>628</v>
      </c>
      <c r="AN41" s="244" t="s">
        <v>629</v>
      </c>
      <c r="AO41" s="244" t="s">
        <v>629</v>
      </c>
      <c r="AP41" s="244" t="s">
        <v>630</v>
      </c>
      <c r="AQ41" s="244" t="s">
        <v>646</v>
      </c>
      <c r="AS41" s="244" t="str">
        <f t="shared" si="16"/>
        <v>うき(異音)</v>
      </c>
      <c r="AT41" s="244" t="s">
        <v>628</v>
      </c>
      <c r="AU41" s="244" t="s">
        <v>531</v>
      </c>
      <c r="AV41" s="244" t="s">
        <v>531</v>
      </c>
      <c r="AW41" s="244" t="s">
        <v>531</v>
      </c>
      <c r="AX41" s="244" t="s">
        <v>531</v>
      </c>
      <c r="AZ41" s="244" t="str">
        <f t="shared" si="17"/>
        <v>うき(異音)</v>
      </c>
      <c r="BA41" s="244" t="s">
        <v>628</v>
      </c>
      <c r="BB41" s="244" t="s">
        <v>631</v>
      </c>
      <c r="BC41" s="244" t="s">
        <v>632</v>
      </c>
      <c r="BD41" s="244" t="s">
        <v>632</v>
      </c>
      <c r="BE41" s="242"/>
      <c r="BG41" s="245">
        <f t="shared" si="18"/>
        <v>0</v>
      </c>
      <c r="BH41" s="242">
        <f t="shared" si="19"/>
        <v>0</v>
      </c>
      <c r="BI41" s="242">
        <f t="shared" si="20"/>
        <v>0</v>
      </c>
      <c r="BJ41" s="242">
        <f t="shared" si="21"/>
        <v>0</v>
      </c>
      <c r="BK41" s="351">
        <f t="shared" si="22"/>
        <v>0</v>
      </c>
      <c r="BL41" s="246">
        <f t="shared" si="23"/>
        <v>0</v>
      </c>
      <c r="BM41" s="243">
        <f t="shared" si="24"/>
        <v>0</v>
      </c>
      <c r="BN41" s="243">
        <f t="shared" si="25"/>
        <v>0</v>
      </c>
      <c r="BO41" s="247">
        <f t="shared" si="26"/>
        <v>0</v>
      </c>
      <c r="BP41" s="248">
        <f t="shared" si="27"/>
        <v>0</v>
      </c>
      <c r="BQ41" s="243">
        <f t="shared" si="28"/>
        <v>0</v>
      </c>
      <c r="BR41" s="243">
        <f t="shared" si="29"/>
        <v>0</v>
      </c>
      <c r="BS41" s="249">
        <f t="shared" si="30"/>
        <v>0</v>
      </c>
      <c r="BT41" s="255" t="str">
        <f t="shared" si="43"/>
        <v/>
      </c>
      <c r="BU41" s="350">
        <f t="shared" si="31"/>
        <v>0</v>
      </c>
      <c r="BV41" s="350">
        <f t="shared" si="32"/>
        <v>0</v>
      </c>
      <c r="BW41" s="350">
        <f t="shared" si="33"/>
        <v>0</v>
      </c>
      <c r="BX41" s="353">
        <f t="shared" si="34"/>
        <v>0</v>
      </c>
      <c r="BY41" s="246">
        <f t="shared" si="35"/>
        <v>0</v>
      </c>
      <c r="BZ41" s="243">
        <f t="shared" si="36"/>
        <v>0</v>
      </c>
      <c r="CA41" s="243">
        <f t="shared" si="37"/>
        <v>0</v>
      </c>
      <c r="CB41" s="247">
        <f t="shared" si="38"/>
        <v>0</v>
      </c>
      <c r="CC41" s="246">
        <f t="shared" si="39"/>
        <v>0</v>
      </c>
      <c r="CD41" s="243">
        <f t="shared" si="40"/>
        <v>0</v>
      </c>
      <c r="CE41" s="243">
        <f t="shared" si="41"/>
        <v>0</v>
      </c>
      <c r="CF41" s="243">
        <f t="shared" si="42"/>
        <v>0</v>
      </c>
    </row>
    <row r="42" spans="1:84" ht="20.100000000000001" customHeight="1" x14ac:dyDescent="0.15">
      <c r="A42" s="252">
        <f>IF(A41="",ROW()-3-COUNTBLANK($A$4:$A41),A41+1)</f>
        <v>39</v>
      </c>
      <c r="B42" s="253">
        <f>IF(A42="","",IF(B41="",ROW()-3-COUNTBLANK($B$4:$B41),B41+1))</f>
        <v>39</v>
      </c>
      <c r="C42" s="239" t="str">
        <f t="shared" si="7"/>
        <v>S</v>
      </c>
      <c r="D42" s="240"/>
      <c r="E42" s="241" t="str">
        <f>IF(D42="","",COUNTIF($D$4:D42,D42))</f>
        <v/>
      </c>
      <c r="F42" s="310" t="str">
        <f>IF(D42="","",VLOOKUP(D42,'様式A-2'!$B$10:$E$434,4,0))</f>
        <v/>
      </c>
      <c r="G42" s="241"/>
      <c r="H42" s="241"/>
      <c r="I42" s="241"/>
      <c r="J42" s="241"/>
      <c r="K42" s="241"/>
      <c r="L42" s="346"/>
      <c r="M42" s="346"/>
      <c r="N42" s="346"/>
      <c r="O42" s="346"/>
      <c r="P42" s="388"/>
      <c r="Q42" s="242">
        <f t="shared" si="45"/>
        <v>0</v>
      </c>
      <c r="R42" s="243">
        <f t="shared" si="8"/>
        <v>0</v>
      </c>
      <c r="S42" s="243" t="str">
        <f t="shared" si="9"/>
        <v/>
      </c>
      <c r="T42" s="241"/>
      <c r="U42" s="241" t="str">
        <f t="shared" si="46"/>
        <v/>
      </c>
      <c r="V42" s="241" t="str">
        <f t="shared" si="47"/>
        <v/>
      </c>
      <c r="W42" s="241"/>
      <c r="X42" s="241"/>
      <c r="Y42" s="241" t="str">
        <f t="shared" si="10"/>
        <v/>
      </c>
      <c r="Z42" s="241" t="str">
        <f t="shared" si="11"/>
        <v/>
      </c>
      <c r="AA42" s="241" t="str">
        <f t="shared" si="2"/>
        <v/>
      </c>
      <c r="AB42" s="241" t="str">
        <f t="shared" si="12"/>
        <v/>
      </c>
      <c r="AC42" s="241" t="str">
        <f t="shared" si="13"/>
        <v/>
      </c>
      <c r="AD42" s="241" t="str">
        <f t="shared" si="14"/>
        <v/>
      </c>
      <c r="AE42" s="241" t="str">
        <f t="shared" si="3"/>
        <v/>
      </c>
      <c r="AF42" s="241" t="str">
        <f t="shared" si="15"/>
        <v/>
      </c>
      <c r="AG42" s="241"/>
      <c r="AH42" s="242" t="str">
        <f t="shared" si="44"/>
        <v/>
      </c>
      <c r="AI42" s="242" t="str">
        <f t="shared" si="5"/>
        <v/>
      </c>
      <c r="AK42" s="290" t="s">
        <v>784</v>
      </c>
      <c r="AL42" s="263" t="s">
        <v>781</v>
      </c>
      <c r="AM42" s="254" t="s">
        <v>531</v>
      </c>
      <c r="AN42" s="244" t="s">
        <v>629</v>
      </c>
      <c r="AO42" s="244" t="s">
        <v>629</v>
      </c>
      <c r="AP42" s="244" t="s">
        <v>630</v>
      </c>
      <c r="AQ42" s="244" t="s">
        <v>646</v>
      </c>
      <c r="AS42" s="244" t="str">
        <f t="shared" si="16"/>
        <v>コ－ルドジョイント</v>
      </c>
      <c r="AT42" s="244" t="s">
        <v>531</v>
      </c>
      <c r="AU42" s="244" t="s">
        <v>635</v>
      </c>
      <c r="AV42" s="244" t="s">
        <v>635</v>
      </c>
      <c r="AW42" s="244" t="s">
        <v>635</v>
      </c>
      <c r="AX42" s="244" t="s">
        <v>635</v>
      </c>
      <c r="AZ42" s="244" t="str">
        <f t="shared" si="17"/>
        <v>コ－ルドジョイント</v>
      </c>
      <c r="BA42" s="244" t="s">
        <v>531</v>
      </c>
      <c r="BB42" s="244" t="s">
        <v>631</v>
      </c>
      <c r="BC42" s="242"/>
      <c r="BD42" s="242"/>
      <c r="BE42" s="242"/>
      <c r="BG42" s="245">
        <f t="shared" si="18"/>
        <v>0</v>
      </c>
      <c r="BH42" s="242">
        <f t="shared" si="19"/>
        <v>0</v>
      </c>
      <c r="BI42" s="242">
        <f t="shared" si="20"/>
        <v>0</v>
      </c>
      <c r="BJ42" s="242">
        <f t="shared" si="21"/>
        <v>0</v>
      </c>
      <c r="BK42" s="351">
        <f t="shared" si="22"/>
        <v>0</v>
      </c>
      <c r="BL42" s="246">
        <f t="shared" si="23"/>
        <v>0</v>
      </c>
      <c r="BM42" s="243">
        <f t="shared" si="24"/>
        <v>0</v>
      </c>
      <c r="BN42" s="243">
        <f t="shared" si="25"/>
        <v>0</v>
      </c>
      <c r="BO42" s="247">
        <f t="shared" si="26"/>
        <v>0</v>
      </c>
      <c r="BP42" s="248">
        <f t="shared" si="27"/>
        <v>0</v>
      </c>
      <c r="BQ42" s="243">
        <f t="shared" si="28"/>
        <v>0</v>
      </c>
      <c r="BR42" s="243">
        <f t="shared" si="29"/>
        <v>0</v>
      </c>
      <c r="BS42" s="249">
        <f t="shared" si="30"/>
        <v>0</v>
      </c>
      <c r="BT42" s="255" t="str">
        <f t="shared" si="43"/>
        <v/>
      </c>
      <c r="BU42" s="350">
        <f t="shared" si="31"/>
        <v>0</v>
      </c>
      <c r="BV42" s="350">
        <f t="shared" si="32"/>
        <v>0</v>
      </c>
      <c r="BW42" s="350">
        <f t="shared" si="33"/>
        <v>0</v>
      </c>
      <c r="BX42" s="353">
        <f t="shared" si="34"/>
        <v>0</v>
      </c>
      <c r="BY42" s="246">
        <f t="shared" si="35"/>
        <v>0</v>
      </c>
      <c r="BZ42" s="243">
        <f t="shared" si="36"/>
        <v>0</v>
      </c>
      <c r="CA42" s="243">
        <f t="shared" si="37"/>
        <v>0</v>
      </c>
      <c r="CB42" s="247">
        <f t="shared" si="38"/>
        <v>0</v>
      </c>
      <c r="CC42" s="246">
        <f t="shared" si="39"/>
        <v>0</v>
      </c>
      <c r="CD42" s="243">
        <f t="shared" si="40"/>
        <v>0</v>
      </c>
      <c r="CE42" s="243">
        <f t="shared" si="41"/>
        <v>0</v>
      </c>
      <c r="CF42" s="243">
        <f t="shared" si="42"/>
        <v>0</v>
      </c>
    </row>
    <row r="43" spans="1:84" ht="20.100000000000001" customHeight="1" x14ac:dyDescent="0.15">
      <c r="A43" s="252">
        <f>IF(A42="",ROW()-3-COUNTBLANK($A$4:$A42),A42+1)</f>
        <v>40</v>
      </c>
      <c r="B43" s="253">
        <f>IF(A43="","",IF(B42="",ROW()-3-COUNTBLANK($B$4:$B42),B42+1))</f>
        <v>40</v>
      </c>
      <c r="C43" s="239" t="str">
        <f t="shared" si="7"/>
        <v>S</v>
      </c>
      <c r="D43" s="240"/>
      <c r="E43" s="241" t="str">
        <f>IF(D43="","",COUNTIF($D$4:D43,D43))</f>
        <v/>
      </c>
      <c r="F43" s="310" t="str">
        <f>IF(D43="","",VLOOKUP(D43,'様式A-2'!$B$10:$E$434,4,0))</f>
        <v/>
      </c>
      <c r="G43" s="241"/>
      <c r="H43" s="241"/>
      <c r="I43" s="241"/>
      <c r="J43" s="241"/>
      <c r="K43" s="241"/>
      <c r="L43" s="346"/>
      <c r="M43" s="346"/>
      <c r="N43" s="346"/>
      <c r="O43" s="346"/>
      <c r="P43" s="388"/>
      <c r="Q43" s="242">
        <f t="shared" si="45"/>
        <v>0</v>
      </c>
      <c r="R43" s="243">
        <f t="shared" si="8"/>
        <v>0</v>
      </c>
      <c r="S43" s="243" t="str">
        <f t="shared" si="9"/>
        <v/>
      </c>
      <c r="T43" s="241"/>
      <c r="U43" s="241" t="str">
        <f t="shared" si="46"/>
        <v/>
      </c>
      <c r="V43" s="241" t="str">
        <f t="shared" si="47"/>
        <v/>
      </c>
      <c r="W43" s="241"/>
      <c r="X43" s="241"/>
      <c r="Y43" s="241" t="str">
        <f t="shared" si="10"/>
        <v/>
      </c>
      <c r="Z43" s="241" t="str">
        <f t="shared" si="11"/>
        <v/>
      </c>
      <c r="AA43" s="241" t="str">
        <f t="shared" si="2"/>
        <v/>
      </c>
      <c r="AB43" s="241" t="str">
        <f t="shared" si="12"/>
        <v/>
      </c>
      <c r="AC43" s="241" t="str">
        <f t="shared" si="13"/>
        <v/>
      </c>
      <c r="AD43" s="241" t="str">
        <f t="shared" si="14"/>
        <v/>
      </c>
      <c r="AE43" s="241" t="str">
        <f t="shared" si="3"/>
        <v/>
      </c>
      <c r="AF43" s="241" t="str">
        <f t="shared" si="15"/>
        <v/>
      </c>
      <c r="AG43" s="241"/>
      <c r="AH43" s="242" t="str">
        <f t="shared" si="44"/>
        <v/>
      </c>
      <c r="AI43" s="242" t="str">
        <f t="shared" si="5"/>
        <v/>
      </c>
      <c r="AL43" s="244"/>
      <c r="AM43" s="244" t="s">
        <v>639</v>
      </c>
      <c r="AN43" s="244" t="s">
        <v>639</v>
      </c>
      <c r="AO43" s="244" t="s">
        <v>639</v>
      </c>
      <c r="AP43" s="244" t="s">
        <v>639</v>
      </c>
      <c r="AQ43" s="244" t="s">
        <v>646</v>
      </c>
      <c r="AS43" s="244">
        <f t="shared" si="16"/>
        <v>0</v>
      </c>
      <c r="AT43" s="242"/>
      <c r="AU43" s="242"/>
      <c r="AV43" s="242"/>
      <c r="AW43" s="242"/>
      <c r="AX43" s="242"/>
      <c r="AZ43" s="244">
        <f t="shared" si="17"/>
        <v>0</v>
      </c>
      <c r="BA43" s="242"/>
      <c r="BB43" s="242"/>
      <c r="BC43" s="242"/>
      <c r="BD43" s="242"/>
      <c r="BE43" s="242"/>
      <c r="BG43" s="245">
        <f t="shared" si="18"/>
        <v>0</v>
      </c>
      <c r="BH43" s="242">
        <f t="shared" si="19"/>
        <v>0</v>
      </c>
      <c r="BI43" s="242">
        <f t="shared" si="20"/>
        <v>0</v>
      </c>
      <c r="BJ43" s="242">
        <f t="shared" si="21"/>
        <v>0</v>
      </c>
      <c r="BK43" s="351">
        <f t="shared" si="22"/>
        <v>0</v>
      </c>
      <c r="BL43" s="246">
        <f t="shared" si="23"/>
        <v>0</v>
      </c>
      <c r="BM43" s="243">
        <f t="shared" si="24"/>
        <v>0</v>
      </c>
      <c r="BN43" s="243">
        <f t="shared" si="25"/>
        <v>0</v>
      </c>
      <c r="BO43" s="247">
        <f t="shared" si="26"/>
        <v>0</v>
      </c>
      <c r="BP43" s="248">
        <f t="shared" si="27"/>
        <v>0</v>
      </c>
      <c r="BQ43" s="243">
        <f t="shared" si="28"/>
        <v>0</v>
      </c>
      <c r="BR43" s="243">
        <f t="shared" si="29"/>
        <v>0</v>
      </c>
      <c r="BS43" s="249">
        <f t="shared" si="30"/>
        <v>0</v>
      </c>
      <c r="BT43" s="255" t="str">
        <f t="shared" si="43"/>
        <v/>
      </c>
      <c r="BU43" s="350">
        <f t="shared" si="31"/>
        <v>0</v>
      </c>
      <c r="BV43" s="350">
        <f t="shared" si="32"/>
        <v>0</v>
      </c>
      <c r="BW43" s="350">
        <f t="shared" si="33"/>
        <v>0</v>
      </c>
      <c r="BX43" s="353">
        <f t="shared" si="34"/>
        <v>0</v>
      </c>
      <c r="BY43" s="246">
        <f t="shared" si="35"/>
        <v>0</v>
      </c>
      <c r="BZ43" s="243">
        <f t="shared" si="36"/>
        <v>0</v>
      </c>
      <c r="CA43" s="243">
        <f t="shared" si="37"/>
        <v>0</v>
      </c>
      <c r="CB43" s="247">
        <f t="shared" si="38"/>
        <v>0</v>
      </c>
      <c r="CC43" s="246">
        <f t="shared" si="39"/>
        <v>0</v>
      </c>
      <c r="CD43" s="243">
        <f t="shared" si="40"/>
        <v>0</v>
      </c>
      <c r="CE43" s="243">
        <f t="shared" si="41"/>
        <v>0</v>
      </c>
      <c r="CF43" s="243">
        <f t="shared" si="42"/>
        <v>0</v>
      </c>
    </row>
    <row r="44" spans="1:84" ht="20.100000000000001" customHeight="1" x14ac:dyDescent="0.15">
      <c r="A44" s="252">
        <f>IF(A43="",ROW()-3-COUNTBLANK($A$4:$A43),A43+1)</f>
        <v>41</v>
      </c>
      <c r="B44" s="253">
        <f>IF(A44="","",IF(B43="",ROW()-3-COUNTBLANK($B$4:$B43),B43+1))</f>
        <v>41</v>
      </c>
      <c r="C44" s="239" t="str">
        <f t="shared" si="7"/>
        <v>S</v>
      </c>
      <c r="D44" s="240"/>
      <c r="E44" s="241" t="str">
        <f>IF(D44="","",COUNTIF($D$4:D44,D44))</f>
        <v/>
      </c>
      <c r="F44" s="310" t="str">
        <f>IF(D44="","",VLOOKUP(D44,'様式A-2'!$B$10:$E$434,4,0))</f>
        <v/>
      </c>
      <c r="G44" s="241"/>
      <c r="H44" s="241"/>
      <c r="I44" s="241"/>
      <c r="J44" s="241"/>
      <c r="K44" s="241"/>
      <c r="L44" s="346"/>
      <c r="M44" s="346"/>
      <c r="N44" s="346"/>
      <c r="O44" s="346"/>
      <c r="P44" s="388"/>
      <c r="Q44" s="242">
        <f t="shared" si="45"/>
        <v>0</v>
      </c>
      <c r="R44" s="243">
        <f t="shared" si="8"/>
        <v>0</v>
      </c>
      <c r="S44" s="243" t="str">
        <f t="shared" si="9"/>
        <v/>
      </c>
      <c r="T44" s="241"/>
      <c r="U44" s="241" t="str">
        <f t="shared" si="46"/>
        <v/>
      </c>
      <c r="V44" s="241" t="str">
        <f t="shared" si="47"/>
        <v/>
      </c>
      <c r="W44" s="241"/>
      <c r="X44" s="241"/>
      <c r="Y44" s="241" t="str">
        <f t="shared" si="10"/>
        <v/>
      </c>
      <c r="Z44" s="241" t="str">
        <f t="shared" si="11"/>
        <v/>
      </c>
      <c r="AA44" s="241" t="str">
        <f t="shared" si="2"/>
        <v/>
      </c>
      <c r="AB44" s="241" t="str">
        <f t="shared" si="12"/>
        <v/>
      </c>
      <c r="AC44" s="241" t="str">
        <f t="shared" si="13"/>
        <v/>
      </c>
      <c r="AD44" s="241" t="str">
        <f t="shared" si="14"/>
        <v/>
      </c>
      <c r="AE44" s="241" t="str">
        <f t="shared" si="3"/>
        <v/>
      </c>
      <c r="AF44" s="241" t="str">
        <f t="shared" si="15"/>
        <v/>
      </c>
      <c r="AG44" s="241"/>
      <c r="AH44" s="242" t="str">
        <f t="shared" si="44"/>
        <v/>
      </c>
      <c r="AI44" s="242" t="str">
        <f t="shared" si="5"/>
        <v/>
      </c>
      <c r="BG44" s="245">
        <f t="shared" si="18"/>
        <v>0</v>
      </c>
      <c r="BH44" s="242">
        <f t="shared" si="19"/>
        <v>0</v>
      </c>
      <c r="BI44" s="242">
        <f t="shared" si="20"/>
        <v>0</v>
      </c>
      <c r="BJ44" s="242">
        <f t="shared" si="21"/>
        <v>0</v>
      </c>
      <c r="BK44" s="351">
        <f t="shared" si="22"/>
        <v>0</v>
      </c>
      <c r="BL44" s="246">
        <f t="shared" si="23"/>
        <v>0</v>
      </c>
      <c r="BM44" s="243">
        <f t="shared" si="24"/>
        <v>0</v>
      </c>
      <c r="BN44" s="243">
        <f t="shared" si="25"/>
        <v>0</v>
      </c>
      <c r="BO44" s="247">
        <f t="shared" si="26"/>
        <v>0</v>
      </c>
      <c r="BP44" s="248">
        <f t="shared" si="27"/>
        <v>0</v>
      </c>
      <c r="BQ44" s="243">
        <f t="shared" si="28"/>
        <v>0</v>
      </c>
      <c r="BR44" s="243">
        <f t="shared" si="29"/>
        <v>0</v>
      </c>
      <c r="BS44" s="249">
        <f t="shared" si="30"/>
        <v>0</v>
      </c>
      <c r="BT44" s="255" t="str">
        <f t="shared" si="43"/>
        <v/>
      </c>
      <c r="BU44" s="350">
        <f t="shared" si="31"/>
        <v>0</v>
      </c>
      <c r="BV44" s="350">
        <f t="shared" si="32"/>
        <v>0</v>
      </c>
      <c r="BW44" s="350">
        <f t="shared" si="33"/>
        <v>0</v>
      </c>
      <c r="BX44" s="353">
        <f t="shared" si="34"/>
        <v>0</v>
      </c>
      <c r="BY44" s="246">
        <f t="shared" si="35"/>
        <v>0</v>
      </c>
      <c r="BZ44" s="243">
        <f t="shared" si="36"/>
        <v>0</v>
      </c>
      <c r="CA44" s="243">
        <f t="shared" si="37"/>
        <v>0</v>
      </c>
      <c r="CB44" s="247">
        <f t="shared" si="38"/>
        <v>0</v>
      </c>
      <c r="CC44" s="246">
        <f t="shared" si="39"/>
        <v>0</v>
      </c>
      <c r="CD44" s="243">
        <f t="shared" si="40"/>
        <v>0</v>
      </c>
      <c r="CE44" s="243">
        <f t="shared" si="41"/>
        <v>0</v>
      </c>
      <c r="CF44" s="243">
        <f t="shared" si="42"/>
        <v>0</v>
      </c>
    </row>
    <row r="45" spans="1:84" ht="20.100000000000001" customHeight="1" x14ac:dyDescent="0.15">
      <c r="A45" s="252">
        <f>IF(A44="",ROW()-3-COUNTBLANK($A$4:$A44),A44+1)</f>
        <v>42</v>
      </c>
      <c r="B45" s="253">
        <f>IF(A45="","",IF(B44="",ROW()-3-COUNTBLANK($B$4:$B44),B44+1))</f>
        <v>42</v>
      </c>
      <c r="C45" s="239" t="str">
        <f t="shared" si="7"/>
        <v>S</v>
      </c>
      <c r="D45" s="240"/>
      <c r="E45" s="241" t="str">
        <f>IF(D45="","",COUNTIF($D$4:D45,D45))</f>
        <v/>
      </c>
      <c r="F45" s="310" t="str">
        <f>IF(D45="","",VLOOKUP(D45,'様式A-2'!$B$10:$E$434,4,0))</f>
        <v/>
      </c>
      <c r="G45" s="241"/>
      <c r="H45" s="241"/>
      <c r="I45" s="241"/>
      <c r="J45" s="241"/>
      <c r="K45" s="241"/>
      <c r="L45" s="346"/>
      <c r="M45" s="346"/>
      <c r="N45" s="346"/>
      <c r="O45" s="346"/>
      <c r="P45" s="388"/>
      <c r="Q45" s="242">
        <f t="shared" si="45"/>
        <v>0</v>
      </c>
      <c r="R45" s="243">
        <f t="shared" si="8"/>
        <v>0</v>
      </c>
      <c r="S45" s="243" t="str">
        <f t="shared" si="9"/>
        <v/>
      </c>
      <c r="T45" s="241"/>
      <c r="U45" s="241" t="str">
        <f t="shared" si="46"/>
        <v/>
      </c>
      <c r="V45" s="241" t="str">
        <f t="shared" si="47"/>
        <v/>
      </c>
      <c r="W45" s="241"/>
      <c r="X45" s="241"/>
      <c r="Y45" s="241" t="str">
        <f t="shared" si="10"/>
        <v/>
      </c>
      <c r="Z45" s="241" t="str">
        <f t="shared" si="11"/>
        <v/>
      </c>
      <c r="AA45" s="241" t="str">
        <f t="shared" si="2"/>
        <v/>
      </c>
      <c r="AB45" s="241" t="str">
        <f t="shared" si="12"/>
        <v/>
      </c>
      <c r="AC45" s="241" t="str">
        <f t="shared" si="13"/>
        <v/>
      </c>
      <c r="AD45" s="241" t="str">
        <f t="shared" si="14"/>
        <v/>
      </c>
      <c r="AE45" s="241" t="str">
        <f t="shared" si="3"/>
        <v/>
      </c>
      <c r="AF45" s="241" t="str">
        <f t="shared" si="15"/>
        <v/>
      </c>
      <c r="AG45" s="241"/>
      <c r="AH45" s="242" t="str">
        <f t="shared" si="44"/>
        <v/>
      </c>
      <c r="AI45" s="242" t="str">
        <f t="shared" si="5"/>
        <v/>
      </c>
      <c r="BG45" s="245">
        <f t="shared" si="18"/>
        <v>0</v>
      </c>
      <c r="BH45" s="242">
        <f t="shared" si="19"/>
        <v>0</v>
      </c>
      <c r="BI45" s="242">
        <f t="shared" si="20"/>
        <v>0</v>
      </c>
      <c r="BJ45" s="242">
        <f t="shared" si="21"/>
        <v>0</v>
      </c>
      <c r="BK45" s="351">
        <f t="shared" si="22"/>
        <v>0</v>
      </c>
      <c r="BL45" s="246">
        <f t="shared" si="23"/>
        <v>0</v>
      </c>
      <c r="BM45" s="243">
        <f t="shared" si="24"/>
        <v>0</v>
      </c>
      <c r="BN45" s="243">
        <f t="shared" si="25"/>
        <v>0</v>
      </c>
      <c r="BO45" s="247">
        <f t="shared" si="26"/>
        <v>0</v>
      </c>
      <c r="BP45" s="248">
        <f t="shared" si="27"/>
        <v>0</v>
      </c>
      <c r="BQ45" s="243">
        <f t="shared" si="28"/>
        <v>0</v>
      </c>
      <c r="BR45" s="243">
        <f t="shared" si="29"/>
        <v>0</v>
      </c>
      <c r="BS45" s="249">
        <f t="shared" si="30"/>
        <v>0</v>
      </c>
      <c r="BT45" s="255" t="str">
        <f t="shared" si="43"/>
        <v/>
      </c>
      <c r="BU45" s="350">
        <f t="shared" si="31"/>
        <v>0</v>
      </c>
      <c r="BV45" s="350">
        <f t="shared" si="32"/>
        <v>0</v>
      </c>
      <c r="BW45" s="350">
        <f t="shared" si="33"/>
        <v>0</v>
      </c>
      <c r="BX45" s="353">
        <f t="shared" si="34"/>
        <v>0</v>
      </c>
      <c r="BY45" s="246">
        <f t="shared" si="35"/>
        <v>0</v>
      </c>
      <c r="BZ45" s="243">
        <f t="shared" si="36"/>
        <v>0</v>
      </c>
      <c r="CA45" s="243">
        <f t="shared" si="37"/>
        <v>0</v>
      </c>
      <c r="CB45" s="247">
        <f t="shared" si="38"/>
        <v>0</v>
      </c>
      <c r="CC45" s="246">
        <f t="shared" si="39"/>
        <v>0</v>
      </c>
      <c r="CD45" s="243">
        <f t="shared" si="40"/>
        <v>0</v>
      </c>
      <c r="CE45" s="243">
        <f t="shared" si="41"/>
        <v>0</v>
      </c>
      <c r="CF45" s="243">
        <f t="shared" si="42"/>
        <v>0</v>
      </c>
    </row>
    <row r="46" spans="1:84" ht="20.100000000000001" customHeight="1" x14ac:dyDescent="0.15">
      <c r="A46" s="252">
        <f>IF(A45="",ROW()-3-COUNTBLANK($A$4:$A45),A45+1)</f>
        <v>43</v>
      </c>
      <c r="B46" s="253">
        <f>IF(A46="","",IF(B45="",ROW()-3-COUNTBLANK($B$4:$B45),B45+1))</f>
        <v>43</v>
      </c>
      <c r="C46" s="239" t="str">
        <f t="shared" si="7"/>
        <v>S</v>
      </c>
      <c r="D46" s="240"/>
      <c r="E46" s="241" t="str">
        <f>IF(D46="","",COUNTIF($D$4:D46,D46))</f>
        <v/>
      </c>
      <c r="F46" s="310" t="str">
        <f>IF(D46="","",VLOOKUP(D46,'様式A-2'!$B$10:$E$434,4,0))</f>
        <v/>
      </c>
      <c r="G46" s="241"/>
      <c r="H46" s="241"/>
      <c r="I46" s="241"/>
      <c r="J46" s="241"/>
      <c r="K46" s="241"/>
      <c r="L46" s="346"/>
      <c r="M46" s="346"/>
      <c r="N46" s="346"/>
      <c r="O46" s="346"/>
      <c r="P46" s="388"/>
      <c r="Q46" s="242">
        <f t="shared" si="45"/>
        <v>0</v>
      </c>
      <c r="R46" s="243">
        <f t="shared" si="8"/>
        <v>0</v>
      </c>
      <c r="S46" s="243" t="str">
        <f t="shared" si="9"/>
        <v/>
      </c>
      <c r="T46" s="241"/>
      <c r="U46" s="241" t="str">
        <f t="shared" si="46"/>
        <v/>
      </c>
      <c r="V46" s="241" t="str">
        <f t="shared" si="47"/>
        <v/>
      </c>
      <c r="W46" s="241"/>
      <c r="X46" s="241"/>
      <c r="Y46" s="241" t="str">
        <f t="shared" si="10"/>
        <v/>
      </c>
      <c r="Z46" s="241" t="str">
        <f t="shared" si="11"/>
        <v/>
      </c>
      <c r="AA46" s="241" t="str">
        <f t="shared" si="2"/>
        <v/>
      </c>
      <c r="AB46" s="241" t="str">
        <f t="shared" si="12"/>
        <v/>
      </c>
      <c r="AC46" s="241" t="str">
        <f t="shared" si="13"/>
        <v/>
      </c>
      <c r="AD46" s="241" t="str">
        <f t="shared" si="14"/>
        <v/>
      </c>
      <c r="AE46" s="241" t="str">
        <f t="shared" si="3"/>
        <v/>
      </c>
      <c r="AF46" s="241" t="str">
        <f t="shared" si="15"/>
        <v/>
      </c>
      <c r="AG46" s="241"/>
      <c r="AH46" s="242" t="str">
        <f t="shared" si="44"/>
        <v/>
      </c>
      <c r="AI46" s="242" t="str">
        <f t="shared" si="5"/>
        <v/>
      </c>
      <c r="BG46" s="245">
        <f t="shared" si="18"/>
        <v>0</v>
      </c>
      <c r="BH46" s="242">
        <f t="shared" si="19"/>
        <v>0</v>
      </c>
      <c r="BI46" s="242">
        <f t="shared" si="20"/>
        <v>0</v>
      </c>
      <c r="BJ46" s="242">
        <f t="shared" si="21"/>
        <v>0</v>
      </c>
      <c r="BK46" s="351">
        <f t="shared" si="22"/>
        <v>0</v>
      </c>
      <c r="BL46" s="246">
        <f t="shared" si="23"/>
        <v>0</v>
      </c>
      <c r="BM46" s="243">
        <f t="shared" si="24"/>
        <v>0</v>
      </c>
      <c r="BN46" s="243">
        <f t="shared" si="25"/>
        <v>0</v>
      </c>
      <c r="BO46" s="247">
        <f t="shared" si="26"/>
        <v>0</v>
      </c>
      <c r="BP46" s="248">
        <f t="shared" si="27"/>
        <v>0</v>
      </c>
      <c r="BQ46" s="243">
        <f t="shared" si="28"/>
        <v>0</v>
      </c>
      <c r="BR46" s="243">
        <f t="shared" si="29"/>
        <v>0</v>
      </c>
      <c r="BS46" s="249">
        <f t="shared" si="30"/>
        <v>0</v>
      </c>
      <c r="BT46" s="255" t="str">
        <f t="shared" si="43"/>
        <v/>
      </c>
      <c r="BU46" s="350">
        <f t="shared" si="31"/>
        <v>0</v>
      </c>
      <c r="BV46" s="350">
        <f t="shared" si="32"/>
        <v>0</v>
      </c>
      <c r="BW46" s="350">
        <f t="shared" si="33"/>
        <v>0</v>
      </c>
      <c r="BX46" s="353">
        <f t="shared" si="34"/>
        <v>0</v>
      </c>
      <c r="BY46" s="246">
        <f t="shared" si="35"/>
        <v>0</v>
      </c>
      <c r="BZ46" s="243">
        <f t="shared" si="36"/>
        <v>0</v>
      </c>
      <c r="CA46" s="243">
        <f t="shared" si="37"/>
        <v>0</v>
      </c>
      <c r="CB46" s="247">
        <f t="shared" si="38"/>
        <v>0</v>
      </c>
      <c r="CC46" s="246">
        <f t="shared" si="39"/>
        <v>0</v>
      </c>
      <c r="CD46" s="243">
        <f t="shared" si="40"/>
        <v>0</v>
      </c>
      <c r="CE46" s="243">
        <f t="shared" si="41"/>
        <v>0</v>
      </c>
      <c r="CF46" s="243">
        <f t="shared" si="42"/>
        <v>0</v>
      </c>
    </row>
    <row r="47" spans="1:84" ht="20.100000000000001" customHeight="1" x14ac:dyDescent="0.15">
      <c r="A47" s="252">
        <f>IF(A46="",ROW()-3-COUNTBLANK($A$4:$A46),A46+1)</f>
        <v>44</v>
      </c>
      <c r="B47" s="253">
        <f>IF(A47="","",IF(B46="",ROW()-3-COUNTBLANK($B$4:$B46),B46+1))</f>
        <v>44</v>
      </c>
      <c r="C47" s="239" t="str">
        <f t="shared" si="7"/>
        <v>S</v>
      </c>
      <c r="D47" s="240"/>
      <c r="E47" s="241" t="str">
        <f>IF(D47="","",COUNTIF($D$4:D47,D47))</f>
        <v/>
      </c>
      <c r="F47" s="310" t="str">
        <f>IF(D47="","",VLOOKUP(D47,'様式A-2'!$B$10:$E$434,4,0))</f>
        <v/>
      </c>
      <c r="G47" s="241"/>
      <c r="H47" s="241"/>
      <c r="I47" s="241"/>
      <c r="J47" s="241"/>
      <c r="K47" s="241"/>
      <c r="L47" s="346"/>
      <c r="M47" s="346"/>
      <c r="N47" s="346"/>
      <c r="O47" s="346"/>
      <c r="P47" s="388"/>
      <c r="Q47" s="242">
        <f t="shared" si="45"/>
        <v>0</v>
      </c>
      <c r="R47" s="243">
        <f t="shared" si="8"/>
        <v>0</v>
      </c>
      <c r="S47" s="243" t="str">
        <f t="shared" si="9"/>
        <v/>
      </c>
      <c r="T47" s="241"/>
      <c r="U47" s="241" t="str">
        <f t="shared" si="46"/>
        <v/>
      </c>
      <c r="V47" s="241" t="str">
        <f t="shared" si="47"/>
        <v/>
      </c>
      <c r="W47" s="241"/>
      <c r="X47" s="241"/>
      <c r="Y47" s="241" t="str">
        <f t="shared" si="10"/>
        <v/>
      </c>
      <c r="Z47" s="241" t="str">
        <f t="shared" si="11"/>
        <v/>
      </c>
      <c r="AA47" s="241" t="str">
        <f t="shared" si="2"/>
        <v/>
      </c>
      <c r="AB47" s="241" t="str">
        <f t="shared" si="12"/>
        <v/>
      </c>
      <c r="AC47" s="241" t="str">
        <f t="shared" si="13"/>
        <v/>
      </c>
      <c r="AD47" s="241" t="str">
        <f t="shared" si="14"/>
        <v/>
      </c>
      <c r="AE47" s="241" t="str">
        <f t="shared" si="3"/>
        <v/>
      </c>
      <c r="AF47" s="241" t="str">
        <f t="shared" si="15"/>
        <v/>
      </c>
      <c r="AG47" s="241"/>
      <c r="AH47" s="242" t="str">
        <f t="shared" si="44"/>
        <v/>
      </c>
      <c r="AI47" s="242" t="str">
        <f t="shared" si="5"/>
        <v/>
      </c>
      <c r="BG47" s="245">
        <f t="shared" si="18"/>
        <v>0</v>
      </c>
      <c r="BH47" s="242">
        <f t="shared" si="19"/>
        <v>0</v>
      </c>
      <c r="BI47" s="242">
        <f t="shared" si="20"/>
        <v>0</v>
      </c>
      <c r="BJ47" s="242">
        <f t="shared" si="21"/>
        <v>0</v>
      </c>
      <c r="BK47" s="351">
        <f t="shared" si="22"/>
        <v>0</v>
      </c>
      <c r="BL47" s="246">
        <f t="shared" si="23"/>
        <v>0</v>
      </c>
      <c r="BM47" s="243">
        <f t="shared" si="24"/>
        <v>0</v>
      </c>
      <c r="BN47" s="243">
        <f t="shared" si="25"/>
        <v>0</v>
      </c>
      <c r="BO47" s="247">
        <f t="shared" si="26"/>
        <v>0</v>
      </c>
      <c r="BP47" s="248">
        <f t="shared" si="27"/>
        <v>0</v>
      </c>
      <c r="BQ47" s="243">
        <f t="shared" si="28"/>
        <v>0</v>
      </c>
      <c r="BR47" s="243">
        <f t="shared" si="29"/>
        <v>0</v>
      </c>
      <c r="BS47" s="249">
        <f t="shared" si="30"/>
        <v>0</v>
      </c>
      <c r="BT47" s="255" t="str">
        <f t="shared" si="43"/>
        <v/>
      </c>
      <c r="BU47" s="350">
        <f t="shared" si="31"/>
        <v>0</v>
      </c>
      <c r="BV47" s="350">
        <f t="shared" si="32"/>
        <v>0</v>
      </c>
      <c r="BW47" s="350">
        <f t="shared" si="33"/>
        <v>0</v>
      </c>
      <c r="BX47" s="353">
        <f t="shared" si="34"/>
        <v>0</v>
      </c>
      <c r="BY47" s="246">
        <f t="shared" si="35"/>
        <v>0</v>
      </c>
      <c r="BZ47" s="243">
        <f t="shared" si="36"/>
        <v>0</v>
      </c>
      <c r="CA47" s="243">
        <f t="shared" si="37"/>
        <v>0</v>
      </c>
      <c r="CB47" s="247">
        <f t="shared" si="38"/>
        <v>0</v>
      </c>
      <c r="CC47" s="246">
        <f t="shared" si="39"/>
        <v>0</v>
      </c>
      <c r="CD47" s="243">
        <f t="shared" si="40"/>
        <v>0</v>
      </c>
      <c r="CE47" s="243">
        <f t="shared" si="41"/>
        <v>0</v>
      </c>
      <c r="CF47" s="243">
        <f t="shared" si="42"/>
        <v>0</v>
      </c>
    </row>
    <row r="48" spans="1:84" ht="20.100000000000001" customHeight="1" x14ac:dyDescent="0.15">
      <c r="A48" s="252">
        <f>IF(A47="",ROW()-3-COUNTBLANK($A$4:$A47),A47+1)</f>
        <v>45</v>
      </c>
      <c r="B48" s="253">
        <f>IF(A48="","",IF(B47="",ROW()-3-COUNTBLANK($B$4:$B47),B47+1))</f>
        <v>45</v>
      </c>
      <c r="C48" s="239" t="str">
        <f t="shared" si="7"/>
        <v>S</v>
      </c>
      <c r="D48" s="240"/>
      <c r="E48" s="241" t="str">
        <f>IF(D48="","",COUNTIF($D$4:D48,D48))</f>
        <v/>
      </c>
      <c r="F48" s="310" t="str">
        <f>IF(D48="","",VLOOKUP(D48,'様式A-2'!$B$10:$E$434,4,0))</f>
        <v/>
      </c>
      <c r="G48" s="241"/>
      <c r="H48" s="241"/>
      <c r="I48" s="241"/>
      <c r="J48" s="241"/>
      <c r="K48" s="241"/>
      <c r="L48" s="346"/>
      <c r="M48" s="346"/>
      <c r="N48" s="346"/>
      <c r="O48" s="346"/>
      <c r="P48" s="388"/>
      <c r="Q48" s="242">
        <f t="shared" si="45"/>
        <v>0</v>
      </c>
      <c r="R48" s="243">
        <f t="shared" si="8"/>
        <v>0</v>
      </c>
      <c r="S48" s="243" t="str">
        <f t="shared" si="9"/>
        <v/>
      </c>
      <c r="T48" s="241"/>
      <c r="U48" s="241" t="str">
        <f t="shared" si="46"/>
        <v/>
      </c>
      <c r="V48" s="241" t="str">
        <f t="shared" si="47"/>
        <v/>
      </c>
      <c r="W48" s="241"/>
      <c r="X48" s="241"/>
      <c r="Y48" s="241" t="str">
        <f t="shared" si="10"/>
        <v/>
      </c>
      <c r="Z48" s="241" t="str">
        <f t="shared" si="11"/>
        <v/>
      </c>
      <c r="AA48" s="241" t="str">
        <f t="shared" si="2"/>
        <v/>
      </c>
      <c r="AB48" s="241" t="str">
        <f t="shared" si="12"/>
        <v/>
      </c>
      <c r="AC48" s="241" t="str">
        <f t="shared" si="13"/>
        <v/>
      </c>
      <c r="AD48" s="241" t="str">
        <f t="shared" si="14"/>
        <v/>
      </c>
      <c r="AE48" s="241" t="str">
        <f t="shared" si="3"/>
        <v/>
      </c>
      <c r="AF48" s="241" t="str">
        <f>IF(D48="","",INDEX($BA$4:$BE$45,MATCH(K48,$AZ$4:$AZ$45,0),MATCH(X48,$BA$3:$BE$3,0)))</f>
        <v/>
      </c>
      <c r="AG48" s="241"/>
      <c r="AH48" s="242" t="str">
        <f t="shared" si="44"/>
        <v/>
      </c>
      <c r="AI48" s="242" t="str">
        <f t="shared" si="5"/>
        <v/>
      </c>
      <c r="BG48" s="245">
        <f t="shared" si="18"/>
        <v>0</v>
      </c>
      <c r="BH48" s="242">
        <f t="shared" si="19"/>
        <v>0</v>
      </c>
      <c r="BI48" s="242">
        <f t="shared" si="20"/>
        <v>0</v>
      </c>
      <c r="BJ48" s="242">
        <f t="shared" si="21"/>
        <v>0</v>
      </c>
      <c r="BK48" s="351">
        <f t="shared" si="22"/>
        <v>0</v>
      </c>
      <c r="BL48" s="246">
        <f t="shared" si="23"/>
        <v>0</v>
      </c>
      <c r="BM48" s="243">
        <f t="shared" si="24"/>
        <v>0</v>
      </c>
      <c r="BN48" s="243">
        <f t="shared" si="25"/>
        <v>0</v>
      </c>
      <c r="BO48" s="247">
        <f t="shared" si="26"/>
        <v>0</v>
      </c>
      <c r="BP48" s="248">
        <f t="shared" si="27"/>
        <v>0</v>
      </c>
      <c r="BQ48" s="243">
        <f t="shared" si="28"/>
        <v>0</v>
      </c>
      <c r="BR48" s="243">
        <f t="shared" si="29"/>
        <v>0</v>
      </c>
      <c r="BS48" s="249">
        <f t="shared" si="30"/>
        <v>0</v>
      </c>
      <c r="BT48" s="255" t="str">
        <f t="shared" si="43"/>
        <v/>
      </c>
      <c r="BU48" s="350">
        <f t="shared" si="31"/>
        <v>0</v>
      </c>
      <c r="BV48" s="350">
        <f t="shared" si="32"/>
        <v>0</v>
      </c>
      <c r="BW48" s="350">
        <f t="shared" si="33"/>
        <v>0</v>
      </c>
      <c r="BX48" s="353">
        <f t="shared" si="34"/>
        <v>0</v>
      </c>
      <c r="BY48" s="246">
        <f t="shared" si="35"/>
        <v>0</v>
      </c>
      <c r="BZ48" s="243">
        <f t="shared" si="36"/>
        <v>0</v>
      </c>
      <c r="CA48" s="243">
        <f t="shared" si="37"/>
        <v>0</v>
      </c>
      <c r="CB48" s="247">
        <f t="shared" si="38"/>
        <v>0</v>
      </c>
      <c r="CC48" s="246">
        <f t="shared" si="39"/>
        <v>0</v>
      </c>
      <c r="CD48" s="243">
        <f t="shared" si="40"/>
        <v>0</v>
      </c>
      <c r="CE48" s="243">
        <f t="shared" si="41"/>
        <v>0</v>
      </c>
      <c r="CF48" s="243">
        <f t="shared" si="42"/>
        <v>0</v>
      </c>
    </row>
    <row r="49" spans="1:84" ht="20.100000000000001" customHeight="1" x14ac:dyDescent="0.15">
      <c r="A49" s="252">
        <f>IF(A48="",ROW()-3-COUNTBLANK($A$4:$A48),A48+1)</f>
        <v>46</v>
      </c>
      <c r="B49" s="253">
        <f>IF(A49="","",IF(B48="",ROW()-3-COUNTBLANK($B$4:$B48),B48+1))</f>
        <v>46</v>
      </c>
      <c r="C49" s="239" t="str">
        <f t="shared" si="7"/>
        <v>S</v>
      </c>
      <c r="D49" s="240"/>
      <c r="E49" s="241" t="str">
        <f>IF(D49="","",COUNTIF($D$4:D49,D49))</f>
        <v/>
      </c>
      <c r="F49" s="310" t="str">
        <f>IF(D49="","",VLOOKUP(D49,'様式A-2'!$B$10:$E$434,4,0))</f>
        <v/>
      </c>
      <c r="G49" s="241"/>
      <c r="H49" s="241"/>
      <c r="I49" s="241"/>
      <c r="J49" s="241"/>
      <c r="K49" s="241"/>
      <c r="L49" s="346"/>
      <c r="M49" s="346"/>
      <c r="N49" s="346"/>
      <c r="O49" s="346"/>
      <c r="P49" s="388"/>
      <c r="Q49" s="242">
        <f t="shared" si="45"/>
        <v>0</v>
      </c>
      <c r="R49" s="243">
        <f t="shared" si="8"/>
        <v>0</v>
      </c>
      <c r="S49" s="243" t="str">
        <f t="shared" si="9"/>
        <v/>
      </c>
      <c r="T49" s="241"/>
      <c r="U49" s="241" t="str">
        <f t="shared" si="46"/>
        <v/>
      </c>
      <c r="V49" s="241" t="str">
        <f t="shared" si="47"/>
        <v/>
      </c>
      <c r="W49" s="241"/>
      <c r="X49" s="241"/>
      <c r="Y49" s="241" t="str">
        <f t="shared" si="10"/>
        <v/>
      </c>
      <c r="Z49" s="241" t="str">
        <f t="shared" si="11"/>
        <v/>
      </c>
      <c r="AA49" s="241" t="str">
        <f t="shared" si="2"/>
        <v/>
      </c>
      <c r="AB49" s="241" t="str">
        <f t="shared" si="12"/>
        <v/>
      </c>
      <c r="AC49" s="241" t="str">
        <f t="shared" si="13"/>
        <v/>
      </c>
      <c r="AD49" s="241" t="str">
        <f t="shared" si="14"/>
        <v/>
      </c>
      <c r="AE49" s="241" t="str">
        <f t="shared" si="3"/>
        <v/>
      </c>
      <c r="AF49" s="241" t="str">
        <f t="shared" si="15"/>
        <v/>
      </c>
      <c r="AG49" s="241"/>
      <c r="AH49" s="242" t="str">
        <f t="shared" si="44"/>
        <v/>
      </c>
      <c r="AI49" s="242" t="str">
        <f t="shared" si="5"/>
        <v/>
      </c>
      <c r="BG49" s="245">
        <f t="shared" si="18"/>
        <v>0</v>
      </c>
      <c r="BH49" s="242">
        <f t="shared" si="19"/>
        <v>0</v>
      </c>
      <c r="BI49" s="242">
        <f t="shared" si="20"/>
        <v>0</v>
      </c>
      <c r="BJ49" s="242">
        <f t="shared" si="21"/>
        <v>0</v>
      </c>
      <c r="BK49" s="351">
        <f t="shared" si="22"/>
        <v>0</v>
      </c>
      <c r="BL49" s="246">
        <f t="shared" si="23"/>
        <v>0</v>
      </c>
      <c r="BM49" s="243">
        <f t="shared" si="24"/>
        <v>0</v>
      </c>
      <c r="BN49" s="243">
        <f t="shared" si="25"/>
        <v>0</v>
      </c>
      <c r="BO49" s="247">
        <f t="shared" si="26"/>
        <v>0</v>
      </c>
      <c r="BP49" s="248">
        <f t="shared" si="27"/>
        <v>0</v>
      </c>
      <c r="BQ49" s="243">
        <f t="shared" si="28"/>
        <v>0</v>
      </c>
      <c r="BR49" s="243">
        <f t="shared" si="29"/>
        <v>0</v>
      </c>
      <c r="BS49" s="249">
        <f t="shared" si="30"/>
        <v>0</v>
      </c>
      <c r="BT49" s="255" t="str">
        <f t="shared" si="43"/>
        <v/>
      </c>
      <c r="BU49" s="350">
        <f t="shared" si="31"/>
        <v>0</v>
      </c>
      <c r="BV49" s="350">
        <f t="shared" si="32"/>
        <v>0</v>
      </c>
      <c r="BW49" s="350">
        <f t="shared" si="33"/>
        <v>0</v>
      </c>
      <c r="BX49" s="353">
        <f t="shared" si="34"/>
        <v>0</v>
      </c>
      <c r="BY49" s="246">
        <f t="shared" si="35"/>
        <v>0</v>
      </c>
      <c r="BZ49" s="243">
        <f t="shared" si="36"/>
        <v>0</v>
      </c>
      <c r="CA49" s="243">
        <f t="shared" si="37"/>
        <v>0</v>
      </c>
      <c r="CB49" s="247">
        <f t="shared" si="38"/>
        <v>0</v>
      </c>
      <c r="CC49" s="246">
        <f t="shared" si="39"/>
        <v>0</v>
      </c>
      <c r="CD49" s="243">
        <f t="shared" si="40"/>
        <v>0</v>
      </c>
      <c r="CE49" s="243">
        <f t="shared" si="41"/>
        <v>0</v>
      </c>
      <c r="CF49" s="243">
        <f t="shared" si="42"/>
        <v>0</v>
      </c>
    </row>
    <row r="50" spans="1:84" ht="20.100000000000001" customHeight="1" x14ac:dyDescent="0.15">
      <c r="A50" s="252">
        <f>IF(A49="",ROW()-3-COUNTBLANK($A$4:$A49),A49+1)</f>
        <v>47</v>
      </c>
      <c r="B50" s="253">
        <f>IF(A50="","",IF(B49="",ROW()-3-COUNTBLANK($B$4:$B49),B49+1))</f>
        <v>47</v>
      </c>
      <c r="C50" s="239" t="str">
        <f t="shared" si="7"/>
        <v>S</v>
      </c>
      <c r="D50" s="240"/>
      <c r="E50" s="241" t="str">
        <f>IF(D50="","",COUNTIF($D$4:D50,D50))</f>
        <v/>
      </c>
      <c r="F50" s="310" t="str">
        <f>IF(D50="","",VLOOKUP(D50,'様式A-2'!$B$10:$E$434,4,0))</f>
        <v/>
      </c>
      <c r="G50" s="241"/>
      <c r="H50" s="241"/>
      <c r="I50" s="241"/>
      <c r="J50" s="241"/>
      <c r="K50" s="241"/>
      <c r="L50" s="346"/>
      <c r="M50" s="346"/>
      <c r="N50" s="346"/>
      <c r="O50" s="346"/>
      <c r="P50" s="388"/>
      <c r="Q50" s="242">
        <f t="shared" si="45"/>
        <v>0</v>
      </c>
      <c r="R50" s="243">
        <f t="shared" si="8"/>
        <v>0</v>
      </c>
      <c r="S50" s="243" t="str">
        <f t="shared" si="9"/>
        <v/>
      </c>
      <c r="T50" s="241"/>
      <c r="U50" s="241" t="str">
        <f t="shared" si="46"/>
        <v/>
      </c>
      <c r="V50" s="241" t="str">
        <f t="shared" si="47"/>
        <v/>
      </c>
      <c r="W50" s="241"/>
      <c r="X50" s="241"/>
      <c r="Y50" s="241" t="str">
        <f t="shared" si="10"/>
        <v/>
      </c>
      <c r="Z50" s="241" t="str">
        <f t="shared" si="11"/>
        <v/>
      </c>
      <c r="AA50" s="241" t="str">
        <f t="shared" si="2"/>
        <v/>
      </c>
      <c r="AB50" s="241" t="str">
        <f t="shared" si="12"/>
        <v/>
      </c>
      <c r="AC50" s="241" t="str">
        <f t="shared" si="13"/>
        <v/>
      </c>
      <c r="AD50" s="241" t="str">
        <f t="shared" si="14"/>
        <v/>
      </c>
      <c r="AE50" s="241" t="str">
        <f t="shared" si="3"/>
        <v/>
      </c>
      <c r="AF50" s="241" t="str">
        <f t="shared" si="15"/>
        <v/>
      </c>
      <c r="AG50" s="241"/>
      <c r="AH50" s="242" t="str">
        <f t="shared" si="44"/>
        <v/>
      </c>
      <c r="AI50" s="242" t="str">
        <f t="shared" si="5"/>
        <v/>
      </c>
      <c r="BG50" s="245">
        <f t="shared" si="18"/>
        <v>0</v>
      </c>
      <c r="BH50" s="242">
        <f t="shared" si="19"/>
        <v>0</v>
      </c>
      <c r="BI50" s="242">
        <f t="shared" si="20"/>
        <v>0</v>
      </c>
      <c r="BJ50" s="242">
        <f t="shared" si="21"/>
        <v>0</v>
      </c>
      <c r="BK50" s="351">
        <f t="shared" si="22"/>
        <v>0</v>
      </c>
      <c r="BL50" s="246">
        <f t="shared" si="23"/>
        <v>0</v>
      </c>
      <c r="BM50" s="243">
        <f t="shared" si="24"/>
        <v>0</v>
      </c>
      <c r="BN50" s="243">
        <f t="shared" si="25"/>
        <v>0</v>
      </c>
      <c r="BO50" s="247">
        <f t="shared" si="26"/>
        <v>0</v>
      </c>
      <c r="BP50" s="248">
        <f t="shared" si="27"/>
        <v>0</v>
      </c>
      <c r="BQ50" s="243">
        <f t="shared" si="28"/>
        <v>0</v>
      </c>
      <c r="BR50" s="243">
        <f t="shared" si="29"/>
        <v>0</v>
      </c>
      <c r="BS50" s="249">
        <f t="shared" si="30"/>
        <v>0</v>
      </c>
      <c r="BT50" s="255" t="str">
        <f t="shared" si="43"/>
        <v/>
      </c>
      <c r="BU50" s="350">
        <f t="shared" si="31"/>
        <v>0</v>
      </c>
      <c r="BV50" s="350">
        <f t="shared" si="32"/>
        <v>0</v>
      </c>
      <c r="BW50" s="350">
        <f t="shared" si="33"/>
        <v>0</v>
      </c>
      <c r="BX50" s="353">
        <f t="shared" si="34"/>
        <v>0</v>
      </c>
      <c r="BY50" s="246">
        <f t="shared" si="35"/>
        <v>0</v>
      </c>
      <c r="BZ50" s="243">
        <f t="shared" si="36"/>
        <v>0</v>
      </c>
      <c r="CA50" s="243">
        <f t="shared" si="37"/>
        <v>0</v>
      </c>
      <c r="CB50" s="247">
        <f t="shared" si="38"/>
        <v>0</v>
      </c>
      <c r="CC50" s="246">
        <f t="shared" si="39"/>
        <v>0</v>
      </c>
      <c r="CD50" s="243">
        <f t="shared" si="40"/>
        <v>0</v>
      </c>
      <c r="CE50" s="243">
        <f t="shared" si="41"/>
        <v>0</v>
      </c>
      <c r="CF50" s="243">
        <f t="shared" si="42"/>
        <v>0</v>
      </c>
    </row>
    <row r="51" spans="1:84" ht="20.100000000000001" customHeight="1" x14ac:dyDescent="0.15">
      <c r="A51" s="252">
        <f>IF(A50="",ROW()-3-COUNTBLANK($A$4:$A50),A50+1)</f>
        <v>48</v>
      </c>
      <c r="B51" s="253">
        <f>IF(A51="","",IF(B50="",ROW()-3-COUNTBLANK($B$4:$B50),B50+1))</f>
        <v>48</v>
      </c>
      <c r="C51" s="239" t="str">
        <f t="shared" si="7"/>
        <v>S</v>
      </c>
      <c r="D51" s="240"/>
      <c r="E51" s="241" t="str">
        <f>IF(D51="","",COUNTIF($D$4:D51,D51))</f>
        <v/>
      </c>
      <c r="F51" s="310" t="str">
        <f>IF(D51="","",VLOOKUP(D51,'様式A-2'!$B$10:$E$434,4,0))</f>
        <v/>
      </c>
      <c r="G51" s="241"/>
      <c r="H51" s="241"/>
      <c r="I51" s="241"/>
      <c r="J51" s="241"/>
      <c r="K51" s="241"/>
      <c r="L51" s="346"/>
      <c r="M51" s="346"/>
      <c r="N51" s="346"/>
      <c r="O51" s="346"/>
      <c r="P51" s="388"/>
      <c r="Q51" s="242">
        <f t="shared" si="45"/>
        <v>0</v>
      </c>
      <c r="R51" s="243">
        <f t="shared" si="8"/>
        <v>0</v>
      </c>
      <c r="S51" s="243" t="str">
        <f t="shared" si="9"/>
        <v/>
      </c>
      <c r="T51" s="241"/>
      <c r="U51" s="241" t="str">
        <f t="shared" si="46"/>
        <v/>
      </c>
      <c r="V51" s="241" t="str">
        <f t="shared" si="47"/>
        <v/>
      </c>
      <c r="W51" s="241"/>
      <c r="X51" s="241"/>
      <c r="Y51" s="241" t="str">
        <f t="shared" si="10"/>
        <v/>
      </c>
      <c r="Z51" s="241" t="str">
        <f t="shared" si="11"/>
        <v/>
      </c>
      <c r="AA51" s="241" t="str">
        <f t="shared" si="2"/>
        <v/>
      </c>
      <c r="AB51" s="241" t="str">
        <f t="shared" si="12"/>
        <v/>
      </c>
      <c r="AC51" s="241" t="str">
        <f t="shared" si="13"/>
        <v/>
      </c>
      <c r="AD51" s="241" t="str">
        <f t="shared" si="14"/>
        <v/>
      </c>
      <c r="AE51" s="241" t="str">
        <f t="shared" si="3"/>
        <v/>
      </c>
      <c r="AF51" s="241" t="str">
        <f t="shared" si="15"/>
        <v/>
      </c>
      <c r="AG51" s="241"/>
      <c r="AH51" s="242" t="str">
        <f t="shared" si="44"/>
        <v/>
      </c>
      <c r="AI51" s="242" t="str">
        <f t="shared" si="5"/>
        <v/>
      </c>
      <c r="BG51" s="245">
        <f t="shared" si="18"/>
        <v>0</v>
      </c>
      <c r="BH51" s="242">
        <f t="shared" si="19"/>
        <v>0</v>
      </c>
      <c r="BI51" s="242">
        <f t="shared" si="20"/>
        <v>0</v>
      </c>
      <c r="BJ51" s="242">
        <f t="shared" si="21"/>
        <v>0</v>
      </c>
      <c r="BK51" s="351">
        <f t="shared" si="22"/>
        <v>0</v>
      </c>
      <c r="BL51" s="246">
        <f t="shared" si="23"/>
        <v>0</v>
      </c>
      <c r="BM51" s="243">
        <f t="shared" si="24"/>
        <v>0</v>
      </c>
      <c r="BN51" s="243">
        <f t="shared" si="25"/>
        <v>0</v>
      </c>
      <c r="BO51" s="247">
        <f t="shared" si="26"/>
        <v>0</v>
      </c>
      <c r="BP51" s="248">
        <f t="shared" si="27"/>
        <v>0</v>
      </c>
      <c r="BQ51" s="243">
        <f t="shared" si="28"/>
        <v>0</v>
      </c>
      <c r="BR51" s="243">
        <f t="shared" si="29"/>
        <v>0</v>
      </c>
      <c r="BS51" s="249">
        <f t="shared" si="30"/>
        <v>0</v>
      </c>
      <c r="BT51" s="255" t="str">
        <f t="shared" si="43"/>
        <v/>
      </c>
      <c r="BU51" s="350">
        <f t="shared" si="31"/>
        <v>0</v>
      </c>
      <c r="BV51" s="350">
        <f t="shared" si="32"/>
        <v>0</v>
      </c>
      <c r="BW51" s="350">
        <f t="shared" si="33"/>
        <v>0</v>
      </c>
      <c r="BX51" s="353">
        <f t="shared" si="34"/>
        <v>0</v>
      </c>
      <c r="BY51" s="246">
        <f t="shared" si="35"/>
        <v>0</v>
      </c>
      <c r="BZ51" s="243">
        <f t="shared" si="36"/>
        <v>0</v>
      </c>
      <c r="CA51" s="243">
        <f t="shared" si="37"/>
        <v>0</v>
      </c>
      <c r="CB51" s="247">
        <f t="shared" si="38"/>
        <v>0</v>
      </c>
      <c r="CC51" s="246">
        <f t="shared" si="39"/>
        <v>0</v>
      </c>
      <c r="CD51" s="243">
        <f t="shared" si="40"/>
        <v>0</v>
      </c>
      <c r="CE51" s="243">
        <f t="shared" si="41"/>
        <v>0</v>
      </c>
      <c r="CF51" s="243">
        <f t="shared" si="42"/>
        <v>0</v>
      </c>
    </row>
    <row r="52" spans="1:84" ht="20.100000000000001" customHeight="1" x14ac:dyDescent="0.15">
      <c r="A52" s="252">
        <f>IF(A51="",ROW()-3-COUNTBLANK($A$4:$A51),A51+1)</f>
        <v>49</v>
      </c>
      <c r="B52" s="253">
        <f>IF(A52="","",IF(B51="",ROW()-3-COUNTBLANK($B$4:$B51),B51+1))</f>
        <v>49</v>
      </c>
      <c r="C52" s="239" t="str">
        <f t="shared" si="7"/>
        <v>S</v>
      </c>
      <c r="D52" s="240"/>
      <c r="E52" s="241" t="str">
        <f>IF(D52="","",COUNTIF($D$4:D52,D52))</f>
        <v/>
      </c>
      <c r="F52" s="310" t="str">
        <f>IF(D52="","",VLOOKUP(D52,'様式A-2'!$B$10:$E$434,4,0))</f>
        <v/>
      </c>
      <c r="G52" s="241"/>
      <c r="H52" s="241"/>
      <c r="I52" s="241"/>
      <c r="J52" s="241"/>
      <c r="K52" s="241"/>
      <c r="L52" s="346"/>
      <c r="M52" s="346"/>
      <c r="N52" s="346"/>
      <c r="O52" s="346"/>
      <c r="P52" s="388"/>
      <c r="Q52" s="242">
        <f t="shared" si="45"/>
        <v>0</v>
      </c>
      <c r="R52" s="243">
        <f t="shared" si="8"/>
        <v>0</v>
      </c>
      <c r="S52" s="243" t="str">
        <f t="shared" si="9"/>
        <v/>
      </c>
      <c r="T52" s="241"/>
      <c r="U52" s="241" t="str">
        <f t="shared" si="46"/>
        <v/>
      </c>
      <c r="V52" s="241" t="str">
        <f t="shared" si="47"/>
        <v/>
      </c>
      <c r="W52" s="241"/>
      <c r="X52" s="241"/>
      <c r="Y52" s="241" t="str">
        <f t="shared" si="10"/>
        <v/>
      </c>
      <c r="Z52" s="241" t="str">
        <f t="shared" si="11"/>
        <v/>
      </c>
      <c r="AA52" s="241" t="str">
        <f t="shared" si="2"/>
        <v/>
      </c>
      <c r="AB52" s="241" t="str">
        <f t="shared" si="12"/>
        <v/>
      </c>
      <c r="AC52" s="241" t="str">
        <f t="shared" si="13"/>
        <v/>
      </c>
      <c r="AD52" s="241" t="str">
        <f t="shared" si="14"/>
        <v/>
      </c>
      <c r="AE52" s="241" t="str">
        <f t="shared" si="3"/>
        <v/>
      </c>
      <c r="AF52" s="241" t="str">
        <f t="shared" si="15"/>
        <v/>
      </c>
      <c r="AG52" s="241"/>
      <c r="AH52" s="242" t="str">
        <f t="shared" si="44"/>
        <v/>
      </c>
      <c r="AI52" s="242" t="str">
        <f t="shared" si="5"/>
        <v/>
      </c>
      <c r="BG52" s="245">
        <f t="shared" si="18"/>
        <v>0</v>
      </c>
      <c r="BH52" s="242">
        <f t="shared" si="19"/>
        <v>0</v>
      </c>
      <c r="BI52" s="242">
        <f t="shared" si="20"/>
        <v>0</v>
      </c>
      <c r="BJ52" s="242">
        <f t="shared" si="21"/>
        <v>0</v>
      </c>
      <c r="BK52" s="351">
        <f t="shared" si="22"/>
        <v>0</v>
      </c>
      <c r="BL52" s="246">
        <f t="shared" si="23"/>
        <v>0</v>
      </c>
      <c r="BM52" s="243">
        <f t="shared" si="24"/>
        <v>0</v>
      </c>
      <c r="BN52" s="243">
        <f t="shared" si="25"/>
        <v>0</v>
      </c>
      <c r="BO52" s="247">
        <f t="shared" si="26"/>
        <v>0</v>
      </c>
      <c r="BP52" s="248">
        <f t="shared" si="27"/>
        <v>0</v>
      </c>
      <c r="BQ52" s="243">
        <f t="shared" si="28"/>
        <v>0</v>
      </c>
      <c r="BR52" s="243">
        <f t="shared" si="29"/>
        <v>0</v>
      </c>
      <c r="BS52" s="249">
        <f t="shared" si="30"/>
        <v>0</v>
      </c>
      <c r="BT52" s="255" t="str">
        <f t="shared" si="43"/>
        <v/>
      </c>
      <c r="BU52" s="350">
        <f t="shared" si="31"/>
        <v>0</v>
      </c>
      <c r="BV52" s="350">
        <f t="shared" si="32"/>
        <v>0</v>
      </c>
      <c r="BW52" s="350">
        <f t="shared" si="33"/>
        <v>0</v>
      </c>
      <c r="BX52" s="353">
        <f t="shared" si="34"/>
        <v>0</v>
      </c>
      <c r="BY52" s="246">
        <f t="shared" si="35"/>
        <v>0</v>
      </c>
      <c r="BZ52" s="243">
        <f t="shared" si="36"/>
        <v>0</v>
      </c>
      <c r="CA52" s="243">
        <f t="shared" si="37"/>
        <v>0</v>
      </c>
      <c r="CB52" s="247">
        <f t="shared" si="38"/>
        <v>0</v>
      </c>
      <c r="CC52" s="246">
        <f t="shared" si="39"/>
        <v>0</v>
      </c>
      <c r="CD52" s="243">
        <f t="shared" si="40"/>
        <v>0</v>
      </c>
      <c r="CE52" s="243">
        <f t="shared" si="41"/>
        <v>0</v>
      </c>
      <c r="CF52" s="243">
        <f t="shared" si="42"/>
        <v>0</v>
      </c>
    </row>
    <row r="53" spans="1:84" ht="20.100000000000001" customHeight="1" x14ac:dyDescent="0.15">
      <c r="A53" s="252">
        <f>IF(A52="",ROW()-3-COUNTBLANK($A$4:$A52),A52+1)</f>
        <v>50</v>
      </c>
      <c r="B53" s="253">
        <f>IF(A53="","",IF(B52="",ROW()-3-COUNTBLANK($B$4:$B52),B52+1))</f>
        <v>50</v>
      </c>
      <c r="C53" s="239" t="str">
        <f t="shared" si="7"/>
        <v>S</v>
      </c>
      <c r="D53" s="240"/>
      <c r="E53" s="241" t="str">
        <f>IF(D53="","",COUNTIF($D$4:D53,D53))</f>
        <v/>
      </c>
      <c r="F53" s="310" t="str">
        <f>IF(D53="","",VLOOKUP(D53,'様式A-2'!$B$10:$E$434,4,0))</f>
        <v/>
      </c>
      <c r="G53" s="241"/>
      <c r="H53" s="241"/>
      <c r="I53" s="241"/>
      <c r="J53" s="241"/>
      <c r="K53" s="241"/>
      <c r="L53" s="346"/>
      <c r="M53" s="346"/>
      <c r="N53" s="346"/>
      <c r="O53" s="346"/>
      <c r="P53" s="388"/>
      <c r="Q53" s="242">
        <f t="shared" si="45"/>
        <v>0</v>
      </c>
      <c r="R53" s="243">
        <f t="shared" si="8"/>
        <v>0</v>
      </c>
      <c r="S53" s="243" t="str">
        <f t="shared" si="9"/>
        <v/>
      </c>
      <c r="T53" s="241"/>
      <c r="U53" s="241" t="str">
        <f t="shared" si="46"/>
        <v/>
      </c>
      <c r="V53" s="241" t="str">
        <f t="shared" si="47"/>
        <v/>
      </c>
      <c r="W53" s="241"/>
      <c r="X53" s="241"/>
      <c r="Y53" s="241" t="str">
        <f t="shared" si="10"/>
        <v/>
      </c>
      <c r="Z53" s="241" t="str">
        <f t="shared" si="11"/>
        <v/>
      </c>
      <c r="AA53" s="241" t="str">
        <f t="shared" si="2"/>
        <v/>
      </c>
      <c r="AB53" s="241" t="str">
        <f t="shared" si="12"/>
        <v/>
      </c>
      <c r="AC53" s="241" t="str">
        <f t="shared" si="13"/>
        <v/>
      </c>
      <c r="AD53" s="241" t="str">
        <f t="shared" si="14"/>
        <v/>
      </c>
      <c r="AE53" s="241" t="str">
        <f t="shared" si="3"/>
        <v/>
      </c>
      <c r="AF53" s="241" t="str">
        <f t="shared" si="15"/>
        <v/>
      </c>
      <c r="AG53" s="241"/>
      <c r="AH53" s="242" t="str">
        <f t="shared" si="44"/>
        <v/>
      </c>
      <c r="AI53" s="242" t="str">
        <f t="shared" si="5"/>
        <v/>
      </c>
      <c r="BG53" s="245">
        <f t="shared" si="18"/>
        <v>0</v>
      </c>
      <c r="BH53" s="242">
        <f t="shared" si="19"/>
        <v>0</v>
      </c>
      <c r="BI53" s="242">
        <f t="shared" si="20"/>
        <v>0</v>
      </c>
      <c r="BJ53" s="242">
        <f t="shared" si="21"/>
        <v>0</v>
      </c>
      <c r="BK53" s="351">
        <f t="shared" si="22"/>
        <v>0</v>
      </c>
      <c r="BL53" s="246">
        <f t="shared" si="23"/>
        <v>0</v>
      </c>
      <c r="BM53" s="243">
        <f t="shared" si="24"/>
        <v>0</v>
      </c>
      <c r="BN53" s="243">
        <f t="shared" si="25"/>
        <v>0</v>
      </c>
      <c r="BO53" s="247">
        <f t="shared" si="26"/>
        <v>0</v>
      </c>
      <c r="BP53" s="248">
        <f t="shared" si="27"/>
        <v>0</v>
      </c>
      <c r="BQ53" s="243">
        <f t="shared" si="28"/>
        <v>0</v>
      </c>
      <c r="BR53" s="243">
        <f t="shared" si="29"/>
        <v>0</v>
      </c>
      <c r="BS53" s="249">
        <f t="shared" si="30"/>
        <v>0</v>
      </c>
      <c r="BT53" s="255" t="str">
        <f t="shared" si="43"/>
        <v/>
      </c>
      <c r="BU53" s="350">
        <f t="shared" si="31"/>
        <v>0</v>
      </c>
      <c r="BV53" s="350">
        <f t="shared" si="32"/>
        <v>0</v>
      </c>
      <c r="BW53" s="350">
        <f t="shared" si="33"/>
        <v>0</v>
      </c>
      <c r="BX53" s="353">
        <f t="shared" si="34"/>
        <v>0</v>
      </c>
      <c r="BY53" s="246">
        <f t="shared" si="35"/>
        <v>0</v>
      </c>
      <c r="BZ53" s="243">
        <f t="shared" si="36"/>
        <v>0</v>
      </c>
      <c r="CA53" s="243">
        <f t="shared" si="37"/>
        <v>0</v>
      </c>
      <c r="CB53" s="247">
        <f t="shared" si="38"/>
        <v>0</v>
      </c>
      <c r="CC53" s="246">
        <f t="shared" si="39"/>
        <v>0</v>
      </c>
      <c r="CD53" s="243">
        <f t="shared" si="40"/>
        <v>0</v>
      </c>
      <c r="CE53" s="243">
        <f t="shared" si="41"/>
        <v>0</v>
      </c>
      <c r="CF53" s="243">
        <f t="shared" si="42"/>
        <v>0</v>
      </c>
    </row>
    <row r="54" spans="1:84" ht="20.100000000000001" customHeight="1" x14ac:dyDescent="0.15">
      <c r="A54" s="252">
        <f>IF(A53="",ROW()-3-COUNTBLANK($A$4:$A53),A53+1)</f>
        <v>51</v>
      </c>
      <c r="B54" s="253">
        <f>IF(A54="","",IF(B53="",ROW()-3-COUNTBLANK($B$4:$B53),B53+1))</f>
        <v>51</v>
      </c>
      <c r="C54" s="239" t="str">
        <f t="shared" si="7"/>
        <v>S</v>
      </c>
      <c r="D54" s="240"/>
      <c r="E54" s="241" t="str">
        <f>IF(D54="","",COUNTIF($D$4:D54,D54))</f>
        <v/>
      </c>
      <c r="F54" s="310" t="str">
        <f>IF(D54="","",VLOOKUP(D54,'様式A-2'!$B$10:$E$434,4,0))</f>
        <v/>
      </c>
      <c r="G54" s="241"/>
      <c r="H54" s="241"/>
      <c r="I54" s="241"/>
      <c r="J54" s="241"/>
      <c r="K54" s="241"/>
      <c r="L54" s="346"/>
      <c r="M54" s="346"/>
      <c r="N54" s="346"/>
      <c r="O54" s="346"/>
      <c r="P54" s="388"/>
      <c r="Q54" s="242">
        <f t="shared" si="45"/>
        <v>0</v>
      </c>
      <c r="R54" s="243">
        <f t="shared" si="8"/>
        <v>0</v>
      </c>
      <c r="S54" s="243" t="str">
        <f t="shared" si="9"/>
        <v/>
      </c>
      <c r="T54" s="241"/>
      <c r="U54" s="241" t="str">
        <f t="shared" si="46"/>
        <v/>
      </c>
      <c r="V54" s="241" t="str">
        <f t="shared" si="47"/>
        <v/>
      </c>
      <c r="W54" s="241"/>
      <c r="X54" s="241"/>
      <c r="Y54" s="241" t="str">
        <f t="shared" si="10"/>
        <v/>
      </c>
      <c r="Z54" s="241" t="str">
        <f t="shared" si="11"/>
        <v/>
      </c>
      <c r="AA54" s="241" t="str">
        <f t="shared" si="2"/>
        <v/>
      </c>
      <c r="AB54" s="241" t="str">
        <f t="shared" si="12"/>
        <v/>
      </c>
      <c r="AC54" s="241" t="str">
        <f t="shared" si="13"/>
        <v/>
      </c>
      <c r="AD54" s="241" t="str">
        <f t="shared" si="14"/>
        <v/>
      </c>
      <c r="AE54" s="241" t="str">
        <f t="shared" si="3"/>
        <v/>
      </c>
      <c r="AF54" s="241" t="str">
        <f t="shared" si="15"/>
        <v/>
      </c>
      <c r="AG54" s="241"/>
      <c r="AH54" s="242" t="str">
        <f t="shared" si="44"/>
        <v/>
      </c>
      <c r="AI54" s="242" t="str">
        <f t="shared" si="5"/>
        <v/>
      </c>
      <c r="BG54" s="245">
        <f t="shared" si="18"/>
        <v>0</v>
      </c>
      <c r="BH54" s="242">
        <f t="shared" si="19"/>
        <v>0</v>
      </c>
      <c r="BI54" s="242">
        <f t="shared" si="20"/>
        <v>0</v>
      </c>
      <c r="BJ54" s="242">
        <f t="shared" si="21"/>
        <v>0</v>
      </c>
      <c r="BK54" s="351">
        <f t="shared" si="22"/>
        <v>0</v>
      </c>
      <c r="BL54" s="246">
        <f t="shared" si="23"/>
        <v>0</v>
      </c>
      <c r="BM54" s="243">
        <f t="shared" si="24"/>
        <v>0</v>
      </c>
      <c r="BN54" s="243">
        <f t="shared" si="25"/>
        <v>0</v>
      </c>
      <c r="BO54" s="247">
        <f t="shared" si="26"/>
        <v>0</v>
      </c>
      <c r="BP54" s="248">
        <f t="shared" si="27"/>
        <v>0</v>
      </c>
      <c r="BQ54" s="243">
        <f t="shared" si="28"/>
        <v>0</v>
      </c>
      <c r="BR54" s="243">
        <f t="shared" si="29"/>
        <v>0</v>
      </c>
      <c r="BS54" s="249">
        <f t="shared" si="30"/>
        <v>0</v>
      </c>
      <c r="BT54" s="255" t="str">
        <f t="shared" si="43"/>
        <v/>
      </c>
      <c r="BU54" s="350">
        <f t="shared" si="31"/>
        <v>0</v>
      </c>
      <c r="BV54" s="350">
        <f t="shared" si="32"/>
        <v>0</v>
      </c>
      <c r="BW54" s="350">
        <f t="shared" si="33"/>
        <v>0</v>
      </c>
      <c r="BX54" s="353">
        <f t="shared" si="34"/>
        <v>0</v>
      </c>
      <c r="BY54" s="246">
        <f t="shared" si="35"/>
        <v>0</v>
      </c>
      <c r="BZ54" s="243">
        <f t="shared" si="36"/>
        <v>0</v>
      </c>
      <c r="CA54" s="243">
        <f t="shared" si="37"/>
        <v>0</v>
      </c>
      <c r="CB54" s="247">
        <f t="shared" si="38"/>
        <v>0</v>
      </c>
      <c r="CC54" s="246">
        <f t="shared" si="39"/>
        <v>0</v>
      </c>
      <c r="CD54" s="243">
        <f t="shared" si="40"/>
        <v>0</v>
      </c>
      <c r="CE54" s="243">
        <f t="shared" si="41"/>
        <v>0</v>
      </c>
      <c r="CF54" s="243">
        <f t="shared" si="42"/>
        <v>0</v>
      </c>
    </row>
    <row r="55" spans="1:84" ht="20.100000000000001" customHeight="1" x14ac:dyDescent="0.15">
      <c r="A55" s="252">
        <f>IF(A54="",ROW()-3-COUNTBLANK($A$4:$A54),A54+1)</f>
        <v>52</v>
      </c>
      <c r="B55" s="253">
        <f>IF(A55="","",IF(B54="",ROW()-3-COUNTBLANK($B$4:$B54),B54+1))</f>
        <v>52</v>
      </c>
      <c r="C55" s="239" t="str">
        <f t="shared" si="7"/>
        <v>S</v>
      </c>
      <c r="D55" s="240"/>
      <c r="E55" s="241" t="str">
        <f>IF(D55="","",COUNTIF($D$4:D55,D55))</f>
        <v/>
      </c>
      <c r="F55" s="310" t="str">
        <f>IF(D55="","",VLOOKUP(D55,'様式A-2'!$B$10:$E$434,4,0))</f>
        <v/>
      </c>
      <c r="G55" s="241"/>
      <c r="H55" s="241"/>
      <c r="I55" s="241"/>
      <c r="J55" s="241"/>
      <c r="K55" s="241"/>
      <c r="L55" s="346"/>
      <c r="M55" s="346"/>
      <c r="N55" s="346"/>
      <c r="O55" s="346"/>
      <c r="P55" s="388"/>
      <c r="Q55" s="242">
        <f t="shared" si="45"/>
        <v>0</v>
      </c>
      <c r="R55" s="243">
        <f t="shared" si="8"/>
        <v>0</v>
      </c>
      <c r="S55" s="243" t="str">
        <f t="shared" si="9"/>
        <v/>
      </c>
      <c r="T55" s="241"/>
      <c r="U55" s="241" t="str">
        <f t="shared" si="46"/>
        <v/>
      </c>
      <c r="V55" s="241" t="str">
        <f t="shared" si="47"/>
        <v/>
      </c>
      <c r="W55" s="241"/>
      <c r="X55" s="241"/>
      <c r="Y55" s="241" t="str">
        <f t="shared" si="10"/>
        <v/>
      </c>
      <c r="Z55" s="241" t="str">
        <f t="shared" si="11"/>
        <v/>
      </c>
      <c r="AA55" s="241" t="str">
        <f t="shared" si="2"/>
        <v/>
      </c>
      <c r="AB55" s="241" t="str">
        <f t="shared" si="12"/>
        <v/>
      </c>
      <c r="AC55" s="241" t="str">
        <f t="shared" si="13"/>
        <v/>
      </c>
      <c r="AD55" s="241" t="str">
        <f t="shared" si="14"/>
        <v/>
      </c>
      <c r="AE55" s="241" t="str">
        <f t="shared" si="3"/>
        <v/>
      </c>
      <c r="AF55" s="241" t="str">
        <f t="shared" si="15"/>
        <v/>
      </c>
      <c r="AG55" s="241"/>
      <c r="AH55" s="242" t="str">
        <f t="shared" si="44"/>
        <v/>
      </c>
      <c r="AI55" s="242" t="str">
        <f t="shared" si="5"/>
        <v/>
      </c>
      <c r="BG55" s="245">
        <f t="shared" si="18"/>
        <v>0</v>
      </c>
      <c r="BH55" s="242">
        <f t="shared" si="19"/>
        <v>0</v>
      </c>
      <c r="BI55" s="242">
        <f t="shared" si="20"/>
        <v>0</v>
      </c>
      <c r="BJ55" s="242">
        <f t="shared" si="21"/>
        <v>0</v>
      </c>
      <c r="BK55" s="351">
        <f t="shared" si="22"/>
        <v>0</v>
      </c>
      <c r="BL55" s="246">
        <f t="shared" si="23"/>
        <v>0</v>
      </c>
      <c r="BM55" s="243">
        <f t="shared" si="24"/>
        <v>0</v>
      </c>
      <c r="BN55" s="243">
        <f t="shared" si="25"/>
        <v>0</v>
      </c>
      <c r="BO55" s="247">
        <f t="shared" si="26"/>
        <v>0</v>
      </c>
      <c r="BP55" s="248">
        <f t="shared" si="27"/>
        <v>0</v>
      </c>
      <c r="BQ55" s="243">
        <f t="shared" si="28"/>
        <v>0</v>
      </c>
      <c r="BR55" s="243">
        <f t="shared" si="29"/>
        <v>0</v>
      </c>
      <c r="BS55" s="249">
        <f t="shared" si="30"/>
        <v>0</v>
      </c>
      <c r="BT55" s="255" t="str">
        <f t="shared" si="43"/>
        <v/>
      </c>
      <c r="BU55" s="350">
        <f t="shared" si="31"/>
        <v>0</v>
      </c>
      <c r="BV55" s="350">
        <f t="shared" si="32"/>
        <v>0</v>
      </c>
      <c r="BW55" s="350">
        <f t="shared" si="33"/>
        <v>0</v>
      </c>
      <c r="BX55" s="353">
        <f t="shared" si="34"/>
        <v>0</v>
      </c>
      <c r="BY55" s="246">
        <f t="shared" si="35"/>
        <v>0</v>
      </c>
      <c r="BZ55" s="243">
        <f t="shared" si="36"/>
        <v>0</v>
      </c>
      <c r="CA55" s="243">
        <f t="shared" si="37"/>
        <v>0</v>
      </c>
      <c r="CB55" s="247">
        <f t="shared" si="38"/>
        <v>0</v>
      </c>
      <c r="CC55" s="246">
        <f t="shared" si="39"/>
        <v>0</v>
      </c>
      <c r="CD55" s="243">
        <f t="shared" si="40"/>
        <v>0</v>
      </c>
      <c r="CE55" s="243">
        <f t="shared" si="41"/>
        <v>0</v>
      </c>
      <c r="CF55" s="243">
        <f t="shared" si="42"/>
        <v>0</v>
      </c>
    </row>
    <row r="56" spans="1:84" ht="20.100000000000001" customHeight="1" x14ac:dyDescent="0.15">
      <c r="A56" s="252">
        <f>IF(A55="",ROW()-3-COUNTBLANK($A$4:$A55),A55+1)</f>
        <v>53</v>
      </c>
      <c r="B56" s="253">
        <f>IF(A56="","",IF(B55="",ROW()-3-COUNTBLANK($B$4:$B55),B55+1))</f>
        <v>53</v>
      </c>
      <c r="C56" s="239" t="str">
        <f t="shared" si="7"/>
        <v>S</v>
      </c>
      <c r="D56" s="240"/>
      <c r="E56" s="241" t="str">
        <f>IF(D56="","",COUNTIF($D$4:D56,D56))</f>
        <v/>
      </c>
      <c r="F56" s="310" t="str">
        <f>IF(D56="","",VLOOKUP(D56,'様式A-2'!$B$10:$E$434,4,0))</f>
        <v/>
      </c>
      <c r="G56" s="241"/>
      <c r="H56" s="241"/>
      <c r="I56" s="241"/>
      <c r="J56" s="241"/>
      <c r="K56" s="241"/>
      <c r="L56" s="346"/>
      <c r="M56" s="346"/>
      <c r="N56" s="346"/>
      <c r="O56" s="346"/>
      <c r="P56" s="388"/>
      <c r="Q56" s="242">
        <f t="shared" si="45"/>
        <v>0</v>
      </c>
      <c r="R56" s="243">
        <f t="shared" si="8"/>
        <v>0</v>
      </c>
      <c r="S56" s="243" t="str">
        <f t="shared" si="9"/>
        <v/>
      </c>
      <c r="T56" s="241"/>
      <c r="U56" s="241" t="str">
        <f t="shared" si="46"/>
        <v/>
      </c>
      <c r="V56" s="241" t="str">
        <f t="shared" si="47"/>
        <v/>
      </c>
      <c r="W56" s="241"/>
      <c r="X56" s="241"/>
      <c r="Y56" s="241" t="str">
        <f t="shared" si="10"/>
        <v/>
      </c>
      <c r="Z56" s="241" t="str">
        <f t="shared" si="11"/>
        <v/>
      </c>
      <c r="AA56" s="241" t="str">
        <f t="shared" si="2"/>
        <v/>
      </c>
      <c r="AB56" s="241" t="str">
        <f t="shared" si="12"/>
        <v/>
      </c>
      <c r="AC56" s="241" t="str">
        <f t="shared" si="13"/>
        <v/>
      </c>
      <c r="AD56" s="241" t="str">
        <f t="shared" si="14"/>
        <v/>
      </c>
      <c r="AE56" s="241" t="str">
        <f t="shared" si="3"/>
        <v/>
      </c>
      <c r="AF56" s="241" t="str">
        <f t="shared" si="15"/>
        <v/>
      </c>
      <c r="AG56" s="241"/>
      <c r="AH56" s="242" t="str">
        <f t="shared" si="44"/>
        <v/>
      </c>
      <c r="AI56" s="242" t="str">
        <f t="shared" si="5"/>
        <v/>
      </c>
      <c r="BG56" s="245">
        <f t="shared" si="18"/>
        <v>0</v>
      </c>
      <c r="BH56" s="242">
        <f t="shared" si="19"/>
        <v>0</v>
      </c>
      <c r="BI56" s="242">
        <f t="shared" si="20"/>
        <v>0</v>
      </c>
      <c r="BJ56" s="242">
        <f t="shared" si="21"/>
        <v>0</v>
      </c>
      <c r="BK56" s="351">
        <f t="shared" si="22"/>
        <v>0</v>
      </c>
      <c r="BL56" s="246">
        <f t="shared" si="23"/>
        <v>0</v>
      </c>
      <c r="BM56" s="243">
        <f t="shared" si="24"/>
        <v>0</v>
      </c>
      <c r="BN56" s="243">
        <f t="shared" si="25"/>
        <v>0</v>
      </c>
      <c r="BO56" s="247">
        <f t="shared" si="26"/>
        <v>0</v>
      </c>
      <c r="BP56" s="248">
        <f t="shared" si="27"/>
        <v>0</v>
      </c>
      <c r="BQ56" s="243">
        <f t="shared" si="28"/>
        <v>0</v>
      </c>
      <c r="BR56" s="243">
        <f t="shared" si="29"/>
        <v>0</v>
      </c>
      <c r="BS56" s="249">
        <f t="shared" si="30"/>
        <v>0</v>
      </c>
      <c r="BT56" s="255" t="str">
        <f t="shared" si="43"/>
        <v/>
      </c>
      <c r="BU56" s="350">
        <f t="shared" si="31"/>
        <v>0</v>
      </c>
      <c r="BV56" s="350">
        <f t="shared" si="32"/>
        <v>0</v>
      </c>
      <c r="BW56" s="350">
        <f t="shared" si="33"/>
        <v>0</v>
      </c>
      <c r="BX56" s="353">
        <f t="shared" si="34"/>
        <v>0</v>
      </c>
      <c r="BY56" s="246">
        <f t="shared" si="35"/>
        <v>0</v>
      </c>
      <c r="BZ56" s="243">
        <f t="shared" si="36"/>
        <v>0</v>
      </c>
      <c r="CA56" s="243">
        <f t="shared" si="37"/>
        <v>0</v>
      </c>
      <c r="CB56" s="247">
        <f t="shared" si="38"/>
        <v>0</v>
      </c>
      <c r="CC56" s="246">
        <f t="shared" si="39"/>
        <v>0</v>
      </c>
      <c r="CD56" s="243">
        <f t="shared" si="40"/>
        <v>0</v>
      </c>
      <c r="CE56" s="243">
        <f t="shared" si="41"/>
        <v>0</v>
      </c>
      <c r="CF56" s="243">
        <f t="shared" si="42"/>
        <v>0</v>
      </c>
    </row>
    <row r="57" spans="1:84" ht="20.100000000000001" customHeight="1" x14ac:dyDescent="0.15">
      <c r="A57" s="252">
        <f>IF(A56="",ROW()-3-COUNTBLANK($A$4:$A56),A56+1)</f>
        <v>54</v>
      </c>
      <c r="B57" s="253">
        <f>IF(A57="","",IF(B56="",ROW()-3-COUNTBLANK($B$4:$B56),B56+1))</f>
        <v>54</v>
      </c>
      <c r="C57" s="239" t="str">
        <f t="shared" si="7"/>
        <v>S</v>
      </c>
      <c r="D57" s="240"/>
      <c r="E57" s="241" t="str">
        <f>IF(D57="","",COUNTIF($D$4:D57,D57))</f>
        <v/>
      </c>
      <c r="F57" s="310" t="str">
        <f>IF(D57="","",VLOOKUP(D57,'様式A-2'!$B$10:$E$434,4,0))</f>
        <v/>
      </c>
      <c r="G57" s="241"/>
      <c r="H57" s="241"/>
      <c r="I57" s="241"/>
      <c r="J57" s="241"/>
      <c r="K57" s="241"/>
      <c r="L57" s="346"/>
      <c r="M57" s="346"/>
      <c r="N57" s="346"/>
      <c r="O57" s="346"/>
      <c r="P57" s="388"/>
      <c r="Q57" s="242">
        <f t="shared" si="45"/>
        <v>0</v>
      </c>
      <c r="R57" s="243">
        <f t="shared" si="8"/>
        <v>0</v>
      </c>
      <c r="S57" s="243" t="str">
        <f t="shared" si="9"/>
        <v/>
      </c>
      <c r="T57" s="241"/>
      <c r="U57" s="241" t="str">
        <f t="shared" si="46"/>
        <v/>
      </c>
      <c r="V57" s="241" t="str">
        <f t="shared" si="47"/>
        <v/>
      </c>
      <c r="W57" s="241"/>
      <c r="X57" s="241"/>
      <c r="Y57" s="241" t="str">
        <f t="shared" si="10"/>
        <v/>
      </c>
      <c r="Z57" s="241" t="str">
        <f t="shared" si="11"/>
        <v/>
      </c>
      <c r="AA57" s="241" t="str">
        <f t="shared" si="2"/>
        <v/>
      </c>
      <c r="AB57" s="241" t="str">
        <f t="shared" si="12"/>
        <v/>
      </c>
      <c r="AC57" s="241" t="str">
        <f t="shared" si="13"/>
        <v/>
      </c>
      <c r="AD57" s="241" t="str">
        <f t="shared" si="14"/>
        <v/>
      </c>
      <c r="AE57" s="241" t="str">
        <f t="shared" si="3"/>
        <v/>
      </c>
      <c r="AF57" s="241" t="str">
        <f t="shared" si="15"/>
        <v/>
      </c>
      <c r="AG57" s="241"/>
      <c r="AH57" s="242" t="str">
        <f t="shared" si="44"/>
        <v/>
      </c>
      <c r="AI57" s="242" t="str">
        <f t="shared" si="5"/>
        <v/>
      </c>
      <c r="BG57" s="245">
        <f t="shared" si="18"/>
        <v>0</v>
      </c>
      <c r="BH57" s="242">
        <f t="shared" si="19"/>
        <v>0</v>
      </c>
      <c r="BI57" s="242">
        <f t="shared" si="20"/>
        <v>0</v>
      </c>
      <c r="BJ57" s="242">
        <f t="shared" si="21"/>
        <v>0</v>
      </c>
      <c r="BK57" s="351">
        <f t="shared" si="22"/>
        <v>0</v>
      </c>
      <c r="BL57" s="246">
        <f t="shared" si="23"/>
        <v>0</v>
      </c>
      <c r="BM57" s="243">
        <f t="shared" si="24"/>
        <v>0</v>
      </c>
      <c r="BN57" s="243">
        <f t="shared" si="25"/>
        <v>0</v>
      </c>
      <c r="BO57" s="247">
        <f t="shared" si="26"/>
        <v>0</v>
      </c>
      <c r="BP57" s="248">
        <f t="shared" si="27"/>
        <v>0</v>
      </c>
      <c r="BQ57" s="243">
        <f t="shared" si="28"/>
        <v>0</v>
      </c>
      <c r="BR57" s="243">
        <f t="shared" si="29"/>
        <v>0</v>
      </c>
      <c r="BS57" s="249">
        <f t="shared" si="30"/>
        <v>0</v>
      </c>
      <c r="BT57" s="255" t="str">
        <f t="shared" si="43"/>
        <v/>
      </c>
      <c r="BU57" s="350">
        <f t="shared" si="31"/>
        <v>0</v>
      </c>
      <c r="BV57" s="350">
        <f t="shared" si="32"/>
        <v>0</v>
      </c>
      <c r="BW57" s="350">
        <f t="shared" si="33"/>
        <v>0</v>
      </c>
      <c r="BX57" s="353">
        <f t="shared" si="34"/>
        <v>0</v>
      </c>
      <c r="BY57" s="246">
        <f t="shared" si="35"/>
        <v>0</v>
      </c>
      <c r="BZ57" s="243">
        <f t="shared" si="36"/>
        <v>0</v>
      </c>
      <c r="CA57" s="243">
        <f t="shared" si="37"/>
        <v>0</v>
      </c>
      <c r="CB57" s="247">
        <f t="shared" si="38"/>
        <v>0</v>
      </c>
      <c r="CC57" s="246">
        <f t="shared" si="39"/>
        <v>0</v>
      </c>
      <c r="CD57" s="243">
        <f t="shared" si="40"/>
        <v>0</v>
      </c>
      <c r="CE57" s="243">
        <f t="shared" si="41"/>
        <v>0</v>
      </c>
      <c r="CF57" s="243">
        <f t="shared" si="42"/>
        <v>0</v>
      </c>
    </row>
    <row r="58" spans="1:84" ht="20.100000000000001" customHeight="1" x14ac:dyDescent="0.15">
      <c r="A58" s="252">
        <f>IF(A57="",ROW()-3-COUNTBLANK($A$4:$A57),A57+1)</f>
        <v>55</v>
      </c>
      <c r="B58" s="253">
        <f>IF(A58="","",IF(B57="",ROW()-3-COUNTBLANK($B$4:$B57),B57+1))</f>
        <v>55</v>
      </c>
      <c r="C58" s="239" t="str">
        <f t="shared" si="7"/>
        <v>S</v>
      </c>
      <c r="D58" s="240"/>
      <c r="E58" s="241" t="str">
        <f>IF(D58="","",COUNTIF($D$4:D58,D58))</f>
        <v/>
      </c>
      <c r="F58" s="310" t="str">
        <f>IF(D58="","",VLOOKUP(D58,'様式A-2'!$B$10:$E$434,4,0))</f>
        <v/>
      </c>
      <c r="G58" s="241"/>
      <c r="H58" s="241"/>
      <c r="I58" s="241"/>
      <c r="J58" s="241"/>
      <c r="K58" s="241"/>
      <c r="L58" s="346"/>
      <c r="M58" s="346"/>
      <c r="N58" s="346"/>
      <c r="O58" s="346"/>
      <c r="P58" s="388"/>
      <c r="Q58" s="242">
        <f t="shared" si="45"/>
        <v>0</v>
      </c>
      <c r="R58" s="243">
        <f t="shared" si="8"/>
        <v>0</v>
      </c>
      <c r="S58" s="243" t="str">
        <f t="shared" si="9"/>
        <v/>
      </c>
      <c r="T58" s="241"/>
      <c r="U58" s="241" t="str">
        <f t="shared" si="46"/>
        <v/>
      </c>
      <c r="V58" s="241" t="str">
        <f t="shared" si="47"/>
        <v/>
      </c>
      <c r="W58" s="241"/>
      <c r="X58" s="241"/>
      <c r="Y58" s="241" t="str">
        <f t="shared" si="10"/>
        <v/>
      </c>
      <c r="Z58" s="241" t="str">
        <f t="shared" si="11"/>
        <v/>
      </c>
      <c r="AA58" s="241" t="str">
        <f t="shared" si="2"/>
        <v/>
      </c>
      <c r="AB58" s="241" t="str">
        <f t="shared" si="12"/>
        <v/>
      </c>
      <c r="AC58" s="241" t="str">
        <f t="shared" si="13"/>
        <v/>
      </c>
      <c r="AD58" s="241" t="str">
        <f t="shared" si="14"/>
        <v/>
      </c>
      <c r="AE58" s="241" t="str">
        <f t="shared" si="3"/>
        <v/>
      </c>
      <c r="AF58" s="241" t="str">
        <f t="shared" si="15"/>
        <v/>
      </c>
      <c r="AG58" s="241"/>
      <c r="AH58" s="242" t="str">
        <f t="shared" si="44"/>
        <v/>
      </c>
      <c r="AI58" s="242" t="str">
        <f t="shared" si="5"/>
        <v/>
      </c>
      <c r="BG58" s="245">
        <f t="shared" si="18"/>
        <v>0</v>
      </c>
      <c r="BH58" s="242">
        <f t="shared" si="19"/>
        <v>0</v>
      </c>
      <c r="BI58" s="242">
        <f t="shared" si="20"/>
        <v>0</v>
      </c>
      <c r="BJ58" s="242">
        <f t="shared" si="21"/>
        <v>0</v>
      </c>
      <c r="BK58" s="351">
        <f t="shared" si="22"/>
        <v>0</v>
      </c>
      <c r="BL58" s="246">
        <f t="shared" si="23"/>
        <v>0</v>
      </c>
      <c r="BM58" s="243">
        <f t="shared" si="24"/>
        <v>0</v>
      </c>
      <c r="BN58" s="243">
        <f t="shared" si="25"/>
        <v>0</v>
      </c>
      <c r="BO58" s="247">
        <f t="shared" si="26"/>
        <v>0</v>
      </c>
      <c r="BP58" s="248">
        <f t="shared" si="27"/>
        <v>0</v>
      </c>
      <c r="BQ58" s="243">
        <f t="shared" si="28"/>
        <v>0</v>
      </c>
      <c r="BR58" s="243">
        <f t="shared" si="29"/>
        <v>0</v>
      </c>
      <c r="BS58" s="249">
        <f t="shared" si="30"/>
        <v>0</v>
      </c>
      <c r="BT58" s="255" t="str">
        <f t="shared" si="43"/>
        <v/>
      </c>
      <c r="BU58" s="350">
        <f t="shared" si="31"/>
        <v>0</v>
      </c>
      <c r="BV58" s="350">
        <f t="shared" si="32"/>
        <v>0</v>
      </c>
      <c r="BW58" s="350">
        <f t="shared" si="33"/>
        <v>0</v>
      </c>
      <c r="BX58" s="353">
        <f t="shared" si="34"/>
        <v>0</v>
      </c>
      <c r="BY58" s="246">
        <f t="shared" si="35"/>
        <v>0</v>
      </c>
      <c r="BZ58" s="243">
        <f t="shared" si="36"/>
        <v>0</v>
      </c>
      <c r="CA58" s="243">
        <f t="shared" si="37"/>
        <v>0</v>
      </c>
      <c r="CB58" s="247">
        <f t="shared" si="38"/>
        <v>0</v>
      </c>
      <c r="CC58" s="246">
        <f t="shared" si="39"/>
        <v>0</v>
      </c>
      <c r="CD58" s="243">
        <f t="shared" si="40"/>
        <v>0</v>
      </c>
      <c r="CE58" s="243">
        <f t="shared" si="41"/>
        <v>0</v>
      </c>
      <c r="CF58" s="243">
        <f t="shared" si="42"/>
        <v>0</v>
      </c>
    </row>
    <row r="59" spans="1:84" ht="20.100000000000001" customHeight="1" x14ac:dyDescent="0.15">
      <c r="A59" s="252">
        <f>IF(A58="",ROW()-3-COUNTBLANK($A$4:$A58),A58+1)</f>
        <v>56</v>
      </c>
      <c r="B59" s="253">
        <f>IF(A59="","",IF(B58="",ROW()-3-COUNTBLANK($B$4:$B58),B58+1))</f>
        <v>56</v>
      </c>
      <c r="C59" s="239" t="str">
        <f t="shared" si="7"/>
        <v>S</v>
      </c>
      <c r="D59" s="240"/>
      <c r="E59" s="241" t="str">
        <f>IF(D59="","",COUNTIF($D$4:D59,D59))</f>
        <v/>
      </c>
      <c r="F59" s="310" t="str">
        <f>IF(D59="","",VLOOKUP(D59,'様式A-2'!$B$10:$E$434,4,0))</f>
        <v/>
      </c>
      <c r="G59" s="241"/>
      <c r="H59" s="241"/>
      <c r="I59" s="241"/>
      <c r="J59" s="241"/>
      <c r="K59" s="241"/>
      <c r="L59" s="346"/>
      <c r="M59" s="346"/>
      <c r="N59" s="346"/>
      <c r="O59" s="346"/>
      <c r="P59" s="388"/>
      <c r="Q59" s="242">
        <f t="shared" si="45"/>
        <v>0</v>
      </c>
      <c r="R59" s="243">
        <f t="shared" si="8"/>
        <v>0</v>
      </c>
      <c r="S59" s="243" t="str">
        <f t="shared" si="9"/>
        <v/>
      </c>
      <c r="T59" s="241"/>
      <c r="U59" s="241" t="str">
        <f t="shared" si="46"/>
        <v/>
      </c>
      <c r="V59" s="241" t="str">
        <f t="shared" si="47"/>
        <v/>
      </c>
      <c r="W59" s="241"/>
      <c r="X59" s="241"/>
      <c r="Y59" s="241" t="str">
        <f t="shared" si="10"/>
        <v/>
      </c>
      <c r="Z59" s="241" t="str">
        <f t="shared" si="11"/>
        <v/>
      </c>
      <c r="AA59" s="241" t="str">
        <f t="shared" si="2"/>
        <v/>
      </c>
      <c r="AB59" s="241" t="str">
        <f t="shared" si="12"/>
        <v/>
      </c>
      <c r="AC59" s="241" t="str">
        <f t="shared" si="13"/>
        <v/>
      </c>
      <c r="AD59" s="241" t="str">
        <f t="shared" si="14"/>
        <v/>
      </c>
      <c r="AE59" s="241" t="str">
        <f t="shared" si="3"/>
        <v/>
      </c>
      <c r="AF59" s="241" t="str">
        <f t="shared" si="15"/>
        <v/>
      </c>
      <c r="AG59" s="241"/>
      <c r="AH59" s="242" t="str">
        <f t="shared" si="44"/>
        <v/>
      </c>
      <c r="AI59" s="242" t="str">
        <f t="shared" si="5"/>
        <v/>
      </c>
      <c r="BG59" s="245">
        <f t="shared" si="18"/>
        <v>0</v>
      </c>
      <c r="BH59" s="242">
        <f t="shared" si="19"/>
        <v>0</v>
      </c>
      <c r="BI59" s="242">
        <f t="shared" si="20"/>
        <v>0</v>
      </c>
      <c r="BJ59" s="242">
        <f t="shared" si="21"/>
        <v>0</v>
      </c>
      <c r="BK59" s="351">
        <f t="shared" si="22"/>
        <v>0</v>
      </c>
      <c r="BL59" s="246">
        <f t="shared" si="23"/>
        <v>0</v>
      </c>
      <c r="BM59" s="243">
        <f t="shared" si="24"/>
        <v>0</v>
      </c>
      <c r="BN59" s="243">
        <f t="shared" si="25"/>
        <v>0</v>
      </c>
      <c r="BO59" s="247">
        <f t="shared" si="26"/>
        <v>0</v>
      </c>
      <c r="BP59" s="248">
        <f t="shared" si="27"/>
        <v>0</v>
      </c>
      <c r="BQ59" s="243">
        <f t="shared" si="28"/>
        <v>0</v>
      </c>
      <c r="BR59" s="243">
        <f t="shared" si="29"/>
        <v>0</v>
      </c>
      <c r="BS59" s="249">
        <f t="shared" si="30"/>
        <v>0</v>
      </c>
      <c r="BT59" s="255" t="str">
        <f t="shared" si="43"/>
        <v/>
      </c>
      <c r="BU59" s="350">
        <f t="shared" si="31"/>
        <v>0</v>
      </c>
      <c r="BV59" s="350">
        <f t="shared" si="32"/>
        <v>0</v>
      </c>
      <c r="BW59" s="350">
        <f t="shared" si="33"/>
        <v>0</v>
      </c>
      <c r="BX59" s="353">
        <f t="shared" si="34"/>
        <v>0</v>
      </c>
      <c r="BY59" s="246">
        <f t="shared" si="35"/>
        <v>0</v>
      </c>
      <c r="BZ59" s="243">
        <f t="shared" si="36"/>
        <v>0</v>
      </c>
      <c r="CA59" s="243">
        <f t="shared" si="37"/>
        <v>0</v>
      </c>
      <c r="CB59" s="247">
        <f t="shared" si="38"/>
        <v>0</v>
      </c>
      <c r="CC59" s="246">
        <f t="shared" si="39"/>
        <v>0</v>
      </c>
      <c r="CD59" s="243">
        <f t="shared" si="40"/>
        <v>0</v>
      </c>
      <c r="CE59" s="243">
        <f t="shared" si="41"/>
        <v>0</v>
      </c>
      <c r="CF59" s="243">
        <f t="shared" si="42"/>
        <v>0</v>
      </c>
    </row>
    <row r="60" spans="1:84" ht="20.100000000000001" customHeight="1" x14ac:dyDescent="0.15">
      <c r="A60" s="252">
        <f>IF(A59="",ROW()-3-COUNTBLANK($A$4:$A59),A59+1)</f>
        <v>57</v>
      </c>
      <c r="B60" s="253">
        <f>IF(A60="","",IF(B59="",ROW()-3-COUNTBLANK($B$4:$B59),B59+1))</f>
        <v>57</v>
      </c>
      <c r="C60" s="239" t="str">
        <f t="shared" si="7"/>
        <v>S</v>
      </c>
      <c r="D60" s="240"/>
      <c r="E60" s="241" t="str">
        <f>IF(D60="","",COUNTIF($D$4:D60,D60))</f>
        <v/>
      </c>
      <c r="F60" s="310" t="str">
        <f>IF(D60="","",VLOOKUP(D60,'様式A-2'!$B$10:$E$434,4,0))</f>
        <v/>
      </c>
      <c r="G60" s="241"/>
      <c r="H60" s="241"/>
      <c r="I60" s="241"/>
      <c r="J60" s="241"/>
      <c r="K60" s="241"/>
      <c r="L60" s="346"/>
      <c r="M60" s="346"/>
      <c r="N60" s="346"/>
      <c r="O60" s="346"/>
      <c r="P60" s="388"/>
      <c r="Q60" s="242">
        <f t="shared" si="45"/>
        <v>0</v>
      </c>
      <c r="R60" s="243">
        <f t="shared" si="8"/>
        <v>0</v>
      </c>
      <c r="S60" s="243" t="str">
        <f t="shared" si="9"/>
        <v/>
      </c>
      <c r="T60" s="241"/>
      <c r="U60" s="241" t="str">
        <f t="shared" si="46"/>
        <v/>
      </c>
      <c r="V60" s="241" t="str">
        <f t="shared" si="47"/>
        <v/>
      </c>
      <c r="W60" s="241"/>
      <c r="X60" s="241"/>
      <c r="Y60" s="241" t="str">
        <f t="shared" si="10"/>
        <v/>
      </c>
      <c r="Z60" s="241" t="str">
        <f t="shared" si="11"/>
        <v/>
      </c>
      <c r="AA60" s="241" t="str">
        <f t="shared" si="2"/>
        <v/>
      </c>
      <c r="AB60" s="241" t="str">
        <f t="shared" si="12"/>
        <v/>
      </c>
      <c r="AC60" s="241" t="str">
        <f t="shared" si="13"/>
        <v/>
      </c>
      <c r="AD60" s="241" t="str">
        <f t="shared" si="14"/>
        <v/>
      </c>
      <c r="AE60" s="241" t="str">
        <f t="shared" si="3"/>
        <v/>
      </c>
      <c r="AF60" s="241" t="str">
        <f t="shared" si="15"/>
        <v/>
      </c>
      <c r="AG60" s="241"/>
      <c r="AH60" s="242" t="str">
        <f t="shared" si="44"/>
        <v/>
      </c>
      <c r="AI60" s="242" t="str">
        <f t="shared" si="5"/>
        <v/>
      </c>
      <c r="BG60" s="245">
        <f t="shared" si="18"/>
        <v>0</v>
      </c>
      <c r="BH60" s="242">
        <f t="shared" si="19"/>
        <v>0</v>
      </c>
      <c r="BI60" s="242">
        <f t="shared" si="20"/>
        <v>0</v>
      </c>
      <c r="BJ60" s="242">
        <f t="shared" si="21"/>
        <v>0</v>
      </c>
      <c r="BK60" s="351">
        <f t="shared" si="22"/>
        <v>0</v>
      </c>
      <c r="BL60" s="246">
        <f t="shared" si="23"/>
        <v>0</v>
      </c>
      <c r="BM60" s="243">
        <f t="shared" si="24"/>
        <v>0</v>
      </c>
      <c r="BN60" s="243">
        <f t="shared" si="25"/>
        <v>0</v>
      </c>
      <c r="BO60" s="247">
        <f t="shared" si="26"/>
        <v>0</v>
      </c>
      <c r="BP60" s="248">
        <f t="shared" si="27"/>
        <v>0</v>
      </c>
      <c r="BQ60" s="243">
        <f t="shared" si="28"/>
        <v>0</v>
      </c>
      <c r="BR60" s="243">
        <f t="shared" si="29"/>
        <v>0</v>
      </c>
      <c r="BS60" s="249">
        <f t="shared" si="30"/>
        <v>0</v>
      </c>
      <c r="BT60" s="255" t="str">
        <f t="shared" si="43"/>
        <v/>
      </c>
      <c r="BU60" s="350">
        <f t="shared" si="31"/>
        <v>0</v>
      </c>
      <c r="BV60" s="350">
        <f t="shared" si="32"/>
        <v>0</v>
      </c>
      <c r="BW60" s="350">
        <f t="shared" si="33"/>
        <v>0</v>
      </c>
      <c r="BX60" s="353">
        <f t="shared" si="34"/>
        <v>0</v>
      </c>
      <c r="BY60" s="246">
        <f t="shared" si="35"/>
        <v>0</v>
      </c>
      <c r="BZ60" s="243">
        <f t="shared" si="36"/>
        <v>0</v>
      </c>
      <c r="CA60" s="243">
        <f t="shared" si="37"/>
        <v>0</v>
      </c>
      <c r="CB60" s="247">
        <f t="shared" si="38"/>
        <v>0</v>
      </c>
      <c r="CC60" s="246">
        <f t="shared" si="39"/>
        <v>0</v>
      </c>
      <c r="CD60" s="243">
        <f t="shared" si="40"/>
        <v>0</v>
      </c>
      <c r="CE60" s="243">
        <f t="shared" si="41"/>
        <v>0</v>
      </c>
      <c r="CF60" s="243">
        <f t="shared" si="42"/>
        <v>0</v>
      </c>
    </row>
    <row r="61" spans="1:84" ht="20.100000000000001" customHeight="1" x14ac:dyDescent="0.15">
      <c r="A61" s="252">
        <f>IF(A60="",ROW()-3-COUNTBLANK($A$4:$A60),A60+1)</f>
        <v>58</v>
      </c>
      <c r="B61" s="253">
        <f>IF(A61="","",IF(B60="",ROW()-3-COUNTBLANK($B$4:$B60),B60+1))</f>
        <v>58</v>
      </c>
      <c r="C61" s="239" t="str">
        <f t="shared" si="7"/>
        <v>S</v>
      </c>
      <c r="D61" s="240"/>
      <c r="E61" s="241" t="str">
        <f>IF(D61="","",COUNTIF($D$4:D61,D61))</f>
        <v/>
      </c>
      <c r="F61" s="310" t="str">
        <f>IF(D61="","",VLOOKUP(D61,'様式A-2'!$B$10:$E$434,4,0))</f>
        <v/>
      </c>
      <c r="G61" s="241"/>
      <c r="H61" s="241"/>
      <c r="I61" s="241"/>
      <c r="J61" s="241"/>
      <c r="K61" s="241"/>
      <c r="L61" s="346"/>
      <c r="M61" s="346"/>
      <c r="N61" s="346"/>
      <c r="O61" s="346"/>
      <c r="P61" s="388"/>
      <c r="Q61" s="242">
        <f t="shared" si="45"/>
        <v>0</v>
      </c>
      <c r="R61" s="243">
        <f t="shared" si="8"/>
        <v>0</v>
      </c>
      <c r="S61" s="243" t="str">
        <f t="shared" si="9"/>
        <v/>
      </c>
      <c r="T61" s="241"/>
      <c r="U61" s="241" t="str">
        <f t="shared" si="46"/>
        <v/>
      </c>
      <c r="V61" s="241" t="str">
        <f t="shared" si="47"/>
        <v/>
      </c>
      <c r="W61" s="241"/>
      <c r="X61" s="241"/>
      <c r="Y61" s="241" t="str">
        <f t="shared" si="10"/>
        <v/>
      </c>
      <c r="Z61" s="241" t="str">
        <f t="shared" si="11"/>
        <v/>
      </c>
      <c r="AA61" s="241" t="str">
        <f t="shared" si="2"/>
        <v/>
      </c>
      <c r="AB61" s="241" t="str">
        <f t="shared" si="12"/>
        <v/>
      </c>
      <c r="AC61" s="241" t="str">
        <f t="shared" si="13"/>
        <v/>
      </c>
      <c r="AD61" s="241" t="str">
        <f t="shared" si="14"/>
        <v/>
      </c>
      <c r="AE61" s="241" t="str">
        <f t="shared" si="3"/>
        <v/>
      </c>
      <c r="AF61" s="241" t="str">
        <f t="shared" si="15"/>
        <v/>
      </c>
      <c r="AG61" s="241"/>
      <c r="AH61" s="242" t="str">
        <f t="shared" si="44"/>
        <v/>
      </c>
      <c r="AI61" s="242" t="str">
        <f t="shared" si="5"/>
        <v/>
      </c>
      <c r="BG61" s="245">
        <f t="shared" si="18"/>
        <v>0</v>
      </c>
      <c r="BH61" s="242">
        <f t="shared" si="19"/>
        <v>0</v>
      </c>
      <c r="BI61" s="242">
        <f t="shared" si="20"/>
        <v>0</v>
      </c>
      <c r="BJ61" s="242">
        <f t="shared" si="21"/>
        <v>0</v>
      </c>
      <c r="BK61" s="351">
        <f t="shared" si="22"/>
        <v>0</v>
      </c>
      <c r="BL61" s="246">
        <f t="shared" si="23"/>
        <v>0</v>
      </c>
      <c r="BM61" s="243">
        <f t="shared" si="24"/>
        <v>0</v>
      </c>
      <c r="BN61" s="243">
        <f t="shared" si="25"/>
        <v>0</v>
      </c>
      <c r="BO61" s="247">
        <f t="shared" si="26"/>
        <v>0</v>
      </c>
      <c r="BP61" s="248">
        <f t="shared" si="27"/>
        <v>0</v>
      </c>
      <c r="BQ61" s="243">
        <f t="shared" si="28"/>
        <v>0</v>
      </c>
      <c r="BR61" s="243">
        <f t="shared" si="29"/>
        <v>0</v>
      </c>
      <c r="BS61" s="249">
        <f t="shared" si="30"/>
        <v>0</v>
      </c>
      <c r="BT61" s="255" t="str">
        <f t="shared" si="43"/>
        <v/>
      </c>
      <c r="BU61" s="350">
        <f t="shared" si="31"/>
        <v>0</v>
      </c>
      <c r="BV61" s="350">
        <f t="shared" si="32"/>
        <v>0</v>
      </c>
      <c r="BW61" s="350">
        <f t="shared" si="33"/>
        <v>0</v>
      </c>
      <c r="BX61" s="353">
        <f t="shared" si="34"/>
        <v>0</v>
      </c>
      <c r="BY61" s="246">
        <f t="shared" si="35"/>
        <v>0</v>
      </c>
      <c r="BZ61" s="243">
        <f t="shared" si="36"/>
        <v>0</v>
      </c>
      <c r="CA61" s="243">
        <f t="shared" si="37"/>
        <v>0</v>
      </c>
      <c r="CB61" s="247">
        <f t="shared" si="38"/>
        <v>0</v>
      </c>
      <c r="CC61" s="246">
        <f t="shared" si="39"/>
        <v>0</v>
      </c>
      <c r="CD61" s="243">
        <f t="shared" si="40"/>
        <v>0</v>
      </c>
      <c r="CE61" s="243">
        <f t="shared" si="41"/>
        <v>0</v>
      </c>
      <c r="CF61" s="243">
        <f t="shared" si="42"/>
        <v>0</v>
      </c>
    </row>
    <row r="62" spans="1:84" ht="20.100000000000001" customHeight="1" x14ac:dyDescent="0.15">
      <c r="A62" s="252">
        <f>IF(A61="",ROW()-3-COUNTBLANK($A$4:$A61),A61+1)</f>
        <v>59</v>
      </c>
      <c r="B62" s="253">
        <f>IF(A62="","",IF(B61="",ROW()-3-COUNTBLANK($B$4:$B61),B61+1))</f>
        <v>59</v>
      </c>
      <c r="C62" s="239" t="str">
        <f t="shared" si="7"/>
        <v>S</v>
      </c>
      <c r="D62" s="240"/>
      <c r="E62" s="241" t="str">
        <f>IF(D62="","",COUNTIF($D$4:D62,D62))</f>
        <v/>
      </c>
      <c r="F62" s="310" t="str">
        <f>IF(D62="","",VLOOKUP(D62,'様式A-2'!$B$10:$E$434,4,0))</f>
        <v/>
      </c>
      <c r="G62" s="241"/>
      <c r="H62" s="241"/>
      <c r="I62" s="241"/>
      <c r="J62" s="241"/>
      <c r="K62" s="241"/>
      <c r="L62" s="346"/>
      <c r="M62" s="346"/>
      <c r="N62" s="346"/>
      <c r="O62" s="346"/>
      <c r="P62" s="388"/>
      <c r="Q62" s="242">
        <f t="shared" si="45"/>
        <v>0</v>
      </c>
      <c r="R62" s="243">
        <f t="shared" si="8"/>
        <v>0</v>
      </c>
      <c r="S62" s="243" t="str">
        <f t="shared" si="9"/>
        <v/>
      </c>
      <c r="T62" s="241"/>
      <c r="U62" s="241" t="str">
        <f t="shared" si="46"/>
        <v/>
      </c>
      <c r="V62" s="241" t="str">
        <f t="shared" si="47"/>
        <v/>
      </c>
      <c r="W62" s="241"/>
      <c r="X62" s="241"/>
      <c r="Y62" s="241" t="str">
        <f t="shared" si="10"/>
        <v/>
      </c>
      <c r="Z62" s="241" t="str">
        <f t="shared" si="11"/>
        <v/>
      </c>
      <c r="AA62" s="241" t="str">
        <f t="shared" si="2"/>
        <v/>
      </c>
      <c r="AB62" s="241" t="str">
        <f t="shared" si="12"/>
        <v/>
      </c>
      <c r="AC62" s="241" t="str">
        <f t="shared" si="13"/>
        <v/>
      </c>
      <c r="AD62" s="241" t="str">
        <f t="shared" si="14"/>
        <v/>
      </c>
      <c r="AE62" s="241" t="str">
        <f t="shared" si="3"/>
        <v/>
      </c>
      <c r="AF62" s="241" t="str">
        <f t="shared" si="15"/>
        <v/>
      </c>
      <c r="AG62" s="241"/>
      <c r="AH62" s="242" t="str">
        <f t="shared" si="44"/>
        <v/>
      </c>
      <c r="AI62" s="242" t="str">
        <f t="shared" si="5"/>
        <v/>
      </c>
      <c r="BG62" s="245">
        <f t="shared" si="18"/>
        <v>0</v>
      </c>
      <c r="BH62" s="242">
        <f t="shared" si="19"/>
        <v>0</v>
      </c>
      <c r="BI62" s="242">
        <f t="shared" si="20"/>
        <v>0</v>
      </c>
      <c r="BJ62" s="242">
        <f t="shared" si="21"/>
        <v>0</v>
      </c>
      <c r="BK62" s="351">
        <f t="shared" si="22"/>
        <v>0</v>
      </c>
      <c r="BL62" s="246">
        <f t="shared" si="23"/>
        <v>0</v>
      </c>
      <c r="BM62" s="243">
        <f t="shared" si="24"/>
        <v>0</v>
      </c>
      <c r="BN62" s="243">
        <f t="shared" si="25"/>
        <v>0</v>
      </c>
      <c r="BO62" s="247">
        <f t="shared" si="26"/>
        <v>0</v>
      </c>
      <c r="BP62" s="248">
        <f t="shared" si="27"/>
        <v>0</v>
      </c>
      <c r="BQ62" s="243">
        <f t="shared" si="28"/>
        <v>0</v>
      </c>
      <c r="BR62" s="243">
        <f t="shared" si="29"/>
        <v>0</v>
      </c>
      <c r="BS62" s="249">
        <f t="shared" si="30"/>
        <v>0</v>
      </c>
      <c r="BT62" s="255" t="str">
        <f t="shared" si="43"/>
        <v/>
      </c>
      <c r="BU62" s="350">
        <f t="shared" si="31"/>
        <v>0</v>
      </c>
      <c r="BV62" s="350">
        <f t="shared" si="32"/>
        <v>0</v>
      </c>
      <c r="BW62" s="350">
        <f t="shared" si="33"/>
        <v>0</v>
      </c>
      <c r="BX62" s="353">
        <f t="shared" si="34"/>
        <v>0</v>
      </c>
      <c r="BY62" s="246">
        <f t="shared" si="35"/>
        <v>0</v>
      </c>
      <c r="BZ62" s="243">
        <f t="shared" si="36"/>
        <v>0</v>
      </c>
      <c r="CA62" s="243">
        <f t="shared" si="37"/>
        <v>0</v>
      </c>
      <c r="CB62" s="247">
        <f t="shared" si="38"/>
        <v>0</v>
      </c>
      <c r="CC62" s="246">
        <f t="shared" si="39"/>
        <v>0</v>
      </c>
      <c r="CD62" s="243">
        <f t="shared" si="40"/>
        <v>0</v>
      </c>
      <c r="CE62" s="243">
        <f t="shared" si="41"/>
        <v>0</v>
      </c>
      <c r="CF62" s="243">
        <f t="shared" si="42"/>
        <v>0</v>
      </c>
    </row>
    <row r="63" spans="1:84" ht="20.100000000000001" customHeight="1" x14ac:dyDescent="0.15">
      <c r="A63" s="252">
        <f>IF(A62="",ROW()-3-COUNTBLANK($A$4:$A62),A62+1)</f>
        <v>60</v>
      </c>
      <c r="B63" s="253">
        <f>IF(A63="","",IF(B62="",ROW()-3-COUNTBLANK($B$4:$B62),B62+1))</f>
        <v>60</v>
      </c>
      <c r="C63" s="239" t="str">
        <f t="shared" si="7"/>
        <v>S</v>
      </c>
      <c r="D63" s="240"/>
      <c r="E63" s="241" t="str">
        <f>IF(D63="","",COUNTIF($D$4:D63,D63))</f>
        <v/>
      </c>
      <c r="F63" s="310" t="str">
        <f>IF(D63="","",VLOOKUP(D63,'様式A-2'!$B$10:$E$434,4,0))</f>
        <v/>
      </c>
      <c r="G63" s="241"/>
      <c r="H63" s="241"/>
      <c r="I63" s="241"/>
      <c r="J63" s="241"/>
      <c r="K63" s="241"/>
      <c r="L63" s="346"/>
      <c r="M63" s="346"/>
      <c r="N63" s="346"/>
      <c r="O63" s="346"/>
      <c r="P63" s="388"/>
      <c r="Q63" s="242">
        <f t="shared" si="45"/>
        <v>0</v>
      </c>
      <c r="R63" s="243">
        <f t="shared" si="8"/>
        <v>0</v>
      </c>
      <c r="S63" s="243" t="str">
        <f t="shared" si="9"/>
        <v/>
      </c>
      <c r="T63" s="241"/>
      <c r="U63" s="241" t="str">
        <f t="shared" si="46"/>
        <v/>
      </c>
      <c r="V63" s="241" t="str">
        <f t="shared" si="47"/>
        <v/>
      </c>
      <c r="W63" s="241"/>
      <c r="X63" s="241"/>
      <c r="Y63" s="241" t="str">
        <f t="shared" si="10"/>
        <v/>
      </c>
      <c r="Z63" s="241" t="str">
        <f t="shared" si="11"/>
        <v/>
      </c>
      <c r="AA63" s="241" t="str">
        <f t="shared" si="2"/>
        <v/>
      </c>
      <c r="AB63" s="241" t="str">
        <f t="shared" si="12"/>
        <v/>
      </c>
      <c r="AC63" s="241" t="str">
        <f t="shared" si="13"/>
        <v/>
      </c>
      <c r="AD63" s="241" t="str">
        <f t="shared" si="14"/>
        <v/>
      </c>
      <c r="AE63" s="241" t="str">
        <f t="shared" si="3"/>
        <v/>
      </c>
      <c r="AF63" s="241" t="str">
        <f t="shared" si="15"/>
        <v/>
      </c>
      <c r="AG63" s="241"/>
      <c r="AH63" s="242" t="str">
        <f t="shared" si="44"/>
        <v/>
      </c>
      <c r="AI63" s="242" t="str">
        <f t="shared" si="5"/>
        <v/>
      </c>
      <c r="BG63" s="245">
        <f t="shared" si="18"/>
        <v>0</v>
      </c>
      <c r="BH63" s="242">
        <f t="shared" si="19"/>
        <v>0</v>
      </c>
      <c r="BI63" s="242">
        <f t="shared" si="20"/>
        <v>0</v>
      </c>
      <c r="BJ63" s="242">
        <f t="shared" si="21"/>
        <v>0</v>
      </c>
      <c r="BK63" s="351">
        <f t="shared" si="22"/>
        <v>0</v>
      </c>
      <c r="BL63" s="246">
        <f t="shared" si="23"/>
        <v>0</v>
      </c>
      <c r="BM63" s="243">
        <f t="shared" si="24"/>
        <v>0</v>
      </c>
      <c r="BN63" s="243">
        <f t="shared" si="25"/>
        <v>0</v>
      </c>
      <c r="BO63" s="247">
        <f t="shared" si="26"/>
        <v>0</v>
      </c>
      <c r="BP63" s="248">
        <f t="shared" si="27"/>
        <v>0</v>
      </c>
      <c r="BQ63" s="243">
        <f t="shared" si="28"/>
        <v>0</v>
      </c>
      <c r="BR63" s="243">
        <f t="shared" si="29"/>
        <v>0</v>
      </c>
      <c r="BS63" s="249">
        <f t="shared" si="30"/>
        <v>0</v>
      </c>
      <c r="BT63" s="255" t="str">
        <f t="shared" si="43"/>
        <v/>
      </c>
      <c r="BU63" s="350">
        <f t="shared" si="31"/>
        <v>0</v>
      </c>
      <c r="BV63" s="350">
        <f t="shared" si="32"/>
        <v>0</v>
      </c>
      <c r="BW63" s="350">
        <f t="shared" si="33"/>
        <v>0</v>
      </c>
      <c r="BX63" s="353">
        <f t="shared" si="34"/>
        <v>0</v>
      </c>
      <c r="BY63" s="246">
        <f t="shared" si="35"/>
        <v>0</v>
      </c>
      <c r="BZ63" s="243">
        <f t="shared" si="36"/>
        <v>0</v>
      </c>
      <c r="CA63" s="243">
        <f t="shared" si="37"/>
        <v>0</v>
      </c>
      <c r="CB63" s="247">
        <f t="shared" si="38"/>
        <v>0</v>
      </c>
      <c r="CC63" s="246">
        <f t="shared" si="39"/>
        <v>0</v>
      </c>
      <c r="CD63" s="243">
        <f t="shared" si="40"/>
        <v>0</v>
      </c>
      <c r="CE63" s="243">
        <f t="shared" si="41"/>
        <v>0</v>
      </c>
      <c r="CF63" s="243">
        <f t="shared" si="42"/>
        <v>0</v>
      </c>
    </row>
    <row r="64" spans="1:84" ht="20.100000000000001" customHeight="1" x14ac:dyDescent="0.15">
      <c r="A64" s="252">
        <f>IF(A63="",ROW()-3-COUNTBLANK($A$4:$A63),A63+1)</f>
        <v>61</v>
      </c>
      <c r="B64" s="253">
        <f>IF(A64="","",IF(B63="",ROW()-3-COUNTBLANK($B$4:$B63),B63+1))</f>
        <v>61</v>
      </c>
      <c r="C64" s="239" t="str">
        <f t="shared" si="7"/>
        <v>S</v>
      </c>
      <c r="D64" s="240"/>
      <c r="E64" s="241" t="str">
        <f>IF(D64="","",COUNTIF($D$4:D64,D64))</f>
        <v/>
      </c>
      <c r="F64" s="310" t="str">
        <f>IF(D64="","",VLOOKUP(D64,'様式A-2'!$B$10:$E$434,4,0))</f>
        <v/>
      </c>
      <c r="G64" s="241"/>
      <c r="H64" s="241"/>
      <c r="I64" s="241"/>
      <c r="J64" s="241"/>
      <c r="K64" s="241"/>
      <c r="L64" s="346"/>
      <c r="M64" s="346"/>
      <c r="N64" s="346"/>
      <c r="O64" s="346"/>
      <c r="P64" s="388"/>
      <c r="Q64" s="242">
        <f t="shared" si="45"/>
        <v>0</v>
      </c>
      <c r="R64" s="243">
        <f t="shared" si="8"/>
        <v>0</v>
      </c>
      <c r="S64" s="243" t="str">
        <f t="shared" si="9"/>
        <v/>
      </c>
      <c r="T64" s="241"/>
      <c r="U64" s="241" t="str">
        <f t="shared" si="46"/>
        <v/>
      </c>
      <c r="V64" s="241" t="str">
        <f t="shared" si="47"/>
        <v/>
      </c>
      <c r="W64" s="241"/>
      <c r="X64" s="241"/>
      <c r="Y64" s="241" t="str">
        <f t="shared" si="10"/>
        <v/>
      </c>
      <c r="Z64" s="241" t="str">
        <f t="shared" si="11"/>
        <v/>
      </c>
      <c r="AA64" s="241" t="str">
        <f t="shared" si="2"/>
        <v/>
      </c>
      <c r="AB64" s="241" t="str">
        <f t="shared" si="12"/>
        <v/>
      </c>
      <c r="AC64" s="241" t="str">
        <f t="shared" si="13"/>
        <v/>
      </c>
      <c r="AD64" s="241" t="str">
        <f t="shared" si="14"/>
        <v/>
      </c>
      <c r="AE64" s="241" t="str">
        <f t="shared" si="3"/>
        <v/>
      </c>
      <c r="AF64" s="241" t="str">
        <f t="shared" si="15"/>
        <v/>
      </c>
      <c r="AG64" s="241"/>
      <c r="AH64" s="242" t="str">
        <f t="shared" si="44"/>
        <v/>
      </c>
      <c r="AI64" s="242" t="str">
        <f t="shared" si="5"/>
        <v/>
      </c>
      <c r="BG64" s="245">
        <f t="shared" si="18"/>
        <v>0</v>
      </c>
      <c r="BH64" s="242">
        <f t="shared" si="19"/>
        <v>0</v>
      </c>
      <c r="BI64" s="242">
        <f t="shared" si="20"/>
        <v>0</v>
      </c>
      <c r="BJ64" s="242">
        <f t="shared" si="21"/>
        <v>0</v>
      </c>
      <c r="BK64" s="351">
        <f t="shared" si="22"/>
        <v>0</v>
      </c>
      <c r="BL64" s="246">
        <f t="shared" si="23"/>
        <v>0</v>
      </c>
      <c r="BM64" s="243">
        <f t="shared" si="24"/>
        <v>0</v>
      </c>
      <c r="BN64" s="243">
        <f t="shared" si="25"/>
        <v>0</v>
      </c>
      <c r="BO64" s="247">
        <f t="shared" si="26"/>
        <v>0</v>
      </c>
      <c r="BP64" s="248">
        <f t="shared" si="27"/>
        <v>0</v>
      </c>
      <c r="BQ64" s="243">
        <f t="shared" si="28"/>
        <v>0</v>
      </c>
      <c r="BR64" s="243">
        <f t="shared" si="29"/>
        <v>0</v>
      </c>
      <c r="BS64" s="249">
        <f t="shared" si="30"/>
        <v>0</v>
      </c>
      <c r="BT64" s="255" t="str">
        <f t="shared" si="43"/>
        <v/>
      </c>
      <c r="BU64" s="350">
        <f t="shared" si="31"/>
        <v>0</v>
      </c>
      <c r="BV64" s="350">
        <f t="shared" si="32"/>
        <v>0</v>
      </c>
      <c r="BW64" s="350">
        <f t="shared" si="33"/>
        <v>0</v>
      </c>
      <c r="BX64" s="353">
        <f t="shared" si="34"/>
        <v>0</v>
      </c>
      <c r="BY64" s="246">
        <f t="shared" si="35"/>
        <v>0</v>
      </c>
      <c r="BZ64" s="243">
        <f t="shared" si="36"/>
        <v>0</v>
      </c>
      <c r="CA64" s="243">
        <f t="shared" si="37"/>
        <v>0</v>
      </c>
      <c r="CB64" s="247">
        <f t="shared" si="38"/>
        <v>0</v>
      </c>
      <c r="CC64" s="246">
        <f t="shared" si="39"/>
        <v>0</v>
      </c>
      <c r="CD64" s="243">
        <f t="shared" si="40"/>
        <v>0</v>
      </c>
      <c r="CE64" s="243">
        <f t="shared" si="41"/>
        <v>0</v>
      </c>
      <c r="CF64" s="243">
        <f t="shared" si="42"/>
        <v>0</v>
      </c>
    </row>
    <row r="65" spans="1:84" ht="20.100000000000001" customHeight="1" x14ac:dyDescent="0.15">
      <c r="A65" s="252">
        <f>IF(A64="",ROW()-3-COUNTBLANK($A$4:$A64),A64+1)</f>
        <v>62</v>
      </c>
      <c r="B65" s="253">
        <f>IF(A65="","",IF(B64="",ROW()-3-COUNTBLANK($B$4:$B64),B64+1))</f>
        <v>62</v>
      </c>
      <c r="C65" s="239" t="str">
        <f t="shared" si="7"/>
        <v>S</v>
      </c>
      <c r="D65" s="240"/>
      <c r="E65" s="241" t="str">
        <f>IF(D65="","",COUNTIF($D$4:D65,D65))</f>
        <v/>
      </c>
      <c r="F65" s="310" t="str">
        <f>IF(D65="","",VLOOKUP(D65,'様式A-2'!$B$10:$E$434,4,0))</f>
        <v/>
      </c>
      <c r="G65" s="241"/>
      <c r="H65" s="241"/>
      <c r="I65" s="241"/>
      <c r="J65" s="241"/>
      <c r="K65" s="241"/>
      <c r="L65" s="346"/>
      <c r="M65" s="346"/>
      <c r="N65" s="346"/>
      <c r="O65" s="346"/>
      <c r="P65" s="388"/>
      <c r="Q65" s="242">
        <f t="shared" si="45"/>
        <v>0</v>
      </c>
      <c r="R65" s="243">
        <f t="shared" si="8"/>
        <v>0</v>
      </c>
      <c r="S65" s="243" t="str">
        <f t="shared" si="9"/>
        <v/>
      </c>
      <c r="T65" s="241"/>
      <c r="U65" s="241" t="str">
        <f t="shared" si="46"/>
        <v/>
      </c>
      <c r="V65" s="241" t="str">
        <f t="shared" si="47"/>
        <v/>
      </c>
      <c r="W65" s="241"/>
      <c r="X65" s="241"/>
      <c r="Y65" s="241" t="str">
        <f t="shared" si="10"/>
        <v/>
      </c>
      <c r="Z65" s="241" t="str">
        <f t="shared" si="11"/>
        <v/>
      </c>
      <c r="AA65" s="241" t="str">
        <f t="shared" si="2"/>
        <v/>
      </c>
      <c r="AB65" s="241" t="str">
        <f t="shared" si="12"/>
        <v/>
      </c>
      <c r="AC65" s="241" t="str">
        <f t="shared" si="13"/>
        <v/>
      </c>
      <c r="AD65" s="241" t="str">
        <f t="shared" si="14"/>
        <v/>
      </c>
      <c r="AE65" s="241" t="str">
        <f t="shared" si="3"/>
        <v/>
      </c>
      <c r="AF65" s="241" t="str">
        <f t="shared" si="15"/>
        <v/>
      </c>
      <c r="AG65" s="241"/>
      <c r="AH65" s="242" t="str">
        <f t="shared" si="44"/>
        <v/>
      </c>
      <c r="AI65" s="242" t="str">
        <f t="shared" si="5"/>
        <v/>
      </c>
      <c r="BG65" s="245">
        <f t="shared" si="18"/>
        <v>0</v>
      </c>
      <c r="BH65" s="242">
        <f t="shared" si="19"/>
        <v>0</v>
      </c>
      <c r="BI65" s="242">
        <f t="shared" si="20"/>
        <v>0</v>
      </c>
      <c r="BJ65" s="242">
        <f t="shared" si="21"/>
        <v>0</v>
      </c>
      <c r="BK65" s="351">
        <f t="shared" si="22"/>
        <v>0</v>
      </c>
      <c r="BL65" s="246">
        <f t="shared" si="23"/>
        <v>0</v>
      </c>
      <c r="BM65" s="243">
        <f t="shared" si="24"/>
        <v>0</v>
      </c>
      <c r="BN65" s="243">
        <f t="shared" si="25"/>
        <v>0</v>
      </c>
      <c r="BO65" s="247">
        <f t="shared" si="26"/>
        <v>0</v>
      </c>
      <c r="BP65" s="248">
        <f t="shared" si="27"/>
        <v>0</v>
      </c>
      <c r="BQ65" s="243">
        <f t="shared" si="28"/>
        <v>0</v>
      </c>
      <c r="BR65" s="243">
        <f t="shared" si="29"/>
        <v>0</v>
      </c>
      <c r="BS65" s="249">
        <f t="shared" si="30"/>
        <v>0</v>
      </c>
      <c r="BT65" s="255" t="str">
        <f t="shared" si="43"/>
        <v/>
      </c>
      <c r="BU65" s="350">
        <f t="shared" si="31"/>
        <v>0</v>
      </c>
      <c r="BV65" s="350">
        <f t="shared" si="32"/>
        <v>0</v>
      </c>
      <c r="BW65" s="350">
        <f t="shared" si="33"/>
        <v>0</v>
      </c>
      <c r="BX65" s="353">
        <f t="shared" si="34"/>
        <v>0</v>
      </c>
      <c r="BY65" s="246">
        <f t="shared" si="35"/>
        <v>0</v>
      </c>
      <c r="BZ65" s="243">
        <f t="shared" si="36"/>
        <v>0</v>
      </c>
      <c r="CA65" s="243">
        <f t="shared" si="37"/>
        <v>0</v>
      </c>
      <c r="CB65" s="247">
        <f t="shared" si="38"/>
        <v>0</v>
      </c>
      <c r="CC65" s="246">
        <f t="shared" si="39"/>
        <v>0</v>
      </c>
      <c r="CD65" s="243">
        <f t="shared" si="40"/>
        <v>0</v>
      </c>
      <c r="CE65" s="243">
        <f t="shared" si="41"/>
        <v>0</v>
      </c>
      <c r="CF65" s="243">
        <f t="shared" si="42"/>
        <v>0</v>
      </c>
    </row>
    <row r="66" spans="1:84" ht="20.100000000000001" customHeight="1" x14ac:dyDescent="0.15">
      <c r="A66" s="252">
        <f>IF(A65="",ROW()-3-COUNTBLANK($A$4:$A65),A65+1)</f>
        <v>63</v>
      </c>
      <c r="B66" s="253">
        <f>IF(A66="","",IF(B65="",ROW()-3-COUNTBLANK($B$4:$B65),B65+1))</f>
        <v>63</v>
      </c>
      <c r="C66" s="239" t="str">
        <f t="shared" si="7"/>
        <v>S</v>
      </c>
      <c r="D66" s="240"/>
      <c r="E66" s="241" t="str">
        <f>IF(D66="","",COUNTIF($D$4:D66,D66))</f>
        <v/>
      </c>
      <c r="F66" s="310" t="str">
        <f>IF(D66="","",VLOOKUP(D66,'様式A-2'!$B$10:$E$434,4,0))</f>
        <v/>
      </c>
      <c r="G66" s="241"/>
      <c r="H66" s="241"/>
      <c r="I66" s="241"/>
      <c r="J66" s="241"/>
      <c r="K66" s="241"/>
      <c r="L66" s="346"/>
      <c r="M66" s="346"/>
      <c r="N66" s="346"/>
      <c r="O66" s="346"/>
      <c r="P66" s="388"/>
      <c r="Q66" s="242">
        <f t="shared" si="45"/>
        <v>0</v>
      </c>
      <c r="R66" s="243">
        <f t="shared" si="8"/>
        <v>0</v>
      </c>
      <c r="S66" s="243" t="str">
        <f t="shared" si="9"/>
        <v/>
      </c>
      <c r="T66" s="241"/>
      <c r="U66" s="241" t="str">
        <f t="shared" si="46"/>
        <v/>
      </c>
      <c r="V66" s="241" t="str">
        <f t="shared" si="47"/>
        <v/>
      </c>
      <c r="W66" s="241"/>
      <c r="X66" s="241"/>
      <c r="Y66" s="241" t="str">
        <f t="shared" si="10"/>
        <v/>
      </c>
      <c r="Z66" s="241" t="str">
        <f t="shared" si="11"/>
        <v/>
      </c>
      <c r="AA66" s="241" t="str">
        <f t="shared" si="2"/>
        <v/>
      </c>
      <c r="AB66" s="241" t="str">
        <f t="shared" si="12"/>
        <v/>
      </c>
      <c r="AC66" s="241" t="str">
        <f t="shared" si="13"/>
        <v/>
      </c>
      <c r="AD66" s="241" t="str">
        <f t="shared" si="14"/>
        <v/>
      </c>
      <c r="AE66" s="241" t="str">
        <f t="shared" si="3"/>
        <v/>
      </c>
      <c r="AF66" s="241" t="str">
        <f t="shared" si="15"/>
        <v/>
      </c>
      <c r="AG66" s="241"/>
      <c r="AH66" s="242" t="str">
        <f t="shared" si="44"/>
        <v/>
      </c>
      <c r="AI66" s="242" t="str">
        <f t="shared" si="5"/>
        <v/>
      </c>
      <c r="BG66" s="245">
        <f t="shared" si="18"/>
        <v>0</v>
      </c>
      <c r="BH66" s="242">
        <f t="shared" si="19"/>
        <v>0</v>
      </c>
      <c r="BI66" s="242">
        <f t="shared" si="20"/>
        <v>0</v>
      </c>
      <c r="BJ66" s="242">
        <f t="shared" si="21"/>
        <v>0</v>
      </c>
      <c r="BK66" s="351">
        <f t="shared" si="22"/>
        <v>0</v>
      </c>
      <c r="BL66" s="246">
        <f t="shared" si="23"/>
        <v>0</v>
      </c>
      <c r="BM66" s="243">
        <f t="shared" si="24"/>
        <v>0</v>
      </c>
      <c r="BN66" s="243">
        <f t="shared" si="25"/>
        <v>0</v>
      </c>
      <c r="BO66" s="247">
        <f t="shared" si="26"/>
        <v>0</v>
      </c>
      <c r="BP66" s="248">
        <f t="shared" si="27"/>
        <v>0</v>
      </c>
      <c r="BQ66" s="243">
        <f t="shared" si="28"/>
        <v>0</v>
      </c>
      <c r="BR66" s="243">
        <f t="shared" si="29"/>
        <v>0</v>
      </c>
      <c r="BS66" s="249">
        <f t="shared" si="30"/>
        <v>0</v>
      </c>
      <c r="BT66" s="255" t="str">
        <f t="shared" si="43"/>
        <v/>
      </c>
      <c r="BU66" s="350">
        <f t="shared" si="31"/>
        <v>0</v>
      </c>
      <c r="BV66" s="350">
        <f t="shared" si="32"/>
        <v>0</v>
      </c>
      <c r="BW66" s="350">
        <f t="shared" si="33"/>
        <v>0</v>
      </c>
      <c r="BX66" s="353">
        <f t="shared" si="34"/>
        <v>0</v>
      </c>
      <c r="BY66" s="246">
        <f t="shared" si="35"/>
        <v>0</v>
      </c>
      <c r="BZ66" s="243">
        <f t="shared" si="36"/>
        <v>0</v>
      </c>
      <c r="CA66" s="243">
        <f t="shared" si="37"/>
        <v>0</v>
      </c>
      <c r="CB66" s="247">
        <f t="shared" si="38"/>
        <v>0</v>
      </c>
      <c r="CC66" s="246">
        <f t="shared" si="39"/>
        <v>0</v>
      </c>
      <c r="CD66" s="243">
        <f t="shared" si="40"/>
        <v>0</v>
      </c>
      <c r="CE66" s="243">
        <f t="shared" si="41"/>
        <v>0</v>
      </c>
      <c r="CF66" s="243">
        <f t="shared" si="42"/>
        <v>0</v>
      </c>
    </row>
    <row r="67" spans="1:84" ht="20.100000000000001" customHeight="1" x14ac:dyDescent="0.15">
      <c r="A67" s="252">
        <f>IF(A66="",ROW()-3-COUNTBLANK($A$4:$A66),A66+1)</f>
        <v>64</v>
      </c>
      <c r="B67" s="253">
        <f>IF(A67="","",IF(B66="",ROW()-3-COUNTBLANK($B$4:$B66),B66+1))</f>
        <v>64</v>
      </c>
      <c r="C67" s="239" t="str">
        <f t="shared" si="7"/>
        <v>S</v>
      </c>
      <c r="D67" s="240"/>
      <c r="E67" s="241" t="str">
        <f>IF(D67="","",COUNTIF($D$4:D67,D67))</f>
        <v/>
      </c>
      <c r="F67" s="310" t="str">
        <f>IF(D67="","",VLOOKUP(D67,'様式A-2'!$B$10:$E$434,4,0))</f>
        <v/>
      </c>
      <c r="G67" s="241"/>
      <c r="H67" s="241"/>
      <c r="I67" s="241"/>
      <c r="J67" s="241"/>
      <c r="K67" s="241"/>
      <c r="L67" s="346"/>
      <c r="M67" s="346"/>
      <c r="N67" s="346"/>
      <c r="O67" s="346"/>
      <c r="P67" s="388"/>
      <c r="Q67" s="242">
        <f t="shared" si="45"/>
        <v>0</v>
      </c>
      <c r="R67" s="243">
        <f t="shared" si="8"/>
        <v>0</v>
      </c>
      <c r="S67" s="243" t="str">
        <f t="shared" si="9"/>
        <v/>
      </c>
      <c r="T67" s="241"/>
      <c r="U67" s="241" t="str">
        <f t="shared" si="46"/>
        <v/>
      </c>
      <c r="V67" s="241" t="str">
        <f t="shared" si="47"/>
        <v/>
      </c>
      <c r="W67" s="241"/>
      <c r="X67" s="241"/>
      <c r="Y67" s="241" t="str">
        <f t="shared" si="10"/>
        <v/>
      </c>
      <c r="Z67" s="241" t="str">
        <f t="shared" si="11"/>
        <v/>
      </c>
      <c r="AA67" s="241" t="str">
        <f t="shared" si="2"/>
        <v/>
      </c>
      <c r="AB67" s="241" t="str">
        <f t="shared" si="12"/>
        <v/>
      </c>
      <c r="AC67" s="241" t="str">
        <f t="shared" si="13"/>
        <v/>
      </c>
      <c r="AD67" s="241" t="str">
        <f t="shared" si="14"/>
        <v/>
      </c>
      <c r="AE67" s="241" t="str">
        <f t="shared" si="3"/>
        <v/>
      </c>
      <c r="AF67" s="241" t="str">
        <f t="shared" si="15"/>
        <v/>
      </c>
      <c r="AG67" s="241"/>
      <c r="AH67" s="242" t="str">
        <f t="shared" si="44"/>
        <v/>
      </c>
      <c r="AI67" s="242" t="str">
        <f t="shared" si="5"/>
        <v/>
      </c>
      <c r="BG67" s="245">
        <f t="shared" si="18"/>
        <v>0</v>
      </c>
      <c r="BH67" s="242">
        <f t="shared" si="19"/>
        <v>0</v>
      </c>
      <c r="BI67" s="242">
        <f t="shared" si="20"/>
        <v>0</v>
      </c>
      <c r="BJ67" s="242">
        <f t="shared" si="21"/>
        <v>0</v>
      </c>
      <c r="BK67" s="351">
        <f t="shared" si="22"/>
        <v>0</v>
      </c>
      <c r="BL67" s="246">
        <f t="shared" si="23"/>
        <v>0</v>
      </c>
      <c r="BM67" s="243">
        <f t="shared" si="24"/>
        <v>0</v>
      </c>
      <c r="BN67" s="243">
        <f t="shared" si="25"/>
        <v>0</v>
      </c>
      <c r="BO67" s="247">
        <f t="shared" si="26"/>
        <v>0</v>
      </c>
      <c r="BP67" s="248">
        <f t="shared" si="27"/>
        <v>0</v>
      </c>
      <c r="BQ67" s="243">
        <f t="shared" si="28"/>
        <v>0</v>
      </c>
      <c r="BR67" s="243">
        <f t="shared" si="29"/>
        <v>0</v>
      </c>
      <c r="BS67" s="249">
        <f t="shared" si="30"/>
        <v>0</v>
      </c>
      <c r="BT67" s="255" t="str">
        <f t="shared" si="43"/>
        <v/>
      </c>
      <c r="BU67" s="350">
        <f t="shared" si="31"/>
        <v>0</v>
      </c>
      <c r="BV67" s="350">
        <f t="shared" si="32"/>
        <v>0</v>
      </c>
      <c r="BW67" s="350">
        <f t="shared" si="33"/>
        <v>0</v>
      </c>
      <c r="BX67" s="353">
        <f t="shared" si="34"/>
        <v>0</v>
      </c>
      <c r="BY67" s="246">
        <f t="shared" si="35"/>
        <v>0</v>
      </c>
      <c r="BZ67" s="243">
        <f t="shared" si="36"/>
        <v>0</v>
      </c>
      <c r="CA67" s="243">
        <f t="shared" si="37"/>
        <v>0</v>
      </c>
      <c r="CB67" s="247">
        <f t="shared" si="38"/>
        <v>0</v>
      </c>
      <c r="CC67" s="246">
        <f t="shared" si="39"/>
        <v>0</v>
      </c>
      <c r="CD67" s="243">
        <f t="shared" si="40"/>
        <v>0</v>
      </c>
      <c r="CE67" s="243">
        <f t="shared" si="41"/>
        <v>0</v>
      </c>
      <c r="CF67" s="243">
        <f t="shared" si="42"/>
        <v>0</v>
      </c>
    </row>
    <row r="68" spans="1:84" ht="20.100000000000001" customHeight="1" x14ac:dyDescent="0.15">
      <c r="A68" s="252">
        <f>IF(A67="",ROW()-3-COUNTBLANK($A$4:$A67),A67+1)</f>
        <v>65</v>
      </c>
      <c r="B68" s="253">
        <f>IF(A68="","",IF(B67="",ROW()-3-COUNTBLANK($B$4:$B67),B67+1))</f>
        <v>65</v>
      </c>
      <c r="C68" s="239" t="str">
        <f t="shared" si="7"/>
        <v>S</v>
      </c>
      <c r="D68" s="240"/>
      <c r="E68" s="241" t="str">
        <f>IF(D68="","",COUNTIF($D$4:D68,D68))</f>
        <v/>
      </c>
      <c r="F68" s="310" t="str">
        <f>IF(D68="","",VLOOKUP(D68,'様式A-2'!$B$10:$E$434,4,0))</f>
        <v/>
      </c>
      <c r="G68" s="241"/>
      <c r="H68" s="241"/>
      <c r="I68" s="241"/>
      <c r="J68" s="241"/>
      <c r="K68" s="241"/>
      <c r="L68" s="346"/>
      <c r="M68" s="346"/>
      <c r="N68" s="346"/>
      <c r="O68" s="346"/>
      <c r="P68" s="388"/>
      <c r="Q68" s="242">
        <f t="shared" si="45"/>
        <v>0</v>
      </c>
      <c r="R68" s="243">
        <f t="shared" si="8"/>
        <v>0</v>
      </c>
      <c r="S68" s="243" t="str">
        <f t="shared" si="9"/>
        <v/>
      </c>
      <c r="T68" s="241"/>
      <c r="U68" s="241" t="str">
        <f t="shared" si="46"/>
        <v/>
      </c>
      <c r="V68" s="241" t="str">
        <f t="shared" si="47"/>
        <v/>
      </c>
      <c r="W68" s="241"/>
      <c r="X68" s="241"/>
      <c r="Y68" s="241" t="str">
        <f t="shared" si="10"/>
        <v/>
      </c>
      <c r="Z68" s="241" t="str">
        <f t="shared" si="11"/>
        <v/>
      </c>
      <c r="AA68" s="241" t="str">
        <f t="shared" ref="AA68:AA131" si="48">IF(D68="","",IF(OR(X68="Ⅲ",X68="Ⅳ"),"要","否"))</f>
        <v/>
      </c>
      <c r="AB68" s="241" t="str">
        <f t="shared" si="12"/>
        <v/>
      </c>
      <c r="AC68" s="241" t="str">
        <f t="shared" si="13"/>
        <v/>
      </c>
      <c r="AD68" s="241" t="str">
        <f t="shared" si="14"/>
        <v/>
      </c>
      <c r="AE68" s="241" t="str">
        <f t="shared" ref="AE68:AE131" si="49">IF(D68="","",INDEX($AT$4:$AX$45,MATCH(K68,$AS$4:$AS$45,0),MATCH(X68,$AT$3:$AX$3,0)))</f>
        <v/>
      </c>
      <c r="AF68" s="241" t="str">
        <f t="shared" ref="AF68:AF131" si="50">IF(D68="","",INDEX($BA$4:$BE$45,MATCH(K68,$AZ$4:$AZ$45,0),MATCH(X68,$BA$3:$BE$3,0)))</f>
        <v/>
      </c>
      <c r="AG68" s="241"/>
      <c r="AH68" s="242" t="str">
        <f t="shared" si="44"/>
        <v/>
      </c>
      <c r="AI68" s="242" t="str">
        <f t="shared" si="5"/>
        <v/>
      </c>
      <c r="BG68" s="245">
        <f t="shared" si="18"/>
        <v>0</v>
      </c>
      <c r="BH68" s="242">
        <f t="shared" si="19"/>
        <v>0</v>
      </c>
      <c r="BI68" s="242">
        <f t="shared" si="20"/>
        <v>0</v>
      </c>
      <c r="BJ68" s="242">
        <f t="shared" si="21"/>
        <v>0</v>
      </c>
      <c r="BK68" s="351">
        <f t="shared" si="22"/>
        <v>0</v>
      </c>
      <c r="BL68" s="246">
        <f t="shared" si="23"/>
        <v>0</v>
      </c>
      <c r="BM68" s="243">
        <f t="shared" si="24"/>
        <v>0</v>
      </c>
      <c r="BN68" s="243">
        <f t="shared" si="25"/>
        <v>0</v>
      </c>
      <c r="BO68" s="247">
        <f t="shared" si="26"/>
        <v>0</v>
      </c>
      <c r="BP68" s="248">
        <f t="shared" si="27"/>
        <v>0</v>
      </c>
      <c r="BQ68" s="243">
        <f t="shared" si="28"/>
        <v>0</v>
      </c>
      <c r="BR68" s="243">
        <f t="shared" si="29"/>
        <v>0</v>
      </c>
      <c r="BS68" s="249">
        <f t="shared" si="30"/>
        <v>0</v>
      </c>
      <c r="BT68" s="255" t="str">
        <f t="shared" si="43"/>
        <v/>
      </c>
      <c r="BU68" s="350">
        <f t="shared" si="31"/>
        <v>0</v>
      </c>
      <c r="BV68" s="350">
        <f t="shared" si="32"/>
        <v>0</v>
      </c>
      <c r="BW68" s="350">
        <f t="shared" si="33"/>
        <v>0</v>
      </c>
      <c r="BX68" s="353">
        <f t="shared" si="34"/>
        <v>0</v>
      </c>
      <c r="BY68" s="246">
        <f t="shared" si="35"/>
        <v>0</v>
      </c>
      <c r="BZ68" s="243">
        <f t="shared" si="36"/>
        <v>0</v>
      </c>
      <c r="CA68" s="243">
        <f t="shared" si="37"/>
        <v>0</v>
      </c>
      <c r="CB68" s="247">
        <f t="shared" si="38"/>
        <v>0</v>
      </c>
      <c r="CC68" s="246">
        <f t="shared" si="39"/>
        <v>0</v>
      </c>
      <c r="CD68" s="243">
        <f t="shared" si="40"/>
        <v>0</v>
      </c>
      <c r="CE68" s="243">
        <f t="shared" si="41"/>
        <v>0</v>
      </c>
      <c r="CF68" s="243">
        <f t="shared" si="42"/>
        <v>0</v>
      </c>
    </row>
    <row r="69" spans="1:84" ht="20.100000000000001" customHeight="1" x14ac:dyDescent="0.15">
      <c r="A69" s="252">
        <f>IF(A68="",ROW()-3-COUNTBLANK($A$4:$A68),A68+1)</f>
        <v>66</v>
      </c>
      <c r="B69" s="253">
        <f>IF(A69="","",IF(B68="",ROW()-3-COUNTBLANK($B$4:$B68),B68+1))</f>
        <v>66</v>
      </c>
      <c r="C69" s="239" t="str">
        <f t="shared" ref="C69:C132" si="51">D69&amp;"S"&amp;E69</f>
        <v>S</v>
      </c>
      <c r="D69" s="240"/>
      <c r="E69" s="241" t="str">
        <f>IF(D69="","",COUNTIF($D$4:D69,D69))</f>
        <v/>
      </c>
      <c r="F69" s="310" t="str">
        <f>IF(D69="","",VLOOKUP(D69,'様式A-2'!$B$10:$E$434,4,0))</f>
        <v/>
      </c>
      <c r="G69" s="241"/>
      <c r="H69" s="241"/>
      <c r="I69" s="241"/>
      <c r="J69" s="241"/>
      <c r="K69" s="241"/>
      <c r="L69" s="346"/>
      <c r="M69" s="346"/>
      <c r="N69" s="346"/>
      <c r="O69" s="346"/>
      <c r="P69" s="388"/>
      <c r="Q69" s="242">
        <f t="shared" ref="Q69:Q132" si="52">IF(C69="","",IF(K69="ひび割れ","幅"&amp;TEXT(L69,"0.0")&amp;"mm×長さ"&amp;TEXT(M69,"0.0")&amp;"m",IF(N69="",P69,TEXT(N69,"0.0")&amp;"m×"&amp;TEXT(O69,"0.0")&amp;"m "&amp;P69)))</f>
        <v>0</v>
      </c>
      <c r="R69" s="243">
        <f t="shared" ref="R69:R132" si="53">ROUND(N69*O69,2)</f>
        <v>0</v>
      </c>
      <c r="S69" s="243" t="str">
        <f t="shared" ref="S69:S132" si="54">IF(K69="ひび割れ","幅"&amp;TEXT(L69,"0.0")&amp;"mm "&amp;J69,IF(P69="","",P69))</f>
        <v/>
      </c>
      <c r="T69" s="241"/>
      <c r="U69" s="241" t="str">
        <f t="shared" ref="U69:U132" si="55">IF(T69="新規確認","－","")</f>
        <v/>
      </c>
      <c r="V69" s="241" t="str">
        <f t="shared" si="47"/>
        <v/>
      </c>
      <c r="W69" s="241"/>
      <c r="X69" s="241"/>
      <c r="Y69" s="241" t="str">
        <f t="shared" ref="Y69:Y132" si="56">IF(D69="","",IF(AND(W69&lt;&gt;"",OR(W69="Ⅱa",W69="Ⅱb")),"Ⅱ",IF(W69&lt;&gt;"",W69,IF(OR(X69="Ⅱa",X69="Ⅱb"),"Ⅱ",X69))))</f>
        <v/>
      </c>
      <c r="Z69" s="241" t="str">
        <f t="shared" ref="Z69:Z132" si="57">IF(D69="","",IF(OR(X69="Ⅱa",X69="Ⅱb"),"Ⅱ",X69))</f>
        <v/>
      </c>
      <c r="AA69" s="241" t="str">
        <f t="shared" si="48"/>
        <v/>
      </c>
      <c r="AB69" s="241" t="str">
        <f t="shared" ref="AB69:AB132" si="58">IF(D69="","",IF(X69="Ⅰ","否",IF(OR(X69="Ⅱb",X69="Ⅱa"),"要監視",IF(OR(X69="Ⅲ",X69="Ⅳ"),"要対策",""))))</f>
        <v/>
      </c>
      <c r="AC69" s="241" t="str">
        <f t="shared" ref="AC69:AC132" si="59">IF(D69="","",IF(T69="対策済","済",IF(OR(T69="新規確認",W69="Ⅰ",AND(W69="",X69="Ⅰ")),"－",IF(AND(W69&lt;&gt;"Ⅰ",X69="Ⅰ"),"済","継続"))))</f>
        <v/>
      </c>
      <c r="AD69" s="241" t="str">
        <f t="shared" ref="AD69:AD132" si="60">IF(D69="","",IF(T69="新規確認","－",INDEX($AM$4:$AQ$45,MATCH(K69,$AL$4:$AL$45,0),MATCH(X69,$AM$3:$AQ$3,0))))</f>
        <v/>
      </c>
      <c r="AE69" s="241" t="str">
        <f t="shared" si="49"/>
        <v/>
      </c>
      <c r="AF69" s="241" t="str">
        <f t="shared" si="50"/>
        <v/>
      </c>
      <c r="AG69" s="241"/>
      <c r="AH69" s="242" t="str">
        <f t="shared" si="44"/>
        <v/>
      </c>
      <c r="AI69" s="242" t="str">
        <f t="shared" ref="AI69:AI132" si="61">IF(T69="新規確認","－",IF(T69="進行が認められない",Q69,""))</f>
        <v/>
      </c>
      <c r="BG69" s="245">
        <f t="shared" ref="BG69:BG132" si="62">$D69</f>
        <v>0</v>
      </c>
      <c r="BH69" s="242">
        <f t="shared" ref="BH69:BH132" si="63">IF(AND(I69="外力",X69="Ⅳ"),"〇",0)</f>
        <v>0</v>
      </c>
      <c r="BI69" s="242">
        <f t="shared" ref="BI69:BI132" si="64">IF(AND(I69="外力",X69="Ⅲ"),"〇",0)</f>
        <v>0</v>
      </c>
      <c r="BJ69" s="242">
        <f t="shared" ref="BJ69:BJ132" si="65">IF(AND(I69="外力",X69="Ⅱa"),"〇",0)</f>
        <v>0</v>
      </c>
      <c r="BK69" s="351">
        <f t="shared" ref="BK69:BK132" si="66">IF(AND(I69="外力",X69="Ⅱb"),"〇",0)</f>
        <v>0</v>
      </c>
      <c r="BL69" s="246">
        <f t="shared" ref="BL69:BL132" si="67">IF(AND(I69="材質劣化",X69="Ⅳ"),R69,0)</f>
        <v>0</v>
      </c>
      <c r="BM69" s="243">
        <f t="shared" ref="BM69:BM132" si="68">IF(AND(I69="材質劣化",X69="Ⅲ"),R69,0)</f>
        <v>0</v>
      </c>
      <c r="BN69" s="243">
        <f t="shared" ref="BN69:BN132" si="69">IF(AND(I69="材質劣化",X69="Ⅱa"),R69,0)</f>
        <v>0</v>
      </c>
      <c r="BO69" s="247">
        <f t="shared" ref="BO69:BO132" si="70">IF(AND(I69="材質劣化",X69="Ⅱb"),R69,0)</f>
        <v>0</v>
      </c>
      <c r="BP69" s="248">
        <f t="shared" ref="BP69:BP132" si="71">IF(AND(I69="漏水",X69="Ⅳ"),R69,0)</f>
        <v>0</v>
      </c>
      <c r="BQ69" s="243">
        <f t="shared" ref="BQ69:BQ132" si="72">IF(AND(I69="漏水",X69="Ⅲ"),R69,0)</f>
        <v>0</v>
      </c>
      <c r="BR69" s="243">
        <f t="shared" ref="BR69:BR132" si="73">IF(AND(I69="漏水",X69="Ⅱa"),R69,0)</f>
        <v>0</v>
      </c>
      <c r="BS69" s="249">
        <f t="shared" ref="BS69:BS132" si="74">IF(AND(I69="漏水",X69="Ⅱb"),R69,0)</f>
        <v>0</v>
      </c>
      <c r="BT69" s="255" t="str">
        <f t="shared" si="43"/>
        <v/>
      </c>
      <c r="BU69" s="350">
        <f t="shared" ref="BU69:BU132" si="75">COUNTIFS($BG$4:$BG$3000,BT69,$BH$4:$BH$3000,"〇")</f>
        <v>0</v>
      </c>
      <c r="BV69" s="350">
        <f t="shared" ref="BV69:BV132" si="76">COUNTIFS($BG$4:$BG$3000,BT69,$BI$4:$BI$3000,"〇")</f>
        <v>0</v>
      </c>
      <c r="BW69" s="350">
        <f t="shared" ref="BW69:BW132" si="77">COUNTIFS($BG$4:$BG$3000,BT69,$BJ$4:$BJ$3000,"〇")</f>
        <v>0</v>
      </c>
      <c r="BX69" s="353">
        <f t="shared" ref="BX69:BX132" si="78">COUNTIFS($BG$4:$BG$3000,BT69,$BK$4:$BK$3000,"〇")</f>
        <v>0</v>
      </c>
      <c r="BY69" s="246">
        <f t="shared" ref="BY69:BY132" si="79">IFERROR(IF($BG68=$BG69,BY68+BL69,BL69),"")</f>
        <v>0</v>
      </c>
      <c r="BZ69" s="243">
        <f t="shared" ref="BZ69:BZ132" si="80">IFERROR(IF($BG68=$BG69,BZ68+BM69,BM69),"")</f>
        <v>0</v>
      </c>
      <c r="CA69" s="243">
        <f t="shared" ref="CA69:CA132" si="81">IFERROR(IF($BG68=$BG69,CA68+BN69,BN69),"")</f>
        <v>0</v>
      </c>
      <c r="CB69" s="247">
        <f t="shared" ref="CB69:CB132" si="82">IFERROR(IF($BG68=$BG69,CB68+BO69,BO69),"")</f>
        <v>0</v>
      </c>
      <c r="CC69" s="246">
        <f t="shared" ref="CC69:CC132" si="83">IFERROR(IF($BG68=$BG69,CC68+BP69,BP69),"")</f>
        <v>0</v>
      </c>
      <c r="CD69" s="243">
        <f t="shared" ref="CD69:CD132" si="84">IFERROR(IF($BG68=$BG69,CD68+BQ69,BQ69),"")</f>
        <v>0</v>
      </c>
      <c r="CE69" s="243">
        <f t="shared" ref="CE69:CE132" si="85">IFERROR(IF($BG68=$BG69,CE68+BR69,BR69),"")</f>
        <v>0</v>
      </c>
      <c r="CF69" s="243">
        <f t="shared" ref="CF69:CF132" si="86">IFERROR(IF($BG68=$BG69,CF68+BS69,BS69),"")</f>
        <v>0</v>
      </c>
    </row>
    <row r="70" spans="1:84" ht="20.100000000000001" customHeight="1" x14ac:dyDescent="0.15">
      <c r="A70" s="252">
        <f>IF(A69="",ROW()-3-COUNTBLANK($A$4:$A69),A69+1)</f>
        <v>67</v>
      </c>
      <c r="B70" s="253">
        <f>IF(A70="","",IF(B69="",ROW()-3-COUNTBLANK($B$4:$B69),B69+1))</f>
        <v>67</v>
      </c>
      <c r="C70" s="239" t="str">
        <f t="shared" si="51"/>
        <v>S</v>
      </c>
      <c r="D70" s="240"/>
      <c r="E70" s="241" t="str">
        <f>IF(D70="","",COUNTIF($D$4:D70,D70))</f>
        <v/>
      </c>
      <c r="F70" s="310" t="str">
        <f>IF(D70="","",VLOOKUP(D70,'様式A-2'!$B$10:$E$434,4,0))</f>
        <v/>
      </c>
      <c r="G70" s="241"/>
      <c r="H70" s="241"/>
      <c r="I70" s="241"/>
      <c r="J70" s="241"/>
      <c r="K70" s="241"/>
      <c r="L70" s="346"/>
      <c r="M70" s="346"/>
      <c r="N70" s="346"/>
      <c r="O70" s="346"/>
      <c r="P70" s="388"/>
      <c r="Q70" s="242">
        <f t="shared" si="52"/>
        <v>0</v>
      </c>
      <c r="R70" s="243">
        <f t="shared" si="53"/>
        <v>0</v>
      </c>
      <c r="S70" s="243" t="str">
        <f t="shared" si="54"/>
        <v/>
      </c>
      <c r="T70" s="241"/>
      <c r="U70" s="241" t="str">
        <f t="shared" si="55"/>
        <v/>
      </c>
      <c r="V70" s="241" t="str">
        <f t="shared" si="47"/>
        <v/>
      </c>
      <c r="W70" s="241"/>
      <c r="X70" s="241"/>
      <c r="Y70" s="241" t="str">
        <f t="shared" si="56"/>
        <v/>
      </c>
      <c r="Z70" s="241" t="str">
        <f t="shared" si="57"/>
        <v/>
      </c>
      <c r="AA70" s="241" t="str">
        <f t="shared" si="48"/>
        <v/>
      </c>
      <c r="AB70" s="241" t="str">
        <f t="shared" si="58"/>
        <v/>
      </c>
      <c r="AC70" s="241" t="str">
        <f t="shared" si="59"/>
        <v/>
      </c>
      <c r="AD70" s="241" t="str">
        <f t="shared" si="60"/>
        <v/>
      </c>
      <c r="AE70" s="241" t="str">
        <f t="shared" si="49"/>
        <v/>
      </c>
      <c r="AF70" s="241" t="str">
        <f t="shared" si="50"/>
        <v/>
      </c>
      <c r="AG70" s="241"/>
      <c r="AH70" s="242" t="str">
        <f t="shared" si="44"/>
        <v/>
      </c>
      <c r="AI70" s="242" t="str">
        <f t="shared" si="61"/>
        <v/>
      </c>
      <c r="BG70" s="245">
        <f t="shared" si="62"/>
        <v>0</v>
      </c>
      <c r="BH70" s="242">
        <f t="shared" si="63"/>
        <v>0</v>
      </c>
      <c r="BI70" s="242">
        <f t="shared" si="64"/>
        <v>0</v>
      </c>
      <c r="BJ70" s="242">
        <f t="shared" si="65"/>
        <v>0</v>
      </c>
      <c r="BK70" s="351">
        <f t="shared" si="66"/>
        <v>0</v>
      </c>
      <c r="BL70" s="246">
        <f t="shared" si="67"/>
        <v>0</v>
      </c>
      <c r="BM70" s="243">
        <f t="shared" si="68"/>
        <v>0</v>
      </c>
      <c r="BN70" s="243">
        <f t="shared" si="69"/>
        <v>0</v>
      </c>
      <c r="BO70" s="247">
        <f t="shared" si="70"/>
        <v>0</v>
      </c>
      <c r="BP70" s="248">
        <f t="shared" si="71"/>
        <v>0</v>
      </c>
      <c r="BQ70" s="243">
        <f t="shared" si="72"/>
        <v>0</v>
      </c>
      <c r="BR70" s="243">
        <f t="shared" si="73"/>
        <v>0</v>
      </c>
      <c r="BS70" s="249">
        <f t="shared" si="74"/>
        <v>0</v>
      </c>
      <c r="BT70" s="255" t="str">
        <f t="shared" ref="BT70:BT133" si="87">IF(BG70=BG71,"",BG70)</f>
        <v/>
      </c>
      <c r="BU70" s="350">
        <f t="shared" si="75"/>
        <v>0</v>
      </c>
      <c r="BV70" s="350">
        <f t="shared" si="76"/>
        <v>0</v>
      </c>
      <c r="BW70" s="350">
        <f t="shared" si="77"/>
        <v>0</v>
      </c>
      <c r="BX70" s="353">
        <f t="shared" si="78"/>
        <v>0</v>
      </c>
      <c r="BY70" s="246">
        <f t="shared" si="79"/>
        <v>0</v>
      </c>
      <c r="BZ70" s="243">
        <f t="shared" si="80"/>
        <v>0</v>
      </c>
      <c r="CA70" s="243">
        <f t="shared" si="81"/>
        <v>0</v>
      </c>
      <c r="CB70" s="247">
        <f t="shared" si="82"/>
        <v>0</v>
      </c>
      <c r="CC70" s="246">
        <f t="shared" si="83"/>
        <v>0</v>
      </c>
      <c r="CD70" s="243">
        <f t="shared" si="84"/>
        <v>0</v>
      </c>
      <c r="CE70" s="243">
        <f t="shared" si="85"/>
        <v>0</v>
      </c>
      <c r="CF70" s="243">
        <f t="shared" si="86"/>
        <v>0</v>
      </c>
    </row>
    <row r="71" spans="1:84" ht="20.100000000000001" customHeight="1" x14ac:dyDescent="0.15">
      <c r="A71" s="252">
        <f>IF(A70="",ROW()-3-COUNTBLANK($A$4:$A70),A70+1)</f>
        <v>68</v>
      </c>
      <c r="B71" s="253">
        <f>IF(A71="","",IF(B70="",ROW()-3-COUNTBLANK($B$4:$B70),B70+1))</f>
        <v>68</v>
      </c>
      <c r="C71" s="239" t="str">
        <f t="shared" si="51"/>
        <v>S</v>
      </c>
      <c r="D71" s="240"/>
      <c r="E71" s="241" t="str">
        <f>IF(D71="","",COUNTIF($D$4:D71,D71))</f>
        <v/>
      </c>
      <c r="F71" s="310" t="str">
        <f>IF(D71="","",VLOOKUP(D71,'様式A-2'!$B$10:$E$434,4,0))</f>
        <v/>
      </c>
      <c r="G71" s="241"/>
      <c r="H71" s="241"/>
      <c r="I71" s="241"/>
      <c r="J71" s="241"/>
      <c r="K71" s="241"/>
      <c r="L71" s="346"/>
      <c r="M71" s="346"/>
      <c r="N71" s="346"/>
      <c r="O71" s="346"/>
      <c r="P71" s="388"/>
      <c r="Q71" s="242">
        <f t="shared" si="52"/>
        <v>0</v>
      </c>
      <c r="R71" s="243">
        <f t="shared" si="53"/>
        <v>0</v>
      </c>
      <c r="S71" s="243" t="str">
        <f t="shared" si="54"/>
        <v/>
      </c>
      <c r="T71" s="241"/>
      <c r="U71" s="241" t="str">
        <f t="shared" si="55"/>
        <v/>
      </c>
      <c r="V71" s="241" t="str">
        <f t="shared" si="47"/>
        <v/>
      </c>
      <c r="W71" s="241"/>
      <c r="X71" s="241"/>
      <c r="Y71" s="241" t="str">
        <f t="shared" si="56"/>
        <v/>
      </c>
      <c r="Z71" s="241" t="str">
        <f t="shared" si="57"/>
        <v/>
      </c>
      <c r="AA71" s="241" t="str">
        <f t="shared" si="48"/>
        <v/>
      </c>
      <c r="AB71" s="241" t="str">
        <f t="shared" si="58"/>
        <v/>
      </c>
      <c r="AC71" s="241" t="str">
        <f t="shared" si="59"/>
        <v/>
      </c>
      <c r="AD71" s="241" t="str">
        <f t="shared" si="60"/>
        <v/>
      </c>
      <c r="AE71" s="241" t="str">
        <f t="shared" si="49"/>
        <v/>
      </c>
      <c r="AF71" s="241" t="str">
        <f t="shared" si="50"/>
        <v/>
      </c>
      <c r="AG71" s="241"/>
      <c r="AH71" s="242" t="str">
        <f t="shared" si="44"/>
        <v/>
      </c>
      <c r="AI71" s="242" t="str">
        <f t="shared" si="61"/>
        <v/>
      </c>
      <c r="BG71" s="245">
        <f t="shared" si="62"/>
        <v>0</v>
      </c>
      <c r="BH71" s="242">
        <f t="shared" si="63"/>
        <v>0</v>
      </c>
      <c r="BI71" s="242">
        <f t="shared" si="64"/>
        <v>0</v>
      </c>
      <c r="BJ71" s="242">
        <f t="shared" si="65"/>
        <v>0</v>
      </c>
      <c r="BK71" s="351">
        <f t="shared" si="66"/>
        <v>0</v>
      </c>
      <c r="BL71" s="246">
        <f t="shared" si="67"/>
        <v>0</v>
      </c>
      <c r="BM71" s="243">
        <f t="shared" si="68"/>
        <v>0</v>
      </c>
      <c r="BN71" s="243">
        <f t="shared" si="69"/>
        <v>0</v>
      </c>
      <c r="BO71" s="247">
        <f t="shared" si="70"/>
        <v>0</v>
      </c>
      <c r="BP71" s="248">
        <f t="shared" si="71"/>
        <v>0</v>
      </c>
      <c r="BQ71" s="243">
        <f t="shared" si="72"/>
        <v>0</v>
      </c>
      <c r="BR71" s="243">
        <f t="shared" si="73"/>
        <v>0</v>
      </c>
      <c r="BS71" s="249">
        <f t="shared" si="74"/>
        <v>0</v>
      </c>
      <c r="BT71" s="255" t="str">
        <f t="shared" si="87"/>
        <v/>
      </c>
      <c r="BU71" s="350">
        <f t="shared" si="75"/>
        <v>0</v>
      </c>
      <c r="BV71" s="350">
        <f t="shared" si="76"/>
        <v>0</v>
      </c>
      <c r="BW71" s="350">
        <f t="shared" si="77"/>
        <v>0</v>
      </c>
      <c r="BX71" s="353">
        <f t="shared" si="78"/>
        <v>0</v>
      </c>
      <c r="BY71" s="246">
        <f t="shared" si="79"/>
        <v>0</v>
      </c>
      <c r="BZ71" s="243">
        <f t="shared" si="80"/>
        <v>0</v>
      </c>
      <c r="CA71" s="243">
        <f t="shared" si="81"/>
        <v>0</v>
      </c>
      <c r="CB71" s="247">
        <f t="shared" si="82"/>
        <v>0</v>
      </c>
      <c r="CC71" s="246">
        <f t="shared" si="83"/>
        <v>0</v>
      </c>
      <c r="CD71" s="243">
        <f t="shared" si="84"/>
        <v>0</v>
      </c>
      <c r="CE71" s="243">
        <f t="shared" si="85"/>
        <v>0</v>
      </c>
      <c r="CF71" s="243">
        <f t="shared" si="86"/>
        <v>0</v>
      </c>
    </row>
    <row r="72" spans="1:84" ht="20.100000000000001" customHeight="1" x14ac:dyDescent="0.15">
      <c r="A72" s="252">
        <f>IF(A71="",ROW()-3-COUNTBLANK($A$4:$A71),A71+1)</f>
        <v>69</v>
      </c>
      <c r="B72" s="253">
        <f>IF(A72="","",IF(B71="",ROW()-3-COUNTBLANK($B$4:$B71),B71+1))</f>
        <v>69</v>
      </c>
      <c r="C72" s="239" t="str">
        <f t="shared" si="51"/>
        <v>S</v>
      </c>
      <c r="D72" s="240"/>
      <c r="E72" s="241" t="str">
        <f>IF(D72="","",COUNTIF($D$4:D72,D72))</f>
        <v/>
      </c>
      <c r="F72" s="310" t="str">
        <f>IF(D72="","",VLOOKUP(D72,'様式A-2'!$B$10:$E$434,4,0))</f>
        <v/>
      </c>
      <c r="G72" s="241"/>
      <c r="H72" s="241"/>
      <c r="I72" s="241"/>
      <c r="J72" s="241"/>
      <c r="K72" s="241"/>
      <c r="L72" s="346"/>
      <c r="M72" s="346"/>
      <c r="N72" s="346"/>
      <c r="O72" s="346"/>
      <c r="P72" s="388"/>
      <c r="Q72" s="242">
        <f t="shared" si="52"/>
        <v>0</v>
      </c>
      <c r="R72" s="243">
        <f t="shared" si="53"/>
        <v>0</v>
      </c>
      <c r="S72" s="243" t="str">
        <f t="shared" si="54"/>
        <v/>
      </c>
      <c r="T72" s="241"/>
      <c r="U72" s="241" t="str">
        <f t="shared" si="55"/>
        <v/>
      </c>
      <c r="V72" s="241" t="str">
        <f t="shared" si="47"/>
        <v/>
      </c>
      <c r="W72" s="241"/>
      <c r="X72" s="241"/>
      <c r="Y72" s="241" t="str">
        <f t="shared" si="56"/>
        <v/>
      </c>
      <c r="Z72" s="241" t="str">
        <f t="shared" si="57"/>
        <v/>
      </c>
      <c r="AA72" s="241" t="str">
        <f t="shared" si="48"/>
        <v/>
      </c>
      <c r="AB72" s="241" t="str">
        <f t="shared" si="58"/>
        <v/>
      </c>
      <c r="AC72" s="241" t="str">
        <f t="shared" si="59"/>
        <v/>
      </c>
      <c r="AD72" s="241" t="str">
        <f t="shared" si="60"/>
        <v/>
      </c>
      <c r="AE72" s="241" t="str">
        <f t="shared" si="49"/>
        <v/>
      </c>
      <c r="AF72" s="241" t="str">
        <f t="shared" si="50"/>
        <v/>
      </c>
      <c r="AG72" s="241"/>
      <c r="AH72" s="242" t="str">
        <f t="shared" ref="AH72:AH135" si="88">IF(D72="","",J72&amp;"、"&amp;Q72&amp;AG72)</f>
        <v/>
      </c>
      <c r="AI72" s="242" t="str">
        <f t="shared" si="61"/>
        <v/>
      </c>
      <c r="BG72" s="245">
        <f t="shared" si="62"/>
        <v>0</v>
      </c>
      <c r="BH72" s="242">
        <f t="shared" si="63"/>
        <v>0</v>
      </c>
      <c r="BI72" s="242">
        <f t="shared" si="64"/>
        <v>0</v>
      </c>
      <c r="BJ72" s="242">
        <f t="shared" si="65"/>
        <v>0</v>
      </c>
      <c r="BK72" s="351">
        <f t="shared" si="66"/>
        <v>0</v>
      </c>
      <c r="BL72" s="246">
        <f t="shared" si="67"/>
        <v>0</v>
      </c>
      <c r="BM72" s="243">
        <f t="shared" si="68"/>
        <v>0</v>
      </c>
      <c r="BN72" s="243">
        <f t="shared" si="69"/>
        <v>0</v>
      </c>
      <c r="BO72" s="247">
        <f t="shared" si="70"/>
        <v>0</v>
      </c>
      <c r="BP72" s="248">
        <f t="shared" si="71"/>
        <v>0</v>
      </c>
      <c r="BQ72" s="243">
        <f t="shared" si="72"/>
        <v>0</v>
      </c>
      <c r="BR72" s="243">
        <f t="shared" si="73"/>
        <v>0</v>
      </c>
      <c r="BS72" s="249">
        <f t="shared" si="74"/>
        <v>0</v>
      </c>
      <c r="BT72" s="255" t="str">
        <f t="shared" si="87"/>
        <v/>
      </c>
      <c r="BU72" s="350">
        <f t="shared" si="75"/>
        <v>0</v>
      </c>
      <c r="BV72" s="350">
        <f t="shared" si="76"/>
        <v>0</v>
      </c>
      <c r="BW72" s="350">
        <f t="shared" si="77"/>
        <v>0</v>
      </c>
      <c r="BX72" s="353">
        <f t="shared" si="78"/>
        <v>0</v>
      </c>
      <c r="BY72" s="246">
        <f t="shared" si="79"/>
        <v>0</v>
      </c>
      <c r="BZ72" s="243">
        <f t="shared" si="80"/>
        <v>0</v>
      </c>
      <c r="CA72" s="243">
        <f t="shared" si="81"/>
        <v>0</v>
      </c>
      <c r="CB72" s="247">
        <f t="shared" si="82"/>
        <v>0</v>
      </c>
      <c r="CC72" s="246">
        <f t="shared" si="83"/>
        <v>0</v>
      </c>
      <c r="CD72" s="243">
        <f t="shared" si="84"/>
        <v>0</v>
      </c>
      <c r="CE72" s="243">
        <f t="shared" si="85"/>
        <v>0</v>
      </c>
      <c r="CF72" s="243">
        <f t="shared" si="86"/>
        <v>0</v>
      </c>
    </row>
    <row r="73" spans="1:84" ht="20.100000000000001" customHeight="1" x14ac:dyDescent="0.15">
      <c r="A73" s="252">
        <f>IF(A72="",ROW()-3-COUNTBLANK($A$4:$A72),A72+1)</f>
        <v>70</v>
      </c>
      <c r="B73" s="253">
        <f>IF(A73="","",IF(B72="",ROW()-3-COUNTBLANK($B$4:$B72),B72+1))</f>
        <v>70</v>
      </c>
      <c r="C73" s="239" t="str">
        <f t="shared" si="51"/>
        <v>S</v>
      </c>
      <c r="D73" s="240"/>
      <c r="E73" s="241" t="str">
        <f>IF(D73="","",COUNTIF($D$4:D73,D73))</f>
        <v/>
      </c>
      <c r="F73" s="310" t="str">
        <f>IF(D73="","",VLOOKUP(D73,'様式A-2'!$B$10:$E$434,4,0))</f>
        <v/>
      </c>
      <c r="G73" s="241"/>
      <c r="H73" s="241"/>
      <c r="I73" s="241"/>
      <c r="J73" s="241"/>
      <c r="K73" s="241"/>
      <c r="L73" s="346"/>
      <c r="M73" s="346"/>
      <c r="N73" s="346"/>
      <c r="O73" s="346"/>
      <c r="P73" s="388"/>
      <c r="Q73" s="242">
        <f t="shared" si="52"/>
        <v>0</v>
      </c>
      <c r="R73" s="243">
        <f t="shared" si="53"/>
        <v>0</v>
      </c>
      <c r="S73" s="243" t="str">
        <f t="shared" si="54"/>
        <v/>
      </c>
      <c r="T73" s="241"/>
      <c r="U73" s="241" t="str">
        <f t="shared" si="55"/>
        <v/>
      </c>
      <c r="V73" s="241" t="str">
        <f t="shared" si="47"/>
        <v/>
      </c>
      <c r="W73" s="241"/>
      <c r="X73" s="241"/>
      <c r="Y73" s="241" t="str">
        <f t="shared" si="56"/>
        <v/>
      </c>
      <c r="Z73" s="241" t="str">
        <f t="shared" si="57"/>
        <v/>
      </c>
      <c r="AA73" s="241" t="str">
        <f t="shared" si="48"/>
        <v/>
      </c>
      <c r="AB73" s="241" t="str">
        <f t="shared" si="58"/>
        <v/>
      </c>
      <c r="AC73" s="241" t="str">
        <f t="shared" si="59"/>
        <v/>
      </c>
      <c r="AD73" s="241" t="str">
        <f t="shared" si="60"/>
        <v/>
      </c>
      <c r="AE73" s="241" t="str">
        <f t="shared" si="49"/>
        <v/>
      </c>
      <c r="AF73" s="241" t="str">
        <f t="shared" si="50"/>
        <v/>
      </c>
      <c r="AG73" s="241"/>
      <c r="AH73" s="242" t="str">
        <f t="shared" si="88"/>
        <v/>
      </c>
      <c r="AI73" s="242" t="str">
        <f t="shared" si="61"/>
        <v/>
      </c>
      <c r="BG73" s="245">
        <f t="shared" si="62"/>
        <v>0</v>
      </c>
      <c r="BH73" s="242">
        <f t="shared" si="63"/>
        <v>0</v>
      </c>
      <c r="BI73" s="242">
        <f t="shared" si="64"/>
        <v>0</v>
      </c>
      <c r="BJ73" s="242">
        <f t="shared" si="65"/>
        <v>0</v>
      </c>
      <c r="BK73" s="351">
        <f t="shared" si="66"/>
        <v>0</v>
      </c>
      <c r="BL73" s="246">
        <f t="shared" si="67"/>
        <v>0</v>
      </c>
      <c r="BM73" s="243">
        <f t="shared" si="68"/>
        <v>0</v>
      </c>
      <c r="BN73" s="243">
        <f t="shared" si="69"/>
        <v>0</v>
      </c>
      <c r="BO73" s="247">
        <f t="shared" si="70"/>
        <v>0</v>
      </c>
      <c r="BP73" s="248">
        <f t="shared" si="71"/>
        <v>0</v>
      </c>
      <c r="BQ73" s="243">
        <f t="shared" si="72"/>
        <v>0</v>
      </c>
      <c r="BR73" s="243">
        <f t="shared" si="73"/>
        <v>0</v>
      </c>
      <c r="BS73" s="249">
        <f t="shared" si="74"/>
        <v>0</v>
      </c>
      <c r="BT73" s="255" t="str">
        <f t="shared" si="87"/>
        <v/>
      </c>
      <c r="BU73" s="350">
        <f t="shared" si="75"/>
        <v>0</v>
      </c>
      <c r="BV73" s="350">
        <f t="shared" si="76"/>
        <v>0</v>
      </c>
      <c r="BW73" s="350">
        <f t="shared" si="77"/>
        <v>0</v>
      </c>
      <c r="BX73" s="353">
        <f t="shared" si="78"/>
        <v>0</v>
      </c>
      <c r="BY73" s="246">
        <f t="shared" si="79"/>
        <v>0</v>
      </c>
      <c r="BZ73" s="243">
        <f t="shared" si="80"/>
        <v>0</v>
      </c>
      <c r="CA73" s="243">
        <f t="shared" si="81"/>
        <v>0</v>
      </c>
      <c r="CB73" s="247">
        <f t="shared" si="82"/>
        <v>0</v>
      </c>
      <c r="CC73" s="246">
        <f t="shared" si="83"/>
        <v>0</v>
      </c>
      <c r="CD73" s="243">
        <f t="shared" si="84"/>
        <v>0</v>
      </c>
      <c r="CE73" s="243">
        <f t="shared" si="85"/>
        <v>0</v>
      </c>
      <c r="CF73" s="243">
        <f t="shared" si="86"/>
        <v>0</v>
      </c>
    </row>
    <row r="74" spans="1:84" ht="20.100000000000001" customHeight="1" x14ac:dyDescent="0.15">
      <c r="A74" s="252">
        <f>IF(A73="",ROW()-3-COUNTBLANK($A$4:$A73),A73+1)</f>
        <v>71</v>
      </c>
      <c r="B74" s="253">
        <f>IF(A74="","",IF(B73="",ROW()-3-COUNTBLANK($B$4:$B73),B73+1))</f>
        <v>71</v>
      </c>
      <c r="C74" s="239" t="str">
        <f t="shared" si="51"/>
        <v>S</v>
      </c>
      <c r="D74" s="240"/>
      <c r="E74" s="241" t="str">
        <f>IF(D74="","",COUNTIF($D$4:D74,D74))</f>
        <v/>
      </c>
      <c r="F74" s="310" t="str">
        <f>IF(D74="","",VLOOKUP(D74,'様式A-2'!$B$10:$E$434,4,0))</f>
        <v/>
      </c>
      <c r="G74" s="241"/>
      <c r="H74" s="241"/>
      <c r="I74" s="241"/>
      <c r="J74" s="241"/>
      <c r="K74" s="241"/>
      <c r="L74" s="346"/>
      <c r="M74" s="346"/>
      <c r="N74" s="346"/>
      <c r="O74" s="346"/>
      <c r="P74" s="388"/>
      <c r="Q74" s="242">
        <f t="shared" si="52"/>
        <v>0</v>
      </c>
      <c r="R74" s="243">
        <f t="shared" si="53"/>
        <v>0</v>
      </c>
      <c r="S74" s="243" t="str">
        <f t="shared" si="54"/>
        <v/>
      </c>
      <c r="T74" s="241"/>
      <c r="U74" s="241" t="str">
        <f t="shared" si="55"/>
        <v/>
      </c>
      <c r="V74" s="241" t="str">
        <f t="shared" si="47"/>
        <v/>
      </c>
      <c r="W74" s="241"/>
      <c r="X74" s="241"/>
      <c r="Y74" s="241" t="str">
        <f t="shared" si="56"/>
        <v/>
      </c>
      <c r="Z74" s="241" t="str">
        <f t="shared" si="57"/>
        <v/>
      </c>
      <c r="AA74" s="241" t="str">
        <f t="shared" si="48"/>
        <v/>
      </c>
      <c r="AB74" s="241" t="str">
        <f t="shared" si="58"/>
        <v/>
      </c>
      <c r="AC74" s="241" t="str">
        <f t="shared" si="59"/>
        <v/>
      </c>
      <c r="AD74" s="241" t="str">
        <f t="shared" si="60"/>
        <v/>
      </c>
      <c r="AE74" s="241" t="str">
        <f t="shared" si="49"/>
        <v/>
      </c>
      <c r="AF74" s="241" t="str">
        <f t="shared" si="50"/>
        <v/>
      </c>
      <c r="AG74" s="241"/>
      <c r="AH74" s="242" t="str">
        <f t="shared" si="88"/>
        <v/>
      </c>
      <c r="AI74" s="242" t="str">
        <f t="shared" si="61"/>
        <v/>
      </c>
      <c r="BG74" s="245">
        <f t="shared" si="62"/>
        <v>0</v>
      </c>
      <c r="BH74" s="242">
        <f t="shared" si="63"/>
        <v>0</v>
      </c>
      <c r="BI74" s="242">
        <f t="shared" si="64"/>
        <v>0</v>
      </c>
      <c r="BJ74" s="242">
        <f t="shared" si="65"/>
        <v>0</v>
      </c>
      <c r="BK74" s="351">
        <f t="shared" si="66"/>
        <v>0</v>
      </c>
      <c r="BL74" s="246">
        <f t="shared" si="67"/>
        <v>0</v>
      </c>
      <c r="BM74" s="243">
        <f t="shared" si="68"/>
        <v>0</v>
      </c>
      <c r="BN74" s="243">
        <f t="shared" si="69"/>
        <v>0</v>
      </c>
      <c r="BO74" s="247">
        <f t="shared" si="70"/>
        <v>0</v>
      </c>
      <c r="BP74" s="248">
        <f t="shared" si="71"/>
        <v>0</v>
      </c>
      <c r="BQ74" s="243">
        <f t="shared" si="72"/>
        <v>0</v>
      </c>
      <c r="BR74" s="243">
        <f t="shared" si="73"/>
        <v>0</v>
      </c>
      <c r="BS74" s="249">
        <f t="shared" si="74"/>
        <v>0</v>
      </c>
      <c r="BT74" s="255" t="str">
        <f t="shared" si="87"/>
        <v/>
      </c>
      <c r="BU74" s="350">
        <f t="shared" si="75"/>
        <v>0</v>
      </c>
      <c r="BV74" s="350">
        <f t="shared" si="76"/>
        <v>0</v>
      </c>
      <c r="BW74" s="350">
        <f t="shared" si="77"/>
        <v>0</v>
      </c>
      <c r="BX74" s="353">
        <f t="shared" si="78"/>
        <v>0</v>
      </c>
      <c r="BY74" s="246">
        <f t="shared" si="79"/>
        <v>0</v>
      </c>
      <c r="BZ74" s="243">
        <f t="shared" si="80"/>
        <v>0</v>
      </c>
      <c r="CA74" s="243">
        <f t="shared" si="81"/>
        <v>0</v>
      </c>
      <c r="CB74" s="247">
        <f t="shared" si="82"/>
        <v>0</v>
      </c>
      <c r="CC74" s="246">
        <f t="shared" si="83"/>
        <v>0</v>
      </c>
      <c r="CD74" s="243">
        <f t="shared" si="84"/>
        <v>0</v>
      </c>
      <c r="CE74" s="243">
        <f t="shared" si="85"/>
        <v>0</v>
      </c>
      <c r="CF74" s="243">
        <f t="shared" si="86"/>
        <v>0</v>
      </c>
    </row>
    <row r="75" spans="1:84" ht="20.100000000000001" customHeight="1" x14ac:dyDescent="0.15">
      <c r="A75" s="252">
        <f>IF(A74="",ROW()-3-COUNTBLANK($A$4:$A74),A74+1)</f>
        <v>72</v>
      </c>
      <c r="B75" s="253">
        <f>IF(A75="","",IF(B74="",ROW()-3-COUNTBLANK($B$4:$B74),B74+1))</f>
        <v>72</v>
      </c>
      <c r="C75" s="239" t="str">
        <f t="shared" si="51"/>
        <v>S</v>
      </c>
      <c r="D75" s="240"/>
      <c r="E75" s="241" t="str">
        <f>IF(D75="","",COUNTIF($D$4:D75,D75))</f>
        <v/>
      </c>
      <c r="F75" s="310" t="str">
        <f>IF(D75="","",VLOOKUP(D75,'様式A-2'!$B$10:$E$434,4,0))</f>
        <v/>
      </c>
      <c r="G75" s="241"/>
      <c r="H75" s="241"/>
      <c r="I75" s="241"/>
      <c r="J75" s="241"/>
      <c r="K75" s="241"/>
      <c r="L75" s="346"/>
      <c r="M75" s="346"/>
      <c r="N75" s="346"/>
      <c r="O75" s="346"/>
      <c r="P75" s="388"/>
      <c r="Q75" s="242">
        <f t="shared" si="52"/>
        <v>0</v>
      </c>
      <c r="R75" s="243">
        <f t="shared" si="53"/>
        <v>0</v>
      </c>
      <c r="S75" s="243" t="str">
        <f t="shared" si="54"/>
        <v/>
      </c>
      <c r="T75" s="241"/>
      <c r="U75" s="241" t="str">
        <f t="shared" si="55"/>
        <v/>
      </c>
      <c r="V75" s="241" t="str">
        <f t="shared" si="47"/>
        <v/>
      </c>
      <c r="W75" s="241"/>
      <c r="X75" s="241"/>
      <c r="Y75" s="241" t="str">
        <f t="shared" si="56"/>
        <v/>
      </c>
      <c r="Z75" s="241" t="str">
        <f t="shared" si="57"/>
        <v/>
      </c>
      <c r="AA75" s="241" t="str">
        <f t="shared" si="48"/>
        <v/>
      </c>
      <c r="AB75" s="241" t="str">
        <f t="shared" si="58"/>
        <v/>
      </c>
      <c r="AC75" s="241" t="str">
        <f t="shared" si="59"/>
        <v/>
      </c>
      <c r="AD75" s="241" t="str">
        <f t="shared" si="60"/>
        <v/>
      </c>
      <c r="AE75" s="241" t="str">
        <f t="shared" si="49"/>
        <v/>
      </c>
      <c r="AF75" s="241" t="str">
        <f t="shared" si="50"/>
        <v/>
      </c>
      <c r="AG75" s="241"/>
      <c r="AH75" s="242" t="str">
        <f t="shared" si="88"/>
        <v/>
      </c>
      <c r="AI75" s="242" t="str">
        <f t="shared" si="61"/>
        <v/>
      </c>
      <c r="BG75" s="245">
        <f t="shared" si="62"/>
        <v>0</v>
      </c>
      <c r="BH75" s="242">
        <f t="shared" si="63"/>
        <v>0</v>
      </c>
      <c r="BI75" s="242">
        <f t="shared" si="64"/>
        <v>0</v>
      </c>
      <c r="BJ75" s="242">
        <f t="shared" si="65"/>
        <v>0</v>
      </c>
      <c r="BK75" s="351">
        <f t="shared" si="66"/>
        <v>0</v>
      </c>
      <c r="BL75" s="246">
        <f t="shared" si="67"/>
        <v>0</v>
      </c>
      <c r="BM75" s="243">
        <f t="shared" si="68"/>
        <v>0</v>
      </c>
      <c r="BN75" s="243">
        <f t="shared" si="69"/>
        <v>0</v>
      </c>
      <c r="BO75" s="247">
        <f t="shared" si="70"/>
        <v>0</v>
      </c>
      <c r="BP75" s="248">
        <f t="shared" si="71"/>
        <v>0</v>
      </c>
      <c r="BQ75" s="243">
        <f t="shared" si="72"/>
        <v>0</v>
      </c>
      <c r="BR75" s="243">
        <f t="shared" si="73"/>
        <v>0</v>
      </c>
      <c r="BS75" s="249">
        <f t="shared" si="74"/>
        <v>0</v>
      </c>
      <c r="BT75" s="255" t="str">
        <f t="shared" si="87"/>
        <v/>
      </c>
      <c r="BU75" s="350">
        <f t="shared" si="75"/>
        <v>0</v>
      </c>
      <c r="BV75" s="350">
        <f t="shared" si="76"/>
        <v>0</v>
      </c>
      <c r="BW75" s="350">
        <f t="shared" si="77"/>
        <v>0</v>
      </c>
      <c r="BX75" s="353">
        <f t="shared" si="78"/>
        <v>0</v>
      </c>
      <c r="BY75" s="246">
        <f t="shared" si="79"/>
        <v>0</v>
      </c>
      <c r="BZ75" s="243">
        <f t="shared" si="80"/>
        <v>0</v>
      </c>
      <c r="CA75" s="243">
        <f t="shared" si="81"/>
        <v>0</v>
      </c>
      <c r="CB75" s="247">
        <f t="shared" si="82"/>
        <v>0</v>
      </c>
      <c r="CC75" s="246">
        <f t="shared" si="83"/>
        <v>0</v>
      </c>
      <c r="CD75" s="243">
        <f t="shared" si="84"/>
        <v>0</v>
      </c>
      <c r="CE75" s="243">
        <f t="shared" si="85"/>
        <v>0</v>
      </c>
      <c r="CF75" s="243">
        <f t="shared" si="86"/>
        <v>0</v>
      </c>
    </row>
    <row r="76" spans="1:84" ht="20.100000000000001" customHeight="1" x14ac:dyDescent="0.15">
      <c r="A76" s="252">
        <f>IF(A75="",ROW()-3-COUNTBLANK($A$4:$A75),A75+1)</f>
        <v>73</v>
      </c>
      <c r="B76" s="253">
        <f>IF(A76="","",IF(B75="",ROW()-3-COUNTBLANK($B$4:$B75),B75+1))</f>
        <v>73</v>
      </c>
      <c r="C76" s="239" t="str">
        <f t="shared" si="51"/>
        <v>S</v>
      </c>
      <c r="D76" s="240"/>
      <c r="E76" s="241" t="str">
        <f>IF(D76="","",COUNTIF($D$4:D76,D76))</f>
        <v/>
      </c>
      <c r="F76" s="310" t="str">
        <f>IF(D76="","",VLOOKUP(D76,'様式A-2'!$B$10:$E$434,4,0))</f>
        <v/>
      </c>
      <c r="G76" s="241"/>
      <c r="H76" s="241"/>
      <c r="I76" s="241"/>
      <c r="J76" s="241"/>
      <c r="K76" s="241"/>
      <c r="L76" s="346"/>
      <c r="M76" s="346"/>
      <c r="N76" s="346"/>
      <c r="O76" s="346"/>
      <c r="P76" s="388"/>
      <c r="Q76" s="242">
        <f t="shared" si="52"/>
        <v>0</v>
      </c>
      <c r="R76" s="243">
        <f t="shared" si="53"/>
        <v>0</v>
      </c>
      <c r="S76" s="243" t="str">
        <f t="shared" si="54"/>
        <v/>
      </c>
      <c r="T76" s="241"/>
      <c r="U76" s="241" t="str">
        <f t="shared" si="55"/>
        <v/>
      </c>
      <c r="V76" s="241" t="str">
        <f t="shared" si="47"/>
        <v/>
      </c>
      <c r="W76" s="241"/>
      <c r="X76" s="241"/>
      <c r="Y76" s="241" t="str">
        <f t="shared" si="56"/>
        <v/>
      </c>
      <c r="Z76" s="241" t="str">
        <f t="shared" si="57"/>
        <v/>
      </c>
      <c r="AA76" s="241" t="str">
        <f t="shared" si="48"/>
        <v/>
      </c>
      <c r="AB76" s="241" t="str">
        <f t="shared" si="58"/>
        <v/>
      </c>
      <c r="AC76" s="241" t="str">
        <f t="shared" si="59"/>
        <v/>
      </c>
      <c r="AD76" s="241" t="str">
        <f t="shared" si="60"/>
        <v/>
      </c>
      <c r="AE76" s="241" t="str">
        <f t="shared" si="49"/>
        <v/>
      </c>
      <c r="AF76" s="241" t="str">
        <f t="shared" si="50"/>
        <v/>
      </c>
      <c r="AG76" s="241"/>
      <c r="AH76" s="242" t="str">
        <f t="shared" si="88"/>
        <v/>
      </c>
      <c r="AI76" s="242" t="str">
        <f t="shared" si="61"/>
        <v/>
      </c>
      <c r="BG76" s="245">
        <f t="shared" si="62"/>
        <v>0</v>
      </c>
      <c r="BH76" s="242">
        <f t="shared" si="63"/>
        <v>0</v>
      </c>
      <c r="BI76" s="242">
        <f t="shared" si="64"/>
        <v>0</v>
      </c>
      <c r="BJ76" s="242">
        <f t="shared" si="65"/>
        <v>0</v>
      </c>
      <c r="BK76" s="351">
        <f t="shared" si="66"/>
        <v>0</v>
      </c>
      <c r="BL76" s="246">
        <f t="shared" si="67"/>
        <v>0</v>
      </c>
      <c r="BM76" s="243">
        <f t="shared" si="68"/>
        <v>0</v>
      </c>
      <c r="BN76" s="243">
        <f t="shared" si="69"/>
        <v>0</v>
      </c>
      <c r="BO76" s="247">
        <f t="shared" si="70"/>
        <v>0</v>
      </c>
      <c r="BP76" s="248">
        <f t="shared" si="71"/>
        <v>0</v>
      </c>
      <c r="BQ76" s="243">
        <f t="shared" si="72"/>
        <v>0</v>
      </c>
      <c r="BR76" s="243">
        <f t="shared" si="73"/>
        <v>0</v>
      </c>
      <c r="BS76" s="249">
        <f t="shared" si="74"/>
        <v>0</v>
      </c>
      <c r="BT76" s="255" t="str">
        <f t="shared" si="87"/>
        <v/>
      </c>
      <c r="BU76" s="350">
        <f t="shared" si="75"/>
        <v>0</v>
      </c>
      <c r="BV76" s="350">
        <f t="shared" si="76"/>
        <v>0</v>
      </c>
      <c r="BW76" s="350">
        <f t="shared" si="77"/>
        <v>0</v>
      </c>
      <c r="BX76" s="353">
        <f t="shared" si="78"/>
        <v>0</v>
      </c>
      <c r="BY76" s="246">
        <f t="shared" si="79"/>
        <v>0</v>
      </c>
      <c r="BZ76" s="243">
        <f t="shared" si="80"/>
        <v>0</v>
      </c>
      <c r="CA76" s="243">
        <f t="shared" si="81"/>
        <v>0</v>
      </c>
      <c r="CB76" s="247">
        <f t="shared" si="82"/>
        <v>0</v>
      </c>
      <c r="CC76" s="246">
        <f t="shared" si="83"/>
        <v>0</v>
      </c>
      <c r="CD76" s="243">
        <f t="shared" si="84"/>
        <v>0</v>
      </c>
      <c r="CE76" s="243">
        <f t="shared" si="85"/>
        <v>0</v>
      </c>
      <c r="CF76" s="243">
        <f t="shared" si="86"/>
        <v>0</v>
      </c>
    </row>
    <row r="77" spans="1:84" ht="20.100000000000001" customHeight="1" x14ac:dyDescent="0.15">
      <c r="A77" s="252">
        <f>IF(A76="",ROW()-3-COUNTBLANK($A$4:$A76),A76+1)</f>
        <v>74</v>
      </c>
      <c r="B77" s="253">
        <f>IF(A77="","",IF(B76="",ROW()-3-COUNTBLANK($B$4:$B76),B76+1))</f>
        <v>74</v>
      </c>
      <c r="C77" s="239" t="str">
        <f t="shared" si="51"/>
        <v>S</v>
      </c>
      <c r="D77" s="240"/>
      <c r="E77" s="241" t="str">
        <f>IF(D77="","",COUNTIF($D$4:D77,D77))</f>
        <v/>
      </c>
      <c r="F77" s="310" t="str">
        <f>IF(D77="","",VLOOKUP(D77,'様式A-2'!$B$10:$E$434,4,0))</f>
        <v/>
      </c>
      <c r="G77" s="241"/>
      <c r="H77" s="241"/>
      <c r="I77" s="241"/>
      <c r="J77" s="241"/>
      <c r="K77" s="241"/>
      <c r="L77" s="346"/>
      <c r="M77" s="346"/>
      <c r="N77" s="346"/>
      <c r="O77" s="346"/>
      <c r="P77" s="388"/>
      <c r="Q77" s="242">
        <f t="shared" si="52"/>
        <v>0</v>
      </c>
      <c r="R77" s="243">
        <f t="shared" si="53"/>
        <v>0</v>
      </c>
      <c r="S77" s="243" t="str">
        <f t="shared" si="54"/>
        <v/>
      </c>
      <c r="T77" s="241"/>
      <c r="U77" s="241" t="str">
        <f t="shared" si="55"/>
        <v/>
      </c>
      <c r="V77" s="241" t="str">
        <f t="shared" si="47"/>
        <v/>
      </c>
      <c r="W77" s="241"/>
      <c r="X77" s="241"/>
      <c r="Y77" s="241" t="str">
        <f t="shared" si="56"/>
        <v/>
      </c>
      <c r="Z77" s="241" t="str">
        <f t="shared" si="57"/>
        <v/>
      </c>
      <c r="AA77" s="241" t="str">
        <f t="shared" si="48"/>
        <v/>
      </c>
      <c r="AB77" s="241" t="str">
        <f t="shared" si="58"/>
        <v/>
      </c>
      <c r="AC77" s="241" t="str">
        <f t="shared" si="59"/>
        <v/>
      </c>
      <c r="AD77" s="241" t="str">
        <f t="shared" si="60"/>
        <v/>
      </c>
      <c r="AE77" s="241" t="str">
        <f t="shared" si="49"/>
        <v/>
      </c>
      <c r="AF77" s="241" t="str">
        <f t="shared" si="50"/>
        <v/>
      </c>
      <c r="AG77" s="241"/>
      <c r="AH77" s="242" t="str">
        <f t="shared" si="88"/>
        <v/>
      </c>
      <c r="AI77" s="242" t="str">
        <f t="shared" si="61"/>
        <v/>
      </c>
      <c r="BG77" s="245">
        <f t="shared" si="62"/>
        <v>0</v>
      </c>
      <c r="BH77" s="242">
        <f t="shared" si="63"/>
        <v>0</v>
      </c>
      <c r="BI77" s="242">
        <f t="shared" si="64"/>
        <v>0</v>
      </c>
      <c r="BJ77" s="242">
        <f t="shared" si="65"/>
        <v>0</v>
      </c>
      <c r="BK77" s="351">
        <f t="shared" si="66"/>
        <v>0</v>
      </c>
      <c r="BL77" s="246">
        <f t="shared" si="67"/>
        <v>0</v>
      </c>
      <c r="BM77" s="243">
        <f t="shared" si="68"/>
        <v>0</v>
      </c>
      <c r="BN77" s="243">
        <f t="shared" si="69"/>
        <v>0</v>
      </c>
      <c r="BO77" s="247">
        <f t="shared" si="70"/>
        <v>0</v>
      </c>
      <c r="BP77" s="248">
        <f t="shared" si="71"/>
        <v>0</v>
      </c>
      <c r="BQ77" s="243">
        <f t="shared" si="72"/>
        <v>0</v>
      </c>
      <c r="BR77" s="243">
        <f t="shared" si="73"/>
        <v>0</v>
      </c>
      <c r="BS77" s="249">
        <f t="shared" si="74"/>
        <v>0</v>
      </c>
      <c r="BT77" s="255" t="str">
        <f t="shared" si="87"/>
        <v/>
      </c>
      <c r="BU77" s="350">
        <f t="shared" si="75"/>
        <v>0</v>
      </c>
      <c r="BV77" s="350">
        <f t="shared" si="76"/>
        <v>0</v>
      </c>
      <c r="BW77" s="350">
        <f t="shared" si="77"/>
        <v>0</v>
      </c>
      <c r="BX77" s="353">
        <f t="shared" si="78"/>
        <v>0</v>
      </c>
      <c r="BY77" s="246">
        <f t="shared" si="79"/>
        <v>0</v>
      </c>
      <c r="BZ77" s="243">
        <f t="shared" si="80"/>
        <v>0</v>
      </c>
      <c r="CA77" s="243">
        <f t="shared" si="81"/>
        <v>0</v>
      </c>
      <c r="CB77" s="247">
        <f t="shared" si="82"/>
        <v>0</v>
      </c>
      <c r="CC77" s="246">
        <f t="shared" si="83"/>
        <v>0</v>
      </c>
      <c r="CD77" s="243">
        <f t="shared" si="84"/>
        <v>0</v>
      </c>
      <c r="CE77" s="243">
        <f t="shared" si="85"/>
        <v>0</v>
      </c>
      <c r="CF77" s="243">
        <f t="shared" si="86"/>
        <v>0</v>
      </c>
    </row>
    <row r="78" spans="1:84" ht="20.100000000000001" customHeight="1" x14ac:dyDescent="0.15">
      <c r="A78" s="252">
        <f>IF(A77="",ROW()-3-COUNTBLANK($A$4:$A77),A77+1)</f>
        <v>75</v>
      </c>
      <c r="B78" s="253">
        <f>IF(A78="","",IF(B77="",ROW()-3-COUNTBLANK($B$4:$B77),B77+1))</f>
        <v>75</v>
      </c>
      <c r="C78" s="239" t="str">
        <f t="shared" si="51"/>
        <v>S</v>
      </c>
      <c r="D78" s="240"/>
      <c r="E78" s="241" t="str">
        <f>IF(D78="","",COUNTIF($D$4:D78,D78))</f>
        <v/>
      </c>
      <c r="F78" s="310" t="str">
        <f>IF(D78="","",VLOOKUP(D78,'様式A-2'!$B$10:$E$434,4,0))</f>
        <v/>
      </c>
      <c r="G78" s="241"/>
      <c r="H78" s="241"/>
      <c r="I78" s="241"/>
      <c r="J78" s="241"/>
      <c r="K78" s="241"/>
      <c r="L78" s="346"/>
      <c r="M78" s="346"/>
      <c r="N78" s="346"/>
      <c r="O78" s="346"/>
      <c r="P78" s="388"/>
      <c r="Q78" s="242">
        <f t="shared" si="52"/>
        <v>0</v>
      </c>
      <c r="R78" s="243">
        <f t="shared" si="53"/>
        <v>0</v>
      </c>
      <c r="S78" s="243" t="str">
        <f t="shared" si="54"/>
        <v/>
      </c>
      <c r="T78" s="241"/>
      <c r="U78" s="241" t="str">
        <f t="shared" si="55"/>
        <v/>
      </c>
      <c r="V78" s="241" t="str">
        <f t="shared" si="47"/>
        <v/>
      </c>
      <c r="W78" s="241"/>
      <c r="X78" s="241"/>
      <c r="Y78" s="241" t="str">
        <f t="shared" si="56"/>
        <v/>
      </c>
      <c r="Z78" s="241" t="str">
        <f t="shared" si="57"/>
        <v/>
      </c>
      <c r="AA78" s="241" t="str">
        <f t="shared" si="48"/>
        <v/>
      </c>
      <c r="AB78" s="241" t="str">
        <f t="shared" si="58"/>
        <v/>
      </c>
      <c r="AC78" s="241" t="str">
        <f t="shared" si="59"/>
        <v/>
      </c>
      <c r="AD78" s="241" t="str">
        <f t="shared" si="60"/>
        <v/>
      </c>
      <c r="AE78" s="241" t="str">
        <f t="shared" si="49"/>
        <v/>
      </c>
      <c r="AF78" s="241" t="str">
        <f t="shared" si="50"/>
        <v/>
      </c>
      <c r="AG78" s="241"/>
      <c r="AH78" s="242" t="str">
        <f t="shared" si="88"/>
        <v/>
      </c>
      <c r="AI78" s="242" t="str">
        <f t="shared" si="61"/>
        <v/>
      </c>
      <c r="BG78" s="245">
        <f t="shared" si="62"/>
        <v>0</v>
      </c>
      <c r="BH78" s="242">
        <f t="shared" si="63"/>
        <v>0</v>
      </c>
      <c r="BI78" s="242">
        <f t="shared" si="64"/>
        <v>0</v>
      </c>
      <c r="BJ78" s="242">
        <f t="shared" si="65"/>
        <v>0</v>
      </c>
      <c r="BK78" s="351">
        <f t="shared" si="66"/>
        <v>0</v>
      </c>
      <c r="BL78" s="246">
        <f t="shared" si="67"/>
        <v>0</v>
      </c>
      <c r="BM78" s="243">
        <f t="shared" si="68"/>
        <v>0</v>
      </c>
      <c r="BN78" s="243">
        <f t="shared" si="69"/>
        <v>0</v>
      </c>
      <c r="BO78" s="247">
        <f t="shared" si="70"/>
        <v>0</v>
      </c>
      <c r="BP78" s="248">
        <f t="shared" si="71"/>
        <v>0</v>
      </c>
      <c r="BQ78" s="243">
        <f t="shared" si="72"/>
        <v>0</v>
      </c>
      <c r="BR78" s="243">
        <f t="shared" si="73"/>
        <v>0</v>
      </c>
      <c r="BS78" s="249">
        <f t="shared" si="74"/>
        <v>0</v>
      </c>
      <c r="BT78" s="255" t="str">
        <f t="shared" si="87"/>
        <v/>
      </c>
      <c r="BU78" s="350">
        <f t="shared" si="75"/>
        <v>0</v>
      </c>
      <c r="BV78" s="350">
        <f t="shared" si="76"/>
        <v>0</v>
      </c>
      <c r="BW78" s="350">
        <f t="shared" si="77"/>
        <v>0</v>
      </c>
      <c r="BX78" s="353">
        <f t="shared" si="78"/>
        <v>0</v>
      </c>
      <c r="BY78" s="246">
        <f t="shared" si="79"/>
        <v>0</v>
      </c>
      <c r="BZ78" s="243">
        <f t="shared" si="80"/>
        <v>0</v>
      </c>
      <c r="CA78" s="243">
        <f t="shared" si="81"/>
        <v>0</v>
      </c>
      <c r="CB78" s="247">
        <f t="shared" si="82"/>
        <v>0</v>
      </c>
      <c r="CC78" s="246">
        <f t="shared" si="83"/>
        <v>0</v>
      </c>
      <c r="CD78" s="243">
        <f t="shared" si="84"/>
        <v>0</v>
      </c>
      <c r="CE78" s="243">
        <f t="shared" si="85"/>
        <v>0</v>
      </c>
      <c r="CF78" s="243">
        <f t="shared" si="86"/>
        <v>0</v>
      </c>
    </row>
    <row r="79" spans="1:84" ht="20.100000000000001" customHeight="1" x14ac:dyDescent="0.15">
      <c r="A79" s="252">
        <f>IF(A78="",ROW()-3-COUNTBLANK($A$4:$A78),A78+1)</f>
        <v>76</v>
      </c>
      <c r="B79" s="253">
        <f>IF(A79="","",IF(B78="",ROW()-3-COUNTBLANK($B$4:$B78),B78+1))</f>
        <v>76</v>
      </c>
      <c r="C79" s="239" t="str">
        <f t="shared" si="51"/>
        <v>S</v>
      </c>
      <c r="D79" s="240"/>
      <c r="E79" s="241" t="str">
        <f>IF(D79="","",COUNTIF($D$4:D79,D79))</f>
        <v/>
      </c>
      <c r="F79" s="310" t="str">
        <f>IF(D79="","",VLOOKUP(D79,'様式A-2'!$B$10:$E$434,4,0))</f>
        <v/>
      </c>
      <c r="G79" s="241"/>
      <c r="H79" s="241"/>
      <c r="I79" s="241"/>
      <c r="J79" s="241"/>
      <c r="K79" s="241"/>
      <c r="L79" s="346"/>
      <c r="M79" s="346"/>
      <c r="N79" s="346"/>
      <c r="O79" s="346"/>
      <c r="P79" s="388"/>
      <c r="Q79" s="242">
        <f t="shared" si="52"/>
        <v>0</v>
      </c>
      <c r="R79" s="243">
        <f t="shared" si="53"/>
        <v>0</v>
      </c>
      <c r="S79" s="243" t="str">
        <f t="shared" si="54"/>
        <v/>
      </c>
      <c r="T79" s="241"/>
      <c r="U79" s="241" t="str">
        <f t="shared" si="55"/>
        <v/>
      </c>
      <c r="V79" s="241" t="str">
        <f t="shared" ref="V79:V142" si="89">IF(D79="","",IF(U79="対策区分判定Ⅳ","Ⅳ",IF(U79="対策区分判定Ⅲ","Ⅲ",IF(OR(U79="対策区分判定Ⅱa",U79="対策区分判定Ⅱb"),"Ⅱ",IF(U79="対策区分判定Ⅰ","Ⅰ","－")))))</f>
        <v/>
      </c>
      <c r="W79" s="241"/>
      <c r="X79" s="241"/>
      <c r="Y79" s="241" t="str">
        <f t="shared" si="56"/>
        <v/>
      </c>
      <c r="Z79" s="241" t="str">
        <f t="shared" si="57"/>
        <v/>
      </c>
      <c r="AA79" s="241" t="str">
        <f t="shared" si="48"/>
        <v/>
      </c>
      <c r="AB79" s="241" t="str">
        <f t="shared" si="58"/>
        <v/>
      </c>
      <c r="AC79" s="241" t="str">
        <f t="shared" si="59"/>
        <v/>
      </c>
      <c r="AD79" s="241" t="str">
        <f t="shared" si="60"/>
        <v/>
      </c>
      <c r="AE79" s="241" t="str">
        <f t="shared" si="49"/>
        <v/>
      </c>
      <c r="AF79" s="241" t="str">
        <f t="shared" si="50"/>
        <v/>
      </c>
      <c r="AG79" s="241"/>
      <c r="AH79" s="242" t="str">
        <f t="shared" si="88"/>
        <v/>
      </c>
      <c r="AI79" s="242" t="str">
        <f t="shared" si="61"/>
        <v/>
      </c>
      <c r="BG79" s="245">
        <f t="shared" si="62"/>
        <v>0</v>
      </c>
      <c r="BH79" s="242">
        <f t="shared" si="63"/>
        <v>0</v>
      </c>
      <c r="BI79" s="242">
        <f t="shared" si="64"/>
        <v>0</v>
      </c>
      <c r="BJ79" s="242">
        <f t="shared" si="65"/>
        <v>0</v>
      </c>
      <c r="BK79" s="351">
        <f t="shared" si="66"/>
        <v>0</v>
      </c>
      <c r="BL79" s="246">
        <f t="shared" si="67"/>
        <v>0</v>
      </c>
      <c r="BM79" s="243">
        <f t="shared" si="68"/>
        <v>0</v>
      </c>
      <c r="BN79" s="243">
        <f t="shared" si="69"/>
        <v>0</v>
      </c>
      <c r="BO79" s="247">
        <f t="shared" si="70"/>
        <v>0</v>
      </c>
      <c r="BP79" s="248">
        <f t="shared" si="71"/>
        <v>0</v>
      </c>
      <c r="BQ79" s="243">
        <f t="shared" si="72"/>
        <v>0</v>
      </c>
      <c r="BR79" s="243">
        <f t="shared" si="73"/>
        <v>0</v>
      </c>
      <c r="BS79" s="249">
        <f t="shared" si="74"/>
        <v>0</v>
      </c>
      <c r="BT79" s="255" t="str">
        <f t="shared" si="87"/>
        <v/>
      </c>
      <c r="BU79" s="350">
        <f t="shared" si="75"/>
        <v>0</v>
      </c>
      <c r="BV79" s="350">
        <f t="shared" si="76"/>
        <v>0</v>
      </c>
      <c r="BW79" s="350">
        <f t="shared" si="77"/>
        <v>0</v>
      </c>
      <c r="BX79" s="353">
        <f t="shared" si="78"/>
        <v>0</v>
      </c>
      <c r="BY79" s="246">
        <f t="shared" si="79"/>
        <v>0</v>
      </c>
      <c r="BZ79" s="243">
        <f t="shared" si="80"/>
        <v>0</v>
      </c>
      <c r="CA79" s="243">
        <f t="shared" si="81"/>
        <v>0</v>
      </c>
      <c r="CB79" s="247">
        <f t="shared" si="82"/>
        <v>0</v>
      </c>
      <c r="CC79" s="246">
        <f t="shared" si="83"/>
        <v>0</v>
      </c>
      <c r="CD79" s="243">
        <f t="shared" si="84"/>
        <v>0</v>
      </c>
      <c r="CE79" s="243">
        <f t="shared" si="85"/>
        <v>0</v>
      </c>
      <c r="CF79" s="243">
        <f t="shared" si="86"/>
        <v>0</v>
      </c>
    </row>
    <row r="80" spans="1:84" ht="20.100000000000001" customHeight="1" x14ac:dyDescent="0.15">
      <c r="A80" s="252">
        <f>IF(A79="",ROW()-3-COUNTBLANK($A$4:$A79),A79+1)</f>
        <v>77</v>
      </c>
      <c r="B80" s="253">
        <f>IF(A80="","",IF(B79="",ROW()-3-COUNTBLANK($B$4:$B79),B79+1))</f>
        <v>77</v>
      </c>
      <c r="C80" s="239" t="str">
        <f t="shared" si="51"/>
        <v>S</v>
      </c>
      <c r="D80" s="240"/>
      <c r="E80" s="241" t="str">
        <f>IF(D80="","",COUNTIF($D$4:D80,D80))</f>
        <v/>
      </c>
      <c r="F80" s="310" t="str">
        <f>IF(D80="","",VLOOKUP(D80,'様式A-2'!$B$10:$E$434,4,0))</f>
        <v/>
      </c>
      <c r="G80" s="241"/>
      <c r="H80" s="241"/>
      <c r="I80" s="241"/>
      <c r="J80" s="241"/>
      <c r="K80" s="241"/>
      <c r="L80" s="346"/>
      <c r="M80" s="346"/>
      <c r="N80" s="346"/>
      <c r="O80" s="346"/>
      <c r="P80" s="388"/>
      <c r="Q80" s="242">
        <f t="shared" si="52"/>
        <v>0</v>
      </c>
      <c r="R80" s="243">
        <f t="shared" si="53"/>
        <v>0</v>
      </c>
      <c r="S80" s="243" t="str">
        <f t="shared" si="54"/>
        <v/>
      </c>
      <c r="T80" s="241"/>
      <c r="U80" s="241" t="str">
        <f t="shared" si="55"/>
        <v/>
      </c>
      <c r="V80" s="241" t="str">
        <f t="shared" si="89"/>
        <v/>
      </c>
      <c r="W80" s="241"/>
      <c r="X80" s="241"/>
      <c r="Y80" s="241" t="str">
        <f t="shared" si="56"/>
        <v/>
      </c>
      <c r="Z80" s="241" t="str">
        <f t="shared" si="57"/>
        <v/>
      </c>
      <c r="AA80" s="241" t="str">
        <f t="shared" si="48"/>
        <v/>
      </c>
      <c r="AB80" s="241" t="str">
        <f t="shared" si="58"/>
        <v/>
      </c>
      <c r="AC80" s="241" t="str">
        <f t="shared" si="59"/>
        <v/>
      </c>
      <c r="AD80" s="241" t="str">
        <f t="shared" si="60"/>
        <v/>
      </c>
      <c r="AE80" s="241" t="str">
        <f t="shared" si="49"/>
        <v/>
      </c>
      <c r="AF80" s="241" t="str">
        <f t="shared" si="50"/>
        <v/>
      </c>
      <c r="AG80" s="241"/>
      <c r="AH80" s="242" t="str">
        <f t="shared" si="88"/>
        <v/>
      </c>
      <c r="AI80" s="242" t="str">
        <f t="shared" si="61"/>
        <v/>
      </c>
      <c r="BG80" s="245">
        <f t="shared" si="62"/>
        <v>0</v>
      </c>
      <c r="BH80" s="242">
        <f t="shared" si="63"/>
        <v>0</v>
      </c>
      <c r="BI80" s="242">
        <f t="shared" si="64"/>
        <v>0</v>
      </c>
      <c r="BJ80" s="242">
        <f t="shared" si="65"/>
        <v>0</v>
      </c>
      <c r="BK80" s="351">
        <f t="shared" si="66"/>
        <v>0</v>
      </c>
      <c r="BL80" s="246">
        <f t="shared" si="67"/>
        <v>0</v>
      </c>
      <c r="BM80" s="243">
        <f t="shared" si="68"/>
        <v>0</v>
      </c>
      <c r="BN80" s="243">
        <f t="shared" si="69"/>
        <v>0</v>
      </c>
      <c r="BO80" s="247">
        <f t="shared" si="70"/>
        <v>0</v>
      </c>
      <c r="BP80" s="248">
        <f t="shared" si="71"/>
        <v>0</v>
      </c>
      <c r="BQ80" s="243">
        <f t="shared" si="72"/>
        <v>0</v>
      </c>
      <c r="BR80" s="243">
        <f t="shared" si="73"/>
        <v>0</v>
      </c>
      <c r="BS80" s="249">
        <f t="shared" si="74"/>
        <v>0</v>
      </c>
      <c r="BT80" s="255" t="str">
        <f t="shared" si="87"/>
        <v/>
      </c>
      <c r="BU80" s="350">
        <f t="shared" si="75"/>
        <v>0</v>
      </c>
      <c r="BV80" s="350">
        <f t="shared" si="76"/>
        <v>0</v>
      </c>
      <c r="BW80" s="350">
        <f t="shared" si="77"/>
        <v>0</v>
      </c>
      <c r="BX80" s="353">
        <f t="shared" si="78"/>
        <v>0</v>
      </c>
      <c r="BY80" s="246">
        <f t="shared" si="79"/>
        <v>0</v>
      </c>
      <c r="BZ80" s="243">
        <f t="shared" si="80"/>
        <v>0</v>
      </c>
      <c r="CA80" s="243">
        <f t="shared" si="81"/>
        <v>0</v>
      </c>
      <c r="CB80" s="247">
        <f t="shared" si="82"/>
        <v>0</v>
      </c>
      <c r="CC80" s="246">
        <f t="shared" si="83"/>
        <v>0</v>
      </c>
      <c r="CD80" s="243">
        <f t="shared" si="84"/>
        <v>0</v>
      </c>
      <c r="CE80" s="243">
        <f t="shared" si="85"/>
        <v>0</v>
      </c>
      <c r="CF80" s="243">
        <f t="shared" si="86"/>
        <v>0</v>
      </c>
    </row>
    <row r="81" spans="1:84" ht="20.100000000000001" customHeight="1" x14ac:dyDescent="0.15">
      <c r="A81" s="252">
        <f>IF(A80="",ROW()-3-COUNTBLANK($A$4:$A80),A80+1)</f>
        <v>78</v>
      </c>
      <c r="B81" s="253">
        <f>IF(A81="","",IF(B80="",ROW()-3-COUNTBLANK($B$4:$B80),B80+1))</f>
        <v>78</v>
      </c>
      <c r="C81" s="239" t="str">
        <f t="shared" si="51"/>
        <v>S</v>
      </c>
      <c r="D81" s="240"/>
      <c r="E81" s="241" t="str">
        <f>IF(D81="","",COUNTIF($D$4:D81,D81))</f>
        <v/>
      </c>
      <c r="F81" s="310" t="str">
        <f>IF(D81="","",VLOOKUP(D81,'様式A-2'!$B$10:$E$434,4,0))</f>
        <v/>
      </c>
      <c r="G81" s="241"/>
      <c r="H81" s="241"/>
      <c r="I81" s="241"/>
      <c r="J81" s="241"/>
      <c r="K81" s="241"/>
      <c r="L81" s="346"/>
      <c r="M81" s="346"/>
      <c r="N81" s="346"/>
      <c r="O81" s="346"/>
      <c r="P81" s="388"/>
      <c r="Q81" s="242">
        <f t="shared" si="52"/>
        <v>0</v>
      </c>
      <c r="R81" s="243">
        <f t="shared" si="53"/>
        <v>0</v>
      </c>
      <c r="S81" s="243" t="str">
        <f t="shared" si="54"/>
        <v/>
      </c>
      <c r="T81" s="241"/>
      <c r="U81" s="241" t="str">
        <f t="shared" si="55"/>
        <v/>
      </c>
      <c r="V81" s="241" t="str">
        <f t="shared" si="89"/>
        <v/>
      </c>
      <c r="W81" s="241"/>
      <c r="X81" s="241"/>
      <c r="Y81" s="241" t="str">
        <f t="shared" si="56"/>
        <v/>
      </c>
      <c r="Z81" s="241" t="str">
        <f t="shared" si="57"/>
        <v/>
      </c>
      <c r="AA81" s="241" t="str">
        <f t="shared" si="48"/>
        <v/>
      </c>
      <c r="AB81" s="241" t="str">
        <f t="shared" si="58"/>
        <v/>
      </c>
      <c r="AC81" s="241" t="str">
        <f t="shared" si="59"/>
        <v/>
      </c>
      <c r="AD81" s="241" t="str">
        <f t="shared" si="60"/>
        <v/>
      </c>
      <c r="AE81" s="241" t="str">
        <f t="shared" si="49"/>
        <v/>
      </c>
      <c r="AF81" s="241" t="str">
        <f t="shared" si="50"/>
        <v/>
      </c>
      <c r="AG81" s="241"/>
      <c r="AH81" s="242" t="str">
        <f t="shared" si="88"/>
        <v/>
      </c>
      <c r="AI81" s="242" t="str">
        <f t="shared" si="61"/>
        <v/>
      </c>
      <c r="BG81" s="245">
        <f t="shared" si="62"/>
        <v>0</v>
      </c>
      <c r="BH81" s="242">
        <f t="shared" si="63"/>
        <v>0</v>
      </c>
      <c r="BI81" s="242">
        <f t="shared" si="64"/>
        <v>0</v>
      </c>
      <c r="BJ81" s="242">
        <f t="shared" si="65"/>
        <v>0</v>
      </c>
      <c r="BK81" s="351">
        <f t="shared" si="66"/>
        <v>0</v>
      </c>
      <c r="BL81" s="246">
        <f t="shared" si="67"/>
        <v>0</v>
      </c>
      <c r="BM81" s="243">
        <f t="shared" si="68"/>
        <v>0</v>
      </c>
      <c r="BN81" s="243">
        <f t="shared" si="69"/>
        <v>0</v>
      </c>
      <c r="BO81" s="247">
        <f t="shared" si="70"/>
        <v>0</v>
      </c>
      <c r="BP81" s="248">
        <f t="shared" si="71"/>
        <v>0</v>
      </c>
      <c r="BQ81" s="243">
        <f t="shared" si="72"/>
        <v>0</v>
      </c>
      <c r="BR81" s="243">
        <f t="shared" si="73"/>
        <v>0</v>
      </c>
      <c r="BS81" s="249">
        <f t="shared" si="74"/>
        <v>0</v>
      </c>
      <c r="BT81" s="255" t="str">
        <f t="shared" si="87"/>
        <v/>
      </c>
      <c r="BU81" s="350">
        <f t="shared" si="75"/>
        <v>0</v>
      </c>
      <c r="BV81" s="350">
        <f t="shared" si="76"/>
        <v>0</v>
      </c>
      <c r="BW81" s="350">
        <f t="shared" si="77"/>
        <v>0</v>
      </c>
      <c r="BX81" s="353">
        <f t="shared" si="78"/>
        <v>0</v>
      </c>
      <c r="BY81" s="246">
        <f t="shared" si="79"/>
        <v>0</v>
      </c>
      <c r="BZ81" s="243">
        <f t="shared" si="80"/>
        <v>0</v>
      </c>
      <c r="CA81" s="243">
        <f t="shared" si="81"/>
        <v>0</v>
      </c>
      <c r="CB81" s="247">
        <f t="shared" si="82"/>
        <v>0</v>
      </c>
      <c r="CC81" s="246">
        <f t="shared" si="83"/>
        <v>0</v>
      </c>
      <c r="CD81" s="243">
        <f t="shared" si="84"/>
        <v>0</v>
      </c>
      <c r="CE81" s="243">
        <f t="shared" si="85"/>
        <v>0</v>
      </c>
      <c r="CF81" s="243">
        <f t="shared" si="86"/>
        <v>0</v>
      </c>
    </row>
    <row r="82" spans="1:84" ht="20.100000000000001" customHeight="1" x14ac:dyDescent="0.15">
      <c r="A82" s="252">
        <f>IF(A81="",ROW()-3-COUNTBLANK($A$4:$A81),A81+1)</f>
        <v>79</v>
      </c>
      <c r="B82" s="253">
        <f>IF(A82="","",IF(B81="",ROW()-3-COUNTBLANK($B$4:$B81),B81+1))</f>
        <v>79</v>
      </c>
      <c r="C82" s="239" t="str">
        <f t="shared" si="51"/>
        <v>S</v>
      </c>
      <c r="D82" s="240"/>
      <c r="E82" s="241" t="str">
        <f>IF(D82="","",COUNTIF($D$4:D82,D82))</f>
        <v/>
      </c>
      <c r="F82" s="310" t="str">
        <f>IF(D82="","",VLOOKUP(D82,'様式A-2'!$B$10:$E$434,4,0))</f>
        <v/>
      </c>
      <c r="G82" s="241"/>
      <c r="H82" s="241"/>
      <c r="I82" s="241"/>
      <c r="J82" s="241"/>
      <c r="K82" s="241"/>
      <c r="L82" s="346"/>
      <c r="M82" s="346"/>
      <c r="N82" s="346"/>
      <c r="O82" s="346"/>
      <c r="P82" s="388"/>
      <c r="Q82" s="242">
        <f t="shared" si="52"/>
        <v>0</v>
      </c>
      <c r="R82" s="243">
        <f t="shared" si="53"/>
        <v>0</v>
      </c>
      <c r="S82" s="243" t="str">
        <f t="shared" si="54"/>
        <v/>
      </c>
      <c r="T82" s="241"/>
      <c r="U82" s="241" t="str">
        <f t="shared" si="55"/>
        <v/>
      </c>
      <c r="V82" s="241" t="str">
        <f t="shared" si="89"/>
        <v/>
      </c>
      <c r="W82" s="241"/>
      <c r="X82" s="241"/>
      <c r="Y82" s="241" t="str">
        <f t="shared" si="56"/>
        <v/>
      </c>
      <c r="Z82" s="241" t="str">
        <f t="shared" si="57"/>
        <v/>
      </c>
      <c r="AA82" s="241" t="str">
        <f t="shared" si="48"/>
        <v/>
      </c>
      <c r="AB82" s="241" t="str">
        <f t="shared" si="58"/>
        <v/>
      </c>
      <c r="AC82" s="241" t="str">
        <f t="shared" si="59"/>
        <v/>
      </c>
      <c r="AD82" s="241" t="str">
        <f t="shared" si="60"/>
        <v/>
      </c>
      <c r="AE82" s="241" t="str">
        <f t="shared" si="49"/>
        <v/>
      </c>
      <c r="AF82" s="241" t="str">
        <f t="shared" si="50"/>
        <v/>
      </c>
      <c r="AG82" s="241"/>
      <c r="AH82" s="242" t="str">
        <f t="shared" si="88"/>
        <v/>
      </c>
      <c r="AI82" s="242" t="str">
        <f t="shared" si="61"/>
        <v/>
      </c>
      <c r="BG82" s="245">
        <f t="shared" si="62"/>
        <v>0</v>
      </c>
      <c r="BH82" s="242">
        <f t="shared" si="63"/>
        <v>0</v>
      </c>
      <c r="BI82" s="242">
        <f t="shared" si="64"/>
        <v>0</v>
      </c>
      <c r="BJ82" s="242">
        <f t="shared" si="65"/>
        <v>0</v>
      </c>
      <c r="BK82" s="351">
        <f t="shared" si="66"/>
        <v>0</v>
      </c>
      <c r="BL82" s="246">
        <f t="shared" si="67"/>
        <v>0</v>
      </c>
      <c r="BM82" s="243">
        <f t="shared" si="68"/>
        <v>0</v>
      </c>
      <c r="BN82" s="243">
        <f t="shared" si="69"/>
        <v>0</v>
      </c>
      <c r="BO82" s="247">
        <f t="shared" si="70"/>
        <v>0</v>
      </c>
      <c r="BP82" s="248">
        <f t="shared" si="71"/>
        <v>0</v>
      </c>
      <c r="BQ82" s="243">
        <f t="shared" si="72"/>
        <v>0</v>
      </c>
      <c r="BR82" s="243">
        <f t="shared" si="73"/>
        <v>0</v>
      </c>
      <c r="BS82" s="249">
        <f t="shared" si="74"/>
        <v>0</v>
      </c>
      <c r="BT82" s="255" t="str">
        <f t="shared" si="87"/>
        <v/>
      </c>
      <c r="BU82" s="350">
        <f t="shared" si="75"/>
        <v>0</v>
      </c>
      <c r="BV82" s="350">
        <f t="shared" si="76"/>
        <v>0</v>
      </c>
      <c r="BW82" s="350">
        <f t="shared" si="77"/>
        <v>0</v>
      </c>
      <c r="BX82" s="353">
        <f t="shared" si="78"/>
        <v>0</v>
      </c>
      <c r="BY82" s="246">
        <f t="shared" si="79"/>
        <v>0</v>
      </c>
      <c r="BZ82" s="243">
        <f t="shared" si="80"/>
        <v>0</v>
      </c>
      <c r="CA82" s="243">
        <f t="shared" si="81"/>
        <v>0</v>
      </c>
      <c r="CB82" s="247">
        <f t="shared" si="82"/>
        <v>0</v>
      </c>
      <c r="CC82" s="246">
        <f t="shared" si="83"/>
        <v>0</v>
      </c>
      <c r="CD82" s="243">
        <f t="shared" si="84"/>
        <v>0</v>
      </c>
      <c r="CE82" s="243">
        <f t="shared" si="85"/>
        <v>0</v>
      </c>
      <c r="CF82" s="243">
        <f t="shared" si="86"/>
        <v>0</v>
      </c>
    </row>
    <row r="83" spans="1:84" ht="20.100000000000001" customHeight="1" x14ac:dyDescent="0.15">
      <c r="A83" s="252">
        <f>IF(A82="",ROW()-3-COUNTBLANK($A$4:$A82),A82+1)</f>
        <v>80</v>
      </c>
      <c r="B83" s="253">
        <f>IF(A83="","",IF(B82="",ROW()-3-COUNTBLANK($B$4:$B82),B82+1))</f>
        <v>80</v>
      </c>
      <c r="C83" s="239" t="str">
        <f t="shared" si="51"/>
        <v>S</v>
      </c>
      <c r="D83" s="240"/>
      <c r="E83" s="241" t="str">
        <f>IF(D83="","",COUNTIF($D$4:D83,D83))</f>
        <v/>
      </c>
      <c r="F83" s="310" t="str">
        <f>IF(D83="","",VLOOKUP(D83,'様式A-2'!$B$10:$E$434,4,0))</f>
        <v/>
      </c>
      <c r="G83" s="241"/>
      <c r="H83" s="241"/>
      <c r="I83" s="241"/>
      <c r="J83" s="241"/>
      <c r="K83" s="241"/>
      <c r="L83" s="346"/>
      <c r="M83" s="346"/>
      <c r="N83" s="346"/>
      <c r="O83" s="346"/>
      <c r="P83" s="388"/>
      <c r="Q83" s="242">
        <f t="shared" si="52"/>
        <v>0</v>
      </c>
      <c r="R83" s="243">
        <f t="shared" si="53"/>
        <v>0</v>
      </c>
      <c r="S83" s="243" t="str">
        <f t="shared" si="54"/>
        <v/>
      </c>
      <c r="T83" s="241"/>
      <c r="U83" s="241" t="str">
        <f t="shared" si="55"/>
        <v/>
      </c>
      <c r="V83" s="241" t="str">
        <f t="shared" si="89"/>
        <v/>
      </c>
      <c r="W83" s="241"/>
      <c r="X83" s="241"/>
      <c r="Y83" s="241" t="str">
        <f t="shared" si="56"/>
        <v/>
      </c>
      <c r="Z83" s="241" t="str">
        <f t="shared" si="57"/>
        <v/>
      </c>
      <c r="AA83" s="241" t="str">
        <f t="shared" si="48"/>
        <v/>
      </c>
      <c r="AB83" s="241" t="str">
        <f t="shared" si="58"/>
        <v/>
      </c>
      <c r="AC83" s="241" t="str">
        <f t="shared" si="59"/>
        <v/>
      </c>
      <c r="AD83" s="241" t="str">
        <f t="shared" si="60"/>
        <v/>
      </c>
      <c r="AE83" s="241" t="str">
        <f t="shared" si="49"/>
        <v/>
      </c>
      <c r="AF83" s="241" t="str">
        <f t="shared" si="50"/>
        <v/>
      </c>
      <c r="AG83" s="241"/>
      <c r="AH83" s="242" t="str">
        <f t="shared" si="88"/>
        <v/>
      </c>
      <c r="AI83" s="242" t="str">
        <f t="shared" si="61"/>
        <v/>
      </c>
      <c r="BG83" s="245">
        <f t="shared" si="62"/>
        <v>0</v>
      </c>
      <c r="BH83" s="242">
        <f t="shared" si="63"/>
        <v>0</v>
      </c>
      <c r="BI83" s="242">
        <f t="shared" si="64"/>
        <v>0</v>
      </c>
      <c r="BJ83" s="242">
        <f t="shared" si="65"/>
        <v>0</v>
      </c>
      <c r="BK83" s="351">
        <f t="shared" si="66"/>
        <v>0</v>
      </c>
      <c r="BL83" s="246">
        <f t="shared" si="67"/>
        <v>0</v>
      </c>
      <c r="BM83" s="243">
        <f t="shared" si="68"/>
        <v>0</v>
      </c>
      <c r="BN83" s="243">
        <f t="shared" si="69"/>
        <v>0</v>
      </c>
      <c r="BO83" s="247">
        <f t="shared" si="70"/>
        <v>0</v>
      </c>
      <c r="BP83" s="248">
        <f t="shared" si="71"/>
        <v>0</v>
      </c>
      <c r="BQ83" s="243">
        <f t="shared" si="72"/>
        <v>0</v>
      </c>
      <c r="BR83" s="243">
        <f t="shared" si="73"/>
        <v>0</v>
      </c>
      <c r="BS83" s="249">
        <f t="shared" si="74"/>
        <v>0</v>
      </c>
      <c r="BT83" s="255" t="str">
        <f t="shared" si="87"/>
        <v/>
      </c>
      <c r="BU83" s="350">
        <f t="shared" si="75"/>
        <v>0</v>
      </c>
      <c r="BV83" s="350">
        <f t="shared" si="76"/>
        <v>0</v>
      </c>
      <c r="BW83" s="350">
        <f t="shared" si="77"/>
        <v>0</v>
      </c>
      <c r="BX83" s="353">
        <f t="shared" si="78"/>
        <v>0</v>
      </c>
      <c r="BY83" s="246">
        <f t="shared" si="79"/>
        <v>0</v>
      </c>
      <c r="BZ83" s="243">
        <f t="shared" si="80"/>
        <v>0</v>
      </c>
      <c r="CA83" s="243">
        <f t="shared" si="81"/>
        <v>0</v>
      </c>
      <c r="CB83" s="247">
        <f t="shared" si="82"/>
        <v>0</v>
      </c>
      <c r="CC83" s="246">
        <f t="shared" si="83"/>
        <v>0</v>
      </c>
      <c r="CD83" s="243">
        <f t="shared" si="84"/>
        <v>0</v>
      </c>
      <c r="CE83" s="243">
        <f t="shared" si="85"/>
        <v>0</v>
      </c>
      <c r="CF83" s="243">
        <f t="shared" si="86"/>
        <v>0</v>
      </c>
    </row>
    <row r="84" spans="1:84" ht="20.100000000000001" customHeight="1" x14ac:dyDescent="0.15">
      <c r="A84" s="252">
        <f>IF(A83="",ROW()-3-COUNTBLANK($A$4:$A83),A83+1)</f>
        <v>81</v>
      </c>
      <c r="B84" s="253">
        <f>IF(A84="","",IF(B83="",ROW()-3-COUNTBLANK($B$4:$B83),B83+1))</f>
        <v>81</v>
      </c>
      <c r="C84" s="239" t="str">
        <f t="shared" si="51"/>
        <v>S</v>
      </c>
      <c r="D84" s="240"/>
      <c r="E84" s="241" t="str">
        <f>IF(D84="","",COUNTIF($D$4:D84,D84))</f>
        <v/>
      </c>
      <c r="F84" s="310" t="str">
        <f>IF(D84="","",VLOOKUP(D84,'様式A-2'!$B$10:$E$434,4,0))</f>
        <v/>
      </c>
      <c r="G84" s="241"/>
      <c r="H84" s="241"/>
      <c r="I84" s="241"/>
      <c r="J84" s="241"/>
      <c r="K84" s="241"/>
      <c r="L84" s="346"/>
      <c r="M84" s="346"/>
      <c r="N84" s="346"/>
      <c r="O84" s="346"/>
      <c r="P84" s="388"/>
      <c r="Q84" s="242">
        <f t="shared" si="52"/>
        <v>0</v>
      </c>
      <c r="R84" s="243">
        <f t="shared" si="53"/>
        <v>0</v>
      </c>
      <c r="S84" s="243" t="str">
        <f t="shared" si="54"/>
        <v/>
      </c>
      <c r="T84" s="241"/>
      <c r="U84" s="241" t="str">
        <f t="shared" si="55"/>
        <v/>
      </c>
      <c r="V84" s="241" t="str">
        <f t="shared" si="89"/>
        <v/>
      </c>
      <c r="W84" s="241"/>
      <c r="X84" s="241"/>
      <c r="Y84" s="241" t="str">
        <f t="shared" si="56"/>
        <v/>
      </c>
      <c r="Z84" s="241" t="str">
        <f t="shared" si="57"/>
        <v/>
      </c>
      <c r="AA84" s="241" t="str">
        <f t="shared" si="48"/>
        <v/>
      </c>
      <c r="AB84" s="241" t="str">
        <f t="shared" si="58"/>
        <v/>
      </c>
      <c r="AC84" s="241" t="str">
        <f t="shared" si="59"/>
        <v/>
      </c>
      <c r="AD84" s="241" t="str">
        <f t="shared" si="60"/>
        <v/>
      </c>
      <c r="AE84" s="241" t="str">
        <f t="shared" si="49"/>
        <v/>
      </c>
      <c r="AF84" s="241" t="str">
        <f t="shared" si="50"/>
        <v/>
      </c>
      <c r="AG84" s="241"/>
      <c r="AH84" s="242" t="str">
        <f t="shared" si="88"/>
        <v/>
      </c>
      <c r="AI84" s="242" t="str">
        <f t="shared" si="61"/>
        <v/>
      </c>
      <c r="BG84" s="245">
        <f t="shared" si="62"/>
        <v>0</v>
      </c>
      <c r="BH84" s="242">
        <f t="shared" si="63"/>
        <v>0</v>
      </c>
      <c r="BI84" s="242">
        <f t="shared" si="64"/>
        <v>0</v>
      </c>
      <c r="BJ84" s="242">
        <f t="shared" si="65"/>
        <v>0</v>
      </c>
      <c r="BK84" s="351">
        <f t="shared" si="66"/>
        <v>0</v>
      </c>
      <c r="BL84" s="246">
        <f t="shared" si="67"/>
        <v>0</v>
      </c>
      <c r="BM84" s="243">
        <f t="shared" si="68"/>
        <v>0</v>
      </c>
      <c r="BN84" s="243">
        <f t="shared" si="69"/>
        <v>0</v>
      </c>
      <c r="BO84" s="247">
        <f t="shared" si="70"/>
        <v>0</v>
      </c>
      <c r="BP84" s="248">
        <f t="shared" si="71"/>
        <v>0</v>
      </c>
      <c r="BQ84" s="243">
        <f t="shared" si="72"/>
        <v>0</v>
      </c>
      <c r="BR84" s="243">
        <f t="shared" si="73"/>
        <v>0</v>
      </c>
      <c r="BS84" s="249">
        <f t="shared" si="74"/>
        <v>0</v>
      </c>
      <c r="BT84" s="255" t="str">
        <f t="shared" si="87"/>
        <v/>
      </c>
      <c r="BU84" s="350">
        <f t="shared" si="75"/>
        <v>0</v>
      </c>
      <c r="BV84" s="350">
        <f t="shared" si="76"/>
        <v>0</v>
      </c>
      <c r="BW84" s="350">
        <f t="shared" si="77"/>
        <v>0</v>
      </c>
      <c r="BX84" s="353">
        <f t="shared" si="78"/>
        <v>0</v>
      </c>
      <c r="BY84" s="246">
        <f t="shared" si="79"/>
        <v>0</v>
      </c>
      <c r="BZ84" s="243">
        <f t="shared" si="80"/>
        <v>0</v>
      </c>
      <c r="CA84" s="243">
        <f t="shared" si="81"/>
        <v>0</v>
      </c>
      <c r="CB84" s="247">
        <f t="shared" si="82"/>
        <v>0</v>
      </c>
      <c r="CC84" s="246">
        <f t="shared" si="83"/>
        <v>0</v>
      </c>
      <c r="CD84" s="243">
        <f t="shared" si="84"/>
        <v>0</v>
      </c>
      <c r="CE84" s="243">
        <f t="shared" si="85"/>
        <v>0</v>
      </c>
      <c r="CF84" s="243">
        <f t="shared" si="86"/>
        <v>0</v>
      </c>
    </row>
    <row r="85" spans="1:84" ht="20.100000000000001" customHeight="1" x14ac:dyDescent="0.15">
      <c r="A85" s="252">
        <f>IF(A84="",ROW()-3-COUNTBLANK($A$4:$A84),A84+1)</f>
        <v>82</v>
      </c>
      <c r="B85" s="253">
        <f>IF(A85="","",IF(B84="",ROW()-3-COUNTBLANK($B$4:$B84),B84+1))</f>
        <v>82</v>
      </c>
      <c r="C85" s="239" t="str">
        <f t="shared" si="51"/>
        <v>S</v>
      </c>
      <c r="D85" s="240"/>
      <c r="E85" s="241" t="str">
        <f>IF(D85="","",COUNTIF($D$4:D85,D85))</f>
        <v/>
      </c>
      <c r="F85" s="310" t="str">
        <f>IF(D85="","",VLOOKUP(D85,'様式A-2'!$B$10:$E$434,4,0))</f>
        <v/>
      </c>
      <c r="G85" s="241"/>
      <c r="H85" s="241"/>
      <c r="I85" s="241"/>
      <c r="J85" s="241"/>
      <c r="K85" s="241"/>
      <c r="L85" s="346"/>
      <c r="M85" s="346"/>
      <c r="N85" s="346"/>
      <c r="O85" s="346"/>
      <c r="P85" s="388"/>
      <c r="Q85" s="242">
        <f t="shared" si="52"/>
        <v>0</v>
      </c>
      <c r="R85" s="243">
        <f t="shared" si="53"/>
        <v>0</v>
      </c>
      <c r="S85" s="243" t="str">
        <f t="shared" si="54"/>
        <v/>
      </c>
      <c r="T85" s="241"/>
      <c r="U85" s="241" t="str">
        <f t="shared" si="55"/>
        <v/>
      </c>
      <c r="V85" s="241" t="str">
        <f t="shared" si="89"/>
        <v/>
      </c>
      <c r="W85" s="241"/>
      <c r="X85" s="241"/>
      <c r="Y85" s="241" t="str">
        <f t="shared" si="56"/>
        <v/>
      </c>
      <c r="Z85" s="241" t="str">
        <f t="shared" si="57"/>
        <v/>
      </c>
      <c r="AA85" s="241" t="str">
        <f t="shared" si="48"/>
        <v/>
      </c>
      <c r="AB85" s="241" t="str">
        <f t="shared" si="58"/>
        <v/>
      </c>
      <c r="AC85" s="241" t="str">
        <f t="shared" si="59"/>
        <v/>
      </c>
      <c r="AD85" s="241" t="str">
        <f t="shared" si="60"/>
        <v/>
      </c>
      <c r="AE85" s="241" t="str">
        <f t="shared" si="49"/>
        <v/>
      </c>
      <c r="AF85" s="241" t="str">
        <f t="shared" si="50"/>
        <v/>
      </c>
      <c r="AG85" s="241"/>
      <c r="AH85" s="242" t="str">
        <f t="shared" si="88"/>
        <v/>
      </c>
      <c r="AI85" s="242" t="str">
        <f t="shared" si="61"/>
        <v/>
      </c>
      <c r="BG85" s="245">
        <f t="shared" si="62"/>
        <v>0</v>
      </c>
      <c r="BH85" s="242">
        <f t="shared" si="63"/>
        <v>0</v>
      </c>
      <c r="BI85" s="242">
        <f t="shared" si="64"/>
        <v>0</v>
      </c>
      <c r="BJ85" s="242">
        <f t="shared" si="65"/>
        <v>0</v>
      </c>
      <c r="BK85" s="351">
        <f t="shared" si="66"/>
        <v>0</v>
      </c>
      <c r="BL85" s="246">
        <f t="shared" si="67"/>
        <v>0</v>
      </c>
      <c r="BM85" s="243">
        <f t="shared" si="68"/>
        <v>0</v>
      </c>
      <c r="BN85" s="243">
        <f t="shared" si="69"/>
        <v>0</v>
      </c>
      <c r="BO85" s="247">
        <f t="shared" si="70"/>
        <v>0</v>
      </c>
      <c r="BP85" s="248">
        <f t="shared" si="71"/>
        <v>0</v>
      </c>
      <c r="BQ85" s="243">
        <f t="shared" si="72"/>
        <v>0</v>
      </c>
      <c r="BR85" s="243">
        <f t="shared" si="73"/>
        <v>0</v>
      </c>
      <c r="BS85" s="249">
        <f t="shared" si="74"/>
        <v>0</v>
      </c>
      <c r="BT85" s="255" t="str">
        <f t="shared" si="87"/>
        <v/>
      </c>
      <c r="BU85" s="350">
        <f t="shared" si="75"/>
        <v>0</v>
      </c>
      <c r="BV85" s="350">
        <f t="shared" si="76"/>
        <v>0</v>
      </c>
      <c r="BW85" s="350">
        <f t="shared" si="77"/>
        <v>0</v>
      </c>
      <c r="BX85" s="353">
        <f t="shared" si="78"/>
        <v>0</v>
      </c>
      <c r="BY85" s="246">
        <f t="shared" si="79"/>
        <v>0</v>
      </c>
      <c r="BZ85" s="243">
        <f t="shared" si="80"/>
        <v>0</v>
      </c>
      <c r="CA85" s="243">
        <f t="shared" si="81"/>
        <v>0</v>
      </c>
      <c r="CB85" s="247">
        <f t="shared" si="82"/>
        <v>0</v>
      </c>
      <c r="CC85" s="246">
        <f t="shared" si="83"/>
        <v>0</v>
      </c>
      <c r="CD85" s="243">
        <f t="shared" si="84"/>
        <v>0</v>
      </c>
      <c r="CE85" s="243">
        <f t="shared" si="85"/>
        <v>0</v>
      </c>
      <c r="CF85" s="243">
        <f t="shared" si="86"/>
        <v>0</v>
      </c>
    </row>
    <row r="86" spans="1:84" ht="20.100000000000001" customHeight="1" x14ac:dyDescent="0.15">
      <c r="A86" s="252">
        <f>IF(A85="",ROW()-3-COUNTBLANK($A$4:$A85),A85+1)</f>
        <v>83</v>
      </c>
      <c r="B86" s="253">
        <f>IF(A86="","",IF(B85="",ROW()-3-COUNTBLANK($B$4:$B85),B85+1))</f>
        <v>83</v>
      </c>
      <c r="C86" s="239" t="str">
        <f t="shared" si="51"/>
        <v>S</v>
      </c>
      <c r="D86" s="240"/>
      <c r="E86" s="241" t="str">
        <f>IF(D86="","",COUNTIF($D$4:D86,D86))</f>
        <v/>
      </c>
      <c r="F86" s="310" t="str">
        <f>IF(D86="","",VLOOKUP(D86,'様式A-2'!$B$10:$E$434,4,0))</f>
        <v/>
      </c>
      <c r="G86" s="241"/>
      <c r="H86" s="241"/>
      <c r="I86" s="241"/>
      <c r="J86" s="241"/>
      <c r="K86" s="241"/>
      <c r="L86" s="346"/>
      <c r="M86" s="346"/>
      <c r="N86" s="346"/>
      <c r="O86" s="346"/>
      <c r="P86" s="388"/>
      <c r="Q86" s="242">
        <f t="shared" si="52"/>
        <v>0</v>
      </c>
      <c r="R86" s="243">
        <f t="shared" si="53"/>
        <v>0</v>
      </c>
      <c r="S86" s="243" t="str">
        <f t="shared" si="54"/>
        <v/>
      </c>
      <c r="T86" s="241"/>
      <c r="U86" s="241" t="str">
        <f t="shared" si="55"/>
        <v/>
      </c>
      <c r="V86" s="241" t="str">
        <f t="shared" si="89"/>
        <v/>
      </c>
      <c r="W86" s="241"/>
      <c r="X86" s="241"/>
      <c r="Y86" s="241" t="str">
        <f t="shared" si="56"/>
        <v/>
      </c>
      <c r="Z86" s="241" t="str">
        <f t="shared" si="57"/>
        <v/>
      </c>
      <c r="AA86" s="241" t="str">
        <f t="shared" si="48"/>
        <v/>
      </c>
      <c r="AB86" s="241" t="str">
        <f t="shared" si="58"/>
        <v/>
      </c>
      <c r="AC86" s="241" t="str">
        <f t="shared" si="59"/>
        <v/>
      </c>
      <c r="AD86" s="241" t="str">
        <f t="shared" si="60"/>
        <v/>
      </c>
      <c r="AE86" s="241" t="str">
        <f t="shared" si="49"/>
        <v/>
      </c>
      <c r="AF86" s="241" t="str">
        <f t="shared" si="50"/>
        <v/>
      </c>
      <c r="AG86" s="241"/>
      <c r="AH86" s="242" t="str">
        <f t="shared" si="88"/>
        <v/>
      </c>
      <c r="AI86" s="242" t="str">
        <f t="shared" si="61"/>
        <v/>
      </c>
      <c r="BG86" s="245">
        <f t="shared" si="62"/>
        <v>0</v>
      </c>
      <c r="BH86" s="242">
        <f t="shared" si="63"/>
        <v>0</v>
      </c>
      <c r="BI86" s="242">
        <f t="shared" si="64"/>
        <v>0</v>
      </c>
      <c r="BJ86" s="242">
        <f t="shared" si="65"/>
        <v>0</v>
      </c>
      <c r="BK86" s="351">
        <f t="shared" si="66"/>
        <v>0</v>
      </c>
      <c r="BL86" s="246">
        <f t="shared" si="67"/>
        <v>0</v>
      </c>
      <c r="BM86" s="243">
        <f t="shared" si="68"/>
        <v>0</v>
      </c>
      <c r="BN86" s="243">
        <f t="shared" si="69"/>
        <v>0</v>
      </c>
      <c r="BO86" s="247">
        <f t="shared" si="70"/>
        <v>0</v>
      </c>
      <c r="BP86" s="248">
        <f t="shared" si="71"/>
        <v>0</v>
      </c>
      <c r="BQ86" s="243">
        <f t="shared" si="72"/>
        <v>0</v>
      </c>
      <c r="BR86" s="243">
        <f t="shared" si="73"/>
        <v>0</v>
      </c>
      <c r="BS86" s="249">
        <f t="shared" si="74"/>
        <v>0</v>
      </c>
      <c r="BT86" s="255" t="str">
        <f t="shared" si="87"/>
        <v/>
      </c>
      <c r="BU86" s="350">
        <f t="shared" si="75"/>
        <v>0</v>
      </c>
      <c r="BV86" s="350">
        <f t="shared" si="76"/>
        <v>0</v>
      </c>
      <c r="BW86" s="350">
        <f t="shared" si="77"/>
        <v>0</v>
      </c>
      <c r="BX86" s="353">
        <f t="shared" si="78"/>
        <v>0</v>
      </c>
      <c r="BY86" s="246">
        <f t="shared" si="79"/>
        <v>0</v>
      </c>
      <c r="BZ86" s="243">
        <f t="shared" si="80"/>
        <v>0</v>
      </c>
      <c r="CA86" s="243">
        <f t="shared" si="81"/>
        <v>0</v>
      </c>
      <c r="CB86" s="247">
        <f t="shared" si="82"/>
        <v>0</v>
      </c>
      <c r="CC86" s="246">
        <f t="shared" si="83"/>
        <v>0</v>
      </c>
      <c r="CD86" s="243">
        <f t="shared" si="84"/>
        <v>0</v>
      </c>
      <c r="CE86" s="243">
        <f t="shared" si="85"/>
        <v>0</v>
      </c>
      <c r="CF86" s="243">
        <f t="shared" si="86"/>
        <v>0</v>
      </c>
    </row>
    <row r="87" spans="1:84" ht="20.100000000000001" customHeight="1" x14ac:dyDescent="0.15">
      <c r="A87" s="252">
        <f>IF(A86="",ROW()-3-COUNTBLANK($A$4:$A86),A86+1)</f>
        <v>84</v>
      </c>
      <c r="B87" s="253">
        <f>IF(A87="","",IF(B86="",ROW()-3-COUNTBLANK($B$4:$B86),B86+1))</f>
        <v>84</v>
      </c>
      <c r="C87" s="239" t="str">
        <f t="shared" si="51"/>
        <v>S</v>
      </c>
      <c r="D87" s="240"/>
      <c r="E87" s="241" t="str">
        <f>IF(D87="","",COUNTIF($D$4:D87,D87))</f>
        <v/>
      </c>
      <c r="F87" s="310" t="str">
        <f>IF(D87="","",VLOOKUP(D87,'様式A-2'!$B$10:$E$434,4,0))</f>
        <v/>
      </c>
      <c r="G87" s="241"/>
      <c r="H87" s="241"/>
      <c r="I87" s="241"/>
      <c r="J87" s="241"/>
      <c r="K87" s="241"/>
      <c r="L87" s="346"/>
      <c r="M87" s="346"/>
      <c r="N87" s="346"/>
      <c r="O87" s="346"/>
      <c r="P87" s="388"/>
      <c r="Q87" s="242">
        <f t="shared" si="52"/>
        <v>0</v>
      </c>
      <c r="R87" s="243">
        <f t="shared" si="53"/>
        <v>0</v>
      </c>
      <c r="S87" s="243" t="str">
        <f t="shared" si="54"/>
        <v/>
      </c>
      <c r="T87" s="241"/>
      <c r="U87" s="241" t="str">
        <f t="shared" si="55"/>
        <v/>
      </c>
      <c r="V87" s="241" t="str">
        <f t="shared" si="89"/>
        <v/>
      </c>
      <c r="W87" s="241"/>
      <c r="X87" s="241"/>
      <c r="Y87" s="241" t="str">
        <f t="shared" si="56"/>
        <v/>
      </c>
      <c r="Z87" s="241" t="str">
        <f t="shared" si="57"/>
        <v/>
      </c>
      <c r="AA87" s="241" t="str">
        <f t="shared" si="48"/>
        <v/>
      </c>
      <c r="AB87" s="241" t="str">
        <f t="shared" si="58"/>
        <v/>
      </c>
      <c r="AC87" s="241" t="str">
        <f t="shared" si="59"/>
        <v/>
      </c>
      <c r="AD87" s="241" t="str">
        <f t="shared" si="60"/>
        <v/>
      </c>
      <c r="AE87" s="241" t="str">
        <f t="shared" si="49"/>
        <v/>
      </c>
      <c r="AF87" s="241" t="str">
        <f t="shared" si="50"/>
        <v/>
      </c>
      <c r="AG87" s="241"/>
      <c r="AH87" s="242" t="str">
        <f t="shared" si="88"/>
        <v/>
      </c>
      <c r="AI87" s="242" t="str">
        <f t="shared" si="61"/>
        <v/>
      </c>
      <c r="BG87" s="245">
        <f t="shared" si="62"/>
        <v>0</v>
      </c>
      <c r="BH87" s="242">
        <f t="shared" si="63"/>
        <v>0</v>
      </c>
      <c r="BI87" s="242">
        <f t="shared" si="64"/>
        <v>0</v>
      </c>
      <c r="BJ87" s="242">
        <f t="shared" si="65"/>
        <v>0</v>
      </c>
      <c r="BK87" s="351">
        <f t="shared" si="66"/>
        <v>0</v>
      </c>
      <c r="BL87" s="246">
        <f t="shared" si="67"/>
        <v>0</v>
      </c>
      <c r="BM87" s="243">
        <f t="shared" si="68"/>
        <v>0</v>
      </c>
      <c r="BN87" s="243">
        <f t="shared" si="69"/>
        <v>0</v>
      </c>
      <c r="BO87" s="247">
        <f t="shared" si="70"/>
        <v>0</v>
      </c>
      <c r="BP87" s="248">
        <f t="shared" si="71"/>
        <v>0</v>
      </c>
      <c r="BQ87" s="243">
        <f t="shared" si="72"/>
        <v>0</v>
      </c>
      <c r="BR87" s="243">
        <f t="shared" si="73"/>
        <v>0</v>
      </c>
      <c r="BS87" s="249">
        <f t="shared" si="74"/>
        <v>0</v>
      </c>
      <c r="BT87" s="255" t="str">
        <f t="shared" si="87"/>
        <v/>
      </c>
      <c r="BU87" s="350">
        <f t="shared" si="75"/>
        <v>0</v>
      </c>
      <c r="BV87" s="350">
        <f t="shared" si="76"/>
        <v>0</v>
      </c>
      <c r="BW87" s="350">
        <f t="shared" si="77"/>
        <v>0</v>
      </c>
      <c r="BX87" s="353">
        <f t="shared" si="78"/>
        <v>0</v>
      </c>
      <c r="BY87" s="246">
        <f t="shared" si="79"/>
        <v>0</v>
      </c>
      <c r="BZ87" s="243">
        <f t="shared" si="80"/>
        <v>0</v>
      </c>
      <c r="CA87" s="243">
        <f t="shared" si="81"/>
        <v>0</v>
      </c>
      <c r="CB87" s="247">
        <f t="shared" si="82"/>
        <v>0</v>
      </c>
      <c r="CC87" s="246">
        <f t="shared" si="83"/>
        <v>0</v>
      </c>
      <c r="CD87" s="243">
        <f t="shared" si="84"/>
        <v>0</v>
      </c>
      <c r="CE87" s="243">
        <f t="shared" si="85"/>
        <v>0</v>
      </c>
      <c r="CF87" s="243">
        <f t="shared" si="86"/>
        <v>0</v>
      </c>
    </row>
    <row r="88" spans="1:84" ht="20.100000000000001" customHeight="1" x14ac:dyDescent="0.15">
      <c r="A88" s="252">
        <f>IF(A87="",ROW()-3-COUNTBLANK($A$4:$A87),A87+1)</f>
        <v>85</v>
      </c>
      <c r="B88" s="253">
        <f>IF(A88="","",IF(B87="",ROW()-3-COUNTBLANK($B$4:$B87),B87+1))</f>
        <v>85</v>
      </c>
      <c r="C88" s="239" t="str">
        <f t="shared" si="51"/>
        <v>S</v>
      </c>
      <c r="D88" s="240"/>
      <c r="E88" s="241" t="str">
        <f>IF(D88="","",COUNTIF($D$4:D88,D88))</f>
        <v/>
      </c>
      <c r="F88" s="310" t="str">
        <f>IF(D88="","",VLOOKUP(D88,'様式A-2'!$B$10:$E$434,4,0))</f>
        <v/>
      </c>
      <c r="G88" s="241"/>
      <c r="H88" s="241"/>
      <c r="I88" s="241"/>
      <c r="J88" s="241"/>
      <c r="K88" s="241"/>
      <c r="L88" s="346"/>
      <c r="M88" s="346"/>
      <c r="N88" s="346"/>
      <c r="O88" s="346"/>
      <c r="P88" s="388"/>
      <c r="Q88" s="242">
        <f t="shared" si="52"/>
        <v>0</v>
      </c>
      <c r="R88" s="243">
        <f t="shared" si="53"/>
        <v>0</v>
      </c>
      <c r="S88" s="243" t="str">
        <f t="shared" si="54"/>
        <v/>
      </c>
      <c r="T88" s="241"/>
      <c r="U88" s="241" t="str">
        <f t="shared" si="55"/>
        <v/>
      </c>
      <c r="V88" s="241" t="str">
        <f t="shared" si="89"/>
        <v/>
      </c>
      <c r="W88" s="241"/>
      <c r="X88" s="241"/>
      <c r="Y88" s="241" t="str">
        <f t="shared" si="56"/>
        <v/>
      </c>
      <c r="Z88" s="241" t="str">
        <f t="shared" si="57"/>
        <v/>
      </c>
      <c r="AA88" s="241" t="str">
        <f t="shared" si="48"/>
        <v/>
      </c>
      <c r="AB88" s="241" t="str">
        <f t="shared" si="58"/>
        <v/>
      </c>
      <c r="AC88" s="241" t="str">
        <f t="shared" si="59"/>
        <v/>
      </c>
      <c r="AD88" s="241" t="str">
        <f t="shared" si="60"/>
        <v/>
      </c>
      <c r="AE88" s="241" t="str">
        <f t="shared" si="49"/>
        <v/>
      </c>
      <c r="AF88" s="241" t="str">
        <f t="shared" si="50"/>
        <v/>
      </c>
      <c r="AG88" s="241"/>
      <c r="AH88" s="242" t="str">
        <f t="shared" si="88"/>
        <v/>
      </c>
      <c r="AI88" s="242" t="str">
        <f t="shared" si="61"/>
        <v/>
      </c>
      <c r="BG88" s="245">
        <f t="shared" si="62"/>
        <v>0</v>
      </c>
      <c r="BH88" s="242">
        <f t="shared" si="63"/>
        <v>0</v>
      </c>
      <c r="BI88" s="242">
        <f t="shared" si="64"/>
        <v>0</v>
      </c>
      <c r="BJ88" s="242">
        <f t="shared" si="65"/>
        <v>0</v>
      </c>
      <c r="BK88" s="351">
        <f t="shared" si="66"/>
        <v>0</v>
      </c>
      <c r="BL88" s="246">
        <f t="shared" si="67"/>
        <v>0</v>
      </c>
      <c r="BM88" s="243">
        <f t="shared" si="68"/>
        <v>0</v>
      </c>
      <c r="BN88" s="243">
        <f t="shared" si="69"/>
        <v>0</v>
      </c>
      <c r="BO88" s="247">
        <f t="shared" si="70"/>
        <v>0</v>
      </c>
      <c r="BP88" s="248">
        <f t="shared" si="71"/>
        <v>0</v>
      </c>
      <c r="BQ88" s="243">
        <f t="shared" si="72"/>
        <v>0</v>
      </c>
      <c r="BR88" s="243">
        <f t="shared" si="73"/>
        <v>0</v>
      </c>
      <c r="BS88" s="249">
        <f t="shared" si="74"/>
        <v>0</v>
      </c>
      <c r="BT88" s="255" t="str">
        <f t="shared" si="87"/>
        <v/>
      </c>
      <c r="BU88" s="350">
        <f t="shared" si="75"/>
        <v>0</v>
      </c>
      <c r="BV88" s="350">
        <f t="shared" si="76"/>
        <v>0</v>
      </c>
      <c r="BW88" s="350">
        <f t="shared" si="77"/>
        <v>0</v>
      </c>
      <c r="BX88" s="353">
        <f t="shared" si="78"/>
        <v>0</v>
      </c>
      <c r="BY88" s="246">
        <f t="shared" si="79"/>
        <v>0</v>
      </c>
      <c r="BZ88" s="243">
        <f t="shared" si="80"/>
        <v>0</v>
      </c>
      <c r="CA88" s="243">
        <f t="shared" si="81"/>
        <v>0</v>
      </c>
      <c r="CB88" s="247">
        <f t="shared" si="82"/>
        <v>0</v>
      </c>
      <c r="CC88" s="246">
        <f t="shared" si="83"/>
        <v>0</v>
      </c>
      <c r="CD88" s="243">
        <f t="shared" si="84"/>
        <v>0</v>
      </c>
      <c r="CE88" s="243">
        <f t="shared" si="85"/>
        <v>0</v>
      </c>
      <c r="CF88" s="243">
        <f t="shared" si="86"/>
        <v>0</v>
      </c>
    </row>
    <row r="89" spans="1:84" ht="20.100000000000001" customHeight="1" x14ac:dyDescent="0.15">
      <c r="A89" s="252">
        <f>IF(A88="",ROW()-3-COUNTBLANK($A$4:$A88),A88+1)</f>
        <v>86</v>
      </c>
      <c r="B89" s="253">
        <f>IF(A89="","",IF(B88="",ROW()-3-COUNTBLANK($B$4:$B88),B88+1))</f>
        <v>86</v>
      </c>
      <c r="C89" s="239" t="str">
        <f t="shared" si="51"/>
        <v>S</v>
      </c>
      <c r="D89" s="240"/>
      <c r="E89" s="241" t="str">
        <f>IF(D89="","",COUNTIF($D$4:D89,D89))</f>
        <v/>
      </c>
      <c r="F89" s="310" t="str">
        <f>IF(D89="","",VLOOKUP(D89,'様式A-2'!$B$10:$E$434,4,0))</f>
        <v/>
      </c>
      <c r="G89" s="241"/>
      <c r="H89" s="241"/>
      <c r="I89" s="241"/>
      <c r="J89" s="241"/>
      <c r="K89" s="241"/>
      <c r="L89" s="346"/>
      <c r="M89" s="346"/>
      <c r="N89" s="346"/>
      <c r="O89" s="346"/>
      <c r="P89" s="388"/>
      <c r="Q89" s="242">
        <f t="shared" si="52"/>
        <v>0</v>
      </c>
      <c r="R89" s="243">
        <f t="shared" si="53"/>
        <v>0</v>
      </c>
      <c r="S89" s="243" t="str">
        <f t="shared" si="54"/>
        <v/>
      </c>
      <c r="T89" s="241"/>
      <c r="U89" s="241" t="str">
        <f t="shared" si="55"/>
        <v/>
      </c>
      <c r="V89" s="241" t="str">
        <f t="shared" si="89"/>
        <v/>
      </c>
      <c r="W89" s="241"/>
      <c r="X89" s="241"/>
      <c r="Y89" s="241" t="str">
        <f t="shared" si="56"/>
        <v/>
      </c>
      <c r="Z89" s="241" t="str">
        <f t="shared" si="57"/>
        <v/>
      </c>
      <c r="AA89" s="241" t="str">
        <f t="shared" si="48"/>
        <v/>
      </c>
      <c r="AB89" s="241" t="str">
        <f t="shared" si="58"/>
        <v/>
      </c>
      <c r="AC89" s="241" t="str">
        <f t="shared" si="59"/>
        <v/>
      </c>
      <c r="AD89" s="241" t="str">
        <f t="shared" si="60"/>
        <v/>
      </c>
      <c r="AE89" s="241" t="str">
        <f t="shared" si="49"/>
        <v/>
      </c>
      <c r="AF89" s="241" t="str">
        <f t="shared" si="50"/>
        <v/>
      </c>
      <c r="AG89" s="241"/>
      <c r="AH89" s="242" t="str">
        <f t="shared" si="88"/>
        <v/>
      </c>
      <c r="AI89" s="242" t="str">
        <f t="shared" si="61"/>
        <v/>
      </c>
      <c r="BG89" s="245">
        <f t="shared" si="62"/>
        <v>0</v>
      </c>
      <c r="BH89" s="242">
        <f t="shared" si="63"/>
        <v>0</v>
      </c>
      <c r="BI89" s="242">
        <f t="shared" si="64"/>
        <v>0</v>
      </c>
      <c r="BJ89" s="242">
        <f t="shared" si="65"/>
        <v>0</v>
      </c>
      <c r="BK89" s="351">
        <f t="shared" si="66"/>
        <v>0</v>
      </c>
      <c r="BL89" s="246">
        <f t="shared" si="67"/>
        <v>0</v>
      </c>
      <c r="BM89" s="243">
        <f t="shared" si="68"/>
        <v>0</v>
      </c>
      <c r="BN89" s="243">
        <f t="shared" si="69"/>
        <v>0</v>
      </c>
      <c r="BO89" s="247">
        <f t="shared" si="70"/>
        <v>0</v>
      </c>
      <c r="BP89" s="248">
        <f t="shared" si="71"/>
        <v>0</v>
      </c>
      <c r="BQ89" s="243">
        <f t="shared" si="72"/>
        <v>0</v>
      </c>
      <c r="BR89" s="243">
        <f t="shared" si="73"/>
        <v>0</v>
      </c>
      <c r="BS89" s="249">
        <f t="shared" si="74"/>
        <v>0</v>
      </c>
      <c r="BT89" s="255" t="str">
        <f t="shared" si="87"/>
        <v/>
      </c>
      <c r="BU89" s="350">
        <f t="shared" si="75"/>
        <v>0</v>
      </c>
      <c r="BV89" s="350">
        <f t="shared" si="76"/>
        <v>0</v>
      </c>
      <c r="BW89" s="350">
        <f t="shared" si="77"/>
        <v>0</v>
      </c>
      <c r="BX89" s="353">
        <f t="shared" si="78"/>
        <v>0</v>
      </c>
      <c r="BY89" s="246">
        <f t="shared" si="79"/>
        <v>0</v>
      </c>
      <c r="BZ89" s="243">
        <f t="shared" si="80"/>
        <v>0</v>
      </c>
      <c r="CA89" s="243">
        <f t="shared" si="81"/>
        <v>0</v>
      </c>
      <c r="CB89" s="247">
        <f t="shared" si="82"/>
        <v>0</v>
      </c>
      <c r="CC89" s="246">
        <f t="shared" si="83"/>
        <v>0</v>
      </c>
      <c r="CD89" s="243">
        <f t="shared" si="84"/>
        <v>0</v>
      </c>
      <c r="CE89" s="243">
        <f t="shared" si="85"/>
        <v>0</v>
      </c>
      <c r="CF89" s="243">
        <f t="shared" si="86"/>
        <v>0</v>
      </c>
    </row>
    <row r="90" spans="1:84" ht="20.100000000000001" customHeight="1" x14ac:dyDescent="0.15">
      <c r="A90" s="252">
        <f>IF(A89="",ROW()-3-COUNTBLANK($A$4:$A89),A89+1)</f>
        <v>87</v>
      </c>
      <c r="B90" s="253">
        <f>IF(A90="","",IF(B89="",ROW()-3-COUNTBLANK($B$4:$B89),B89+1))</f>
        <v>87</v>
      </c>
      <c r="C90" s="239" t="str">
        <f t="shared" si="51"/>
        <v>S</v>
      </c>
      <c r="D90" s="240"/>
      <c r="E90" s="241" t="str">
        <f>IF(D90="","",COUNTIF($D$4:D90,D90))</f>
        <v/>
      </c>
      <c r="F90" s="310" t="str">
        <f>IF(D90="","",VLOOKUP(D90,'様式A-2'!$B$10:$E$434,4,0))</f>
        <v/>
      </c>
      <c r="G90" s="241"/>
      <c r="H90" s="241"/>
      <c r="I90" s="241"/>
      <c r="J90" s="241"/>
      <c r="K90" s="241"/>
      <c r="L90" s="346"/>
      <c r="M90" s="346"/>
      <c r="N90" s="346"/>
      <c r="O90" s="346"/>
      <c r="P90" s="388"/>
      <c r="Q90" s="242">
        <f t="shared" si="52"/>
        <v>0</v>
      </c>
      <c r="R90" s="243">
        <f t="shared" si="53"/>
        <v>0</v>
      </c>
      <c r="S90" s="243" t="str">
        <f t="shared" si="54"/>
        <v/>
      </c>
      <c r="T90" s="241"/>
      <c r="U90" s="241" t="str">
        <f t="shared" si="55"/>
        <v/>
      </c>
      <c r="V90" s="241" t="str">
        <f t="shared" si="89"/>
        <v/>
      </c>
      <c r="W90" s="241"/>
      <c r="X90" s="241"/>
      <c r="Y90" s="241" t="str">
        <f t="shared" si="56"/>
        <v/>
      </c>
      <c r="Z90" s="241" t="str">
        <f t="shared" si="57"/>
        <v/>
      </c>
      <c r="AA90" s="241" t="str">
        <f t="shared" si="48"/>
        <v/>
      </c>
      <c r="AB90" s="241" t="str">
        <f t="shared" si="58"/>
        <v/>
      </c>
      <c r="AC90" s="241" t="str">
        <f t="shared" si="59"/>
        <v/>
      </c>
      <c r="AD90" s="241" t="str">
        <f t="shared" si="60"/>
        <v/>
      </c>
      <c r="AE90" s="241" t="str">
        <f t="shared" si="49"/>
        <v/>
      </c>
      <c r="AF90" s="241" t="str">
        <f t="shared" si="50"/>
        <v/>
      </c>
      <c r="AG90" s="241"/>
      <c r="AH90" s="242" t="str">
        <f t="shared" si="88"/>
        <v/>
      </c>
      <c r="AI90" s="242" t="str">
        <f t="shared" si="61"/>
        <v/>
      </c>
      <c r="BG90" s="245">
        <f t="shared" si="62"/>
        <v>0</v>
      </c>
      <c r="BH90" s="242">
        <f t="shared" si="63"/>
        <v>0</v>
      </c>
      <c r="BI90" s="242">
        <f t="shared" si="64"/>
        <v>0</v>
      </c>
      <c r="BJ90" s="242">
        <f t="shared" si="65"/>
        <v>0</v>
      </c>
      <c r="BK90" s="351">
        <f t="shared" si="66"/>
        <v>0</v>
      </c>
      <c r="BL90" s="246">
        <f t="shared" si="67"/>
        <v>0</v>
      </c>
      <c r="BM90" s="243">
        <f t="shared" si="68"/>
        <v>0</v>
      </c>
      <c r="BN90" s="243">
        <f t="shared" si="69"/>
        <v>0</v>
      </c>
      <c r="BO90" s="247">
        <f t="shared" si="70"/>
        <v>0</v>
      </c>
      <c r="BP90" s="248">
        <f t="shared" si="71"/>
        <v>0</v>
      </c>
      <c r="BQ90" s="243">
        <f t="shared" si="72"/>
        <v>0</v>
      </c>
      <c r="BR90" s="243">
        <f t="shared" si="73"/>
        <v>0</v>
      </c>
      <c r="BS90" s="249">
        <f t="shared" si="74"/>
        <v>0</v>
      </c>
      <c r="BT90" s="255" t="str">
        <f t="shared" si="87"/>
        <v/>
      </c>
      <c r="BU90" s="350">
        <f t="shared" si="75"/>
        <v>0</v>
      </c>
      <c r="BV90" s="350">
        <f t="shared" si="76"/>
        <v>0</v>
      </c>
      <c r="BW90" s="350">
        <f t="shared" si="77"/>
        <v>0</v>
      </c>
      <c r="BX90" s="353">
        <f t="shared" si="78"/>
        <v>0</v>
      </c>
      <c r="BY90" s="246">
        <f t="shared" si="79"/>
        <v>0</v>
      </c>
      <c r="BZ90" s="243">
        <f t="shared" si="80"/>
        <v>0</v>
      </c>
      <c r="CA90" s="243">
        <f t="shared" si="81"/>
        <v>0</v>
      </c>
      <c r="CB90" s="247">
        <f t="shared" si="82"/>
        <v>0</v>
      </c>
      <c r="CC90" s="246">
        <f t="shared" si="83"/>
        <v>0</v>
      </c>
      <c r="CD90" s="243">
        <f t="shared" si="84"/>
        <v>0</v>
      </c>
      <c r="CE90" s="243">
        <f t="shared" si="85"/>
        <v>0</v>
      </c>
      <c r="CF90" s="243">
        <f t="shared" si="86"/>
        <v>0</v>
      </c>
    </row>
    <row r="91" spans="1:84" ht="20.100000000000001" customHeight="1" x14ac:dyDescent="0.15">
      <c r="A91" s="252">
        <f>IF(A90="",ROW()-3-COUNTBLANK($A$4:$A90),A90+1)</f>
        <v>88</v>
      </c>
      <c r="B91" s="253">
        <f>IF(A91="","",IF(B90="",ROW()-3-COUNTBLANK($B$4:$B90),B90+1))</f>
        <v>88</v>
      </c>
      <c r="C91" s="239" t="str">
        <f t="shared" si="51"/>
        <v>S</v>
      </c>
      <c r="D91" s="240"/>
      <c r="E91" s="241" t="str">
        <f>IF(D91="","",COUNTIF($D$4:D91,D91))</f>
        <v/>
      </c>
      <c r="F91" s="310" t="str">
        <f>IF(D91="","",VLOOKUP(D91,'様式A-2'!$B$10:$E$434,4,0))</f>
        <v/>
      </c>
      <c r="G91" s="241"/>
      <c r="H91" s="241"/>
      <c r="I91" s="241"/>
      <c r="J91" s="241"/>
      <c r="K91" s="241"/>
      <c r="L91" s="346"/>
      <c r="M91" s="346"/>
      <c r="N91" s="346"/>
      <c r="O91" s="346"/>
      <c r="P91" s="388"/>
      <c r="Q91" s="242">
        <f t="shared" si="52"/>
        <v>0</v>
      </c>
      <c r="R91" s="243">
        <f t="shared" si="53"/>
        <v>0</v>
      </c>
      <c r="S91" s="243" t="str">
        <f t="shared" si="54"/>
        <v/>
      </c>
      <c r="T91" s="241"/>
      <c r="U91" s="241" t="str">
        <f t="shared" si="55"/>
        <v/>
      </c>
      <c r="V91" s="241" t="str">
        <f t="shared" si="89"/>
        <v/>
      </c>
      <c r="W91" s="241"/>
      <c r="X91" s="241"/>
      <c r="Y91" s="241" t="str">
        <f t="shared" si="56"/>
        <v/>
      </c>
      <c r="Z91" s="241" t="str">
        <f t="shared" si="57"/>
        <v/>
      </c>
      <c r="AA91" s="241" t="str">
        <f t="shared" si="48"/>
        <v/>
      </c>
      <c r="AB91" s="241" t="str">
        <f t="shared" si="58"/>
        <v/>
      </c>
      <c r="AC91" s="241" t="str">
        <f t="shared" si="59"/>
        <v/>
      </c>
      <c r="AD91" s="241" t="str">
        <f t="shared" si="60"/>
        <v/>
      </c>
      <c r="AE91" s="241" t="str">
        <f t="shared" si="49"/>
        <v/>
      </c>
      <c r="AF91" s="241" t="str">
        <f t="shared" si="50"/>
        <v/>
      </c>
      <c r="AG91" s="241"/>
      <c r="AH91" s="242" t="str">
        <f t="shared" si="88"/>
        <v/>
      </c>
      <c r="AI91" s="242" t="str">
        <f t="shared" si="61"/>
        <v/>
      </c>
      <c r="BG91" s="245">
        <f t="shared" si="62"/>
        <v>0</v>
      </c>
      <c r="BH91" s="242">
        <f t="shared" si="63"/>
        <v>0</v>
      </c>
      <c r="BI91" s="242">
        <f t="shared" si="64"/>
        <v>0</v>
      </c>
      <c r="BJ91" s="242">
        <f t="shared" si="65"/>
        <v>0</v>
      </c>
      <c r="BK91" s="351">
        <f t="shared" si="66"/>
        <v>0</v>
      </c>
      <c r="BL91" s="246">
        <f t="shared" si="67"/>
        <v>0</v>
      </c>
      <c r="BM91" s="243">
        <f t="shared" si="68"/>
        <v>0</v>
      </c>
      <c r="BN91" s="243">
        <f t="shared" si="69"/>
        <v>0</v>
      </c>
      <c r="BO91" s="247">
        <f t="shared" si="70"/>
        <v>0</v>
      </c>
      <c r="BP91" s="248">
        <f t="shared" si="71"/>
        <v>0</v>
      </c>
      <c r="BQ91" s="243">
        <f t="shared" si="72"/>
        <v>0</v>
      </c>
      <c r="BR91" s="243">
        <f t="shared" si="73"/>
        <v>0</v>
      </c>
      <c r="BS91" s="249">
        <f t="shared" si="74"/>
        <v>0</v>
      </c>
      <c r="BT91" s="255" t="str">
        <f t="shared" si="87"/>
        <v/>
      </c>
      <c r="BU91" s="350">
        <f t="shared" si="75"/>
        <v>0</v>
      </c>
      <c r="BV91" s="350">
        <f t="shared" si="76"/>
        <v>0</v>
      </c>
      <c r="BW91" s="350">
        <f t="shared" si="77"/>
        <v>0</v>
      </c>
      <c r="BX91" s="353">
        <f t="shared" si="78"/>
        <v>0</v>
      </c>
      <c r="BY91" s="246">
        <f t="shared" si="79"/>
        <v>0</v>
      </c>
      <c r="BZ91" s="243">
        <f t="shared" si="80"/>
        <v>0</v>
      </c>
      <c r="CA91" s="243">
        <f t="shared" si="81"/>
        <v>0</v>
      </c>
      <c r="CB91" s="247">
        <f t="shared" si="82"/>
        <v>0</v>
      </c>
      <c r="CC91" s="246">
        <f t="shared" si="83"/>
        <v>0</v>
      </c>
      <c r="CD91" s="243">
        <f t="shared" si="84"/>
        <v>0</v>
      </c>
      <c r="CE91" s="243">
        <f t="shared" si="85"/>
        <v>0</v>
      </c>
      <c r="CF91" s="243">
        <f t="shared" si="86"/>
        <v>0</v>
      </c>
    </row>
    <row r="92" spans="1:84" ht="20.100000000000001" customHeight="1" x14ac:dyDescent="0.15">
      <c r="A92" s="252">
        <f>IF(A91="",ROW()-3-COUNTBLANK($A$4:$A91),A91+1)</f>
        <v>89</v>
      </c>
      <c r="B92" s="253">
        <f>IF(A92="","",IF(B91="",ROW()-3-COUNTBLANK($B$4:$B91),B91+1))</f>
        <v>89</v>
      </c>
      <c r="C92" s="239" t="str">
        <f t="shared" si="51"/>
        <v>S</v>
      </c>
      <c r="D92" s="240"/>
      <c r="E92" s="241" t="str">
        <f>IF(D92="","",COUNTIF($D$4:D92,D92))</f>
        <v/>
      </c>
      <c r="F92" s="310" t="str">
        <f>IF(D92="","",VLOOKUP(D92,'様式A-2'!$B$10:$E$434,4,0))</f>
        <v/>
      </c>
      <c r="G92" s="241"/>
      <c r="H92" s="241"/>
      <c r="I92" s="241"/>
      <c r="J92" s="241"/>
      <c r="K92" s="241"/>
      <c r="L92" s="346"/>
      <c r="M92" s="346"/>
      <c r="N92" s="346"/>
      <c r="O92" s="346"/>
      <c r="P92" s="388"/>
      <c r="Q92" s="242">
        <f t="shared" si="52"/>
        <v>0</v>
      </c>
      <c r="R92" s="243">
        <f t="shared" si="53"/>
        <v>0</v>
      </c>
      <c r="S92" s="243" t="str">
        <f t="shared" si="54"/>
        <v/>
      </c>
      <c r="T92" s="241"/>
      <c r="U92" s="241" t="str">
        <f t="shared" si="55"/>
        <v/>
      </c>
      <c r="V92" s="241" t="str">
        <f t="shared" si="89"/>
        <v/>
      </c>
      <c r="W92" s="241"/>
      <c r="X92" s="241"/>
      <c r="Y92" s="241" t="str">
        <f t="shared" si="56"/>
        <v/>
      </c>
      <c r="Z92" s="241" t="str">
        <f t="shared" si="57"/>
        <v/>
      </c>
      <c r="AA92" s="241" t="str">
        <f t="shared" si="48"/>
        <v/>
      </c>
      <c r="AB92" s="241" t="str">
        <f t="shared" si="58"/>
        <v/>
      </c>
      <c r="AC92" s="241" t="str">
        <f t="shared" si="59"/>
        <v/>
      </c>
      <c r="AD92" s="241" t="str">
        <f t="shared" si="60"/>
        <v/>
      </c>
      <c r="AE92" s="241" t="str">
        <f t="shared" si="49"/>
        <v/>
      </c>
      <c r="AF92" s="241" t="str">
        <f t="shared" si="50"/>
        <v/>
      </c>
      <c r="AG92" s="241"/>
      <c r="AH92" s="242" t="str">
        <f t="shared" si="88"/>
        <v/>
      </c>
      <c r="AI92" s="242" t="str">
        <f t="shared" si="61"/>
        <v/>
      </c>
      <c r="BG92" s="245">
        <f t="shared" si="62"/>
        <v>0</v>
      </c>
      <c r="BH92" s="242">
        <f t="shared" si="63"/>
        <v>0</v>
      </c>
      <c r="BI92" s="242">
        <f t="shared" si="64"/>
        <v>0</v>
      </c>
      <c r="BJ92" s="242">
        <f t="shared" si="65"/>
        <v>0</v>
      </c>
      <c r="BK92" s="351">
        <f t="shared" si="66"/>
        <v>0</v>
      </c>
      <c r="BL92" s="246">
        <f t="shared" si="67"/>
        <v>0</v>
      </c>
      <c r="BM92" s="243">
        <f t="shared" si="68"/>
        <v>0</v>
      </c>
      <c r="BN92" s="243">
        <f t="shared" si="69"/>
        <v>0</v>
      </c>
      <c r="BO92" s="247">
        <f t="shared" si="70"/>
        <v>0</v>
      </c>
      <c r="BP92" s="248">
        <f t="shared" si="71"/>
        <v>0</v>
      </c>
      <c r="BQ92" s="243">
        <f t="shared" si="72"/>
        <v>0</v>
      </c>
      <c r="BR92" s="243">
        <f t="shared" si="73"/>
        <v>0</v>
      </c>
      <c r="BS92" s="249">
        <f t="shared" si="74"/>
        <v>0</v>
      </c>
      <c r="BT92" s="255" t="str">
        <f t="shared" si="87"/>
        <v/>
      </c>
      <c r="BU92" s="350">
        <f t="shared" si="75"/>
        <v>0</v>
      </c>
      <c r="BV92" s="350">
        <f t="shared" si="76"/>
        <v>0</v>
      </c>
      <c r="BW92" s="350">
        <f t="shared" si="77"/>
        <v>0</v>
      </c>
      <c r="BX92" s="353">
        <f t="shared" si="78"/>
        <v>0</v>
      </c>
      <c r="BY92" s="246">
        <f t="shared" si="79"/>
        <v>0</v>
      </c>
      <c r="BZ92" s="243">
        <f t="shared" si="80"/>
        <v>0</v>
      </c>
      <c r="CA92" s="243">
        <f t="shared" si="81"/>
        <v>0</v>
      </c>
      <c r="CB92" s="247">
        <f t="shared" si="82"/>
        <v>0</v>
      </c>
      <c r="CC92" s="246">
        <f t="shared" si="83"/>
        <v>0</v>
      </c>
      <c r="CD92" s="243">
        <f t="shared" si="84"/>
        <v>0</v>
      </c>
      <c r="CE92" s="243">
        <f t="shared" si="85"/>
        <v>0</v>
      </c>
      <c r="CF92" s="243">
        <f t="shared" si="86"/>
        <v>0</v>
      </c>
    </row>
    <row r="93" spans="1:84" ht="20.100000000000001" customHeight="1" x14ac:dyDescent="0.15">
      <c r="A93" s="252">
        <f>IF(A92="",ROW()-3-COUNTBLANK($A$4:$A92),A92+1)</f>
        <v>90</v>
      </c>
      <c r="B93" s="253">
        <f>IF(A93="","",IF(B92="",ROW()-3-COUNTBLANK($B$4:$B92),B92+1))</f>
        <v>90</v>
      </c>
      <c r="C93" s="239" t="str">
        <f t="shared" si="51"/>
        <v>S</v>
      </c>
      <c r="D93" s="240"/>
      <c r="E93" s="241" t="str">
        <f>IF(D93="","",COUNTIF($D$4:D93,D93))</f>
        <v/>
      </c>
      <c r="F93" s="310" t="str">
        <f>IF(D93="","",VLOOKUP(D93,'様式A-2'!$B$10:$E$434,4,0))</f>
        <v/>
      </c>
      <c r="G93" s="241"/>
      <c r="H93" s="241"/>
      <c r="I93" s="241"/>
      <c r="J93" s="241"/>
      <c r="K93" s="241"/>
      <c r="L93" s="346"/>
      <c r="M93" s="346"/>
      <c r="N93" s="346"/>
      <c r="O93" s="346"/>
      <c r="P93" s="388"/>
      <c r="Q93" s="242">
        <f t="shared" si="52"/>
        <v>0</v>
      </c>
      <c r="R93" s="243">
        <f t="shared" si="53"/>
        <v>0</v>
      </c>
      <c r="S93" s="243" t="str">
        <f t="shared" si="54"/>
        <v/>
      </c>
      <c r="T93" s="241"/>
      <c r="U93" s="241" t="str">
        <f t="shared" si="55"/>
        <v/>
      </c>
      <c r="V93" s="241" t="str">
        <f t="shared" si="89"/>
        <v/>
      </c>
      <c r="W93" s="241"/>
      <c r="X93" s="241"/>
      <c r="Y93" s="241" t="str">
        <f t="shared" si="56"/>
        <v/>
      </c>
      <c r="Z93" s="241" t="str">
        <f t="shared" si="57"/>
        <v/>
      </c>
      <c r="AA93" s="241" t="str">
        <f t="shared" si="48"/>
        <v/>
      </c>
      <c r="AB93" s="241" t="str">
        <f t="shared" si="58"/>
        <v/>
      </c>
      <c r="AC93" s="241" t="str">
        <f t="shared" si="59"/>
        <v/>
      </c>
      <c r="AD93" s="241" t="str">
        <f t="shared" si="60"/>
        <v/>
      </c>
      <c r="AE93" s="241" t="str">
        <f t="shared" si="49"/>
        <v/>
      </c>
      <c r="AF93" s="241" t="str">
        <f t="shared" si="50"/>
        <v/>
      </c>
      <c r="AG93" s="241"/>
      <c r="AH93" s="242" t="str">
        <f t="shared" si="88"/>
        <v/>
      </c>
      <c r="AI93" s="242" t="str">
        <f t="shared" si="61"/>
        <v/>
      </c>
      <c r="BG93" s="245">
        <f t="shared" si="62"/>
        <v>0</v>
      </c>
      <c r="BH93" s="242">
        <f t="shared" si="63"/>
        <v>0</v>
      </c>
      <c r="BI93" s="242">
        <f t="shared" si="64"/>
        <v>0</v>
      </c>
      <c r="BJ93" s="242">
        <f t="shared" si="65"/>
        <v>0</v>
      </c>
      <c r="BK93" s="351">
        <f t="shared" si="66"/>
        <v>0</v>
      </c>
      <c r="BL93" s="246">
        <f t="shared" si="67"/>
        <v>0</v>
      </c>
      <c r="BM93" s="243">
        <f t="shared" si="68"/>
        <v>0</v>
      </c>
      <c r="BN93" s="243">
        <f t="shared" si="69"/>
        <v>0</v>
      </c>
      <c r="BO93" s="247">
        <f t="shared" si="70"/>
        <v>0</v>
      </c>
      <c r="BP93" s="248">
        <f t="shared" si="71"/>
        <v>0</v>
      </c>
      <c r="BQ93" s="243">
        <f t="shared" si="72"/>
        <v>0</v>
      </c>
      <c r="BR93" s="243">
        <f t="shared" si="73"/>
        <v>0</v>
      </c>
      <c r="BS93" s="249">
        <f t="shared" si="74"/>
        <v>0</v>
      </c>
      <c r="BT93" s="255" t="str">
        <f t="shared" si="87"/>
        <v/>
      </c>
      <c r="BU93" s="350">
        <f t="shared" si="75"/>
        <v>0</v>
      </c>
      <c r="BV93" s="350">
        <f t="shared" si="76"/>
        <v>0</v>
      </c>
      <c r="BW93" s="350">
        <f t="shared" si="77"/>
        <v>0</v>
      </c>
      <c r="BX93" s="353">
        <f t="shared" si="78"/>
        <v>0</v>
      </c>
      <c r="BY93" s="246">
        <f t="shared" si="79"/>
        <v>0</v>
      </c>
      <c r="BZ93" s="243">
        <f t="shared" si="80"/>
        <v>0</v>
      </c>
      <c r="CA93" s="243">
        <f t="shared" si="81"/>
        <v>0</v>
      </c>
      <c r="CB93" s="247">
        <f t="shared" si="82"/>
        <v>0</v>
      </c>
      <c r="CC93" s="246">
        <f t="shared" si="83"/>
        <v>0</v>
      </c>
      <c r="CD93" s="243">
        <f t="shared" si="84"/>
        <v>0</v>
      </c>
      <c r="CE93" s="243">
        <f t="shared" si="85"/>
        <v>0</v>
      </c>
      <c r="CF93" s="243">
        <f t="shared" si="86"/>
        <v>0</v>
      </c>
    </row>
    <row r="94" spans="1:84" ht="20.100000000000001" customHeight="1" x14ac:dyDescent="0.15">
      <c r="A94" s="252">
        <f>IF(A93="",ROW()-3-COUNTBLANK($A$4:$A93),A93+1)</f>
        <v>91</v>
      </c>
      <c r="B94" s="253">
        <f>IF(A94="","",IF(B93="",ROW()-3-COUNTBLANK($B$4:$B93),B93+1))</f>
        <v>91</v>
      </c>
      <c r="C94" s="239" t="str">
        <f t="shared" si="51"/>
        <v>S</v>
      </c>
      <c r="D94" s="240"/>
      <c r="E94" s="241" t="str">
        <f>IF(D94="","",COUNTIF($D$4:D94,D94))</f>
        <v/>
      </c>
      <c r="F94" s="310" t="str">
        <f>IF(D94="","",VLOOKUP(D94,'様式A-2'!$B$10:$E$434,4,0))</f>
        <v/>
      </c>
      <c r="G94" s="241"/>
      <c r="H94" s="241"/>
      <c r="I94" s="241"/>
      <c r="J94" s="241"/>
      <c r="K94" s="241"/>
      <c r="L94" s="346"/>
      <c r="M94" s="346"/>
      <c r="N94" s="346"/>
      <c r="O94" s="346"/>
      <c r="P94" s="388"/>
      <c r="Q94" s="242">
        <f t="shared" si="52"/>
        <v>0</v>
      </c>
      <c r="R94" s="243">
        <f t="shared" si="53"/>
        <v>0</v>
      </c>
      <c r="S94" s="243" t="str">
        <f t="shared" si="54"/>
        <v/>
      </c>
      <c r="T94" s="241"/>
      <c r="U94" s="241" t="str">
        <f t="shared" si="55"/>
        <v/>
      </c>
      <c r="V94" s="241" t="str">
        <f t="shared" si="89"/>
        <v/>
      </c>
      <c r="W94" s="241"/>
      <c r="X94" s="241"/>
      <c r="Y94" s="241" t="str">
        <f t="shared" si="56"/>
        <v/>
      </c>
      <c r="Z94" s="241" t="str">
        <f t="shared" si="57"/>
        <v/>
      </c>
      <c r="AA94" s="241" t="str">
        <f t="shared" si="48"/>
        <v/>
      </c>
      <c r="AB94" s="241" t="str">
        <f t="shared" si="58"/>
        <v/>
      </c>
      <c r="AC94" s="241" t="str">
        <f t="shared" si="59"/>
        <v/>
      </c>
      <c r="AD94" s="241" t="str">
        <f t="shared" si="60"/>
        <v/>
      </c>
      <c r="AE94" s="241" t="str">
        <f t="shared" si="49"/>
        <v/>
      </c>
      <c r="AF94" s="241" t="str">
        <f t="shared" si="50"/>
        <v/>
      </c>
      <c r="AG94" s="241"/>
      <c r="AH94" s="242" t="str">
        <f t="shared" si="88"/>
        <v/>
      </c>
      <c r="AI94" s="242" t="str">
        <f t="shared" si="61"/>
        <v/>
      </c>
      <c r="BG94" s="245">
        <f t="shared" si="62"/>
        <v>0</v>
      </c>
      <c r="BH94" s="242">
        <f t="shared" si="63"/>
        <v>0</v>
      </c>
      <c r="BI94" s="242">
        <f t="shared" si="64"/>
        <v>0</v>
      </c>
      <c r="BJ94" s="242">
        <f t="shared" si="65"/>
        <v>0</v>
      </c>
      <c r="BK94" s="351">
        <f t="shared" si="66"/>
        <v>0</v>
      </c>
      <c r="BL94" s="246">
        <f t="shared" si="67"/>
        <v>0</v>
      </c>
      <c r="BM94" s="243">
        <f t="shared" si="68"/>
        <v>0</v>
      </c>
      <c r="BN94" s="243">
        <f t="shared" si="69"/>
        <v>0</v>
      </c>
      <c r="BO94" s="247">
        <f t="shared" si="70"/>
        <v>0</v>
      </c>
      <c r="BP94" s="248">
        <f t="shared" si="71"/>
        <v>0</v>
      </c>
      <c r="BQ94" s="243">
        <f t="shared" si="72"/>
        <v>0</v>
      </c>
      <c r="BR94" s="243">
        <f t="shared" si="73"/>
        <v>0</v>
      </c>
      <c r="BS94" s="249">
        <f t="shared" si="74"/>
        <v>0</v>
      </c>
      <c r="BT94" s="255" t="str">
        <f t="shared" si="87"/>
        <v/>
      </c>
      <c r="BU94" s="350">
        <f t="shared" si="75"/>
        <v>0</v>
      </c>
      <c r="BV94" s="350">
        <f t="shared" si="76"/>
        <v>0</v>
      </c>
      <c r="BW94" s="350">
        <f t="shared" si="77"/>
        <v>0</v>
      </c>
      <c r="BX94" s="353">
        <f t="shared" si="78"/>
        <v>0</v>
      </c>
      <c r="BY94" s="246">
        <f t="shared" si="79"/>
        <v>0</v>
      </c>
      <c r="BZ94" s="243">
        <f t="shared" si="80"/>
        <v>0</v>
      </c>
      <c r="CA94" s="243">
        <f t="shared" si="81"/>
        <v>0</v>
      </c>
      <c r="CB94" s="247">
        <f t="shared" si="82"/>
        <v>0</v>
      </c>
      <c r="CC94" s="246">
        <f t="shared" si="83"/>
        <v>0</v>
      </c>
      <c r="CD94" s="243">
        <f t="shared" si="84"/>
        <v>0</v>
      </c>
      <c r="CE94" s="243">
        <f t="shared" si="85"/>
        <v>0</v>
      </c>
      <c r="CF94" s="243">
        <f t="shared" si="86"/>
        <v>0</v>
      </c>
    </row>
    <row r="95" spans="1:84" ht="20.100000000000001" customHeight="1" x14ac:dyDescent="0.15">
      <c r="A95" s="252">
        <f>IF(A94="",ROW()-3-COUNTBLANK($A$4:$A94),A94+1)</f>
        <v>92</v>
      </c>
      <c r="B95" s="253">
        <f>IF(A95="","",IF(B94="",ROW()-3-COUNTBLANK($B$4:$B94),B94+1))</f>
        <v>92</v>
      </c>
      <c r="C95" s="239" t="str">
        <f t="shared" si="51"/>
        <v>S</v>
      </c>
      <c r="D95" s="240"/>
      <c r="E95" s="241" t="str">
        <f>IF(D95="","",COUNTIF($D$4:D95,D95))</f>
        <v/>
      </c>
      <c r="F95" s="310" t="str">
        <f>IF(D95="","",VLOOKUP(D95,'様式A-2'!$B$10:$E$434,4,0))</f>
        <v/>
      </c>
      <c r="G95" s="241"/>
      <c r="H95" s="241"/>
      <c r="I95" s="241"/>
      <c r="J95" s="241"/>
      <c r="K95" s="241"/>
      <c r="L95" s="346"/>
      <c r="M95" s="346"/>
      <c r="N95" s="346"/>
      <c r="O95" s="346"/>
      <c r="P95" s="388"/>
      <c r="Q95" s="242">
        <f t="shared" si="52"/>
        <v>0</v>
      </c>
      <c r="R95" s="243">
        <f t="shared" si="53"/>
        <v>0</v>
      </c>
      <c r="S95" s="243" t="str">
        <f t="shared" si="54"/>
        <v/>
      </c>
      <c r="T95" s="241"/>
      <c r="U95" s="241" t="str">
        <f t="shared" si="55"/>
        <v/>
      </c>
      <c r="V95" s="241" t="str">
        <f t="shared" si="89"/>
        <v/>
      </c>
      <c r="W95" s="241"/>
      <c r="X95" s="241"/>
      <c r="Y95" s="241" t="str">
        <f t="shared" si="56"/>
        <v/>
      </c>
      <c r="Z95" s="241" t="str">
        <f t="shared" si="57"/>
        <v/>
      </c>
      <c r="AA95" s="241" t="str">
        <f t="shared" si="48"/>
        <v/>
      </c>
      <c r="AB95" s="241" t="str">
        <f t="shared" si="58"/>
        <v/>
      </c>
      <c r="AC95" s="241" t="str">
        <f t="shared" si="59"/>
        <v/>
      </c>
      <c r="AD95" s="241" t="str">
        <f t="shared" si="60"/>
        <v/>
      </c>
      <c r="AE95" s="241" t="str">
        <f t="shared" si="49"/>
        <v/>
      </c>
      <c r="AF95" s="241" t="str">
        <f t="shared" si="50"/>
        <v/>
      </c>
      <c r="AG95" s="241"/>
      <c r="AH95" s="242" t="str">
        <f t="shared" si="88"/>
        <v/>
      </c>
      <c r="AI95" s="242" t="str">
        <f t="shared" si="61"/>
        <v/>
      </c>
      <c r="BG95" s="245">
        <f t="shared" si="62"/>
        <v>0</v>
      </c>
      <c r="BH95" s="242">
        <f t="shared" si="63"/>
        <v>0</v>
      </c>
      <c r="BI95" s="242">
        <f t="shared" si="64"/>
        <v>0</v>
      </c>
      <c r="BJ95" s="242">
        <f t="shared" si="65"/>
        <v>0</v>
      </c>
      <c r="BK95" s="351">
        <f t="shared" si="66"/>
        <v>0</v>
      </c>
      <c r="BL95" s="246">
        <f t="shared" si="67"/>
        <v>0</v>
      </c>
      <c r="BM95" s="243">
        <f t="shared" si="68"/>
        <v>0</v>
      </c>
      <c r="BN95" s="243">
        <f t="shared" si="69"/>
        <v>0</v>
      </c>
      <c r="BO95" s="247">
        <f t="shared" si="70"/>
        <v>0</v>
      </c>
      <c r="BP95" s="248">
        <f t="shared" si="71"/>
        <v>0</v>
      </c>
      <c r="BQ95" s="243">
        <f t="shared" si="72"/>
        <v>0</v>
      </c>
      <c r="BR95" s="243">
        <f t="shared" si="73"/>
        <v>0</v>
      </c>
      <c r="BS95" s="249">
        <f t="shared" si="74"/>
        <v>0</v>
      </c>
      <c r="BT95" s="255" t="str">
        <f t="shared" si="87"/>
        <v/>
      </c>
      <c r="BU95" s="350">
        <f t="shared" si="75"/>
        <v>0</v>
      </c>
      <c r="BV95" s="350">
        <f t="shared" si="76"/>
        <v>0</v>
      </c>
      <c r="BW95" s="350">
        <f t="shared" si="77"/>
        <v>0</v>
      </c>
      <c r="BX95" s="353">
        <f t="shared" si="78"/>
        <v>0</v>
      </c>
      <c r="BY95" s="246">
        <f t="shared" si="79"/>
        <v>0</v>
      </c>
      <c r="BZ95" s="243">
        <f t="shared" si="80"/>
        <v>0</v>
      </c>
      <c r="CA95" s="243">
        <f t="shared" si="81"/>
        <v>0</v>
      </c>
      <c r="CB95" s="247">
        <f t="shared" si="82"/>
        <v>0</v>
      </c>
      <c r="CC95" s="246">
        <f t="shared" si="83"/>
        <v>0</v>
      </c>
      <c r="CD95" s="243">
        <f t="shared" si="84"/>
        <v>0</v>
      </c>
      <c r="CE95" s="243">
        <f t="shared" si="85"/>
        <v>0</v>
      </c>
      <c r="CF95" s="243">
        <f t="shared" si="86"/>
        <v>0</v>
      </c>
    </row>
    <row r="96" spans="1:84" ht="20.100000000000001" customHeight="1" x14ac:dyDescent="0.15">
      <c r="A96" s="252">
        <f>IF(A95="",ROW()-3-COUNTBLANK($A$4:$A95),A95+1)</f>
        <v>93</v>
      </c>
      <c r="B96" s="253">
        <f>IF(A96="","",IF(B95="",ROW()-3-COUNTBLANK($B$4:$B95),B95+1))</f>
        <v>93</v>
      </c>
      <c r="C96" s="239" t="str">
        <f t="shared" si="51"/>
        <v>S</v>
      </c>
      <c r="D96" s="240"/>
      <c r="E96" s="241" t="str">
        <f>IF(D96="","",COUNTIF($D$4:D96,D96))</f>
        <v/>
      </c>
      <c r="F96" s="310" t="str">
        <f>IF(D96="","",VLOOKUP(D96,'様式A-2'!$B$10:$E$434,4,0))</f>
        <v/>
      </c>
      <c r="G96" s="241"/>
      <c r="H96" s="241"/>
      <c r="I96" s="241"/>
      <c r="J96" s="241"/>
      <c r="K96" s="241"/>
      <c r="L96" s="346"/>
      <c r="M96" s="346"/>
      <c r="N96" s="346"/>
      <c r="O96" s="346"/>
      <c r="P96" s="388"/>
      <c r="Q96" s="242">
        <f t="shared" si="52"/>
        <v>0</v>
      </c>
      <c r="R96" s="243">
        <f t="shared" si="53"/>
        <v>0</v>
      </c>
      <c r="S96" s="243" t="str">
        <f t="shared" si="54"/>
        <v/>
      </c>
      <c r="T96" s="241"/>
      <c r="U96" s="241" t="str">
        <f t="shared" si="55"/>
        <v/>
      </c>
      <c r="V96" s="241" t="str">
        <f t="shared" si="89"/>
        <v/>
      </c>
      <c r="W96" s="241"/>
      <c r="X96" s="241"/>
      <c r="Y96" s="241" t="str">
        <f t="shared" si="56"/>
        <v/>
      </c>
      <c r="Z96" s="241" t="str">
        <f t="shared" si="57"/>
        <v/>
      </c>
      <c r="AA96" s="241" t="str">
        <f t="shared" si="48"/>
        <v/>
      </c>
      <c r="AB96" s="241" t="str">
        <f t="shared" si="58"/>
        <v/>
      </c>
      <c r="AC96" s="241" t="str">
        <f t="shared" si="59"/>
        <v/>
      </c>
      <c r="AD96" s="241" t="str">
        <f t="shared" si="60"/>
        <v/>
      </c>
      <c r="AE96" s="241" t="str">
        <f t="shared" si="49"/>
        <v/>
      </c>
      <c r="AF96" s="241" t="str">
        <f t="shared" si="50"/>
        <v/>
      </c>
      <c r="AG96" s="241"/>
      <c r="AH96" s="242" t="str">
        <f t="shared" si="88"/>
        <v/>
      </c>
      <c r="AI96" s="242" t="str">
        <f t="shared" si="61"/>
        <v/>
      </c>
      <c r="BG96" s="245">
        <f t="shared" si="62"/>
        <v>0</v>
      </c>
      <c r="BH96" s="242">
        <f t="shared" si="63"/>
        <v>0</v>
      </c>
      <c r="BI96" s="242">
        <f t="shared" si="64"/>
        <v>0</v>
      </c>
      <c r="BJ96" s="242">
        <f t="shared" si="65"/>
        <v>0</v>
      </c>
      <c r="BK96" s="351">
        <f t="shared" si="66"/>
        <v>0</v>
      </c>
      <c r="BL96" s="246">
        <f t="shared" si="67"/>
        <v>0</v>
      </c>
      <c r="BM96" s="243">
        <f t="shared" si="68"/>
        <v>0</v>
      </c>
      <c r="BN96" s="243">
        <f t="shared" si="69"/>
        <v>0</v>
      </c>
      <c r="BO96" s="247">
        <f t="shared" si="70"/>
        <v>0</v>
      </c>
      <c r="BP96" s="248">
        <f t="shared" si="71"/>
        <v>0</v>
      </c>
      <c r="BQ96" s="243">
        <f t="shared" si="72"/>
        <v>0</v>
      </c>
      <c r="BR96" s="243">
        <f t="shared" si="73"/>
        <v>0</v>
      </c>
      <c r="BS96" s="249">
        <f t="shared" si="74"/>
        <v>0</v>
      </c>
      <c r="BT96" s="255" t="str">
        <f t="shared" si="87"/>
        <v/>
      </c>
      <c r="BU96" s="350">
        <f t="shared" si="75"/>
        <v>0</v>
      </c>
      <c r="BV96" s="350">
        <f t="shared" si="76"/>
        <v>0</v>
      </c>
      <c r="BW96" s="350">
        <f t="shared" si="77"/>
        <v>0</v>
      </c>
      <c r="BX96" s="353">
        <f t="shared" si="78"/>
        <v>0</v>
      </c>
      <c r="BY96" s="246">
        <f t="shared" si="79"/>
        <v>0</v>
      </c>
      <c r="BZ96" s="243">
        <f t="shared" si="80"/>
        <v>0</v>
      </c>
      <c r="CA96" s="243">
        <f t="shared" si="81"/>
        <v>0</v>
      </c>
      <c r="CB96" s="247">
        <f t="shared" si="82"/>
        <v>0</v>
      </c>
      <c r="CC96" s="246">
        <f t="shared" si="83"/>
        <v>0</v>
      </c>
      <c r="CD96" s="243">
        <f t="shared" si="84"/>
        <v>0</v>
      </c>
      <c r="CE96" s="243">
        <f t="shared" si="85"/>
        <v>0</v>
      </c>
      <c r="CF96" s="243">
        <f t="shared" si="86"/>
        <v>0</v>
      </c>
    </row>
    <row r="97" spans="1:84" ht="20.100000000000001" customHeight="1" x14ac:dyDescent="0.15">
      <c r="A97" s="252">
        <f>IF(A96="",ROW()-3-COUNTBLANK($A$4:$A96),A96+1)</f>
        <v>94</v>
      </c>
      <c r="B97" s="253">
        <f>IF(A97="","",IF(B96="",ROW()-3-COUNTBLANK($B$4:$B96),B96+1))</f>
        <v>94</v>
      </c>
      <c r="C97" s="239" t="str">
        <f t="shared" si="51"/>
        <v>S</v>
      </c>
      <c r="D97" s="240"/>
      <c r="E97" s="241" t="str">
        <f>IF(D97="","",COUNTIF($D$4:D97,D97))</f>
        <v/>
      </c>
      <c r="F97" s="310" t="str">
        <f>IF(D97="","",VLOOKUP(D97,'様式A-2'!$B$10:$E$434,4,0))</f>
        <v/>
      </c>
      <c r="G97" s="241"/>
      <c r="H97" s="241"/>
      <c r="I97" s="241"/>
      <c r="J97" s="241"/>
      <c r="K97" s="241"/>
      <c r="L97" s="346"/>
      <c r="M97" s="346"/>
      <c r="N97" s="346"/>
      <c r="O97" s="346"/>
      <c r="P97" s="388"/>
      <c r="Q97" s="242">
        <f t="shared" si="52"/>
        <v>0</v>
      </c>
      <c r="R97" s="243">
        <f t="shared" si="53"/>
        <v>0</v>
      </c>
      <c r="S97" s="243" t="str">
        <f t="shared" si="54"/>
        <v/>
      </c>
      <c r="T97" s="241"/>
      <c r="U97" s="241" t="str">
        <f t="shared" si="55"/>
        <v/>
      </c>
      <c r="V97" s="241" t="str">
        <f t="shared" si="89"/>
        <v/>
      </c>
      <c r="W97" s="241"/>
      <c r="X97" s="241"/>
      <c r="Y97" s="241" t="str">
        <f t="shared" si="56"/>
        <v/>
      </c>
      <c r="Z97" s="241" t="str">
        <f t="shared" si="57"/>
        <v/>
      </c>
      <c r="AA97" s="241" t="str">
        <f t="shared" si="48"/>
        <v/>
      </c>
      <c r="AB97" s="241" t="str">
        <f t="shared" si="58"/>
        <v/>
      </c>
      <c r="AC97" s="241" t="str">
        <f t="shared" si="59"/>
        <v/>
      </c>
      <c r="AD97" s="241" t="str">
        <f t="shared" si="60"/>
        <v/>
      </c>
      <c r="AE97" s="241" t="str">
        <f t="shared" si="49"/>
        <v/>
      </c>
      <c r="AF97" s="241" t="str">
        <f t="shared" si="50"/>
        <v/>
      </c>
      <c r="AG97" s="241"/>
      <c r="AH97" s="242" t="str">
        <f t="shared" si="88"/>
        <v/>
      </c>
      <c r="AI97" s="242" t="str">
        <f t="shared" si="61"/>
        <v/>
      </c>
      <c r="BG97" s="245">
        <f t="shared" si="62"/>
        <v>0</v>
      </c>
      <c r="BH97" s="242">
        <f t="shared" si="63"/>
        <v>0</v>
      </c>
      <c r="BI97" s="242">
        <f t="shared" si="64"/>
        <v>0</v>
      </c>
      <c r="BJ97" s="242">
        <f t="shared" si="65"/>
        <v>0</v>
      </c>
      <c r="BK97" s="351">
        <f t="shared" si="66"/>
        <v>0</v>
      </c>
      <c r="BL97" s="246">
        <f t="shared" si="67"/>
        <v>0</v>
      </c>
      <c r="BM97" s="243">
        <f t="shared" si="68"/>
        <v>0</v>
      </c>
      <c r="BN97" s="243">
        <f t="shared" si="69"/>
        <v>0</v>
      </c>
      <c r="BO97" s="247">
        <f t="shared" si="70"/>
        <v>0</v>
      </c>
      <c r="BP97" s="248">
        <f t="shared" si="71"/>
        <v>0</v>
      </c>
      <c r="BQ97" s="243">
        <f t="shared" si="72"/>
        <v>0</v>
      </c>
      <c r="BR97" s="243">
        <f t="shared" si="73"/>
        <v>0</v>
      </c>
      <c r="BS97" s="249">
        <f t="shared" si="74"/>
        <v>0</v>
      </c>
      <c r="BT97" s="255" t="str">
        <f t="shared" si="87"/>
        <v/>
      </c>
      <c r="BU97" s="350">
        <f t="shared" si="75"/>
        <v>0</v>
      </c>
      <c r="BV97" s="350">
        <f t="shared" si="76"/>
        <v>0</v>
      </c>
      <c r="BW97" s="350">
        <f t="shared" si="77"/>
        <v>0</v>
      </c>
      <c r="BX97" s="353">
        <f t="shared" si="78"/>
        <v>0</v>
      </c>
      <c r="BY97" s="246">
        <f t="shared" si="79"/>
        <v>0</v>
      </c>
      <c r="BZ97" s="243">
        <f t="shared" si="80"/>
        <v>0</v>
      </c>
      <c r="CA97" s="243">
        <f t="shared" si="81"/>
        <v>0</v>
      </c>
      <c r="CB97" s="247">
        <f t="shared" si="82"/>
        <v>0</v>
      </c>
      <c r="CC97" s="246">
        <f t="shared" si="83"/>
        <v>0</v>
      </c>
      <c r="CD97" s="243">
        <f t="shared" si="84"/>
        <v>0</v>
      </c>
      <c r="CE97" s="243">
        <f t="shared" si="85"/>
        <v>0</v>
      </c>
      <c r="CF97" s="243">
        <f t="shared" si="86"/>
        <v>0</v>
      </c>
    </row>
    <row r="98" spans="1:84" ht="20.100000000000001" customHeight="1" x14ac:dyDescent="0.15">
      <c r="A98" s="252">
        <f>IF(A97="",ROW()-3-COUNTBLANK($A$4:$A97),A97+1)</f>
        <v>95</v>
      </c>
      <c r="B98" s="253">
        <f>IF(A98="","",IF(B97="",ROW()-3-COUNTBLANK($B$4:$B97),B97+1))</f>
        <v>95</v>
      </c>
      <c r="C98" s="239" t="str">
        <f t="shared" si="51"/>
        <v>S</v>
      </c>
      <c r="D98" s="240"/>
      <c r="E98" s="241" t="str">
        <f>IF(D98="","",COUNTIF($D$4:D98,D98))</f>
        <v/>
      </c>
      <c r="F98" s="310" t="str">
        <f>IF(D98="","",VLOOKUP(D98,'様式A-2'!$B$10:$E$434,4,0))</f>
        <v/>
      </c>
      <c r="G98" s="241"/>
      <c r="H98" s="241"/>
      <c r="I98" s="241"/>
      <c r="J98" s="241"/>
      <c r="K98" s="241"/>
      <c r="L98" s="346"/>
      <c r="M98" s="346"/>
      <c r="N98" s="346"/>
      <c r="O98" s="346"/>
      <c r="P98" s="388"/>
      <c r="Q98" s="242">
        <f t="shared" si="52"/>
        <v>0</v>
      </c>
      <c r="R98" s="243">
        <f t="shared" si="53"/>
        <v>0</v>
      </c>
      <c r="S98" s="243" t="str">
        <f t="shared" si="54"/>
        <v/>
      </c>
      <c r="T98" s="241"/>
      <c r="U98" s="241" t="str">
        <f t="shared" si="55"/>
        <v/>
      </c>
      <c r="V98" s="241" t="str">
        <f t="shared" si="89"/>
        <v/>
      </c>
      <c r="W98" s="241"/>
      <c r="X98" s="241"/>
      <c r="Y98" s="241" t="str">
        <f t="shared" si="56"/>
        <v/>
      </c>
      <c r="Z98" s="241" t="str">
        <f t="shared" si="57"/>
        <v/>
      </c>
      <c r="AA98" s="241" t="str">
        <f t="shared" si="48"/>
        <v/>
      </c>
      <c r="AB98" s="241" t="str">
        <f t="shared" si="58"/>
        <v/>
      </c>
      <c r="AC98" s="241" t="str">
        <f t="shared" si="59"/>
        <v/>
      </c>
      <c r="AD98" s="241" t="str">
        <f t="shared" si="60"/>
        <v/>
      </c>
      <c r="AE98" s="241" t="str">
        <f t="shared" si="49"/>
        <v/>
      </c>
      <c r="AF98" s="241" t="str">
        <f t="shared" si="50"/>
        <v/>
      </c>
      <c r="AG98" s="241"/>
      <c r="AH98" s="242" t="str">
        <f t="shared" si="88"/>
        <v/>
      </c>
      <c r="AI98" s="242" t="str">
        <f t="shared" si="61"/>
        <v/>
      </c>
      <c r="BG98" s="245">
        <f t="shared" si="62"/>
        <v>0</v>
      </c>
      <c r="BH98" s="242">
        <f t="shared" si="63"/>
        <v>0</v>
      </c>
      <c r="BI98" s="242">
        <f t="shared" si="64"/>
        <v>0</v>
      </c>
      <c r="BJ98" s="242">
        <f t="shared" si="65"/>
        <v>0</v>
      </c>
      <c r="BK98" s="351">
        <f t="shared" si="66"/>
        <v>0</v>
      </c>
      <c r="BL98" s="246">
        <f t="shared" si="67"/>
        <v>0</v>
      </c>
      <c r="BM98" s="243">
        <f t="shared" si="68"/>
        <v>0</v>
      </c>
      <c r="BN98" s="243">
        <f t="shared" si="69"/>
        <v>0</v>
      </c>
      <c r="BO98" s="247">
        <f t="shared" si="70"/>
        <v>0</v>
      </c>
      <c r="BP98" s="248">
        <f t="shared" si="71"/>
        <v>0</v>
      </c>
      <c r="BQ98" s="243">
        <f t="shared" si="72"/>
        <v>0</v>
      </c>
      <c r="BR98" s="243">
        <f t="shared" si="73"/>
        <v>0</v>
      </c>
      <c r="BS98" s="249">
        <f t="shared" si="74"/>
        <v>0</v>
      </c>
      <c r="BT98" s="255" t="str">
        <f t="shared" si="87"/>
        <v/>
      </c>
      <c r="BU98" s="350">
        <f t="shared" si="75"/>
        <v>0</v>
      </c>
      <c r="BV98" s="350">
        <f t="shared" si="76"/>
        <v>0</v>
      </c>
      <c r="BW98" s="350">
        <f t="shared" si="77"/>
        <v>0</v>
      </c>
      <c r="BX98" s="353">
        <f t="shared" si="78"/>
        <v>0</v>
      </c>
      <c r="BY98" s="246">
        <f t="shared" si="79"/>
        <v>0</v>
      </c>
      <c r="BZ98" s="243">
        <f t="shared" si="80"/>
        <v>0</v>
      </c>
      <c r="CA98" s="243">
        <f t="shared" si="81"/>
        <v>0</v>
      </c>
      <c r="CB98" s="247">
        <f t="shared" si="82"/>
        <v>0</v>
      </c>
      <c r="CC98" s="246">
        <f t="shared" si="83"/>
        <v>0</v>
      </c>
      <c r="CD98" s="243">
        <f t="shared" si="84"/>
        <v>0</v>
      </c>
      <c r="CE98" s="243">
        <f t="shared" si="85"/>
        <v>0</v>
      </c>
      <c r="CF98" s="243">
        <f t="shared" si="86"/>
        <v>0</v>
      </c>
    </row>
    <row r="99" spans="1:84" ht="20.100000000000001" customHeight="1" x14ac:dyDescent="0.15">
      <c r="A99" s="252">
        <f>IF(A98="",ROW()-3-COUNTBLANK($A$4:$A98),A98+1)</f>
        <v>96</v>
      </c>
      <c r="B99" s="253">
        <f>IF(A99="","",IF(B98="",ROW()-3-COUNTBLANK($B$4:$B98),B98+1))</f>
        <v>96</v>
      </c>
      <c r="C99" s="239" t="str">
        <f t="shared" si="51"/>
        <v>S</v>
      </c>
      <c r="D99" s="240"/>
      <c r="E99" s="241" t="str">
        <f>IF(D99="","",COUNTIF($D$4:D99,D99))</f>
        <v/>
      </c>
      <c r="F99" s="310" t="str">
        <f>IF(D99="","",VLOOKUP(D99,'様式A-2'!$B$10:$E$434,4,0))</f>
        <v/>
      </c>
      <c r="G99" s="241"/>
      <c r="H99" s="241"/>
      <c r="I99" s="241"/>
      <c r="J99" s="241"/>
      <c r="K99" s="241"/>
      <c r="L99" s="346"/>
      <c r="M99" s="346"/>
      <c r="N99" s="346"/>
      <c r="O99" s="346"/>
      <c r="P99" s="388"/>
      <c r="Q99" s="242">
        <f t="shared" si="52"/>
        <v>0</v>
      </c>
      <c r="R99" s="243">
        <f t="shared" si="53"/>
        <v>0</v>
      </c>
      <c r="S99" s="243" t="str">
        <f t="shared" si="54"/>
        <v/>
      </c>
      <c r="T99" s="241"/>
      <c r="U99" s="241" t="str">
        <f t="shared" si="55"/>
        <v/>
      </c>
      <c r="V99" s="241" t="str">
        <f t="shared" si="89"/>
        <v/>
      </c>
      <c r="W99" s="241"/>
      <c r="X99" s="241"/>
      <c r="Y99" s="241" t="str">
        <f t="shared" si="56"/>
        <v/>
      </c>
      <c r="Z99" s="241" t="str">
        <f t="shared" si="57"/>
        <v/>
      </c>
      <c r="AA99" s="241" t="str">
        <f t="shared" si="48"/>
        <v/>
      </c>
      <c r="AB99" s="241" t="str">
        <f t="shared" si="58"/>
        <v/>
      </c>
      <c r="AC99" s="241" t="str">
        <f t="shared" si="59"/>
        <v/>
      </c>
      <c r="AD99" s="241" t="str">
        <f t="shared" si="60"/>
        <v/>
      </c>
      <c r="AE99" s="241" t="str">
        <f t="shared" si="49"/>
        <v/>
      </c>
      <c r="AF99" s="241" t="str">
        <f t="shared" si="50"/>
        <v/>
      </c>
      <c r="AG99" s="241"/>
      <c r="AH99" s="242" t="str">
        <f t="shared" si="88"/>
        <v/>
      </c>
      <c r="AI99" s="242" t="str">
        <f t="shared" si="61"/>
        <v/>
      </c>
      <c r="BG99" s="245">
        <f t="shared" si="62"/>
        <v>0</v>
      </c>
      <c r="BH99" s="242">
        <f t="shared" si="63"/>
        <v>0</v>
      </c>
      <c r="BI99" s="242">
        <f t="shared" si="64"/>
        <v>0</v>
      </c>
      <c r="BJ99" s="242">
        <f t="shared" si="65"/>
        <v>0</v>
      </c>
      <c r="BK99" s="351">
        <f t="shared" si="66"/>
        <v>0</v>
      </c>
      <c r="BL99" s="246">
        <f t="shared" si="67"/>
        <v>0</v>
      </c>
      <c r="BM99" s="243">
        <f t="shared" si="68"/>
        <v>0</v>
      </c>
      <c r="BN99" s="243">
        <f t="shared" si="69"/>
        <v>0</v>
      </c>
      <c r="BO99" s="247">
        <f t="shared" si="70"/>
        <v>0</v>
      </c>
      <c r="BP99" s="248">
        <f t="shared" si="71"/>
        <v>0</v>
      </c>
      <c r="BQ99" s="243">
        <f t="shared" si="72"/>
        <v>0</v>
      </c>
      <c r="BR99" s="243">
        <f t="shared" si="73"/>
        <v>0</v>
      </c>
      <c r="BS99" s="249">
        <f t="shared" si="74"/>
        <v>0</v>
      </c>
      <c r="BT99" s="255" t="str">
        <f t="shared" si="87"/>
        <v/>
      </c>
      <c r="BU99" s="350">
        <f t="shared" si="75"/>
        <v>0</v>
      </c>
      <c r="BV99" s="350">
        <f t="shared" si="76"/>
        <v>0</v>
      </c>
      <c r="BW99" s="350">
        <f t="shared" si="77"/>
        <v>0</v>
      </c>
      <c r="BX99" s="353">
        <f t="shared" si="78"/>
        <v>0</v>
      </c>
      <c r="BY99" s="246">
        <f t="shared" si="79"/>
        <v>0</v>
      </c>
      <c r="BZ99" s="243">
        <f t="shared" si="80"/>
        <v>0</v>
      </c>
      <c r="CA99" s="243">
        <f t="shared" si="81"/>
        <v>0</v>
      </c>
      <c r="CB99" s="247">
        <f t="shared" si="82"/>
        <v>0</v>
      </c>
      <c r="CC99" s="246">
        <f t="shared" si="83"/>
        <v>0</v>
      </c>
      <c r="CD99" s="243">
        <f t="shared" si="84"/>
        <v>0</v>
      </c>
      <c r="CE99" s="243">
        <f t="shared" si="85"/>
        <v>0</v>
      </c>
      <c r="CF99" s="243">
        <f t="shared" si="86"/>
        <v>0</v>
      </c>
    </row>
    <row r="100" spans="1:84" ht="20.100000000000001" customHeight="1" x14ac:dyDescent="0.15">
      <c r="A100" s="252">
        <f>IF(A99="",ROW()-3-COUNTBLANK($A$4:$A99),A99+1)</f>
        <v>97</v>
      </c>
      <c r="B100" s="253">
        <f>IF(A100="","",IF(B99="",ROW()-3-COUNTBLANK($B$4:$B99),B99+1))</f>
        <v>97</v>
      </c>
      <c r="C100" s="239" t="str">
        <f t="shared" si="51"/>
        <v>S</v>
      </c>
      <c r="D100" s="240"/>
      <c r="E100" s="241" t="str">
        <f>IF(D100="","",COUNTIF($D$4:D100,D100))</f>
        <v/>
      </c>
      <c r="F100" s="310" t="str">
        <f>IF(D100="","",VLOOKUP(D100,'様式A-2'!$B$10:$E$434,4,0))</f>
        <v/>
      </c>
      <c r="G100" s="241"/>
      <c r="H100" s="241"/>
      <c r="I100" s="241"/>
      <c r="J100" s="241"/>
      <c r="K100" s="241"/>
      <c r="L100" s="346"/>
      <c r="M100" s="346"/>
      <c r="N100" s="346"/>
      <c r="O100" s="346"/>
      <c r="P100" s="388"/>
      <c r="Q100" s="242">
        <f t="shared" si="52"/>
        <v>0</v>
      </c>
      <c r="R100" s="243">
        <f t="shared" si="53"/>
        <v>0</v>
      </c>
      <c r="S100" s="243" t="str">
        <f t="shared" si="54"/>
        <v/>
      </c>
      <c r="T100" s="241"/>
      <c r="U100" s="241" t="str">
        <f t="shared" si="55"/>
        <v/>
      </c>
      <c r="V100" s="241" t="str">
        <f t="shared" si="89"/>
        <v/>
      </c>
      <c r="W100" s="241"/>
      <c r="X100" s="241"/>
      <c r="Y100" s="241" t="str">
        <f t="shared" si="56"/>
        <v/>
      </c>
      <c r="Z100" s="241" t="str">
        <f t="shared" si="57"/>
        <v/>
      </c>
      <c r="AA100" s="241" t="str">
        <f t="shared" si="48"/>
        <v/>
      </c>
      <c r="AB100" s="241" t="str">
        <f t="shared" si="58"/>
        <v/>
      </c>
      <c r="AC100" s="241" t="str">
        <f t="shared" si="59"/>
        <v/>
      </c>
      <c r="AD100" s="241" t="str">
        <f t="shared" si="60"/>
        <v/>
      </c>
      <c r="AE100" s="241" t="str">
        <f t="shared" si="49"/>
        <v/>
      </c>
      <c r="AF100" s="241" t="str">
        <f t="shared" si="50"/>
        <v/>
      </c>
      <c r="AG100" s="241"/>
      <c r="AH100" s="242" t="str">
        <f t="shared" si="88"/>
        <v/>
      </c>
      <c r="AI100" s="242" t="str">
        <f t="shared" si="61"/>
        <v/>
      </c>
      <c r="BG100" s="245">
        <f t="shared" si="62"/>
        <v>0</v>
      </c>
      <c r="BH100" s="242">
        <f t="shared" si="63"/>
        <v>0</v>
      </c>
      <c r="BI100" s="242">
        <f t="shared" si="64"/>
        <v>0</v>
      </c>
      <c r="BJ100" s="242">
        <f t="shared" si="65"/>
        <v>0</v>
      </c>
      <c r="BK100" s="351">
        <f t="shared" si="66"/>
        <v>0</v>
      </c>
      <c r="BL100" s="246">
        <f t="shared" si="67"/>
        <v>0</v>
      </c>
      <c r="BM100" s="243">
        <f t="shared" si="68"/>
        <v>0</v>
      </c>
      <c r="BN100" s="243">
        <f t="shared" si="69"/>
        <v>0</v>
      </c>
      <c r="BO100" s="247">
        <f t="shared" si="70"/>
        <v>0</v>
      </c>
      <c r="BP100" s="248">
        <f t="shared" si="71"/>
        <v>0</v>
      </c>
      <c r="BQ100" s="243">
        <f t="shared" si="72"/>
        <v>0</v>
      </c>
      <c r="BR100" s="243">
        <f t="shared" si="73"/>
        <v>0</v>
      </c>
      <c r="BS100" s="249">
        <f t="shared" si="74"/>
        <v>0</v>
      </c>
      <c r="BT100" s="255" t="str">
        <f t="shared" si="87"/>
        <v/>
      </c>
      <c r="BU100" s="350">
        <f t="shared" si="75"/>
        <v>0</v>
      </c>
      <c r="BV100" s="350">
        <f t="shared" si="76"/>
        <v>0</v>
      </c>
      <c r="BW100" s="350">
        <f t="shared" si="77"/>
        <v>0</v>
      </c>
      <c r="BX100" s="353">
        <f t="shared" si="78"/>
        <v>0</v>
      </c>
      <c r="BY100" s="246">
        <f t="shared" si="79"/>
        <v>0</v>
      </c>
      <c r="BZ100" s="243">
        <f t="shared" si="80"/>
        <v>0</v>
      </c>
      <c r="CA100" s="243">
        <f t="shared" si="81"/>
        <v>0</v>
      </c>
      <c r="CB100" s="247">
        <f t="shared" si="82"/>
        <v>0</v>
      </c>
      <c r="CC100" s="246">
        <f t="shared" si="83"/>
        <v>0</v>
      </c>
      <c r="CD100" s="243">
        <f t="shared" si="84"/>
        <v>0</v>
      </c>
      <c r="CE100" s="243">
        <f t="shared" si="85"/>
        <v>0</v>
      </c>
      <c r="CF100" s="243">
        <f t="shared" si="86"/>
        <v>0</v>
      </c>
    </row>
    <row r="101" spans="1:84" ht="20.100000000000001" customHeight="1" x14ac:dyDescent="0.15">
      <c r="A101" s="252">
        <f>IF(A100="",ROW()-3-COUNTBLANK($A$4:$A100),A100+1)</f>
        <v>98</v>
      </c>
      <c r="B101" s="253">
        <f>IF(A101="","",IF(B100="",ROW()-3-COUNTBLANK($B$4:$B100),B100+1))</f>
        <v>98</v>
      </c>
      <c r="C101" s="239" t="str">
        <f t="shared" si="51"/>
        <v>S</v>
      </c>
      <c r="D101" s="240"/>
      <c r="E101" s="241" t="str">
        <f>IF(D101="","",COUNTIF($D$4:D101,D101))</f>
        <v/>
      </c>
      <c r="F101" s="310" t="str">
        <f>IF(D101="","",VLOOKUP(D101,'様式A-2'!$B$10:$E$434,4,0))</f>
        <v/>
      </c>
      <c r="G101" s="241"/>
      <c r="H101" s="241"/>
      <c r="I101" s="241"/>
      <c r="J101" s="241"/>
      <c r="K101" s="241"/>
      <c r="L101" s="346"/>
      <c r="M101" s="346"/>
      <c r="N101" s="346"/>
      <c r="O101" s="346"/>
      <c r="P101" s="388"/>
      <c r="Q101" s="242">
        <f t="shared" si="52"/>
        <v>0</v>
      </c>
      <c r="R101" s="243">
        <f t="shared" si="53"/>
        <v>0</v>
      </c>
      <c r="S101" s="243" t="str">
        <f t="shared" si="54"/>
        <v/>
      </c>
      <c r="T101" s="241"/>
      <c r="U101" s="241" t="str">
        <f t="shared" si="55"/>
        <v/>
      </c>
      <c r="V101" s="241" t="str">
        <f t="shared" si="89"/>
        <v/>
      </c>
      <c r="W101" s="241"/>
      <c r="X101" s="241"/>
      <c r="Y101" s="241" t="str">
        <f t="shared" si="56"/>
        <v/>
      </c>
      <c r="Z101" s="241" t="str">
        <f t="shared" si="57"/>
        <v/>
      </c>
      <c r="AA101" s="241" t="str">
        <f t="shared" si="48"/>
        <v/>
      </c>
      <c r="AB101" s="241" t="str">
        <f t="shared" si="58"/>
        <v/>
      </c>
      <c r="AC101" s="241" t="str">
        <f t="shared" si="59"/>
        <v/>
      </c>
      <c r="AD101" s="241" t="str">
        <f t="shared" si="60"/>
        <v/>
      </c>
      <c r="AE101" s="241" t="str">
        <f t="shared" si="49"/>
        <v/>
      </c>
      <c r="AF101" s="241" t="str">
        <f t="shared" si="50"/>
        <v/>
      </c>
      <c r="AG101" s="241"/>
      <c r="AH101" s="242" t="str">
        <f t="shared" si="88"/>
        <v/>
      </c>
      <c r="AI101" s="242" t="str">
        <f t="shared" si="61"/>
        <v/>
      </c>
      <c r="BG101" s="245">
        <f t="shared" si="62"/>
        <v>0</v>
      </c>
      <c r="BH101" s="242">
        <f t="shared" si="63"/>
        <v>0</v>
      </c>
      <c r="BI101" s="242">
        <f t="shared" si="64"/>
        <v>0</v>
      </c>
      <c r="BJ101" s="242">
        <f t="shared" si="65"/>
        <v>0</v>
      </c>
      <c r="BK101" s="351">
        <f t="shared" si="66"/>
        <v>0</v>
      </c>
      <c r="BL101" s="246">
        <f t="shared" si="67"/>
        <v>0</v>
      </c>
      <c r="BM101" s="243">
        <f t="shared" si="68"/>
        <v>0</v>
      </c>
      <c r="BN101" s="243">
        <f t="shared" si="69"/>
        <v>0</v>
      </c>
      <c r="BO101" s="247">
        <f t="shared" si="70"/>
        <v>0</v>
      </c>
      <c r="BP101" s="248">
        <f t="shared" si="71"/>
        <v>0</v>
      </c>
      <c r="BQ101" s="243">
        <f t="shared" si="72"/>
        <v>0</v>
      </c>
      <c r="BR101" s="243">
        <f t="shared" si="73"/>
        <v>0</v>
      </c>
      <c r="BS101" s="249">
        <f t="shared" si="74"/>
        <v>0</v>
      </c>
      <c r="BT101" s="255" t="str">
        <f t="shared" si="87"/>
        <v/>
      </c>
      <c r="BU101" s="350">
        <f t="shared" si="75"/>
        <v>0</v>
      </c>
      <c r="BV101" s="350">
        <f t="shared" si="76"/>
        <v>0</v>
      </c>
      <c r="BW101" s="350">
        <f t="shared" si="77"/>
        <v>0</v>
      </c>
      <c r="BX101" s="353">
        <f t="shared" si="78"/>
        <v>0</v>
      </c>
      <c r="BY101" s="246">
        <f t="shared" si="79"/>
        <v>0</v>
      </c>
      <c r="BZ101" s="243">
        <f t="shared" si="80"/>
        <v>0</v>
      </c>
      <c r="CA101" s="243">
        <f t="shared" si="81"/>
        <v>0</v>
      </c>
      <c r="CB101" s="247">
        <f t="shared" si="82"/>
        <v>0</v>
      </c>
      <c r="CC101" s="246">
        <f t="shared" si="83"/>
        <v>0</v>
      </c>
      <c r="CD101" s="243">
        <f t="shared" si="84"/>
        <v>0</v>
      </c>
      <c r="CE101" s="243">
        <f t="shared" si="85"/>
        <v>0</v>
      </c>
      <c r="CF101" s="243">
        <f t="shared" si="86"/>
        <v>0</v>
      </c>
    </row>
    <row r="102" spans="1:84" ht="20.100000000000001" customHeight="1" x14ac:dyDescent="0.15">
      <c r="A102" s="252">
        <f>IF(A101="",ROW()-3-COUNTBLANK($A$4:$A101),A101+1)</f>
        <v>99</v>
      </c>
      <c r="B102" s="253">
        <f>IF(A102="","",IF(B101="",ROW()-3-COUNTBLANK($B$4:$B101),B101+1))</f>
        <v>99</v>
      </c>
      <c r="C102" s="239" t="str">
        <f t="shared" si="51"/>
        <v>S</v>
      </c>
      <c r="D102" s="240"/>
      <c r="E102" s="241" t="str">
        <f>IF(D102="","",COUNTIF($D$4:D102,D102))</f>
        <v/>
      </c>
      <c r="F102" s="310" t="str">
        <f>IF(D102="","",VLOOKUP(D102,'様式A-2'!$B$10:$E$434,4,0))</f>
        <v/>
      </c>
      <c r="G102" s="241"/>
      <c r="H102" s="241"/>
      <c r="I102" s="241"/>
      <c r="J102" s="241"/>
      <c r="K102" s="241"/>
      <c r="L102" s="346"/>
      <c r="M102" s="346"/>
      <c r="N102" s="346"/>
      <c r="O102" s="346"/>
      <c r="P102" s="388"/>
      <c r="Q102" s="242">
        <f t="shared" si="52"/>
        <v>0</v>
      </c>
      <c r="R102" s="243">
        <f t="shared" si="53"/>
        <v>0</v>
      </c>
      <c r="S102" s="243" t="str">
        <f t="shared" si="54"/>
        <v/>
      </c>
      <c r="T102" s="241"/>
      <c r="U102" s="241" t="str">
        <f t="shared" si="55"/>
        <v/>
      </c>
      <c r="V102" s="241" t="str">
        <f t="shared" si="89"/>
        <v/>
      </c>
      <c r="W102" s="241"/>
      <c r="X102" s="241"/>
      <c r="Y102" s="241" t="str">
        <f t="shared" si="56"/>
        <v/>
      </c>
      <c r="Z102" s="241" t="str">
        <f t="shared" si="57"/>
        <v/>
      </c>
      <c r="AA102" s="241" t="str">
        <f t="shared" si="48"/>
        <v/>
      </c>
      <c r="AB102" s="241" t="str">
        <f t="shared" si="58"/>
        <v/>
      </c>
      <c r="AC102" s="241" t="str">
        <f t="shared" si="59"/>
        <v/>
      </c>
      <c r="AD102" s="241" t="str">
        <f t="shared" si="60"/>
        <v/>
      </c>
      <c r="AE102" s="241" t="str">
        <f t="shared" si="49"/>
        <v/>
      </c>
      <c r="AF102" s="241" t="str">
        <f t="shared" si="50"/>
        <v/>
      </c>
      <c r="AG102" s="241"/>
      <c r="AH102" s="242" t="str">
        <f t="shared" si="88"/>
        <v/>
      </c>
      <c r="AI102" s="242" t="str">
        <f t="shared" si="61"/>
        <v/>
      </c>
      <c r="BG102" s="245">
        <f t="shared" si="62"/>
        <v>0</v>
      </c>
      <c r="BH102" s="242">
        <f t="shared" si="63"/>
        <v>0</v>
      </c>
      <c r="BI102" s="242">
        <f t="shared" si="64"/>
        <v>0</v>
      </c>
      <c r="BJ102" s="242">
        <f t="shared" si="65"/>
        <v>0</v>
      </c>
      <c r="BK102" s="351">
        <f t="shared" si="66"/>
        <v>0</v>
      </c>
      <c r="BL102" s="246">
        <f t="shared" si="67"/>
        <v>0</v>
      </c>
      <c r="BM102" s="243">
        <f t="shared" si="68"/>
        <v>0</v>
      </c>
      <c r="BN102" s="243">
        <f t="shared" si="69"/>
        <v>0</v>
      </c>
      <c r="BO102" s="247">
        <f t="shared" si="70"/>
        <v>0</v>
      </c>
      <c r="BP102" s="248">
        <f t="shared" si="71"/>
        <v>0</v>
      </c>
      <c r="BQ102" s="243">
        <f t="shared" si="72"/>
        <v>0</v>
      </c>
      <c r="BR102" s="243">
        <f t="shared" si="73"/>
        <v>0</v>
      </c>
      <c r="BS102" s="249">
        <f t="shared" si="74"/>
        <v>0</v>
      </c>
      <c r="BT102" s="255" t="str">
        <f t="shared" si="87"/>
        <v/>
      </c>
      <c r="BU102" s="350">
        <f t="shared" si="75"/>
        <v>0</v>
      </c>
      <c r="BV102" s="350">
        <f t="shared" si="76"/>
        <v>0</v>
      </c>
      <c r="BW102" s="350">
        <f t="shared" si="77"/>
        <v>0</v>
      </c>
      <c r="BX102" s="353">
        <f t="shared" si="78"/>
        <v>0</v>
      </c>
      <c r="BY102" s="246">
        <f t="shared" si="79"/>
        <v>0</v>
      </c>
      <c r="BZ102" s="243">
        <f t="shared" si="80"/>
        <v>0</v>
      </c>
      <c r="CA102" s="243">
        <f t="shared" si="81"/>
        <v>0</v>
      </c>
      <c r="CB102" s="247">
        <f t="shared" si="82"/>
        <v>0</v>
      </c>
      <c r="CC102" s="246">
        <f t="shared" si="83"/>
        <v>0</v>
      </c>
      <c r="CD102" s="243">
        <f t="shared" si="84"/>
        <v>0</v>
      </c>
      <c r="CE102" s="243">
        <f t="shared" si="85"/>
        <v>0</v>
      </c>
      <c r="CF102" s="243">
        <f t="shared" si="86"/>
        <v>0</v>
      </c>
    </row>
    <row r="103" spans="1:84" ht="20.100000000000001" customHeight="1" x14ac:dyDescent="0.15">
      <c r="A103" s="252">
        <f>IF(A102="",ROW()-3-COUNTBLANK($A$4:$A102),A102+1)</f>
        <v>100</v>
      </c>
      <c r="B103" s="253">
        <f>IF(A103="","",IF(B102="",ROW()-3-COUNTBLANK($B$4:$B102),B102+1))</f>
        <v>100</v>
      </c>
      <c r="C103" s="239" t="str">
        <f t="shared" si="51"/>
        <v>S</v>
      </c>
      <c r="D103" s="240"/>
      <c r="E103" s="241" t="str">
        <f>IF(D103="","",COUNTIF($D$4:D103,D103))</f>
        <v/>
      </c>
      <c r="F103" s="310" t="str">
        <f>IF(D103="","",VLOOKUP(D103,'様式A-2'!$B$10:$E$434,4,0))</f>
        <v/>
      </c>
      <c r="G103" s="241"/>
      <c r="H103" s="241"/>
      <c r="I103" s="241"/>
      <c r="J103" s="241"/>
      <c r="K103" s="241"/>
      <c r="L103" s="346"/>
      <c r="M103" s="346"/>
      <c r="N103" s="346"/>
      <c r="O103" s="346"/>
      <c r="P103" s="388"/>
      <c r="Q103" s="242">
        <f t="shared" si="52"/>
        <v>0</v>
      </c>
      <c r="R103" s="243">
        <f t="shared" si="53"/>
        <v>0</v>
      </c>
      <c r="S103" s="243" t="str">
        <f t="shared" si="54"/>
        <v/>
      </c>
      <c r="T103" s="241"/>
      <c r="U103" s="241" t="str">
        <f t="shared" si="55"/>
        <v/>
      </c>
      <c r="V103" s="241" t="str">
        <f t="shared" si="89"/>
        <v/>
      </c>
      <c r="W103" s="241"/>
      <c r="X103" s="241"/>
      <c r="Y103" s="241" t="str">
        <f t="shared" si="56"/>
        <v/>
      </c>
      <c r="Z103" s="241" t="str">
        <f t="shared" si="57"/>
        <v/>
      </c>
      <c r="AA103" s="241" t="str">
        <f t="shared" si="48"/>
        <v/>
      </c>
      <c r="AB103" s="241" t="str">
        <f t="shared" si="58"/>
        <v/>
      </c>
      <c r="AC103" s="241" t="str">
        <f t="shared" si="59"/>
        <v/>
      </c>
      <c r="AD103" s="241" t="str">
        <f t="shared" si="60"/>
        <v/>
      </c>
      <c r="AE103" s="241" t="str">
        <f t="shared" si="49"/>
        <v/>
      </c>
      <c r="AF103" s="241" t="str">
        <f t="shared" si="50"/>
        <v/>
      </c>
      <c r="AG103" s="241"/>
      <c r="AH103" s="242" t="str">
        <f t="shared" si="88"/>
        <v/>
      </c>
      <c r="AI103" s="242" t="str">
        <f t="shared" si="61"/>
        <v/>
      </c>
      <c r="BG103" s="245">
        <f t="shared" si="62"/>
        <v>0</v>
      </c>
      <c r="BH103" s="242">
        <f t="shared" si="63"/>
        <v>0</v>
      </c>
      <c r="BI103" s="242">
        <f t="shared" si="64"/>
        <v>0</v>
      </c>
      <c r="BJ103" s="242">
        <f t="shared" si="65"/>
        <v>0</v>
      </c>
      <c r="BK103" s="351">
        <f t="shared" si="66"/>
        <v>0</v>
      </c>
      <c r="BL103" s="246">
        <f t="shared" si="67"/>
        <v>0</v>
      </c>
      <c r="BM103" s="243">
        <f t="shared" si="68"/>
        <v>0</v>
      </c>
      <c r="BN103" s="243">
        <f t="shared" si="69"/>
        <v>0</v>
      </c>
      <c r="BO103" s="247">
        <f t="shared" si="70"/>
        <v>0</v>
      </c>
      <c r="BP103" s="248">
        <f t="shared" si="71"/>
        <v>0</v>
      </c>
      <c r="BQ103" s="243">
        <f t="shared" si="72"/>
        <v>0</v>
      </c>
      <c r="BR103" s="243">
        <f t="shared" si="73"/>
        <v>0</v>
      </c>
      <c r="BS103" s="249">
        <f t="shared" si="74"/>
        <v>0</v>
      </c>
      <c r="BT103" s="255" t="str">
        <f t="shared" si="87"/>
        <v/>
      </c>
      <c r="BU103" s="350">
        <f t="shared" si="75"/>
        <v>0</v>
      </c>
      <c r="BV103" s="350">
        <f t="shared" si="76"/>
        <v>0</v>
      </c>
      <c r="BW103" s="350">
        <f t="shared" si="77"/>
        <v>0</v>
      </c>
      <c r="BX103" s="353">
        <f t="shared" si="78"/>
        <v>0</v>
      </c>
      <c r="BY103" s="246">
        <f t="shared" si="79"/>
        <v>0</v>
      </c>
      <c r="BZ103" s="243">
        <f t="shared" si="80"/>
        <v>0</v>
      </c>
      <c r="CA103" s="243">
        <f t="shared" si="81"/>
        <v>0</v>
      </c>
      <c r="CB103" s="247">
        <f t="shared" si="82"/>
        <v>0</v>
      </c>
      <c r="CC103" s="246">
        <f t="shared" si="83"/>
        <v>0</v>
      </c>
      <c r="CD103" s="243">
        <f t="shared" si="84"/>
        <v>0</v>
      </c>
      <c r="CE103" s="243">
        <f t="shared" si="85"/>
        <v>0</v>
      </c>
      <c r="CF103" s="243">
        <f t="shared" si="86"/>
        <v>0</v>
      </c>
    </row>
    <row r="104" spans="1:84" ht="20.100000000000001" customHeight="1" x14ac:dyDescent="0.15">
      <c r="A104" s="252">
        <f>IF(A103="",ROW()-3-COUNTBLANK($A$4:$A103),A103+1)</f>
        <v>101</v>
      </c>
      <c r="B104" s="253">
        <f>IF(A104="","",IF(B103="",ROW()-3-COUNTBLANK($B$4:$B103),B103+1))</f>
        <v>101</v>
      </c>
      <c r="C104" s="239" t="str">
        <f t="shared" si="51"/>
        <v>S</v>
      </c>
      <c r="D104" s="240"/>
      <c r="E104" s="241" t="str">
        <f>IF(D104="","",COUNTIF($D$4:D104,D104))</f>
        <v/>
      </c>
      <c r="F104" s="310" t="str">
        <f>IF(D104="","",VLOOKUP(D104,'様式A-2'!$B$10:$E$434,4,0))</f>
        <v/>
      </c>
      <c r="G104" s="241"/>
      <c r="H104" s="241"/>
      <c r="I104" s="241"/>
      <c r="J104" s="241"/>
      <c r="K104" s="241"/>
      <c r="L104" s="346"/>
      <c r="M104" s="346"/>
      <c r="N104" s="346"/>
      <c r="O104" s="346"/>
      <c r="P104" s="388"/>
      <c r="Q104" s="242">
        <f t="shared" si="52"/>
        <v>0</v>
      </c>
      <c r="R104" s="243">
        <f t="shared" si="53"/>
        <v>0</v>
      </c>
      <c r="S104" s="243" t="str">
        <f t="shared" si="54"/>
        <v/>
      </c>
      <c r="T104" s="241"/>
      <c r="U104" s="241" t="str">
        <f t="shared" si="55"/>
        <v/>
      </c>
      <c r="V104" s="241" t="str">
        <f t="shared" si="89"/>
        <v/>
      </c>
      <c r="W104" s="241"/>
      <c r="X104" s="241"/>
      <c r="Y104" s="241" t="str">
        <f t="shared" si="56"/>
        <v/>
      </c>
      <c r="Z104" s="241" t="str">
        <f t="shared" si="57"/>
        <v/>
      </c>
      <c r="AA104" s="241" t="str">
        <f t="shared" si="48"/>
        <v/>
      </c>
      <c r="AB104" s="241" t="str">
        <f t="shared" si="58"/>
        <v/>
      </c>
      <c r="AC104" s="241" t="str">
        <f t="shared" si="59"/>
        <v/>
      </c>
      <c r="AD104" s="241" t="str">
        <f t="shared" si="60"/>
        <v/>
      </c>
      <c r="AE104" s="241" t="str">
        <f t="shared" si="49"/>
        <v/>
      </c>
      <c r="AF104" s="241" t="str">
        <f t="shared" si="50"/>
        <v/>
      </c>
      <c r="AG104" s="241"/>
      <c r="AH104" s="242" t="str">
        <f t="shared" si="88"/>
        <v/>
      </c>
      <c r="AI104" s="242" t="str">
        <f t="shared" si="61"/>
        <v/>
      </c>
      <c r="BG104" s="245">
        <f t="shared" si="62"/>
        <v>0</v>
      </c>
      <c r="BH104" s="242">
        <f t="shared" si="63"/>
        <v>0</v>
      </c>
      <c r="BI104" s="242">
        <f t="shared" si="64"/>
        <v>0</v>
      </c>
      <c r="BJ104" s="242">
        <f t="shared" si="65"/>
        <v>0</v>
      </c>
      <c r="BK104" s="351">
        <f t="shared" si="66"/>
        <v>0</v>
      </c>
      <c r="BL104" s="246">
        <f t="shared" si="67"/>
        <v>0</v>
      </c>
      <c r="BM104" s="243">
        <f t="shared" si="68"/>
        <v>0</v>
      </c>
      <c r="BN104" s="243">
        <f t="shared" si="69"/>
        <v>0</v>
      </c>
      <c r="BO104" s="247">
        <f t="shared" si="70"/>
        <v>0</v>
      </c>
      <c r="BP104" s="248">
        <f t="shared" si="71"/>
        <v>0</v>
      </c>
      <c r="BQ104" s="243">
        <f t="shared" si="72"/>
        <v>0</v>
      </c>
      <c r="BR104" s="243">
        <f t="shared" si="73"/>
        <v>0</v>
      </c>
      <c r="BS104" s="249">
        <f t="shared" si="74"/>
        <v>0</v>
      </c>
      <c r="BT104" s="255" t="str">
        <f t="shared" si="87"/>
        <v/>
      </c>
      <c r="BU104" s="350">
        <f t="shared" si="75"/>
        <v>0</v>
      </c>
      <c r="BV104" s="350">
        <f t="shared" si="76"/>
        <v>0</v>
      </c>
      <c r="BW104" s="350">
        <f t="shared" si="77"/>
        <v>0</v>
      </c>
      <c r="BX104" s="353">
        <f t="shared" si="78"/>
        <v>0</v>
      </c>
      <c r="BY104" s="246">
        <f t="shared" si="79"/>
        <v>0</v>
      </c>
      <c r="BZ104" s="243">
        <f t="shared" si="80"/>
        <v>0</v>
      </c>
      <c r="CA104" s="243">
        <f t="shared" si="81"/>
        <v>0</v>
      </c>
      <c r="CB104" s="247">
        <f t="shared" si="82"/>
        <v>0</v>
      </c>
      <c r="CC104" s="246">
        <f t="shared" si="83"/>
        <v>0</v>
      </c>
      <c r="CD104" s="243">
        <f t="shared" si="84"/>
        <v>0</v>
      </c>
      <c r="CE104" s="243">
        <f t="shared" si="85"/>
        <v>0</v>
      </c>
      <c r="CF104" s="243">
        <f t="shared" si="86"/>
        <v>0</v>
      </c>
    </row>
    <row r="105" spans="1:84" ht="20.100000000000001" customHeight="1" x14ac:dyDescent="0.15">
      <c r="A105" s="252">
        <f>IF(A104="",ROW()-3-COUNTBLANK($A$4:$A104),A104+1)</f>
        <v>102</v>
      </c>
      <c r="B105" s="253">
        <f>IF(A105="","",IF(B104="",ROW()-3-COUNTBLANK($B$4:$B104),B104+1))</f>
        <v>102</v>
      </c>
      <c r="C105" s="239" t="str">
        <f t="shared" si="51"/>
        <v>S</v>
      </c>
      <c r="D105" s="240"/>
      <c r="E105" s="241" t="str">
        <f>IF(D105="","",COUNTIF($D$4:D105,D105))</f>
        <v/>
      </c>
      <c r="F105" s="310" t="str">
        <f>IF(D105="","",VLOOKUP(D105,'様式A-2'!$B$10:$E$434,4,0))</f>
        <v/>
      </c>
      <c r="G105" s="241"/>
      <c r="H105" s="241"/>
      <c r="I105" s="241"/>
      <c r="J105" s="241"/>
      <c r="K105" s="241"/>
      <c r="L105" s="346"/>
      <c r="M105" s="346"/>
      <c r="N105" s="346"/>
      <c r="O105" s="346"/>
      <c r="P105" s="388"/>
      <c r="Q105" s="242">
        <f t="shared" si="52"/>
        <v>0</v>
      </c>
      <c r="R105" s="243">
        <f t="shared" si="53"/>
        <v>0</v>
      </c>
      <c r="S105" s="243" t="str">
        <f t="shared" si="54"/>
        <v/>
      </c>
      <c r="T105" s="241"/>
      <c r="U105" s="241" t="str">
        <f t="shared" si="55"/>
        <v/>
      </c>
      <c r="V105" s="241" t="str">
        <f t="shared" si="89"/>
        <v/>
      </c>
      <c r="W105" s="241"/>
      <c r="X105" s="241"/>
      <c r="Y105" s="241" t="str">
        <f t="shared" si="56"/>
        <v/>
      </c>
      <c r="Z105" s="241" t="str">
        <f t="shared" si="57"/>
        <v/>
      </c>
      <c r="AA105" s="241" t="str">
        <f t="shared" si="48"/>
        <v/>
      </c>
      <c r="AB105" s="241" t="str">
        <f t="shared" si="58"/>
        <v/>
      </c>
      <c r="AC105" s="241" t="str">
        <f t="shared" si="59"/>
        <v/>
      </c>
      <c r="AD105" s="241" t="str">
        <f t="shared" si="60"/>
        <v/>
      </c>
      <c r="AE105" s="241" t="str">
        <f t="shared" si="49"/>
        <v/>
      </c>
      <c r="AF105" s="241" t="str">
        <f t="shared" si="50"/>
        <v/>
      </c>
      <c r="AG105" s="241"/>
      <c r="AH105" s="242" t="str">
        <f t="shared" si="88"/>
        <v/>
      </c>
      <c r="AI105" s="242" t="str">
        <f t="shared" si="61"/>
        <v/>
      </c>
      <c r="BG105" s="245">
        <f t="shared" si="62"/>
        <v>0</v>
      </c>
      <c r="BH105" s="242">
        <f t="shared" si="63"/>
        <v>0</v>
      </c>
      <c r="BI105" s="242">
        <f t="shared" si="64"/>
        <v>0</v>
      </c>
      <c r="BJ105" s="242">
        <f t="shared" si="65"/>
        <v>0</v>
      </c>
      <c r="BK105" s="351">
        <f t="shared" si="66"/>
        <v>0</v>
      </c>
      <c r="BL105" s="246">
        <f t="shared" si="67"/>
        <v>0</v>
      </c>
      <c r="BM105" s="243">
        <f t="shared" si="68"/>
        <v>0</v>
      </c>
      <c r="BN105" s="243">
        <f t="shared" si="69"/>
        <v>0</v>
      </c>
      <c r="BO105" s="247">
        <f t="shared" si="70"/>
        <v>0</v>
      </c>
      <c r="BP105" s="248">
        <f t="shared" si="71"/>
        <v>0</v>
      </c>
      <c r="BQ105" s="243">
        <f t="shared" si="72"/>
        <v>0</v>
      </c>
      <c r="BR105" s="243">
        <f t="shared" si="73"/>
        <v>0</v>
      </c>
      <c r="BS105" s="249">
        <f t="shared" si="74"/>
        <v>0</v>
      </c>
      <c r="BT105" s="255" t="str">
        <f t="shared" si="87"/>
        <v/>
      </c>
      <c r="BU105" s="350">
        <f t="shared" si="75"/>
        <v>0</v>
      </c>
      <c r="BV105" s="350">
        <f t="shared" si="76"/>
        <v>0</v>
      </c>
      <c r="BW105" s="350">
        <f t="shared" si="77"/>
        <v>0</v>
      </c>
      <c r="BX105" s="353">
        <f t="shared" si="78"/>
        <v>0</v>
      </c>
      <c r="BY105" s="246">
        <f t="shared" si="79"/>
        <v>0</v>
      </c>
      <c r="BZ105" s="243">
        <f t="shared" si="80"/>
        <v>0</v>
      </c>
      <c r="CA105" s="243">
        <f t="shared" si="81"/>
        <v>0</v>
      </c>
      <c r="CB105" s="247">
        <f t="shared" si="82"/>
        <v>0</v>
      </c>
      <c r="CC105" s="246">
        <f t="shared" si="83"/>
        <v>0</v>
      </c>
      <c r="CD105" s="243">
        <f t="shared" si="84"/>
        <v>0</v>
      </c>
      <c r="CE105" s="243">
        <f t="shared" si="85"/>
        <v>0</v>
      </c>
      <c r="CF105" s="243">
        <f t="shared" si="86"/>
        <v>0</v>
      </c>
    </row>
    <row r="106" spans="1:84" ht="20.100000000000001" customHeight="1" x14ac:dyDescent="0.15">
      <c r="A106" s="252">
        <f>IF(A105="",ROW()-3-COUNTBLANK($A$4:$A105),A105+1)</f>
        <v>103</v>
      </c>
      <c r="B106" s="253">
        <f>IF(A106="","",IF(B105="",ROW()-3-COUNTBLANK($B$4:$B105),B105+1))</f>
        <v>103</v>
      </c>
      <c r="C106" s="239" t="str">
        <f t="shared" si="51"/>
        <v>S</v>
      </c>
      <c r="D106" s="240"/>
      <c r="E106" s="241" t="str">
        <f>IF(D106="","",COUNTIF($D$4:D106,D106))</f>
        <v/>
      </c>
      <c r="F106" s="310" t="str">
        <f>IF(D106="","",VLOOKUP(D106,'様式A-2'!$B$10:$E$434,4,0))</f>
        <v/>
      </c>
      <c r="G106" s="241"/>
      <c r="H106" s="241"/>
      <c r="I106" s="241"/>
      <c r="J106" s="241"/>
      <c r="K106" s="241"/>
      <c r="L106" s="346"/>
      <c r="M106" s="346"/>
      <c r="N106" s="346"/>
      <c r="O106" s="346"/>
      <c r="P106" s="388"/>
      <c r="Q106" s="242">
        <f t="shared" si="52"/>
        <v>0</v>
      </c>
      <c r="R106" s="243">
        <f t="shared" si="53"/>
        <v>0</v>
      </c>
      <c r="S106" s="243" t="str">
        <f t="shared" si="54"/>
        <v/>
      </c>
      <c r="T106" s="241"/>
      <c r="U106" s="241" t="str">
        <f t="shared" si="55"/>
        <v/>
      </c>
      <c r="V106" s="241" t="str">
        <f t="shared" si="89"/>
        <v/>
      </c>
      <c r="W106" s="241"/>
      <c r="X106" s="241"/>
      <c r="Y106" s="241" t="str">
        <f t="shared" si="56"/>
        <v/>
      </c>
      <c r="Z106" s="241" t="str">
        <f t="shared" si="57"/>
        <v/>
      </c>
      <c r="AA106" s="241" t="str">
        <f t="shared" si="48"/>
        <v/>
      </c>
      <c r="AB106" s="241" t="str">
        <f t="shared" si="58"/>
        <v/>
      </c>
      <c r="AC106" s="241" t="str">
        <f t="shared" si="59"/>
        <v/>
      </c>
      <c r="AD106" s="241" t="str">
        <f t="shared" si="60"/>
        <v/>
      </c>
      <c r="AE106" s="241" t="str">
        <f t="shared" si="49"/>
        <v/>
      </c>
      <c r="AF106" s="241" t="str">
        <f t="shared" si="50"/>
        <v/>
      </c>
      <c r="AG106" s="241"/>
      <c r="AH106" s="242" t="str">
        <f t="shared" si="88"/>
        <v/>
      </c>
      <c r="AI106" s="242" t="str">
        <f t="shared" si="61"/>
        <v/>
      </c>
      <c r="BG106" s="245">
        <f t="shared" si="62"/>
        <v>0</v>
      </c>
      <c r="BH106" s="242">
        <f t="shared" si="63"/>
        <v>0</v>
      </c>
      <c r="BI106" s="242">
        <f t="shared" si="64"/>
        <v>0</v>
      </c>
      <c r="BJ106" s="242">
        <f t="shared" si="65"/>
        <v>0</v>
      </c>
      <c r="BK106" s="351">
        <f t="shared" si="66"/>
        <v>0</v>
      </c>
      <c r="BL106" s="246">
        <f t="shared" si="67"/>
        <v>0</v>
      </c>
      <c r="BM106" s="243">
        <f t="shared" si="68"/>
        <v>0</v>
      </c>
      <c r="BN106" s="243">
        <f t="shared" si="69"/>
        <v>0</v>
      </c>
      <c r="BO106" s="247">
        <f t="shared" si="70"/>
        <v>0</v>
      </c>
      <c r="BP106" s="248">
        <f t="shared" si="71"/>
        <v>0</v>
      </c>
      <c r="BQ106" s="243">
        <f t="shared" si="72"/>
        <v>0</v>
      </c>
      <c r="BR106" s="243">
        <f t="shared" si="73"/>
        <v>0</v>
      </c>
      <c r="BS106" s="249">
        <f t="shared" si="74"/>
        <v>0</v>
      </c>
      <c r="BT106" s="255" t="str">
        <f t="shared" si="87"/>
        <v/>
      </c>
      <c r="BU106" s="350">
        <f t="shared" si="75"/>
        <v>0</v>
      </c>
      <c r="BV106" s="350">
        <f t="shared" si="76"/>
        <v>0</v>
      </c>
      <c r="BW106" s="350">
        <f t="shared" si="77"/>
        <v>0</v>
      </c>
      <c r="BX106" s="353">
        <f t="shared" si="78"/>
        <v>0</v>
      </c>
      <c r="BY106" s="246">
        <f t="shared" si="79"/>
        <v>0</v>
      </c>
      <c r="BZ106" s="243">
        <f t="shared" si="80"/>
        <v>0</v>
      </c>
      <c r="CA106" s="243">
        <f t="shared" si="81"/>
        <v>0</v>
      </c>
      <c r="CB106" s="247">
        <f t="shared" si="82"/>
        <v>0</v>
      </c>
      <c r="CC106" s="246">
        <f t="shared" si="83"/>
        <v>0</v>
      </c>
      <c r="CD106" s="243">
        <f t="shared" si="84"/>
        <v>0</v>
      </c>
      <c r="CE106" s="243">
        <f t="shared" si="85"/>
        <v>0</v>
      </c>
      <c r="CF106" s="243">
        <f t="shared" si="86"/>
        <v>0</v>
      </c>
    </row>
    <row r="107" spans="1:84" ht="20.100000000000001" customHeight="1" x14ac:dyDescent="0.15">
      <c r="A107" s="252">
        <f>IF(A106="",ROW()-3-COUNTBLANK($A$4:$A106),A106+1)</f>
        <v>104</v>
      </c>
      <c r="B107" s="253">
        <f>IF(A107="","",IF(B106="",ROW()-3-COUNTBLANK($B$4:$B106),B106+1))</f>
        <v>104</v>
      </c>
      <c r="C107" s="239" t="str">
        <f t="shared" si="51"/>
        <v>S</v>
      </c>
      <c r="D107" s="240"/>
      <c r="E107" s="241" t="str">
        <f>IF(D107="","",COUNTIF($D$4:D107,D107))</f>
        <v/>
      </c>
      <c r="F107" s="310" t="str">
        <f>IF(D107="","",VLOOKUP(D107,'様式A-2'!$B$10:$E$434,4,0))</f>
        <v/>
      </c>
      <c r="G107" s="241"/>
      <c r="H107" s="241"/>
      <c r="I107" s="241"/>
      <c r="J107" s="241"/>
      <c r="K107" s="241"/>
      <c r="L107" s="346"/>
      <c r="M107" s="346"/>
      <c r="N107" s="346"/>
      <c r="O107" s="346"/>
      <c r="P107" s="388"/>
      <c r="Q107" s="242">
        <f t="shared" si="52"/>
        <v>0</v>
      </c>
      <c r="R107" s="243">
        <f t="shared" si="53"/>
        <v>0</v>
      </c>
      <c r="S107" s="243" t="str">
        <f t="shared" si="54"/>
        <v/>
      </c>
      <c r="T107" s="241"/>
      <c r="U107" s="241" t="str">
        <f t="shared" si="55"/>
        <v/>
      </c>
      <c r="V107" s="241" t="str">
        <f t="shared" si="89"/>
        <v/>
      </c>
      <c r="W107" s="241"/>
      <c r="X107" s="241"/>
      <c r="Y107" s="241" t="str">
        <f t="shared" si="56"/>
        <v/>
      </c>
      <c r="Z107" s="241" t="str">
        <f t="shared" si="57"/>
        <v/>
      </c>
      <c r="AA107" s="241" t="str">
        <f t="shared" si="48"/>
        <v/>
      </c>
      <c r="AB107" s="241" t="str">
        <f t="shared" si="58"/>
        <v/>
      </c>
      <c r="AC107" s="241" t="str">
        <f t="shared" si="59"/>
        <v/>
      </c>
      <c r="AD107" s="241" t="str">
        <f t="shared" si="60"/>
        <v/>
      </c>
      <c r="AE107" s="241" t="str">
        <f t="shared" si="49"/>
        <v/>
      </c>
      <c r="AF107" s="241" t="str">
        <f t="shared" si="50"/>
        <v/>
      </c>
      <c r="AG107" s="241"/>
      <c r="AH107" s="242" t="str">
        <f t="shared" si="88"/>
        <v/>
      </c>
      <c r="AI107" s="242" t="str">
        <f t="shared" si="61"/>
        <v/>
      </c>
      <c r="BG107" s="245">
        <f t="shared" si="62"/>
        <v>0</v>
      </c>
      <c r="BH107" s="242">
        <f t="shared" si="63"/>
        <v>0</v>
      </c>
      <c r="BI107" s="242">
        <f t="shared" si="64"/>
        <v>0</v>
      </c>
      <c r="BJ107" s="242">
        <f t="shared" si="65"/>
        <v>0</v>
      </c>
      <c r="BK107" s="351">
        <f t="shared" si="66"/>
        <v>0</v>
      </c>
      <c r="BL107" s="246">
        <f t="shared" si="67"/>
        <v>0</v>
      </c>
      <c r="BM107" s="243">
        <f t="shared" si="68"/>
        <v>0</v>
      </c>
      <c r="BN107" s="243">
        <f t="shared" si="69"/>
        <v>0</v>
      </c>
      <c r="BO107" s="247">
        <f t="shared" si="70"/>
        <v>0</v>
      </c>
      <c r="BP107" s="248">
        <f t="shared" si="71"/>
        <v>0</v>
      </c>
      <c r="BQ107" s="243">
        <f t="shared" si="72"/>
        <v>0</v>
      </c>
      <c r="BR107" s="243">
        <f t="shared" si="73"/>
        <v>0</v>
      </c>
      <c r="BS107" s="249">
        <f t="shared" si="74"/>
        <v>0</v>
      </c>
      <c r="BT107" s="255" t="str">
        <f t="shared" si="87"/>
        <v/>
      </c>
      <c r="BU107" s="350">
        <f t="shared" si="75"/>
        <v>0</v>
      </c>
      <c r="BV107" s="350">
        <f t="shared" si="76"/>
        <v>0</v>
      </c>
      <c r="BW107" s="350">
        <f t="shared" si="77"/>
        <v>0</v>
      </c>
      <c r="BX107" s="353">
        <f t="shared" si="78"/>
        <v>0</v>
      </c>
      <c r="BY107" s="246">
        <f t="shared" si="79"/>
        <v>0</v>
      </c>
      <c r="BZ107" s="243">
        <f t="shared" si="80"/>
        <v>0</v>
      </c>
      <c r="CA107" s="243">
        <f t="shared" si="81"/>
        <v>0</v>
      </c>
      <c r="CB107" s="247">
        <f t="shared" si="82"/>
        <v>0</v>
      </c>
      <c r="CC107" s="246">
        <f t="shared" si="83"/>
        <v>0</v>
      </c>
      <c r="CD107" s="243">
        <f t="shared" si="84"/>
        <v>0</v>
      </c>
      <c r="CE107" s="243">
        <f t="shared" si="85"/>
        <v>0</v>
      </c>
      <c r="CF107" s="243">
        <f t="shared" si="86"/>
        <v>0</v>
      </c>
    </row>
    <row r="108" spans="1:84" ht="20.100000000000001" customHeight="1" x14ac:dyDescent="0.15">
      <c r="A108" s="252">
        <f>IF(A107="",ROW()-3-COUNTBLANK($A$4:$A107),A107+1)</f>
        <v>105</v>
      </c>
      <c r="B108" s="253">
        <f>IF(A108="","",IF(B107="",ROW()-3-COUNTBLANK($B$4:$B107),B107+1))</f>
        <v>105</v>
      </c>
      <c r="C108" s="239" t="str">
        <f t="shared" si="51"/>
        <v>S</v>
      </c>
      <c r="D108" s="240"/>
      <c r="E108" s="241" t="str">
        <f>IF(D108="","",COUNTIF($D$4:D108,D108))</f>
        <v/>
      </c>
      <c r="F108" s="310" t="str">
        <f>IF(D108="","",VLOOKUP(D108,'様式A-2'!$B$10:$E$434,4,0))</f>
        <v/>
      </c>
      <c r="G108" s="241"/>
      <c r="H108" s="241"/>
      <c r="I108" s="241"/>
      <c r="J108" s="241"/>
      <c r="K108" s="241"/>
      <c r="L108" s="346"/>
      <c r="M108" s="346"/>
      <c r="N108" s="346"/>
      <c r="O108" s="346"/>
      <c r="P108" s="388"/>
      <c r="Q108" s="242">
        <f t="shared" si="52"/>
        <v>0</v>
      </c>
      <c r="R108" s="243">
        <f t="shared" si="53"/>
        <v>0</v>
      </c>
      <c r="S108" s="243" t="str">
        <f t="shared" si="54"/>
        <v/>
      </c>
      <c r="T108" s="241"/>
      <c r="U108" s="241" t="str">
        <f t="shared" si="55"/>
        <v/>
      </c>
      <c r="V108" s="241" t="str">
        <f t="shared" si="89"/>
        <v/>
      </c>
      <c r="W108" s="241"/>
      <c r="X108" s="241"/>
      <c r="Y108" s="241" t="str">
        <f t="shared" si="56"/>
        <v/>
      </c>
      <c r="Z108" s="241" t="str">
        <f t="shared" si="57"/>
        <v/>
      </c>
      <c r="AA108" s="241" t="str">
        <f t="shared" si="48"/>
        <v/>
      </c>
      <c r="AB108" s="241" t="str">
        <f t="shared" si="58"/>
        <v/>
      </c>
      <c r="AC108" s="241" t="str">
        <f t="shared" si="59"/>
        <v/>
      </c>
      <c r="AD108" s="241" t="str">
        <f t="shared" si="60"/>
        <v/>
      </c>
      <c r="AE108" s="241" t="str">
        <f t="shared" si="49"/>
        <v/>
      </c>
      <c r="AF108" s="241" t="str">
        <f t="shared" si="50"/>
        <v/>
      </c>
      <c r="AG108" s="241"/>
      <c r="AH108" s="242" t="str">
        <f t="shared" si="88"/>
        <v/>
      </c>
      <c r="AI108" s="242" t="str">
        <f t="shared" si="61"/>
        <v/>
      </c>
      <c r="BG108" s="245">
        <f t="shared" si="62"/>
        <v>0</v>
      </c>
      <c r="BH108" s="242">
        <f t="shared" si="63"/>
        <v>0</v>
      </c>
      <c r="BI108" s="242">
        <f t="shared" si="64"/>
        <v>0</v>
      </c>
      <c r="BJ108" s="242">
        <f t="shared" si="65"/>
        <v>0</v>
      </c>
      <c r="BK108" s="351">
        <f t="shared" si="66"/>
        <v>0</v>
      </c>
      <c r="BL108" s="246">
        <f t="shared" si="67"/>
        <v>0</v>
      </c>
      <c r="BM108" s="243">
        <f t="shared" si="68"/>
        <v>0</v>
      </c>
      <c r="BN108" s="243">
        <f t="shared" si="69"/>
        <v>0</v>
      </c>
      <c r="BO108" s="247">
        <f t="shared" si="70"/>
        <v>0</v>
      </c>
      <c r="BP108" s="248">
        <f t="shared" si="71"/>
        <v>0</v>
      </c>
      <c r="BQ108" s="243">
        <f t="shared" si="72"/>
        <v>0</v>
      </c>
      <c r="BR108" s="243">
        <f t="shared" si="73"/>
        <v>0</v>
      </c>
      <c r="BS108" s="249">
        <f t="shared" si="74"/>
        <v>0</v>
      </c>
      <c r="BT108" s="255" t="str">
        <f t="shared" si="87"/>
        <v/>
      </c>
      <c r="BU108" s="350">
        <f t="shared" si="75"/>
        <v>0</v>
      </c>
      <c r="BV108" s="350">
        <f t="shared" si="76"/>
        <v>0</v>
      </c>
      <c r="BW108" s="350">
        <f t="shared" si="77"/>
        <v>0</v>
      </c>
      <c r="BX108" s="353">
        <f t="shared" si="78"/>
        <v>0</v>
      </c>
      <c r="BY108" s="246">
        <f t="shared" si="79"/>
        <v>0</v>
      </c>
      <c r="BZ108" s="243">
        <f t="shared" si="80"/>
        <v>0</v>
      </c>
      <c r="CA108" s="243">
        <f t="shared" si="81"/>
        <v>0</v>
      </c>
      <c r="CB108" s="247">
        <f t="shared" si="82"/>
        <v>0</v>
      </c>
      <c r="CC108" s="246">
        <f t="shared" si="83"/>
        <v>0</v>
      </c>
      <c r="CD108" s="243">
        <f t="shared" si="84"/>
        <v>0</v>
      </c>
      <c r="CE108" s="243">
        <f t="shared" si="85"/>
        <v>0</v>
      </c>
      <c r="CF108" s="243">
        <f t="shared" si="86"/>
        <v>0</v>
      </c>
    </row>
    <row r="109" spans="1:84" ht="20.100000000000001" customHeight="1" x14ac:dyDescent="0.15">
      <c r="A109" s="252">
        <f>IF(A108="",ROW()-3-COUNTBLANK($A$4:$A108),A108+1)</f>
        <v>106</v>
      </c>
      <c r="B109" s="253">
        <f>IF(A109="","",IF(B108="",ROW()-3-COUNTBLANK($B$4:$B108),B108+1))</f>
        <v>106</v>
      </c>
      <c r="C109" s="239" t="str">
        <f t="shared" si="51"/>
        <v>S</v>
      </c>
      <c r="D109" s="240"/>
      <c r="E109" s="241" t="str">
        <f>IF(D109="","",COUNTIF($D$4:D109,D109))</f>
        <v/>
      </c>
      <c r="F109" s="310" t="str">
        <f>IF(D109="","",VLOOKUP(D109,'様式A-2'!$B$10:$E$434,4,0))</f>
        <v/>
      </c>
      <c r="G109" s="241"/>
      <c r="H109" s="241"/>
      <c r="I109" s="241"/>
      <c r="J109" s="241"/>
      <c r="K109" s="241"/>
      <c r="L109" s="346"/>
      <c r="M109" s="346"/>
      <c r="N109" s="346"/>
      <c r="O109" s="346"/>
      <c r="P109" s="388"/>
      <c r="Q109" s="242">
        <f t="shared" si="52"/>
        <v>0</v>
      </c>
      <c r="R109" s="243">
        <f t="shared" si="53"/>
        <v>0</v>
      </c>
      <c r="S109" s="243" t="str">
        <f t="shared" si="54"/>
        <v/>
      </c>
      <c r="T109" s="241"/>
      <c r="U109" s="241" t="str">
        <f t="shared" si="55"/>
        <v/>
      </c>
      <c r="V109" s="241" t="str">
        <f t="shared" si="89"/>
        <v/>
      </c>
      <c r="W109" s="241"/>
      <c r="X109" s="241"/>
      <c r="Y109" s="241" t="str">
        <f t="shared" si="56"/>
        <v/>
      </c>
      <c r="Z109" s="241" t="str">
        <f t="shared" si="57"/>
        <v/>
      </c>
      <c r="AA109" s="241" t="str">
        <f t="shared" si="48"/>
        <v/>
      </c>
      <c r="AB109" s="241" t="str">
        <f t="shared" si="58"/>
        <v/>
      </c>
      <c r="AC109" s="241" t="str">
        <f t="shared" si="59"/>
        <v/>
      </c>
      <c r="AD109" s="241" t="str">
        <f t="shared" si="60"/>
        <v/>
      </c>
      <c r="AE109" s="241" t="str">
        <f t="shared" si="49"/>
        <v/>
      </c>
      <c r="AF109" s="241" t="str">
        <f t="shared" si="50"/>
        <v/>
      </c>
      <c r="AG109" s="241"/>
      <c r="AH109" s="242" t="str">
        <f t="shared" si="88"/>
        <v/>
      </c>
      <c r="AI109" s="242" t="str">
        <f t="shared" si="61"/>
        <v/>
      </c>
      <c r="BG109" s="245">
        <f t="shared" si="62"/>
        <v>0</v>
      </c>
      <c r="BH109" s="242">
        <f t="shared" si="63"/>
        <v>0</v>
      </c>
      <c r="BI109" s="242">
        <f t="shared" si="64"/>
        <v>0</v>
      </c>
      <c r="BJ109" s="242">
        <f t="shared" si="65"/>
        <v>0</v>
      </c>
      <c r="BK109" s="351">
        <f t="shared" si="66"/>
        <v>0</v>
      </c>
      <c r="BL109" s="246">
        <f t="shared" si="67"/>
        <v>0</v>
      </c>
      <c r="BM109" s="243">
        <f t="shared" si="68"/>
        <v>0</v>
      </c>
      <c r="BN109" s="243">
        <f t="shared" si="69"/>
        <v>0</v>
      </c>
      <c r="BO109" s="247">
        <f t="shared" si="70"/>
        <v>0</v>
      </c>
      <c r="BP109" s="248">
        <f t="shared" si="71"/>
        <v>0</v>
      </c>
      <c r="BQ109" s="243">
        <f t="shared" si="72"/>
        <v>0</v>
      </c>
      <c r="BR109" s="243">
        <f t="shared" si="73"/>
        <v>0</v>
      </c>
      <c r="BS109" s="249">
        <f t="shared" si="74"/>
        <v>0</v>
      </c>
      <c r="BT109" s="255" t="str">
        <f t="shared" si="87"/>
        <v/>
      </c>
      <c r="BU109" s="350">
        <f t="shared" si="75"/>
        <v>0</v>
      </c>
      <c r="BV109" s="350">
        <f t="shared" si="76"/>
        <v>0</v>
      </c>
      <c r="BW109" s="350">
        <f t="shared" si="77"/>
        <v>0</v>
      </c>
      <c r="BX109" s="353">
        <f t="shared" si="78"/>
        <v>0</v>
      </c>
      <c r="BY109" s="246">
        <f t="shared" si="79"/>
        <v>0</v>
      </c>
      <c r="BZ109" s="243">
        <f t="shared" si="80"/>
        <v>0</v>
      </c>
      <c r="CA109" s="243">
        <f t="shared" si="81"/>
        <v>0</v>
      </c>
      <c r="CB109" s="247">
        <f t="shared" si="82"/>
        <v>0</v>
      </c>
      <c r="CC109" s="246">
        <f t="shared" si="83"/>
        <v>0</v>
      </c>
      <c r="CD109" s="243">
        <f t="shared" si="84"/>
        <v>0</v>
      </c>
      <c r="CE109" s="243">
        <f t="shared" si="85"/>
        <v>0</v>
      </c>
      <c r="CF109" s="243">
        <f t="shared" si="86"/>
        <v>0</v>
      </c>
    </row>
    <row r="110" spans="1:84" ht="20.100000000000001" customHeight="1" x14ac:dyDescent="0.15">
      <c r="A110" s="252">
        <f>IF(A109="",ROW()-3-COUNTBLANK($A$4:$A109),A109+1)</f>
        <v>107</v>
      </c>
      <c r="B110" s="253">
        <f>IF(A110="","",IF(B109="",ROW()-3-COUNTBLANK($B$4:$B109),B109+1))</f>
        <v>107</v>
      </c>
      <c r="C110" s="239" t="str">
        <f t="shared" si="51"/>
        <v>S</v>
      </c>
      <c r="D110" s="240"/>
      <c r="E110" s="241" t="str">
        <f>IF(D110="","",COUNTIF($D$4:D110,D110))</f>
        <v/>
      </c>
      <c r="F110" s="310" t="str">
        <f>IF(D110="","",VLOOKUP(D110,'様式A-2'!$B$10:$E$434,4,0))</f>
        <v/>
      </c>
      <c r="G110" s="241"/>
      <c r="H110" s="241"/>
      <c r="I110" s="241"/>
      <c r="J110" s="241"/>
      <c r="K110" s="241"/>
      <c r="L110" s="346"/>
      <c r="M110" s="346"/>
      <c r="N110" s="346"/>
      <c r="O110" s="346"/>
      <c r="P110" s="388"/>
      <c r="Q110" s="242">
        <f t="shared" si="52"/>
        <v>0</v>
      </c>
      <c r="R110" s="243">
        <f t="shared" si="53"/>
        <v>0</v>
      </c>
      <c r="S110" s="243" t="str">
        <f t="shared" si="54"/>
        <v/>
      </c>
      <c r="T110" s="241"/>
      <c r="U110" s="241" t="str">
        <f t="shared" si="55"/>
        <v/>
      </c>
      <c r="V110" s="241" t="str">
        <f t="shared" si="89"/>
        <v/>
      </c>
      <c r="W110" s="241"/>
      <c r="X110" s="241"/>
      <c r="Y110" s="241" t="str">
        <f t="shared" si="56"/>
        <v/>
      </c>
      <c r="Z110" s="241" t="str">
        <f t="shared" si="57"/>
        <v/>
      </c>
      <c r="AA110" s="241" t="str">
        <f t="shared" si="48"/>
        <v/>
      </c>
      <c r="AB110" s="241" t="str">
        <f t="shared" si="58"/>
        <v/>
      </c>
      <c r="AC110" s="241" t="str">
        <f t="shared" si="59"/>
        <v/>
      </c>
      <c r="AD110" s="241" t="str">
        <f t="shared" si="60"/>
        <v/>
      </c>
      <c r="AE110" s="241" t="str">
        <f t="shared" si="49"/>
        <v/>
      </c>
      <c r="AF110" s="241" t="str">
        <f t="shared" si="50"/>
        <v/>
      </c>
      <c r="AG110" s="241"/>
      <c r="AH110" s="242" t="str">
        <f t="shared" si="88"/>
        <v/>
      </c>
      <c r="AI110" s="242" t="str">
        <f t="shared" si="61"/>
        <v/>
      </c>
      <c r="BG110" s="245">
        <f t="shared" si="62"/>
        <v>0</v>
      </c>
      <c r="BH110" s="242">
        <f t="shared" si="63"/>
        <v>0</v>
      </c>
      <c r="BI110" s="242">
        <f t="shared" si="64"/>
        <v>0</v>
      </c>
      <c r="BJ110" s="242">
        <f t="shared" si="65"/>
        <v>0</v>
      </c>
      <c r="BK110" s="351">
        <f t="shared" si="66"/>
        <v>0</v>
      </c>
      <c r="BL110" s="246">
        <f t="shared" si="67"/>
        <v>0</v>
      </c>
      <c r="BM110" s="243">
        <f t="shared" si="68"/>
        <v>0</v>
      </c>
      <c r="BN110" s="243">
        <f t="shared" si="69"/>
        <v>0</v>
      </c>
      <c r="BO110" s="247">
        <f t="shared" si="70"/>
        <v>0</v>
      </c>
      <c r="BP110" s="248">
        <f t="shared" si="71"/>
        <v>0</v>
      </c>
      <c r="BQ110" s="243">
        <f t="shared" si="72"/>
        <v>0</v>
      </c>
      <c r="BR110" s="243">
        <f t="shared" si="73"/>
        <v>0</v>
      </c>
      <c r="BS110" s="249">
        <f t="shared" si="74"/>
        <v>0</v>
      </c>
      <c r="BT110" s="255" t="str">
        <f t="shared" si="87"/>
        <v/>
      </c>
      <c r="BU110" s="350">
        <f t="shared" si="75"/>
        <v>0</v>
      </c>
      <c r="BV110" s="350">
        <f t="shared" si="76"/>
        <v>0</v>
      </c>
      <c r="BW110" s="350">
        <f t="shared" si="77"/>
        <v>0</v>
      </c>
      <c r="BX110" s="353">
        <f t="shared" si="78"/>
        <v>0</v>
      </c>
      <c r="BY110" s="246">
        <f t="shared" si="79"/>
        <v>0</v>
      </c>
      <c r="BZ110" s="243">
        <f t="shared" si="80"/>
        <v>0</v>
      </c>
      <c r="CA110" s="243">
        <f t="shared" si="81"/>
        <v>0</v>
      </c>
      <c r="CB110" s="247">
        <f t="shared" si="82"/>
        <v>0</v>
      </c>
      <c r="CC110" s="246">
        <f t="shared" si="83"/>
        <v>0</v>
      </c>
      <c r="CD110" s="243">
        <f t="shared" si="84"/>
        <v>0</v>
      </c>
      <c r="CE110" s="243">
        <f t="shared" si="85"/>
        <v>0</v>
      </c>
      <c r="CF110" s="243">
        <f t="shared" si="86"/>
        <v>0</v>
      </c>
    </row>
    <row r="111" spans="1:84" ht="20.100000000000001" customHeight="1" x14ac:dyDescent="0.15">
      <c r="A111" s="252">
        <f>IF(A110="",ROW()-3-COUNTBLANK($A$4:$A110),A110+1)</f>
        <v>108</v>
      </c>
      <c r="B111" s="253">
        <f>IF(A111="","",IF(B110="",ROW()-3-COUNTBLANK($B$4:$B110),B110+1))</f>
        <v>108</v>
      </c>
      <c r="C111" s="239" t="str">
        <f t="shared" si="51"/>
        <v>S</v>
      </c>
      <c r="D111" s="240"/>
      <c r="E111" s="241" t="str">
        <f>IF(D111="","",COUNTIF($D$4:D111,D111))</f>
        <v/>
      </c>
      <c r="F111" s="310" t="str">
        <f>IF(D111="","",VLOOKUP(D111,'様式A-2'!$B$10:$E$434,4,0))</f>
        <v/>
      </c>
      <c r="G111" s="241"/>
      <c r="H111" s="241"/>
      <c r="I111" s="241"/>
      <c r="J111" s="241"/>
      <c r="K111" s="241"/>
      <c r="L111" s="346"/>
      <c r="M111" s="346"/>
      <c r="N111" s="346"/>
      <c r="O111" s="346"/>
      <c r="P111" s="388"/>
      <c r="Q111" s="242">
        <f t="shared" si="52"/>
        <v>0</v>
      </c>
      <c r="R111" s="243">
        <f t="shared" si="53"/>
        <v>0</v>
      </c>
      <c r="S111" s="243" t="str">
        <f t="shared" si="54"/>
        <v/>
      </c>
      <c r="T111" s="241"/>
      <c r="U111" s="241" t="str">
        <f t="shared" si="55"/>
        <v/>
      </c>
      <c r="V111" s="241" t="str">
        <f t="shared" si="89"/>
        <v/>
      </c>
      <c r="W111" s="241"/>
      <c r="X111" s="241"/>
      <c r="Y111" s="241" t="str">
        <f t="shared" si="56"/>
        <v/>
      </c>
      <c r="Z111" s="241" t="str">
        <f t="shared" si="57"/>
        <v/>
      </c>
      <c r="AA111" s="241" t="str">
        <f t="shared" si="48"/>
        <v/>
      </c>
      <c r="AB111" s="241" t="str">
        <f t="shared" si="58"/>
        <v/>
      </c>
      <c r="AC111" s="241" t="str">
        <f t="shared" si="59"/>
        <v/>
      </c>
      <c r="AD111" s="241" t="str">
        <f t="shared" si="60"/>
        <v/>
      </c>
      <c r="AE111" s="241" t="str">
        <f t="shared" si="49"/>
        <v/>
      </c>
      <c r="AF111" s="241" t="str">
        <f t="shared" si="50"/>
        <v/>
      </c>
      <c r="AG111" s="241"/>
      <c r="AH111" s="242" t="str">
        <f t="shared" si="88"/>
        <v/>
      </c>
      <c r="AI111" s="242" t="str">
        <f t="shared" si="61"/>
        <v/>
      </c>
      <c r="BG111" s="245">
        <f t="shared" si="62"/>
        <v>0</v>
      </c>
      <c r="BH111" s="242">
        <f t="shared" si="63"/>
        <v>0</v>
      </c>
      <c r="BI111" s="242">
        <f t="shared" si="64"/>
        <v>0</v>
      </c>
      <c r="BJ111" s="242">
        <f t="shared" si="65"/>
        <v>0</v>
      </c>
      <c r="BK111" s="351">
        <f t="shared" si="66"/>
        <v>0</v>
      </c>
      <c r="BL111" s="246">
        <f t="shared" si="67"/>
        <v>0</v>
      </c>
      <c r="BM111" s="243">
        <f t="shared" si="68"/>
        <v>0</v>
      </c>
      <c r="BN111" s="243">
        <f t="shared" si="69"/>
        <v>0</v>
      </c>
      <c r="BO111" s="247">
        <f t="shared" si="70"/>
        <v>0</v>
      </c>
      <c r="BP111" s="248">
        <f t="shared" si="71"/>
        <v>0</v>
      </c>
      <c r="BQ111" s="243">
        <f t="shared" si="72"/>
        <v>0</v>
      </c>
      <c r="BR111" s="243">
        <f t="shared" si="73"/>
        <v>0</v>
      </c>
      <c r="BS111" s="249">
        <f t="shared" si="74"/>
        <v>0</v>
      </c>
      <c r="BT111" s="255" t="str">
        <f t="shared" si="87"/>
        <v/>
      </c>
      <c r="BU111" s="350">
        <f t="shared" si="75"/>
        <v>0</v>
      </c>
      <c r="BV111" s="350">
        <f t="shared" si="76"/>
        <v>0</v>
      </c>
      <c r="BW111" s="350">
        <f t="shared" si="77"/>
        <v>0</v>
      </c>
      <c r="BX111" s="353">
        <f t="shared" si="78"/>
        <v>0</v>
      </c>
      <c r="BY111" s="246">
        <f t="shared" si="79"/>
        <v>0</v>
      </c>
      <c r="BZ111" s="243">
        <f t="shared" si="80"/>
        <v>0</v>
      </c>
      <c r="CA111" s="243">
        <f t="shared" si="81"/>
        <v>0</v>
      </c>
      <c r="CB111" s="247">
        <f t="shared" si="82"/>
        <v>0</v>
      </c>
      <c r="CC111" s="246">
        <f t="shared" si="83"/>
        <v>0</v>
      </c>
      <c r="CD111" s="243">
        <f t="shared" si="84"/>
        <v>0</v>
      </c>
      <c r="CE111" s="243">
        <f t="shared" si="85"/>
        <v>0</v>
      </c>
      <c r="CF111" s="243">
        <f t="shared" si="86"/>
        <v>0</v>
      </c>
    </row>
    <row r="112" spans="1:84" ht="20.100000000000001" customHeight="1" x14ac:dyDescent="0.15">
      <c r="A112" s="252">
        <f>IF(A111="",ROW()-3-COUNTBLANK($A$4:$A111),A111+1)</f>
        <v>109</v>
      </c>
      <c r="B112" s="253">
        <f>IF(A112="","",IF(B111="",ROW()-3-COUNTBLANK($B$4:$B111),B111+1))</f>
        <v>109</v>
      </c>
      <c r="C112" s="239" t="str">
        <f t="shared" si="51"/>
        <v>S</v>
      </c>
      <c r="D112" s="240"/>
      <c r="E112" s="241" t="str">
        <f>IF(D112="","",COUNTIF($D$4:D112,D112))</f>
        <v/>
      </c>
      <c r="F112" s="310" t="str">
        <f>IF(D112="","",VLOOKUP(D112,'様式A-2'!$B$10:$E$434,4,0))</f>
        <v/>
      </c>
      <c r="G112" s="241"/>
      <c r="H112" s="241"/>
      <c r="I112" s="241"/>
      <c r="J112" s="241"/>
      <c r="K112" s="241"/>
      <c r="L112" s="346"/>
      <c r="M112" s="346"/>
      <c r="N112" s="346"/>
      <c r="O112" s="346"/>
      <c r="P112" s="388"/>
      <c r="Q112" s="242">
        <f t="shared" si="52"/>
        <v>0</v>
      </c>
      <c r="R112" s="243">
        <f t="shared" si="53"/>
        <v>0</v>
      </c>
      <c r="S112" s="243" t="str">
        <f t="shared" si="54"/>
        <v/>
      </c>
      <c r="T112" s="241"/>
      <c r="U112" s="241" t="str">
        <f t="shared" si="55"/>
        <v/>
      </c>
      <c r="V112" s="241" t="str">
        <f t="shared" si="89"/>
        <v/>
      </c>
      <c r="W112" s="241"/>
      <c r="X112" s="241"/>
      <c r="Y112" s="241" t="str">
        <f t="shared" si="56"/>
        <v/>
      </c>
      <c r="Z112" s="241" t="str">
        <f t="shared" si="57"/>
        <v/>
      </c>
      <c r="AA112" s="241" t="str">
        <f t="shared" si="48"/>
        <v/>
      </c>
      <c r="AB112" s="241" t="str">
        <f t="shared" si="58"/>
        <v/>
      </c>
      <c r="AC112" s="241" t="str">
        <f t="shared" si="59"/>
        <v/>
      </c>
      <c r="AD112" s="241" t="str">
        <f t="shared" si="60"/>
        <v/>
      </c>
      <c r="AE112" s="241" t="str">
        <f t="shared" si="49"/>
        <v/>
      </c>
      <c r="AF112" s="241" t="str">
        <f t="shared" si="50"/>
        <v/>
      </c>
      <c r="AG112" s="241"/>
      <c r="AH112" s="242" t="str">
        <f t="shared" si="88"/>
        <v/>
      </c>
      <c r="AI112" s="242" t="str">
        <f t="shared" si="61"/>
        <v/>
      </c>
      <c r="BG112" s="245">
        <f t="shared" si="62"/>
        <v>0</v>
      </c>
      <c r="BH112" s="242">
        <f t="shared" si="63"/>
        <v>0</v>
      </c>
      <c r="BI112" s="242">
        <f t="shared" si="64"/>
        <v>0</v>
      </c>
      <c r="BJ112" s="242">
        <f t="shared" si="65"/>
        <v>0</v>
      </c>
      <c r="BK112" s="351">
        <f t="shared" si="66"/>
        <v>0</v>
      </c>
      <c r="BL112" s="246">
        <f t="shared" si="67"/>
        <v>0</v>
      </c>
      <c r="BM112" s="243">
        <f t="shared" si="68"/>
        <v>0</v>
      </c>
      <c r="BN112" s="243">
        <f t="shared" si="69"/>
        <v>0</v>
      </c>
      <c r="BO112" s="247">
        <f t="shared" si="70"/>
        <v>0</v>
      </c>
      <c r="BP112" s="248">
        <f t="shared" si="71"/>
        <v>0</v>
      </c>
      <c r="BQ112" s="243">
        <f t="shared" si="72"/>
        <v>0</v>
      </c>
      <c r="BR112" s="243">
        <f t="shared" si="73"/>
        <v>0</v>
      </c>
      <c r="BS112" s="249">
        <f t="shared" si="74"/>
        <v>0</v>
      </c>
      <c r="BT112" s="255" t="str">
        <f t="shared" si="87"/>
        <v/>
      </c>
      <c r="BU112" s="350">
        <f t="shared" si="75"/>
        <v>0</v>
      </c>
      <c r="BV112" s="350">
        <f t="shared" si="76"/>
        <v>0</v>
      </c>
      <c r="BW112" s="350">
        <f t="shared" si="77"/>
        <v>0</v>
      </c>
      <c r="BX112" s="353">
        <f t="shared" si="78"/>
        <v>0</v>
      </c>
      <c r="BY112" s="246">
        <f t="shared" si="79"/>
        <v>0</v>
      </c>
      <c r="BZ112" s="243">
        <f t="shared" si="80"/>
        <v>0</v>
      </c>
      <c r="CA112" s="243">
        <f t="shared" si="81"/>
        <v>0</v>
      </c>
      <c r="CB112" s="247">
        <f t="shared" si="82"/>
        <v>0</v>
      </c>
      <c r="CC112" s="246">
        <f t="shared" si="83"/>
        <v>0</v>
      </c>
      <c r="CD112" s="243">
        <f t="shared" si="84"/>
        <v>0</v>
      </c>
      <c r="CE112" s="243">
        <f t="shared" si="85"/>
        <v>0</v>
      </c>
      <c r="CF112" s="243">
        <f t="shared" si="86"/>
        <v>0</v>
      </c>
    </row>
    <row r="113" spans="1:84" ht="20.100000000000001" customHeight="1" x14ac:dyDescent="0.15">
      <c r="A113" s="252">
        <f>IF(A112="",ROW()-3-COUNTBLANK($A$4:$A112),A112+1)</f>
        <v>110</v>
      </c>
      <c r="B113" s="253">
        <f>IF(A113="","",IF(B112="",ROW()-3-COUNTBLANK($B$4:$B112),B112+1))</f>
        <v>110</v>
      </c>
      <c r="C113" s="239" t="str">
        <f t="shared" si="51"/>
        <v>S</v>
      </c>
      <c r="D113" s="240"/>
      <c r="E113" s="241" t="str">
        <f>IF(D113="","",COUNTIF($D$4:D113,D113))</f>
        <v/>
      </c>
      <c r="F113" s="310" t="str">
        <f>IF(D113="","",VLOOKUP(D113,'様式A-2'!$B$10:$E$434,4,0))</f>
        <v/>
      </c>
      <c r="G113" s="241"/>
      <c r="H113" s="241"/>
      <c r="I113" s="241"/>
      <c r="J113" s="241"/>
      <c r="K113" s="241"/>
      <c r="L113" s="346"/>
      <c r="M113" s="346"/>
      <c r="N113" s="346"/>
      <c r="O113" s="346"/>
      <c r="P113" s="388"/>
      <c r="Q113" s="242">
        <f t="shared" si="52"/>
        <v>0</v>
      </c>
      <c r="R113" s="243">
        <f t="shared" si="53"/>
        <v>0</v>
      </c>
      <c r="S113" s="243" t="str">
        <f t="shared" si="54"/>
        <v/>
      </c>
      <c r="T113" s="241"/>
      <c r="U113" s="241" t="str">
        <f t="shared" si="55"/>
        <v/>
      </c>
      <c r="V113" s="241" t="str">
        <f t="shared" si="89"/>
        <v/>
      </c>
      <c r="W113" s="241"/>
      <c r="X113" s="241"/>
      <c r="Y113" s="241" t="str">
        <f t="shared" si="56"/>
        <v/>
      </c>
      <c r="Z113" s="241" t="str">
        <f t="shared" si="57"/>
        <v/>
      </c>
      <c r="AA113" s="241" t="str">
        <f t="shared" si="48"/>
        <v/>
      </c>
      <c r="AB113" s="241" t="str">
        <f t="shared" si="58"/>
        <v/>
      </c>
      <c r="AC113" s="241" t="str">
        <f t="shared" si="59"/>
        <v/>
      </c>
      <c r="AD113" s="241" t="str">
        <f t="shared" si="60"/>
        <v/>
      </c>
      <c r="AE113" s="241" t="str">
        <f t="shared" si="49"/>
        <v/>
      </c>
      <c r="AF113" s="241" t="str">
        <f t="shared" si="50"/>
        <v/>
      </c>
      <c r="AG113" s="241"/>
      <c r="AH113" s="242" t="str">
        <f t="shared" si="88"/>
        <v/>
      </c>
      <c r="AI113" s="242" t="str">
        <f t="shared" si="61"/>
        <v/>
      </c>
      <c r="BG113" s="245">
        <f t="shared" si="62"/>
        <v>0</v>
      </c>
      <c r="BH113" s="242">
        <f t="shared" si="63"/>
        <v>0</v>
      </c>
      <c r="BI113" s="242">
        <f t="shared" si="64"/>
        <v>0</v>
      </c>
      <c r="BJ113" s="242">
        <f t="shared" si="65"/>
        <v>0</v>
      </c>
      <c r="BK113" s="351">
        <f t="shared" si="66"/>
        <v>0</v>
      </c>
      <c r="BL113" s="246">
        <f t="shared" si="67"/>
        <v>0</v>
      </c>
      <c r="BM113" s="243">
        <f t="shared" si="68"/>
        <v>0</v>
      </c>
      <c r="BN113" s="243">
        <f t="shared" si="69"/>
        <v>0</v>
      </c>
      <c r="BO113" s="247">
        <f t="shared" si="70"/>
        <v>0</v>
      </c>
      <c r="BP113" s="248">
        <f t="shared" si="71"/>
        <v>0</v>
      </c>
      <c r="BQ113" s="243">
        <f t="shared" si="72"/>
        <v>0</v>
      </c>
      <c r="BR113" s="243">
        <f t="shared" si="73"/>
        <v>0</v>
      </c>
      <c r="BS113" s="249">
        <f t="shared" si="74"/>
        <v>0</v>
      </c>
      <c r="BT113" s="255" t="str">
        <f t="shared" si="87"/>
        <v/>
      </c>
      <c r="BU113" s="350">
        <f t="shared" si="75"/>
        <v>0</v>
      </c>
      <c r="BV113" s="350">
        <f t="shared" si="76"/>
        <v>0</v>
      </c>
      <c r="BW113" s="350">
        <f t="shared" si="77"/>
        <v>0</v>
      </c>
      <c r="BX113" s="353">
        <f t="shared" si="78"/>
        <v>0</v>
      </c>
      <c r="BY113" s="246">
        <f t="shared" si="79"/>
        <v>0</v>
      </c>
      <c r="BZ113" s="243">
        <f t="shared" si="80"/>
        <v>0</v>
      </c>
      <c r="CA113" s="243">
        <f t="shared" si="81"/>
        <v>0</v>
      </c>
      <c r="CB113" s="247">
        <f t="shared" si="82"/>
        <v>0</v>
      </c>
      <c r="CC113" s="246">
        <f t="shared" si="83"/>
        <v>0</v>
      </c>
      <c r="CD113" s="243">
        <f t="shared" si="84"/>
        <v>0</v>
      </c>
      <c r="CE113" s="243">
        <f t="shared" si="85"/>
        <v>0</v>
      </c>
      <c r="CF113" s="243">
        <f t="shared" si="86"/>
        <v>0</v>
      </c>
    </row>
    <row r="114" spans="1:84" ht="20.100000000000001" customHeight="1" x14ac:dyDescent="0.15">
      <c r="A114" s="252">
        <f>IF(A113="",ROW()-3-COUNTBLANK($A$4:$A113),A113+1)</f>
        <v>111</v>
      </c>
      <c r="B114" s="253">
        <f>IF(A114="","",IF(B113="",ROW()-3-COUNTBLANK($B$4:$B113),B113+1))</f>
        <v>111</v>
      </c>
      <c r="C114" s="239" t="str">
        <f t="shared" si="51"/>
        <v>S</v>
      </c>
      <c r="D114" s="240"/>
      <c r="E114" s="241" t="str">
        <f>IF(D114="","",COUNTIF($D$4:D114,D114))</f>
        <v/>
      </c>
      <c r="F114" s="310" t="str">
        <f>IF(D114="","",VLOOKUP(D114,'様式A-2'!$B$10:$E$434,4,0))</f>
        <v/>
      </c>
      <c r="G114" s="241"/>
      <c r="H114" s="241"/>
      <c r="I114" s="241"/>
      <c r="J114" s="241"/>
      <c r="K114" s="241"/>
      <c r="L114" s="346"/>
      <c r="M114" s="346"/>
      <c r="N114" s="346"/>
      <c r="O114" s="346"/>
      <c r="P114" s="388"/>
      <c r="Q114" s="242">
        <f t="shared" si="52"/>
        <v>0</v>
      </c>
      <c r="R114" s="243">
        <f t="shared" si="53"/>
        <v>0</v>
      </c>
      <c r="S114" s="243" t="str">
        <f t="shared" si="54"/>
        <v/>
      </c>
      <c r="T114" s="241"/>
      <c r="U114" s="241" t="str">
        <f t="shared" si="55"/>
        <v/>
      </c>
      <c r="V114" s="241" t="str">
        <f t="shared" si="89"/>
        <v/>
      </c>
      <c r="W114" s="241"/>
      <c r="X114" s="241"/>
      <c r="Y114" s="241" t="str">
        <f t="shared" si="56"/>
        <v/>
      </c>
      <c r="Z114" s="241" t="str">
        <f t="shared" si="57"/>
        <v/>
      </c>
      <c r="AA114" s="241" t="str">
        <f t="shared" si="48"/>
        <v/>
      </c>
      <c r="AB114" s="241" t="str">
        <f t="shared" si="58"/>
        <v/>
      </c>
      <c r="AC114" s="241" t="str">
        <f t="shared" si="59"/>
        <v/>
      </c>
      <c r="AD114" s="241" t="str">
        <f t="shared" si="60"/>
        <v/>
      </c>
      <c r="AE114" s="241" t="str">
        <f t="shared" si="49"/>
        <v/>
      </c>
      <c r="AF114" s="241" t="str">
        <f t="shared" si="50"/>
        <v/>
      </c>
      <c r="AG114" s="241"/>
      <c r="AH114" s="242" t="str">
        <f t="shared" si="88"/>
        <v/>
      </c>
      <c r="AI114" s="242" t="str">
        <f t="shared" si="61"/>
        <v/>
      </c>
      <c r="BG114" s="245">
        <f t="shared" si="62"/>
        <v>0</v>
      </c>
      <c r="BH114" s="242">
        <f t="shared" si="63"/>
        <v>0</v>
      </c>
      <c r="BI114" s="242">
        <f t="shared" si="64"/>
        <v>0</v>
      </c>
      <c r="BJ114" s="242">
        <f t="shared" si="65"/>
        <v>0</v>
      </c>
      <c r="BK114" s="351">
        <f t="shared" si="66"/>
        <v>0</v>
      </c>
      <c r="BL114" s="246">
        <f t="shared" si="67"/>
        <v>0</v>
      </c>
      <c r="BM114" s="243">
        <f t="shared" si="68"/>
        <v>0</v>
      </c>
      <c r="BN114" s="243">
        <f t="shared" si="69"/>
        <v>0</v>
      </c>
      <c r="BO114" s="247">
        <f t="shared" si="70"/>
        <v>0</v>
      </c>
      <c r="BP114" s="248">
        <f t="shared" si="71"/>
        <v>0</v>
      </c>
      <c r="BQ114" s="243">
        <f t="shared" si="72"/>
        <v>0</v>
      </c>
      <c r="BR114" s="243">
        <f t="shared" si="73"/>
        <v>0</v>
      </c>
      <c r="BS114" s="249">
        <f t="shared" si="74"/>
        <v>0</v>
      </c>
      <c r="BT114" s="255" t="str">
        <f t="shared" si="87"/>
        <v/>
      </c>
      <c r="BU114" s="350">
        <f t="shared" si="75"/>
        <v>0</v>
      </c>
      <c r="BV114" s="350">
        <f t="shared" si="76"/>
        <v>0</v>
      </c>
      <c r="BW114" s="350">
        <f t="shared" si="77"/>
        <v>0</v>
      </c>
      <c r="BX114" s="353">
        <f t="shared" si="78"/>
        <v>0</v>
      </c>
      <c r="BY114" s="246">
        <f t="shared" si="79"/>
        <v>0</v>
      </c>
      <c r="BZ114" s="243">
        <f t="shared" si="80"/>
        <v>0</v>
      </c>
      <c r="CA114" s="243">
        <f t="shared" si="81"/>
        <v>0</v>
      </c>
      <c r="CB114" s="247">
        <f t="shared" si="82"/>
        <v>0</v>
      </c>
      <c r="CC114" s="246">
        <f t="shared" si="83"/>
        <v>0</v>
      </c>
      <c r="CD114" s="243">
        <f t="shared" si="84"/>
        <v>0</v>
      </c>
      <c r="CE114" s="243">
        <f t="shared" si="85"/>
        <v>0</v>
      </c>
      <c r="CF114" s="243">
        <f t="shared" si="86"/>
        <v>0</v>
      </c>
    </row>
    <row r="115" spans="1:84" ht="20.100000000000001" customHeight="1" x14ac:dyDescent="0.15">
      <c r="A115" s="252">
        <f>IF(A114="",ROW()-3-COUNTBLANK($A$4:$A114),A114+1)</f>
        <v>112</v>
      </c>
      <c r="B115" s="253">
        <f>IF(A115="","",IF(B114="",ROW()-3-COUNTBLANK($B$4:$B114),B114+1))</f>
        <v>112</v>
      </c>
      <c r="C115" s="239" t="str">
        <f t="shared" si="51"/>
        <v>S</v>
      </c>
      <c r="D115" s="240"/>
      <c r="E115" s="241" t="str">
        <f>IF(D115="","",COUNTIF($D$4:D115,D115))</f>
        <v/>
      </c>
      <c r="F115" s="310" t="str">
        <f>IF(D115="","",VLOOKUP(D115,'様式A-2'!$B$10:$E$434,4,0))</f>
        <v/>
      </c>
      <c r="G115" s="241"/>
      <c r="H115" s="241"/>
      <c r="I115" s="241"/>
      <c r="J115" s="241"/>
      <c r="K115" s="241"/>
      <c r="L115" s="346"/>
      <c r="M115" s="346"/>
      <c r="N115" s="346"/>
      <c r="O115" s="346"/>
      <c r="P115" s="388"/>
      <c r="Q115" s="242">
        <f t="shared" si="52"/>
        <v>0</v>
      </c>
      <c r="R115" s="243">
        <f t="shared" si="53"/>
        <v>0</v>
      </c>
      <c r="S115" s="243" t="str">
        <f t="shared" si="54"/>
        <v/>
      </c>
      <c r="T115" s="241"/>
      <c r="U115" s="241" t="str">
        <f t="shared" si="55"/>
        <v/>
      </c>
      <c r="V115" s="241" t="str">
        <f t="shared" si="89"/>
        <v/>
      </c>
      <c r="W115" s="241"/>
      <c r="X115" s="241"/>
      <c r="Y115" s="241" t="str">
        <f t="shared" si="56"/>
        <v/>
      </c>
      <c r="Z115" s="241" t="str">
        <f t="shared" si="57"/>
        <v/>
      </c>
      <c r="AA115" s="241" t="str">
        <f t="shared" si="48"/>
        <v/>
      </c>
      <c r="AB115" s="241" t="str">
        <f t="shared" si="58"/>
        <v/>
      </c>
      <c r="AC115" s="241" t="str">
        <f t="shared" si="59"/>
        <v/>
      </c>
      <c r="AD115" s="241" t="str">
        <f t="shared" si="60"/>
        <v/>
      </c>
      <c r="AE115" s="241" t="str">
        <f t="shared" si="49"/>
        <v/>
      </c>
      <c r="AF115" s="241" t="str">
        <f t="shared" si="50"/>
        <v/>
      </c>
      <c r="AG115" s="241"/>
      <c r="AH115" s="242" t="str">
        <f t="shared" si="88"/>
        <v/>
      </c>
      <c r="AI115" s="242" t="str">
        <f t="shared" si="61"/>
        <v/>
      </c>
      <c r="BG115" s="245">
        <f t="shared" si="62"/>
        <v>0</v>
      </c>
      <c r="BH115" s="242">
        <f t="shared" si="63"/>
        <v>0</v>
      </c>
      <c r="BI115" s="242">
        <f t="shared" si="64"/>
        <v>0</v>
      </c>
      <c r="BJ115" s="242">
        <f t="shared" si="65"/>
        <v>0</v>
      </c>
      <c r="BK115" s="351">
        <f t="shared" si="66"/>
        <v>0</v>
      </c>
      <c r="BL115" s="246">
        <f t="shared" si="67"/>
        <v>0</v>
      </c>
      <c r="BM115" s="243">
        <f t="shared" si="68"/>
        <v>0</v>
      </c>
      <c r="BN115" s="243">
        <f t="shared" si="69"/>
        <v>0</v>
      </c>
      <c r="BO115" s="247">
        <f t="shared" si="70"/>
        <v>0</v>
      </c>
      <c r="BP115" s="248">
        <f t="shared" si="71"/>
        <v>0</v>
      </c>
      <c r="BQ115" s="243">
        <f t="shared" si="72"/>
        <v>0</v>
      </c>
      <c r="BR115" s="243">
        <f t="shared" si="73"/>
        <v>0</v>
      </c>
      <c r="BS115" s="249">
        <f t="shared" si="74"/>
        <v>0</v>
      </c>
      <c r="BT115" s="255" t="str">
        <f t="shared" si="87"/>
        <v/>
      </c>
      <c r="BU115" s="350">
        <f t="shared" si="75"/>
        <v>0</v>
      </c>
      <c r="BV115" s="350">
        <f t="shared" si="76"/>
        <v>0</v>
      </c>
      <c r="BW115" s="350">
        <f t="shared" si="77"/>
        <v>0</v>
      </c>
      <c r="BX115" s="353">
        <f t="shared" si="78"/>
        <v>0</v>
      </c>
      <c r="BY115" s="246">
        <f t="shared" si="79"/>
        <v>0</v>
      </c>
      <c r="BZ115" s="243">
        <f t="shared" si="80"/>
        <v>0</v>
      </c>
      <c r="CA115" s="243">
        <f t="shared" si="81"/>
        <v>0</v>
      </c>
      <c r="CB115" s="247">
        <f t="shared" si="82"/>
        <v>0</v>
      </c>
      <c r="CC115" s="246">
        <f t="shared" si="83"/>
        <v>0</v>
      </c>
      <c r="CD115" s="243">
        <f t="shared" si="84"/>
        <v>0</v>
      </c>
      <c r="CE115" s="243">
        <f t="shared" si="85"/>
        <v>0</v>
      </c>
      <c r="CF115" s="243">
        <f t="shared" si="86"/>
        <v>0</v>
      </c>
    </row>
    <row r="116" spans="1:84" ht="20.100000000000001" customHeight="1" x14ac:dyDescent="0.15">
      <c r="A116" s="252">
        <f>IF(A115="",ROW()-3-COUNTBLANK($A$4:$A115),A115+1)</f>
        <v>113</v>
      </c>
      <c r="B116" s="253">
        <f>IF(A116="","",IF(B115="",ROW()-3-COUNTBLANK($B$4:$B115),B115+1))</f>
        <v>113</v>
      </c>
      <c r="C116" s="239" t="str">
        <f t="shared" si="51"/>
        <v>S</v>
      </c>
      <c r="D116" s="240"/>
      <c r="E116" s="241" t="str">
        <f>IF(D116="","",COUNTIF($D$4:D116,D116))</f>
        <v/>
      </c>
      <c r="F116" s="310" t="str">
        <f>IF(D116="","",VLOOKUP(D116,'様式A-2'!$B$10:$E$434,4,0))</f>
        <v/>
      </c>
      <c r="G116" s="241"/>
      <c r="H116" s="241"/>
      <c r="I116" s="241"/>
      <c r="J116" s="241"/>
      <c r="K116" s="241"/>
      <c r="L116" s="346"/>
      <c r="M116" s="346"/>
      <c r="N116" s="346"/>
      <c r="O116" s="346"/>
      <c r="P116" s="388"/>
      <c r="Q116" s="242">
        <f t="shared" si="52"/>
        <v>0</v>
      </c>
      <c r="R116" s="243">
        <f t="shared" si="53"/>
        <v>0</v>
      </c>
      <c r="S116" s="243" t="str">
        <f t="shared" si="54"/>
        <v/>
      </c>
      <c r="T116" s="241"/>
      <c r="U116" s="241" t="str">
        <f t="shared" si="55"/>
        <v/>
      </c>
      <c r="V116" s="241" t="str">
        <f t="shared" si="89"/>
        <v/>
      </c>
      <c r="W116" s="241"/>
      <c r="X116" s="241"/>
      <c r="Y116" s="241" t="str">
        <f t="shared" si="56"/>
        <v/>
      </c>
      <c r="Z116" s="241" t="str">
        <f t="shared" si="57"/>
        <v/>
      </c>
      <c r="AA116" s="241" t="str">
        <f t="shared" si="48"/>
        <v/>
      </c>
      <c r="AB116" s="241" t="str">
        <f t="shared" si="58"/>
        <v/>
      </c>
      <c r="AC116" s="241" t="str">
        <f t="shared" si="59"/>
        <v/>
      </c>
      <c r="AD116" s="241" t="str">
        <f t="shared" si="60"/>
        <v/>
      </c>
      <c r="AE116" s="241" t="str">
        <f t="shared" si="49"/>
        <v/>
      </c>
      <c r="AF116" s="241" t="str">
        <f t="shared" si="50"/>
        <v/>
      </c>
      <c r="AG116" s="241"/>
      <c r="AH116" s="242" t="str">
        <f t="shared" si="88"/>
        <v/>
      </c>
      <c r="AI116" s="242" t="str">
        <f t="shared" si="61"/>
        <v/>
      </c>
      <c r="BG116" s="245">
        <f t="shared" si="62"/>
        <v>0</v>
      </c>
      <c r="BH116" s="242">
        <f t="shared" si="63"/>
        <v>0</v>
      </c>
      <c r="BI116" s="242">
        <f t="shared" si="64"/>
        <v>0</v>
      </c>
      <c r="BJ116" s="242">
        <f t="shared" si="65"/>
        <v>0</v>
      </c>
      <c r="BK116" s="351">
        <f t="shared" si="66"/>
        <v>0</v>
      </c>
      <c r="BL116" s="246">
        <f t="shared" si="67"/>
        <v>0</v>
      </c>
      <c r="BM116" s="243">
        <f t="shared" si="68"/>
        <v>0</v>
      </c>
      <c r="BN116" s="243">
        <f t="shared" si="69"/>
        <v>0</v>
      </c>
      <c r="BO116" s="247">
        <f t="shared" si="70"/>
        <v>0</v>
      </c>
      <c r="BP116" s="248">
        <f t="shared" si="71"/>
        <v>0</v>
      </c>
      <c r="BQ116" s="243">
        <f t="shared" si="72"/>
        <v>0</v>
      </c>
      <c r="BR116" s="243">
        <f t="shared" si="73"/>
        <v>0</v>
      </c>
      <c r="BS116" s="249">
        <f t="shared" si="74"/>
        <v>0</v>
      </c>
      <c r="BT116" s="255" t="str">
        <f t="shared" si="87"/>
        <v/>
      </c>
      <c r="BU116" s="350">
        <f t="shared" si="75"/>
        <v>0</v>
      </c>
      <c r="BV116" s="350">
        <f t="shared" si="76"/>
        <v>0</v>
      </c>
      <c r="BW116" s="350">
        <f t="shared" si="77"/>
        <v>0</v>
      </c>
      <c r="BX116" s="353">
        <f t="shared" si="78"/>
        <v>0</v>
      </c>
      <c r="BY116" s="246">
        <f t="shared" si="79"/>
        <v>0</v>
      </c>
      <c r="BZ116" s="243">
        <f t="shared" si="80"/>
        <v>0</v>
      </c>
      <c r="CA116" s="243">
        <f t="shared" si="81"/>
        <v>0</v>
      </c>
      <c r="CB116" s="247">
        <f t="shared" si="82"/>
        <v>0</v>
      </c>
      <c r="CC116" s="246">
        <f t="shared" si="83"/>
        <v>0</v>
      </c>
      <c r="CD116" s="243">
        <f t="shared" si="84"/>
        <v>0</v>
      </c>
      <c r="CE116" s="243">
        <f t="shared" si="85"/>
        <v>0</v>
      </c>
      <c r="CF116" s="243">
        <f t="shared" si="86"/>
        <v>0</v>
      </c>
    </row>
    <row r="117" spans="1:84" ht="20.100000000000001" customHeight="1" x14ac:dyDescent="0.15">
      <c r="A117" s="252">
        <f>IF(A116="",ROW()-3-COUNTBLANK($A$4:$A116),A116+1)</f>
        <v>114</v>
      </c>
      <c r="B117" s="253">
        <f>IF(A117="","",IF(B116="",ROW()-3-COUNTBLANK($B$4:$B116),B116+1))</f>
        <v>114</v>
      </c>
      <c r="C117" s="239" t="str">
        <f t="shared" si="51"/>
        <v>S</v>
      </c>
      <c r="D117" s="240"/>
      <c r="E117" s="241" t="str">
        <f>IF(D117="","",COUNTIF($D$4:D117,D117))</f>
        <v/>
      </c>
      <c r="F117" s="310" t="str">
        <f>IF(D117="","",VLOOKUP(D117,'様式A-2'!$B$10:$E$434,4,0))</f>
        <v/>
      </c>
      <c r="G117" s="241"/>
      <c r="H117" s="241"/>
      <c r="I117" s="241"/>
      <c r="J117" s="241"/>
      <c r="K117" s="241"/>
      <c r="L117" s="346"/>
      <c r="M117" s="346"/>
      <c r="N117" s="346"/>
      <c r="O117" s="346"/>
      <c r="P117" s="388"/>
      <c r="Q117" s="242">
        <f t="shared" si="52"/>
        <v>0</v>
      </c>
      <c r="R117" s="243">
        <f t="shared" si="53"/>
        <v>0</v>
      </c>
      <c r="S117" s="243" t="str">
        <f t="shared" si="54"/>
        <v/>
      </c>
      <c r="T117" s="241"/>
      <c r="U117" s="241" t="str">
        <f t="shared" si="55"/>
        <v/>
      </c>
      <c r="V117" s="241" t="str">
        <f t="shared" si="89"/>
        <v/>
      </c>
      <c r="W117" s="241"/>
      <c r="X117" s="241"/>
      <c r="Y117" s="241" t="str">
        <f t="shared" si="56"/>
        <v/>
      </c>
      <c r="Z117" s="241" t="str">
        <f t="shared" si="57"/>
        <v/>
      </c>
      <c r="AA117" s="241" t="str">
        <f t="shared" si="48"/>
        <v/>
      </c>
      <c r="AB117" s="241" t="str">
        <f t="shared" si="58"/>
        <v/>
      </c>
      <c r="AC117" s="241" t="str">
        <f t="shared" si="59"/>
        <v/>
      </c>
      <c r="AD117" s="241" t="str">
        <f t="shared" si="60"/>
        <v/>
      </c>
      <c r="AE117" s="241" t="str">
        <f t="shared" si="49"/>
        <v/>
      </c>
      <c r="AF117" s="241" t="str">
        <f t="shared" si="50"/>
        <v/>
      </c>
      <c r="AG117" s="241"/>
      <c r="AH117" s="242" t="str">
        <f t="shared" si="88"/>
        <v/>
      </c>
      <c r="AI117" s="242" t="str">
        <f t="shared" si="61"/>
        <v/>
      </c>
      <c r="BG117" s="245">
        <f t="shared" si="62"/>
        <v>0</v>
      </c>
      <c r="BH117" s="242">
        <f t="shared" si="63"/>
        <v>0</v>
      </c>
      <c r="BI117" s="242">
        <f t="shared" si="64"/>
        <v>0</v>
      </c>
      <c r="BJ117" s="242">
        <f t="shared" si="65"/>
        <v>0</v>
      </c>
      <c r="BK117" s="351">
        <f t="shared" si="66"/>
        <v>0</v>
      </c>
      <c r="BL117" s="246">
        <f t="shared" si="67"/>
        <v>0</v>
      </c>
      <c r="BM117" s="243">
        <f t="shared" si="68"/>
        <v>0</v>
      </c>
      <c r="BN117" s="243">
        <f t="shared" si="69"/>
        <v>0</v>
      </c>
      <c r="BO117" s="247">
        <f t="shared" si="70"/>
        <v>0</v>
      </c>
      <c r="BP117" s="248">
        <f t="shared" si="71"/>
        <v>0</v>
      </c>
      <c r="BQ117" s="243">
        <f t="shared" si="72"/>
        <v>0</v>
      </c>
      <c r="BR117" s="243">
        <f t="shared" si="73"/>
        <v>0</v>
      </c>
      <c r="BS117" s="249">
        <f t="shared" si="74"/>
        <v>0</v>
      </c>
      <c r="BT117" s="255" t="str">
        <f t="shared" si="87"/>
        <v/>
      </c>
      <c r="BU117" s="350">
        <f t="shared" si="75"/>
        <v>0</v>
      </c>
      <c r="BV117" s="350">
        <f t="shared" si="76"/>
        <v>0</v>
      </c>
      <c r="BW117" s="350">
        <f t="shared" si="77"/>
        <v>0</v>
      </c>
      <c r="BX117" s="353">
        <f t="shared" si="78"/>
        <v>0</v>
      </c>
      <c r="BY117" s="246">
        <f t="shared" si="79"/>
        <v>0</v>
      </c>
      <c r="BZ117" s="243">
        <f t="shared" si="80"/>
        <v>0</v>
      </c>
      <c r="CA117" s="243">
        <f t="shared" si="81"/>
        <v>0</v>
      </c>
      <c r="CB117" s="247">
        <f t="shared" si="82"/>
        <v>0</v>
      </c>
      <c r="CC117" s="246">
        <f t="shared" si="83"/>
        <v>0</v>
      </c>
      <c r="CD117" s="243">
        <f t="shared" si="84"/>
        <v>0</v>
      </c>
      <c r="CE117" s="243">
        <f t="shared" si="85"/>
        <v>0</v>
      </c>
      <c r="CF117" s="243">
        <f t="shared" si="86"/>
        <v>0</v>
      </c>
    </row>
    <row r="118" spans="1:84" ht="20.100000000000001" customHeight="1" x14ac:dyDescent="0.15">
      <c r="A118" s="252">
        <f>IF(A117="",ROW()-3-COUNTBLANK($A$4:$A117),A117+1)</f>
        <v>115</v>
      </c>
      <c r="B118" s="253">
        <f>IF(A118="","",IF(B117="",ROW()-3-COUNTBLANK($B$4:$B117),B117+1))</f>
        <v>115</v>
      </c>
      <c r="C118" s="239" t="str">
        <f t="shared" si="51"/>
        <v>S</v>
      </c>
      <c r="D118" s="240"/>
      <c r="E118" s="241" t="str">
        <f>IF(D118="","",COUNTIF($D$4:D118,D118))</f>
        <v/>
      </c>
      <c r="F118" s="310" t="str">
        <f>IF(D118="","",VLOOKUP(D118,'様式A-2'!$B$10:$E$434,4,0))</f>
        <v/>
      </c>
      <c r="G118" s="241"/>
      <c r="H118" s="241"/>
      <c r="I118" s="241"/>
      <c r="J118" s="241"/>
      <c r="K118" s="241"/>
      <c r="L118" s="346"/>
      <c r="M118" s="346"/>
      <c r="N118" s="346"/>
      <c r="O118" s="346"/>
      <c r="P118" s="388"/>
      <c r="Q118" s="242">
        <f t="shared" si="52"/>
        <v>0</v>
      </c>
      <c r="R118" s="243">
        <f t="shared" si="53"/>
        <v>0</v>
      </c>
      <c r="S118" s="243" t="str">
        <f t="shared" si="54"/>
        <v/>
      </c>
      <c r="T118" s="241"/>
      <c r="U118" s="241" t="str">
        <f t="shared" si="55"/>
        <v/>
      </c>
      <c r="V118" s="241" t="str">
        <f t="shared" si="89"/>
        <v/>
      </c>
      <c r="W118" s="241"/>
      <c r="X118" s="241"/>
      <c r="Y118" s="241" t="str">
        <f t="shared" si="56"/>
        <v/>
      </c>
      <c r="Z118" s="241" t="str">
        <f t="shared" si="57"/>
        <v/>
      </c>
      <c r="AA118" s="241" t="str">
        <f t="shared" si="48"/>
        <v/>
      </c>
      <c r="AB118" s="241" t="str">
        <f t="shared" si="58"/>
        <v/>
      </c>
      <c r="AC118" s="241" t="str">
        <f t="shared" si="59"/>
        <v/>
      </c>
      <c r="AD118" s="241" t="str">
        <f t="shared" si="60"/>
        <v/>
      </c>
      <c r="AE118" s="241" t="str">
        <f t="shared" si="49"/>
        <v/>
      </c>
      <c r="AF118" s="241" t="str">
        <f t="shared" si="50"/>
        <v/>
      </c>
      <c r="AG118" s="241"/>
      <c r="AH118" s="242" t="str">
        <f t="shared" si="88"/>
        <v/>
      </c>
      <c r="AI118" s="242" t="str">
        <f t="shared" si="61"/>
        <v/>
      </c>
      <c r="BG118" s="245">
        <f t="shared" si="62"/>
        <v>0</v>
      </c>
      <c r="BH118" s="242">
        <f t="shared" si="63"/>
        <v>0</v>
      </c>
      <c r="BI118" s="242">
        <f t="shared" si="64"/>
        <v>0</v>
      </c>
      <c r="BJ118" s="242">
        <f t="shared" si="65"/>
        <v>0</v>
      </c>
      <c r="BK118" s="351">
        <f t="shared" si="66"/>
        <v>0</v>
      </c>
      <c r="BL118" s="246">
        <f t="shared" si="67"/>
        <v>0</v>
      </c>
      <c r="BM118" s="243">
        <f t="shared" si="68"/>
        <v>0</v>
      </c>
      <c r="BN118" s="243">
        <f t="shared" si="69"/>
        <v>0</v>
      </c>
      <c r="BO118" s="247">
        <f t="shared" si="70"/>
        <v>0</v>
      </c>
      <c r="BP118" s="248">
        <f t="shared" si="71"/>
        <v>0</v>
      </c>
      <c r="BQ118" s="243">
        <f t="shared" si="72"/>
        <v>0</v>
      </c>
      <c r="BR118" s="243">
        <f t="shared" si="73"/>
        <v>0</v>
      </c>
      <c r="BS118" s="249">
        <f t="shared" si="74"/>
        <v>0</v>
      </c>
      <c r="BT118" s="255" t="str">
        <f t="shared" si="87"/>
        <v/>
      </c>
      <c r="BU118" s="350">
        <f t="shared" si="75"/>
        <v>0</v>
      </c>
      <c r="BV118" s="350">
        <f t="shared" si="76"/>
        <v>0</v>
      </c>
      <c r="BW118" s="350">
        <f t="shared" si="77"/>
        <v>0</v>
      </c>
      <c r="BX118" s="353">
        <f t="shared" si="78"/>
        <v>0</v>
      </c>
      <c r="BY118" s="246">
        <f t="shared" si="79"/>
        <v>0</v>
      </c>
      <c r="BZ118" s="243">
        <f t="shared" si="80"/>
        <v>0</v>
      </c>
      <c r="CA118" s="243">
        <f t="shared" si="81"/>
        <v>0</v>
      </c>
      <c r="CB118" s="247">
        <f t="shared" si="82"/>
        <v>0</v>
      </c>
      <c r="CC118" s="246">
        <f t="shared" si="83"/>
        <v>0</v>
      </c>
      <c r="CD118" s="243">
        <f t="shared" si="84"/>
        <v>0</v>
      </c>
      <c r="CE118" s="243">
        <f t="shared" si="85"/>
        <v>0</v>
      </c>
      <c r="CF118" s="243">
        <f t="shared" si="86"/>
        <v>0</v>
      </c>
    </row>
    <row r="119" spans="1:84" ht="20.100000000000001" customHeight="1" x14ac:dyDescent="0.15">
      <c r="A119" s="252">
        <f>IF(A118="",ROW()-3-COUNTBLANK($A$4:$A118),A118+1)</f>
        <v>116</v>
      </c>
      <c r="B119" s="253">
        <f>IF(A119="","",IF(B118="",ROW()-3-COUNTBLANK($B$4:$B118),B118+1))</f>
        <v>116</v>
      </c>
      <c r="C119" s="239" t="str">
        <f t="shared" si="51"/>
        <v>S</v>
      </c>
      <c r="D119" s="240"/>
      <c r="E119" s="241" t="str">
        <f>IF(D119="","",COUNTIF($D$4:D119,D119))</f>
        <v/>
      </c>
      <c r="F119" s="310" t="str">
        <f>IF(D119="","",VLOOKUP(D119,'様式A-2'!$B$10:$E$434,4,0))</f>
        <v/>
      </c>
      <c r="G119" s="241"/>
      <c r="H119" s="241"/>
      <c r="I119" s="241"/>
      <c r="J119" s="241"/>
      <c r="K119" s="241"/>
      <c r="L119" s="346"/>
      <c r="M119" s="346"/>
      <c r="N119" s="346"/>
      <c r="O119" s="346"/>
      <c r="P119" s="388"/>
      <c r="Q119" s="242">
        <f t="shared" si="52"/>
        <v>0</v>
      </c>
      <c r="R119" s="243">
        <f t="shared" si="53"/>
        <v>0</v>
      </c>
      <c r="S119" s="243" t="str">
        <f t="shared" si="54"/>
        <v/>
      </c>
      <c r="T119" s="241"/>
      <c r="U119" s="241" t="str">
        <f t="shared" si="55"/>
        <v/>
      </c>
      <c r="V119" s="241" t="str">
        <f t="shared" si="89"/>
        <v/>
      </c>
      <c r="W119" s="241"/>
      <c r="X119" s="241"/>
      <c r="Y119" s="241" t="str">
        <f t="shared" si="56"/>
        <v/>
      </c>
      <c r="Z119" s="241" t="str">
        <f t="shared" si="57"/>
        <v/>
      </c>
      <c r="AA119" s="241" t="str">
        <f t="shared" si="48"/>
        <v/>
      </c>
      <c r="AB119" s="241" t="str">
        <f t="shared" si="58"/>
        <v/>
      </c>
      <c r="AC119" s="241" t="str">
        <f t="shared" si="59"/>
        <v/>
      </c>
      <c r="AD119" s="241" t="str">
        <f t="shared" si="60"/>
        <v/>
      </c>
      <c r="AE119" s="241" t="str">
        <f t="shared" si="49"/>
        <v/>
      </c>
      <c r="AF119" s="241" t="str">
        <f t="shared" si="50"/>
        <v/>
      </c>
      <c r="AG119" s="241"/>
      <c r="AH119" s="242" t="str">
        <f t="shared" si="88"/>
        <v/>
      </c>
      <c r="AI119" s="242" t="str">
        <f t="shared" si="61"/>
        <v/>
      </c>
      <c r="BG119" s="245">
        <f t="shared" si="62"/>
        <v>0</v>
      </c>
      <c r="BH119" s="242">
        <f t="shared" si="63"/>
        <v>0</v>
      </c>
      <c r="BI119" s="242">
        <f t="shared" si="64"/>
        <v>0</v>
      </c>
      <c r="BJ119" s="242">
        <f t="shared" si="65"/>
        <v>0</v>
      </c>
      <c r="BK119" s="351">
        <f t="shared" si="66"/>
        <v>0</v>
      </c>
      <c r="BL119" s="246">
        <f t="shared" si="67"/>
        <v>0</v>
      </c>
      <c r="BM119" s="243">
        <f t="shared" si="68"/>
        <v>0</v>
      </c>
      <c r="BN119" s="243">
        <f t="shared" si="69"/>
        <v>0</v>
      </c>
      <c r="BO119" s="247">
        <f t="shared" si="70"/>
        <v>0</v>
      </c>
      <c r="BP119" s="248">
        <f t="shared" si="71"/>
        <v>0</v>
      </c>
      <c r="BQ119" s="243">
        <f t="shared" si="72"/>
        <v>0</v>
      </c>
      <c r="BR119" s="243">
        <f t="shared" si="73"/>
        <v>0</v>
      </c>
      <c r="BS119" s="249">
        <f t="shared" si="74"/>
        <v>0</v>
      </c>
      <c r="BT119" s="255" t="str">
        <f t="shared" si="87"/>
        <v/>
      </c>
      <c r="BU119" s="350">
        <f t="shared" si="75"/>
        <v>0</v>
      </c>
      <c r="BV119" s="350">
        <f t="shared" si="76"/>
        <v>0</v>
      </c>
      <c r="BW119" s="350">
        <f t="shared" si="77"/>
        <v>0</v>
      </c>
      <c r="BX119" s="353">
        <f t="shared" si="78"/>
        <v>0</v>
      </c>
      <c r="BY119" s="246">
        <f t="shared" si="79"/>
        <v>0</v>
      </c>
      <c r="BZ119" s="243">
        <f t="shared" si="80"/>
        <v>0</v>
      </c>
      <c r="CA119" s="243">
        <f t="shared" si="81"/>
        <v>0</v>
      </c>
      <c r="CB119" s="247">
        <f t="shared" si="82"/>
        <v>0</v>
      </c>
      <c r="CC119" s="246">
        <f t="shared" si="83"/>
        <v>0</v>
      </c>
      <c r="CD119" s="243">
        <f t="shared" si="84"/>
        <v>0</v>
      </c>
      <c r="CE119" s="243">
        <f t="shared" si="85"/>
        <v>0</v>
      </c>
      <c r="CF119" s="243">
        <f t="shared" si="86"/>
        <v>0</v>
      </c>
    </row>
    <row r="120" spans="1:84" ht="20.100000000000001" customHeight="1" x14ac:dyDescent="0.15">
      <c r="A120" s="252">
        <f>IF(A119="",ROW()-3-COUNTBLANK($A$4:$A119),A119+1)</f>
        <v>117</v>
      </c>
      <c r="B120" s="253">
        <f>IF(A120="","",IF(B119="",ROW()-3-COUNTBLANK($B$4:$B119),B119+1))</f>
        <v>117</v>
      </c>
      <c r="C120" s="239" t="str">
        <f t="shared" si="51"/>
        <v>S</v>
      </c>
      <c r="D120" s="240"/>
      <c r="E120" s="241" t="str">
        <f>IF(D120="","",COUNTIF($D$4:D120,D120))</f>
        <v/>
      </c>
      <c r="F120" s="310" t="str">
        <f>IF(D120="","",VLOOKUP(D120,'様式A-2'!$B$10:$E$434,4,0))</f>
        <v/>
      </c>
      <c r="G120" s="241"/>
      <c r="H120" s="241"/>
      <c r="I120" s="241"/>
      <c r="J120" s="241"/>
      <c r="K120" s="241"/>
      <c r="L120" s="346"/>
      <c r="M120" s="346"/>
      <c r="N120" s="346"/>
      <c r="O120" s="346"/>
      <c r="P120" s="388"/>
      <c r="Q120" s="242">
        <f t="shared" si="52"/>
        <v>0</v>
      </c>
      <c r="R120" s="243">
        <f t="shared" si="53"/>
        <v>0</v>
      </c>
      <c r="S120" s="243" t="str">
        <f t="shared" si="54"/>
        <v/>
      </c>
      <c r="T120" s="241"/>
      <c r="U120" s="241" t="str">
        <f t="shared" si="55"/>
        <v/>
      </c>
      <c r="V120" s="241" t="str">
        <f t="shared" si="89"/>
        <v/>
      </c>
      <c r="W120" s="241"/>
      <c r="X120" s="241"/>
      <c r="Y120" s="241" t="str">
        <f t="shared" si="56"/>
        <v/>
      </c>
      <c r="Z120" s="241" t="str">
        <f t="shared" si="57"/>
        <v/>
      </c>
      <c r="AA120" s="241" t="str">
        <f t="shared" si="48"/>
        <v/>
      </c>
      <c r="AB120" s="241" t="str">
        <f t="shared" si="58"/>
        <v/>
      </c>
      <c r="AC120" s="241" t="str">
        <f t="shared" si="59"/>
        <v/>
      </c>
      <c r="AD120" s="241" t="str">
        <f t="shared" si="60"/>
        <v/>
      </c>
      <c r="AE120" s="241" t="str">
        <f t="shared" si="49"/>
        <v/>
      </c>
      <c r="AF120" s="241" t="str">
        <f t="shared" si="50"/>
        <v/>
      </c>
      <c r="AG120" s="241"/>
      <c r="AH120" s="242" t="str">
        <f t="shared" si="88"/>
        <v/>
      </c>
      <c r="AI120" s="242" t="str">
        <f t="shared" si="61"/>
        <v/>
      </c>
      <c r="BG120" s="245">
        <f t="shared" si="62"/>
        <v>0</v>
      </c>
      <c r="BH120" s="242">
        <f t="shared" si="63"/>
        <v>0</v>
      </c>
      <c r="BI120" s="242">
        <f t="shared" si="64"/>
        <v>0</v>
      </c>
      <c r="BJ120" s="242">
        <f t="shared" si="65"/>
        <v>0</v>
      </c>
      <c r="BK120" s="351">
        <f t="shared" si="66"/>
        <v>0</v>
      </c>
      <c r="BL120" s="246">
        <f t="shared" si="67"/>
        <v>0</v>
      </c>
      <c r="BM120" s="243">
        <f t="shared" si="68"/>
        <v>0</v>
      </c>
      <c r="BN120" s="243">
        <f t="shared" si="69"/>
        <v>0</v>
      </c>
      <c r="BO120" s="247">
        <f t="shared" si="70"/>
        <v>0</v>
      </c>
      <c r="BP120" s="248">
        <f t="shared" si="71"/>
        <v>0</v>
      </c>
      <c r="BQ120" s="243">
        <f t="shared" si="72"/>
        <v>0</v>
      </c>
      <c r="BR120" s="243">
        <f t="shared" si="73"/>
        <v>0</v>
      </c>
      <c r="BS120" s="249">
        <f t="shared" si="74"/>
        <v>0</v>
      </c>
      <c r="BT120" s="255" t="str">
        <f t="shared" si="87"/>
        <v/>
      </c>
      <c r="BU120" s="350">
        <f t="shared" si="75"/>
        <v>0</v>
      </c>
      <c r="BV120" s="350">
        <f t="shared" si="76"/>
        <v>0</v>
      </c>
      <c r="BW120" s="350">
        <f t="shared" si="77"/>
        <v>0</v>
      </c>
      <c r="BX120" s="353">
        <f t="shared" si="78"/>
        <v>0</v>
      </c>
      <c r="BY120" s="246">
        <f t="shared" si="79"/>
        <v>0</v>
      </c>
      <c r="BZ120" s="243">
        <f t="shared" si="80"/>
        <v>0</v>
      </c>
      <c r="CA120" s="243">
        <f t="shared" si="81"/>
        <v>0</v>
      </c>
      <c r="CB120" s="247">
        <f t="shared" si="82"/>
        <v>0</v>
      </c>
      <c r="CC120" s="246">
        <f t="shared" si="83"/>
        <v>0</v>
      </c>
      <c r="CD120" s="243">
        <f t="shared" si="84"/>
        <v>0</v>
      </c>
      <c r="CE120" s="243">
        <f t="shared" si="85"/>
        <v>0</v>
      </c>
      <c r="CF120" s="243">
        <f t="shared" si="86"/>
        <v>0</v>
      </c>
    </row>
    <row r="121" spans="1:84" ht="20.100000000000001" customHeight="1" x14ac:dyDescent="0.15">
      <c r="A121" s="252">
        <f>IF(A120="",ROW()-3-COUNTBLANK($A$4:$A120),A120+1)</f>
        <v>118</v>
      </c>
      <c r="B121" s="253">
        <f>IF(A121="","",IF(B120="",ROW()-3-COUNTBLANK($B$4:$B120),B120+1))</f>
        <v>118</v>
      </c>
      <c r="C121" s="239" t="str">
        <f t="shared" si="51"/>
        <v>S</v>
      </c>
      <c r="D121" s="240"/>
      <c r="E121" s="241" t="str">
        <f>IF(D121="","",COUNTIF($D$4:D121,D121))</f>
        <v/>
      </c>
      <c r="F121" s="310" t="str">
        <f>IF(D121="","",VLOOKUP(D121,'様式A-2'!$B$10:$E$434,4,0))</f>
        <v/>
      </c>
      <c r="G121" s="241"/>
      <c r="H121" s="241"/>
      <c r="I121" s="241"/>
      <c r="J121" s="241"/>
      <c r="K121" s="241"/>
      <c r="L121" s="346"/>
      <c r="M121" s="346"/>
      <c r="N121" s="346"/>
      <c r="O121" s="346"/>
      <c r="P121" s="388"/>
      <c r="Q121" s="242">
        <f t="shared" si="52"/>
        <v>0</v>
      </c>
      <c r="R121" s="243">
        <f t="shared" si="53"/>
        <v>0</v>
      </c>
      <c r="S121" s="243" t="str">
        <f t="shared" si="54"/>
        <v/>
      </c>
      <c r="T121" s="241"/>
      <c r="U121" s="241" t="str">
        <f t="shared" si="55"/>
        <v/>
      </c>
      <c r="V121" s="241" t="str">
        <f t="shared" si="89"/>
        <v/>
      </c>
      <c r="W121" s="241"/>
      <c r="X121" s="241"/>
      <c r="Y121" s="241" t="str">
        <f t="shared" si="56"/>
        <v/>
      </c>
      <c r="Z121" s="241" t="str">
        <f t="shared" si="57"/>
        <v/>
      </c>
      <c r="AA121" s="241" t="str">
        <f t="shared" si="48"/>
        <v/>
      </c>
      <c r="AB121" s="241" t="str">
        <f t="shared" si="58"/>
        <v/>
      </c>
      <c r="AC121" s="241" t="str">
        <f t="shared" si="59"/>
        <v/>
      </c>
      <c r="AD121" s="241" t="str">
        <f t="shared" si="60"/>
        <v/>
      </c>
      <c r="AE121" s="241" t="str">
        <f t="shared" si="49"/>
        <v/>
      </c>
      <c r="AF121" s="241" t="str">
        <f t="shared" si="50"/>
        <v/>
      </c>
      <c r="AG121" s="241"/>
      <c r="AH121" s="242" t="str">
        <f t="shared" si="88"/>
        <v/>
      </c>
      <c r="AI121" s="242" t="str">
        <f t="shared" si="61"/>
        <v/>
      </c>
      <c r="BG121" s="245">
        <f t="shared" si="62"/>
        <v>0</v>
      </c>
      <c r="BH121" s="242">
        <f t="shared" si="63"/>
        <v>0</v>
      </c>
      <c r="BI121" s="242">
        <f t="shared" si="64"/>
        <v>0</v>
      </c>
      <c r="BJ121" s="242">
        <f t="shared" si="65"/>
        <v>0</v>
      </c>
      <c r="BK121" s="351">
        <f t="shared" si="66"/>
        <v>0</v>
      </c>
      <c r="BL121" s="246">
        <f t="shared" si="67"/>
        <v>0</v>
      </c>
      <c r="BM121" s="243">
        <f t="shared" si="68"/>
        <v>0</v>
      </c>
      <c r="BN121" s="243">
        <f t="shared" si="69"/>
        <v>0</v>
      </c>
      <c r="BO121" s="247">
        <f t="shared" si="70"/>
        <v>0</v>
      </c>
      <c r="BP121" s="248">
        <f t="shared" si="71"/>
        <v>0</v>
      </c>
      <c r="BQ121" s="243">
        <f t="shared" si="72"/>
        <v>0</v>
      </c>
      <c r="BR121" s="243">
        <f t="shared" si="73"/>
        <v>0</v>
      </c>
      <c r="BS121" s="249">
        <f t="shared" si="74"/>
        <v>0</v>
      </c>
      <c r="BT121" s="255" t="str">
        <f t="shared" si="87"/>
        <v/>
      </c>
      <c r="BU121" s="350">
        <f t="shared" si="75"/>
        <v>0</v>
      </c>
      <c r="BV121" s="350">
        <f t="shared" si="76"/>
        <v>0</v>
      </c>
      <c r="BW121" s="350">
        <f t="shared" si="77"/>
        <v>0</v>
      </c>
      <c r="BX121" s="353">
        <f t="shared" si="78"/>
        <v>0</v>
      </c>
      <c r="BY121" s="246">
        <f t="shared" si="79"/>
        <v>0</v>
      </c>
      <c r="BZ121" s="243">
        <f t="shared" si="80"/>
        <v>0</v>
      </c>
      <c r="CA121" s="243">
        <f t="shared" si="81"/>
        <v>0</v>
      </c>
      <c r="CB121" s="247">
        <f t="shared" si="82"/>
        <v>0</v>
      </c>
      <c r="CC121" s="246">
        <f t="shared" si="83"/>
        <v>0</v>
      </c>
      <c r="CD121" s="243">
        <f t="shared" si="84"/>
        <v>0</v>
      </c>
      <c r="CE121" s="243">
        <f t="shared" si="85"/>
        <v>0</v>
      </c>
      <c r="CF121" s="243">
        <f t="shared" si="86"/>
        <v>0</v>
      </c>
    </row>
    <row r="122" spans="1:84" ht="20.100000000000001" customHeight="1" x14ac:dyDescent="0.15">
      <c r="A122" s="252">
        <f>IF(A121="",ROW()-3-COUNTBLANK($A$4:$A121),A121+1)</f>
        <v>119</v>
      </c>
      <c r="B122" s="253">
        <f>IF(A122="","",IF(B121="",ROW()-3-COUNTBLANK($B$4:$B121),B121+1))</f>
        <v>119</v>
      </c>
      <c r="C122" s="239" t="str">
        <f t="shared" si="51"/>
        <v>S</v>
      </c>
      <c r="D122" s="240"/>
      <c r="E122" s="241" t="str">
        <f>IF(D122="","",COUNTIF($D$4:D122,D122))</f>
        <v/>
      </c>
      <c r="F122" s="310" t="str">
        <f>IF(D122="","",VLOOKUP(D122,'様式A-2'!$B$10:$E$434,4,0))</f>
        <v/>
      </c>
      <c r="G122" s="241"/>
      <c r="H122" s="241"/>
      <c r="I122" s="241"/>
      <c r="J122" s="241"/>
      <c r="K122" s="241"/>
      <c r="L122" s="346"/>
      <c r="M122" s="346"/>
      <c r="N122" s="346"/>
      <c r="O122" s="346"/>
      <c r="P122" s="388"/>
      <c r="Q122" s="242">
        <f t="shared" si="52"/>
        <v>0</v>
      </c>
      <c r="R122" s="243">
        <f t="shared" si="53"/>
        <v>0</v>
      </c>
      <c r="S122" s="243" t="str">
        <f t="shared" si="54"/>
        <v/>
      </c>
      <c r="T122" s="241"/>
      <c r="U122" s="241" t="str">
        <f t="shared" si="55"/>
        <v/>
      </c>
      <c r="V122" s="241" t="str">
        <f t="shared" si="89"/>
        <v/>
      </c>
      <c r="W122" s="241"/>
      <c r="X122" s="241"/>
      <c r="Y122" s="241" t="str">
        <f t="shared" si="56"/>
        <v/>
      </c>
      <c r="Z122" s="241" t="str">
        <f t="shared" si="57"/>
        <v/>
      </c>
      <c r="AA122" s="241" t="str">
        <f t="shared" si="48"/>
        <v/>
      </c>
      <c r="AB122" s="241" t="str">
        <f t="shared" si="58"/>
        <v/>
      </c>
      <c r="AC122" s="241" t="str">
        <f t="shared" si="59"/>
        <v/>
      </c>
      <c r="AD122" s="241" t="str">
        <f t="shared" si="60"/>
        <v/>
      </c>
      <c r="AE122" s="241" t="str">
        <f t="shared" si="49"/>
        <v/>
      </c>
      <c r="AF122" s="241" t="str">
        <f t="shared" si="50"/>
        <v/>
      </c>
      <c r="AG122" s="241"/>
      <c r="AH122" s="242" t="str">
        <f t="shared" si="88"/>
        <v/>
      </c>
      <c r="AI122" s="242" t="str">
        <f t="shared" si="61"/>
        <v/>
      </c>
      <c r="BG122" s="245">
        <f t="shared" si="62"/>
        <v>0</v>
      </c>
      <c r="BH122" s="242">
        <f t="shared" si="63"/>
        <v>0</v>
      </c>
      <c r="BI122" s="242">
        <f t="shared" si="64"/>
        <v>0</v>
      </c>
      <c r="BJ122" s="242">
        <f t="shared" si="65"/>
        <v>0</v>
      </c>
      <c r="BK122" s="351">
        <f t="shared" si="66"/>
        <v>0</v>
      </c>
      <c r="BL122" s="246">
        <f t="shared" si="67"/>
        <v>0</v>
      </c>
      <c r="BM122" s="243">
        <f t="shared" si="68"/>
        <v>0</v>
      </c>
      <c r="BN122" s="243">
        <f t="shared" si="69"/>
        <v>0</v>
      </c>
      <c r="BO122" s="247">
        <f t="shared" si="70"/>
        <v>0</v>
      </c>
      <c r="BP122" s="248">
        <f t="shared" si="71"/>
        <v>0</v>
      </c>
      <c r="BQ122" s="243">
        <f t="shared" si="72"/>
        <v>0</v>
      </c>
      <c r="BR122" s="243">
        <f t="shared" si="73"/>
        <v>0</v>
      </c>
      <c r="BS122" s="249">
        <f t="shared" si="74"/>
        <v>0</v>
      </c>
      <c r="BT122" s="255" t="str">
        <f t="shared" si="87"/>
        <v/>
      </c>
      <c r="BU122" s="350">
        <f t="shared" si="75"/>
        <v>0</v>
      </c>
      <c r="BV122" s="350">
        <f t="shared" si="76"/>
        <v>0</v>
      </c>
      <c r="BW122" s="350">
        <f t="shared" si="77"/>
        <v>0</v>
      </c>
      <c r="BX122" s="353">
        <f t="shared" si="78"/>
        <v>0</v>
      </c>
      <c r="BY122" s="246">
        <f t="shared" si="79"/>
        <v>0</v>
      </c>
      <c r="BZ122" s="243">
        <f t="shared" si="80"/>
        <v>0</v>
      </c>
      <c r="CA122" s="243">
        <f t="shared" si="81"/>
        <v>0</v>
      </c>
      <c r="CB122" s="247">
        <f t="shared" si="82"/>
        <v>0</v>
      </c>
      <c r="CC122" s="246">
        <f t="shared" si="83"/>
        <v>0</v>
      </c>
      <c r="CD122" s="243">
        <f t="shared" si="84"/>
        <v>0</v>
      </c>
      <c r="CE122" s="243">
        <f t="shared" si="85"/>
        <v>0</v>
      </c>
      <c r="CF122" s="243">
        <f t="shared" si="86"/>
        <v>0</v>
      </c>
    </row>
    <row r="123" spans="1:84" ht="20.100000000000001" customHeight="1" x14ac:dyDescent="0.15">
      <c r="A123" s="252">
        <f>IF(A122="",ROW()-3-COUNTBLANK($A$4:$A122),A122+1)</f>
        <v>120</v>
      </c>
      <c r="B123" s="253">
        <f>IF(A123="","",IF(B122="",ROW()-3-COUNTBLANK($B$4:$B122),B122+1))</f>
        <v>120</v>
      </c>
      <c r="C123" s="239" t="str">
        <f t="shared" si="51"/>
        <v>S</v>
      </c>
      <c r="D123" s="240"/>
      <c r="E123" s="241" t="str">
        <f>IF(D123="","",COUNTIF($D$4:D123,D123))</f>
        <v/>
      </c>
      <c r="F123" s="310" t="str">
        <f>IF(D123="","",VLOOKUP(D123,'様式A-2'!$B$10:$E$434,4,0))</f>
        <v/>
      </c>
      <c r="G123" s="241"/>
      <c r="H123" s="241"/>
      <c r="I123" s="241"/>
      <c r="J123" s="241"/>
      <c r="K123" s="241"/>
      <c r="L123" s="346"/>
      <c r="M123" s="346"/>
      <c r="N123" s="346"/>
      <c r="O123" s="346"/>
      <c r="P123" s="388"/>
      <c r="Q123" s="242">
        <f t="shared" si="52"/>
        <v>0</v>
      </c>
      <c r="R123" s="243">
        <f t="shared" si="53"/>
        <v>0</v>
      </c>
      <c r="S123" s="243" t="str">
        <f t="shared" si="54"/>
        <v/>
      </c>
      <c r="T123" s="241"/>
      <c r="U123" s="241" t="str">
        <f t="shared" si="55"/>
        <v/>
      </c>
      <c r="V123" s="241" t="str">
        <f t="shared" si="89"/>
        <v/>
      </c>
      <c r="W123" s="241"/>
      <c r="X123" s="241"/>
      <c r="Y123" s="241" t="str">
        <f t="shared" si="56"/>
        <v/>
      </c>
      <c r="Z123" s="241" t="str">
        <f t="shared" si="57"/>
        <v/>
      </c>
      <c r="AA123" s="241" t="str">
        <f t="shared" si="48"/>
        <v/>
      </c>
      <c r="AB123" s="241" t="str">
        <f t="shared" si="58"/>
        <v/>
      </c>
      <c r="AC123" s="241" t="str">
        <f t="shared" si="59"/>
        <v/>
      </c>
      <c r="AD123" s="241" t="str">
        <f t="shared" si="60"/>
        <v/>
      </c>
      <c r="AE123" s="241" t="str">
        <f t="shared" si="49"/>
        <v/>
      </c>
      <c r="AF123" s="241" t="str">
        <f t="shared" si="50"/>
        <v/>
      </c>
      <c r="AG123" s="241"/>
      <c r="AH123" s="242" t="str">
        <f t="shared" si="88"/>
        <v/>
      </c>
      <c r="AI123" s="242" t="str">
        <f t="shared" si="61"/>
        <v/>
      </c>
      <c r="BG123" s="245">
        <f t="shared" si="62"/>
        <v>0</v>
      </c>
      <c r="BH123" s="242">
        <f t="shared" si="63"/>
        <v>0</v>
      </c>
      <c r="BI123" s="242">
        <f t="shared" si="64"/>
        <v>0</v>
      </c>
      <c r="BJ123" s="242">
        <f t="shared" si="65"/>
        <v>0</v>
      </c>
      <c r="BK123" s="351">
        <f t="shared" si="66"/>
        <v>0</v>
      </c>
      <c r="BL123" s="246">
        <f t="shared" si="67"/>
        <v>0</v>
      </c>
      <c r="BM123" s="243">
        <f t="shared" si="68"/>
        <v>0</v>
      </c>
      <c r="BN123" s="243">
        <f t="shared" si="69"/>
        <v>0</v>
      </c>
      <c r="BO123" s="247">
        <f t="shared" si="70"/>
        <v>0</v>
      </c>
      <c r="BP123" s="248">
        <f t="shared" si="71"/>
        <v>0</v>
      </c>
      <c r="BQ123" s="243">
        <f t="shared" si="72"/>
        <v>0</v>
      </c>
      <c r="BR123" s="243">
        <f t="shared" si="73"/>
        <v>0</v>
      </c>
      <c r="BS123" s="249">
        <f t="shared" si="74"/>
        <v>0</v>
      </c>
      <c r="BT123" s="255" t="str">
        <f t="shared" si="87"/>
        <v/>
      </c>
      <c r="BU123" s="350">
        <f t="shared" si="75"/>
        <v>0</v>
      </c>
      <c r="BV123" s="350">
        <f t="shared" si="76"/>
        <v>0</v>
      </c>
      <c r="BW123" s="350">
        <f t="shared" si="77"/>
        <v>0</v>
      </c>
      <c r="BX123" s="353">
        <f t="shared" si="78"/>
        <v>0</v>
      </c>
      <c r="BY123" s="246">
        <f t="shared" si="79"/>
        <v>0</v>
      </c>
      <c r="BZ123" s="243">
        <f t="shared" si="80"/>
        <v>0</v>
      </c>
      <c r="CA123" s="243">
        <f t="shared" si="81"/>
        <v>0</v>
      </c>
      <c r="CB123" s="247">
        <f t="shared" si="82"/>
        <v>0</v>
      </c>
      <c r="CC123" s="246">
        <f t="shared" si="83"/>
        <v>0</v>
      </c>
      <c r="CD123" s="243">
        <f t="shared" si="84"/>
        <v>0</v>
      </c>
      <c r="CE123" s="243">
        <f t="shared" si="85"/>
        <v>0</v>
      </c>
      <c r="CF123" s="243">
        <f t="shared" si="86"/>
        <v>0</v>
      </c>
    </row>
    <row r="124" spans="1:84" ht="20.100000000000001" customHeight="1" x14ac:dyDescent="0.15">
      <c r="A124" s="252">
        <f>IF(A123="",ROW()-3-COUNTBLANK($A$4:$A123),A123+1)</f>
        <v>121</v>
      </c>
      <c r="B124" s="253">
        <f>IF(A124="","",IF(B123="",ROW()-3-COUNTBLANK($B$4:$B123),B123+1))</f>
        <v>121</v>
      </c>
      <c r="C124" s="239" t="str">
        <f t="shared" si="51"/>
        <v>S</v>
      </c>
      <c r="D124" s="240"/>
      <c r="E124" s="241" t="str">
        <f>IF(D124="","",COUNTIF($D$4:D124,D124))</f>
        <v/>
      </c>
      <c r="F124" s="310" t="str">
        <f>IF(D124="","",VLOOKUP(D124,'様式A-2'!$B$10:$E$434,4,0))</f>
        <v/>
      </c>
      <c r="G124" s="241"/>
      <c r="H124" s="241"/>
      <c r="I124" s="241"/>
      <c r="J124" s="241"/>
      <c r="K124" s="241"/>
      <c r="L124" s="346"/>
      <c r="M124" s="346"/>
      <c r="N124" s="346"/>
      <c r="O124" s="346"/>
      <c r="P124" s="388"/>
      <c r="Q124" s="242">
        <f t="shared" si="52"/>
        <v>0</v>
      </c>
      <c r="R124" s="243">
        <f t="shared" si="53"/>
        <v>0</v>
      </c>
      <c r="S124" s="243" t="str">
        <f t="shared" si="54"/>
        <v/>
      </c>
      <c r="T124" s="241"/>
      <c r="U124" s="241" t="str">
        <f t="shared" si="55"/>
        <v/>
      </c>
      <c r="V124" s="241" t="str">
        <f t="shared" si="89"/>
        <v/>
      </c>
      <c r="W124" s="241"/>
      <c r="X124" s="241"/>
      <c r="Y124" s="241" t="str">
        <f t="shared" si="56"/>
        <v/>
      </c>
      <c r="Z124" s="241" t="str">
        <f t="shared" si="57"/>
        <v/>
      </c>
      <c r="AA124" s="241" t="str">
        <f t="shared" si="48"/>
        <v/>
      </c>
      <c r="AB124" s="241" t="str">
        <f t="shared" si="58"/>
        <v/>
      </c>
      <c r="AC124" s="241" t="str">
        <f t="shared" si="59"/>
        <v/>
      </c>
      <c r="AD124" s="241" t="str">
        <f t="shared" si="60"/>
        <v/>
      </c>
      <c r="AE124" s="241" t="str">
        <f t="shared" si="49"/>
        <v/>
      </c>
      <c r="AF124" s="241" t="str">
        <f t="shared" si="50"/>
        <v/>
      </c>
      <c r="AG124" s="241"/>
      <c r="AH124" s="242" t="str">
        <f t="shared" si="88"/>
        <v/>
      </c>
      <c r="AI124" s="242" t="str">
        <f t="shared" si="61"/>
        <v/>
      </c>
      <c r="BG124" s="245">
        <f t="shared" si="62"/>
        <v>0</v>
      </c>
      <c r="BH124" s="242">
        <f t="shared" si="63"/>
        <v>0</v>
      </c>
      <c r="BI124" s="242">
        <f t="shared" si="64"/>
        <v>0</v>
      </c>
      <c r="BJ124" s="242">
        <f t="shared" si="65"/>
        <v>0</v>
      </c>
      <c r="BK124" s="351">
        <f t="shared" si="66"/>
        <v>0</v>
      </c>
      <c r="BL124" s="246">
        <f t="shared" si="67"/>
        <v>0</v>
      </c>
      <c r="BM124" s="243">
        <f t="shared" si="68"/>
        <v>0</v>
      </c>
      <c r="BN124" s="243">
        <f t="shared" si="69"/>
        <v>0</v>
      </c>
      <c r="BO124" s="247">
        <f t="shared" si="70"/>
        <v>0</v>
      </c>
      <c r="BP124" s="248">
        <f t="shared" si="71"/>
        <v>0</v>
      </c>
      <c r="BQ124" s="243">
        <f t="shared" si="72"/>
        <v>0</v>
      </c>
      <c r="BR124" s="243">
        <f t="shared" si="73"/>
        <v>0</v>
      </c>
      <c r="BS124" s="249">
        <f t="shared" si="74"/>
        <v>0</v>
      </c>
      <c r="BT124" s="255" t="str">
        <f t="shared" si="87"/>
        <v/>
      </c>
      <c r="BU124" s="350">
        <f t="shared" si="75"/>
        <v>0</v>
      </c>
      <c r="BV124" s="350">
        <f t="shared" si="76"/>
        <v>0</v>
      </c>
      <c r="BW124" s="350">
        <f t="shared" si="77"/>
        <v>0</v>
      </c>
      <c r="BX124" s="353">
        <f t="shared" si="78"/>
        <v>0</v>
      </c>
      <c r="BY124" s="246">
        <f t="shared" si="79"/>
        <v>0</v>
      </c>
      <c r="BZ124" s="243">
        <f t="shared" si="80"/>
        <v>0</v>
      </c>
      <c r="CA124" s="243">
        <f t="shared" si="81"/>
        <v>0</v>
      </c>
      <c r="CB124" s="247">
        <f t="shared" si="82"/>
        <v>0</v>
      </c>
      <c r="CC124" s="246">
        <f t="shared" si="83"/>
        <v>0</v>
      </c>
      <c r="CD124" s="243">
        <f t="shared" si="84"/>
        <v>0</v>
      </c>
      <c r="CE124" s="243">
        <f t="shared" si="85"/>
        <v>0</v>
      </c>
      <c r="CF124" s="243">
        <f t="shared" si="86"/>
        <v>0</v>
      </c>
    </row>
    <row r="125" spans="1:84" ht="20.100000000000001" customHeight="1" x14ac:dyDescent="0.15">
      <c r="A125" s="252">
        <f>IF(A124="",ROW()-3-COUNTBLANK($A$4:$A124),A124+1)</f>
        <v>122</v>
      </c>
      <c r="B125" s="253">
        <f>IF(A125="","",IF(B124="",ROW()-3-COUNTBLANK($B$4:$B124),B124+1))</f>
        <v>122</v>
      </c>
      <c r="C125" s="239" t="str">
        <f t="shared" si="51"/>
        <v>S</v>
      </c>
      <c r="D125" s="240"/>
      <c r="E125" s="241" t="str">
        <f>IF(D125="","",COUNTIF($D$4:D125,D125))</f>
        <v/>
      </c>
      <c r="F125" s="310" t="str">
        <f>IF(D125="","",VLOOKUP(D125,'様式A-2'!$B$10:$E$434,4,0))</f>
        <v/>
      </c>
      <c r="G125" s="241"/>
      <c r="H125" s="241"/>
      <c r="I125" s="241"/>
      <c r="J125" s="241"/>
      <c r="K125" s="241"/>
      <c r="L125" s="346"/>
      <c r="M125" s="346"/>
      <c r="N125" s="346"/>
      <c r="O125" s="346"/>
      <c r="P125" s="388"/>
      <c r="Q125" s="242">
        <f t="shared" si="52"/>
        <v>0</v>
      </c>
      <c r="R125" s="243">
        <f t="shared" si="53"/>
        <v>0</v>
      </c>
      <c r="S125" s="243" t="str">
        <f t="shared" si="54"/>
        <v/>
      </c>
      <c r="T125" s="241"/>
      <c r="U125" s="241" t="str">
        <f t="shared" si="55"/>
        <v/>
      </c>
      <c r="V125" s="241" t="str">
        <f t="shared" si="89"/>
        <v/>
      </c>
      <c r="W125" s="241"/>
      <c r="X125" s="241"/>
      <c r="Y125" s="241" t="str">
        <f t="shared" si="56"/>
        <v/>
      </c>
      <c r="Z125" s="241" t="str">
        <f t="shared" si="57"/>
        <v/>
      </c>
      <c r="AA125" s="241" t="str">
        <f t="shared" si="48"/>
        <v/>
      </c>
      <c r="AB125" s="241" t="str">
        <f t="shared" si="58"/>
        <v/>
      </c>
      <c r="AC125" s="241" t="str">
        <f t="shared" si="59"/>
        <v/>
      </c>
      <c r="AD125" s="241" t="str">
        <f t="shared" si="60"/>
        <v/>
      </c>
      <c r="AE125" s="241" t="str">
        <f t="shared" si="49"/>
        <v/>
      </c>
      <c r="AF125" s="241" t="str">
        <f t="shared" si="50"/>
        <v/>
      </c>
      <c r="AG125" s="241"/>
      <c r="AH125" s="242" t="str">
        <f t="shared" si="88"/>
        <v/>
      </c>
      <c r="AI125" s="242" t="str">
        <f t="shared" si="61"/>
        <v/>
      </c>
      <c r="BG125" s="245">
        <f t="shared" si="62"/>
        <v>0</v>
      </c>
      <c r="BH125" s="242">
        <f t="shared" si="63"/>
        <v>0</v>
      </c>
      <c r="BI125" s="242">
        <f t="shared" si="64"/>
        <v>0</v>
      </c>
      <c r="BJ125" s="242">
        <f t="shared" si="65"/>
        <v>0</v>
      </c>
      <c r="BK125" s="351">
        <f t="shared" si="66"/>
        <v>0</v>
      </c>
      <c r="BL125" s="246">
        <f t="shared" si="67"/>
        <v>0</v>
      </c>
      <c r="BM125" s="243">
        <f t="shared" si="68"/>
        <v>0</v>
      </c>
      <c r="BN125" s="243">
        <f t="shared" si="69"/>
        <v>0</v>
      </c>
      <c r="BO125" s="247">
        <f t="shared" si="70"/>
        <v>0</v>
      </c>
      <c r="BP125" s="248">
        <f t="shared" si="71"/>
        <v>0</v>
      </c>
      <c r="BQ125" s="243">
        <f t="shared" si="72"/>
        <v>0</v>
      </c>
      <c r="BR125" s="243">
        <f t="shared" si="73"/>
        <v>0</v>
      </c>
      <c r="BS125" s="249">
        <f t="shared" si="74"/>
        <v>0</v>
      </c>
      <c r="BT125" s="255" t="str">
        <f t="shared" si="87"/>
        <v/>
      </c>
      <c r="BU125" s="350">
        <f t="shared" si="75"/>
        <v>0</v>
      </c>
      <c r="BV125" s="350">
        <f t="shared" si="76"/>
        <v>0</v>
      </c>
      <c r="BW125" s="350">
        <f t="shared" si="77"/>
        <v>0</v>
      </c>
      <c r="BX125" s="353">
        <f t="shared" si="78"/>
        <v>0</v>
      </c>
      <c r="BY125" s="246">
        <f t="shared" si="79"/>
        <v>0</v>
      </c>
      <c r="BZ125" s="243">
        <f t="shared" si="80"/>
        <v>0</v>
      </c>
      <c r="CA125" s="243">
        <f t="shared" si="81"/>
        <v>0</v>
      </c>
      <c r="CB125" s="247">
        <f t="shared" si="82"/>
        <v>0</v>
      </c>
      <c r="CC125" s="246">
        <f t="shared" si="83"/>
        <v>0</v>
      </c>
      <c r="CD125" s="243">
        <f t="shared" si="84"/>
        <v>0</v>
      </c>
      <c r="CE125" s="243">
        <f t="shared" si="85"/>
        <v>0</v>
      </c>
      <c r="CF125" s="243">
        <f t="shared" si="86"/>
        <v>0</v>
      </c>
    </row>
    <row r="126" spans="1:84" ht="20.100000000000001" customHeight="1" x14ac:dyDescent="0.15">
      <c r="A126" s="252">
        <f>IF(A125="",ROW()-3-COUNTBLANK($A$4:$A125),A125+1)</f>
        <v>123</v>
      </c>
      <c r="B126" s="253">
        <f>IF(A126="","",IF(B125="",ROW()-3-COUNTBLANK($B$4:$B125),B125+1))</f>
        <v>123</v>
      </c>
      <c r="C126" s="239" t="str">
        <f t="shared" si="51"/>
        <v>S</v>
      </c>
      <c r="D126" s="240"/>
      <c r="E126" s="241" t="str">
        <f>IF(D126="","",COUNTIF($D$4:D126,D126))</f>
        <v/>
      </c>
      <c r="F126" s="310" t="str">
        <f>IF(D126="","",VLOOKUP(D126,'様式A-2'!$B$10:$E$434,4,0))</f>
        <v/>
      </c>
      <c r="G126" s="241"/>
      <c r="H126" s="241"/>
      <c r="I126" s="241"/>
      <c r="J126" s="241"/>
      <c r="K126" s="241"/>
      <c r="L126" s="346"/>
      <c r="M126" s="346"/>
      <c r="N126" s="346"/>
      <c r="O126" s="346"/>
      <c r="P126" s="388"/>
      <c r="Q126" s="242">
        <f t="shared" si="52"/>
        <v>0</v>
      </c>
      <c r="R126" s="243">
        <f t="shared" si="53"/>
        <v>0</v>
      </c>
      <c r="S126" s="243" t="str">
        <f t="shared" si="54"/>
        <v/>
      </c>
      <c r="T126" s="241"/>
      <c r="U126" s="241" t="str">
        <f t="shared" si="55"/>
        <v/>
      </c>
      <c r="V126" s="241" t="str">
        <f t="shared" si="89"/>
        <v/>
      </c>
      <c r="W126" s="241"/>
      <c r="X126" s="241"/>
      <c r="Y126" s="241" t="str">
        <f t="shared" si="56"/>
        <v/>
      </c>
      <c r="Z126" s="241" t="str">
        <f t="shared" si="57"/>
        <v/>
      </c>
      <c r="AA126" s="241" t="str">
        <f t="shared" si="48"/>
        <v/>
      </c>
      <c r="AB126" s="241" t="str">
        <f t="shared" si="58"/>
        <v/>
      </c>
      <c r="AC126" s="241" t="str">
        <f t="shared" si="59"/>
        <v/>
      </c>
      <c r="AD126" s="241" t="str">
        <f t="shared" si="60"/>
        <v/>
      </c>
      <c r="AE126" s="241" t="str">
        <f t="shared" si="49"/>
        <v/>
      </c>
      <c r="AF126" s="241" t="str">
        <f t="shared" si="50"/>
        <v/>
      </c>
      <c r="AG126" s="241"/>
      <c r="AH126" s="242" t="str">
        <f t="shared" si="88"/>
        <v/>
      </c>
      <c r="AI126" s="242" t="str">
        <f t="shared" si="61"/>
        <v/>
      </c>
      <c r="BG126" s="245">
        <f t="shared" si="62"/>
        <v>0</v>
      </c>
      <c r="BH126" s="242">
        <f t="shared" si="63"/>
        <v>0</v>
      </c>
      <c r="BI126" s="242">
        <f t="shared" si="64"/>
        <v>0</v>
      </c>
      <c r="BJ126" s="242">
        <f t="shared" si="65"/>
        <v>0</v>
      </c>
      <c r="BK126" s="351">
        <f t="shared" si="66"/>
        <v>0</v>
      </c>
      <c r="BL126" s="246">
        <f t="shared" si="67"/>
        <v>0</v>
      </c>
      <c r="BM126" s="243">
        <f t="shared" si="68"/>
        <v>0</v>
      </c>
      <c r="BN126" s="243">
        <f t="shared" si="69"/>
        <v>0</v>
      </c>
      <c r="BO126" s="247">
        <f t="shared" si="70"/>
        <v>0</v>
      </c>
      <c r="BP126" s="248">
        <f t="shared" si="71"/>
        <v>0</v>
      </c>
      <c r="BQ126" s="243">
        <f t="shared" si="72"/>
        <v>0</v>
      </c>
      <c r="BR126" s="243">
        <f t="shared" si="73"/>
        <v>0</v>
      </c>
      <c r="BS126" s="249">
        <f t="shared" si="74"/>
        <v>0</v>
      </c>
      <c r="BT126" s="255" t="str">
        <f t="shared" si="87"/>
        <v/>
      </c>
      <c r="BU126" s="350">
        <f t="shared" si="75"/>
        <v>0</v>
      </c>
      <c r="BV126" s="350">
        <f t="shared" si="76"/>
        <v>0</v>
      </c>
      <c r="BW126" s="350">
        <f t="shared" si="77"/>
        <v>0</v>
      </c>
      <c r="BX126" s="353">
        <f t="shared" si="78"/>
        <v>0</v>
      </c>
      <c r="BY126" s="246">
        <f t="shared" si="79"/>
        <v>0</v>
      </c>
      <c r="BZ126" s="243">
        <f t="shared" si="80"/>
        <v>0</v>
      </c>
      <c r="CA126" s="243">
        <f t="shared" si="81"/>
        <v>0</v>
      </c>
      <c r="CB126" s="247">
        <f t="shared" si="82"/>
        <v>0</v>
      </c>
      <c r="CC126" s="246">
        <f t="shared" si="83"/>
        <v>0</v>
      </c>
      <c r="CD126" s="243">
        <f t="shared" si="84"/>
        <v>0</v>
      </c>
      <c r="CE126" s="243">
        <f t="shared" si="85"/>
        <v>0</v>
      </c>
      <c r="CF126" s="243">
        <f t="shared" si="86"/>
        <v>0</v>
      </c>
    </row>
    <row r="127" spans="1:84" ht="20.100000000000001" customHeight="1" x14ac:dyDescent="0.15">
      <c r="A127" s="252">
        <f>IF(A126="",ROW()-3-COUNTBLANK($A$4:$A126),A126+1)</f>
        <v>124</v>
      </c>
      <c r="B127" s="253">
        <f>IF(A127="","",IF(B126="",ROW()-3-COUNTBLANK($B$4:$B126),B126+1))</f>
        <v>124</v>
      </c>
      <c r="C127" s="239" t="str">
        <f t="shared" si="51"/>
        <v>S</v>
      </c>
      <c r="D127" s="240"/>
      <c r="E127" s="241" t="str">
        <f>IF(D127="","",COUNTIF($D$4:D127,D127))</f>
        <v/>
      </c>
      <c r="F127" s="310" t="str">
        <f>IF(D127="","",VLOOKUP(D127,'様式A-2'!$B$10:$E$434,4,0))</f>
        <v/>
      </c>
      <c r="G127" s="241"/>
      <c r="H127" s="241"/>
      <c r="I127" s="241"/>
      <c r="J127" s="241"/>
      <c r="K127" s="241"/>
      <c r="L127" s="346"/>
      <c r="M127" s="346"/>
      <c r="N127" s="346"/>
      <c r="O127" s="346"/>
      <c r="P127" s="388"/>
      <c r="Q127" s="242">
        <f t="shared" si="52"/>
        <v>0</v>
      </c>
      <c r="R127" s="243">
        <f t="shared" si="53"/>
        <v>0</v>
      </c>
      <c r="S127" s="243" t="str">
        <f t="shared" si="54"/>
        <v/>
      </c>
      <c r="T127" s="241"/>
      <c r="U127" s="241" t="str">
        <f t="shared" si="55"/>
        <v/>
      </c>
      <c r="V127" s="241" t="str">
        <f t="shared" si="89"/>
        <v/>
      </c>
      <c r="W127" s="241"/>
      <c r="X127" s="241"/>
      <c r="Y127" s="241" t="str">
        <f t="shared" si="56"/>
        <v/>
      </c>
      <c r="Z127" s="241" t="str">
        <f t="shared" si="57"/>
        <v/>
      </c>
      <c r="AA127" s="241" t="str">
        <f t="shared" si="48"/>
        <v/>
      </c>
      <c r="AB127" s="241" t="str">
        <f t="shared" si="58"/>
        <v/>
      </c>
      <c r="AC127" s="241" t="str">
        <f t="shared" si="59"/>
        <v/>
      </c>
      <c r="AD127" s="241" t="str">
        <f t="shared" si="60"/>
        <v/>
      </c>
      <c r="AE127" s="241" t="str">
        <f t="shared" si="49"/>
        <v/>
      </c>
      <c r="AF127" s="241" t="str">
        <f t="shared" si="50"/>
        <v/>
      </c>
      <c r="AG127" s="241"/>
      <c r="AH127" s="242" t="str">
        <f t="shared" si="88"/>
        <v/>
      </c>
      <c r="AI127" s="242" t="str">
        <f t="shared" si="61"/>
        <v/>
      </c>
      <c r="BG127" s="245">
        <f t="shared" si="62"/>
        <v>0</v>
      </c>
      <c r="BH127" s="242">
        <f t="shared" si="63"/>
        <v>0</v>
      </c>
      <c r="BI127" s="242">
        <f t="shared" si="64"/>
        <v>0</v>
      </c>
      <c r="BJ127" s="242">
        <f t="shared" si="65"/>
        <v>0</v>
      </c>
      <c r="BK127" s="351">
        <f t="shared" si="66"/>
        <v>0</v>
      </c>
      <c r="BL127" s="246">
        <f t="shared" si="67"/>
        <v>0</v>
      </c>
      <c r="BM127" s="243">
        <f t="shared" si="68"/>
        <v>0</v>
      </c>
      <c r="BN127" s="243">
        <f t="shared" si="69"/>
        <v>0</v>
      </c>
      <c r="BO127" s="247">
        <f t="shared" si="70"/>
        <v>0</v>
      </c>
      <c r="BP127" s="248">
        <f t="shared" si="71"/>
        <v>0</v>
      </c>
      <c r="BQ127" s="243">
        <f t="shared" si="72"/>
        <v>0</v>
      </c>
      <c r="BR127" s="243">
        <f t="shared" si="73"/>
        <v>0</v>
      </c>
      <c r="BS127" s="249">
        <f t="shared" si="74"/>
        <v>0</v>
      </c>
      <c r="BT127" s="255" t="str">
        <f t="shared" si="87"/>
        <v/>
      </c>
      <c r="BU127" s="350">
        <f t="shared" si="75"/>
        <v>0</v>
      </c>
      <c r="BV127" s="350">
        <f t="shared" si="76"/>
        <v>0</v>
      </c>
      <c r="BW127" s="350">
        <f t="shared" si="77"/>
        <v>0</v>
      </c>
      <c r="BX127" s="353">
        <f t="shared" si="78"/>
        <v>0</v>
      </c>
      <c r="BY127" s="246">
        <f t="shared" si="79"/>
        <v>0</v>
      </c>
      <c r="BZ127" s="243">
        <f t="shared" si="80"/>
        <v>0</v>
      </c>
      <c r="CA127" s="243">
        <f t="shared" si="81"/>
        <v>0</v>
      </c>
      <c r="CB127" s="247">
        <f t="shared" si="82"/>
        <v>0</v>
      </c>
      <c r="CC127" s="246">
        <f t="shared" si="83"/>
        <v>0</v>
      </c>
      <c r="CD127" s="243">
        <f t="shared" si="84"/>
        <v>0</v>
      </c>
      <c r="CE127" s="243">
        <f t="shared" si="85"/>
        <v>0</v>
      </c>
      <c r="CF127" s="243">
        <f t="shared" si="86"/>
        <v>0</v>
      </c>
    </row>
    <row r="128" spans="1:84" ht="20.100000000000001" customHeight="1" x14ac:dyDescent="0.15">
      <c r="A128" s="252">
        <f>IF(A127="",ROW()-3-COUNTBLANK($A$4:$A127),A127+1)</f>
        <v>125</v>
      </c>
      <c r="B128" s="253">
        <f>IF(A128="","",IF(B127="",ROW()-3-COUNTBLANK($B$4:$B127),B127+1))</f>
        <v>125</v>
      </c>
      <c r="C128" s="239" t="str">
        <f t="shared" si="51"/>
        <v>S</v>
      </c>
      <c r="D128" s="240"/>
      <c r="E128" s="241" t="str">
        <f>IF(D128="","",COUNTIF($D$4:D128,D128))</f>
        <v/>
      </c>
      <c r="F128" s="310" t="str">
        <f>IF(D128="","",VLOOKUP(D128,'様式A-2'!$B$10:$E$434,4,0))</f>
        <v/>
      </c>
      <c r="G128" s="241"/>
      <c r="H128" s="241"/>
      <c r="I128" s="241"/>
      <c r="J128" s="241"/>
      <c r="K128" s="241"/>
      <c r="L128" s="346"/>
      <c r="M128" s="346"/>
      <c r="N128" s="346"/>
      <c r="O128" s="346"/>
      <c r="P128" s="388"/>
      <c r="Q128" s="242">
        <f t="shared" si="52"/>
        <v>0</v>
      </c>
      <c r="R128" s="243">
        <f t="shared" si="53"/>
        <v>0</v>
      </c>
      <c r="S128" s="243" t="str">
        <f t="shared" si="54"/>
        <v/>
      </c>
      <c r="T128" s="241"/>
      <c r="U128" s="241" t="str">
        <f t="shared" si="55"/>
        <v/>
      </c>
      <c r="V128" s="241" t="str">
        <f t="shared" si="89"/>
        <v/>
      </c>
      <c r="W128" s="241"/>
      <c r="X128" s="241"/>
      <c r="Y128" s="241" t="str">
        <f t="shared" si="56"/>
        <v/>
      </c>
      <c r="Z128" s="241" t="str">
        <f t="shared" si="57"/>
        <v/>
      </c>
      <c r="AA128" s="241" t="str">
        <f t="shared" si="48"/>
        <v/>
      </c>
      <c r="AB128" s="241" t="str">
        <f t="shared" si="58"/>
        <v/>
      </c>
      <c r="AC128" s="241" t="str">
        <f t="shared" si="59"/>
        <v/>
      </c>
      <c r="AD128" s="241" t="str">
        <f t="shared" si="60"/>
        <v/>
      </c>
      <c r="AE128" s="241" t="str">
        <f t="shared" si="49"/>
        <v/>
      </c>
      <c r="AF128" s="241" t="str">
        <f t="shared" si="50"/>
        <v/>
      </c>
      <c r="AG128" s="241"/>
      <c r="AH128" s="242" t="str">
        <f t="shared" si="88"/>
        <v/>
      </c>
      <c r="AI128" s="242" t="str">
        <f t="shared" si="61"/>
        <v/>
      </c>
      <c r="BG128" s="245">
        <f t="shared" si="62"/>
        <v>0</v>
      </c>
      <c r="BH128" s="242">
        <f t="shared" si="63"/>
        <v>0</v>
      </c>
      <c r="BI128" s="242">
        <f t="shared" si="64"/>
        <v>0</v>
      </c>
      <c r="BJ128" s="242">
        <f t="shared" si="65"/>
        <v>0</v>
      </c>
      <c r="BK128" s="351">
        <f t="shared" si="66"/>
        <v>0</v>
      </c>
      <c r="BL128" s="246">
        <f t="shared" si="67"/>
        <v>0</v>
      </c>
      <c r="BM128" s="243">
        <f t="shared" si="68"/>
        <v>0</v>
      </c>
      <c r="BN128" s="243">
        <f t="shared" si="69"/>
        <v>0</v>
      </c>
      <c r="BO128" s="247">
        <f t="shared" si="70"/>
        <v>0</v>
      </c>
      <c r="BP128" s="248">
        <f t="shared" si="71"/>
        <v>0</v>
      </c>
      <c r="BQ128" s="243">
        <f t="shared" si="72"/>
        <v>0</v>
      </c>
      <c r="BR128" s="243">
        <f t="shared" si="73"/>
        <v>0</v>
      </c>
      <c r="BS128" s="249">
        <f t="shared" si="74"/>
        <v>0</v>
      </c>
      <c r="BT128" s="255" t="str">
        <f t="shared" si="87"/>
        <v/>
      </c>
      <c r="BU128" s="350">
        <f t="shared" si="75"/>
        <v>0</v>
      </c>
      <c r="BV128" s="350">
        <f t="shared" si="76"/>
        <v>0</v>
      </c>
      <c r="BW128" s="350">
        <f t="shared" si="77"/>
        <v>0</v>
      </c>
      <c r="BX128" s="353">
        <f t="shared" si="78"/>
        <v>0</v>
      </c>
      <c r="BY128" s="246">
        <f t="shared" si="79"/>
        <v>0</v>
      </c>
      <c r="BZ128" s="243">
        <f t="shared" si="80"/>
        <v>0</v>
      </c>
      <c r="CA128" s="243">
        <f t="shared" si="81"/>
        <v>0</v>
      </c>
      <c r="CB128" s="247">
        <f t="shared" si="82"/>
        <v>0</v>
      </c>
      <c r="CC128" s="246">
        <f t="shared" si="83"/>
        <v>0</v>
      </c>
      <c r="CD128" s="243">
        <f t="shared" si="84"/>
        <v>0</v>
      </c>
      <c r="CE128" s="243">
        <f t="shared" si="85"/>
        <v>0</v>
      </c>
      <c r="CF128" s="243">
        <f t="shared" si="86"/>
        <v>0</v>
      </c>
    </row>
    <row r="129" spans="1:84" ht="20.100000000000001" customHeight="1" x14ac:dyDescent="0.15">
      <c r="A129" s="252">
        <f>IF(A128="",ROW()-3-COUNTBLANK($A$4:$A128),A128+1)</f>
        <v>126</v>
      </c>
      <c r="B129" s="253">
        <f>IF(A129="","",IF(B128="",ROW()-3-COUNTBLANK($B$4:$B128),B128+1))</f>
        <v>126</v>
      </c>
      <c r="C129" s="239" t="str">
        <f t="shared" si="51"/>
        <v>S</v>
      </c>
      <c r="D129" s="240"/>
      <c r="E129" s="241" t="str">
        <f>IF(D129="","",COUNTIF($D$4:D129,D129))</f>
        <v/>
      </c>
      <c r="F129" s="310" t="str">
        <f>IF(D129="","",VLOOKUP(D129,'様式A-2'!$B$10:$E$434,4,0))</f>
        <v/>
      </c>
      <c r="G129" s="241"/>
      <c r="H129" s="241"/>
      <c r="I129" s="241"/>
      <c r="J129" s="241"/>
      <c r="K129" s="241"/>
      <c r="L129" s="346"/>
      <c r="M129" s="346"/>
      <c r="N129" s="346"/>
      <c r="O129" s="346"/>
      <c r="P129" s="388"/>
      <c r="Q129" s="242">
        <f t="shared" si="52"/>
        <v>0</v>
      </c>
      <c r="R129" s="243">
        <f t="shared" si="53"/>
        <v>0</v>
      </c>
      <c r="S129" s="243" t="str">
        <f t="shared" si="54"/>
        <v/>
      </c>
      <c r="T129" s="241"/>
      <c r="U129" s="241" t="str">
        <f t="shared" si="55"/>
        <v/>
      </c>
      <c r="V129" s="241" t="str">
        <f t="shared" si="89"/>
        <v/>
      </c>
      <c r="W129" s="241"/>
      <c r="X129" s="241"/>
      <c r="Y129" s="241" t="str">
        <f t="shared" si="56"/>
        <v/>
      </c>
      <c r="Z129" s="241" t="str">
        <f t="shared" si="57"/>
        <v/>
      </c>
      <c r="AA129" s="241" t="str">
        <f t="shared" si="48"/>
        <v/>
      </c>
      <c r="AB129" s="241" t="str">
        <f t="shared" si="58"/>
        <v/>
      </c>
      <c r="AC129" s="241" t="str">
        <f t="shared" si="59"/>
        <v/>
      </c>
      <c r="AD129" s="241" t="str">
        <f t="shared" si="60"/>
        <v/>
      </c>
      <c r="AE129" s="241" t="str">
        <f t="shared" si="49"/>
        <v/>
      </c>
      <c r="AF129" s="241" t="str">
        <f t="shared" si="50"/>
        <v/>
      </c>
      <c r="AG129" s="241"/>
      <c r="AH129" s="242" t="str">
        <f t="shared" si="88"/>
        <v/>
      </c>
      <c r="AI129" s="242" t="str">
        <f t="shared" si="61"/>
        <v/>
      </c>
      <c r="BG129" s="245">
        <f t="shared" si="62"/>
        <v>0</v>
      </c>
      <c r="BH129" s="242">
        <f t="shared" si="63"/>
        <v>0</v>
      </c>
      <c r="BI129" s="242">
        <f t="shared" si="64"/>
        <v>0</v>
      </c>
      <c r="BJ129" s="242">
        <f t="shared" si="65"/>
        <v>0</v>
      </c>
      <c r="BK129" s="351">
        <f t="shared" si="66"/>
        <v>0</v>
      </c>
      <c r="BL129" s="246">
        <f t="shared" si="67"/>
        <v>0</v>
      </c>
      <c r="BM129" s="243">
        <f t="shared" si="68"/>
        <v>0</v>
      </c>
      <c r="BN129" s="243">
        <f t="shared" si="69"/>
        <v>0</v>
      </c>
      <c r="BO129" s="247">
        <f t="shared" si="70"/>
        <v>0</v>
      </c>
      <c r="BP129" s="248">
        <f t="shared" si="71"/>
        <v>0</v>
      </c>
      <c r="BQ129" s="243">
        <f t="shared" si="72"/>
        <v>0</v>
      </c>
      <c r="BR129" s="243">
        <f t="shared" si="73"/>
        <v>0</v>
      </c>
      <c r="BS129" s="249">
        <f t="shared" si="74"/>
        <v>0</v>
      </c>
      <c r="BT129" s="255" t="str">
        <f t="shared" si="87"/>
        <v/>
      </c>
      <c r="BU129" s="350">
        <f t="shared" si="75"/>
        <v>0</v>
      </c>
      <c r="BV129" s="350">
        <f t="shared" si="76"/>
        <v>0</v>
      </c>
      <c r="BW129" s="350">
        <f t="shared" si="77"/>
        <v>0</v>
      </c>
      <c r="BX129" s="353">
        <f t="shared" si="78"/>
        <v>0</v>
      </c>
      <c r="BY129" s="246">
        <f t="shared" si="79"/>
        <v>0</v>
      </c>
      <c r="BZ129" s="243">
        <f t="shared" si="80"/>
        <v>0</v>
      </c>
      <c r="CA129" s="243">
        <f t="shared" si="81"/>
        <v>0</v>
      </c>
      <c r="CB129" s="247">
        <f t="shared" si="82"/>
        <v>0</v>
      </c>
      <c r="CC129" s="246">
        <f t="shared" si="83"/>
        <v>0</v>
      </c>
      <c r="CD129" s="243">
        <f t="shared" si="84"/>
        <v>0</v>
      </c>
      <c r="CE129" s="243">
        <f t="shared" si="85"/>
        <v>0</v>
      </c>
      <c r="CF129" s="243">
        <f t="shared" si="86"/>
        <v>0</v>
      </c>
    </row>
    <row r="130" spans="1:84" ht="20.100000000000001" customHeight="1" x14ac:dyDescent="0.15">
      <c r="A130" s="252">
        <f>IF(A129="",ROW()-3-COUNTBLANK($A$4:$A129),A129+1)</f>
        <v>127</v>
      </c>
      <c r="B130" s="253">
        <f>IF(A130="","",IF(B129="",ROW()-3-COUNTBLANK($B$4:$B129),B129+1))</f>
        <v>127</v>
      </c>
      <c r="C130" s="239" t="str">
        <f t="shared" si="51"/>
        <v>S</v>
      </c>
      <c r="D130" s="240"/>
      <c r="E130" s="241" t="str">
        <f>IF(D130="","",COUNTIF($D$4:D130,D130))</f>
        <v/>
      </c>
      <c r="F130" s="310" t="str">
        <f>IF(D130="","",VLOOKUP(D130,'様式A-2'!$B$10:$E$434,4,0))</f>
        <v/>
      </c>
      <c r="G130" s="241"/>
      <c r="H130" s="241"/>
      <c r="I130" s="241"/>
      <c r="J130" s="241"/>
      <c r="K130" s="241"/>
      <c r="L130" s="346"/>
      <c r="M130" s="346"/>
      <c r="N130" s="346"/>
      <c r="O130" s="346"/>
      <c r="P130" s="388"/>
      <c r="Q130" s="242">
        <f t="shared" si="52"/>
        <v>0</v>
      </c>
      <c r="R130" s="243">
        <f t="shared" si="53"/>
        <v>0</v>
      </c>
      <c r="S130" s="243" t="str">
        <f t="shared" si="54"/>
        <v/>
      </c>
      <c r="T130" s="241"/>
      <c r="U130" s="241" t="str">
        <f t="shared" si="55"/>
        <v/>
      </c>
      <c r="V130" s="241" t="str">
        <f t="shared" si="89"/>
        <v/>
      </c>
      <c r="W130" s="241"/>
      <c r="X130" s="241"/>
      <c r="Y130" s="241" t="str">
        <f t="shared" si="56"/>
        <v/>
      </c>
      <c r="Z130" s="241" t="str">
        <f t="shared" si="57"/>
        <v/>
      </c>
      <c r="AA130" s="241" t="str">
        <f t="shared" si="48"/>
        <v/>
      </c>
      <c r="AB130" s="241" t="str">
        <f t="shared" si="58"/>
        <v/>
      </c>
      <c r="AC130" s="241" t="str">
        <f t="shared" si="59"/>
        <v/>
      </c>
      <c r="AD130" s="241" t="str">
        <f t="shared" si="60"/>
        <v/>
      </c>
      <c r="AE130" s="241" t="str">
        <f t="shared" si="49"/>
        <v/>
      </c>
      <c r="AF130" s="241" t="str">
        <f t="shared" si="50"/>
        <v/>
      </c>
      <c r="AG130" s="241"/>
      <c r="AH130" s="242" t="str">
        <f t="shared" si="88"/>
        <v/>
      </c>
      <c r="AI130" s="242" t="str">
        <f t="shared" si="61"/>
        <v/>
      </c>
      <c r="BG130" s="245">
        <f t="shared" si="62"/>
        <v>0</v>
      </c>
      <c r="BH130" s="242">
        <f t="shared" si="63"/>
        <v>0</v>
      </c>
      <c r="BI130" s="242">
        <f t="shared" si="64"/>
        <v>0</v>
      </c>
      <c r="BJ130" s="242">
        <f t="shared" si="65"/>
        <v>0</v>
      </c>
      <c r="BK130" s="351">
        <f t="shared" si="66"/>
        <v>0</v>
      </c>
      <c r="BL130" s="246">
        <f t="shared" si="67"/>
        <v>0</v>
      </c>
      <c r="BM130" s="243">
        <f t="shared" si="68"/>
        <v>0</v>
      </c>
      <c r="BN130" s="243">
        <f t="shared" si="69"/>
        <v>0</v>
      </c>
      <c r="BO130" s="247">
        <f t="shared" si="70"/>
        <v>0</v>
      </c>
      <c r="BP130" s="248">
        <f t="shared" si="71"/>
        <v>0</v>
      </c>
      <c r="BQ130" s="243">
        <f t="shared" si="72"/>
        <v>0</v>
      </c>
      <c r="BR130" s="243">
        <f t="shared" si="73"/>
        <v>0</v>
      </c>
      <c r="BS130" s="249">
        <f t="shared" si="74"/>
        <v>0</v>
      </c>
      <c r="BT130" s="255" t="str">
        <f t="shared" si="87"/>
        <v/>
      </c>
      <c r="BU130" s="350">
        <f t="shared" si="75"/>
        <v>0</v>
      </c>
      <c r="BV130" s="350">
        <f t="shared" si="76"/>
        <v>0</v>
      </c>
      <c r="BW130" s="350">
        <f t="shared" si="77"/>
        <v>0</v>
      </c>
      <c r="BX130" s="353">
        <f t="shared" si="78"/>
        <v>0</v>
      </c>
      <c r="BY130" s="246">
        <f t="shared" si="79"/>
        <v>0</v>
      </c>
      <c r="BZ130" s="243">
        <f t="shared" si="80"/>
        <v>0</v>
      </c>
      <c r="CA130" s="243">
        <f t="shared" si="81"/>
        <v>0</v>
      </c>
      <c r="CB130" s="247">
        <f t="shared" si="82"/>
        <v>0</v>
      </c>
      <c r="CC130" s="246">
        <f t="shared" si="83"/>
        <v>0</v>
      </c>
      <c r="CD130" s="243">
        <f t="shared" si="84"/>
        <v>0</v>
      </c>
      <c r="CE130" s="243">
        <f t="shared" si="85"/>
        <v>0</v>
      </c>
      <c r="CF130" s="243">
        <f t="shared" si="86"/>
        <v>0</v>
      </c>
    </row>
    <row r="131" spans="1:84" ht="20.100000000000001" customHeight="1" x14ac:dyDescent="0.15">
      <c r="A131" s="252">
        <f>IF(A130="",ROW()-3-COUNTBLANK($A$4:$A130),A130+1)</f>
        <v>128</v>
      </c>
      <c r="B131" s="253">
        <f>IF(A131="","",IF(B130="",ROW()-3-COUNTBLANK($B$4:$B130),B130+1))</f>
        <v>128</v>
      </c>
      <c r="C131" s="239" t="str">
        <f t="shared" si="51"/>
        <v>S</v>
      </c>
      <c r="D131" s="240"/>
      <c r="E131" s="241" t="str">
        <f>IF(D131="","",COUNTIF($D$4:D131,D131))</f>
        <v/>
      </c>
      <c r="F131" s="310" t="str">
        <f>IF(D131="","",VLOOKUP(D131,'様式A-2'!$B$10:$E$434,4,0))</f>
        <v/>
      </c>
      <c r="G131" s="241"/>
      <c r="H131" s="241"/>
      <c r="I131" s="241"/>
      <c r="J131" s="241"/>
      <c r="K131" s="241"/>
      <c r="L131" s="346"/>
      <c r="M131" s="346"/>
      <c r="N131" s="346"/>
      <c r="O131" s="346"/>
      <c r="P131" s="388"/>
      <c r="Q131" s="242">
        <f t="shared" si="52"/>
        <v>0</v>
      </c>
      <c r="R131" s="243">
        <f t="shared" si="53"/>
        <v>0</v>
      </c>
      <c r="S131" s="243" t="str">
        <f t="shared" si="54"/>
        <v/>
      </c>
      <c r="T131" s="241"/>
      <c r="U131" s="241" t="str">
        <f t="shared" si="55"/>
        <v/>
      </c>
      <c r="V131" s="241" t="str">
        <f t="shared" si="89"/>
        <v/>
      </c>
      <c r="W131" s="241"/>
      <c r="X131" s="241"/>
      <c r="Y131" s="241" t="str">
        <f t="shared" si="56"/>
        <v/>
      </c>
      <c r="Z131" s="241" t="str">
        <f t="shared" si="57"/>
        <v/>
      </c>
      <c r="AA131" s="241" t="str">
        <f t="shared" si="48"/>
        <v/>
      </c>
      <c r="AB131" s="241" t="str">
        <f t="shared" si="58"/>
        <v/>
      </c>
      <c r="AC131" s="241" t="str">
        <f t="shared" si="59"/>
        <v/>
      </c>
      <c r="AD131" s="241" t="str">
        <f t="shared" si="60"/>
        <v/>
      </c>
      <c r="AE131" s="241" t="str">
        <f t="shared" si="49"/>
        <v/>
      </c>
      <c r="AF131" s="241" t="str">
        <f t="shared" si="50"/>
        <v/>
      </c>
      <c r="AG131" s="241"/>
      <c r="AH131" s="242" t="str">
        <f t="shared" si="88"/>
        <v/>
      </c>
      <c r="AI131" s="242" t="str">
        <f t="shared" si="61"/>
        <v/>
      </c>
      <c r="BG131" s="245">
        <f t="shared" si="62"/>
        <v>0</v>
      </c>
      <c r="BH131" s="242">
        <f t="shared" si="63"/>
        <v>0</v>
      </c>
      <c r="BI131" s="242">
        <f t="shared" si="64"/>
        <v>0</v>
      </c>
      <c r="BJ131" s="242">
        <f t="shared" si="65"/>
        <v>0</v>
      </c>
      <c r="BK131" s="351">
        <f t="shared" si="66"/>
        <v>0</v>
      </c>
      <c r="BL131" s="246">
        <f t="shared" si="67"/>
        <v>0</v>
      </c>
      <c r="BM131" s="243">
        <f t="shared" si="68"/>
        <v>0</v>
      </c>
      <c r="BN131" s="243">
        <f t="shared" si="69"/>
        <v>0</v>
      </c>
      <c r="BO131" s="247">
        <f t="shared" si="70"/>
        <v>0</v>
      </c>
      <c r="BP131" s="248">
        <f t="shared" si="71"/>
        <v>0</v>
      </c>
      <c r="BQ131" s="243">
        <f t="shared" si="72"/>
        <v>0</v>
      </c>
      <c r="BR131" s="243">
        <f t="shared" si="73"/>
        <v>0</v>
      </c>
      <c r="BS131" s="249">
        <f t="shared" si="74"/>
        <v>0</v>
      </c>
      <c r="BT131" s="255" t="str">
        <f t="shared" si="87"/>
        <v/>
      </c>
      <c r="BU131" s="350">
        <f t="shared" si="75"/>
        <v>0</v>
      </c>
      <c r="BV131" s="350">
        <f t="shared" si="76"/>
        <v>0</v>
      </c>
      <c r="BW131" s="350">
        <f t="shared" si="77"/>
        <v>0</v>
      </c>
      <c r="BX131" s="353">
        <f t="shared" si="78"/>
        <v>0</v>
      </c>
      <c r="BY131" s="246">
        <f t="shared" si="79"/>
        <v>0</v>
      </c>
      <c r="BZ131" s="243">
        <f t="shared" si="80"/>
        <v>0</v>
      </c>
      <c r="CA131" s="243">
        <f t="shared" si="81"/>
        <v>0</v>
      </c>
      <c r="CB131" s="247">
        <f t="shared" si="82"/>
        <v>0</v>
      </c>
      <c r="CC131" s="246">
        <f t="shared" si="83"/>
        <v>0</v>
      </c>
      <c r="CD131" s="243">
        <f t="shared" si="84"/>
        <v>0</v>
      </c>
      <c r="CE131" s="243">
        <f t="shared" si="85"/>
        <v>0</v>
      </c>
      <c r="CF131" s="243">
        <f t="shared" si="86"/>
        <v>0</v>
      </c>
    </row>
    <row r="132" spans="1:84" ht="20.100000000000001" customHeight="1" x14ac:dyDescent="0.15">
      <c r="A132" s="252">
        <f>IF(A131="",ROW()-3-COUNTBLANK($A$4:$A131),A131+1)</f>
        <v>129</v>
      </c>
      <c r="B132" s="253">
        <f>IF(A132="","",IF(B131="",ROW()-3-COUNTBLANK($B$4:$B131),B131+1))</f>
        <v>129</v>
      </c>
      <c r="C132" s="239" t="str">
        <f t="shared" si="51"/>
        <v>S</v>
      </c>
      <c r="D132" s="240"/>
      <c r="E132" s="241" t="str">
        <f>IF(D132="","",COUNTIF($D$4:D132,D132))</f>
        <v/>
      </c>
      <c r="F132" s="310" t="str">
        <f>IF(D132="","",VLOOKUP(D132,'様式A-2'!$B$10:$E$434,4,0))</f>
        <v/>
      </c>
      <c r="G132" s="241"/>
      <c r="H132" s="241"/>
      <c r="I132" s="241"/>
      <c r="J132" s="241"/>
      <c r="K132" s="241"/>
      <c r="L132" s="346"/>
      <c r="M132" s="346"/>
      <c r="N132" s="346"/>
      <c r="O132" s="346"/>
      <c r="P132" s="388"/>
      <c r="Q132" s="242">
        <f t="shared" si="52"/>
        <v>0</v>
      </c>
      <c r="R132" s="243">
        <f t="shared" si="53"/>
        <v>0</v>
      </c>
      <c r="S132" s="243" t="str">
        <f t="shared" si="54"/>
        <v/>
      </c>
      <c r="T132" s="241"/>
      <c r="U132" s="241" t="str">
        <f t="shared" si="55"/>
        <v/>
      </c>
      <c r="V132" s="241" t="str">
        <f t="shared" si="89"/>
        <v/>
      </c>
      <c r="W132" s="241"/>
      <c r="X132" s="241"/>
      <c r="Y132" s="241" t="str">
        <f t="shared" si="56"/>
        <v/>
      </c>
      <c r="Z132" s="241" t="str">
        <f t="shared" si="57"/>
        <v/>
      </c>
      <c r="AA132" s="241" t="str">
        <f t="shared" ref="AA132:AA195" si="90">IF(D132="","",IF(OR(X132="Ⅲ",X132="Ⅳ"),"要","否"))</f>
        <v/>
      </c>
      <c r="AB132" s="241" t="str">
        <f t="shared" si="58"/>
        <v/>
      </c>
      <c r="AC132" s="241" t="str">
        <f t="shared" si="59"/>
        <v/>
      </c>
      <c r="AD132" s="241" t="str">
        <f t="shared" si="60"/>
        <v/>
      </c>
      <c r="AE132" s="241" t="str">
        <f t="shared" ref="AE132:AE195" si="91">IF(D132="","",INDEX($AT$4:$AX$45,MATCH(K132,$AS$4:$AS$45,0),MATCH(X132,$AT$3:$AX$3,0)))</f>
        <v/>
      </c>
      <c r="AF132" s="241" t="str">
        <f t="shared" ref="AF132:AF195" si="92">IF(D132="","",INDEX($BA$4:$BE$45,MATCH(K132,$AZ$4:$AZ$45,0),MATCH(X132,$BA$3:$BE$3,0)))</f>
        <v/>
      </c>
      <c r="AG132" s="241"/>
      <c r="AH132" s="242" t="str">
        <f t="shared" si="88"/>
        <v/>
      </c>
      <c r="AI132" s="242" t="str">
        <f t="shared" si="61"/>
        <v/>
      </c>
      <c r="BG132" s="245">
        <f t="shared" si="62"/>
        <v>0</v>
      </c>
      <c r="BH132" s="242">
        <f t="shared" si="63"/>
        <v>0</v>
      </c>
      <c r="BI132" s="242">
        <f t="shared" si="64"/>
        <v>0</v>
      </c>
      <c r="BJ132" s="242">
        <f t="shared" si="65"/>
        <v>0</v>
      </c>
      <c r="BK132" s="351">
        <f t="shared" si="66"/>
        <v>0</v>
      </c>
      <c r="BL132" s="246">
        <f t="shared" si="67"/>
        <v>0</v>
      </c>
      <c r="BM132" s="243">
        <f t="shared" si="68"/>
        <v>0</v>
      </c>
      <c r="BN132" s="243">
        <f t="shared" si="69"/>
        <v>0</v>
      </c>
      <c r="BO132" s="247">
        <f t="shared" si="70"/>
        <v>0</v>
      </c>
      <c r="BP132" s="248">
        <f t="shared" si="71"/>
        <v>0</v>
      </c>
      <c r="BQ132" s="243">
        <f t="shared" si="72"/>
        <v>0</v>
      </c>
      <c r="BR132" s="243">
        <f t="shared" si="73"/>
        <v>0</v>
      </c>
      <c r="BS132" s="249">
        <f t="shared" si="74"/>
        <v>0</v>
      </c>
      <c r="BT132" s="255" t="str">
        <f t="shared" si="87"/>
        <v/>
      </c>
      <c r="BU132" s="350">
        <f t="shared" si="75"/>
        <v>0</v>
      </c>
      <c r="BV132" s="350">
        <f t="shared" si="76"/>
        <v>0</v>
      </c>
      <c r="BW132" s="350">
        <f t="shared" si="77"/>
        <v>0</v>
      </c>
      <c r="BX132" s="353">
        <f t="shared" si="78"/>
        <v>0</v>
      </c>
      <c r="BY132" s="246">
        <f t="shared" si="79"/>
        <v>0</v>
      </c>
      <c r="BZ132" s="243">
        <f t="shared" si="80"/>
        <v>0</v>
      </c>
      <c r="CA132" s="243">
        <f t="shared" si="81"/>
        <v>0</v>
      </c>
      <c r="CB132" s="247">
        <f t="shared" si="82"/>
        <v>0</v>
      </c>
      <c r="CC132" s="246">
        <f t="shared" si="83"/>
        <v>0</v>
      </c>
      <c r="CD132" s="243">
        <f t="shared" si="84"/>
        <v>0</v>
      </c>
      <c r="CE132" s="243">
        <f t="shared" si="85"/>
        <v>0</v>
      </c>
      <c r="CF132" s="243">
        <f t="shared" si="86"/>
        <v>0</v>
      </c>
    </row>
    <row r="133" spans="1:84" ht="20.100000000000001" customHeight="1" x14ac:dyDescent="0.15">
      <c r="A133" s="252">
        <f>IF(A132="",ROW()-3-COUNTBLANK($A$4:$A132),A132+1)</f>
        <v>130</v>
      </c>
      <c r="B133" s="253">
        <f>IF(A133="","",IF(B132="",ROW()-3-COUNTBLANK($B$4:$B132),B132+1))</f>
        <v>130</v>
      </c>
      <c r="C133" s="239" t="str">
        <f t="shared" ref="C133:C196" si="93">D133&amp;"S"&amp;E133</f>
        <v>S</v>
      </c>
      <c r="D133" s="240"/>
      <c r="E133" s="241" t="str">
        <f>IF(D133="","",COUNTIF($D$4:D133,D133))</f>
        <v/>
      </c>
      <c r="F133" s="310" t="str">
        <f>IF(D133="","",VLOOKUP(D133,'様式A-2'!$B$10:$E$434,4,0))</f>
        <v/>
      </c>
      <c r="G133" s="241"/>
      <c r="H133" s="241"/>
      <c r="I133" s="241"/>
      <c r="J133" s="241"/>
      <c r="K133" s="241"/>
      <c r="L133" s="346"/>
      <c r="M133" s="346"/>
      <c r="N133" s="346"/>
      <c r="O133" s="346"/>
      <c r="P133" s="388"/>
      <c r="Q133" s="242">
        <f t="shared" ref="Q133:Q196" si="94">IF(C133="","",IF(K133="ひび割れ","幅"&amp;TEXT(L133,"0.0")&amp;"mm×長さ"&amp;TEXT(M133,"0.0")&amp;"m",IF(N133="",P133,TEXT(N133,"0.0")&amp;"m×"&amp;TEXT(O133,"0.0")&amp;"m "&amp;P133)))</f>
        <v>0</v>
      </c>
      <c r="R133" s="243">
        <f t="shared" ref="R133:R196" si="95">ROUND(N133*O133,2)</f>
        <v>0</v>
      </c>
      <c r="S133" s="243" t="str">
        <f t="shared" ref="S133:S196" si="96">IF(K133="ひび割れ","幅"&amp;TEXT(L133,"0.0")&amp;"mm "&amp;J133,IF(P133="","",P133))</f>
        <v/>
      </c>
      <c r="T133" s="241"/>
      <c r="U133" s="241" t="str">
        <f t="shared" ref="U133:U196" si="97">IF(T133="新規確認","－","")</f>
        <v/>
      </c>
      <c r="V133" s="241" t="str">
        <f t="shared" si="89"/>
        <v/>
      </c>
      <c r="W133" s="241"/>
      <c r="X133" s="241"/>
      <c r="Y133" s="241" t="str">
        <f t="shared" ref="Y133:Y196" si="98">IF(D133="","",IF(AND(W133&lt;&gt;"",OR(W133="Ⅱa",W133="Ⅱb")),"Ⅱ",IF(W133&lt;&gt;"",W133,IF(OR(X133="Ⅱa",X133="Ⅱb"),"Ⅱ",X133))))</f>
        <v/>
      </c>
      <c r="Z133" s="241" t="str">
        <f t="shared" ref="Z133:Z196" si="99">IF(D133="","",IF(OR(X133="Ⅱa",X133="Ⅱb"),"Ⅱ",X133))</f>
        <v/>
      </c>
      <c r="AA133" s="241" t="str">
        <f t="shared" si="90"/>
        <v/>
      </c>
      <c r="AB133" s="241" t="str">
        <f t="shared" ref="AB133:AB196" si="100">IF(D133="","",IF(X133="Ⅰ","否",IF(OR(X133="Ⅱb",X133="Ⅱa"),"要監視",IF(OR(X133="Ⅲ",X133="Ⅳ"),"要対策",""))))</f>
        <v/>
      </c>
      <c r="AC133" s="241" t="str">
        <f t="shared" ref="AC133:AC196" si="101">IF(D133="","",IF(T133="対策済","済",IF(OR(T133="新規確認",W133="Ⅰ",AND(W133="",X133="Ⅰ")),"－",IF(AND(W133&lt;&gt;"Ⅰ",X133="Ⅰ"),"済","継続"))))</f>
        <v/>
      </c>
      <c r="AD133" s="241" t="str">
        <f t="shared" ref="AD133:AD196" si="102">IF(D133="","",IF(T133="新規確認","－",INDEX($AM$4:$AQ$45,MATCH(K133,$AL$4:$AL$45,0),MATCH(X133,$AM$3:$AQ$3,0))))</f>
        <v/>
      </c>
      <c r="AE133" s="241" t="str">
        <f t="shared" si="91"/>
        <v/>
      </c>
      <c r="AF133" s="241" t="str">
        <f t="shared" si="92"/>
        <v/>
      </c>
      <c r="AG133" s="241"/>
      <c r="AH133" s="242" t="str">
        <f t="shared" si="88"/>
        <v/>
      </c>
      <c r="AI133" s="242" t="str">
        <f t="shared" ref="AI133:AI196" si="103">IF(T133="新規確認","－",IF(T133="進行が認められない",Q133,""))</f>
        <v/>
      </c>
      <c r="BG133" s="245">
        <f t="shared" ref="BG133:BG196" si="104">$D133</f>
        <v>0</v>
      </c>
      <c r="BH133" s="242">
        <f t="shared" ref="BH133:BH196" si="105">IF(AND(I133="外力",X133="Ⅳ"),"〇",0)</f>
        <v>0</v>
      </c>
      <c r="BI133" s="242">
        <f t="shared" ref="BI133:BI196" si="106">IF(AND(I133="外力",X133="Ⅲ"),"〇",0)</f>
        <v>0</v>
      </c>
      <c r="BJ133" s="242">
        <f t="shared" ref="BJ133:BJ196" si="107">IF(AND(I133="外力",X133="Ⅱa"),"〇",0)</f>
        <v>0</v>
      </c>
      <c r="BK133" s="351">
        <f t="shared" ref="BK133:BK196" si="108">IF(AND(I133="外力",X133="Ⅱb"),"〇",0)</f>
        <v>0</v>
      </c>
      <c r="BL133" s="246">
        <f t="shared" ref="BL133:BL196" si="109">IF(AND(I133="材質劣化",X133="Ⅳ"),R133,0)</f>
        <v>0</v>
      </c>
      <c r="BM133" s="243">
        <f t="shared" ref="BM133:BM196" si="110">IF(AND(I133="材質劣化",X133="Ⅲ"),R133,0)</f>
        <v>0</v>
      </c>
      <c r="BN133" s="243">
        <f t="shared" ref="BN133:BN196" si="111">IF(AND(I133="材質劣化",X133="Ⅱa"),R133,0)</f>
        <v>0</v>
      </c>
      <c r="BO133" s="247">
        <f t="shared" ref="BO133:BO196" si="112">IF(AND(I133="材質劣化",X133="Ⅱb"),R133,0)</f>
        <v>0</v>
      </c>
      <c r="BP133" s="248">
        <f t="shared" ref="BP133:BP196" si="113">IF(AND(I133="漏水",X133="Ⅳ"),R133,0)</f>
        <v>0</v>
      </c>
      <c r="BQ133" s="243">
        <f t="shared" ref="BQ133:BQ196" si="114">IF(AND(I133="漏水",X133="Ⅲ"),R133,0)</f>
        <v>0</v>
      </c>
      <c r="BR133" s="243">
        <f t="shared" ref="BR133:BR196" si="115">IF(AND(I133="漏水",X133="Ⅱa"),R133,0)</f>
        <v>0</v>
      </c>
      <c r="BS133" s="249">
        <f t="shared" ref="BS133:BS196" si="116">IF(AND(I133="漏水",X133="Ⅱb"),R133,0)</f>
        <v>0</v>
      </c>
      <c r="BT133" s="255" t="str">
        <f t="shared" si="87"/>
        <v/>
      </c>
      <c r="BU133" s="350">
        <f t="shared" ref="BU133:BU196" si="117">COUNTIFS($BG$4:$BG$3000,BT133,$BH$4:$BH$3000,"〇")</f>
        <v>0</v>
      </c>
      <c r="BV133" s="350">
        <f t="shared" ref="BV133:BV196" si="118">COUNTIFS($BG$4:$BG$3000,BT133,$BI$4:$BI$3000,"〇")</f>
        <v>0</v>
      </c>
      <c r="BW133" s="350">
        <f t="shared" ref="BW133:BW196" si="119">COUNTIFS($BG$4:$BG$3000,BT133,$BJ$4:$BJ$3000,"〇")</f>
        <v>0</v>
      </c>
      <c r="BX133" s="353">
        <f t="shared" ref="BX133:BX196" si="120">COUNTIFS($BG$4:$BG$3000,BT133,$BK$4:$BK$3000,"〇")</f>
        <v>0</v>
      </c>
      <c r="BY133" s="246">
        <f t="shared" ref="BY133:BY196" si="121">IFERROR(IF($BG132=$BG133,BY132+BL133,BL133),"")</f>
        <v>0</v>
      </c>
      <c r="BZ133" s="243">
        <f t="shared" ref="BZ133:BZ196" si="122">IFERROR(IF($BG132=$BG133,BZ132+BM133,BM133),"")</f>
        <v>0</v>
      </c>
      <c r="CA133" s="243">
        <f t="shared" ref="CA133:CA196" si="123">IFERROR(IF($BG132=$BG133,CA132+BN133,BN133),"")</f>
        <v>0</v>
      </c>
      <c r="CB133" s="247">
        <f t="shared" ref="CB133:CB196" si="124">IFERROR(IF($BG132=$BG133,CB132+BO133,BO133),"")</f>
        <v>0</v>
      </c>
      <c r="CC133" s="246">
        <f t="shared" ref="CC133:CC196" si="125">IFERROR(IF($BG132=$BG133,CC132+BP133,BP133),"")</f>
        <v>0</v>
      </c>
      <c r="CD133" s="243">
        <f t="shared" ref="CD133:CD196" si="126">IFERROR(IF($BG132=$BG133,CD132+BQ133,BQ133),"")</f>
        <v>0</v>
      </c>
      <c r="CE133" s="243">
        <f t="shared" ref="CE133:CE196" si="127">IFERROR(IF($BG132=$BG133,CE132+BR133,BR133),"")</f>
        <v>0</v>
      </c>
      <c r="CF133" s="243">
        <f t="shared" ref="CF133:CF196" si="128">IFERROR(IF($BG132=$BG133,CF132+BS133,BS133),"")</f>
        <v>0</v>
      </c>
    </row>
    <row r="134" spans="1:84" ht="20.100000000000001" customHeight="1" x14ac:dyDescent="0.15">
      <c r="A134" s="252">
        <f>IF(A133="",ROW()-3-COUNTBLANK($A$4:$A133),A133+1)</f>
        <v>131</v>
      </c>
      <c r="B134" s="253">
        <f>IF(A134="","",IF(B133="",ROW()-3-COUNTBLANK($B$4:$B133),B133+1))</f>
        <v>131</v>
      </c>
      <c r="C134" s="239" t="str">
        <f t="shared" si="93"/>
        <v>S</v>
      </c>
      <c r="D134" s="240"/>
      <c r="E134" s="241" t="str">
        <f>IF(D134="","",COUNTIF($D$4:D134,D134))</f>
        <v/>
      </c>
      <c r="F134" s="310" t="str">
        <f>IF(D134="","",VLOOKUP(D134,'様式A-2'!$B$10:$E$434,4,0))</f>
        <v/>
      </c>
      <c r="G134" s="241"/>
      <c r="H134" s="241"/>
      <c r="I134" s="241"/>
      <c r="J134" s="241"/>
      <c r="K134" s="241"/>
      <c r="L134" s="346"/>
      <c r="M134" s="346"/>
      <c r="N134" s="346"/>
      <c r="O134" s="346"/>
      <c r="P134" s="388"/>
      <c r="Q134" s="242">
        <f t="shared" si="94"/>
        <v>0</v>
      </c>
      <c r="R134" s="243">
        <f t="shared" si="95"/>
        <v>0</v>
      </c>
      <c r="S134" s="243" t="str">
        <f t="shared" si="96"/>
        <v/>
      </c>
      <c r="T134" s="241"/>
      <c r="U134" s="241" t="str">
        <f t="shared" si="97"/>
        <v/>
      </c>
      <c r="V134" s="241" t="str">
        <f t="shared" si="89"/>
        <v/>
      </c>
      <c r="W134" s="241"/>
      <c r="X134" s="241"/>
      <c r="Y134" s="241" t="str">
        <f t="shared" si="98"/>
        <v/>
      </c>
      <c r="Z134" s="241" t="str">
        <f t="shared" si="99"/>
        <v/>
      </c>
      <c r="AA134" s="241" t="str">
        <f t="shared" si="90"/>
        <v/>
      </c>
      <c r="AB134" s="241" t="str">
        <f t="shared" si="100"/>
        <v/>
      </c>
      <c r="AC134" s="241" t="str">
        <f t="shared" si="101"/>
        <v/>
      </c>
      <c r="AD134" s="241" t="str">
        <f t="shared" si="102"/>
        <v/>
      </c>
      <c r="AE134" s="241" t="str">
        <f t="shared" si="91"/>
        <v/>
      </c>
      <c r="AF134" s="241" t="str">
        <f t="shared" si="92"/>
        <v/>
      </c>
      <c r="AG134" s="241"/>
      <c r="AH134" s="242" t="str">
        <f t="shared" si="88"/>
        <v/>
      </c>
      <c r="AI134" s="242" t="str">
        <f t="shared" si="103"/>
        <v/>
      </c>
      <c r="BG134" s="245">
        <f t="shared" si="104"/>
        <v>0</v>
      </c>
      <c r="BH134" s="242">
        <f t="shared" si="105"/>
        <v>0</v>
      </c>
      <c r="BI134" s="242">
        <f t="shared" si="106"/>
        <v>0</v>
      </c>
      <c r="BJ134" s="242">
        <f t="shared" si="107"/>
        <v>0</v>
      </c>
      <c r="BK134" s="351">
        <f t="shared" si="108"/>
        <v>0</v>
      </c>
      <c r="BL134" s="246">
        <f t="shared" si="109"/>
        <v>0</v>
      </c>
      <c r="BM134" s="243">
        <f t="shared" si="110"/>
        <v>0</v>
      </c>
      <c r="BN134" s="243">
        <f t="shared" si="111"/>
        <v>0</v>
      </c>
      <c r="BO134" s="247">
        <f t="shared" si="112"/>
        <v>0</v>
      </c>
      <c r="BP134" s="248">
        <f t="shared" si="113"/>
        <v>0</v>
      </c>
      <c r="BQ134" s="243">
        <f t="shared" si="114"/>
        <v>0</v>
      </c>
      <c r="BR134" s="243">
        <f t="shared" si="115"/>
        <v>0</v>
      </c>
      <c r="BS134" s="249">
        <f t="shared" si="116"/>
        <v>0</v>
      </c>
      <c r="BT134" s="255" t="str">
        <f t="shared" ref="BT134:BT197" si="129">IF(BG134=BG135,"",BG134)</f>
        <v/>
      </c>
      <c r="BU134" s="350">
        <f t="shared" si="117"/>
        <v>0</v>
      </c>
      <c r="BV134" s="350">
        <f t="shared" si="118"/>
        <v>0</v>
      </c>
      <c r="BW134" s="350">
        <f t="shared" si="119"/>
        <v>0</v>
      </c>
      <c r="BX134" s="353">
        <f t="shared" si="120"/>
        <v>0</v>
      </c>
      <c r="BY134" s="246">
        <f t="shared" si="121"/>
        <v>0</v>
      </c>
      <c r="BZ134" s="243">
        <f t="shared" si="122"/>
        <v>0</v>
      </c>
      <c r="CA134" s="243">
        <f t="shared" si="123"/>
        <v>0</v>
      </c>
      <c r="CB134" s="247">
        <f t="shared" si="124"/>
        <v>0</v>
      </c>
      <c r="CC134" s="246">
        <f t="shared" si="125"/>
        <v>0</v>
      </c>
      <c r="CD134" s="243">
        <f t="shared" si="126"/>
        <v>0</v>
      </c>
      <c r="CE134" s="243">
        <f t="shared" si="127"/>
        <v>0</v>
      </c>
      <c r="CF134" s="243">
        <f t="shared" si="128"/>
        <v>0</v>
      </c>
    </row>
    <row r="135" spans="1:84" ht="20.100000000000001" customHeight="1" x14ac:dyDescent="0.15">
      <c r="A135" s="252">
        <f>IF(A134="",ROW()-3-COUNTBLANK($A$4:$A134),A134+1)</f>
        <v>132</v>
      </c>
      <c r="B135" s="253">
        <f>IF(A135="","",IF(B134="",ROW()-3-COUNTBLANK($B$4:$B134),B134+1))</f>
        <v>132</v>
      </c>
      <c r="C135" s="239" t="str">
        <f t="shared" si="93"/>
        <v>S</v>
      </c>
      <c r="D135" s="240"/>
      <c r="E135" s="241" t="str">
        <f>IF(D135="","",COUNTIF($D$4:D135,D135))</f>
        <v/>
      </c>
      <c r="F135" s="310" t="str">
        <f>IF(D135="","",VLOOKUP(D135,'様式A-2'!$B$10:$E$434,4,0))</f>
        <v/>
      </c>
      <c r="G135" s="241"/>
      <c r="H135" s="241"/>
      <c r="I135" s="241"/>
      <c r="J135" s="241"/>
      <c r="K135" s="241"/>
      <c r="L135" s="346"/>
      <c r="M135" s="346"/>
      <c r="N135" s="346"/>
      <c r="O135" s="346"/>
      <c r="P135" s="388"/>
      <c r="Q135" s="242">
        <f t="shared" si="94"/>
        <v>0</v>
      </c>
      <c r="R135" s="243">
        <f t="shared" si="95"/>
        <v>0</v>
      </c>
      <c r="S135" s="243" t="str">
        <f t="shared" si="96"/>
        <v/>
      </c>
      <c r="T135" s="241"/>
      <c r="U135" s="241" t="str">
        <f t="shared" si="97"/>
        <v/>
      </c>
      <c r="V135" s="241" t="str">
        <f t="shared" si="89"/>
        <v/>
      </c>
      <c r="W135" s="241"/>
      <c r="X135" s="241"/>
      <c r="Y135" s="241" t="str">
        <f t="shared" si="98"/>
        <v/>
      </c>
      <c r="Z135" s="241" t="str">
        <f t="shared" si="99"/>
        <v/>
      </c>
      <c r="AA135" s="241" t="str">
        <f t="shared" si="90"/>
        <v/>
      </c>
      <c r="AB135" s="241" t="str">
        <f t="shared" si="100"/>
        <v/>
      </c>
      <c r="AC135" s="241" t="str">
        <f t="shared" si="101"/>
        <v/>
      </c>
      <c r="AD135" s="241" t="str">
        <f t="shared" si="102"/>
        <v/>
      </c>
      <c r="AE135" s="241" t="str">
        <f t="shared" si="91"/>
        <v/>
      </c>
      <c r="AF135" s="241" t="str">
        <f t="shared" si="92"/>
        <v/>
      </c>
      <c r="AG135" s="241"/>
      <c r="AH135" s="242" t="str">
        <f t="shared" si="88"/>
        <v/>
      </c>
      <c r="AI135" s="242" t="str">
        <f t="shared" si="103"/>
        <v/>
      </c>
      <c r="BG135" s="245">
        <f t="shared" si="104"/>
        <v>0</v>
      </c>
      <c r="BH135" s="242">
        <f t="shared" si="105"/>
        <v>0</v>
      </c>
      <c r="BI135" s="242">
        <f t="shared" si="106"/>
        <v>0</v>
      </c>
      <c r="BJ135" s="242">
        <f t="shared" si="107"/>
        <v>0</v>
      </c>
      <c r="BK135" s="351">
        <f t="shared" si="108"/>
        <v>0</v>
      </c>
      <c r="BL135" s="246">
        <f t="shared" si="109"/>
        <v>0</v>
      </c>
      <c r="BM135" s="243">
        <f t="shared" si="110"/>
        <v>0</v>
      </c>
      <c r="BN135" s="243">
        <f t="shared" si="111"/>
        <v>0</v>
      </c>
      <c r="BO135" s="247">
        <f t="shared" si="112"/>
        <v>0</v>
      </c>
      <c r="BP135" s="248">
        <f t="shared" si="113"/>
        <v>0</v>
      </c>
      <c r="BQ135" s="243">
        <f t="shared" si="114"/>
        <v>0</v>
      </c>
      <c r="BR135" s="243">
        <f t="shared" si="115"/>
        <v>0</v>
      </c>
      <c r="BS135" s="249">
        <f t="shared" si="116"/>
        <v>0</v>
      </c>
      <c r="BT135" s="255" t="str">
        <f t="shared" si="129"/>
        <v/>
      </c>
      <c r="BU135" s="350">
        <f t="shared" si="117"/>
        <v>0</v>
      </c>
      <c r="BV135" s="350">
        <f t="shared" si="118"/>
        <v>0</v>
      </c>
      <c r="BW135" s="350">
        <f t="shared" si="119"/>
        <v>0</v>
      </c>
      <c r="BX135" s="353">
        <f t="shared" si="120"/>
        <v>0</v>
      </c>
      <c r="BY135" s="246">
        <f t="shared" si="121"/>
        <v>0</v>
      </c>
      <c r="BZ135" s="243">
        <f t="shared" si="122"/>
        <v>0</v>
      </c>
      <c r="CA135" s="243">
        <f t="shared" si="123"/>
        <v>0</v>
      </c>
      <c r="CB135" s="247">
        <f t="shared" si="124"/>
        <v>0</v>
      </c>
      <c r="CC135" s="246">
        <f t="shared" si="125"/>
        <v>0</v>
      </c>
      <c r="CD135" s="243">
        <f t="shared" si="126"/>
        <v>0</v>
      </c>
      <c r="CE135" s="243">
        <f t="shared" si="127"/>
        <v>0</v>
      </c>
      <c r="CF135" s="243">
        <f t="shared" si="128"/>
        <v>0</v>
      </c>
    </row>
    <row r="136" spans="1:84" ht="20.100000000000001" customHeight="1" x14ac:dyDescent="0.15">
      <c r="A136" s="252">
        <f>IF(A135="",ROW()-3-COUNTBLANK($A$4:$A135),A135+1)</f>
        <v>133</v>
      </c>
      <c r="B136" s="253">
        <f>IF(A136="","",IF(B135="",ROW()-3-COUNTBLANK($B$4:$B135),B135+1))</f>
        <v>133</v>
      </c>
      <c r="C136" s="239" t="str">
        <f t="shared" si="93"/>
        <v>S</v>
      </c>
      <c r="D136" s="240"/>
      <c r="E136" s="241" t="str">
        <f>IF(D136="","",COUNTIF($D$4:D136,D136))</f>
        <v/>
      </c>
      <c r="F136" s="310" t="str">
        <f>IF(D136="","",VLOOKUP(D136,'様式A-2'!$B$10:$E$434,4,0))</f>
        <v/>
      </c>
      <c r="G136" s="241"/>
      <c r="H136" s="241"/>
      <c r="I136" s="241"/>
      <c r="J136" s="241"/>
      <c r="K136" s="241"/>
      <c r="L136" s="346"/>
      <c r="M136" s="346"/>
      <c r="N136" s="346"/>
      <c r="O136" s="346"/>
      <c r="P136" s="388"/>
      <c r="Q136" s="242">
        <f t="shared" si="94"/>
        <v>0</v>
      </c>
      <c r="R136" s="243">
        <f t="shared" si="95"/>
        <v>0</v>
      </c>
      <c r="S136" s="243" t="str">
        <f t="shared" si="96"/>
        <v/>
      </c>
      <c r="T136" s="241"/>
      <c r="U136" s="241" t="str">
        <f t="shared" si="97"/>
        <v/>
      </c>
      <c r="V136" s="241" t="str">
        <f t="shared" si="89"/>
        <v/>
      </c>
      <c r="W136" s="241"/>
      <c r="X136" s="241"/>
      <c r="Y136" s="241" t="str">
        <f t="shared" si="98"/>
        <v/>
      </c>
      <c r="Z136" s="241" t="str">
        <f t="shared" si="99"/>
        <v/>
      </c>
      <c r="AA136" s="241" t="str">
        <f t="shared" si="90"/>
        <v/>
      </c>
      <c r="AB136" s="241" t="str">
        <f t="shared" si="100"/>
        <v/>
      </c>
      <c r="AC136" s="241" t="str">
        <f t="shared" si="101"/>
        <v/>
      </c>
      <c r="AD136" s="241" t="str">
        <f t="shared" si="102"/>
        <v/>
      </c>
      <c r="AE136" s="241" t="str">
        <f t="shared" si="91"/>
        <v/>
      </c>
      <c r="AF136" s="241" t="str">
        <f t="shared" si="92"/>
        <v/>
      </c>
      <c r="AG136" s="241"/>
      <c r="AH136" s="242" t="str">
        <f t="shared" ref="AH136:AH199" si="130">IF(D136="","",J136&amp;"、"&amp;Q136&amp;AG136)</f>
        <v/>
      </c>
      <c r="AI136" s="242" t="str">
        <f t="shared" si="103"/>
        <v/>
      </c>
      <c r="BG136" s="245">
        <f t="shared" si="104"/>
        <v>0</v>
      </c>
      <c r="BH136" s="242">
        <f t="shared" si="105"/>
        <v>0</v>
      </c>
      <c r="BI136" s="242">
        <f t="shared" si="106"/>
        <v>0</v>
      </c>
      <c r="BJ136" s="242">
        <f t="shared" si="107"/>
        <v>0</v>
      </c>
      <c r="BK136" s="351">
        <f t="shared" si="108"/>
        <v>0</v>
      </c>
      <c r="BL136" s="246">
        <f t="shared" si="109"/>
        <v>0</v>
      </c>
      <c r="BM136" s="243">
        <f t="shared" si="110"/>
        <v>0</v>
      </c>
      <c r="BN136" s="243">
        <f t="shared" si="111"/>
        <v>0</v>
      </c>
      <c r="BO136" s="247">
        <f t="shared" si="112"/>
        <v>0</v>
      </c>
      <c r="BP136" s="248">
        <f t="shared" si="113"/>
        <v>0</v>
      </c>
      <c r="BQ136" s="243">
        <f t="shared" si="114"/>
        <v>0</v>
      </c>
      <c r="BR136" s="243">
        <f t="shared" si="115"/>
        <v>0</v>
      </c>
      <c r="BS136" s="249">
        <f t="shared" si="116"/>
        <v>0</v>
      </c>
      <c r="BT136" s="255" t="str">
        <f t="shared" si="129"/>
        <v/>
      </c>
      <c r="BU136" s="350">
        <f t="shared" si="117"/>
        <v>0</v>
      </c>
      <c r="BV136" s="350">
        <f t="shared" si="118"/>
        <v>0</v>
      </c>
      <c r="BW136" s="350">
        <f t="shared" si="119"/>
        <v>0</v>
      </c>
      <c r="BX136" s="353">
        <f t="shared" si="120"/>
        <v>0</v>
      </c>
      <c r="BY136" s="246">
        <f t="shared" si="121"/>
        <v>0</v>
      </c>
      <c r="BZ136" s="243">
        <f t="shared" si="122"/>
        <v>0</v>
      </c>
      <c r="CA136" s="243">
        <f t="shared" si="123"/>
        <v>0</v>
      </c>
      <c r="CB136" s="247">
        <f t="shared" si="124"/>
        <v>0</v>
      </c>
      <c r="CC136" s="246">
        <f t="shared" si="125"/>
        <v>0</v>
      </c>
      <c r="CD136" s="243">
        <f t="shared" si="126"/>
        <v>0</v>
      </c>
      <c r="CE136" s="243">
        <f t="shared" si="127"/>
        <v>0</v>
      </c>
      <c r="CF136" s="243">
        <f t="shared" si="128"/>
        <v>0</v>
      </c>
    </row>
    <row r="137" spans="1:84" ht="20.100000000000001" customHeight="1" x14ac:dyDescent="0.15">
      <c r="A137" s="252">
        <f>IF(A136="",ROW()-3-COUNTBLANK($A$4:$A136),A136+1)</f>
        <v>134</v>
      </c>
      <c r="B137" s="253">
        <f>IF(A137="","",IF(B136="",ROW()-3-COUNTBLANK($B$4:$B136),B136+1))</f>
        <v>134</v>
      </c>
      <c r="C137" s="239" t="str">
        <f t="shared" si="93"/>
        <v>S</v>
      </c>
      <c r="D137" s="240"/>
      <c r="E137" s="241" t="str">
        <f>IF(D137="","",COUNTIF($D$4:D137,D137))</f>
        <v/>
      </c>
      <c r="F137" s="310" t="str">
        <f>IF(D137="","",VLOOKUP(D137,'様式A-2'!$B$10:$E$434,4,0))</f>
        <v/>
      </c>
      <c r="G137" s="241"/>
      <c r="H137" s="241"/>
      <c r="I137" s="241"/>
      <c r="J137" s="241"/>
      <c r="K137" s="241"/>
      <c r="L137" s="346"/>
      <c r="M137" s="346"/>
      <c r="N137" s="346"/>
      <c r="O137" s="346"/>
      <c r="P137" s="388"/>
      <c r="Q137" s="242">
        <f t="shared" si="94"/>
        <v>0</v>
      </c>
      <c r="R137" s="243">
        <f t="shared" si="95"/>
        <v>0</v>
      </c>
      <c r="S137" s="243" t="str">
        <f t="shared" si="96"/>
        <v/>
      </c>
      <c r="T137" s="241"/>
      <c r="U137" s="241" t="str">
        <f t="shared" si="97"/>
        <v/>
      </c>
      <c r="V137" s="241" t="str">
        <f t="shared" si="89"/>
        <v/>
      </c>
      <c r="W137" s="241"/>
      <c r="X137" s="241"/>
      <c r="Y137" s="241" t="str">
        <f t="shared" si="98"/>
        <v/>
      </c>
      <c r="Z137" s="241" t="str">
        <f t="shared" si="99"/>
        <v/>
      </c>
      <c r="AA137" s="241" t="str">
        <f t="shared" si="90"/>
        <v/>
      </c>
      <c r="AB137" s="241" t="str">
        <f t="shared" si="100"/>
        <v/>
      </c>
      <c r="AC137" s="241" t="str">
        <f t="shared" si="101"/>
        <v/>
      </c>
      <c r="AD137" s="241" t="str">
        <f t="shared" si="102"/>
        <v/>
      </c>
      <c r="AE137" s="241" t="str">
        <f t="shared" si="91"/>
        <v/>
      </c>
      <c r="AF137" s="241" t="str">
        <f t="shared" si="92"/>
        <v/>
      </c>
      <c r="AG137" s="241"/>
      <c r="AH137" s="242" t="str">
        <f t="shared" si="130"/>
        <v/>
      </c>
      <c r="AI137" s="242" t="str">
        <f t="shared" si="103"/>
        <v/>
      </c>
      <c r="BG137" s="245">
        <f t="shared" si="104"/>
        <v>0</v>
      </c>
      <c r="BH137" s="242">
        <f t="shared" si="105"/>
        <v>0</v>
      </c>
      <c r="BI137" s="242">
        <f t="shared" si="106"/>
        <v>0</v>
      </c>
      <c r="BJ137" s="242">
        <f t="shared" si="107"/>
        <v>0</v>
      </c>
      <c r="BK137" s="351">
        <f t="shared" si="108"/>
        <v>0</v>
      </c>
      <c r="BL137" s="246">
        <f t="shared" si="109"/>
        <v>0</v>
      </c>
      <c r="BM137" s="243">
        <f t="shared" si="110"/>
        <v>0</v>
      </c>
      <c r="BN137" s="243">
        <f t="shared" si="111"/>
        <v>0</v>
      </c>
      <c r="BO137" s="247">
        <f t="shared" si="112"/>
        <v>0</v>
      </c>
      <c r="BP137" s="248">
        <f t="shared" si="113"/>
        <v>0</v>
      </c>
      <c r="BQ137" s="243">
        <f t="shared" si="114"/>
        <v>0</v>
      </c>
      <c r="BR137" s="243">
        <f t="shared" si="115"/>
        <v>0</v>
      </c>
      <c r="BS137" s="249">
        <f t="shared" si="116"/>
        <v>0</v>
      </c>
      <c r="BT137" s="255" t="str">
        <f t="shared" si="129"/>
        <v/>
      </c>
      <c r="BU137" s="350">
        <f t="shared" si="117"/>
        <v>0</v>
      </c>
      <c r="BV137" s="350">
        <f t="shared" si="118"/>
        <v>0</v>
      </c>
      <c r="BW137" s="350">
        <f t="shared" si="119"/>
        <v>0</v>
      </c>
      <c r="BX137" s="353">
        <f t="shared" si="120"/>
        <v>0</v>
      </c>
      <c r="BY137" s="246">
        <f t="shared" si="121"/>
        <v>0</v>
      </c>
      <c r="BZ137" s="243">
        <f t="shared" si="122"/>
        <v>0</v>
      </c>
      <c r="CA137" s="243">
        <f t="shared" si="123"/>
        <v>0</v>
      </c>
      <c r="CB137" s="247">
        <f t="shared" si="124"/>
        <v>0</v>
      </c>
      <c r="CC137" s="246">
        <f t="shared" si="125"/>
        <v>0</v>
      </c>
      <c r="CD137" s="243">
        <f t="shared" si="126"/>
        <v>0</v>
      </c>
      <c r="CE137" s="243">
        <f t="shared" si="127"/>
        <v>0</v>
      </c>
      <c r="CF137" s="243">
        <f t="shared" si="128"/>
        <v>0</v>
      </c>
    </row>
    <row r="138" spans="1:84" ht="20.100000000000001" customHeight="1" x14ac:dyDescent="0.15">
      <c r="A138" s="252">
        <f>IF(A137="",ROW()-3-COUNTBLANK($A$4:$A137),A137+1)</f>
        <v>135</v>
      </c>
      <c r="B138" s="253">
        <f>IF(A138="","",IF(B137="",ROW()-3-COUNTBLANK($B$4:$B137),B137+1))</f>
        <v>135</v>
      </c>
      <c r="C138" s="239" t="str">
        <f t="shared" si="93"/>
        <v>S</v>
      </c>
      <c r="D138" s="240"/>
      <c r="E138" s="241" t="str">
        <f>IF(D138="","",COUNTIF($D$4:D138,D138))</f>
        <v/>
      </c>
      <c r="F138" s="310" t="str">
        <f>IF(D138="","",VLOOKUP(D138,'様式A-2'!$B$10:$E$434,4,0))</f>
        <v/>
      </c>
      <c r="G138" s="241"/>
      <c r="H138" s="241"/>
      <c r="I138" s="241"/>
      <c r="J138" s="241"/>
      <c r="K138" s="241"/>
      <c r="L138" s="346"/>
      <c r="M138" s="346"/>
      <c r="N138" s="346"/>
      <c r="O138" s="346"/>
      <c r="P138" s="388"/>
      <c r="Q138" s="242">
        <f t="shared" si="94"/>
        <v>0</v>
      </c>
      <c r="R138" s="243">
        <f t="shared" si="95"/>
        <v>0</v>
      </c>
      <c r="S138" s="243" t="str">
        <f t="shared" si="96"/>
        <v/>
      </c>
      <c r="T138" s="241"/>
      <c r="U138" s="241" t="str">
        <f t="shared" si="97"/>
        <v/>
      </c>
      <c r="V138" s="241" t="str">
        <f t="shared" si="89"/>
        <v/>
      </c>
      <c r="W138" s="241"/>
      <c r="X138" s="241"/>
      <c r="Y138" s="241" t="str">
        <f t="shared" si="98"/>
        <v/>
      </c>
      <c r="Z138" s="241" t="str">
        <f t="shared" si="99"/>
        <v/>
      </c>
      <c r="AA138" s="241" t="str">
        <f t="shared" si="90"/>
        <v/>
      </c>
      <c r="AB138" s="241" t="str">
        <f t="shared" si="100"/>
        <v/>
      </c>
      <c r="AC138" s="241" t="str">
        <f t="shared" si="101"/>
        <v/>
      </c>
      <c r="AD138" s="241" t="str">
        <f t="shared" si="102"/>
        <v/>
      </c>
      <c r="AE138" s="241" t="str">
        <f t="shared" si="91"/>
        <v/>
      </c>
      <c r="AF138" s="241" t="str">
        <f t="shared" si="92"/>
        <v/>
      </c>
      <c r="AG138" s="241"/>
      <c r="AH138" s="242" t="str">
        <f t="shared" si="130"/>
        <v/>
      </c>
      <c r="AI138" s="242" t="str">
        <f t="shared" si="103"/>
        <v/>
      </c>
      <c r="BG138" s="245">
        <f t="shared" si="104"/>
        <v>0</v>
      </c>
      <c r="BH138" s="242">
        <f t="shared" si="105"/>
        <v>0</v>
      </c>
      <c r="BI138" s="242">
        <f t="shared" si="106"/>
        <v>0</v>
      </c>
      <c r="BJ138" s="242">
        <f t="shared" si="107"/>
        <v>0</v>
      </c>
      <c r="BK138" s="351">
        <f t="shared" si="108"/>
        <v>0</v>
      </c>
      <c r="BL138" s="246">
        <f t="shared" si="109"/>
        <v>0</v>
      </c>
      <c r="BM138" s="243">
        <f t="shared" si="110"/>
        <v>0</v>
      </c>
      <c r="BN138" s="243">
        <f t="shared" si="111"/>
        <v>0</v>
      </c>
      <c r="BO138" s="247">
        <f t="shared" si="112"/>
        <v>0</v>
      </c>
      <c r="BP138" s="248">
        <f t="shared" si="113"/>
        <v>0</v>
      </c>
      <c r="BQ138" s="243">
        <f t="shared" si="114"/>
        <v>0</v>
      </c>
      <c r="BR138" s="243">
        <f t="shared" si="115"/>
        <v>0</v>
      </c>
      <c r="BS138" s="249">
        <f t="shared" si="116"/>
        <v>0</v>
      </c>
      <c r="BT138" s="255" t="str">
        <f t="shared" si="129"/>
        <v/>
      </c>
      <c r="BU138" s="350">
        <f t="shared" si="117"/>
        <v>0</v>
      </c>
      <c r="BV138" s="350">
        <f t="shared" si="118"/>
        <v>0</v>
      </c>
      <c r="BW138" s="350">
        <f t="shared" si="119"/>
        <v>0</v>
      </c>
      <c r="BX138" s="353">
        <f t="shared" si="120"/>
        <v>0</v>
      </c>
      <c r="BY138" s="246">
        <f t="shared" si="121"/>
        <v>0</v>
      </c>
      <c r="BZ138" s="243">
        <f t="shared" si="122"/>
        <v>0</v>
      </c>
      <c r="CA138" s="243">
        <f t="shared" si="123"/>
        <v>0</v>
      </c>
      <c r="CB138" s="247">
        <f t="shared" si="124"/>
        <v>0</v>
      </c>
      <c r="CC138" s="246">
        <f t="shared" si="125"/>
        <v>0</v>
      </c>
      <c r="CD138" s="243">
        <f t="shared" si="126"/>
        <v>0</v>
      </c>
      <c r="CE138" s="243">
        <f t="shared" si="127"/>
        <v>0</v>
      </c>
      <c r="CF138" s="243">
        <f t="shared" si="128"/>
        <v>0</v>
      </c>
    </row>
    <row r="139" spans="1:84" ht="20.100000000000001" customHeight="1" x14ac:dyDescent="0.15">
      <c r="A139" s="252">
        <f>IF(A138="",ROW()-3-COUNTBLANK($A$4:$A138),A138+1)</f>
        <v>136</v>
      </c>
      <c r="B139" s="253">
        <f>IF(A139="","",IF(B138="",ROW()-3-COUNTBLANK($B$4:$B138),B138+1))</f>
        <v>136</v>
      </c>
      <c r="C139" s="239" t="str">
        <f t="shared" si="93"/>
        <v>S</v>
      </c>
      <c r="D139" s="240"/>
      <c r="E139" s="241" t="str">
        <f>IF(D139="","",COUNTIF($D$4:D139,D139))</f>
        <v/>
      </c>
      <c r="F139" s="310" t="str">
        <f>IF(D139="","",VLOOKUP(D139,'様式A-2'!$B$10:$E$434,4,0))</f>
        <v/>
      </c>
      <c r="G139" s="241"/>
      <c r="H139" s="241"/>
      <c r="I139" s="241"/>
      <c r="J139" s="241"/>
      <c r="K139" s="241"/>
      <c r="L139" s="346"/>
      <c r="M139" s="346"/>
      <c r="N139" s="346"/>
      <c r="O139" s="346"/>
      <c r="P139" s="388"/>
      <c r="Q139" s="242">
        <f t="shared" si="94"/>
        <v>0</v>
      </c>
      <c r="R139" s="243">
        <f t="shared" si="95"/>
        <v>0</v>
      </c>
      <c r="S139" s="243" t="str">
        <f t="shared" si="96"/>
        <v/>
      </c>
      <c r="T139" s="241"/>
      <c r="U139" s="241" t="str">
        <f t="shared" si="97"/>
        <v/>
      </c>
      <c r="V139" s="241" t="str">
        <f t="shared" si="89"/>
        <v/>
      </c>
      <c r="W139" s="241"/>
      <c r="X139" s="241"/>
      <c r="Y139" s="241" t="str">
        <f t="shared" si="98"/>
        <v/>
      </c>
      <c r="Z139" s="241" t="str">
        <f t="shared" si="99"/>
        <v/>
      </c>
      <c r="AA139" s="241" t="str">
        <f t="shared" si="90"/>
        <v/>
      </c>
      <c r="AB139" s="241" t="str">
        <f t="shared" si="100"/>
        <v/>
      </c>
      <c r="AC139" s="241" t="str">
        <f t="shared" si="101"/>
        <v/>
      </c>
      <c r="AD139" s="241" t="str">
        <f t="shared" si="102"/>
        <v/>
      </c>
      <c r="AE139" s="241" t="str">
        <f t="shared" si="91"/>
        <v/>
      </c>
      <c r="AF139" s="241" t="str">
        <f t="shared" si="92"/>
        <v/>
      </c>
      <c r="AG139" s="241"/>
      <c r="AH139" s="242" t="str">
        <f t="shared" si="130"/>
        <v/>
      </c>
      <c r="AI139" s="242" t="str">
        <f t="shared" si="103"/>
        <v/>
      </c>
      <c r="BG139" s="245">
        <f t="shared" si="104"/>
        <v>0</v>
      </c>
      <c r="BH139" s="242">
        <f t="shared" si="105"/>
        <v>0</v>
      </c>
      <c r="BI139" s="242">
        <f t="shared" si="106"/>
        <v>0</v>
      </c>
      <c r="BJ139" s="242">
        <f t="shared" si="107"/>
        <v>0</v>
      </c>
      <c r="BK139" s="351">
        <f t="shared" si="108"/>
        <v>0</v>
      </c>
      <c r="BL139" s="246">
        <f t="shared" si="109"/>
        <v>0</v>
      </c>
      <c r="BM139" s="243">
        <f t="shared" si="110"/>
        <v>0</v>
      </c>
      <c r="BN139" s="243">
        <f t="shared" si="111"/>
        <v>0</v>
      </c>
      <c r="BO139" s="247">
        <f t="shared" si="112"/>
        <v>0</v>
      </c>
      <c r="BP139" s="248">
        <f t="shared" si="113"/>
        <v>0</v>
      </c>
      <c r="BQ139" s="243">
        <f t="shared" si="114"/>
        <v>0</v>
      </c>
      <c r="BR139" s="243">
        <f t="shared" si="115"/>
        <v>0</v>
      </c>
      <c r="BS139" s="249">
        <f t="shared" si="116"/>
        <v>0</v>
      </c>
      <c r="BT139" s="255" t="str">
        <f t="shared" si="129"/>
        <v/>
      </c>
      <c r="BU139" s="350">
        <f t="shared" si="117"/>
        <v>0</v>
      </c>
      <c r="BV139" s="350">
        <f t="shared" si="118"/>
        <v>0</v>
      </c>
      <c r="BW139" s="350">
        <f t="shared" si="119"/>
        <v>0</v>
      </c>
      <c r="BX139" s="353">
        <f t="shared" si="120"/>
        <v>0</v>
      </c>
      <c r="BY139" s="246">
        <f t="shared" si="121"/>
        <v>0</v>
      </c>
      <c r="BZ139" s="243">
        <f t="shared" si="122"/>
        <v>0</v>
      </c>
      <c r="CA139" s="243">
        <f t="shared" si="123"/>
        <v>0</v>
      </c>
      <c r="CB139" s="247">
        <f t="shared" si="124"/>
        <v>0</v>
      </c>
      <c r="CC139" s="246">
        <f t="shared" si="125"/>
        <v>0</v>
      </c>
      <c r="CD139" s="243">
        <f t="shared" si="126"/>
        <v>0</v>
      </c>
      <c r="CE139" s="243">
        <f t="shared" si="127"/>
        <v>0</v>
      </c>
      <c r="CF139" s="243">
        <f t="shared" si="128"/>
        <v>0</v>
      </c>
    </row>
    <row r="140" spans="1:84" ht="20.100000000000001" customHeight="1" x14ac:dyDescent="0.15">
      <c r="A140" s="252">
        <f>IF(A139="",ROW()-3-COUNTBLANK($A$4:$A139),A139+1)</f>
        <v>137</v>
      </c>
      <c r="B140" s="253">
        <f>IF(A140="","",IF(B139="",ROW()-3-COUNTBLANK($B$4:$B139),B139+1))</f>
        <v>137</v>
      </c>
      <c r="C140" s="239" t="str">
        <f t="shared" si="93"/>
        <v>S</v>
      </c>
      <c r="D140" s="240"/>
      <c r="E140" s="241" t="str">
        <f>IF(D140="","",COUNTIF($D$4:D140,D140))</f>
        <v/>
      </c>
      <c r="F140" s="310" t="str">
        <f>IF(D140="","",VLOOKUP(D140,'様式A-2'!$B$10:$E$434,4,0))</f>
        <v/>
      </c>
      <c r="G140" s="241"/>
      <c r="H140" s="241"/>
      <c r="I140" s="241"/>
      <c r="J140" s="241"/>
      <c r="K140" s="241"/>
      <c r="L140" s="346"/>
      <c r="M140" s="346"/>
      <c r="N140" s="346"/>
      <c r="O140" s="346"/>
      <c r="P140" s="388"/>
      <c r="Q140" s="242">
        <f t="shared" si="94"/>
        <v>0</v>
      </c>
      <c r="R140" s="243">
        <f t="shared" si="95"/>
        <v>0</v>
      </c>
      <c r="S140" s="243" t="str">
        <f t="shared" si="96"/>
        <v/>
      </c>
      <c r="T140" s="241"/>
      <c r="U140" s="241" t="str">
        <f t="shared" si="97"/>
        <v/>
      </c>
      <c r="V140" s="241" t="str">
        <f t="shared" si="89"/>
        <v/>
      </c>
      <c r="W140" s="241"/>
      <c r="X140" s="241"/>
      <c r="Y140" s="241" t="str">
        <f t="shared" si="98"/>
        <v/>
      </c>
      <c r="Z140" s="241" t="str">
        <f t="shared" si="99"/>
        <v/>
      </c>
      <c r="AA140" s="241" t="str">
        <f t="shared" si="90"/>
        <v/>
      </c>
      <c r="AB140" s="241" t="str">
        <f t="shared" si="100"/>
        <v/>
      </c>
      <c r="AC140" s="241" t="str">
        <f t="shared" si="101"/>
        <v/>
      </c>
      <c r="AD140" s="241" t="str">
        <f t="shared" si="102"/>
        <v/>
      </c>
      <c r="AE140" s="241" t="str">
        <f t="shared" si="91"/>
        <v/>
      </c>
      <c r="AF140" s="241" t="str">
        <f t="shared" si="92"/>
        <v/>
      </c>
      <c r="AG140" s="241"/>
      <c r="AH140" s="242" t="str">
        <f t="shared" si="130"/>
        <v/>
      </c>
      <c r="AI140" s="242" t="str">
        <f t="shared" si="103"/>
        <v/>
      </c>
      <c r="BG140" s="245">
        <f t="shared" si="104"/>
        <v>0</v>
      </c>
      <c r="BH140" s="242">
        <f t="shared" si="105"/>
        <v>0</v>
      </c>
      <c r="BI140" s="242">
        <f t="shared" si="106"/>
        <v>0</v>
      </c>
      <c r="BJ140" s="242">
        <f t="shared" si="107"/>
        <v>0</v>
      </c>
      <c r="BK140" s="351">
        <f t="shared" si="108"/>
        <v>0</v>
      </c>
      <c r="BL140" s="246">
        <f t="shared" si="109"/>
        <v>0</v>
      </c>
      <c r="BM140" s="243">
        <f t="shared" si="110"/>
        <v>0</v>
      </c>
      <c r="BN140" s="243">
        <f t="shared" si="111"/>
        <v>0</v>
      </c>
      <c r="BO140" s="247">
        <f t="shared" si="112"/>
        <v>0</v>
      </c>
      <c r="BP140" s="248">
        <f t="shared" si="113"/>
        <v>0</v>
      </c>
      <c r="BQ140" s="243">
        <f t="shared" si="114"/>
        <v>0</v>
      </c>
      <c r="BR140" s="243">
        <f t="shared" si="115"/>
        <v>0</v>
      </c>
      <c r="BS140" s="249">
        <f t="shared" si="116"/>
        <v>0</v>
      </c>
      <c r="BT140" s="255" t="str">
        <f t="shared" si="129"/>
        <v/>
      </c>
      <c r="BU140" s="350">
        <f t="shared" si="117"/>
        <v>0</v>
      </c>
      <c r="BV140" s="350">
        <f t="shared" si="118"/>
        <v>0</v>
      </c>
      <c r="BW140" s="350">
        <f t="shared" si="119"/>
        <v>0</v>
      </c>
      <c r="BX140" s="353">
        <f t="shared" si="120"/>
        <v>0</v>
      </c>
      <c r="BY140" s="246">
        <f t="shared" si="121"/>
        <v>0</v>
      </c>
      <c r="BZ140" s="243">
        <f t="shared" si="122"/>
        <v>0</v>
      </c>
      <c r="CA140" s="243">
        <f t="shared" si="123"/>
        <v>0</v>
      </c>
      <c r="CB140" s="247">
        <f t="shared" si="124"/>
        <v>0</v>
      </c>
      <c r="CC140" s="246">
        <f t="shared" si="125"/>
        <v>0</v>
      </c>
      <c r="CD140" s="243">
        <f t="shared" si="126"/>
        <v>0</v>
      </c>
      <c r="CE140" s="243">
        <f t="shared" si="127"/>
        <v>0</v>
      </c>
      <c r="CF140" s="243">
        <f t="shared" si="128"/>
        <v>0</v>
      </c>
    </row>
    <row r="141" spans="1:84" ht="20.100000000000001" customHeight="1" x14ac:dyDescent="0.15">
      <c r="A141" s="252">
        <f>IF(A140="",ROW()-3-COUNTBLANK($A$4:$A140),A140+1)</f>
        <v>138</v>
      </c>
      <c r="B141" s="253">
        <f>IF(A141="","",IF(B140="",ROW()-3-COUNTBLANK($B$4:$B140),B140+1))</f>
        <v>138</v>
      </c>
      <c r="C141" s="239" t="str">
        <f t="shared" si="93"/>
        <v>S</v>
      </c>
      <c r="D141" s="240"/>
      <c r="E141" s="241" t="str">
        <f>IF(D141="","",COUNTIF($D$4:D141,D141))</f>
        <v/>
      </c>
      <c r="F141" s="310" t="str">
        <f>IF(D141="","",VLOOKUP(D141,'様式A-2'!$B$10:$E$434,4,0))</f>
        <v/>
      </c>
      <c r="G141" s="241"/>
      <c r="H141" s="241"/>
      <c r="I141" s="241"/>
      <c r="J141" s="241"/>
      <c r="K141" s="241"/>
      <c r="L141" s="346"/>
      <c r="M141" s="346"/>
      <c r="N141" s="346"/>
      <c r="O141" s="346"/>
      <c r="P141" s="388"/>
      <c r="Q141" s="242">
        <f t="shared" si="94"/>
        <v>0</v>
      </c>
      <c r="R141" s="243">
        <f t="shared" si="95"/>
        <v>0</v>
      </c>
      <c r="S141" s="243" t="str">
        <f t="shared" si="96"/>
        <v/>
      </c>
      <c r="T141" s="241"/>
      <c r="U141" s="241" t="str">
        <f t="shared" si="97"/>
        <v/>
      </c>
      <c r="V141" s="241" t="str">
        <f t="shared" si="89"/>
        <v/>
      </c>
      <c r="W141" s="241"/>
      <c r="X141" s="241"/>
      <c r="Y141" s="241" t="str">
        <f t="shared" si="98"/>
        <v/>
      </c>
      <c r="Z141" s="241" t="str">
        <f t="shared" si="99"/>
        <v/>
      </c>
      <c r="AA141" s="241" t="str">
        <f t="shared" si="90"/>
        <v/>
      </c>
      <c r="AB141" s="241" t="str">
        <f t="shared" si="100"/>
        <v/>
      </c>
      <c r="AC141" s="241" t="str">
        <f t="shared" si="101"/>
        <v/>
      </c>
      <c r="AD141" s="241" t="str">
        <f t="shared" si="102"/>
        <v/>
      </c>
      <c r="AE141" s="241" t="str">
        <f t="shared" si="91"/>
        <v/>
      </c>
      <c r="AF141" s="241" t="str">
        <f t="shared" si="92"/>
        <v/>
      </c>
      <c r="AG141" s="241"/>
      <c r="AH141" s="242" t="str">
        <f t="shared" si="130"/>
        <v/>
      </c>
      <c r="AI141" s="242" t="str">
        <f t="shared" si="103"/>
        <v/>
      </c>
      <c r="BG141" s="245">
        <f t="shared" si="104"/>
        <v>0</v>
      </c>
      <c r="BH141" s="242">
        <f t="shared" si="105"/>
        <v>0</v>
      </c>
      <c r="BI141" s="242">
        <f t="shared" si="106"/>
        <v>0</v>
      </c>
      <c r="BJ141" s="242">
        <f t="shared" si="107"/>
        <v>0</v>
      </c>
      <c r="BK141" s="351">
        <f t="shared" si="108"/>
        <v>0</v>
      </c>
      <c r="BL141" s="246">
        <f t="shared" si="109"/>
        <v>0</v>
      </c>
      <c r="BM141" s="243">
        <f t="shared" si="110"/>
        <v>0</v>
      </c>
      <c r="BN141" s="243">
        <f t="shared" si="111"/>
        <v>0</v>
      </c>
      <c r="BO141" s="247">
        <f t="shared" si="112"/>
        <v>0</v>
      </c>
      <c r="BP141" s="248">
        <f t="shared" si="113"/>
        <v>0</v>
      </c>
      <c r="BQ141" s="243">
        <f t="shared" si="114"/>
        <v>0</v>
      </c>
      <c r="BR141" s="243">
        <f t="shared" si="115"/>
        <v>0</v>
      </c>
      <c r="BS141" s="249">
        <f t="shared" si="116"/>
        <v>0</v>
      </c>
      <c r="BT141" s="255" t="str">
        <f t="shared" si="129"/>
        <v/>
      </c>
      <c r="BU141" s="350">
        <f t="shared" si="117"/>
        <v>0</v>
      </c>
      <c r="BV141" s="350">
        <f t="shared" si="118"/>
        <v>0</v>
      </c>
      <c r="BW141" s="350">
        <f t="shared" si="119"/>
        <v>0</v>
      </c>
      <c r="BX141" s="353">
        <f t="shared" si="120"/>
        <v>0</v>
      </c>
      <c r="BY141" s="246">
        <f t="shared" si="121"/>
        <v>0</v>
      </c>
      <c r="BZ141" s="243">
        <f t="shared" si="122"/>
        <v>0</v>
      </c>
      <c r="CA141" s="243">
        <f t="shared" si="123"/>
        <v>0</v>
      </c>
      <c r="CB141" s="247">
        <f t="shared" si="124"/>
        <v>0</v>
      </c>
      <c r="CC141" s="246">
        <f t="shared" si="125"/>
        <v>0</v>
      </c>
      <c r="CD141" s="243">
        <f t="shared" si="126"/>
        <v>0</v>
      </c>
      <c r="CE141" s="243">
        <f t="shared" si="127"/>
        <v>0</v>
      </c>
      <c r="CF141" s="243">
        <f t="shared" si="128"/>
        <v>0</v>
      </c>
    </row>
    <row r="142" spans="1:84" ht="20.100000000000001" customHeight="1" x14ac:dyDescent="0.15">
      <c r="A142" s="252">
        <f>IF(A141="",ROW()-3-COUNTBLANK($A$4:$A141),A141+1)</f>
        <v>139</v>
      </c>
      <c r="B142" s="253">
        <f>IF(A142="","",IF(B141="",ROW()-3-COUNTBLANK($B$4:$B141),B141+1))</f>
        <v>139</v>
      </c>
      <c r="C142" s="239" t="str">
        <f t="shared" si="93"/>
        <v>S</v>
      </c>
      <c r="D142" s="240"/>
      <c r="E142" s="241" t="str">
        <f>IF(D142="","",COUNTIF($D$4:D142,D142))</f>
        <v/>
      </c>
      <c r="F142" s="310" t="str">
        <f>IF(D142="","",VLOOKUP(D142,'様式A-2'!$B$10:$E$434,4,0))</f>
        <v/>
      </c>
      <c r="G142" s="241"/>
      <c r="H142" s="241"/>
      <c r="I142" s="241"/>
      <c r="J142" s="241"/>
      <c r="K142" s="241"/>
      <c r="L142" s="346"/>
      <c r="M142" s="346"/>
      <c r="N142" s="346"/>
      <c r="O142" s="346"/>
      <c r="P142" s="388"/>
      <c r="Q142" s="242">
        <f t="shared" si="94"/>
        <v>0</v>
      </c>
      <c r="R142" s="243">
        <f t="shared" si="95"/>
        <v>0</v>
      </c>
      <c r="S142" s="243" t="str">
        <f t="shared" si="96"/>
        <v/>
      </c>
      <c r="T142" s="241"/>
      <c r="U142" s="241" t="str">
        <f t="shared" si="97"/>
        <v/>
      </c>
      <c r="V142" s="241" t="str">
        <f t="shared" si="89"/>
        <v/>
      </c>
      <c r="W142" s="241"/>
      <c r="X142" s="241"/>
      <c r="Y142" s="241" t="str">
        <f t="shared" si="98"/>
        <v/>
      </c>
      <c r="Z142" s="241" t="str">
        <f t="shared" si="99"/>
        <v/>
      </c>
      <c r="AA142" s="241" t="str">
        <f t="shared" si="90"/>
        <v/>
      </c>
      <c r="AB142" s="241" t="str">
        <f t="shared" si="100"/>
        <v/>
      </c>
      <c r="AC142" s="241" t="str">
        <f t="shared" si="101"/>
        <v/>
      </c>
      <c r="AD142" s="241" t="str">
        <f t="shared" si="102"/>
        <v/>
      </c>
      <c r="AE142" s="241" t="str">
        <f t="shared" si="91"/>
        <v/>
      </c>
      <c r="AF142" s="241" t="str">
        <f t="shared" si="92"/>
        <v/>
      </c>
      <c r="AG142" s="241"/>
      <c r="AH142" s="242" t="str">
        <f t="shared" si="130"/>
        <v/>
      </c>
      <c r="AI142" s="242" t="str">
        <f t="shared" si="103"/>
        <v/>
      </c>
      <c r="BG142" s="245">
        <f t="shared" si="104"/>
        <v>0</v>
      </c>
      <c r="BH142" s="242">
        <f t="shared" si="105"/>
        <v>0</v>
      </c>
      <c r="BI142" s="242">
        <f t="shared" si="106"/>
        <v>0</v>
      </c>
      <c r="BJ142" s="242">
        <f t="shared" si="107"/>
        <v>0</v>
      </c>
      <c r="BK142" s="351">
        <f t="shared" si="108"/>
        <v>0</v>
      </c>
      <c r="BL142" s="246">
        <f t="shared" si="109"/>
        <v>0</v>
      </c>
      <c r="BM142" s="243">
        <f t="shared" si="110"/>
        <v>0</v>
      </c>
      <c r="BN142" s="243">
        <f t="shared" si="111"/>
        <v>0</v>
      </c>
      <c r="BO142" s="247">
        <f t="shared" si="112"/>
        <v>0</v>
      </c>
      <c r="BP142" s="248">
        <f t="shared" si="113"/>
        <v>0</v>
      </c>
      <c r="BQ142" s="243">
        <f t="shared" si="114"/>
        <v>0</v>
      </c>
      <c r="BR142" s="243">
        <f t="shared" si="115"/>
        <v>0</v>
      </c>
      <c r="BS142" s="249">
        <f t="shared" si="116"/>
        <v>0</v>
      </c>
      <c r="BT142" s="255" t="str">
        <f t="shared" si="129"/>
        <v/>
      </c>
      <c r="BU142" s="350">
        <f t="shared" si="117"/>
        <v>0</v>
      </c>
      <c r="BV142" s="350">
        <f t="shared" si="118"/>
        <v>0</v>
      </c>
      <c r="BW142" s="350">
        <f t="shared" si="119"/>
        <v>0</v>
      </c>
      <c r="BX142" s="353">
        <f t="shared" si="120"/>
        <v>0</v>
      </c>
      <c r="BY142" s="246">
        <f t="shared" si="121"/>
        <v>0</v>
      </c>
      <c r="BZ142" s="243">
        <f t="shared" si="122"/>
        <v>0</v>
      </c>
      <c r="CA142" s="243">
        <f t="shared" si="123"/>
        <v>0</v>
      </c>
      <c r="CB142" s="247">
        <f t="shared" si="124"/>
        <v>0</v>
      </c>
      <c r="CC142" s="246">
        <f t="shared" si="125"/>
        <v>0</v>
      </c>
      <c r="CD142" s="243">
        <f t="shared" si="126"/>
        <v>0</v>
      </c>
      <c r="CE142" s="243">
        <f t="shared" si="127"/>
        <v>0</v>
      </c>
      <c r="CF142" s="243">
        <f t="shared" si="128"/>
        <v>0</v>
      </c>
    </row>
    <row r="143" spans="1:84" ht="20.100000000000001" customHeight="1" x14ac:dyDescent="0.15">
      <c r="A143" s="252">
        <f>IF(A142="",ROW()-3-COUNTBLANK($A$4:$A142),A142+1)</f>
        <v>140</v>
      </c>
      <c r="B143" s="253">
        <f>IF(A143="","",IF(B142="",ROW()-3-COUNTBLANK($B$4:$B142),B142+1))</f>
        <v>140</v>
      </c>
      <c r="C143" s="239" t="str">
        <f t="shared" si="93"/>
        <v>S</v>
      </c>
      <c r="D143" s="240"/>
      <c r="E143" s="241" t="str">
        <f>IF(D143="","",COUNTIF($D$4:D143,D143))</f>
        <v/>
      </c>
      <c r="F143" s="310" t="str">
        <f>IF(D143="","",VLOOKUP(D143,'様式A-2'!$B$10:$E$434,4,0))</f>
        <v/>
      </c>
      <c r="G143" s="241"/>
      <c r="H143" s="241"/>
      <c r="I143" s="241"/>
      <c r="J143" s="241"/>
      <c r="K143" s="241"/>
      <c r="L143" s="346"/>
      <c r="M143" s="346"/>
      <c r="N143" s="346"/>
      <c r="O143" s="346"/>
      <c r="P143" s="388"/>
      <c r="Q143" s="242">
        <f t="shared" si="94"/>
        <v>0</v>
      </c>
      <c r="R143" s="243">
        <f t="shared" si="95"/>
        <v>0</v>
      </c>
      <c r="S143" s="243" t="str">
        <f t="shared" si="96"/>
        <v/>
      </c>
      <c r="T143" s="241"/>
      <c r="U143" s="241" t="str">
        <f t="shared" si="97"/>
        <v/>
      </c>
      <c r="V143" s="241" t="str">
        <f t="shared" ref="V143:V206" si="131">IF(D143="","",IF(U143="対策区分判定Ⅳ","Ⅳ",IF(U143="対策区分判定Ⅲ","Ⅲ",IF(OR(U143="対策区分判定Ⅱa",U143="対策区分判定Ⅱb"),"Ⅱ",IF(U143="対策区分判定Ⅰ","Ⅰ","－")))))</f>
        <v/>
      </c>
      <c r="W143" s="241"/>
      <c r="X143" s="241"/>
      <c r="Y143" s="241" t="str">
        <f t="shared" si="98"/>
        <v/>
      </c>
      <c r="Z143" s="241" t="str">
        <f t="shared" si="99"/>
        <v/>
      </c>
      <c r="AA143" s="241" t="str">
        <f t="shared" si="90"/>
        <v/>
      </c>
      <c r="AB143" s="241" t="str">
        <f t="shared" si="100"/>
        <v/>
      </c>
      <c r="AC143" s="241" t="str">
        <f t="shared" si="101"/>
        <v/>
      </c>
      <c r="AD143" s="241" t="str">
        <f t="shared" si="102"/>
        <v/>
      </c>
      <c r="AE143" s="241" t="str">
        <f t="shared" si="91"/>
        <v/>
      </c>
      <c r="AF143" s="241" t="str">
        <f t="shared" si="92"/>
        <v/>
      </c>
      <c r="AG143" s="241"/>
      <c r="AH143" s="242" t="str">
        <f t="shared" si="130"/>
        <v/>
      </c>
      <c r="AI143" s="242" t="str">
        <f t="shared" si="103"/>
        <v/>
      </c>
      <c r="BG143" s="245">
        <f t="shared" si="104"/>
        <v>0</v>
      </c>
      <c r="BH143" s="242">
        <f t="shared" si="105"/>
        <v>0</v>
      </c>
      <c r="BI143" s="242">
        <f t="shared" si="106"/>
        <v>0</v>
      </c>
      <c r="BJ143" s="242">
        <f t="shared" si="107"/>
        <v>0</v>
      </c>
      <c r="BK143" s="351">
        <f t="shared" si="108"/>
        <v>0</v>
      </c>
      <c r="BL143" s="246">
        <f t="shared" si="109"/>
        <v>0</v>
      </c>
      <c r="BM143" s="243">
        <f t="shared" si="110"/>
        <v>0</v>
      </c>
      <c r="BN143" s="243">
        <f t="shared" si="111"/>
        <v>0</v>
      </c>
      <c r="BO143" s="247">
        <f t="shared" si="112"/>
        <v>0</v>
      </c>
      <c r="BP143" s="248">
        <f t="shared" si="113"/>
        <v>0</v>
      </c>
      <c r="BQ143" s="243">
        <f t="shared" si="114"/>
        <v>0</v>
      </c>
      <c r="BR143" s="243">
        <f t="shared" si="115"/>
        <v>0</v>
      </c>
      <c r="BS143" s="249">
        <f t="shared" si="116"/>
        <v>0</v>
      </c>
      <c r="BT143" s="255" t="str">
        <f t="shared" si="129"/>
        <v/>
      </c>
      <c r="BU143" s="350">
        <f t="shared" si="117"/>
        <v>0</v>
      </c>
      <c r="BV143" s="350">
        <f t="shared" si="118"/>
        <v>0</v>
      </c>
      <c r="BW143" s="350">
        <f t="shared" si="119"/>
        <v>0</v>
      </c>
      <c r="BX143" s="353">
        <f t="shared" si="120"/>
        <v>0</v>
      </c>
      <c r="BY143" s="246">
        <f t="shared" si="121"/>
        <v>0</v>
      </c>
      <c r="BZ143" s="243">
        <f t="shared" si="122"/>
        <v>0</v>
      </c>
      <c r="CA143" s="243">
        <f t="shared" si="123"/>
        <v>0</v>
      </c>
      <c r="CB143" s="247">
        <f t="shared" si="124"/>
        <v>0</v>
      </c>
      <c r="CC143" s="246">
        <f t="shared" si="125"/>
        <v>0</v>
      </c>
      <c r="CD143" s="243">
        <f t="shared" si="126"/>
        <v>0</v>
      </c>
      <c r="CE143" s="243">
        <f t="shared" si="127"/>
        <v>0</v>
      </c>
      <c r="CF143" s="243">
        <f t="shared" si="128"/>
        <v>0</v>
      </c>
    </row>
    <row r="144" spans="1:84" ht="20.100000000000001" customHeight="1" x14ac:dyDescent="0.15">
      <c r="A144" s="252">
        <f>IF(A143="",ROW()-3-COUNTBLANK($A$4:$A143),A143+1)</f>
        <v>141</v>
      </c>
      <c r="B144" s="253">
        <f>IF(A144="","",IF(B143="",ROW()-3-COUNTBLANK($B$4:$B143),B143+1))</f>
        <v>141</v>
      </c>
      <c r="C144" s="239" t="str">
        <f t="shared" si="93"/>
        <v>S</v>
      </c>
      <c r="D144" s="240"/>
      <c r="E144" s="241" t="str">
        <f>IF(D144="","",COUNTIF($D$4:D144,D144))</f>
        <v/>
      </c>
      <c r="F144" s="310" t="str">
        <f>IF(D144="","",VLOOKUP(D144,'様式A-2'!$B$10:$E$434,4,0))</f>
        <v/>
      </c>
      <c r="G144" s="241"/>
      <c r="H144" s="241"/>
      <c r="I144" s="241"/>
      <c r="J144" s="241"/>
      <c r="K144" s="241"/>
      <c r="L144" s="346"/>
      <c r="M144" s="346"/>
      <c r="N144" s="346"/>
      <c r="O144" s="346"/>
      <c r="P144" s="388"/>
      <c r="Q144" s="242">
        <f t="shared" si="94"/>
        <v>0</v>
      </c>
      <c r="R144" s="243">
        <f t="shared" si="95"/>
        <v>0</v>
      </c>
      <c r="S144" s="243" t="str">
        <f t="shared" si="96"/>
        <v/>
      </c>
      <c r="T144" s="241"/>
      <c r="U144" s="241" t="str">
        <f t="shared" si="97"/>
        <v/>
      </c>
      <c r="V144" s="241" t="str">
        <f t="shared" si="131"/>
        <v/>
      </c>
      <c r="W144" s="241"/>
      <c r="X144" s="241"/>
      <c r="Y144" s="241" t="str">
        <f t="shared" si="98"/>
        <v/>
      </c>
      <c r="Z144" s="241" t="str">
        <f t="shared" si="99"/>
        <v/>
      </c>
      <c r="AA144" s="241" t="str">
        <f t="shared" si="90"/>
        <v/>
      </c>
      <c r="AB144" s="241" t="str">
        <f t="shared" si="100"/>
        <v/>
      </c>
      <c r="AC144" s="241" t="str">
        <f t="shared" si="101"/>
        <v/>
      </c>
      <c r="AD144" s="241" t="str">
        <f t="shared" si="102"/>
        <v/>
      </c>
      <c r="AE144" s="241" t="str">
        <f t="shared" si="91"/>
        <v/>
      </c>
      <c r="AF144" s="241" t="str">
        <f t="shared" si="92"/>
        <v/>
      </c>
      <c r="AG144" s="241"/>
      <c r="AH144" s="242" t="str">
        <f t="shared" si="130"/>
        <v/>
      </c>
      <c r="AI144" s="242" t="str">
        <f t="shared" si="103"/>
        <v/>
      </c>
      <c r="BG144" s="245">
        <f t="shared" si="104"/>
        <v>0</v>
      </c>
      <c r="BH144" s="242">
        <f t="shared" si="105"/>
        <v>0</v>
      </c>
      <c r="BI144" s="242">
        <f t="shared" si="106"/>
        <v>0</v>
      </c>
      <c r="BJ144" s="242">
        <f t="shared" si="107"/>
        <v>0</v>
      </c>
      <c r="BK144" s="351">
        <f t="shared" si="108"/>
        <v>0</v>
      </c>
      <c r="BL144" s="246">
        <f t="shared" si="109"/>
        <v>0</v>
      </c>
      <c r="BM144" s="243">
        <f t="shared" si="110"/>
        <v>0</v>
      </c>
      <c r="BN144" s="243">
        <f t="shared" si="111"/>
        <v>0</v>
      </c>
      <c r="BO144" s="247">
        <f t="shared" si="112"/>
        <v>0</v>
      </c>
      <c r="BP144" s="248">
        <f t="shared" si="113"/>
        <v>0</v>
      </c>
      <c r="BQ144" s="243">
        <f t="shared" si="114"/>
        <v>0</v>
      </c>
      <c r="BR144" s="243">
        <f t="shared" si="115"/>
        <v>0</v>
      </c>
      <c r="BS144" s="249">
        <f t="shared" si="116"/>
        <v>0</v>
      </c>
      <c r="BT144" s="255" t="str">
        <f t="shared" si="129"/>
        <v/>
      </c>
      <c r="BU144" s="350">
        <f t="shared" si="117"/>
        <v>0</v>
      </c>
      <c r="BV144" s="350">
        <f t="shared" si="118"/>
        <v>0</v>
      </c>
      <c r="BW144" s="350">
        <f t="shared" si="119"/>
        <v>0</v>
      </c>
      <c r="BX144" s="353">
        <f t="shared" si="120"/>
        <v>0</v>
      </c>
      <c r="BY144" s="246">
        <f t="shared" si="121"/>
        <v>0</v>
      </c>
      <c r="BZ144" s="243">
        <f t="shared" si="122"/>
        <v>0</v>
      </c>
      <c r="CA144" s="243">
        <f t="shared" si="123"/>
        <v>0</v>
      </c>
      <c r="CB144" s="247">
        <f t="shared" si="124"/>
        <v>0</v>
      </c>
      <c r="CC144" s="246">
        <f t="shared" si="125"/>
        <v>0</v>
      </c>
      <c r="CD144" s="243">
        <f t="shared" si="126"/>
        <v>0</v>
      </c>
      <c r="CE144" s="243">
        <f t="shared" si="127"/>
        <v>0</v>
      </c>
      <c r="CF144" s="243">
        <f t="shared" si="128"/>
        <v>0</v>
      </c>
    </row>
    <row r="145" spans="1:84" ht="20.100000000000001" customHeight="1" x14ac:dyDescent="0.15">
      <c r="A145" s="252">
        <f>IF(A144="",ROW()-3-COUNTBLANK($A$4:$A144),A144+1)</f>
        <v>142</v>
      </c>
      <c r="B145" s="253">
        <f>IF(A145="","",IF(B144="",ROW()-3-COUNTBLANK($B$4:$B144),B144+1))</f>
        <v>142</v>
      </c>
      <c r="C145" s="239" t="str">
        <f t="shared" si="93"/>
        <v>S</v>
      </c>
      <c r="D145" s="240"/>
      <c r="E145" s="241" t="str">
        <f>IF(D145="","",COUNTIF($D$4:D145,D145))</f>
        <v/>
      </c>
      <c r="F145" s="310" t="str">
        <f>IF(D145="","",VLOOKUP(D145,'様式A-2'!$B$10:$E$434,4,0))</f>
        <v/>
      </c>
      <c r="G145" s="241"/>
      <c r="H145" s="241"/>
      <c r="I145" s="241"/>
      <c r="J145" s="241"/>
      <c r="K145" s="241"/>
      <c r="L145" s="346"/>
      <c r="M145" s="346"/>
      <c r="N145" s="346"/>
      <c r="O145" s="346"/>
      <c r="P145" s="388"/>
      <c r="Q145" s="242">
        <f t="shared" si="94"/>
        <v>0</v>
      </c>
      <c r="R145" s="243">
        <f t="shared" si="95"/>
        <v>0</v>
      </c>
      <c r="S145" s="243" t="str">
        <f t="shared" si="96"/>
        <v/>
      </c>
      <c r="T145" s="241"/>
      <c r="U145" s="241" t="str">
        <f t="shared" si="97"/>
        <v/>
      </c>
      <c r="V145" s="241" t="str">
        <f t="shared" si="131"/>
        <v/>
      </c>
      <c r="W145" s="241"/>
      <c r="X145" s="241"/>
      <c r="Y145" s="241" t="str">
        <f t="shared" si="98"/>
        <v/>
      </c>
      <c r="Z145" s="241" t="str">
        <f t="shared" si="99"/>
        <v/>
      </c>
      <c r="AA145" s="241" t="str">
        <f t="shared" si="90"/>
        <v/>
      </c>
      <c r="AB145" s="241" t="str">
        <f t="shared" si="100"/>
        <v/>
      </c>
      <c r="AC145" s="241" t="str">
        <f t="shared" si="101"/>
        <v/>
      </c>
      <c r="AD145" s="241" t="str">
        <f t="shared" si="102"/>
        <v/>
      </c>
      <c r="AE145" s="241" t="str">
        <f t="shared" si="91"/>
        <v/>
      </c>
      <c r="AF145" s="241" t="str">
        <f t="shared" si="92"/>
        <v/>
      </c>
      <c r="AG145" s="241"/>
      <c r="AH145" s="242" t="str">
        <f t="shared" si="130"/>
        <v/>
      </c>
      <c r="AI145" s="242" t="str">
        <f t="shared" si="103"/>
        <v/>
      </c>
      <c r="BG145" s="245">
        <f t="shared" si="104"/>
        <v>0</v>
      </c>
      <c r="BH145" s="242">
        <f t="shared" si="105"/>
        <v>0</v>
      </c>
      <c r="BI145" s="242">
        <f t="shared" si="106"/>
        <v>0</v>
      </c>
      <c r="BJ145" s="242">
        <f t="shared" si="107"/>
        <v>0</v>
      </c>
      <c r="BK145" s="351">
        <f t="shared" si="108"/>
        <v>0</v>
      </c>
      <c r="BL145" s="246">
        <f t="shared" si="109"/>
        <v>0</v>
      </c>
      <c r="BM145" s="243">
        <f t="shared" si="110"/>
        <v>0</v>
      </c>
      <c r="BN145" s="243">
        <f t="shared" si="111"/>
        <v>0</v>
      </c>
      <c r="BO145" s="247">
        <f t="shared" si="112"/>
        <v>0</v>
      </c>
      <c r="BP145" s="248">
        <f t="shared" si="113"/>
        <v>0</v>
      </c>
      <c r="BQ145" s="243">
        <f t="shared" si="114"/>
        <v>0</v>
      </c>
      <c r="BR145" s="243">
        <f t="shared" si="115"/>
        <v>0</v>
      </c>
      <c r="BS145" s="249">
        <f t="shared" si="116"/>
        <v>0</v>
      </c>
      <c r="BT145" s="255" t="str">
        <f t="shared" si="129"/>
        <v/>
      </c>
      <c r="BU145" s="350">
        <f t="shared" si="117"/>
        <v>0</v>
      </c>
      <c r="BV145" s="350">
        <f t="shared" si="118"/>
        <v>0</v>
      </c>
      <c r="BW145" s="350">
        <f t="shared" si="119"/>
        <v>0</v>
      </c>
      <c r="BX145" s="353">
        <f t="shared" si="120"/>
        <v>0</v>
      </c>
      <c r="BY145" s="246">
        <f t="shared" si="121"/>
        <v>0</v>
      </c>
      <c r="BZ145" s="243">
        <f t="shared" si="122"/>
        <v>0</v>
      </c>
      <c r="CA145" s="243">
        <f t="shared" si="123"/>
        <v>0</v>
      </c>
      <c r="CB145" s="247">
        <f t="shared" si="124"/>
        <v>0</v>
      </c>
      <c r="CC145" s="246">
        <f t="shared" si="125"/>
        <v>0</v>
      </c>
      <c r="CD145" s="243">
        <f t="shared" si="126"/>
        <v>0</v>
      </c>
      <c r="CE145" s="243">
        <f t="shared" si="127"/>
        <v>0</v>
      </c>
      <c r="CF145" s="243">
        <f t="shared" si="128"/>
        <v>0</v>
      </c>
    </row>
    <row r="146" spans="1:84" ht="20.100000000000001" customHeight="1" x14ac:dyDescent="0.15">
      <c r="A146" s="252">
        <f>IF(A145="",ROW()-3-COUNTBLANK($A$4:$A145),A145+1)</f>
        <v>143</v>
      </c>
      <c r="B146" s="253">
        <f>IF(A146="","",IF(B145="",ROW()-3-COUNTBLANK($B$4:$B145),B145+1))</f>
        <v>143</v>
      </c>
      <c r="C146" s="239" t="str">
        <f t="shared" si="93"/>
        <v>S</v>
      </c>
      <c r="D146" s="240"/>
      <c r="E146" s="241" t="str">
        <f>IF(D146="","",COUNTIF($D$4:D146,D146))</f>
        <v/>
      </c>
      <c r="F146" s="310" t="str">
        <f>IF(D146="","",VLOOKUP(D146,'様式A-2'!$B$10:$E$434,4,0))</f>
        <v/>
      </c>
      <c r="G146" s="241"/>
      <c r="H146" s="241"/>
      <c r="I146" s="241"/>
      <c r="J146" s="241"/>
      <c r="K146" s="241"/>
      <c r="L146" s="346"/>
      <c r="M146" s="346"/>
      <c r="N146" s="346"/>
      <c r="O146" s="346"/>
      <c r="P146" s="388"/>
      <c r="Q146" s="242">
        <f t="shared" si="94"/>
        <v>0</v>
      </c>
      <c r="R146" s="243">
        <f t="shared" si="95"/>
        <v>0</v>
      </c>
      <c r="S146" s="243" t="str">
        <f t="shared" si="96"/>
        <v/>
      </c>
      <c r="T146" s="241"/>
      <c r="U146" s="241" t="str">
        <f t="shared" si="97"/>
        <v/>
      </c>
      <c r="V146" s="241" t="str">
        <f t="shared" si="131"/>
        <v/>
      </c>
      <c r="W146" s="241"/>
      <c r="X146" s="241"/>
      <c r="Y146" s="241" t="str">
        <f t="shared" si="98"/>
        <v/>
      </c>
      <c r="Z146" s="241" t="str">
        <f t="shared" si="99"/>
        <v/>
      </c>
      <c r="AA146" s="241" t="str">
        <f t="shared" si="90"/>
        <v/>
      </c>
      <c r="AB146" s="241" t="str">
        <f t="shared" si="100"/>
        <v/>
      </c>
      <c r="AC146" s="241" t="str">
        <f t="shared" si="101"/>
        <v/>
      </c>
      <c r="AD146" s="241" t="str">
        <f t="shared" si="102"/>
        <v/>
      </c>
      <c r="AE146" s="241" t="str">
        <f t="shared" si="91"/>
        <v/>
      </c>
      <c r="AF146" s="241" t="str">
        <f t="shared" si="92"/>
        <v/>
      </c>
      <c r="AG146" s="241"/>
      <c r="AH146" s="242" t="str">
        <f t="shared" si="130"/>
        <v/>
      </c>
      <c r="AI146" s="242" t="str">
        <f t="shared" si="103"/>
        <v/>
      </c>
      <c r="BG146" s="245">
        <f t="shared" si="104"/>
        <v>0</v>
      </c>
      <c r="BH146" s="242">
        <f t="shared" si="105"/>
        <v>0</v>
      </c>
      <c r="BI146" s="242">
        <f t="shared" si="106"/>
        <v>0</v>
      </c>
      <c r="BJ146" s="242">
        <f t="shared" si="107"/>
        <v>0</v>
      </c>
      <c r="BK146" s="351">
        <f t="shared" si="108"/>
        <v>0</v>
      </c>
      <c r="BL146" s="246">
        <f t="shared" si="109"/>
        <v>0</v>
      </c>
      <c r="BM146" s="243">
        <f t="shared" si="110"/>
        <v>0</v>
      </c>
      <c r="BN146" s="243">
        <f t="shared" si="111"/>
        <v>0</v>
      </c>
      <c r="BO146" s="247">
        <f t="shared" si="112"/>
        <v>0</v>
      </c>
      <c r="BP146" s="248">
        <f t="shared" si="113"/>
        <v>0</v>
      </c>
      <c r="BQ146" s="243">
        <f t="shared" si="114"/>
        <v>0</v>
      </c>
      <c r="BR146" s="243">
        <f t="shared" si="115"/>
        <v>0</v>
      </c>
      <c r="BS146" s="249">
        <f t="shared" si="116"/>
        <v>0</v>
      </c>
      <c r="BT146" s="255" t="str">
        <f t="shared" si="129"/>
        <v/>
      </c>
      <c r="BU146" s="350">
        <f t="shared" si="117"/>
        <v>0</v>
      </c>
      <c r="BV146" s="350">
        <f t="shared" si="118"/>
        <v>0</v>
      </c>
      <c r="BW146" s="350">
        <f t="shared" si="119"/>
        <v>0</v>
      </c>
      <c r="BX146" s="353">
        <f t="shared" si="120"/>
        <v>0</v>
      </c>
      <c r="BY146" s="246">
        <f t="shared" si="121"/>
        <v>0</v>
      </c>
      <c r="BZ146" s="243">
        <f t="shared" si="122"/>
        <v>0</v>
      </c>
      <c r="CA146" s="243">
        <f t="shared" si="123"/>
        <v>0</v>
      </c>
      <c r="CB146" s="247">
        <f t="shared" si="124"/>
        <v>0</v>
      </c>
      <c r="CC146" s="246">
        <f t="shared" si="125"/>
        <v>0</v>
      </c>
      <c r="CD146" s="243">
        <f t="shared" si="126"/>
        <v>0</v>
      </c>
      <c r="CE146" s="243">
        <f t="shared" si="127"/>
        <v>0</v>
      </c>
      <c r="CF146" s="243">
        <f t="shared" si="128"/>
        <v>0</v>
      </c>
    </row>
    <row r="147" spans="1:84" ht="20.100000000000001" customHeight="1" x14ac:dyDescent="0.15">
      <c r="A147" s="252">
        <f>IF(A146="",ROW()-3-COUNTBLANK($A$4:$A146),A146+1)</f>
        <v>144</v>
      </c>
      <c r="B147" s="253">
        <f>IF(A147="","",IF(B146="",ROW()-3-COUNTBLANK($B$4:$B146),B146+1))</f>
        <v>144</v>
      </c>
      <c r="C147" s="239" t="str">
        <f t="shared" si="93"/>
        <v>S</v>
      </c>
      <c r="D147" s="240"/>
      <c r="E147" s="241" t="str">
        <f>IF(D147="","",COUNTIF($D$4:D147,D147))</f>
        <v/>
      </c>
      <c r="F147" s="310" t="str">
        <f>IF(D147="","",VLOOKUP(D147,'様式A-2'!$B$10:$E$434,4,0))</f>
        <v/>
      </c>
      <c r="G147" s="241"/>
      <c r="H147" s="241"/>
      <c r="I147" s="241"/>
      <c r="J147" s="241"/>
      <c r="K147" s="241"/>
      <c r="L147" s="346"/>
      <c r="M147" s="346"/>
      <c r="N147" s="346"/>
      <c r="O147" s="346"/>
      <c r="P147" s="388"/>
      <c r="Q147" s="242">
        <f t="shared" si="94"/>
        <v>0</v>
      </c>
      <c r="R147" s="243">
        <f t="shared" si="95"/>
        <v>0</v>
      </c>
      <c r="S147" s="243" t="str">
        <f t="shared" si="96"/>
        <v/>
      </c>
      <c r="T147" s="241"/>
      <c r="U147" s="241" t="str">
        <f t="shared" si="97"/>
        <v/>
      </c>
      <c r="V147" s="241" t="str">
        <f t="shared" si="131"/>
        <v/>
      </c>
      <c r="W147" s="241"/>
      <c r="X147" s="241"/>
      <c r="Y147" s="241" t="str">
        <f t="shared" si="98"/>
        <v/>
      </c>
      <c r="Z147" s="241" t="str">
        <f t="shared" si="99"/>
        <v/>
      </c>
      <c r="AA147" s="241" t="str">
        <f t="shared" si="90"/>
        <v/>
      </c>
      <c r="AB147" s="241" t="str">
        <f t="shared" si="100"/>
        <v/>
      </c>
      <c r="AC147" s="241" t="str">
        <f t="shared" si="101"/>
        <v/>
      </c>
      <c r="AD147" s="241" t="str">
        <f t="shared" si="102"/>
        <v/>
      </c>
      <c r="AE147" s="241" t="str">
        <f t="shared" si="91"/>
        <v/>
      </c>
      <c r="AF147" s="241" t="str">
        <f t="shared" si="92"/>
        <v/>
      </c>
      <c r="AG147" s="241"/>
      <c r="AH147" s="242" t="str">
        <f t="shared" si="130"/>
        <v/>
      </c>
      <c r="AI147" s="242" t="str">
        <f t="shared" si="103"/>
        <v/>
      </c>
      <c r="BG147" s="245">
        <f t="shared" si="104"/>
        <v>0</v>
      </c>
      <c r="BH147" s="242">
        <f t="shared" si="105"/>
        <v>0</v>
      </c>
      <c r="BI147" s="242">
        <f t="shared" si="106"/>
        <v>0</v>
      </c>
      <c r="BJ147" s="242">
        <f t="shared" si="107"/>
        <v>0</v>
      </c>
      <c r="BK147" s="351">
        <f t="shared" si="108"/>
        <v>0</v>
      </c>
      <c r="BL147" s="246">
        <f t="shared" si="109"/>
        <v>0</v>
      </c>
      <c r="BM147" s="243">
        <f t="shared" si="110"/>
        <v>0</v>
      </c>
      <c r="BN147" s="243">
        <f t="shared" si="111"/>
        <v>0</v>
      </c>
      <c r="BO147" s="247">
        <f t="shared" si="112"/>
        <v>0</v>
      </c>
      <c r="BP147" s="248">
        <f t="shared" si="113"/>
        <v>0</v>
      </c>
      <c r="BQ147" s="243">
        <f t="shared" si="114"/>
        <v>0</v>
      </c>
      <c r="BR147" s="243">
        <f t="shared" si="115"/>
        <v>0</v>
      </c>
      <c r="BS147" s="249">
        <f t="shared" si="116"/>
        <v>0</v>
      </c>
      <c r="BT147" s="255" t="str">
        <f t="shared" si="129"/>
        <v/>
      </c>
      <c r="BU147" s="350">
        <f t="shared" si="117"/>
        <v>0</v>
      </c>
      <c r="BV147" s="350">
        <f t="shared" si="118"/>
        <v>0</v>
      </c>
      <c r="BW147" s="350">
        <f t="shared" si="119"/>
        <v>0</v>
      </c>
      <c r="BX147" s="353">
        <f t="shared" si="120"/>
        <v>0</v>
      </c>
      <c r="BY147" s="246">
        <f t="shared" si="121"/>
        <v>0</v>
      </c>
      <c r="BZ147" s="243">
        <f t="shared" si="122"/>
        <v>0</v>
      </c>
      <c r="CA147" s="243">
        <f t="shared" si="123"/>
        <v>0</v>
      </c>
      <c r="CB147" s="247">
        <f t="shared" si="124"/>
        <v>0</v>
      </c>
      <c r="CC147" s="246">
        <f t="shared" si="125"/>
        <v>0</v>
      </c>
      <c r="CD147" s="243">
        <f t="shared" si="126"/>
        <v>0</v>
      </c>
      <c r="CE147" s="243">
        <f t="shared" si="127"/>
        <v>0</v>
      </c>
      <c r="CF147" s="243">
        <f t="shared" si="128"/>
        <v>0</v>
      </c>
    </row>
    <row r="148" spans="1:84" ht="20.100000000000001" customHeight="1" x14ac:dyDescent="0.15">
      <c r="A148" s="252">
        <f>IF(A147="",ROW()-3-COUNTBLANK($A$4:$A147),A147+1)</f>
        <v>145</v>
      </c>
      <c r="B148" s="253">
        <f>IF(A148="","",IF(B147="",ROW()-3-COUNTBLANK($B$4:$B147),B147+1))</f>
        <v>145</v>
      </c>
      <c r="C148" s="239" t="str">
        <f t="shared" si="93"/>
        <v>S</v>
      </c>
      <c r="D148" s="240"/>
      <c r="E148" s="241" t="str">
        <f>IF(D148="","",COUNTIF($D$4:D148,D148))</f>
        <v/>
      </c>
      <c r="F148" s="310" t="str">
        <f>IF(D148="","",VLOOKUP(D148,'様式A-2'!$B$10:$E$434,4,0))</f>
        <v/>
      </c>
      <c r="G148" s="241"/>
      <c r="H148" s="241"/>
      <c r="I148" s="241"/>
      <c r="J148" s="241"/>
      <c r="K148" s="241"/>
      <c r="L148" s="346"/>
      <c r="M148" s="346"/>
      <c r="N148" s="346"/>
      <c r="O148" s="346"/>
      <c r="P148" s="388"/>
      <c r="Q148" s="242">
        <f t="shared" si="94"/>
        <v>0</v>
      </c>
      <c r="R148" s="243">
        <f t="shared" si="95"/>
        <v>0</v>
      </c>
      <c r="S148" s="243" t="str">
        <f t="shared" si="96"/>
        <v/>
      </c>
      <c r="T148" s="241"/>
      <c r="U148" s="241" t="str">
        <f t="shared" si="97"/>
        <v/>
      </c>
      <c r="V148" s="241" t="str">
        <f t="shared" si="131"/>
        <v/>
      </c>
      <c r="W148" s="241"/>
      <c r="X148" s="241"/>
      <c r="Y148" s="241" t="str">
        <f t="shared" si="98"/>
        <v/>
      </c>
      <c r="Z148" s="241" t="str">
        <f t="shared" si="99"/>
        <v/>
      </c>
      <c r="AA148" s="241" t="str">
        <f t="shared" si="90"/>
        <v/>
      </c>
      <c r="AB148" s="241" t="str">
        <f t="shared" si="100"/>
        <v/>
      </c>
      <c r="AC148" s="241" t="str">
        <f t="shared" si="101"/>
        <v/>
      </c>
      <c r="AD148" s="241" t="str">
        <f t="shared" si="102"/>
        <v/>
      </c>
      <c r="AE148" s="241" t="str">
        <f t="shared" si="91"/>
        <v/>
      </c>
      <c r="AF148" s="241" t="str">
        <f t="shared" si="92"/>
        <v/>
      </c>
      <c r="AG148" s="241"/>
      <c r="AH148" s="242" t="str">
        <f t="shared" si="130"/>
        <v/>
      </c>
      <c r="AI148" s="242" t="str">
        <f t="shared" si="103"/>
        <v/>
      </c>
      <c r="BG148" s="245">
        <f t="shared" si="104"/>
        <v>0</v>
      </c>
      <c r="BH148" s="242">
        <f t="shared" si="105"/>
        <v>0</v>
      </c>
      <c r="BI148" s="242">
        <f t="shared" si="106"/>
        <v>0</v>
      </c>
      <c r="BJ148" s="242">
        <f t="shared" si="107"/>
        <v>0</v>
      </c>
      <c r="BK148" s="351">
        <f t="shared" si="108"/>
        <v>0</v>
      </c>
      <c r="BL148" s="246">
        <f t="shared" si="109"/>
        <v>0</v>
      </c>
      <c r="BM148" s="243">
        <f t="shared" si="110"/>
        <v>0</v>
      </c>
      <c r="BN148" s="243">
        <f t="shared" si="111"/>
        <v>0</v>
      </c>
      <c r="BO148" s="247">
        <f t="shared" si="112"/>
        <v>0</v>
      </c>
      <c r="BP148" s="248">
        <f t="shared" si="113"/>
        <v>0</v>
      </c>
      <c r="BQ148" s="243">
        <f t="shared" si="114"/>
        <v>0</v>
      </c>
      <c r="BR148" s="243">
        <f t="shared" si="115"/>
        <v>0</v>
      </c>
      <c r="BS148" s="249">
        <f t="shared" si="116"/>
        <v>0</v>
      </c>
      <c r="BT148" s="255" t="str">
        <f t="shared" si="129"/>
        <v/>
      </c>
      <c r="BU148" s="350">
        <f t="shared" si="117"/>
        <v>0</v>
      </c>
      <c r="BV148" s="350">
        <f t="shared" si="118"/>
        <v>0</v>
      </c>
      <c r="BW148" s="350">
        <f t="shared" si="119"/>
        <v>0</v>
      </c>
      <c r="BX148" s="353">
        <f t="shared" si="120"/>
        <v>0</v>
      </c>
      <c r="BY148" s="246">
        <f t="shared" si="121"/>
        <v>0</v>
      </c>
      <c r="BZ148" s="243">
        <f t="shared" si="122"/>
        <v>0</v>
      </c>
      <c r="CA148" s="243">
        <f t="shared" si="123"/>
        <v>0</v>
      </c>
      <c r="CB148" s="247">
        <f t="shared" si="124"/>
        <v>0</v>
      </c>
      <c r="CC148" s="246">
        <f t="shared" si="125"/>
        <v>0</v>
      </c>
      <c r="CD148" s="243">
        <f t="shared" si="126"/>
        <v>0</v>
      </c>
      <c r="CE148" s="243">
        <f t="shared" si="127"/>
        <v>0</v>
      </c>
      <c r="CF148" s="243">
        <f t="shared" si="128"/>
        <v>0</v>
      </c>
    </row>
    <row r="149" spans="1:84" ht="20.100000000000001" customHeight="1" x14ac:dyDescent="0.15">
      <c r="A149" s="252">
        <f>IF(A148="",ROW()-3-COUNTBLANK($A$4:$A148),A148+1)</f>
        <v>146</v>
      </c>
      <c r="B149" s="253">
        <f>IF(A149="","",IF(B148="",ROW()-3-COUNTBLANK($B$4:$B148),B148+1))</f>
        <v>146</v>
      </c>
      <c r="C149" s="239" t="str">
        <f t="shared" si="93"/>
        <v>S</v>
      </c>
      <c r="D149" s="240"/>
      <c r="E149" s="241" t="str">
        <f>IF(D149="","",COUNTIF($D$4:D149,D149))</f>
        <v/>
      </c>
      <c r="F149" s="310" t="str">
        <f>IF(D149="","",VLOOKUP(D149,'様式A-2'!$B$10:$E$434,4,0))</f>
        <v/>
      </c>
      <c r="G149" s="241"/>
      <c r="H149" s="241"/>
      <c r="I149" s="241"/>
      <c r="J149" s="241"/>
      <c r="K149" s="241"/>
      <c r="L149" s="346"/>
      <c r="M149" s="346"/>
      <c r="N149" s="346"/>
      <c r="O149" s="346"/>
      <c r="P149" s="388"/>
      <c r="Q149" s="242">
        <f t="shared" si="94"/>
        <v>0</v>
      </c>
      <c r="R149" s="243">
        <f t="shared" si="95"/>
        <v>0</v>
      </c>
      <c r="S149" s="243" t="str">
        <f t="shared" si="96"/>
        <v/>
      </c>
      <c r="T149" s="241"/>
      <c r="U149" s="241" t="str">
        <f t="shared" si="97"/>
        <v/>
      </c>
      <c r="V149" s="241" t="str">
        <f t="shared" si="131"/>
        <v/>
      </c>
      <c r="W149" s="241"/>
      <c r="X149" s="241"/>
      <c r="Y149" s="241" t="str">
        <f t="shared" si="98"/>
        <v/>
      </c>
      <c r="Z149" s="241" t="str">
        <f t="shared" si="99"/>
        <v/>
      </c>
      <c r="AA149" s="241" t="str">
        <f t="shared" si="90"/>
        <v/>
      </c>
      <c r="AB149" s="241" t="str">
        <f t="shared" si="100"/>
        <v/>
      </c>
      <c r="AC149" s="241" t="str">
        <f t="shared" si="101"/>
        <v/>
      </c>
      <c r="AD149" s="241" t="str">
        <f t="shared" si="102"/>
        <v/>
      </c>
      <c r="AE149" s="241" t="str">
        <f t="shared" si="91"/>
        <v/>
      </c>
      <c r="AF149" s="241" t="str">
        <f t="shared" si="92"/>
        <v/>
      </c>
      <c r="AG149" s="241"/>
      <c r="AH149" s="242" t="str">
        <f t="shared" si="130"/>
        <v/>
      </c>
      <c r="AI149" s="242" t="str">
        <f t="shared" si="103"/>
        <v/>
      </c>
      <c r="BG149" s="245">
        <f t="shared" si="104"/>
        <v>0</v>
      </c>
      <c r="BH149" s="242">
        <f t="shared" si="105"/>
        <v>0</v>
      </c>
      <c r="BI149" s="242">
        <f t="shared" si="106"/>
        <v>0</v>
      </c>
      <c r="BJ149" s="242">
        <f t="shared" si="107"/>
        <v>0</v>
      </c>
      <c r="BK149" s="351">
        <f t="shared" si="108"/>
        <v>0</v>
      </c>
      <c r="BL149" s="246">
        <f t="shared" si="109"/>
        <v>0</v>
      </c>
      <c r="BM149" s="243">
        <f t="shared" si="110"/>
        <v>0</v>
      </c>
      <c r="BN149" s="243">
        <f t="shared" si="111"/>
        <v>0</v>
      </c>
      <c r="BO149" s="247">
        <f t="shared" si="112"/>
        <v>0</v>
      </c>
      <c r="BP149" s="248">
        <f t="shared" si="113"/>
        <v>0</v>
      </c>
      <c r="BQ149" s="243">
        <f t="shared" si="114"/>
        <v>0</v>
      </c>
      <c r="BR149" s="243">
        <f t="shared" si="115"/>
        <v>0</v>
      </c>
      <c r="BS149" s="249">
        <f t="shared" si="116"/>
        <v>0</v>
      </c>
      <c r="BT149" s="255" t="str">
        <f t="shared" si="129"/>
        <v/>
      </c>
      <c r="BU149" s="350">
        <f t="shared" si="117"/>
        <v>0</v>
      </c>
      <c r="BV149" s="350">
        <f t="shared" si="118"/>
        <v>0</v>
      </c>
      <c r="BW149" s="350">
        <f t="shared" si="119"/>
        <v>0</v>
      </c>
      <c r="BX149" s="353">
        <f t="shared" si="120"/>
        <v>0</v>
      </c>
      <c r="BY149" s="246">
        <f t="shared" si="121"/>
        <v>0</v>
      </c>
      <c r="BZ149" s="243">
        <f t="shared" si="122"/>
        <v>0</v>
      </c>
      <c r="CA149" s="243">
        <f t="shared" si="123"/>
        <v>0</v>
      </c>
      <c r="CB149" s="247">
        <f t="shared" si="124"/>
        <v>0</v>
      </c>
      <c r="CC149" s="246">
        <f t="shared" si="125"/>
        <v>0</v>
      </c>
      <c r="CD149" s="243">
        <f t="shared" si="126"/>
        <v>0</v>
      </c>
      <c r="CE149" s="243">
        <f t="shared" si="127"/>
        <v>0</v>
      </c>
      <c r="CF149" s="243">
        <f t="shared" si="128"/>
        <v>0</v>
      </c>
    </row>
    <row r="150" spans="1:84" ht="20.100000000000001" customHeight="1" x14ac:dyDescent="0.15">
      <c r="A150" s="252">
        <f>IF(A149="",ROW()-3-COUNTBLANK($A$4:$A149),A149+1)</f>
        <v>147</v>
      </c>
      <c r="B150" s="253">
        <f>IF(A150="","",IF(B149="",ROW()-3-COUNTBLANK($B$4:$B149),B149+1))</f>
        <v>147</v>
      </c>
      <c r="C150" s="239" t="str">
        <f t="shared" si="93"/>
        <v>S</v>
      </c>
      <c r="D150" s="240"/>
      <c r="E150" s="241" t="str">
        <f>IF(D150="","",COUNTIF($D$4:D150,D150))</f>
        <v/>
      </c>
      <c r="F150" s="310" t="str">
        <f>IF(D150="","",VLOOKUP(D150,'様式A-2'!$B$10:$E$434,4,0))</f>
        <v/>
      </c>
      <c r="G150" s="241"/>
      <c r="H150" s="241"/>
      <c r="I150" s="241"/>
      <c r="J150" s="241"/>
      <c r="K150" s="241"/>
      <c r="L150" s="346"/>
      <c r="M150" s="346"/>
      <c r="N150" s="346"/>
      <c r="O150" s="346"/>
      <c r="P150" s="388"/>
      <c r="Q150" s="242">
        <f t="shared" si="94"/>
        <v>0</v>
      </c>
      <c r="R150" s="243">
        <f t="shared" si="95"/>
        <v>0</v>
      </c>
      <c r="S150" s="243" t="str">
        <f t="shared" si="96"/>
        <v/>
      </c>
      <c r="T150" s="241"/>
      <c r="U150" s="241" t="str">
        <f t="shared" si="97"/>
        <v/>
      </c>
      <c r="V150" s="241" t="str">
        <f t="shared" si="131"/>
        <v/>
      </c>
      <c r="W150" s="241"/>
      <c r="X150" s="241"/>
      <c r="Y150" s="241" t="str">
        <f t="shared" si="98"/>
        <v/>
      </c>
      <c r="Z150" s="241" t="str">
        <f t="shared" si="99"/>
        <v/>
      </c>
      <c r="AA150" s="241" t="str">
        <f t="shared" si="90"/>
        <v/>
      </c>
      <c r="AB150" s="241" t="str">
        <f t="shared" si="100"/>
        <v/>
      </c>
      <c r="AC150" s="241" t="str">
        <f t="shared" si="101"/>
        <v/>
      </c>
      <c r="AD150" s="241" t="str">
        <f t="shared" si="102"/>
        <v/>
      </c>
      <c r="AE150" s="241" t="str">
        <f t="shared" si="91"/>
        <v/>
      </c>
      <c r="AF150" s="241" t="str">
        <f t="shared" si="92"/>
        <v/>
      </c>
      <c r="AG150" s="241"/>
      <c r="AH150" s="242" t="str">
        <f t="shared" si="130"/>
        <v/>
      </c>
      <c r="AI150" s="242" t="str">
        <f t="shared" si="103"/>
        <v/>
      </c>
      <c r="BG150" s="245">
        <f t="shared" si="104"/>
        <v>0</v>
      </c>
      <c r="BH150" s="242">
        <f t="shared" si="105"/>
        <v>0</v>
      </c>
      <c r="BI150" s="242">
        <f t="shared" si="106"/>
        <v>0</v>
      </c>
      <c r="BJ150" s="242">
        <f t="shared" si="107"/>
        <v>0</v>
      </c>
      <c r="BK150" s="351">
        <f t="shared" si="108"/>
        <v>0</v>
      </c>
      <c r="BL150" s="246">
        <f t="shared" si="109"/>
        <v>0</v>
      </c>
      <c r="BM150" s="243">
        <f t="shared" si="110"/>
        <v>0</v>
      </c>
      <c r="BN150" s="243">
        <f t="shared" si="111"/>
        <v>0</v>
      </c>
      <c r="BO150" s="247">
        <f t="shared" si="112"/>
        <v>0</v>
      </c>
      <c r="BP150" s="248">
        <f t="shared" si="113"/>
        <v>0</v>
      </c>
      <c r="BQ150" s="243">
        <f t="shared" si="114"/>
        <v>0</v>
      </c>
      <c r="BR150" s="243">
        <f t="shared" si="115"/>
        <v>0</v>
      </c>
      <c r="BS150" s="249">
        <f t="shared" si="116"/>
        <v>0</v>
      </c>
      <c r="BT150" s="255" t="str">
        <f t="shared" si="129"/>
        <v/>
      </c>
      <c r="BU150" s="350">
        <f t="shared" si="117"/>
        <v>0</v>
      </c>
      <c r="BV150" s="350">
        <f t="shared" si="118"/>
        <v>0</v>
      </c>
      <c r="BW150" s="350">
        <f t="shared" si="119"/>
        <v>0</v>
      </c>
      <c r="BX150" s="353">
        <f t="shared" si="120"/>
        <v>0</v>
      </c>
      <c r="BY150" s="246">
        <f t="shared" si="121"/>
        <v>0</v>
      </c>
      <c r="BZ150" s="243">
        <f t="shared" si="122"/>
        <v>0</v>
      </c>
      <c r="CA150" s="243">
        <f t="shared" si="123"/>
        <v>0</v>
      </c>
      <c r="CB150" s="247">
        <f t="shared" si="124"/>
        <v>0</v>
      </c>
      <c r="CC150" s="246">
        <f t="shared" si="125"/>
        <v>0</v>
      </c>
      <c r="CD150" s="243">
        <f t="shared" si="126"/>
        <v>0</v>
      </c>
      <c r="CE150" s="243">
        <f t="shared" si="127"/>
        <v>0</v>
      </c>
      <c r="CF150" s="243">
        <f t="shared" si="128"/>
        <v>0</v>
      </c>
    </row>
    <row r="151" spans="1:84" ht="20.100000000000001" customHeight="1" x14ac:dyDescent="0.15">
      <c r="A151" s="252">
        <f>IF(A150="",ROW()-3-COUNTBLANK($A$4:$A150),A150+1)</f>
        <v>148</v>
      </c>
      <c r="B151" s="253">
        <f>IF(A151="","",IF(B150="",ROW()-3-COUNTBLANK($B$4:$B150),B150+1))</f>
        <v>148</v>
      </c>
      <c r="C151" s="239" t="str">
        <f t="shared" si="93"/>
        <v>S</v>
      </c>
      <c r="D151" s="240"/>
      <c r="E151" s="241" t="str">
        <f>IF(D151="","",COUNTIF($D$4:D151,D151))</f>
        <v/>
      </c>
      <c r="F151" s="310" t="str">
        <f>IF(D151="","",VLOOKUP(D151,'様式A-2'!$B$10:$E$434,4,0))</f>
        <v/>
      </c>
      <c r="G151" s="241"/>
      <c r="H151" s="241"/>
      <c r="I151" s="241"/>
      <c r="J151" s="241"/>
      <c r="K151" s="241"/>
      <c r="L151" s="346"/>
      <c r="M151" s="346"/>
      <c r="N151" s="346"/>
      <c r="O151" s="346"/>
      <c r="P151" s="388"/>
      <c r="Q151" s="242">
        <f t="shared" si="94"/>
        <v>0</v>
      </c>
      <c r="R151" s="243">
        <f t="shared" si="95"/>
        <v>0</v>
      </c>
      <c r="S151" s="243" t="str">
        <f t="shared" si="96"/>
        <v/>
      </c>
      <c r="T151" s="241"/>
      <c r="U151" s="241" t="str">
        <f t="shared" si="97"/>
        <v/>
      </c>
      <c r="V151" s="241" t="str">
        <f t="shared" si="131"/>
        <v/>
      </c>
      <c r="W151" s="241"/>
      <c r="X151" s="241"/>
      <c r="Y151" s="241" t="str">
        <f t="shared" si="98"/>
        <v/>
      </c>
      <c r="Z151" s="241" t="str">
        <f t="shared" si="99"/>
        <v/>
      </c>
      <c r="AA151" s="241" t="str">
        <f t="shared" si="90"/>
        <v/>
      </c>
      <c r="AB151" s="241" t="str">
        <f t="shared" si="100"/>
        <v/>
      </c>
      <c r="AC151" s="241" t="str">
        <f t="shared" si="101"/>
        <v/>
      </c>
      <c r="AD151" s="241" t="str">
        <f t="shared" si="102"/>
        <v/>
      </c>
      <c r="AE151" s="241" t="str">
        <f t="shared" si="91"/>
        <v/>
      </c>
      <c r="AF151" s="241" t="str">
        <f t="shared" si="92"/>
        <v/>
      </c>
      <c r="AG151" s="241"/>
      <c r="AH151" s="242" t="str">
        <f t="shared" si="130"/>
        <v/>
      </c>
      <c r="AI151" s="242" t="str">
        <f t="shared" si="103"/>
        <v/>
      </c>
      <c r="BG151" s="245">
        <f t="shared" si="104"/>
        <v>0</v>
      </c>
      <c r="BH151" s="242">
        <f t="shared" si="105"/>
        <v>0</v>
      </c>
      <c r="BI151" s="242">
        <f t="shared" si="106"/>
        <v>0</v>
      </c>
      <c r="BJ151" s="242">
        <f t="shared" si="107"/>
        <v>0</v>
      </c>
      <c r="BK151" s="351">
        <f t="shared" si="108"/>
        <v>0</v>
      </c>
      <c r="BL151" s="246">
        <f t="shared" si="109"/>
        <v>0</v>
      </c>
      <c r="BM151" s="243">
        <f t="shared" si="110"/>
        <v>0</v>
      </c>
      <c r="BN151" s="243">
        <f t="shared" si="111"/>
        <v>0</v>
      </c>
      <c r="BO151" s="247">
        <f t="shared" si="112"/>
        <v>0</v>
      </c>
      <c r="BP151" s="248">
        <f t="shared" si="113"/>
        <v>0</v>
      </c>
      <c r="BQ151" s="243">
        <f t="shared" si="114"/>
        <v>0</v>
      </c>
      <c r="BR151" s="243">
        <f t="shared" si="115"/>
        <v>0</v>
      </c>
      <c r="BS151" s="249">
        <f t="shared" si="116"/>
        <v>0</v>
      </c>
      <c r="BT151" s="255" t="str">
        <f t="shared" si="129"/>
        <v/>
      </c>
      <c r="BU151" s="350">
        <f t="shared" si="117"/>
        <v>0</v>
      </c>
      <c r="BV151" s="350">
        <f t="shared" si="118"/>
        <v>0</v>
      </c>
      <c r="BW151" s="350">
        <f t="shared" si="119"/>
        <v>0</v>
      </c>
      <c r="BX151" s="353">
        <f t="shared" si="120"/>
        <v>0</v>
      </c>
      <c r="BY151" s="246">
        <f t="shared" si="121"/>
        <v>0</v>
      </c>
      <c r="BZ151" s="243">
        <f t="shared" si="122"/>
        <v>0</v>
      </c>
      <c r="CA151" s="243">
        <f t="shared" si="123"/>
        <v>0</v>
      </c>
      <c r="CB151" s="247">
        <f t="shared" si="124"/>
        <v>0</v>
      </c>
      <c r="CC151" s="246">
        <f t="shared" si="125"/>
        <v>0</v>
      </c>
      <c r="CD151" s="243">
        <f t="shared" si="126"/>
        <v>0</v>
      </c>
      <c r="CE151" s="243">
        <f t="shared" si="127"/>
        <v>0</v>
      </c>
      <c r="CF151" s="243">
        <f t="shared" si="128"/>
        <v>0</v>
      </c>
    </row>
    <row r="152" spans="1:84" ht="20.100000000000001" customHeight="1" x14ac:dyDescent="0.15">
      <c r="A152" s="252">
        <f>IF(A151="",ROW()-3-COUNTBLANK($A$4:$A151),A151+1)</f>
        <v>149</v>
      </c>
      <c r="B152" s="253">
        <f>IF(A152="","",IF(B151="",ROW()-3-COUNTBLANK($B$4:$B151),B151+1))</f>
        <v>149</v>
      </c>
      <c r="C152" s="239" t="str">
        <f t="shared" si="93"/>
        <v>S</v>
      </c>
      <c r="D152" s="240"/>
      <c r="E152" s="241" t="str">
        <f>IF(D152="","",COUNTIF($D$4:D152,D152))</f>
        <v/>
      </c>
      <c r="F152" s="310" t="str">
        <f>IF(D152="","",VLOOKUP(D152,'様式A-2'!$B$10:$E$434,4,0))</f>
        <v/>
      </c>
      <c r="G152" s="241"/>
      <c r="H152" s="241"/>
      <c r="I152" s="241"/>
      <c r="J152" s="241"/>
      <c r="K152" s="241"/>
      <c r="L152" s="346"/>
      <c r="M152" s="346"/>
      <c r="N152" s="346"/>
      <c r="O152" s="346"/>
      <c r="P152" s="388"/>
      <c r="Q152" s="242">
        <f t="shared" si="94"/>
        <v>0</v>
      </c>
      <c r="R152" s="243">
        <f t="shared" si="95"/>
        <v>0</v>
      </c>
      <c r="S152" s="243" t="str">
        <f t="shared" si="96"/>
        <v/>
      </c>
      <c r="T152" s="241"/>
      <c r="U152" s="241" t="str">
        <f t="shared" si="97"/>
        <v/>
      </c>
      <c r="V152" s="241" t="str">
        <f t="shared" si="131"/>
        <v/>
      </c>
      <c r="W152" s="241"/>
      <c r="X152" s="241"/>
      <c r="Y152" s="241" t="str">
        <f t="shared" si="98"/>
        <v/>
      </c>
      <c r="Z152" s="241" t="str">
        <f t="shared" si="99"/>
        <v/>
      </c>
      <c r="AA152" s="241" t="str">
        <f t="shared" si="90"/>
        <v/>
      </c>
      <c r="AB152" s="241" t="str">
        <f t="shared" si="100"/>
        <v/>
      </c>
      <c r="AC152" s="241" t="str">
        <f t="shared" si="101"/>
        <v/>
      </c>
      <c r="AD152" s="241" t="str">
        <f t="shared" si="102"/>
        <v/>
      </c>
      <c r="AE152" s="241" t="str">
        <f t="shared" si="91"/>
        <v/>
      </c>
      <c r="AF152" s="241" t="str">
        <f t="shared" si="92"/>
        <v/>
      </c>
      <c r="AG152" s="241"/>
      <c r="AH152" s="242" t="str">
        <f t="shared" si="130"/>
        <v/>
      </c>
      <c r="AI152" s="242" t="str">
        <f t="shared" si="103"/>
        <v/>
      </c>
      <c r="BG152" s="245">
        <f t="shared" si="104"/>
        <v>0</v>
      </c>
      <c r="BH152" s="242">
        <f t="shared" si="105"/>
        <v>0</v>
      </c>
      <c r="BI152" s="242">
        <f t="shared" si="106"/>
        <v>0</v>
      </c>
      <c r="BJ152" s="242">
        <f t="shared" si="107"/>
        <v>0</v>
      </c>
      <c r="BK152" s="351">
        <f t="shared" si="108"/>
        <v>0</v>
      </c>
      <c r="BL152" s="246">
        <f t="shared" si="109"/>
        <v>0</v>
      </c>
      <c r="BM152" s="243">
        <f t="shared" si="110"/>
        <v>0</v>
      </c>
      <c r="BN152" s="243">
        <f t="shared" si="111"/>
        <v>0</v>
      </c>
      <c r="BO152" s="247">
        <f t="shared" si="112"/>
        <v>0</v>
      </c>
      <c r="BP152" s="248">
        <f t="shared" si="113"/>
        <v>0</v>
      </c>
      <c r="BQ152" s="243">
        <f t="shared" si="114"/>
        <v>0</v>
      </c>
      <c r="BR152" s="243">
        <f t="shared" si="115"/>
        <v>0</v>
      </c>
      <c r="BS152" s="249">
        <f t="shared" si="116"/>
        <v>0</v>
      </c>
      <c r="BT152" s="255" t="str">
        <f t="shared" si="129"/>
        <v/>
      </c>
      <c r="BU152" s="350">
        <f t="shared" si="117"/>
        <v>0</v>
      </c>
      <c r="BV152" s="350">
        <f t="shared" si="118"/>
        <v>0</v>
      </c>
      <c r="BW152" s="350">
        <f t="shared" si="119"/>
        <v>0</v>
      </c>
      <c r="BX152" s="353">
        <f t="shared" si="120"/>
        <v>0</v>
      </c>
      <c r="BY152" s="246">
        <f t="shared" si="121"/>
        <v>0</v>
      </c>
      <c r="BZ152" s="243">
        <f t="shared" si="122"/>
        <v>0</v>
      </c>
      <c r="CA152" s="243">
        <f t="shared" si="123"/>
        <v>0</v>
      </c>
      <c r="CB152" s="247">
        <f t="shared" si="124"/>
        <v>0</v>
      </c>
      <c r="CC152" s="246">
        <f t="shared" si="125"/>
        <v>0</v>
      </c>
      <c r="CD152" s="243">
        <f t="shared" si="126"/>
        <v>0</v>
      </c>
      <c r="CE152" s="243">
        <f t="shared" si="127"/>
        <v>0</v>
      </c>
      <c r="CF152" s="243">
        <f t="shared" si="128"/>
        <v>0</v>
      </c>
    </row>
    <row r="153" spans="1:84" ht="20.100000000000001" customHeight="1" x14ac:dyDescent="0.15">
      <c r="A153" s="252">
        <f>IF(A152="",ROW()-3-COUNTBLANK($A$4:$A152),A152+1)</f>
        <v>150</v>
      </c>
      <c r="B153" s="253">
        <f>IF(A153="","",IF(B152="",ROW()-3-COUNTBLANK($B$4:$B152),B152+1))</f>
        <v>150</v>
      </c>
      <c r="C153" s="239" t="str">
        <f t="shared" si="93"/>
        <v>S</v>
      </c>
      <c r="D153" s="240"/>
      <c r="E153" s="241" t="str">
        <f>IF(D153="","",COUNTIF($D$4:D153,D153))</f>
        <v/>
      </c>
      <c r="F153" s="310" t="str">
        <f>IF(D153="","",VLOOKUP(D153,'様式A-2'!$B$10:$E$434,4,0))</f>
        <v/>
      </c>
      <c r="G153" s="241"/>
      <c r="H153" s="241"/>
      <c r="I153" s="241"/>
      <c r="J153" s="241"/>
      <c r="K153" s="241"/>
      <c r="L153" s="346"/>
      <c r="M153" s="346"/>
      <c r="N153" s="346"/>
      <c r="O153" s="346"/>
      <c r="P153" s="388"/>
      <c r="Q153" s="242">
        <f t="shared" si="94"/>
        <v>0</v>
      </c>
      <c r="R153" s="243">
        <f t="shared" si="95"/>
        <v>0</v>
      </c>
      <c r="S153" s="243" t="str">
        <f t="shared" si="96"/>
        <v/>
      </c>
      <c r="T153" s="241"/>
      <c r="U153" s="241" t="str">
        <f t="shared" si="97"/>
        <v/>
      </c>
      <c r="V153" s="241" t="str">
        <f t="shared" si="131"/>
        <v/>
      </c>
      <c r="W153" s="241"/>
      <c r="X153" s="241"/>
      <c r="Y153" s="241" t="str">
        <f t="shared" si="98"/>
        <v/>
      </c>
      <c r="Z153" s="241" t="str">
        <f t="shared" si="99"/>
        <v/>
      </c>
      <c r="AA153" s="241" t="str">
        <f t="shared" si="90"/>
        <v/>
      </c>
      <c r="AB153" s="241" t="str">
        <f t="shared" si="100"/>
        <v/>
      </c>
      <c r="AC153" s="241" t="str">
        <f t="shared" si="101"/>
        <v/>
      </c>
      <c r="AD153" s="241" t="str">
        <f t="shared" si="102"/>
        <v/>
      </c>
      <c r="AE153" s="241" t="str">
        <f t="shared" si="91"/>
        <v/>
      </c>
      <c r="AF153" s="241" t="str">
        <f t="shared" si="92"/>
        <v/>
      </c>
      <c r="AG153" s="241"/>
      <c r="AH153" s="242" t="str">
        <f t="shared" si="130"/>
        <v/>
      </c>
      <c r="AI153" s="242" t="str">
        <f t="shared" si="103"/>
        <v/>
      </c>
      <c r="BG153" s="245">
        <f t="shared" si="104"/>
        <v>0</v>
      </c>
      <c r="BH153" s="242">
        <f t="shared" si="105"/>
        <v>0</v>
      </c>
      <c r="BI153" s="242">
        <f t="shared" si="106"/>
        <v>0</v>
      </c>
      <c r="BJ153" s="242">
        <f t="shared" si="107"/>
        <v>0</v>
      </c>
      <c r="BK153" s="351">
        <f t="shared" si="108"/>
        <v>0</v>
      </c>
      <c r="BL153" s="246">
        <f t="shared" si="109"/>
        <v>0</v>
      </c>
      <c r="BM153" s="243">
        <f t="shared" si="110"/>
        <v>0</v>
      </c>
      <c r="BN153" s="243">
        <f t="shared" si="111"/>
        <v>0</v>
      </c>
      <c r="BO153" s="247">
        <f t="shared" si="112"/>
        <v>0</v>
      </c>
      <c r="BP153" s="248">
        <f t="shared" si="113"/>
        <v>0</v>
      </c>
      <c r="BQ153" s="243">
        <f t="shared" si="114"/>
        <v>0</v>
      </c>
      <c r="BR153" s="243">
        <f t="shared" si="115"/>
        <v>0</v>
      </c>
      <c r="BS153" s="249">
        <f t="shared" si="116"/>
        <v>0</v>
      </c>
      <c r="BT153" s="255" t="str">
        <f t="shared" si="129"/>
        <v/>
      </c>
      <c r="BU153" s="350">
        <f t="shared" si="117"/>
        <v>0</v>
      </c>
      <c r="BV153" s="350">
        <f t="shared" si="118"/>
        <v>0</v>
      </c>
      <c r="BW153" s="350">
        <f t="shared" si="119"/>
        <v>0</v>
      </c>
      <c r="BX153" s="353">
        <f t="shared" si="120"/>
        <v>0</v>
      </c>
      <c r="BY153" s="246">
        <f t="shared" si="121"/>
        <v>0</v>
      </c>
      <c r="BZ153" s="243">
        <f t="shared" si="122"/>
        <v>0</v>
      </c>
      <c r="CA153" s="243">
        <f t="shared" si="123"/>
        <v>0</v>
      </c>
      <c r="CB153" s="247">
        <f t="shared" si="124"/>
        <v>0</v>
      </c>
      <c r="CC153" s="246">
        <f t="shared" si="125"/>
        <v>0</v>
      </c>
      <c r="CD153" s="243">
        <f t="shared" si="126"/>
        <v>0</v>
      </c>
      <c r="CE153" s="243">
        <f t="shared" si="127"/>
        <v>0</v>
      </c>
      <c r="CF153" s="243">
        <f t="shared" si="128"/>
        <v>0</v>
      </c>
    </row>
    <row r="154" spans="1:84" ht="20.100000000000001" customHeight="1" x14ac:dyDescent="0.15">
      <c r="A154" s="252">
        <f>IF(A153="",ROW()-3-COUNTBLANK($A$4:$A153),A153+1)</f>
        <v>151</v>
      </c>
      <c r="B154" s="253">
        <f>IF(A154="","",IF(B153="",ROW()-3-COUNTBLANK($B$4:$B153),B153+1))</f>
        <v>151</v>
      </c>
      <c r="C154" s="239" t="str">
        <f t="shared" si="93"/>
        <v>S</v>
      </c>
      <c r="D154" s="240"/>
      <c r="E154" s="241" t="str">
        <f>IF(D154="","",COUNTIF($D$4:D154,D154))</f>
        <v/>
      </c>
      <c r="F154" s="310" t="str">
        <f>IF(D154="","",VLOOKUP(D154,'様式A-2'!$B$10:$E$434,4,0))</f>
        <v/>
      </c>
      <c r="G154" s="241"/>
      <c r="H154" s="241"/>
      <c r="I154" s="241"/>
      <c r="J154" s="241"/>
      <c r="K154" s="241"/>
      <c r="L154" s="346"/>
      <c r="M154" s="346"/>
      <c r="N154" s="346"/>
      <c r="O154" s="346"/>
      <c r="P154" s="388"/>
      <c r="Q154" s="242">
        <f t="shared" si="94"/>
        <v>0</v>
      </c>
      <c r="R154" s="243">
        <f t="shared" si="95"/>
        <v>0</v>
      </c>
      <c r="S154" s="243" t="str">
        <f t="shared" si="96"/>
        <v/>
      </c>
      <c r="T154" s="241"/>
      <c r="U154" s="241" t="str">
        <f t="shared" si="97"/>
        <v/>
      </c>
      <c r="V154" s="241" t="str">
        <f t="shared" si="131"/>
        <v/>
      </c>
      <c r="W154" s="241"/>
      <c r="X154" s="241"/>
      <c r="Y154" s="241" t="str">
        <f t="shared" si="98"/>
        <v/>
      </c>
      <c r="Z154" s="241" t="str">
        <f t="shared" si="99"/>
        <v/>
      </c>
      <c r="AA154" s="241" t="str">
        <f t="shared" si="90"/>
        <v/>
      </c>
      <c r="AB154" s="241" t="str">
        <f t="shared" si="100"/>
        <v/>
      </c>
      <c r="AC154" s="241" t="str">
        <f t="shared" si="101"/>
        <v/>
      </c>
      <c r="AD154" s="241" t="str">
        <f t="shared" si="102"/>
        <v/>
      </c>
      <c r="AE154" s="241" t="str">
        <f t="shared" si="91"/>
        <v/>
      </c>
      <c r="AF154" s="241" t="str">
        <f t="shared" si="92"/>
        <v/>
      </c>
      <c r="AG154" s="241"/>
      <c r="AH154" s="242" t="str">
        <f t="shared" si="130"/>
        <v/>
      </c>
      <c r="AI154" s="242" t="str">
        <f t="shared" si="103"/>
        <v/>
      </c>
      <c r="BG154" s="245">
        <f t="shared" si="104"/>
        <v>0</v>
      </c>
      <c r="BH154" s="242">
        <f t="shared" si="105"/>
        <v>0</v>
      </c>
      <c r="BI154" s="242">
        <f t="shared" si="106"/>
        <v>0</v>
      </c>
      <c r="BJ154" s="242">
        <f t="shared" si="107"/>
        <v>0</v>
      </c>
      <c r="BK154" s="351">
        <f t="shared" si="108"/>
        <v>0</v>
      </c>
      <c r="BL154" s="246">
        <f t="shared" si="109"/>
        <v>0</v>
      </c>
      <c r="BM154" s="243">
        <f t="shared" si="110"/>
        <v>0</v>
      </c>
      <c r="BN154" s="243">
        <f t="shared" si="111"/>
        <v>0</v>
      </c>
      <c r="BO154" s="247">
        <f t="shared" si="112"/>
        <v>0</v>
      </c>
      <c r="BP154" s="248">
        <f t="shared" si="113"/>
        <v>0</v>
      </c>
      <c r="BQ154" s="243">
        <f t="shared" si="114"/>
        <v>0</v>
      </c>
      <c r="BR154" s="243">
        <f t="shared" si="115"/>
        <v>0</v>
      </c>
      <c r="BS154" s="249">
        <f t="shared" si="116"/>
        <v>0</v>
      </c>
      <c r="BT154" s="255" t="str">
        <f t="shared" si="129"/>
        <v/>
      </c>
      <c r="BU154" s="350">
        <f t="shared" si="117"/>
        <v>0</v>
      </c>
      <c r="BV154" s="350">
        <f t="shared" si="118"/>
        <v>0</v>
      </c>
      <c r="BW154" s="350">
        <f t="shared" si="119"/>
        <v>0</v>
      </c>
      <c r="BX154" s="353">
        <f t="shared" si="120"/>
        <v>0</v>
      </c>
      <c r="BY154" s="246">
        <f t="shared" si="121"/>
        <v>0</v>
      </c>
      <c r="BZ154" s="243">
        <f t="shared" si="122"/>
        <v>0</v>
      </c>
      <c r="CA154" s="243">
        <f t="shared" si="123"/>
        <v>0</v>
      </c>
      <c r="CB154" s="247">
        <f t="shared" si="124"/>
        <v>0</v>
      </c>
      <c r="CC154" s="246">
        <f t="shared" si="125"/>
        <v>0</v>
      </c>
      <c r="CD154" s="243">
        <f t="shared" si="126"/>
        <v>0</v>
      </c>
      <c r="CE154" s="243">
        <f t="shared" si="127"/>
        <v>0</v>
      </c>
      <c r="CF154" s="243">
        <f t="shared" si="128"/>
        <v>0</v>
      </c>
    </row>
    <row r="155" spans="1:84" ht="20.100000000000001" customHeight="1" x14ac:dyDescent="0.15">
      <c r="A155" s="252">
        <f>IF(A154="",ROW()-3-COUNTBLANK($A$4:$A154),A154+1)</f>
        <v>152</v>
      </c>
      <c r="B155" s="253">
        <f>IF(A155="","",IF(B154="",ROW()-3-COUNTBLANK($B$4:$B154),B154+1))</f>
        <v>152</v>
      </c>
      <c r="C155" s="239" t="str">
        <f t="shared" si="93"/>
        <v>S</v>
      </c>
      <c r="D155" s="240"/>
      <c r="E155" s="241" t="str">
        <f>IF(D155="","",COUNTIF($D$4:D155,D155))</f>
        <v/>
      </c>
      <c r="F155" s="310" t="str">
        <f>IF(D155="","",VLOOKUP(D155,'様式A-2'!$B$10:$E$434,4,0))</f>
        <v/>
      </c>
      <c r="G155" s="241"/>
      <c r="H155" s="241"/>
      <c r="I155" s="241"/>
      <c r="J155" s="241"/>
      <c r="K155" s="241"/>
      <c r="L155" s="346"/>
      <c r="M155" s="346"/>
      <c r="N155" s="346"/>
      <c r="O155" s="346"/>
      <c r="P155" s="388"/>
      <c r="Q155" s="242">
        <f t="shared" si="94"/>
        <v>0</v>
      </c>
      <c r="R155" s="243">
        <f t="shared" si="95"/>
        <v>0</v>
      </c>
      <c r="S155" s="243" t="str">
        <f t="shared" si="96"/>
        <v/>
      </c>
      <c r="T155" s="241"/>
      <c r="U155" s="241" t="str">
        <f t="shared" si="97"/>
        <v/>
      </c>
      <c r="V155" s="241" t="str">
        <f t="shared" si="131"/>
        <v/>
      </c>
      <c r="W155" s="241"/>
      <c r="X155" s="241"/>
      <c r="Y155" s="241" t="str">
        <f t="shared" si="98"/>
        <v/>
      </c>
      <c r="Z155" s="241" t="str">
        <f t="shared" si="99"/>
        <v/>
      </c>
      <c r="AA155" s="241" t="str">
        <f t="shared" si="90"/>
        <v/>
      </c>
      <c r="AB155" s="241" t="str">
        <f t="shared" si="100"/>
        <v/>
      </c>
      <c r="AC155" s="241" t="str">
        <f t="shared" si="101"/>
        <v/>
      </c>
      <c r="AD155" s="241" t="str">
        <f t="shared" si="102"/>
        <v/>
      </c>
      <c r="AE155" s="241" t="str">
        <f t="shared" si="91"/>
        <v/>
      </c>
      <c r="AF155" s="241" t="str">
        <f t="shared" si="92"/>
        <v/>
      </c>
      <c r="AG155" s="241"/>
      <c r="AH155" s="242" t="str">
        <f t="shared" si="130"/>
        <v/>
      </c>
      <c r="AI155" s="242" t="str">
        <f t="shared" si="103"/>
        <v/>
      </c>
      <c r="BG155" s="245">
        <f t="shared" si="104"/>
        <v>0</v>
      </c>
      <c r="BH155" s="242">
        <f t="shared" si="105"/>
        <v>0</v>
      </c>
      <c r="BI155" s="242">
        <f t="shared" si="106"/>
        <v>0</v>
      </c>
      <c r="BJ155" s="242">
        <f t="shared" si="107"/>
        <v>0</v>
      </c>
      <c r="BK155" s="351">
        <f t="shared" si="108"/>
        <v>0</v>
      </c>
      <c r="BL155" s="246">
        <f t="shared" si="109"/>
        <v>0</v>
      </c>
      <c r="BM155" s="243">
        <f t="shared" si="110"/>
        <v>0</v>
      </c>
      <c r="BN155" s="243">
        <f t="shared" si="111"/>
        <v>0</v>
      </c>
      <c r="BO155" s="247">
        <f t="shared" si="112"/>
        <v>0</v>
      </c>
      <c r="BP155" s="248">
        <f t="shared" si="113"/>
        <v>0</v>
      </c>
      <c r="BQ155" s="243">
        <f t="shared" si="114"/>
        <v>0</v>
      </c>
      <c r="BR155" s="243">
        <f t="shared" si="115"/>
        <v>0</v>
      </c>
      <c r="BS155" s="249">
        <f t="shared" si="116"/>
        <v>0</v>
      </c>
      <c r="BT155" s="255" t="str">
        <f t="shared" si="129"/>
        <v/>
      </c>
      <c r="BU155" s="350">
        <f t="shared" si="117"/>
        <v>0</v>
      </c>
      <c r="BV155" s="350">
        <f t="shared" si="118"/>
        <v>0</v>
      </c>
      <c r="BW155" s="350">
        <f t="shared" si="119"/>
        <v>0</v>
      </c>
      <c r="BX155" s="353">
        <f t="shared" si="120"/>
        <v>0</v>
      </c>
      <c r="BY155" s="246">
        <f t="shared" si="121"/>
        <v>0</v>
      </c>
      <c r="BZ155" s="243">
        <f t="shared" si="122"/>
        <v>0</v>
      </c>
      <c r="CA155" s="243">
        <f t="shared" si="123"/>
        <v>0</v>
      </c>
      <c r="CB155" s="247">
        <f t="shared" si="124"/>
        <v>0</v>
      </c>
      <c r="CC155" s="246">
        <f t="shared" si="125"/>
        <v>0</v>
      </c>
      <c r="CD155" s="243">
        <f t="shared" si="126"/>
        <v>0</v>
      </c>
      <c r="CE155" s="243">
        <f t="shared" si="127"/>
        <v>0</v>
      </c>
      <c r="CF155" s="243">
        <f t="shared" si="128"/>
        <v>0</v>
      </c>
    </row>
    <row r="156" spans="1:84" ht="20.100000000000001" customHeight="1" x14ac:dyDescent="0.15">
      <c r="A156" s="252">
        <f>IF(A155="",ROW()-3-COUNTBLANK($A$4:$A155),A155+1)</f>
        <v>153</v>
      </c>
      <c r="B156" s="253">
        <f>IF(A156="","",IF(B155="",ROW()-3-COUNTBLANK($B$4:$B155),B155+1))</f>
        <v>153</v>
      </c>
      <c r="C156" s="239" t="str">
        <f t="shared" si="93"/>
        <v>S</v>
      </c>
      <c r="D156" s="240"/>
      <c r="E156" s="241" t="str">
        <f>IF(D156="","",COUNTIF($D$4:D156,D156))</f>
        <v/>
      </c>
      <c r="F156" s="310" t="str">
        <f>IF(D156="","",VLOOKUP(D156,'様式A-2'!$B$10:$E$434,4,0))</f>
        <v/>
      </c>
      <c r="G156" s="241"/>
      <c r="H156" s="241"/>
      <c r="I156" s="241"/>
      <c r="J156" s="241"/>
      <c r="K156" s="241"/>
      <c r="L156" s="346"/>
      <c r="M156" s="346"/>
      <c r="N156" s="346"/>
      <c r="O156" s="346"/>
      <c r="P156" s="388"/>
      <c r="Q156" s="242">
        <f t="shared" si="94"/>
        <v>0</v>
      </c>
      <c r="R156" s="243">
        <f t="shared" si="95"/>
        <v>0</v>
      </c>
      <c r="S156" s="243" t="str">
        <f t="shared" si="96"/>
        <v/>
      </c>
      <c r="T156" s="241"/>
      <c r="U156" s="241" t="str">
        <f t="shared" si="97"/>
        <v/>
      </c>
      <c r="V156" s="241" t="str">
        <f t="shared" si="131"/>
        <v/>
      </c>
      <c r="W156" s="241"/>
      <c r="X156" s="241"/>
      <c r="Y156" s="241" t="str">
        <f t="shared" si="98"/>
        <v/>
      </c>
      <c r="Z156" s="241" t="str">
        <f t="shared" si="99"/>
        <v/>
      </c>
      <c r="AA156" s="241" t="str">
        <f t="shared" si="90"/>
        <v/>
      </c>
      <c r="AB156" s="241" t="str">
        <f t="shared" si="100"/>
        <v/>
      </c>
      <c r="AC156" s="241" t="str">
        <f t="shared" si="101"/>
        <v/>
      </c>
      <c r="AD156" s="241" t="str">
        <f t="shared" si="102"/>
        <v/>
      </c>
      <c r="AE156" s="241" t="str">
        <f t="shared" si="91"/>
        <v/>
      </c>
      <c r="AF156" s="241" t="str">
        <f t="shared" si="92"/>
        <v/>
      </c>
      <c r="AG156" s="241"/>
      <c r="AH156" s="242" t="str">
        <f t="shared" si="130"/>
        <v/>
      </c>
      <c r="AI156" s="242" t="str">
        <f t="shared" si="103"/>
        <v/>
      </c>
      <c r="BG156" s="245">
        <f t="shared" si="104"/>
        <v>0</v>
      </c>
      <c r="BH156" s="242">
        <f t="shared" si="105"/>
        <v>0</v>
      </c>
      <c r="BI156" s="242">
        <f t="shared" si="106"/>
        <v>0</v>
      </c>
      <c r="BJ156" s="242">
        <f t="shared" si="107"/>
        <v>0</v>
      </c>
      <c r="BK156" s="351">
        <f t="shared" si="108"/>
        <v>0</v>
      </c>
      <c r="BL156" s="246">
        <f t="shared" si="109"/>
        <v>0</v>
      </c>
      <c r="BM156" s="243">
        <f t="shared" si="110"/>
        <v>0</v>
      </c>
      <c r="BN156" s="243">
        <f t="shared" si="111"/>
        <v>0</v>
      </c>
      <c r="BO156" s="247">
        <f t="shared" si="112"/>
        <v>0</v>
      </c>
      <c r="BP156" s="248">
        <f t="shared" si="113"/>
        <v>0</v>
      </c>
      <c r="BQ156" s="243">
        <f t="shared" si="114"/>
        <v>0</v>
      </c>
      <c r="BR156" s="243">
        <f t="shared" si="115"/>
        <v>0</v>
      </c>
      <c r="BS156" s="249">
        <f t="shared" si="116"/>
        <v>0</v>
      </c>
      <c r="BT156" s="255" t="str">
        <f t="shared" si="129"/>
        <v/>
      </c>
      <c r="BU156" s="350">
        <f t="shared" si="117"/>
        <v>0</v>
      </c>
      <c r="BV156" s="350">
        <f t="shared" si="118"/>
        <v>0</v>
      </c>
      <c r="BW156" s="350">
        <f t="shared" si="119"/>
        <v>0</v>
      </c>
      <c r="BX156" s="353">
        <f t="shared" si="120"/>
        <v>0</v>
      </c>
      <c r="BY156" s="246">
        <f t="shared" si="121"/>
        <v>0</v>
      </c>
      <c r="BZ156" s="243">
        <f t="shared" si="122"/>
        <v>0</v>
      </c>
      <c r="CA156" s="243">
        <f t="shared" si="123"/>
        <v>0</v>
      </c>
      <c r="CB156" s="247">
        <f t="shared" si="124"/>
        <v>0</v>
      </c>
      <c r="CC156" s="246">
        <f t="shared" si="125"/>
        <v>0</v>
      </c>
      <c r="CD156" s="243">
        <f t="shared" si="126"/>
        <v>0</v>
      </c>
      <c r="CE156" s="243">
        <f t="shared" si="127"/>
        <v>0</v>
      </c>
      <c r="CF156" s="243">
        <f t="shared" si="128"/>
        <v>0</v>
      </c>
    </row>
    <row r="157" spans="1:84" ht="20.100000000000001" customHeight="1" x14ac:dyDescent="0.15">
      <c r="A157" s="252">
        <f>IF(A156="",ROW()-3-COUNTBLANK($A$4:$A156),A156+1)</f>
        <v>154</v>
      </c>
      <c r="B157" s="253">
        <f>IF(A157="","",IF(B156="",ROW()-3-COUNTBLANK($B$4:$B156),B156+1))</f>
        <v>154</v>
      </c>
      <c r="C157" s="239" t="str">
        <f t="shared" si="93"/>
        <v>S</v>
      </c>
      <c r="D157" s="240"/>
      <c r="E157" s="241" t="str">
        <f>IF(D157="","",COUNTIF($D$4:D157,D157))</f>
        <v/>
      </c>
      <c r="F157" s="310" t="str">
        <f>IF(D157="","",VLOOKUP(D157,'様式A-2'!$B$10:$E$434,4,0))</f>
        <v/>
      </c>
      <c r="G157" s="241"/>
      <c r="H157" s="241"/>
      <c r="I157" s="241"/>
      <c r="J157" s="241"/>
      <c r="K157" s="241"/>
      <c r="L157" s="346"/>
      <c r="M157" s="346"/>
      <c r="N157" s="346"/>
      <c r="O157" s="346"/>
      <c r="P157" s="388"/>
      <c r="Q157" s="242">
        <f t="shared" si="94"/>
        <v>0</v>
      </c>
      <c r="R157" s="243">
        <f t="shared" si="95"/>
        <v>0</v>
      </c>
      <c r="S157" s="243" t="str">
        <f t="shared" si="96"/>
        <v/>
      </c>
      <c r="T157" s="241"/>
      <c r="U157" s="241" t="str">
        <f t="shared" si="97"/>
        <v/>
      </c>
      <c r="V157" s="241" t="str">
        <f t="shared" si="131"/>
        <v/>
      </c>
      <c r="W157" s="241"/>
      <c r="X157" s="241"/>
      <c r="Y157" s="241" t="str">
        <f t="shared" si="98"/>
        <v/>
      </c>
      <c r="Z157" s="241" t="str">
        <f t="shared" si="99"/>
        <v/>
      </c>
      <c r="AA157" s="241" t="str">
        <f t="shared" si="90"/>
        <v/>
      </c>
      <c r="AB157" s="241" t="str">
        <f t="shared" si="100"/>
        <v/>
      </c>
      <c r="AC157" s="241" t="str">
        <f t="shared" si="101"/>
        <v/>
      </c>
      <c r="AD157" s="241" t="str">
        <f t="shared" si="102"/>
        <v/>
      </c>
      <c r="AE157" s="241" t="str">
        <f t="shared" si="91"/>
        <v/>
      </c>
      <c r="AF157" s="241" t="str">
        <f t="shared" si="92"/>
        <v/>
      </c>
      <c r="AG157" s="241"/>
      <c r="AH157" s="242" t="str">
        <f t="shared" si="130"/>
        <v/>
      </c>
      <c r="AI157" s="242" t="str">
        <f t="shared" si="103"/>
        <v/>
      </c>
      <c r="BG157" s="245">
        <f t="shared" si="104"/>
        <v>0</v>
      </c>
      <c r="BH157" s="242">
        <f t="shared" si="105"/>
        <v>0</v>
      </c>
      <c r="BI157" s="242">
        <f t="shared" si="106"/>
        <v>0</v>
      </c>
      <c r="BJ157" s="242">
        <f t="shared" si="107"/>
        <v>0</v>
      </c>
      <c r="BK157" s="351">
        <f t="shared" si="108"/>
        <v>0</v>
      </c>
      <c r="BL157" s="246">
        <f t="shared" si="109"/>
        <v>0</v>
      </c>
      <c r="BM157" s="243">
        <f t="shared" si="110"/>
        <v>0</v>
      </c>
      <c r="BN157" s="243">
        <f t="shared" si="111"/>
        <v>0</v>
      </c>
      <c r="BO157" s="247">
        <f t="shared" si="112"/>
        <v>0</v>
      </c>
      <c r="BP157" s="248">
        <f t="shared" si="113"/>
        <v>0</v>
      </c>
      <c r="BQ157" s="243">
        <f t="shared" si="114"/>
        <v>0</v>
      </c>
      <c r="BR157" s="243">
        <f t="shared" si="115"/>
        <v>0</v>
      </c>
      <c r="BS157" s="249">
        <f t="shared" si="116"/>
        <v>0</v>
      </c>
      <c r="BT157" s="255" t="str">
        <f t="shared" si="129"/>
        <v/>
      </c>
      <c r="BU157" s="350">
        <f t="shared" si="117"/>
        <v>0</v>
      </c>
      <c r="BV157" s="350">
        <f t="shared" si="118"/>
        <v>0</v>
      </c>
      <c r="BW157" s="350">
        <f t="shared" si="119"/>
        <v>0</v>
      </c>
      <c r="BX157" s="353">
        <f t="shared" si="120"/>
        <v>0</v>
      </c>
      <c r="BY157" s="246">
        <f t="shared" si="121"/>
        <v>0</v>
      </c>
      <c r="BZ157" s="243">
        <f t="shared" si="122"/>
        <v>0</v>
      </c>
      <c r="CA157" s="243">
        <f t="shared" si="123"/>
        <v>0</v>
      </c>
      <c r="CB157" s="247">
        <f t="shared" si="124"/>
        <v>0</v>
      </c>
      <c r="CC157" s="246">
        <f t="shared" si="125"/>
        <v>0</v>
      </c>
      <c r="CD157" s="243">
        <f t="shared" si="126"/>
        <v>0</v>
      </c>
      <c r="CE157" s="243">
        <f t="shared" si="127"/>
        <v>0</v>
      </c>
      <c r="CF157" s="243">
        <f t="shared" si="128"/>
        <v>0</v>
      </c>
    </row>
    <row r="158" spans="1:84" ht="20.100000000000001" customHeight="1" x14ac:dyDescent="0.15">
      <c r="A158" s="252">
        <f>IF(A157="",ROW()-3-COUNTBLANK($A$4:$A157),A157+1)</f>
        <v>155</v>
      </c>
      <c r="B158" s="253">
        <f>IF(A158="","",IF(B157="",ROW()-3-COUNTBLANK($B$4:$B157),B157+1))</f>
        <v>155</v>
      </c>
      <c r="C158" s="239" t="str">
        <f t="shared" si="93"/>
        <v>S</v>
      </c>
      <c r="D158" s="240"/>
      <c r="E158" s="241" t="str">
        <f>IF(D158="","",COUNTIF($D$4:D158,D158))</f>
        <v/>
      </c>
      <c r="F158" s="310" t="str">
        <f>IF(D158="","",VLOOKUP(D158,'様式A-2'!$B$10:$E$434,4,0))</f>
        <v/>
      </c>
      <c r="G158" s="241"/>
      <c r="H158" s="241"/>
      <c r="I158" s="241"/>
      <c r="J158" s="241"/>
      <c r="K158" s="241"/>
      <c r="L158" s="346"/>
      <c r="M158" s="346"/>
      <c r="N158" s="346"/>
      <c r="O158" s="346"/>
      <c r="P158" s="388"/>
      <c r="Q158" s="242">
        <f t="shared" si="94"/>
        <v>0</v>
      </c>
      <c r="R158" s="243">
        <f t="shared" si="95"/>
        <v>0</v>
      </c>
      <c r="S158" s="243" t="str">
        <f t="shared" si="96"/>
        <v/>
      </c>
      <c r="T158" s="241"/>
      <c r="U158" s="241" t="str">
        <f t="shared" si="97"/>
        <v/>
      </c>
      <c r="V158" s="241" t="str">
        <f t="shared" si="131"/>
        <v/>
      </c>
      <c r="W158" s="241"/>
      <c r="X158" s="241"/>
      <c r="Y158" s="241" t="str">
        <f t="shared" si="98"/>
        <v/>
      </c>
      <c r="Z158" s="241" t="str">
        <f t="shared" si="99"/>
        <v/>
      </c>
      <c r="AA158" s="241" t="str">
        <f t="shared" si="90"/>
        <v/>
      </c>
      <c r="AB158" s="241" t="str">
        <f t="shared" si="100"/>
        <v/>
      </c>
      <c r="AC158" s="241" t="str">
        <f t="shared" si="101"/>
        <v/>
      </c>
      <c r="AD158" s="241" t="str">
        <f t="shared" si="102"/>
        <v/>
      </c>
      <c r="AE158" s="241" t="str">
        <f t="shared" si="91"/>
        <v/>
      </c>
      <c r="AF158" s="241" t="str">
        <f t="shared" si="92"/>
        <v/>
      </c>
      <c r="AG158" s="241"/>
      <c r="AH158" s="242" t="str">
        <f t="shared" si="130"/>
        <v/>
      </c>
      <c r="AI158" s="242" t="str">
        <f t="shared" si="103"/>
        <v/>
      </c>
      <c r="BG158" s="245">
        <f t="shared" si="104"/>
        <v>0</v>
      </c>
      <c r="BH158" s="242">
        <f t="shared" si="105"/>
        <v>0</v>
      </c>
      <c r="BI158" s="242">
        <f t="shared" si="106"/>
        <v>0</v>
      </c>
      <c r="BJ158" s="242">
        <f t="shared" si="107"/>
        <v>0</v>
      </c>
      <c r="BK158" s="351">
        <f t="shared" si="108"/>
        <v>0</v>
      </c>
      <c r="BL158" s="246">
        <f t="shared" si="109"/>
        <v>0</v>
      </c>
      <c r="BM158" s="243">
        <f t="shared" si="110"/>
        <v>0</v>
      </c>
      <c r="BN158" s="243">
        <f t="shared" si="111"/>
        <v>0</v>
      </c>
      <c r="BO158" s="247">
        <f t="shared" si="112"/>
        <v>0</v>
      </c>
      <c r="BP158" s="248">
        <f t="shared" si="113"/>
        <v>0</v>
      </c>
      <c r="BQ158" s="243">
        <f t="shared" si="114"/>
        <v>0</v>
      </c>
      <c r="BR158" s="243">
        <f t="shared" si="115"/>
        <v>0</v>
      </c>
      <c r="BS158" s="249">
        <f t="shared" si="116"/>
        <v>0</v>
      </c>
      <c r="BT158" s="255" t="str">
        <f t="shared" si="129"/>
        <v/>
      </c>
      <c r="BU158" s="350">
        <f t="shared" si="117"/>
        <v>0</v>
      </c>
      <c r="BV158" s="350">
        <f t="shared" si="118"/>
        <v>0</v>
      </c>
      <c r="BW158" s="350">
        <f t="shared" si="119"/>
        <v>0</v>
      </c>
      <c r="BX158" s="353">
        <f t="shared" si="120"/>
        <v>0</v>
      </c>
      <c r="BY158" s="246">
        <f t="shared" si="121"/>
        <v>0</v>
      </c>
      <c r="BZ158" s="243">
        <f t="shared" si="122"/>
        <v>0</v>
      </c>
      <c r="CA158" s="243">
        <f t="shared" si="123"/>
        <v>0</v>
      </c>
      <c r="CB158" s="247">
        <f t="shared" si="124"/>
        <v>0</v>
      </c>
      <c r="CC158" s="246">
        <f t="shared" si="125"/>
        <v>0</v>
      </c>
      <c r="CD158" s="243">
        <f t="shared" si="126"/>
        <v>0</v>
      </c>
      <c r="CE158" s="243">
        <f t="shared" si="127"/>
        <v>0</v>
      </c>
      <c r="CF158" s="243">
        <f t="shared" si="128"/>
        <v>0</v>
      </c>
    </row>
    <row r="159" spans="1:84" ht="20.100000000000001" customHeight="1" x14ac:dyDescent="0.15">
      <c r="A159" s="252">
        <f>IF(A158="",ROW()-3-COUNTBLANK($A$4:$A158),A158+1)</f>
        <v>156</v>
      </c>
      <c r="B159" s="253">
        <f>IF(A159="","",IF(B158="",ROW()-3-COUNTBLANK($B$4:$B158),B158+1))</f>
        <v>156</v>
      </c>
      <c r="C159" s="239" t="str">
        <f t="shared" si="93"/>
        <v>S</v>
      </c>
      <c r="D159" s="240"/>
      <c r="E159" s="241" t="str">
        <f>IF(D159="","",COUNTIF($D$4:D159,D159))</f>
        <v/>
      </c>
      <c r="F159" s="310" t="str">
        <f>IF(D159="","",VLOOKUP(D159,'様式A-2'!$B$10:$E$434,4,0))</f>
        <v/>
      </c>
      <c r="G159" s="241"/>
      <c r="H159" s="241"/>
      <c r="I159" s="241"/>
      <c r="J159" s="241"/>
      <c r="K159" s="241"/>
      <c r="L159" s="346"/>
      <c r="M159" s="346"/>
      <c r="N159" s="346"/>
      <c r="O159" s="346"/>
      <c r="P159" s="388"/>
      <c r="Q159" s="242">
        <f t="shared" si="94"/>
        <v>0</v>
      </c>
      <c r="R159" s="243">
        <f t="shared" si="95"/>
        <v>0</v>
      </c>
      <c r="S159" s="243" t="str">
        <f t="shared" si="96"/>
        <v/>
      </c>
      <c r="T159" s="241"/>
      <c r="U159" s="241" t="str">
        <f t="shared" si="97"/>
        <v/>
      </c>
      <c r="V159" s="241" t="str">
        <f t="shared" si="131"/>
        <v/>
      </c>
      <c r="W159" s="241"/>
      <c r="X159" s="241"/>
      <c r="Y159" s="241" t="str">
        <f t="shared" si="98"/>
        <v/>
      </c>
      <c r="Z159" s="241" t="str">
        <f t="shared" si="99"/>
        <v/>
      </c>
      <c r="AA159" s="241" t="str">
        <f t="shared" si="90"/>
        <v/>
      </c>
      <c r="AB159" s="241" t="str">
        <f t="shared" si="100"/>
        <v/>
      </c>
      <c r="AC159" s="241" t="str">
        <f t="shared" si="101"/>
        <v/>
      </c>
      <c r="AD159" s="241" t="str">
        <f t="shared" si="102"/>
        <v/>
      </c>
      <c r="AE159" s="241" t="str">
        <f t="shared" si="91"/>
        <v/>
      </c>
      <c r="AF159" s="241" t="str">
        <f t="shared" si="92"/>
        <v/>
      </c>
      <c r="AG159" s="241"/>
      <c r="AH159" s="242" t="str">
        <f t="shared" si="130"/>
        <v/>
      </c>
      <c r="AI159" s="242" t="str">
        <f t="shared" si="103"/>
        <v/>
      </c>
      <c r="BG159" s="245">
        <f t="shared" si="104"/>
        <v>0</v>
      </c>
      <c r="BH159" s="242">
        <f t="shared" si="105"/>
        <v>0</v>
      </c>
      <c r="BI159" s="242">
        <f t="shared" si="106"/>
        <v>0</v>
      </c>
      <c r="BJ159" s="242">
        <f t="shared" si="107"/>
        <v>0</v>
      </c>
      <c r="BK159" s="351">
        <f t="shared" si="108"/>
        <v>0</v>
      </c>
      <c r="BL159" s="246">
        <f t="shared" si="109"/>
        <v>0</v>
      </c>
      <c r="BM159" s="243">
        <f t="shared" si="110"/>
        <v>0</v>
      </c>
      <c r="BN159" s="243">
        <f t="shared" si="111"/>
        <v>0</v>
      </c>
      <c r="BO159" s="247">
        <f t="shared" si="112"/>
        <v>0</v>
      </c>
      <c r="BP159" s="248">
        <f t="shared" si="113"/>
        <v>0</v>
      </c>
      <c r="BQ159" s="243">
        <f t="shared" si="114"/>
        <v>0</v>
      </c>
      <c r="BR159" s="243">
        <f t="shared" si="115"/>
        <v>0</v>
      </c>
      <c r="BS159" s="249">
        <f t="shared" si="116"/>
        <v>0</v>
      </c>
      <c r="BT159" s="255" t="str">
        <f t="shared" si="129"/>
        <v/>
      </c>
      <c r="BU159" s="350">
        <f t="shared" si="117"/>
        <v>0</v>
      </c>
      <c r="BV159" s="350">
        <f t="shared" si="118"/>
        <v>0</v>
      </c>
      <c r="BW159" s="350">
        <f t="shared" si="119"/>
        <v>0</v>
      </c>
      <c r="BX159" s="353">
        <f t="shared" si="120"/>
        <v>0</v>
      </c>
      <c r="BY159" s="246">
        <f t="shared" si="121"/>
        <v>0</v>
      </c>
      <c r="BZ159" s="243">
        <f t="shared" si="122"/>
        <v>0</v>
      </c>
      <c r="CA159" s="243">
        <f t="shared" si="123"/>
        <v>0</v>
      </c>
      <c r="CB159" s="247">
        <f t="shared" si="124"/>
        <v>0</v>
      </c>
      <c r="CC159" s="246">
        <f t="shared" si="125"/>
        <v>0</v>
      </c>
      <c r="CD159" s="243">
        <f t="shared" si="126"/>
        <v>0</v>
      </c>
      <c r="CE159" s="243">
        <f t="shared" si="127"/>
        <v>0</v>
      </c>
      <c r="CF159" s="243">
        <f t="shared" si="128"/>
        <v>0</v>
      </c>
    </row>
    <row r="160" spans="1:84" ht="20.100000000000001" customHeight="1" x14ac:dyDescent="0.15">
      <c r="A160" s="252">
        <f>IF(A159="",ROW()-3-COUNTBLANK($A$4:$A159),A159+1)</f>
        <v>157</v>
      </c>
      <c r="B160" s="253">
        <f>IF(A160="","",IF(B159="",ROW()-3-COUNTBLANK($B$4:$B159),B159+1))</f>
        <v>157</v>
      </c>
      <c r="C160" s="239" t="str">
        <f t="shared" si="93"/>
        <v>S</v>
      </c>
      <c r="D160" s="240"/>
      <c r="E160" s="241" t="str">
        <f>IF(D160="","",COUNTIF($D$4:D160,D160))</f>
        <v/>
      </c>
      <c r="F160" s="310" t="str">
        <f>IF(D160="","",VLOOKUP(D160,'様式A-2'!$B$10:$E$434,4,0))</f>
        <v/>
      </c>
      <c r="G160" s="241"/>
      <c r="H160" s="241"/>
      <c r="I160" s="241"/>
      <c r="J160" s="241"/>
      <c r="K160" s="241"/>
      <c r="L160" s="346"/>
      <c r="M160" s="346"/>
      <c r="N160" s="346"/>
      <c r="O160" s="346"/>
      <c r="P160" s="388"/>
      <c r="Q160" s="242">
        <f t="shared" si="94"/>
        <v>0</v>
      </c>
      <c r="R160" s="243">
        <f t="shared" si="95"/>
        <v>0</v>
      </c>
      <c r="S160" s="243" t="str">
        <f t="shared" si="96"/>
        <v/>
      </c>
      <c r="T160" s="241"/>
      <c r="U160" s="241" t="str">
        <f t="shared" si="97"/>
        <v/>
      </c>
      <c r="V160" s="241" t="str">
        <f t="shared" si="131"/>
        <v/>
      </c>
      <c r="W160" s="241"/>
      <c r="X160" s="241"/>
      <c r="Y160" s="241" t="str">
        <f t="shared" si="98"/>
        <v/>
      </c>
      <c r="Z160" s="241" t="str">
        <f t="shared" si="99"/>
        <v/>
      </c>
      <c r="AA160" s="241" t="str">
        <f t="shared" si="90"/>
        <v/>
      </c>
      <c r="AB160" s="241" t="str">
        <f t="shared" si="100"/>
        <v/>
      </c>
      <c r="AC160" s="241" t="str">
        <f t="shared" si="101"/>
        <v/>
      </c>
      <c r="AD160" s="241" t="str">
        <f t="shared" si="102"/>
        <v/>
      </c>
      <c r="AE160" s="241" t="str">
        <f t="shared" si="91"/>
        <v/>
      </c>
      <c r="AF160" s="241" t="str">
        <f t="shared" si="92"/>
        <v/>
      </c>
      <c r="AG160" s="241"/>
      <c r="AH160" s="242" t="str">
        <f t="shared" si="130"/>
        <v/>
      </c>
      <c r="AI160" s="242" t="str">
        <f t="shared" si="103"/>
        <v/>
      </c>
      <c r="BG160" s="245">
        <f t="shared" si="104"/>
        <v>0</v>
      </c>
      <c r="BH160" s="242">
        <f t="shared" si="105"/>
        <v>0</v>
      </c>
      <c r="BI160" s="242">
        <f t="shared" si="106"/>
        <v>0</v>
      </c>
      <c r="BJ160" s="242">
        <f t="shared" si="107"/>
        <v>0</v>
      </c>
      <c r="BK160" s="351">
        <f t="shared" si="108"/>
        <v>0</v>
      </c>
      <c r="BL160" s="246">
        <f t="shared" si="109"/>
        <v>0</v>
      </c>
      <c r="BM160" s="243">
        <f t="shared" si="110"/>
        <v>0</v>
      </c>
      <c r="BN160" s="243">
        <f t="shared" si="111"/>
        <v>0</v>
      </c>
      <c r="BO160" s="247">
        <f t="shared" si="112"/>
        <v>0</v>
      </c>
      <c r="BP160" s="248">
        <f t="shared" si="113"/>
        <v>0</v>
      </c>
      <c r="BQ160" s="243">
        <f t="shared" si="114"/>
        <v>0</v>
      </c>
      <c r="BR160" s="243">
        <f t="shared" si="115"/>
        <v>0</v>
      </c>
      <c r="BS160" s="249">
        <f t="shared" si="116"/>
        <v>0</v>
      </c>
      <c r="BT160" s="255" t="str">
        <f t="shared" si="129"/>
        <v/>
      </c>
      <c r="BU160" s="350">
        <f t="shared" si="117"/>
        <v>0</v>
      </c>
      <c r="BV160" s="350">
        <f t="shared" si="118"/>
        <v>0</v>
      </c>
      <c r="BW160" s="350">
        <f t="shared" si="119"/>
        <v>0</v>
      </c>
      <c r="BX160" s="353">
        <f t="shared" si="120"/>
        <v>0</v>
      </c>
      <c r="BY160" s="246">
        <f t="shared" si="121"/>
        <v>0</v>
      </c>
      <c r="BZ160" s="243">
        <f t="shared" si="122"/>
        <v>0</v>
      </c>
      <c r="CA160" s="243">
        <f t="shared" si="123"/>
        <v>0</v>
      </c>
      <c r="CB160" s="247">
        <f t="shared" si="124"/>
        <v>0</v>
      </c>
      <c r="CC160" s="246">
        <f t="shared" si="125"/>
        <v>0</v>
      </c>
      <c r="CD160" s="243">
        <f t="shared" si="126"/>
        <v>0</v>
      </c>
      <c r="CE160" s="243">
        <f t="shared" si="127"/>
        <v>0</v>
      </c>
      <c r="CF160" s="243">
        <f t="shared" si="128"/>
        <v>0</v>
      </c>
    </row>
    <row r="161" spans="1:84" ht="20.100000000000001" customHeight="1" x14ac:dyDescent="0.15">
      <c r="A161" s="252">
        <f>IF(A160="",ROW()-3-COUNTBLANK($A$4:$A160),A160+1)</f>
        <v>158</v>
      </c>
      <c r="B161" s="253">
        <f>IF(A161="","",IF(B160="",ROW()-3-COUNTBLANK($B$4:$B160),B160+1))</f>
        <v>158</v>
      </c>
      <c r="C161" s="239" t="str">
        <f t="shared" si="93"/>
        <v>S</v>
      </c>
      <c r="D161" s="240"/>
      <c r="E161" s="241" t="str">
        <f>IF(D161="","",COUNTIF($D$4:D161,D161))</f>
        <v/>
      </c>
      <c r="F161" s="310" t="str">
        <f>IF(D161="","",VLOOKUP(D161,'様式A-2'!$B$10:$E$434,4,0))</f>
        <v/>
      </c>
      <c r="G161" s="241"/>
      <c r="H161" s="241"/>
      <c r="I161" s="241"/>
      <c r="J161" s="241"/>
      <c r="K161" s="241"/>
      <c r="L161" s="346"/>
      <c r="M161" s="346"/>
      <c r="N161" s="346"/>
      <c r="O161" s="346"/>
      <c r="P161" s="388"/>
      <c r="Q161" s="242">
        <f t="shared" si="94"/>
        <v>0</v>
      </c>
      <c r="R161" s="243">
        <f t="shared" si="95"/>
        <v>0</v>
      </c>
      <c r="S161" s="243" t="str">
        <f t="shared" si="96"/>
        <v/>
      </c>
      <c r="T161" s="241"/>
      <c r="U161" s="241" t="str">
        <f t="shared" si="97"/>
        <v/>
      </c>
      <c r="V161" s="241" t="str">
        <f t="shared" si="131"/>
        <v/>
      </c>
      <c r="W161" s="241"/>
      <c r="X161" s="241"/>
      <c r="Y161" s="241" t="str">
        <f t="shared" si="98"/>
        <v/>
      </c>
      <c r="Z161" s="241" t="str">
        <f t="shared" si="99"/>
        <v/>
      </c>
      <c r="AA161" s="241" t="str">
        <f t="shared" si="90"/>
        <v/>
      </c>
      <c r="AB161" s="241" t="str">
        <f t="shared" si="100"/>
        <v/>
      </c>
      <c r="AC161" s="241" t="str">
        <f t="shared" si="101"/>
        <v/>
      </c>
      <c r="AD161" s="241" t="str">
        <f t="shared" si="102"/>
        <v/>
      </c>
      <c r="AE161" s="241" t="str">
        <f t="shared" si="91"/>
        <v/>
      </c>
      <c r="AF161" s="241" t="str">
        <f t="shared" si="92"/>
        <v/>
      </c>
      <c r="AG161" s="241"/>
      <c r="AH161" s="242" t="str">
        <f t="shared" si="130"/>
        <v/>
      </c>
      <c r="AI161" s="242" t="str">
        <f t="shared" si="103"/>
        <v/>
      </c>
      <c r="BG161" s="245">
        <f t="shared" si="104"/>
        <v>0</v>
      </c>
      <c r="BH161" s="242">
        <f t="shared" si="105"/>
        <v>0</v>
      </c>
      <c r="BI161" s="242">
        <f t="shared" si="106"/>
        <v>0</v>
      </c>
      <c r="BJ161" s="242">
        <f t="shared" si="107"/>
        <v>0</v>
      </c>
      <c r="BK161" s="351">
        <f t="shared" si="108"/>
        <v>0</v>
      </c>
      <c r="BL161" s="246">
        <f t="shared" si="109"/>
        <v>0</v>
      </c>
      <c r="BM161" s="243">
        <f t="shared" si="110"/>
        <v>0</v>
      </c>
      <c r="BN161" s="243">
        <f t="shared" si="111"/>
        <v>0</v>
      </c>
      <c r="BO161" s="247">
        <f t="shared" si="112"/>
        <v>0</v>
      </c>
      <c r="BP161" s="248">
        <f t="shared" si="113"/>
        <v>0</v>
      </c>
      <c r="BQ161" s="243">
        <f t="shared" si="114"/>
        <v>0</v>
      </c>
      <c r="BR161" s="243">
        <f t="shared" si="115"/>
        <v>0</v>
      </c>
      <c r="BS161" s="249">
        <f t="shared" si="116"/>
        <v>0</v>
      </c>
      <c r="BT161" s="255" t="str">
        <f t="shared" si="129"/>
        <v/>
      </c>
      <c r="BU161" s="350">
        <f t="shared" si="117"/>
        <v>0</v>
      </c>
      <c r="BV161" s="350">
        <f t="shared" si="118"/>
        <v>0</v>
      </c>
      <c r="BW161" s="350">
        <f t="shared" si="119"/>
        <v>0</v>
      </c>
      <c r="BX161" s="353">
        <f t="shared" si="120"/>
        <v>0</v>
      </c>
      <c r="BY161" s="246">
        <f t="shared" si="121"/>
        <v>0</v>
      </c>
      <c r="BZ161" s="243">
        <f t="shared" si="122"/>
        <v>0</v>
      </c>
      <c r="CA161" s="243">
        <f t="shared" si="123"/>
        <v>0</v>
      </c>
      <c r="CB161" s="247">
        <f t="shared" si="124"/>
        <v>0</v>
      </c>
      <c r="CC161" s="246">
        <f t="shared" si="125"/>
        <v>0</v>
      </c>
      <c r="CD161" s="243">
        <f t="shared" si="126"/>
        <v>0</v>
      </c>
      <c r="CE161" s="243">
        <f t="shared" si="127"/>
        <v>0</v>
      </c>
      <c r="CF161" s="243">
        <f t="shared" si="128"/>
        <v>0</v>
      </c>
    </row>
    <row r="162" spans="1:84" ht="20.100000000000001" customHeight="1" x14ac:dyDescent="0.15">
      <c r="A162" s="252">
        <f>IF(A161="",ROW()-3-COUNTBLANK($A$4:$A161),A161+1)</f>
        <v>159</v>
      </c>
      <c r="B162" s="253">
        <f>IF(A162="","",IF(B161="",ROW()-3-COUNTBLANK($B$4:$B161),B161+1))</f>
        <v>159</v>
      </c>
      <c r="C162" s="239" t="str">
        <f t="shared" si="93"/>
        <v>S</v>
      </c>
      <c r="D162" s="240"/>
      <c r="E162" s="241" t="str">
        <f>IF(D162="","",COUNTIF($D$4:D162,D162))</f>
        <v/>
      </c>
      <c r="F162" s="310" t="str">
        <f>IF(D162="","",VLOOKUP(D162,'様式A-2'!$B$10:$E$434,4,0))</f>
        <v/>
      </c>
      <c r="G162" s="241"/>
      <c r="H162" s="241"/>
      <c r="I162" s="241"/>
      <c r="J162" s="241"/>
      <c r="K162" s="241"/>
      <c r="L162" s="346"/>
      <c r="M162" s="346"/>
      <c r="N162" s="346"/>
      <c r="O162" s="346"/>
      <c r="P162" s="388"/>
      <c r="Q162" s="242">
        <f t="shared" si="94"/>
        <v>0</v>
      </c>
      <c r="R162" s="243">
        <f t="shared" si="95"/>
        <v>0</v>
      </c>
      <c r="S162" s="243" t="str">
        <f t="shared" si="96"/>
        <v/>
      </c>
      <c r="T162" s="241"/>
      <c r="U162" s="241" t="str">
        <f t="shared" si="97"/>
        <v/>
      </c>
      <c r="V162" s="241" t="str">
        <f t="shared" si="131"/>
        <v/>
      </c>
      <c r="W162" s="241"/>
      <c r="X162" s="241"/>
      <c r="Y162" s="241" t="str">
        <f t="shared" si="98"/>
        <v/>
      </c>
      <c r="Z162" s="241" t="str">
        <f t="shared" si="99"/>
        <v/>
      </c>
      <c r="AA162" s="241" t="str">
        <f t="shared" si="90"/>
        <v/>
      </c>
      <c r="AB162" s="241" t="str">
        <f t="shared" si="100"/>
        <v/>
      </c>
      <c r="AC162" s="241" t="str">
        <f t="shared" si="101"/>
        <v/>
      </c>
      <c r="AD162" s="241" t="str">
        <f t="shared" si="102"/>
        <v/>
      </c>
      <c r="AE162" s="241" t="str">
        <f t="shared" si="91"/>
        <v/>
      </c>
      <c r="AF162" s="241" t="str">
        <f t="shared" si="92"/>
        <v/>
      </c>
      <c r="AG162" s="241"/>
      <c r="AH162" s="242" t="str">
        <f t="shared" si="130"/>
        <v/>
      </c>
      <c r="AI162" s="242" t="str">
        <f t="shared" si="103"/>
        <v/>
      </c>
      <c r="BG162" s="245">
        <f t="shared" si="104"/>
        <v>0</v>
      </c>
      <c r="BH162" s="242">
        <f t="shared" si="105"/>
        <v>0</v>
      </c>
      <c r="BI162" s="242">
        <f t="shared" si="106"/>
        <v>0</v>
      </c>
      <c r="BJ162" s="242">
        <f t="shared" si="107"/>
        <v>0</v>
      </c>
      <c r="BK162" s="351">
        <f t="shared" si="108"/>
        <v>0</v>
      </c>
      <c r="BL162" s="246">
        <f t="shared" si="109"/>
        <v>0</v>
      </c>
      <c r="BM162" s="243">
        <f t="shared" si="110"/>
        <v>0</v>
      </c>
      <c r="BN162" s="243">
        <f t="shared" si="111"/>
        <v>0</v>
      </c>
      <c r="BO162" s="247">
        <f t="shared" si="112"/>
        <v>0</v>
      </c>
      <c r="BP162" s="248">
        <f t="shared" si="113"/>
        <v>0</v>
      </c>
      <c r="BQ162" s="243">
        <f t="shared" si="114"/>
        <v>0</v>
      </c>
      <c r="BR162" s="243">
        <f t="shared" si="115"/>
        <v>0</v>
      </c>
      <c r="BS162" s="249">
        <f t="shared" si="116"/>
        <v>0</v>
      </c>
      <c r="BT162" s="255" t="str">
        <f t="shared" si="129"/>
        <v/>
      </c>
      <c r="BU162" s="350">
        <f t="shared" si="117"/>
        <v>0</v>
      </c>
      <c r="BV162" s="350">
        <f t="shared" si="118"/>
        <v>0</v>
      </c>
      <c r="BW162" s="350">
        <f t="shared" si="119"/>
        <v>0</v>
      </c>
      <c r="BX162" s="353">
        <f t="shared" si="120"/>
        <v>0</v>
      </c>
      <c r="BY162" s="246">
        <f t="shared" si="121"/>
        <v>0</v>
      </c>
      <c r="BZ162" s="243">
        <f t="shared" si="122"/>
        <v>0</v>
      </c>
      <c r="CA162" s="243">
        <f t="shared" si="123"/>
        <v>0</v>
      </c>
      <c r="CB162" s="247">
        <f t="shared" si="124"/>
        <v>0</v>
      </c>
      <c r="CC162" s="246">
        <f t="shared" si="125"/>
        <v>0</v>
      </c>
      <c r="CD162" s="243">
        <f t="shared" si="126"/>
        <v>0</v>
      </c>
      <c r="CE162" s="243">
        <f t="shared" si="127"/>
        <v>0</v>
      </c>
      <c r="CF162" s="243">
        <f t="shared" si="128"/>
        <v>0</v>
      </c>
    </row>
    <row r="163" spans="1:84" ht="20.100000000000001" customHeight="1" x14ac:dyDescent="0.15">
      <c r="A163" s="252">
        <f>IF(A162="",ROW()-3-COUNTBLANK($A$4:$A162),A162+1)</f>
        <v>160</v>
      </c>
      <c r="B163" s="253">
        <f>IF(A163="","",IF(B162="",ROW()-3-COUNTBLANK($B$4:$B162),B162+1))</f>
        <v>160</v>
      </c>
      <c r="C163" s="239" t="str">
        <f t="shared" si="93"/>
        <v>S</v>
      </c>
      <c r="D163" s="240"/>
      <c r="E163" s="241" t="str">
        <f>IF(D163="","",COUNTIF($D$4:D163,D163))</f>
        <v/>
      </c>
      <c r="F163" s="310" t="str">
        <f>IF(D163="","",VLOOKUP(D163,'様式A-2'!$B$10:$E$434,4,0))</f>
        <v/>
      </c>
      <c r="G163" s="241"/>
      <c r="H163" s="241"/>
      <c r="I163" s="241"/>
      <c r="J163" s="241"/>
      <c r="K163" s="241"/>
      <c r="L163" s="346"/>
      <c r="M163" s="346"/>
      <c r="N163" s="346"/>
      <c r="O163" s="346"/>
      <c r="P163" s="388"/>
      <c r="Q163" s="242">
        <f t="shared" si="94"/>
        <v>0</v>
      </c>
      <c r="R163" s="243">
        <f t="shared" si="95"/>
        <v>0</v>
      </c>
      <c r="S163" s="243" t="str">
        <f t="shared" si="96"/>
        <v/>
      </c>
      <c r="T163" s="241"/>
      <c r="U163" s="241" t="str">
        <f t="shared" si="97"/>
        <v/>
      </c>
      <c r="V163" s="241" t="str">
        <f t="shared" si="131"/>
        <v/>
      </c>
      <c r="W163" s="241"/>
      <c r="X163" s="241"/>
      <c r="Y163" s="241" t="str">
        <f t="shared" si="98"/>
        <v/>
      </c>
      <c r="Z163" s="241" t="str">
        <f t="shared" si="99"/>
        <v/>
      </c>
      <c r="AA163" s="241" t="str">
        <f t="shared" si="90"/>
        <v/>
      </c>
      <c r="AB163" s="241" t="str">
        <f t="shared" si="100"/>
        <v/>
      </c>
      <c r="AC163" s="241" t="str">
        <f t="shared" si="101"/>
        <v/>
      </c>
      <c r="AD163" s="241" t="str">
        <f t="shared" si="102"/>
        <v/>
      </c>
      <c r="AE163" s="241" t="str">
        <f t="shared" si="91"/>
        <v/>
      </c>
      <c r="AF163" s="241" t="str">
        <f t="shared" si="92"/>
        <v/>
      </c>
      <c r="AG163" s="241"/>
      <c r="AH163" s="242" t="str">
        <f t="shared" si="130"/>
        <v/>
      </c>
      <c r="AI163" s="242" t="str">
        <f t="shared" si="103"/>
        <v/>
      </c>
      <c r="BG163" s="245">
        <f t="shared" si="104"/>
        <v>0</v>
      </c>
      <c r="BH163" s="242">
        <f t="shared" si="105"/>
        <v>0</v>
      </c>
      <c r="BI163" s="242">
        <f t="shared" si="106"/>
        <v>0</v>
      </c>
      <c r="BJ163" s="242">
        <f t="shared" si="107"/>
        <v>0</v>
      </c>
      <c r="BK163" s="351">
        <f t="shared" si="108"/>
        <v>0</v>
      </c>
      <c r="BL163" s="246">
        <f t="shared" si="109"/>
        <v>0</v>
      </c>
      <c r="BM163" s="243">
        <f t="shared" si="110"/>
        <v>0</v>
      </c>
      <c r="BN163" s="243">
        <f t="shared" si="111"/>
        <v>0</v>
      </c>
      <c r="BO163" s="247">
        <f t="shared" si="112"/>
        <v>0</v>
      </c>
      <c r="BP163" s="248">
        <f t="shared" si="113"/>
        <v>0</v>
      </c>
      <c r="BQ163" s="243">
        <f t="shared" si="114"/>
        <v>0</v>
      </c>
      <c r="BR163" s="243">
        <f t="shared" si="115"/>
        <v>0</v>
      </c>
      <c r="BS163" s="249">
        <f t="shared" si="116"/>
        <v>0</v>
      </c>
      <c r="BT163" s="255" t="str">
        <f t="shared" si="129"/>
        <v/>
      </c>
      <c r="BU163" s="350">
        <f t="shared" si="117"/>
        <v>0</v>
      </c>
      <c r="BV163" s="350">
        <f t="shared" si="118"/>
        <v>0</v>
      </c>
      <c r="BW163" s="350">
        <f t="shared" si="119"/>
        <v>0</v>
      </c>
      <c r="BX163" s="353">
        <f t="shared" si="120"/>
        <v>0</v>
      </c>
      <c r="BY163" s="246">
        <f t="shared" si="121"/>
        <v>0</v>
      </c>
      <c r="BZ163" s="243">
        <f t="shared" si="122"/>
        <v>0</v>
      </c>
      <c r="CA163" s="243">
        <f t="shared" si="123"/>
        <v>0</v>
      </c>
      <c r="CB163" s="247">
        <f t="shared" si="124"/>
        <v>0</v>
      </c>
      <c r="CC163" s="246">
        <f t="shared" si="125"/>
        <v>0</v>
      </c>
      <c r="CD163" s="243">
        <f t="shared" si="126"/>
        <v>0</v>
      </c>
      <c r="CE163" s="243">
        <f t="shared" si="127"/>
        <v>0</v>
      </c>
      <c r="CF163" s="243">
        <f t="shared" si="128"/>
        <v>0</v>
      </c>
    </row>
    <row r="164" spans="1:84" ht="20.100000000000001" customHeight="1" x14ac:dyDescent="0.15">
      <c r="A164" s="252">
        <f>IF(A163="",ROW()-3-COUNTBLANK($A$4:$A163),A163+1)</f>
        <v>161</v>
      </c>
      <c r="B164" s="253">
        <f>IF(A164="","",IF(B163="",ROW()-3-COUNTBLANK($B$4:$B163),B163+1))</f>
        <v>161</v>
      </c>
      <c r="C164" s="239" t="str">
        <f t="shared" si="93"/>
        <v>S</v>
      </c>
      <c r="D164" s="240"/>
      <c r="E164" s="241" t="str">
        <f>IF(D164="","",COUNTIF($D$4:D164,D164))</f>
        <v/>
      </c>
      <c r="F164" s="310" t="str">
        <f>IF(D164="","",VLOOKUP(D164,'様式A-2'!$B$10:$E$434,4,0))</f>
        <v/>
      </c>
      <c r="G164" s="241"/>
      <c r="H164" s="241"/>
      <c r="I164" s="241"/>
      <c r="J164" s="241"/>
      <c r="K164" s="241"/>
      <c r="L164" s="346"/>
      <c r="M164" s="346"/>
      <c r="N164" s="346"/>
      <c r="O164" s="346"/>
      <c r="P164" s="388"/>
      <c r="Q164" s="242">
        <f t="shared" si="94"/>
        <v>0</v>
      </c>
      <c r="R164" s="243">
        <f t="shared" si="95"/>
        <v>0</v>
      </c>
      <c r="S164" s="243" t="str">
        <f t="shared" si="96"/>
        <v/>
      </c>
      <c r="T164" s="241"/>
      <c r="U164" s="241" t="str">
        <f t="shared" si="97"/>
        <v/>
      </c>
      <c r="V164" s="241" t="str">
        <f t="shared" si="131"/>
        <v/>
      </c>
      <c r="W164" s="241"/>
      <c r="X164" s="241"/>
      <c r="Y164" s="241" t="str">
        <f t="shared" si="98"/>
        <v/>
      </c>
      <c r="Z164" s="241" t="str">
        <f t="shared" si="99"/>
        <v/>
      </c>
      <c r="AA164" s="241" t="str">
        <f t="shared" si="90"/>
        <v/>
      </c>
      <c r="AB164" s="241" t="str">
        <f t="shared" si="100"/>
        <v/>
      </c>
      <c r="AC164" s="241" t="str">
        <f t="shared" si="101"/>
        <v/>
      </c>
      <c r="AD164" s="241" t="str">
        <f t="shared" si="102"/>
        <v/>
      </c>
      <c r="AE164" s="241" t="str">
        <f t="shared" si="91"/>
        <v/>
      </c>
      <c r="AF164" s="241" t="str">
        <f t="shared" si="92"/>
        <v/>
      </c>
      <c r="AG164" s="241"/>
      <c r="AH164" s="242" t="str">
        <f t="shared" si="130"/>
        <v/>
      </c>
      <c r="AI164" s="242" t="str">
        <f t="shared" si="103"/>
        <v/>
      </c>
      <c r="BG164" s="245">
        <f t="shared" si="104"/>
        <v>0</v>
      </c>
      <c r="BH164" s="242">
        <f t="shared" si="105"/>
        <v>0</v>
      </c>
      <c r="BI164" s="242">
        <f t="shared" si="106"/>
        <v>0</v>
      </c>
      <c r="BJ164" s="242">
        <f t="shared" si="107"/>
        <v>0</v>
      </c>
      <c r="BK164" s="351">
        <f t="shared" si="108"/>
        <v>0</v>
      </c>
      <c r="BL164" s="246">
        <f t="shared" si="109"/>
        <v>0</v>
      </c>
      <c r="BM164" s="243">
        <f t="shared" si="110"/>
        <v>0</v>
      </c>
      <c r="BN164" s="243">
        <f t="shared" si="111"/>
        <v>0</v>
      </c>
      <c r="BO164" s="247">
        <f t="shared" si="112"/>
        <v>0</v>
      </c>
      <c r="BP164" s="248">
        <f t="shared" si="113"/>
        <v>0</v>
      </c>
      <c r="BQ164" s="243">
        <f t="shared" si="114"/>
        <v>0</v>
      </c>
      <c r="BR164" s="243">
        <f t="shared" si="115"/>
        <v>0</v>
      </c>
      <c r="BS164" s="249">
        <f t="shared" si="116"/>
        <v>0</v>
      </c>
      <c r="BT164" s="255" t="str">
        <f t="shared" si="129"/>
        <v/>
      </c>
      <c r="BU164" s="350">
        <f t="shared" si="117"/>
        <v>0</v>
      </c>
      <c r="BV164" s="350">
        <f t="shared" si="118"/>
        <v>0</v>
      </c>
      <c r="BW164" s="350">
        <f t="shared" si="119"/>
        <v>0</v>
      </c>
      <c r="BX164" s="353">
        <f t="shared" si="120"/>
        <v>0</v>
      </c>
      <c r="BY164" s="246">
        <f t="shared" si="121"/>
        <v>0</v>
      </c>
      <c r="BZ164" s="243">
        <f t="shared" si="122"/>
        <v>0</v>
      </c>
      <c r="CA164" s="243">
        <f t="shared" si="123"/>
        <v>0</v>
      </c>
      <c r="CB164" s="247">
        <f t="shared" si="124"/>
        <v>0</v>
      </c>
      <c r="CC164" s="246">
        <f t="shared" si="125"/>
        <v>0</v>
      </c>
      <c r="CD164" s="243">
        <f t="shared" si="126"/>
        <v>0</v>
      </c>
      <c r="CE164" s="243">
        <f t="shared" si="127"/>
        <v>0</v>
      </c>
      <c r="CF164" s="243">
        <f t="shared" si="128"/>
        <v>0</v>
      </c>
    </row>
    <row r="165" spans="1:84" ht="20.100000000000001" customHeight="1" x14ac:dyDescent="0.15">
      <c r="A165" s="252">
        <f>IF(A164="",ROW()-3-COUNTBLANK($A$4:$A164),A164+1)</f>
        <v>162</v>
      </c>
      <c r="B165" s="253">
        <f>IF(A165="","",IF(B164="",ROW()-3-COUNTBLANK($B$4:$B164),B164+1))</f>
        <v>162</v>
      </c>
      <c r="C165" s="239" t="str">
        <f t="shared" si="93"/>
        <v>S</v>
      </c>
      <c r="D165" s="240"/>
      <c r="E165" s="241" t="str">
        <f>IF(D165="","",COUNTIF($D$4:D165,D165))</f>
        <v/>
      </c>
      <c r="F165" s="310" t="str">
        <f>IF(D165="","",VLOOKUP(D165,'様式A-2'!$B$10:$E$434,4,0))</f>
        <v/>
      </c>
      <c r="G165" s="241"/>
      <c r="H165" s="241"/>
      <c r="I165" s="241"/>
      <c r="J165" s="241"/>
      <c r="K165" s="241"/>
      <c r="L165" s="346"/>
      <c r="M165" s="346"/>
      <c r="N165" s="346"/>
      <c r="O165" s="346"/>
      <c r="P165" s="388"/>
      <c r="Q165" s="242">
        <f t="shared" si="94"/>
        <v>0</v>
      </c>
      <c r="R165" s="243">
        <f t="shared" si="95"/>
        <v>0</v>
      </c>
      <c r="S165" s="243" t="str">
        <f t="shared" si="96"/>
        <v/>
      </c>
      <c r="T165" s="241"/>
      <c r="U165" s="241" t="str">
        <f t="shared" si="97"/>
        <v/>
      </c>
      <c r="V165" s="241" t="str">
        <f t="shared" si="131"/>
        <v/>
      </c>
      <c r="W165" s="241"/>
      <c r="X165" s="241"/>
      <c r="Y165" s="241" t="str">
        <f t="shared" si="98"/>
        <v/>
      </c>
      <c r="Z165" s="241" t="str">
        <f t="shared" si="99"/>
        <v/>
      </c>
      <c r="AA165" s="241" t="str">
        <f t="shared" si="90"/>
        <v/>
      </c>
      <c r="AB165" s="241" t="str">
        <f t="shared" si="100"/>
        <v/>
      </c>
      <c r="AC165" s="241" t="str">
        <f t="shared" si="101"/>
        <v/>
      </c>
      <c r="AD165" s="241" t="str">
        <f t="shared" si="102"/>
        <v/>
      </c>
      <c r="AE165" s="241" t="str">
        <f t="shared" si="91"/>
        <v/>
      </c>
      <c r="AF165" s="241" t="str">
        <f t="shared" si="92"/>
        <v/>
      </c>
      <c r="AG165" s="241"/>
      <c r="AH165" s="242" t="str">
        <f t="shared" si="130"/>
        <v/>
      </c>
      <c r="AI165" s="242" t="str">
        <f t="shared" si="103"/>
        <v/>
      </c>
      <c r="BG165" s="245">
        <f t="shared" si="104"/>
        <v>0</v>
      </c>
      <c r="BH165" s="242">
        <f t="shared" si="105"/>
        <v>0</v>
      </c>
      <c r="BI165" s="242">
        <f t="shared" si="106"/>
        <v>0</v>
      </c>
      <c r="BJ165" s="242">
        <f t="shared" si="107"/>
        <v>0</v>
      </c>
      <c r="BK165" s="351">
        <f t="shared" si="108"/>
        <v>0</v>
      </c>
      <c r="BL165" s="246">
        <f t="shared" si="109"/>
        <v>0</v>
      </c>
      <c r="BM165" s="243">
        <f t="shared" si="110"/>
        <v>0</v>
      </c>
      <c r="BN165" s="243">
        <f t="shared" si="111"/>
        <v>0</v>
      </c>
      <c r="BO165" s="247">
        <f t="shared" si="112"/>
        <v>0</v>
      </c>
      <c r="BP165" s="248">
        <f t="shared" si="113"/>
        <v>0</v>
      </c>
      <c r="BQ165" s="243">
        <f t="shared" si="114"/>
        <v>0</v>
      </c>
      <c r="BR165" s="243">
        <f t="shared" si="115"/>
        <v>0</v>
      </c>
      <c r="BS165" s="249">
        <f t="shared" si="116"/>
        <v>0</v>
      </c>
      <c r="BT165" s="255" t="str">
        <f t="shared" si="129"/>
        <v/>
      </c>
      <c r="BU165" s="350">
        <f t="shared" si="117"/>
        <v>0</v>
      </c>
      <c r="BV165" s="350">
        <f t="shared" si="118"/>
        <v>0</v>
      </c>
      <c r="BW165" s="350">
        <f t="shared" si="119"/>
        <v>0</v>
      </c>
      <c r="BX165" s="353">
        <f t="shared" si="120"/>
        <v>0</v>
      </c>
      <c r="BY165" s="246">
        <f t="shared" si="121"/>
        <v>0</v>
      </c>
      <c r="BZ165" s="243">
        <f t="shared" si="122"/>
        <v>0</v>
      </c>
      <c r="CA165" s="243">
        <f t="shared" si="123"/>
        <v>0</v>
      </c>
      <c r="CB165" s="247">
        <f t="shared" si="124"/>
        <v>0</v>
      </c>
      <c r="CC165" s="246">
        <f t="shared" si="125"/>
        <v>0</v>
      </c>
      <c r="CD165" s="243">
        <f t="shared" si="126"/>
        <v>0</v>
      </c>
      <c r="CE165" s="243">
        <f t="shared" si="127"/>
        <v>0</v>
      </c>
      <c r="CF165" s="243">
        <f t="shared" si="128"/>
        <v>0</v>
      </c>
    </row>
    <row r="166" spans="1:84" ht="20.100000000000001" customHeight="1" x14ac:dyDescent="0.15">
      <c r="A166" s="252">
        <f>IF(A165="",ROW()-3-COUNTBLANK($A$4:$A165),A165+1)</f>
        <v>163</v>
      </c>
      <c r="B166" s="253">
        <f>IF(A166="","",IF(B165="",ROW()-3-COUNTBLANK($B$4:$B165),B165+1))</f>
        <v>163</v>
      </c>
      <c r="C166" s="239" t="str">
        <f t="shared" si="93"/>
        <v>S</v>
      </c>
      <c r="D166" s="240"/>
      <c r="E166" s="241" t="str">
        <f>IF(D166="","",COUNTIF($D$4:D166,D166))</f>
        <v/>
      </c>
      <c r="F166" s="310" t="str">
        <f>IF(D166="","",VLOOKUP(D166,'様式A-2'!$B$10:$E$434,4,0))</f>
        <v/>
      </c>
      <c r="G166" s="241"/>
      <c r="H166" s="241"/>
      <c r="I166" s="241"/>
      <c r="J166" s="241"/>
      <c r="K166" s="241"/>
      <c r="L166" s="346"/>
      <c r="M166" s="346"/>
      <c r="N166" s="346"/>
      <c r="O166" s="346"/>
      <c r="P166" s="388"/>
      <c r="Q166" s="242">
        <f t="shared" si="94"/>
        <v>0</v>
      </c>
      <c r="R166" s="243">
        <f t="shared" si="95"/>
        <v>0</v>
      </c>
      <c r="S166" s="243" t="str">
        <f t="shared" si="96"/>
        <v/>
      </c>
      <c r="T166" s="241"/>
      <c r="U166" s="241" t="str">
        <f t="shared" si="97"/>
        <v/>
      </c>
      <c r="V166" s="241" t="str">
        <f t="shared" si="131"/>
        <v/>
      </c>
      <c r="W166" s="241"/>
      <c r="X166" s="241"/>
      <c r="Y166" s="241" t="str">
        <f t="shared" si="98"/>
        <v/>
      </c>
      <c r="Z166" s="241" t="str">
        <f t="shared" si="99"/>
        <v/>
      </c>
      <c r="AA166" s="241" t="str">
        <f t="shared" si="90"/>
        <v/>
      </c>
      <c r="AB166" s="241" t="str">
        <f t="shared" si="100"/>
        <v/>
      </c>
      <c r="AC166" s="241" t="str">
        <f t="shared" si="101"/>
        <v/>
      </c>
      <c r="AD166" s="241" t="str">
        <f t="shared" si="102"/>
        <v/>
      </c>
      <c r="AE166" s="241" t="str">
        <f t="shared" si="91"/>
        <v/>
      </c>
      <c r="AF166" s="241" t="str">
        <f t="shared" si="92"/>
        <v/>
      </c>
      <c r="AG166" s="241"/>
      <c r="AH166" s="242" t="str">
        <f t="shared" si="130"/>
        <v/>
      </c>
      <c r="AI166" s="242" t="str">
        <f t="shared" si="103"/>
        <v/>
      </c>
      <c r="BG166" s="245">
        <f t="shared" si="104"/>
        <v>0</v>
      </c>
      <c r="BH166" s="242">
        <f t="shared" si="105"/>
        <v>0</v>
      </c>
      <c r="BI166" s="242">
        <f t="shared" si="106"/>
        <v>0</v>
      </c>
      <c r="BJ166" s="242">
        <f t="shared" si="107"/>
        <v>0</v>
      </c>
      <c r="BK166" s="351">
        <f t="shared" si="108"/>
        <v>0</v>
      </c>
      <c r="BL166" s="246">
        <f t="shared" si="109"/>
        <v>0</v>
      </c>
      <c r="BM166" s="243">
        <f t="shared" si="110"/>
        <v>0</v>
      </c>
      <c r="BN166" s="243">
        <f t="shared" si="111"/>
        <v>0</v>
      </c>
      <c r="BO166" s="247">
        <f t="shared" si="112"/>
        <v>0</v>
      </c>
      <c r="BP166" s="248">
        <f t="shared" si="113"/>
        <v>0</v>
      </c>
      <c r="BQ166" s="243">
        <f t="shared" si="114"/>
        <v>0</v>
      </c>
      <c r="BR166" s="243">
        <f t="shared" si="115"/>
        <v>0</v>
      </c>
      <c r="BS166" s="249">
        <f t="shared" si="116"/>
        <v>0</v>
      </c>
      <c r="BT166" s="255" t="str">
        <f t="shared" si="129"/>
        <v/>
      </c>
      <c r="BU166" s="350">
        <f t="shared" si="117"/>
        <v>0</v>
      </c>
      <c r="BV166" s="350">
        <f t="shared" si="118"/>
        <v>0</v>
      </c>
      <c r="BW166" s="350">
        <f t="shared" si="119"/>
        <v>0</v>
      </c>
      <c r="BX166" s="353">
        <f t="shared" si="120"/>
        <v>0</v>
      </c>
      <c r="BY166" s="246">
        <f t="shared" si="121"/>
        <v>0</v>
      </c>
      <c r="BZ166" s="243">
        <f t="shared" si="122"/>
        <v>0</v>
      </c>
      <c r="CA166" s="243">
        <f t="shared" si="123"/>
        <v>0</v>
      </c>
      <c r="CB166" s="247">
        <f t="shared" si="124"/>
        <v>0</v>
      </c>
      <c r="CC166" s="246">
        <f t="shared" si="125"/>
        <v>0</v>
      </c>
      <c r="CD166" s="243">
        <f t="shared" si="126"/>
        <v>0</v>
      </c>
      <c r="CE166" s="243">
        <f t="shared" si="127"/>
        <v>0</v>
      </c>
      <c r="CF166" s="243">
        <f t="shared" si="128"/>
        <v>0</v>
      </c>
    </row>
    <row r="167" spans="1:84" ht="20.100000000000001" customHeight="1" x14ac:dyDescent="0.15">
      <c r="A167" s="252">
        <f>IF(A166="",ROW()-3-COUNTBLANK($A$4:$A166),A166+1)</f>
        <v>164</v>
      </c>
      <c r="B167" s="253">
        <f>IF(A167="","",IF(B166="",ROW()-3-COUNTBLANK($B$4:$B166),B166+1))</f>
        <v>164</v>
      </c>
      <c r="C167" s="239" t="str">
        <f t="shared" si="93"/>
        <v>S</v>
      </c>
      <c r="D167" s="240"/>
      <c r="E167" s="241" t="str">
        <f>IF(D167="","",COUNTIF($D$4:D167,D167))</f>
        <v/>
      </c>
      <c r="F167" s="310" t="str">
        <f>IF(D167="","",VLOOKUP(D167,'様式A-2'!$B$10:$E$434,4,0))</f>
        <v/>
      </c>
      <c r="G167" s="241"/>
      <c r="H167" s="241"/>
      <c r="I167" s="241"/>
      <c r="J167" s="241"/>
      <c r="K167" s="241"/>
      <c r="L167" s="346"/>
      <c r="M167" s="346"/>
      <c r="N167" s="346"/>
      <c r="O167" s="346"/>
      <c r="P167" s="388"/>
      <c r="Q167" s="242">
        <f t="shared" si="94"/>
        <v>0</v>
      </c>
      <c r="R167" s="243">
        <f t="shared" si="95"/>
        <v>0</v>
      </c>
      <c r="S167" s="243" t="str">
        <f t="shared" si="96"/>
        <v/>
      </c>
      <c r="T167" s="241"/>
      <c r="U167" s="241" t="str">
        <f t="shared" si="97"/>
        <v/>
      </c>
      <c r="V167" s="241" t="str">
        <f t="shared" si="131"/>
        <v/>
      </c>
      <c r="W167" s="241"/>
      <c r="X167" s="241"/>
      <c r="Y167" s="241" t="str">
        <f t="shared" si="98"/>
        <v/>
      </c>
      <c r="Z167" s="241" t="str">
        <f t="shared" si="99"/>
        <v/>
      </c>
      <c r="AA167" s="241" t="str">
        <f t="shared" si="90"/>
        <v/>
      </c>
      <c r="AB167" s="241" t="str">
        <f t="shared" si="100"/>
        <v/>
      </c>
      <c r="AC167" s="241" t="str">
        <f t="shared" si="101"/>
        <v/>
      </c>
      <c r="AD167" s="241" t="str">
        <f t="shared" si="102"/>
        <v/>
      </c>
      <c r="AE167" s="241" t="str">
        <f t="shared" si="91"/>
        <v/>
      </c>
      <c r="AF167" s="241" t="str">
        <f t="shared" si="92"/>
        <v/>
      </c>
      <c r="AG167" s="241"/>
      <c r="AH167" s="242" t="str">
        <f t="shared" si="130"/>
        <v/>
      </c>
      <c r="AI167" s="242" t="str">
        <f t="shared" si="103"/>
        <v/>
      </c>
      <c r="BG167" s="245">
        <f t="shared" si="104"/>
        <v>0</v>
      </c>
      <c r="BH167" s="242">
        <f t="shared" si="105"/>
        <v>0</v>
      </c>
      <c r="BI167" s="242">
        <f t="shared" si="106"/>
        <v>0</v>
      </c>
      <c r="BJ167" s="242">
        <f t="shared" si="107"/>
        <v>0</v>
      </c>
      <c r="BK167" s="351">
        <f t="shared" si="108"/>
        <v>0</v>
      </c>
      <c r="BL167" s="246">
        <f t="shared" si="109"/>
        <v>0</v>
      </c>
      <c r="BM167" s="243">
        <f t="shared" si="110"/>
        <v>0</v>
      </c>
      <c r="BN167" s="243">
        <f t="shared" si="111"/>
        <v>0</v>
      </c>
      <c r="BO167" s="247">
        <f t="shared" si="112"/>
        <v>0</v>
      </c>
      <c r="BP167" s="248">
        <f t="shared" si="113"/>
        <v>0</v>
      </c>
      <c r="BQ167" s="243">
        <f t="shared" si="114"/>
        <v>0</v>
      </c>
      <c r="BR167" s="243">
        <f t="shared" si="115"/>
        <v>0</v>
      </c>
      <c r="BS167" s="249">
        <f t="shared" si="116"/>
        <v>0</v>
      </c>
      <c r="BT167" s="255" t="str">
        <f t="shared" si="129"/>
        <v/>
      </c>
      <c r="BU167" s="350">
        <f t="shared" si="117"/>
        <v>0</v>
      </c>
      <c r="BV167" s="350">
        <f t="shared" si="118"/>
        <v>0</v>
      </c>
      <c r="BW167" s="350">
        <f t="shared" si="119"/>
        <v>0</v>
      </c>
      <c r="BX167" s="353">
        <f t="shared" si="120"/>
        <v>0</v>
      </c>
      <c r="BY167" s="246">
        <f t="shared" si="121"/>
        <v>0</v>
      </c>
      <c r="BZ167" s="243">
        <f t="shared" si="122"/>
        <v>0</v>
      </c>
      <c r="CA167" s="243">
        <f t="shared" si="123"/>
        <v>0</v>
      </c>
      <c r="CB167" s="247">
        <f t="shared" si="124"/>
        <v>0</v>
      </c>
      <c r="CC167" s="246">
        <f t="shared" si="125"/>
        <v>0</v>
      </c>
      <c r="CD167" s="243">
        <f t="shared" si="126"/>
        <v>0</v>
      </c>
      <c r="CE167" s="243">
        <f t="shared" si="127"/>
        <v>0</v>
      </c>
      <c r="CF167" s="243">
        <f t="shared" si="128"/>
        <v>0</v>
      </c>
    </row>
    <row r="168" spans="1:84" ht="20.100000000000001" customHeight="1" x14ac:dyDescent="0.15">
      <c r="A168" s="252">
        <f>IF(A167="",ROW()-3-COUNTBLANK($A$4:$A167),A167+1)</f>
        <v>165</v>
      </c>
      <c r="B168" s="253">
        <f>IF(A168="","",IF(B167="",ROW()-3-COUNTBLANK($B$4:$B167),B167+1))</f>
        <v>165</v>
      </c>
      <c r="C168" s="239" t="str">
        <f t="shared" si="93"/>
        <v>S</v>
      </c>
      <c r="D168" s="240"/>
      <c r="E168" s="241" t="str">
        <f>IF(D168="","",COUNTIF($D$4:D168,D168))</f>
        <v/>
      </c>
      <c r="F168" s="310" t="str">
        <f>IF(D168="","",VLOOKUP(D168,'様式A-2'!$B$10:$E$434,4,0))</f>
        <v/>
      </c>
      <c r="G168" s="241"/>
      <c r="H168" s="241"/>
      <c r="I168" s="241"/>
      <c r="J168" s="241"/>
      <c r="K168" s="241"/>
      <c r="L168" s="346"/>
      <c r="M168" s="346"/>
      <c r="N168" s="346"/>
      <c r="O168" s="346"/>
      <c r="P168" s="388"/>
      <c r="Q168" s="242">
        <f t="shared" si="94"/>
        <v>0</v>
      </c>
      <c r="R168" s="243">
        <f t="shared" si="95"/>
        <v>0</v>
      </c>
      <c r="S168" s="243" t="str">
        <f t="shared" si="96"/>
        <v/>
      </c>
      <c r="T168" s="241"/>
      <c r="U168" s="241" t="str">
        <f t="shared" si="97"/>
        <v/>
      </c>
      <c r="V168" s="241" t="str">
        <f t="shared" si="131"/>
        <v/>
      </c>
      <c r="W168" s="241"/>
      <c r="X168" s="241"/>
      <c r="Y168" s="241" t="str">
        <f t="shared" si="98"/>
        <v/>
      </c>
      <c r="Z168" s="241" t="str">
        <f t="shared" si="99"/>
        <v/>
      </c>
      <c r="AA168" s="241" t="str">
        <f t="shared" si="90"/>
        <v/>
      </c>
      <c r="AB168" s="241" t="str">
        <f t="shared" si="100"/>
        <v/>
      </c>
      <c r="AC168" s="241" t="str">
        <f t="shared" si="101"/>
        <v/>
      </c>
      <c r="AD168" s="241" t="str">
        <f t="shared" si="102"/>
        <v/>
      </c>
      <c r="AE168" s="241" t="str">
        <f t="shared" si="91"/>
        <v/>
      </c>
      <c r="AF168" s="241" t="str">
        <f t="shared" si="92"/>
        <v/>
      </c>
      <c r="AG168" s="241"/>
      <c r="AH168" s="242" t="str">
        <f t="shared" si="130"/>
        <v/>
      </c>
      <c r="AI168" s="242" t="str">
        <f t="shared" si="103"/>
        <v/>
      </c>
      <c r="BG168" s="245">
        <f t="shared" si="104"/>
        <v>0</v>
      </c>
      <c r="BH168" s="242">
        <f t="shared" si="105"/>
        <v>0</v>
      </c>
      <c r="BI168" s="242">
        <f t="shared" si="106"/>
        <v>0</v>
      </c>
      <c r="BJ168" s="242">
        <f t="shared" si="107"/>
        <v>0</v>
      </c>
      <c r="BK168" s="351">
        <f t="shared" si="108"/>
        <v>0</v>
      </c>
      <c r="BL168" s="246">
        <f t="shared" si="109"/>
        <v>0</v>
      </c>
      <c r="BM168" s="243">
        <f t="shared" si="110"/>
        <v>0</v>
      </c>
      <c r="BN168" s="243">
        <f t="shared" si="111"/>
        <v>0</v>
      </c>
      <c r="BO168" s="247">
        <f t="shared" si="112"/>
        <v>0</v>
      </c>
      <c r="BP168" s="248">
        <f t="shared" si="113"/>
        <v>0</v>
      </c>
      <c r="BQ168" s="243">
        <f t="shared" si="114"/>
        <v>0</v>
      </c>
      <c r="BR168" s="243">
        <f t="shared" si="115"/>
        <v>0</v>
      </c>
      <c r="BS168" s="249">
        <f t="shared" si="116"/>
        <v>0</v>
      </c>
      <c r="BT168" s="255" t="str">
        <f t="shared" si="129"/>
        <v/>
      </c>
      <c r="BU168" s="350">
        <f t="shared" si="117"/>
        <v>0</v>
      </c>
      <c r="BV168" s="350">
        <f t="shared" si="118"/>
        <v>0</v>
      </c>
      <c r="BW168" s="350">
        <f t="shared" si="119"/>
        <v>0</v>
      </c>
      <c r="BX168" s="353">
        <f t="shared" si="120"/>
        <v>0</v>
      </c>
      <c r="BY168" s="246">
        <f t="shared" si="121"/>
        <v>0</v>
      </c>
      <c r="BZ168" s="243">
        <f t="shared" si="122"/>
        <v>0</v>
      </c>
      <c r="CA168" s="243">
        <f t="shared" si="123"/>
        <v>0</v>
      </c>
      <c r="CB168" s="247">
        <f t="shared" si="124"/>
        <v>0</v>
      </c>
      <c r="CC168" s="246">
        <f t="shared" si="125"/>
        <v>0</v>
      </c>
      <c r="CD168" s="243">
        <f t="shared" si="126"/>
        <v>0</v>
      </c>
      <c r="CE168" s="243">
        <f t="shared" si="127"/>
        <v>0</v>
      </c>
      <c r="CF168" s="243">
        <f t="shared" si="128"/>
        <v>0</v>
      </c>
    </row>
    <row r="169" spans="1:84" ht="20.100000000000001" customHeight="1" x14ac:dyDescent="0.15">
      <c r="A169" s="252">
        <f>IF(A168="",ROW()-3-COUNTBLANK($A$4:$A168),A168+1)</f>
        <v>166</v>
      </c>
      <c r="B169" s="253">
        <f>IF(A169="","",IF(B168="",ROW()-3-COUNTBLANK($B$4:$B168),B168+1))</f>
        <v>166</v>
      </c>
      <c r="C169" s="239" t="str">
        <f t="shared" si="93"/>
        <v>S</v>
      </c>
      <c r="D169" s="240"/>
      <c r="E169" s="241" t="str">
        <f>IF(D169="","",COUNTIF($D$4:D169,D169))</f>
        <v/>
      </c>
      <c r="F169" s="310" t="str">
        <f>IF(D169="","",VLOOKUP(D169,'様式A-2'!$B$10:$E$434,4,0))</f>
        <v/>
      </c>
      <c r="G169" s="241"/>
      <c r="H169" s="241"/>
      <c r="I169" s="241"/>
      <c r="J169" s="241"/>
      <c r="K169" s="241"/>
      <c r="L169" s="346"/>
      <c r="M169" s="346"/>
      <c r="N169" s="346"/>
      <c r="O169" s="346"/>
      <c r="P169" s="388"/>
      <c r="Q169" s="242">
        <f t="shared" si="94"/>
        <v>0</v>
      </c>
      <c r="R169" s="243">
        <f t="shared" si="95"/>
        <v>0</v>
      </c>
      <c r="S169" s="243" t="str">
        <f t="shared" si="96"/>
        <v/>
      </c>
      <c r="T169" s="241"/>
      <c r="U169" s="241" t="str">
        <f t="shared" si="97"/>
        <v/>
      </c>
      <c r="V169" s="241" t="str">
        <f t="shared" si="131"/>
        <v/>
      </c>
      <c r="W169" s="241"/>
      <c r="X169" s="241"/>
      <c r="Y169" s="241" t="str">
        <f t="shared" si="98"/>
        <v/>
      </c>
      <c r="Z169" s="241" t="str">
        <f t="shared" si="99"/>
        <v/>
      </c>
      <c r="AA169" s="241" t="str">
        <f t="shared" si="90"/>
        <v/>
      </c>
      <c r="AB169" s="241" t="str">
        <f t="shared" si="100"/>
        <v/>
      </c>
      <c r="AC169" s="241" t="str">
        <f t="shared" si="101"/>
        <v/>
      </c>
      <c r="AD169" s="241" t="str">
        <f t="shared" si="102"/>
        <v/>
      </c>
      <c r="AE169" s="241" t="str">
        <f t="shared" si="91"/>
        <v/>
      </c>
      <c r="AF169" s="241" t="str">
        <f t="shared" si="92"/>
        <v/>
      </c>
      <c r="AG169" s="241"/>
      <c r="AH169" s="242" t="str">
        <f t="shared" si="130"/>
        <v/>
      </c>
      <c r="AI169" s="242" t="str">
        <f t="shared" si="103"/>
        <v/>
      </c>
      <c r="BG169" s="245">
        <f t="shared" si="104"/>
        <v>0</v>
      </c>
      <c r="BH169" s="242">
        <f t="shared" si="105"/>
        <v>0</v>
      </c>
      <c r="BI169" s="242">
        <f t="shared" si="106"/>
        <v>0</v>
      </c>
      <c r="BJ169" s="242">
        <f t="shared" si="107"/>
        <v>0</v>
      </c>
      <c r="BK169" s="351">
        <f t="shared" si="108"/>
        <v>0</v>
      </c>
      <c r="BL169" s="246">
        <f t="shared" si="109"/>
        <v>0</v>
      </c>
      <c r="BM169" s="243">
        <f t="shared" si="110"/>
        <v>0</v>
      </c>
      <c r="BN169" s="243">
        <f t="shared" si="111"/>
        <v>0</v>
      </c>
      <c r="BO169" s="247">
        <f t="shared" si="112"/>
        <v>0</v>
      </c>
      <c r="BP169" s="248">
        <f t="shared" si="113"/>
        <v>0</v>
      </c>
      <c r="BQ169" s="243">
        <f t="shared" si="114"/>
        <v>0</v>
      </c>
      <c r="BR169" s="243">
        <f t="shared" si="115"/>
        <v>0</v>
      </c>
      <c r="BS169" s="249">
        <f t="shared" si="116"/>
        <v>0</v>
      </c>
      <c r="BT169" s="255" t="str">
        <f t="shared" si="129"/>
        <v/>
      </c>
      <c r="BU169" s="350">
        <f t="shared" si="117"/>
        <v>0</v>
      </c>
      <c r="BV169" s="350">
        <f t="shared" si="118"/>
        <v>0</v>
      </c>
      <c r="BW169" s="350">
        <f t="shared" si="119"/>
        <v>0</v>
      </c>
      <c r="BX169" s="353">
        <f t="shared" si="120"/>
        <v>0</v>
      </c>
      <c r="BY169" s="246">
        <f t="shared" si="121"/>
        <v>0</v>
      </c>
      <c r="BZ169" s="243">
        <f t="shared" si="122"/>
        <v>0</v>
      </c>
      <c r="CA169" s="243">
        <f t="shared" si="123"/>
        <v>0</v>
      </c>
      <c r="CB169" s="247">
        <f t="shared" si="124"/>
        <v>0</v>
      </c>
      <c r="CC169" s="246">
        <f t="shared" si="125"/>
        <v>0</v>
      </c>
      <c r="CD169" s="243">
        <f t="shared" si="126"/>
        <v>0</v>
      </c>
      <c r="CE169" s="243">
        <f t="shared" si="127"/>
        <v>0</v>
      </c>
      <c r="CF169" s="243">
        <f t="shared" si="128"/>
        <v>0</v>
      </c>
    </row>
    <row r="170" spans="1:84" ht="20.100000000000001" customHeight="1" x14ac:dyDescent="0.15">
      <c r="A170" s="252">
        <f>IF(A169="",ROW()-3-COUNTBLANK($A$4:$A169),A169+1)</f>
        <v>167</v>
      </c>
      <c r="B170" s="253">
        <f>IF(A170="","",IF(B169="",ROW()-3-COUNTBLANK($B$4:$B169),B169+1))</f>
        <v>167</v>
      </c>
      <c r="C170" s="239" t="str">
        <f t="shared" si="93"/>
        <v>S</v>
      </c>
      <c r="D170" s="240"/>
      <c r="E170" s="241" t="str">
        <f>IF(D170="","",COUNTIF($D$4:D170,D170))</f>
        <v/>
      </c>
      <c r="F170" s="310" t="str">
        <f>IF(D170="","",VLOOKUP(D170,'様式A-2'!$B$10:$E$434,4,0))</f>
        <v/>
      </c>
      <c r="G170" s="241"/>
      <c r="H170" s="241"/>
      <c r="I170" s="241"/>
      <c r="J170" s="241"/>
      <c r="K170" s="241"/>
      <c r="L170" s="346"/>
      <c r="M170" s="346"/>
      <c r="N170" s="346"/>
      <c r="O170" s="346"/>
      <c r="P170" s="388"/>
      <c r="Q170" s="242">
        <f t="shared" si="94"/>
        <v>0</v>
      </c>
      <c r="R170" s="243">
        <f t="shared" si="95"/>
        <v>0</v>
      </c>
      <c r="S170" s="243" t="str">
        <f t="shared" si="96"/>
        <v/>
      </c>
      <c r="T170" s="241"/>
      <c r="U170" s="241" t="str">
        <f t="shared" si="97"/>
        <v/>
      </c>
      <c r="V170" s="241" t="str">
        <f t="shared" si="131"/>
        <v/>
      </c>
      <c r="W170" s="241"/>
      <c r="X170" s="241"/>
      <c r="Y170" s="241" t="str">
        <f t="shared" si="98"/>
        <v/>
      </c>
      <c r="Z170" s="241" t="str">
        <f t="shared" si="99"/>
        <v/>
      </c>
      <c r="AA170" s="241" t="str">
        <f t="shared" si="90"/>
        <v/>
      </c>
      <c r="AB170" s="241" t="str">
        <f t="shared" si="100"/>
        <v/>
      </c>
      <c r="AC170" s="241" t="str">
        <f t="shared" si="101"/>
        <v/>
      </c>
      <c r="AD170" s="241" t="str">
        <f t="shared" si="102"/>
        <v/>
      </c>
      <c r="AE170" s="241" t="str">
        <f t="shared" si="91"/>
        <v/>
      </c>
      <c r="AF170" s="241" t="str">
        <f t="shared" si="92"/>
        <v/>
      </c>
      <c r="AG170" s="241"/>
      <c r="AH170" s="242" t="str">
        <f t="shared" si="130"/>
        <v/>
      </c>
      <c r="AI170" s="242" t="str">
        <f t="shared" si="103"/>
        <v/>
      </c>
      <c r="BG170" s="245">
        <f t="shared" si="104"/>
        <v>0</v>
      </c>
      <c r="BH170" s="242">
        <f t="shared" si="105"/>
        <v>0</v>
      </c>
      <c r="BI170" s="242">
        <f t="shared" si="106"/>
        <v>0</v>
      </c>
      <c r="BJ170" s="242">
        <f t="shared" si="107"/>
        <v>0</v>
      </c>
      <c r="BK170" s="351">
        <f t="shared" si="108"/>
        <v>0</v>
      </c>
      <c r="BL170" s="246">
        <f t="shared" si="109"/>
        <v>0</v>
      </c>
      <c r="BM170" s="243">
        <f t="shared" si="110"/>
        <v>0</v>
      </c>
      <c r="BN170" s="243">
        <f t="shared" si="111"/>
        <v>0</v>
      </c>
      <c r="BO170" s="247">
        <f t="shared" si="112"/>
        <v>0</v>
      </c>
      <c r="BP170" s="248">
        <f t="shared" si="113"/>
        <v>0</v>
      </c>
      <c r="BQ170" s="243">
        <f t="shared" si="114"/>
        <v>0</v>
      </c>
      <c r="BR170" s="243">
        <f t="shared" si="115"/>
        <v>0</v>
      </c>
      <c r="BS170" s="249">
        <f t="shared" si="116"/>
        <v>0</v>
      </c>
      <c r="BT170" s="255" t="str">
        <f t="shared" si="129"/>
        <v/>
      </c>
      <c r="BU170" s="350">
        <f t="shared" si="117"/>
        <v>0</v>
      </c>
      <c r="BV170" s="350">
        <f t="shared" si="118"/>
        <v>0</v>
      </c>
      <c r="BW170" s="350">
        <f t="shared" si="119"/>
        <v>0</v>
      </c>
      <c r="BX170" s="353">
        <f t="shared" si="120"/>
        <v>0</v>
      </c>
      <c r="BY170" s="246">
        <f t="shared" si="121"/>
        <v>0</v>
      </c>
      <c r="BZ170" s="243">
        <f t="shared" si="122"/>
        <v>0</v>
      </c>
      <c r="CA170" s="243">
        <f t="shared" si="123"/>
        <v>0</v>
      </c>
      <c r="CB170" s="247">
        <f t="shared" si="124"/>
        <v>0</v>
      </c>
      <c r="CC170" s="246">
        <f t="shared" si="125"/>
        <v>0</v>
      </c>
      <c r="CD170" s="243">
        <f t="shared" si="126"/>
        <v>0</v>
      </c>
      <c r="CE170" s="243">
        <f t="shared" si="127"/>
        <v>0</v>
      </c>
      <c r="CF170" s="243">
        <f t="shared" si="128"/>
        <v>0</v>
      </c>
    </row>
    <row r="171" spans="1:84" ht="20.100000000000001" customHeight="1" x14ac:dyDescent="0.15">
      <c r="A171" s="252">
        <f>IF(A170="",ROW()-3-COUNTBLANK($A$4:$A170),A170+1)</f>
        <v>168</v>
      </c>
      <c r="B171" s="253">
        <f>IF(A171="","",IF(B170="",ROW()-3-COUNTBLANK($B$4:$B170),B170+1))</f>
        <v>168</v>
      </c>
      <c r="C171" s="239" t="str">
        <f t="shared" si="93"/>
        <v>S</v>
      </c>
      <c r="D171" s="240"/>
      <c r="E171" s="241" t="str">
        <f>IF(D171="","",COUNTIF($D$4:D171,D171))</f>
        <v/>
      </c>
      <c r="F171" s="310" t="str">
        <f>IF(D171="","",VLOOKUP(D171,'様式A-2'!$B$10:$E$434,4,0))</f>
        <v/>
      </c>
      <c r="G171" s="241"/>
      <c r="H171" s="241"/>
      <c r="I171" s="241"/>
      <c r="J171" s="241"/>
      <c r="K171" s="241"/>
      <c r="L171" s="346"/>
      <c r="M171" s="346"/>
      <c r="N171" s="346"/>
      <c r="O171" s="346"/>
      <c r="P171" s="388"/>
      <c r="Q171" s="242">
        <f t="shared" si="94"/>
        <v>0</v>
      </c>
      <c r="R171" s="243">
        <f t="shared" si="95"/>
        <v>0</v>
      </c>
      <c r="S171" s="243" t="str">
        <f t="shared" si="96"/>
        <v/>
      </c>
      <c r="T171" s="241"/>
      <c r="U171" s="241" t="str">
        <f t="shared" si="97"/>
        <v/>
      </c>
      <c r="V171" s="241" t="str">
        <f t="shared" si="131"/>
        <v/>
      </c>
      <c r="W171" s="241"/>
      <c r="X171" s="241"/>
      <c r="Y171" s="241" t="str">
        <f t="shared" si="98"/>
        <v/>
      </c>
      <c r="Z171" s="241" t="str">
        <f t="shared" si="99"/>
        <v/>
      </c>
      <c r="AA171" s="241" t="str">
        <f t="shared" si="90"/>
        <v/>
      </c>
      <c r="AB171" s="241" t="str">
        <f t="shared" si="100"/>
        <v/>
      </c>
      <c r="AC171" s="241" t="str">
        <f t="shared" si="101"/>
        <v/>
      </c>
      <c r="AD171" s="241" t="str">
        <f t="shared" si="102"/>
        <v/>
      </c>
      <c r="AE171" s="241" t="str">
        <f t="shared" si="91"/>
        <v/>
      </c>
      <c r="AF171" s="241" t="str">
        <f t="shared" si="92"/>
        <v/>
      </c>
      <c r="AG171" s="241"/>
      <c r="AH171" s="242" t="str">
        <f t="shared" si="130"/>
        <v/>
      </c>
      <c r="AI171" s="242" t="str">
        <f t="shared" si="103"/>
        <v/>
      </c>
      <c r="BG171" s="245">
        <f t="shared" si="104"/>
        <v>0</v>
      </c>
      <c r="BH171" s="242">
        <f t="shared" si="105"/>
        <v>0</v>
      </c>
      <c r="BI171" s="242">
        <f t="shared" si="106"/>
        <v>0</v>
      </c>
      <c r="BJ171" s="242">
        <f t="shared" si="107"/>
        <v>0</v>
      </c>
      <c r="BK171" s="351">
        <f t="shared" si="108"/>
        <v>0</v>
      </c>
      <c r="BL171" s="246">
        <f t="shared" si="109"/>
        <v>0</v>
      </c>
      <c r="BM171" s="243">
        <f t="shared" si="110"/>
        <v>0</v>
      </c>
      <c r="BN171" s="243">
        <f t="shared" si="111"/>
        <v>0</v>
      </c>
      <c r="BO171" s="247">
        <f t="shared" si="112"/>
        <v>0</v>
      </c>
      <c r="BP171" s="248">
        <f t="shared" si="113"/>
        <v>0</v>
      </c>
      <c r="BQ171" s="243">
        <f t="shared" si="114"/>
        <v>0</v>
      </c>
      <c r="BR171" s="243">
        <f t="shared" si="115"/>
        <v>0</v>
      </c>
      <c r="BS171" s="249">
        <f t="shared" si="116"/>
        <v>0</v>
      </c>
      <c r="BT171" s="255" t="str">
        <f t="shared" si="129"/>
        <v/>
      </c>
      <c r="BU171" s="350">
        <f t="shared" si="117"/>
        <v>0</v>
      </c>
      <c r="BV171" s="350">
        <f t="shared" si="118"/>
        <v>0</v>
      </c>
      <c r="BW171" s="350">
        <f t="shared" si="119"/>
        <v>0</v>
      </c>
      <c r="BX171" s="353">
        <f t="shared" si="120"/>
        <v>0</v>
      </c>
      <c r="BY171" s="246">
        <f t="shared" si="121"/>
        <v>0</v>
      </c>
      <c r="BZ171" s="243">
        <f t="shared" si="122"/>
        <v>0</v>
      </c>
      <c r="CA171" s="243">
        <f t="shared" si="123"/>
        <v>0</v>
      </c>
      <c r="CB171" s="247">
        <f t="shared" si="124"/>
        <v>0</v>
      </c>
      <c r="CC171" s="246">
        <f t="shared" si="125"/>
        <v>0</v>
      </c>
      <c r="CD171" s="243">
        <f t="shared" si="126"/>
        <v>0</v>
      </c>
      <c r="CE171" s="243">
        <f t="shared" si="127"/>
        <v>0</v>
      </c>
      <c r="CF171" s="243">
        <f t="shared" si="128"/>
        <v>0</v>
      </c>
    </row>
    <row r="172" spans="1:84" ht="20.100000000000001" customHeight="1" x14ac:dyDescent="0.15">
      <c r="A172" s="252">
        <f>IF(A171="",ROW()-3-COUNTBLANK($A$4:$A171),A171+1)</f>
        <v>169</v>
      </c>
      <c r="B172" s="253">
        <f>IF(A172="","",IF(B171="",ROW()-3-COUNTBLANK($B$4:$B171),B171+1))</f>
        <v>169</v>
      </c>
      <c r="C172" s="239" t="str">
        <f t="shared" si="93"/>
        <v>S</v>
      </c>
      <c r="D172" s="240"/>
      <c r="E172" s="241" t="str">
        <f>IF(D172="","",COUNTIF($D$4:D172,D172))</f>
        <v/>
      </c>
      <c r="F172" s="310" t="str">
        <f>IF(D172="","",VLOOKUP(D172,'様式A-2'!$B$10:$E$434,4,0))</f>
        <v/>
      </c>
      <c r="G172" s="241"/>
      <c r="H172" s="241"/>
      <c r="I172" s="241"/>
      <c r="J172" s="241"/>
      <c r="K172" s="241"/>
      <c r="L172" s="346"/>
      <c r="M172" s="346"/>
      <c r="N172" s="346"/>
      <c r="O172" s="346"/>
      <c r="P172" s="388"/>
      <c r="Q172" s="242">
        <f t="shared" si="94"/>
        <v>0</v>
      </c>
      <c r="R172" s="243">
        <f t="shared" si="95"/>
        <v>0</v>
      </c>
      <c r="S172" s="243" t="str">
        <f t="shared" si="96"/>
        <v/>
      </c>
      <c r="T172" s="241"/>
      <c r="U172" s="241" t="str">
        <f t="shared" si="97"/>
        <v/>
      </c>
      <c r="V172" s="241" t="str">
        <f t="shared" si="131"/>
        <v/>
      </c>
      <c r="W172" s="241"/>
      <c r="X172" s="241"/>
      <c r="Y172" s="241" t="str">
        <f t="shared" si="98"/>
        <v/>
      </c>
      <c r="Z172" s="241" t="str">
        <f t="shared" si="99"/>
        <v/>
      </c>
      <c r="AA172" s="241" t="str">
        <f t="shared" si="90"/>
        <v/>
      </c>
      <c r="AB172" s="241" t="str">
        <f t="shared" si="100"/>
        <v/>
      </c>
      <c r="AC172" s="241" t="str">
        <f t="shared" si="101"/>
        <v/>
      </c>
      <c r="AD172" s="241" t="str">
        <f t="shared" si="102"/>
        <v/>
      </c>
      <c r="AE172" s="241" t="str">
        <f t="shared" si="91"/>
        <v/>
      </c>
      <c r="AF172" s="241" t="str">
        <f t="shared" si="92"/>
        <v/>
      </c>
      <c r="AG172" s="241"/>
      <c r="AH172" s="242" t="str">
        <f t="shared" si="130"/>
        <v/>
      </c>
      <c r="AI172" s="242" t="str">
        <f t="shared" si="103"/>
        <v/>
      </c>
      <c r="BG172" s="245">
        <f t="shared" si="104"/>
        <v>0</v>
      </c>
      <c r="BH172" s="242">
        <f t="shared" si="105"/>
        <v>0</v>
      </c>
      <c r="BI172" s="242">
        <f t="shared" si="106"/>
        <v>0</v>
      </c>
      <c r="BJ172" s="242">
        <f t="shared" si="107"/>
        <v>0</v>
      </c>
      <c r="BK172" s="351">
        <f t="shared" si="108"/>
        <v>0</v>
      </c>
      <c r="BL172" s="246">
        <f t="shared" si="109"/>
        <v>0</v>
      </c>
      <c r="BM172" s="243">
        <f t="shared" si="110"/>
        <v>0</v>
      </c>
      <c r="BN172" s="243">
        <f t="shared" si="111"/>
        <v>0</v>
      </c>
      <c r="BO172" s="247">
        <f t="shared" si="112"/>
        <v>0</v>
      </c>
      <c r="BP172" s="248">
        <f t="shared" si="113"/>
        <v>0</v>
      </c>
      <c r="BQ172" s="243">
        <f t="shared" si="114"/>
        <v>0</v>
      </c>
      <c r="BR172" s="243">
        <f t="shared" si="115"/>
        <v>0</v>
      </c>
      <c r="BS172" s="249">
        <f t="shared" si="116"/>
        <v>0</v>
      </c>
      <c r="BT172" s="255" t="str">
        <f t="shared" si="129"/>
        <v/>
      </c>
      <c r="BU172" s="350">
        <f t="shared" si="117"/>
        <v>0</v>
      </c>
      <c r="BV172" s="350">
        <f t="shared" si="118"/>
        <v>0</v>
      </c>
      <c r="BW172" s="350">
        <f t="shared" si="119"/>
        <v>0</v>
      </c>
      <c r="BX172" s="353">
        <f t="shared" si="120"/>
        <v>0</v>
      </c>
      <c r="BY172" s="246">
        <f t="shared" si="121"/>
        <v>0</v>
      </c>
      <c r="BZ172" s="243">
        <f t="shared" si="122"/>
        <v>0</v>
      </c>
      <c r="CA172" s="243">
        <f t="shared" si="123"/>
        <v>0</v>
      </c>
      <c r="CB172" s="247">
        <f t="shared" si="124"/>
        <v>0</v>
      </c>
      <c r="CC172" s="246">
        <f t="shared" si="125"/>
        <v>0</v>
      </c>
      <c r="CD172" s="243">
        <f t="shared" si="126"/>
        <v>0</v>
      </c>
      <c r="CE172" s="243">
        <f t="shared" si="127"/>
        <v>0</v>
      </c>
      <c r="CF172" s="243">
        <f t="shared" si="128"/>
        <v>0</v>
      </c>
    </row>
    <row r="173" spans="1:84" ht="20.100000000000001" customHeight="1" x14ac:dyDescent="0.15">
      <c r="A173" s="252">
        <f>IF(A172="",ROW()-3-COUNTBLANK($A$4:$A172),A172+1)</f>
        <v>170</v>
      </c>
      <c r="B173" s="253">
        <f>IF(A173="","",IF(B172="",ROW()-3-COUNTBLANK($B$4:$B172),B172+1))</f>
        <v>170</v>
      </c>
      <c r="C173" s="239" t="str">
        <f t="shared" si="93"/>
        <v>S</v>
      </c>
      <c r="D173" s="240"/>
      <c r="E173" s="241" t="str">
        <f>IF(D173="","",COUNTIF($D$4:D173,D173))</f>
        <v/>
      </c>
      <c r="F173" s="310" t="str">
        <f>IF(D173="","",VLOOKUP(D173,'様式A-2'!$B$10:$E$434,4,0))</f>
        <v/>
      </c>
      <c r="G173" s="241"/>
      <c r="H173" s="241"/>
      <c r="I173" s="241"/>
      <c r="J173" s="241"/>
      <c r="K173" s="241"/>
      <c r="L173" s="346"/>
      <c r="M173" s="346"/>
      <c r="N173" s="346"/>
      <c r="O173" s="346"/>
      <c r="P173" s="388"/>
      <c r="Q173" s="242">
        <f t="shared" si="94"/>
        <v>0</v>
      </c>
      <c r="R173" s="243">
        <f t="shared" si="95"/>
        <v>0</v>
      </c>
      <c r="S173" s="243" t="str">
        <f t="shared" si="96"/>
        <v/>
      </c>
      <c r="T173" s="241"/>
      <c r="U173" s="241" t="str">
        <f t="shared" si="97"/>
        <v/>
      </c>
      <c r="V173" s="241" t="str">
        <f t="shared" si="131"/>
        <v/>
      </c>
      <c r="W173" s="241"/>
      <c r="X173" s="241"/>
      <c r="Y173" s="241" t="str">
        <f t="shared" si="98"/>
        <v/>
      </c>
      <c r="Z173" s="241" t="str">
        <f t="shared" si="99"/>
        <v/>
      </c>
      <c r="AA173" s="241" t="str">
        <f t="shared" si="90"/>
        <v/>
      </c>
      <c r="AB173" s="241" t="str">
        <f t="shared" si="100"/>
        <v/>
      </c>
      <c r="AC173" s="241" t="str">
        <f t="shared" si="101"/>
        <v/>
      </c>
      <c r="AD173" s="241" t="str">
        <f t="shared" si="102"/>
        <v/>
      </c>
      <c r="AE173" s="241" t="str">
        <f t="shared" si="91"/>
        <v/>
      </c>
      <c r="AF173" s="241" t="str">
        <f t="shared" si="92"/>
        <v/>
      </c>
      <c r="AG173" s="241"/>
      <c r="AH173" s="242" t="str">
        <f t="shared" si="130"/>
        <v/>
      </c>
      <c r="AI173" s="242" t="str">
        <f t="shared" si="103"/>
        <v/>
      </c>
      <c r="BG173" s="245">
        <f t="shared" si="104"/>
        <v>0</v>
      </c>
      <c r="BH173" s="242">
        <f t="shared" si="105"/>
        <v>0</v>
      </c>
      <c r="BI173" s="242">
        <f t="shared" si="106"/>
        <v>0</v>
      </c>
      <c r="BJ173" s="242">
        <f t="shared" si="107"/>
        <v>0</v>
      </c>
      <c r="BK173" s="351">
        <f t="shared" si="108"/>
        <v>0</v>
      </c>
      <c r="BL173" s="246">
        <f t="shared" si="109"/>
        <v>0</v>
      </c>
      <c r="BM173" s="243">
        <f t="shared" si="110"/>
        <v>0</v>
      </c>
      <c r="BN173" s="243">
        <f t="shared" si="111"/>
        <v>0</v>
      </c>
      <c r="BO173" s="247">
        <f t="shared" si="112"/>
        <v>0</v>
      </c>
      <c r="BP173" s="248">
        <f t="shared" si="113"/>
        <v>0</v>
      </c>
      <c r="BQ173" s="243">
        <f t="shared" si="114"/>
        <v>0</v>
      </c>
      <c r="BR173" s="243">
        <f t="shared" si="115"/>
        <v>0</v>
      </c>
      <c r="BS173" s="249">
        <f t="shared" si="116"/>
        <v>0</v>
      </c>
      <c r="BT173" s="255" t="str">
        <f t="shared" si="129"/>
        <v/>
      </c>
      <c r="BU173" s="350">
        <f t="shared" si="117"/>
        <v>0</v>
      </c>
      <c r="BV173" s="350">
        <f t="shared" si="118"/>
        <v>0</v>
      </c>
      <c r="BW173" s="350">
        <f t="shared" si="119"/>
        <v>0</v>
      </c>
      <c r="BX173" s="353">
        <f t="shared" si="120"/>
        <v>0</v>
      </c>
      <c r="BY173" s="246">
        <f t="shared" si="121"/>
        <v>0</v>
      </c>
      <c r="BZ173" s="243">
        <f t="shared" si="122"/>
        <v>0</v>
      </c>
      <c r="CA173" s="243">
        <f t="shared" si="123"/>
        <v>0</v>
      </c>
      <c r="CB173" s="247">
        <f t="shared" si="124"/>
        <v>0</v>
      </c>
      <c r="CC173" s="246">
        <f t="shared" si="125"/>
        <v>0</v>
      </c>
      <c r="CD173" s="243">
        <f t="shared" si="126"/>
        <v>0</v>
      </c>
      <c r="CE173" s="243">
        <f t="shared" si="127"/>
        <v>0</v>
      </c>
      <c r="CF173" s="243">
        <f t="shared" si="128"/>
        <v>0</v>
      </c>
    </row>
    <row r="174" spans="1:84" ht="20.100000000000001" customHeight="1" x14ac:dyDescent="0.15">
      <c r="A174" s="252">
        <f>IF(A173="",ROW()-3-COUNTBLANK($A$4:$A173),A173+1)</f>
        <v>171</v>
      </c>
      <c r="B174" s="253">
        <f>IF(A174="","",IF(B173="",ROW()-3-COUNTBLANK($B$4:$B173),B173+1))</f>
        <v>171</v>
      </c>
      <c r="C174" s="239" t="str">
        <f t="shared" si="93"/>
        <v>S</v>
      </c>
      <c r="D174" s="240"/>
      <c r="E174" s="241" t="str">
        <f>IF(D174="","",COUNTIF($D$4:D174,D174))</f>
        <v/>
      </c>
      <c r="F174" s="310" t="str">
        <f>IF(D174="","",VLOOKUP(D174,'様式A-2'!$B$10:$E$434,4,0))</f>
        <v/>
      </c>
      <c r="G174" s="241"/>
      <c r="H174" s="241"/>
      <c r="I174" s="241"/>
      <c r="J174" s="241"/>
      <c r="K174" s="241"/>
      <c r="L174" s="346"/>
      <c r="M174" s="346"/>
      <c r="N174" s="346"/>
      <c r="O174" s="346"/>
      <c r="P174" s="388"/>
      <c r="Q174" s="242">
        <f t="shared" si="94"/>
        <v>0</v>
      </c>
      <c r="R174" s="243">
        <f t="shared" si="95"/>
        <v>0</v>
      </c>
      <c r="S174" s="243" t="str">
        <f t="shared" si="96"/>
        <v/>
      </c>
      <c r="T174" s="241"/>
      <c r="U174" s="241" t="str">
        <f t="shared" si="97"/>
        <v/>
      </c>
      <c r="V174" s="241" t="str">
        <f t="shared" si="131"/>
        <v/>
      </c>
      <c r="W174" s="241"/>
      <c r="X174" s="241"/>
      <c r="Y174" s="241" t="str">
        <f t="shared" si="98"/>
        <v/>
      </c>
      <c r="Z174" s="241" t="str">
        <f t="shared" si="99"/>
        <v/>
      </c>
      <c r="AA174" s="241" t="str">
        <f t="shared" si="90"/>
        <v/>
      </c>
      <c r="AB174" s="241" t="str">
        <f t="shared" si="100"/>
        <v/>
      </c>
      <c r="AC174" s="241" t="str">
        <f t="shared" si="101"/>
        <v/>
      </c>
      <c r="AD174" s="241" t="str">
        <f t="shared" si="102"/>
        <v/>
      </c>
      <c r="AE174" s="241" t="str">
        <f t="shared" si="91"/>
        <v/>
      </c>
      <c r="AF174" s="241" t="str">
        <f t="shared" si="92"/>
        <v/>
      </c>
      <c r="AG174" s="241"/>
      <c r="AH174" s="242" t="str">
        <f t="shared" si="130"/>
        <v/>
      </c>
      <c r="AI174" s="242" t="str">
        <f t="shared" si="103"/>
        <v/>
      </c>
      <c r="BG174" s="245">
        <f t="shared" si="104"/>
        <v>0</v>
      </c>
      <c r="BH174" s="242">
        <f t="shared" si="105"/>
        <v>0</v>
      </c>
      <c r="BI174" s="242">
        <f t="shared" si="106"/>
        <v>0</v>
      </c>
      <c r="BJ174" s="242">
        <f t="shared" si="107"/>
        <v>0</v>
      </c>
      <c r="BK174" s="351">
        <f t="shared" si="108"/>
        <v>0</v>
      </c>
      <c r="BL174" s="246">
        <f t="shared" si="109"/>
        <v>0</v>
      </c>
      <c r="BM174" s="243">
        <f t="shared" si="110"/>
        <v>0</v>
      </c>
      <c r="BN174" s="243">
        <f t="shared" si="111"/>
        <v>0</v>
      </c>
      <c r="BO174" s="247">
        <f t="shared" si="112"/>
        <v>0</v>
      </c>
      <c r="BP174" s="248">
        <f t="shared" si="113"/>
        <v>0</v>
      </c>
      <c r="BQ174" s="243">
        <f t="shared" si="114"/>
        <v>0</v>
      </c>
      <c r="BR174" s="243">
        <f t="shared" si="115"/>
        <v>0</v>
      </c>
      <c r="BS174" s="249">
        <f t="shared" si="116"/>
        <v>0</v>
      </c>
      <c r="BT174" s="255" t="str">
        <f t="shared" si="129"/>
        <v/>
      </c>
      <c r="BU174" s="350">
        <f t="shared" si="117"/>
        <v>0</v>
      </c>
      <c r="BV174" s="350">
        <f t="shared" si="118"/>
        <v>0</v>
      </c>
      <c r="BW174" s="350">
        <f t="shared" si="119"/>
        <v>0</v>
      </c>
      <c r="BX174" s="353">
        <f t="shared" si="120"/>
        <v>0</v>
      </c>
      <c r="BY174" s="246">
        <f t="shared" si="121"/>
        <v>0</v>
      </c>
      <c r="BZ174" s="243">
        <f t="shared" si="122"/>
        <v>0</v>
      </c>
      <c r="CA174" s="243">
        <f t="shared" si="123"/>
        <v>0</v>
      </c>
      <c r="CB174" s="247">
        <f t="shared" si="124"/>
        <v>0</v>
      </c>
      <c r="CC174" s="246">
        <f t="shared" si="125"/>
        <v>0</v>
      </c>
      <c r="CD174" s="243">
        <f t="shared" si="126"/>
        <v>0</v>
      </c>
      <c r="CE174" s="243">
        <f t="shared" si="127"/>
        <v>0</v>
      </c>
      <c r="CF174" s="243">
        <f t="shared" si="128"/>
        <v>0</v>
      </c>
    </row>
    <row r="175" spans="1:84" ht="20.100000000000001" customHeight="1" x14ac:dyDescent="0.15">
      <c r="A175" s="252">
        <f>IF(A174="",ROW()-3-COUNTBLANK($A$4:$A174),A174+1)</f>
        <v>172</v>
      </c>
      <c r="B175" s="253">
        <f>IF(A175="","",IF(B174="",ROW()-3-COUNTBLANK($B$4:$B174),B174+1))</f>
        <v>172</v>
      </c>
      <c r="C175" s="239" t="str">
        <f t="shared" si="93"/>
        <v>S</v>
      </c>
      <c r="D175" s="240"/>
      <c r="E175" s="241" t="str">
        <f>IF(D175="","",COUNTIF($D$4:D175,D175))</f>
        <v/>
      </c>
      <c r="F175" s="310" t="str">
        <f>IF(D175="","",VLOOKUP(D175,'様式A-2'!$B$10:$E$434,4,0))</f>
        <v/>
      </c>
      <c r="G175" s="241"/>
      <c r="H175" s="241"/>
      <c r="I175" s="241"/>
      <c r="J175" s="241"/>
      <c r="K175" s="241"/>
      <c r="L175" s="346"/>
      <c r="M175" s="346"/>
      <c r="N175" s="346"/>
      <c r="O175" s="346"/>
      <c r="P175" s="388"/>
      <c r="Q175" s="242">
        <f t="shared" si="94"/>
        <v>0</v>
      </c>
      <c r="R175" s="243">
        <f t="shared" si="95"/>
        <v>0</v>
      </c>
      <c r="S175" s="243" t="str">
        <f t="shared" si="96"/>
        <v/>
      </c>
      <c r="T175" s="241"/>
      <c r="U175" s="241" t="str">
        <f t="shared" si="97"/>
        <v/>
      </c>
      <c r="V175" s="241" t="str">
        <f t="shared" si="131"/>
        <v/>
      </c>
      <c r="W175" s="241"/>
      <c r="X175" s="241"/>
      <c r="Y175" s="241" t="str">
        <f t="shared" si="98"/>
        <v/>
      </c>
      <c r="Z175" s="241" t="str">
        <f t="shared" si="99"/>
        <v/>
      </c>
      <c r="AA175" s="241" t="str">
        <f t="shared" si="90"/>
        <v/>
      </c>
      <c r="AB175" s="241" t="str">
        <f t="shared" si="100"/>
        <v/>
      </c>
      <c r="AC175" s="241" t="str">
        <f t="shared" si="101"/>
        <v/>
      </c>
      <c r="AD175" s="241" t="str">
        <f t="shared" si="102"/>
        <v/>
      </c>
      <c r="AE175" s="241" t="str">
        <f t="shared" si="91"/>
        <v/>
      </c>
      <c r="AF175" s="241" t="str">
        <f t="shared" si="92"/>
        <v/>
      </c>
      <c r="AG175" s="241"/>
      <c r="AH175" s="242" t="str">
        <f t="shared" si="130"/>
        <v/>
      </c>
      <c r="AI175" s="242" t="str">
        <f t="shared" si="103"/>
        <v/>
      </c>
      <c r="BG175" s="245">
        <f t="shared" si="104"/>
        <v>0</v>
      </c>
      <c r="BH175" s="242">
        <f t="shared" si="105"/>
        <v>0</v>
      </c>
      <c r="BI175" s="242">
        <f t="shared" si="106"/>
        <v>0</v>
      </c>
      <c r="BJ175" s="242">
        <f t="shared" si="107"/>
        <v>0</v>
      </c>
      <c r="BK175" s="351">
        <f t="shared" si="108"/>
        <v>0</v>
      </c>
      <c r="BL175" s="246">
        <f t="shared" si="109"/>
        <v>0</v>
      </c>
      <c r="BM175" s="243">
        <f t="shared" si="110"/>
        <v>0</v>
      </c>
      <c r="BN175" s="243">
        <f t="shared" si="111"/>
        <v>0</v>
      </c>
      <c r="BO175" s="247">
        <f t="shared" si="112"/>
        <v>0</v>
      </c>
      <c r="BP175" s="248">
        <f t="shared" si="113"/>
        <v>0</v>
      </c>
      <c r="BQ175" s="243">
        <f t="shared" si="114"/>
        <v>0</v>
      </c>
      <c r="BR175" s="243">
        <f t="shared" si="115"/>
        <v>0</v>
      </c>
      <c r="BS175" s="249">
        <f t="shared" si="116"/>
        <v>0</v>
      </c>
      <c r="BT175" s="255" t="str">
        <f t="shared" si="129"/>
        <v/>
      </c>
      <c r="BU175" s="350">
        <f t="shared" si="117"/>
        <v>0</v>
      </c>
      <c r="BV175" s="350">
        <f t="shared" si="118"/>
        <v>0</v>
      </c>
      <c r="BW175" s="350">
        <f t="shared" si="119"/>
        <v>0</v>
      </c>
      <c r="BX175" s="353">
        <f t="shared" si="120"/>
        <v>0</v>
      </c>
      <c r="BY175" s="246">
        <f t="shared" si="121"/>
        <v>0</v>
      </c>
      <c r="BZ175" s="243">
        <f t="shared" si="122"/>
        <v>0</v>
      </c>
      <c r="CA175" s="243">
        <f t="shared" si="123"/>
        <v>0</v>
      </c>
      <c r="CB175" s="247">
        <f t="shared" si="124"/>
        <v>0</v>
      </c>
      <c r="CC175" s="246">
        <f t="shared" si="125"/>
        <v>0</v>
      </c>
      <c r="CD175" s="243">
        <f t="shared" si="126"/>
        <v>0</v>
      </c>
      <c r="CE175" s="243">
        <f t="shared" si="127"/>
        <v>0</v>
      </c>
      <c r="CF175" s="243">
        <f t="shared" si="128"/>
        <v>0</v>
      </c>
    </row>
    <row r="176" spans="1:84" ht="20.100000000000001" customHeight="1" x14ac:dyDescent="0.15">
      <c r="A176" s="252">
        <f>IF(A175="",ROW()-3-COUNTBLANK($A$4:$A175),A175+1)</f>
        <v>173</v>
      </c>
      <c r="B176" s="253">
        <f>IF(A176="","",IF(B175="",ROW()-3-COUNTBLANK($B$4:$B175),B175+1))</f>
        <v>173</v>
      </c>
      <c r="C176" s="239" t="str">
        <f t="shared" si="93"/>
        <v>S</v>
      </c>
      <c r="D176" s="240"/>
      <c r="E176" s="241" t="str">
        <f>IF(D176="","",COUNTIF($D$4:D176,D176))</f>
        <v/>
      </c>
      <c r="F176" s="310" t="str">
        <f>IF(D176="","",VLOOKUP(D176,'様式A-2'!$B$10:$E$434,4,0))</f>
        <v/>
      </c>
      <c r="G176" s="241"/>
      <c r="H176" s="241"/>
      <c r="I176" s="241"/>
      <c r="J176" s="241"/>
      <c r="K176" s="241"/>
      <c r="L176" s="346"/>
      <c r="M176" s="346"/>
      <c r="N176" s="346"/>
      <c r="O176" s="346"/>
      <c r="P176" s="388"/>
      <c r="Q176" s="242">
        <f t="shared" si="94"/>
        <v>0</v>
      </c>
      <c r="R176" s="243">
        <f t="shared" si="95"/>
        <v>0</v>
      </c>
      <c r="S176" s="243" t="str">
        <f t="shared" si="96"/>
        <v/>
      </c>
      <c r="T176" s="241"/>
      <c r="U176" s="241" t="str">
        <f t="shared" si="97"/>
        <v/>
      </c>
      <c r="V176" s="241" t="str">
        <f t="shared" si="131"/>
        <v/>
      </c>
      <c r="W176" s="241"/>
      <c r="X176" s="241"/>
      <c r="Y176" s="241" t="str">
        <f t="shared" si="98"/>
        <v/>
      </c>
      <c r="Z176" s="241" t="str">
        <f t="shared" si="99"/>
        <v/>
      </c>
      <c r="AA176" s="241" t="str">
        <f t="shared" si="90"/>
        <v/>
      </c>
      <c r="AB176" s="241" t="str">
        <f t="shared" si="100"/>
        <v/>
      </c>
      <c r="AC176" s="241" t="str">
        <f t="shared" si="101"/>
        <v/>
      </c>
      <c r="AD176" s="241" t="str">
        <f t="shared" si="102"/>
        <v/>
      </c>
      <c r="AE176" s="241" t="str">
        <f t="shared" si="91"/>
        <v/>
      </c>
      <c r="AF176" s="241" t="str">
        <f t="shared" si="92"/>
        <v/>
      </c>
      <c r="AG176" s="241"/>
      <c r="AH176" s="242" t="str">
        <f t="shared" si="130"/>
        <v/>
      </c>
      <c r="AI176" s="242" t="str">
        <f t="shared" si="103"/>
        <v/>
      </c>
      <c r="BG176" s="245">
        <f t="shared" si="104"/>
        <v>0</v>
      </c>
      <c r="BH176" s="242">
        <f t="shared" si="105"/>
        <v>0</v>
      </c>
      <c r="BI176" s="242">
        <f t="shared" si="106"/>
        <v>0</v>
      </c>
      <c r="BJ176" s="242">
        <f t="shared" si="107"/>
        <v>0</v>
      </c>
      <c r="BK176" s="351">
        <f t="shared" si="108"/>
        <v>0</v>
      </c>
      <c r="BL176" s="246">
        <f t="shared" si="109"/>
        <v>0</v>
      </c>
      <c r="BM176" s="243">
        <f t="shared" si="110"/>
        <v>0</v>
      </c>
      <c r="BN176" s="243">
        <f t="shared" si="111"/>
        <v>0</v>
      </c>
      <c r="BO176" s="247">
        <f t="shared" si="112"/>
        <v>0</v>
      </c>
      <c r="BP176" s="248">
        <f t="shared" si="113"/>
        <v>0</v>
      </c>
      <c r="BQ176" s="243">
        <f t="shared" si="114"/>
        <v>0</v>
      </c>
      <c r="BR176" s="243">
        <f t="shared" si="115"/>
        <v>0</v>
      </c>
      <c r="BS176" s="249">
        <f t="shared" si="116"/>
        <v>0</v>
      </c>
      <c r="BT176" s="255" t="str">
        <f t="shared" si="129"/>
        <v/>
      </c>
      <c r="BU176" s="350">
        <f t="shared" si="117"/>
        <v>0</v>
      </c>
      <c r="BV176" s="350">
        <f t="shared" si="118"/>
        <v>0</v>
      </c>
      <c r="BW176" s="350">
        <f t="shared" si="119"/>
        <v>0</v>
      </c>
      <c r="BX176" s="353">
        <f t="shared" si="120"/>
        <v>0</v>
      </c>
      <c r="BY176" s="246">
        <f t="shared" si="121"/>
        <v>0</v>
      </c>
      <c r="BZ176" s="243">
        <f t="shared" si="122"/>
        <v>0</v>
      </c>
      <c r="CA176" s="243">
        <f t="shared" si="123"/>
        <v>0</v>
      </c>
      <c r="CB176" s="247">
        <f t="shared" si="124"/>
        <v>0</v>
      </c>
      <c r="CC176" s="246">
        <f t="shared" si="125"/>
        <v>0</v>
      </c>
      <c r="CD176" s="243">
        <f t="shared" si="126"/>
        <v>0</v>
      </c>
      <c r="CE176" s="243">
        <f t="shared" si="127"/>
        <v>0</v>
      </c>
      <c r="CF176" s="243">
        <f t="shared" si="128"/>
        <v>0</v>
      </c>
    </row>
    <row r="177" spans="1:84" ht="20.100000000000001" customHeight="1" x14ac:dyDescent="0.15">
      <c r="A177" s="252">
        <f>IF(A176="",ROW()-3-COUNTBLANK($A$4:$A176),A176+1)</f>
        <v>174</v>
      </c>
      <c r="B177" s="253">
        <f>IF(A177="","",IF(B176="",ROW()-3-COUNTBLANK($B$4:$B176),B176+1))</f>
        <v>174</v>
      </c>
      <c r="C177" s="239" t="str">
        <f t="shared" si="93"/>
        <v>S</v>
      </c>
      <c r="D177" s="240"/>
      <c r="E177" s="241" t="str">
        <f>IF(D177="","",COUNTIF($D$4:D177,D177))</f>
        <v/>
      </c>
      <c r="F177" s="310" t="str">
        <f>IF(D177="","",VLOOKUP(D177,'様式A-2'!$B$10:$E$434,4,0))</f>
        <v/>
      </c>
      <c r="G177" s="241"/>
      <c r="H177" s="241"/>
      <c r="I177" s="241"/>
      <c r="J177" s="241"/>
      <c r="K177" s="241"/>
      <c r="L177" s="346"/>
      <c r="M177" s="346"/>
      <c r="N177" s="346"/>
      <c r="O177" s="346"/>
      <c r="P177" s="388"/>
      <c r="Q177" s="242">
        <f t="shared" si="94"/>
        <v>0</v>
      </c>
      <c r="R177" s="243">
        <f t="shared" si="95"/>
        <v>0</v>
      </c>
      <c r="S177" s="243" t="str">
        <f t="shared" si="96"/>
        <v/>
      </c>
      <c r="T177" s="241"/>
      <c r="U177" s="241" t="str">
        <f t="shared" si="97"/>
        <v/>
      </c>
      <c r="V177" s="241" t="str">
        <f t="shared" si="131"/>
        <v/>
      </c>
      <c r="W177" s="241"/>
      <c r="X177" s="241"/>
      <c r="Y177" s="241" t="str">
        <f t="shared" si="98"/>
        <v/>
      </c>
      <c r="Z177" s="241" t="str">
        <f t="shared" si="99"/>
        <v/>
      </c>
      <c r="AA177" s="241" t="str">
        <f t="shared" si="90"/>
        <v/>
      </c>
      <c r="AB177" s="241" t="str">
        <f t="shared" si="100"/>
        <v/>
      </c>
      <c r="AC177" s="241" t="str">
        <f t="shared" si="101"/>
        <v/>
      </c>
      <c r="AD177" s="241" t="str">
        <f t="shared" si="102"/>
        <v/>
      </c>
      <c r="AE177" s="241" t="str">
        <f t="shared" si="91"/>
        <v/>
      </c>
      <c r="AF177" s="241" t="str">
        <f t="shared" si="92"/>
        <v/>
      </c>
      <c r="AG177" s="241"/>
      <c r="AH177" s="242" t="str">
        <f t="shared" si="130"/>
        <v/>
      </c>
      <c r="AI177" s="242" t="str">
        <f t="shared" si="103"/>
        <v/>
      </c>
      <c r="BG177" s="245">
        <f t="shared" si="104"/>
        <v>0</v>
      </c>
      <c r="BH177" s="242">
        <f t="shared" si="105"/>
        <v>0</v>
      </c>
      <c r="BI177" s="242">
        <f t="shared" si="106"/>
        <v>0</v>
      </c>
      <c r="BJ177" s="242">
        <f t="shared" si="107"/>
        <v>0</v>
      </c>
      <c r="BK177" s="351">
        <f t="shared" si="108"/>
        <v>0</v>
      </c>
      <c r="BL177" s="246">
        <f t="shared" si="109"/>
        <v>0</v>
      </c>
      <c r="BM177" s="243">
        <f t="shared" si="110"/>
        <v>0</v>
      </c>
      <c r="BN177" s="243">
        <f t="shared" si="111"/>
        <v>0</v>
      </c>
      <c r="BO177" s="247">
        <f t="shared" si="112"/>
        <v>0</v>
      </c>
      <c r="BP177" s="248">
        <f t="shared" si="113"/>
        <v>0</v>
      </c>
      <c r="BQ177" s="243">
        <f t="shared" si="114"/>
        <v>0</v>
      </c>
      <c r="BR177" s="243">
        <f t="shared" si="115"/>
        <v>0</v>
      </c>
      <c r="BS177" s="249">
        <f t="shared" si="116"/>
        <v>0</v>
      </c>
      <c r="BT177" s="255" t="str">
        <f t="shared" si="129"/>
        <v/>
      </c>
      <c r="BU177" s="350">
        <f t="shared" si="117"/>
        <v>0</v>
      </c>
      <c r="BV177" s="350">
        <f t="shared" si="118"/>
        <v>0</v>
      </c>
      <c r="BW177" s="350">
        <f t="shared" si="119"/>
        <v>0</v>
      </c>
      <c r="BX177" s="353">
        <f t="shared" si="120"/>
        <v>0</v>
      </c>
      <c r="BY177" s="246">
        <f t="shared" si="121"/>
        <v>0</v>
      </c>
      <c r="BZ177" s="243">
        <f t="shared" si="122"/>
        <v>0</v>
      </c>
      <c r="CA177" s="243">
        <f t="shared" si="123"/>
        <v>0</v>
      </c>
      <c r="CB177" s="247">
        <f t="shared" si="124"/>
        <v>0</v>
      </c>
      <c r="CC177" s="246">
        <f t="shared" si="125"/>
        <v>0</v>
      </c>
      <c r="CD177" s="243">
        <f t="shared" si="126"/>
        <v>0</v>
      </c>
      <c r="CE177" s="243">
        <f t="shared" si="127"/>
        <v>0</v>
      </c>
      <c r="CF177" s="243">
        <f t="shared" si="128"/>
        <v>0</v>
      </c>
    </row>
    <row r="178" spans="1:84" ht="20.100000000000001" customHeight="1" x14ac:dyDescent="0.15">
      <c r="A178" s="252">
        <f>IF(A177="",ROW()-3-COUNTBLANK($A$4:$A177),A177+1)</f>
        <v>175</v>
      </c>
      <c r="B178" s="253">
        <f>IF(A178="","",IF(B177="",ROW()-3-COUNTBLANK($B$4:$B177),B177+1))</f>
        <v>175</v>
      </c>
      <c r="C178" s="239" t="str">
        <f t="shared" si="93"/>
        <v>S</v>
      </c>
      <c r="D178" s="240"/>
      <c r="E178" s="241" t="str">
        <f>IF(D178="","",COUNTIF($D$4:D178,D178))</f>
        <v/>
      </c>
      <c r="F178" s="310" t="str">
        <f>IF(D178="","",VLOOKUP(D178,'様式A-2'!$B$10:$E$434,4,0))</f>
        <v/>
      </c>
      <c r="G178" s="241"/>
      <c r="H178" s="241"/>
      <c r="I178" s="241"/>
      <c r="J178" s="241"/>
      <c r="K178" s="241"/>
      <c r="L178" s="346"/>
      <c r="M178" s="346"/>
      <c r="N178" s="346"/>
      <c r="O178" s="346"/>
      <c r="P178" s="388"/>
      <c r="Q178" s="242">
        <f t="shared" si="94"/>
        <v>0</v>
      </c>
      <c r="R178" s="243">
        <f t="shared" si="95"/>
        <v>0</v>
      </c>
      <c r="S178" s="243" t="str">
        <f t="shared" si="96"/>
        <v/>
      </c>
      <c r="T178" s="241"/>
      <c r="U178" s="241" t="str">
        <f t="shared" si="97"/>
        <v/>
      </c>
      <c r="V178" s="241" t="str">
        <f t="shared" si="131"/>
        <v/>
      </c>
      <c r="W178" s="241"/>
      <c r="X178" s="241"/>
      <c r="Y178" s="241" t="str">
        <f t="shared" si="98"/>
        <v/>
      </c>
      <c r="Z178" s="241" t="str">
        <f t="shared" si="99"/>
        <v/>
      </c>
      <c r="AA178" s="241" t="str">
        <f t="shared" si="90"/>
        <v/>
      </c>
      <c r="AB178" s="241" t="str">
        <f t="shared" si="100"/>
        <v/>
      </c>
      <c r="AC178" s="241" t="str">
        <f t="shared" si="101"/>
        <v/>
      </c>
      <c r="AD178" s="241" t="str">
        <f t="shared" si="102"/>
        <v/>
      </c>
      <c r="AE178" s="241" t="str">
        <f t="shared" si="91"/>
        <v/>
      </c>
      <c r="AF178" s="241" t="str">
        <f t="shared" si="92"/>
        <v/>
      </c>
      <c r="AG178" s="241"/>
      <c r="AH178" s="242" t="str">
        <f t="shared" si="130"/>
        <v/>
      </c>
      <c r="AI178" s="242" t="str">
        <f t="shared" si="103"/>
        <v/>
      </c>
      <c r="BG178" s="245">
        <f t="shared" si="104"/>
        <v>0</v>
      </c>
      <c r="BH178" s="242">
        <f t="shared" si="105"/>
        <v>0</v>
      </c>
      <c r="BI178" s="242">
        <f t="shared" si="106"/>
        <v>0</v>
      </c>
      <c r="BJ178" s="242">
        <f t="shared" si="107"/>
        <v>0</v>
      </c>
      <c r="BK178" s="351">
        <f t="shared" si="108"/>
        <v>0</v>
      </c>
      <c r="BL178" s="246">
        <f t="shared" si="109"/>
        <v>0</v>
      </c>
      <c r="BM178" s="243">
        <f t="shared" si="110"/>
        <v>0</v>
      </c>
      <c r="BN178" s="243">
        <f t="shared" si="111"/>
        <v>0</v>
      </c>
      <c r="BO178" s="247">
        <f t="shared" si="112"/>
        <v>0</v>
      </c>
      <c r="BP178" s="248">
        <f t="shared" si="113"/>
        <v>0</v>
      </c>
      <c r="BQ178" s="243">
        <f t="shared" si="114"/>
        <v>0</v>
      </c>
      <c r="BR178" s="243">
        <f t="shared" si="115"/>
        <v>0</v>
      </c>
      <c r="BS178" s="249">
        <f t="shared" si="116"/>
        <v>0</v>
      </c>
      <c r="BT178" s="255" t="str">
        <f t="shared" si="129"/>
        <v/>
      </c>
      <c r="BU178" s="350">
        <f t="shared" si="117"/>
        <v>0</v>
      </c>
      <c r="BV178" s="350">
        <f t="shared" si="118"/>
        <v>0</v>
      </c>
      <c r="BW178" s="350">
        <f t="shared" si="119"/>
        <v>0</v>
      </c>
      <c r="BX178" s="353">
        <f t="shared" si="120"/>
        <v>0</v>
      </c>
      <c r="BY178" s="246">
        <f t="shared" si="121"/>
        <v>0</v>
      </c>
      <c r="BZ178" s="243">
        <f t="shared" si="122"/>
        <v>0</v>
      </c>
      <c r="CA178" s="243">
        <f t="shared" si="123"/>
        <v>0</v>
      </c>
      <c r="CB178" s="247">
        <f t="shared" si="124"/>
        <v>0</v>
      </c>
      <c r="CC178" s="246">
        <f t="shared" si="125"/>
        <v>0</v>
      </c>
      <c r="CD178" s="243">
        <f t="shared" si="126"/>
        <v>0</v>
      </c>
      <c r="CE178" s="243">
        <f t="shared" si="127"/>
        <v>0</v>
      </c>
      <c r="CF178" s="243">
        <f t="shared" si="128"/>
        <v>0</v>
      </c>
    </row>
    <row r="179" spans="1:84" ht="20.100000000000001" customHeight="1" x14ac:dyDescent="0.15">
      <c r="A179" s="252">
        <f>IF(A178="",ROW()-3-COUNTBLANK($A$4:$A178),A178+1)</f>
        <v>176</v>
      </c>
      <c r="B179" s="253">
        <f>IF(A179="","",IF(B178="",ROW()-3-COUNTBLANK($B$4:$B178),B178+1))</f>
        <v>176</v>
      </c>
      <c r="C179" s="239" t="str">
        <f t="shared" si="93"/>
        <v>S</v>
      </c>
      <c r="D179" s="240"/>
      <c r="E179" s="241" t="str">
        <f>IF(D179="","",COUNTIF($D$4:D179,D179))</f>
        <v/>
      </c>
      <c r="F179" s="310" t="str">
        <f>IF(D179="","",VLOOKUP(D179,'様式A-2'!$B$10:$E$434,4,0))</f>
        <v/>
      </c>
      <c r="G179" s="241"/>
      <c r="H179" s="241"/>
      <c r="I179" s="241"/>
      <c r="J179" s="241"/>
      <c r="K179" s="241"/>
      <c r="L179" s="346"/>
      <c r="M179" s="346"/>
      <c r="N179" s="346"/>
      <c r="O179" s="346"/>
      <c r="P179" s="388"/>
      <c r="Q179" s="242">
        <f t="shared" si="94"/>
        <v>0</v>
      </c>
      <c r="R179" s="243">
        <f t="shared" si="95"/>
        <v>0</v>
      </c>
      <c r="S179" s="243" t="str">
        <f t="shared" si="96"/>
        <v/>
      </c>
      <c r="T179" s="241"/>
      <c r="U179" s="241" t="str">
        <f t="shared" si="97"/>
        <v/>
      </c>
      <c r="V179" s="241" t="str">
        <f t="shared" si="131"/>
        <v/>
      </c>
      <c r="W179" s="241"/>
      <c r="X179" s="241"/>
      <c r="Y179" s="241" t="str">
        <f t="shared" si="98"/>
        <v/>
      </c>
      <c r="Z179" s="241" t="str">
        <f t="shared" si="99"/>
        <v/>
      </c>
      <c r="AA179" s="241" t="str">
        <f t="shared" si="90"/>
        <v/>
      </c>
      <c r="AB179" s="241" t="str">
        <f t="shared" si="100"/>
        <v/>
      </c>
      <c r="AC179" s="241" t="str">
        <f t="shared" si="101"/>
        <v/>
      </c>
      <c r="AD179" s="241" t="str">
        <f t="shared" si="102"/>
        <v/>
      </c>
      <c r="AE179" s="241" t="str">
        <f t="shared" si="91"/>
        <v/>
      </c>
      <c r="AF179" s="241" t="str">
        <f t="shared" si="92"/>
        <v/>
      </c>
      <c r="AG179" s="241"/>
      <c r="AH179" s="242" t="str">
        <f t="shared" si="130"/>
        <v/>
      </c>
      <c r="AI179" s="242" t="str">
        <f t="shared" si="103"/>
        <v/>
      </c>
      <c r="BG179" s="245">
        <f t="shared" si="104"/>
        <v>0</v>
      </c>
      <c r="BH179" s="242">
        <f t="shared" si="105"/>
        <v>0</v>
      </c>
      <c r="BI179" s="242">
        <f t="shared" si="106"/>
        <v>0</v>
      </c>
      <c r="BJ179" s="242">
        <f t="shared" si="107"/>
        <v>0</v>
      </c>
      <c r="BK179" s="351">
        <f t="shared" si="108"/>
        <v>0</v>
      </c>
      <c r="BL179" s="246">
        <f t="shared" si="109"/>
        <v>0</v>
      </c>
      <c r="BM179" s="243">
        <f t="shared" si="110"/>
        <v>0</v>
      </c>
      <c r="BN179" s="243">
        <f t="shared" si="111"/>
        <v>0</v>
      </c>
      <c r="BO179" s="247">
        <f t="shared" si="112"/>
        <v>0</v>
      </c>
      <c r="BP179" s="248">
        <f t="shared" si="113"/>
        <v>0</v>
      </c>
      <c r="BQ179" s="243">
        <f t="shared" si="114"/>
        <v>0</v>
      </c>
      <c r="BR179" s="243">
        <f t="shared" si="115"/>
        <v>0</v>
      </c>
      <c r="BS179" s="249">
        <f t="shared" si="116"/>
        <v>0</v>
      </c>
      <c r="BT179" s="255" t="str">
        <f t="shared" si="129"/>
        <v/>
      </c>
      <c r="BU179" s="350">
        <f t="shared" si="117"/>
        <v>0</v>
      </c>
      <c r="BV179" s="350">
        <f t="shared" si="118"/>
        <v>0</v>
      </c>
      <c r="BW179" s="350">
        <f t="shared" si="119"/>
        <v>0</v>
      </c>
      <c r="BX179" s="353">
        <f t="shared" si="120"/>
        <v>0</v>
      </c>
      <c r="BY179" s="246">
        <f t="shared" si="121"/>
        <v>0</v>
      </c>
      <c r="BZ179" s="243">
        <f t="shared" si="122"/>
        <v>0</v>
      </c>
      <c r="CA179" s="243">
        <f t="shared" si="123"/>
        <v>0</v>
      </c>
      <c r="CB179" s="247">
        <f t="shared" si="124"/>
        <v>0</v>
      </c>
      <c r="CC179" s="246">
        <f t="shared" si="125"/>
        <v>0</v>
      </c>
      <c r="CD179" s="243">
        <f t="shared" si="126"/>
        <v>0</v>
      </c>
      <c r="CE179" s="243">
        <f t="shared" si="127"/>
        <v>0</v>
      </c>
      <c r="CF179" s="243">
        <f t="shared" si="128"/>
        <v>0</v>
      </c>
    </row>
    <row r="180" spans="1:84" ht="20.100000000000001" customHeight="1" x14ac:dyDescent="0.15">
      <c r="A180" s="252">
        <f>IF(A179="",ROW()-3-COUNTBLANK($A$4:$A179),A179+1)</f>
        <v>177</v>
      </c>
      <c r="B180" s="253">
        <f>IF(A180="","",IF(B179="",ROW()-3-COUNTBLANK($B$4:$B179),B179+1))</f>
        <v>177</v>
      </c>
      <c r="C180" s="239" t="str">
        <f t="shared" si="93"/>
        <v>S</v>
      </c>
      <c r="D180" s="240"/>
      <c r="E180" s="241" t="str">
        <f>IF(D180="","",COUNTIF($D$4:D180,D180))</f>
        <v/>
      </c>
      <c r="F180" s="310" t="str">
        <f>IF(D180="","",VLOOKUP(D180,'様式A-2'!$B$10:$E$434,4,0))</f>
        <v/>
      </c>
      <c r="G180" s="241"/>
      <c r="H180" s="241"/>
      <c r="I180" s="241"/>
      <c r="J180" s="241"/>
      <c r="K180" s="241"/>
      <c r="L180" s="346"/>
      <c r="M180" s="346"/>
      <c r="N180" s="346"/>
      <c r="O180" s="346"/>
      <c r="P180" s="388"/>
      <c r="Q180" s="242">
        <f t="shared" si="94"/>
        <v>0</v>
      </c>
      <c r="R180" s="243">
        <f t="shared" si="95"/>
        <v>0</v>
      </c>
      <c r="S180" s="243" t="str">
        <f t="shared" si="96"/>
        <v/>
      </c>
      <c r="T180" s="241"/>
      <c r="U180" s="241" t="str">
        <f t="shared" si="97"/>
        <v/>
      </c>
      <c r="V180" s="241" t="str">
        <f t="shared" si="131"/>
        <v/>
      </c>
      <c r="W180" s="241"/>
      <c r="X180" s="241"/>
      <c r="Y180" s="241" t="str">
        <f t="shared" si="98"/>
        <v/>
      </c>
      <c r="Z180" s="241" t="str">
        <f t="shared" si="99"/>
        <v/>
      </c>
      <c r="AA180" s="241" t="str">
        <f t="shared" si="90"/>
        <v/>
      </c>
      <c r="AB180" s="241" t="str">
        <f t="shared" si="100"/>
        <v/>
      </c>
      <c r="AC180" s="241" t="str">
        <f t="shared" si="101"/>
        <v/>
      </c>
      <c r="AD180" s="241" t="str">
        <f t="shared" si="102"/>
        <v/>
      </c>
      <c r="AE180" s="241" t="str">
        <f t="shared" si="91"/>
        <v/>
      </c>
      <c r="AF180" s="241" t="str">
        <f t="shared" si="92"/>
        <v/>
      </c>
      <c r="AG180" s="241"/>
      <c r="AH180" s="242" t="str">
        <f t="shared" si="130"/>
        <v/>
      </c>
      <c r="AI180" s="242" t="str">
        <f t="shared" si="103"/>
        <v/>
      </c>
      <c r="BG180" s="245">
        <f t="shared" si="104"/>
        <v>0</v>
      </c>
      <c r="BH180" s="242">
        <f t="shared" si="105"/>
        <v>0</v>
      </c>
      <c r="BI180" s="242">
        <f t="shared" si="106"/>
        <v>0</v>
      </c>
      <c r="BJ180" s="242">
        <f t="shared" si="107"/>
        <v>0</v>
      </c>
      <c r="BK180" s="351">
        <f t="shared" si="108"/>
        <v>0</v>
      </c>
      <c r="BL180" s="246">
        <f t="shared" si="109"/>
        <v>0</v>
      </c>
      <c r="BM180" s="243">
        <f t="shared" si="110"/>
        <v>0</v>
      </c>
      <c r="BN180" s="243">
        <f t="shared" si="111"/>
        <v>0</v>
      </c>
      <c r="BO180" s="247">
        <f t="shared" si="112"/>
        <v>0</v>
      </c>
      <c r="BP180" s="248">
        <f t="shared" si="113"/>
        <v>0</v>
      </c>
      <c r="BQ180" s="243">
        <f t="shared" si="114"/>
        <v>0</v>
      </c>
      <c r="BR180" s="243">
        <f t="shared" si="115"/>
        <v>0</v>
      </c>
      <c r="BS180" s="249">
        <f t="shared" si="116"/>
        <v>0</v>
      </c>
      <c r="BT180" s="255" t="str">
        <f t="shared" si="129"/>
        <v/>
      </c>
      <c r="BU180" s="350">
        <f t="shared" si="117"/>
        <v>0</v>
      </c>
      <c r="BV180" s="350">
        <f t="shared" si="118"/>
        <v>0</v>
      </c>
      <c r="BW180" s="350">
        <f t="shared" si="119"/>
        <v>0</v>
      </c>
      <c r="BX180" s="353">
        <f t="shared" si="120"/>
        <v>0</v>
      </c>
      <c r="BY180" s="246">
        <f t="shared" si="121"/>
        <v>0</v>
      </c>
      <c r="BZ180" s="243">
        <f t="shared" si="122"/>
        <v>0</v>
      </c>
      <c r="CA180" s="243">
        <f t="shared" si="123"/>
        <v>0</v>
      </c>
      <c r="CB180" s="247">
        <f t="shared" si="124"/>
        <v>0</v>
      </c>
      <c r="CC180" s="246">
        <f t="shared" si="125"/>
        <v>0</v>
      </c>
      <c r="CD180" s="243">
        <f t="shared" si="126"/>
        <v>0</v>
      </c>
      <c r="CE180" s="243">
        <f t="shared" si="127"/>
        <v>0</v>
      </c>
      <c r="CF180" s="243">
        <f t="shared" si="128"/>
        <v>0</v>
      </c>
    </row>
    <row r="181" spans="1:84" ht="20.100000000000001" customHeight="1" x14ac:dyDescent="0.15">
      <c r="A181" s="252">
        <f>IF(A180="",ROW()-3-COUNTBLANK($A$4:$A180),A180+1)</f>
        <v>178</v>
      </c>
      <c r="B181" s="253">
        <f>IF(A181="","",IF(B180="",ROW()-3-COUNTBLANK($B$4:$B180),B180+1))</f>
        <v>178</v>
      </c>
      <c r="C181" s="239" t="str">
        <f t="shared" si="93"/>
        <v>S</v>
      </c>
      <c r="D181" s="240"/>
      <c r="E181" s="241" t="str">
        <f>IF(D181="","",COUNTIF($D$4:D181,D181))</f>
        <v/>
      </c>
      <c r="F181" s="310" t="str">
        <f>IF(D181="","",VLOOKUP(D181,'様式A-2'!$B$10:$E$434,4,0))</f>
        <v/>
      </c>
      <c r="G181" s="241"/>
      <c r="H181" s="241"/>
      <c r="I181" s="241"/>
      <c r="J181" s="241"/>
      <c r="K181" s="241"/>
      <c r="L181" s="346"/>
      <c r="M181" s="346"/>
      <c r="N181" s="346"/>
      <c r="O181" s="346"/>
      <c r="P181" s="388"/>
      <c r="Q181" s="242">
        <f t="shared" si="94"/>
        <v>0</v>
      </c>
      <c r="R181" s="243">
        <f t="shared" si="95"/>
        <v>0</v>
      </c>
      <c r="S181" s="243" t="str">
        <f t="shared" si="96"/>
        <v/>
      </c>
      <c r="T181" s="241"/>
      <c r="U181" s="241" t="str">
        <f t="shared" si="97"/>
        <v/>
      </c>
      <c r="V181" s="241" t="str">
        <f t="shared" si="131"/>
        <v/>
      </c>
      <c r="W181" s="241"/>
      <c r="X181" s="241"/>
      <c r="Y181" s="241" t="str">
        <f t="shared" si="98"/>
        <v/>
      </c>
      <c r="Z181" s="241" t="str">
        <f t="shared" si="99"/>
        <v/>
      </c>
      <c r="AA181" s="241" t="str">
        <f t="shared" si="90"/>
        <v/>
      </c>
      <c r="AB181" s="241" t="str">
        <f t="shared" si="100"/>
        <v/>
      </c>
      <c r="AC181" s="241" t="str">
        <f t="shared" si="101"/>
        <v/>
      </c>
      <c r="AD181" s="241" t="str">
        <f t="shared" si="102"/>
        <v/>
      </c>
      <c r="AE181" s="241" t="str">
        <f t="shared" si="91"/>
        <v/>
      </c>
      <c r="AF181" s="241" t="str">
        <f t="shared" si="92"/>
        <v/>
      </c>
      <c r="AG181" s="241"/>
      <c r="AH181" s="242" t="str">
        <f t="shared" si="130"/>
        <v/>
      </c>
      <c r="AI181" s="242" t="str">
        <f t="shared" si="103"/>
        <v/>
      </c>
      <c r="BG181" s="245">
        <f t="shared" si="104"/>
        <v>0</v>
      </c>
      <c r="BH181" s="242">
        <f t="shared" si="105"/>
        <v>0</v>
      </c>
      <c r="BI181" s="242">
        <f t="shared" si="106"/>
        <v>0</v>
      </c>
      <c r="BJ181" s="242">
        <f t="shared" si="107"/>
        <v>0</v>
      </c>
      <c r="BK181" s="351">
        <f t="shared" si="108"/>
        <v>0</v>
      </c>
      <c r="BL181" s="246">
        <f t="shared" si="109"/>
        <v>0</v>
      </c>
      <c r="BM181" s="243">
        <f t="shared" si="110"/>
        <v>0</v>
      </c>
      <c r="BN181" s="243">
        <f t="shared" si="111"/>
        <v>0</v>
      </c>
      <c r="BO181" s="247">
        <f t="shared" si="112"/>
        <v>0</v>
      </c>
      <c r="BP181" s="248">
        <f t="shared" si="113"/>
        <v>0</v>
      </c>
      <c r="BQ181" s="243">
        <f t="shared" si="114"/>
        <v>0</v>
      </c>
      <c r="BR181" s="243">
        <f t="shared" si="115"/>
        <v>0</v>
      </c>
      <c r="BS181" s="249">
        <f t="shared" si="116"/>
        <v>0</v>
      </c>
      <c r="BT181" s="255" t="str">
        <f t="shared" si="129"/>
        <v/>
      </c>
      <c r="BU181" s="350">
        <f t="shared" si="117"/>
        <v>0</v>
      </c>
      <c r="BV181" s="350">
        <f t="shared" si="118"/>
        <v>0</v>
      </c>
      <c r="BW181" s="350">
        <f t="shared" si="119"/>
        <v>0</v>
      </c>
      <c r="BX181" s="353">
        <f t="shared" si="120"/>
        <v>0</v>
      </c>
      <c r="BY181" s="246">
        <f t="shared" si="121"/>
        <v>0</v>
      </c>
      <c r="BZ181" s="243">
        <f t="shared" si="122"/>
        <v>0</v>
      </c>
      <c r="CA181" s="243">
        <f t="shared" si="123"/>
        <v>0</v>
      </c>
      <c r="CB181" s="247">
        <f t="shared" si="124"/>
        <v>0</v>
      </c>
      <c r="CC181" s="246">
        <f t="shared" si="125"/>
        <v>0</v>
      </c>
      <c r="CD181" s="243">
        <f t="shared" si="126"/>
        <v>0</v>
      </c>
      <c r="CE181" s="243">
        <f t="shared" si="127"/>
        <v>0</v>
      </c>
      <c r="CF181" s="243">
        <f t="shared" si="128"/>
        <v>0</v>
      </c>
    </row>
    <row r="182" spans="1:84" ht="20.100000000000001" customHeight="1" x14ac:dyDescent="0.15">
      <c r="A182" s="252">
        <f>IF(A181="",ROW()-3-COUNTBLANK($A$4:$A181),A181+1)</f>
        <v>179</v>
      </c>
      <c r="B182" s="253">
        <f>IF(A182="","",IF(B181="",ROW()-3-COUNTBLANK($B$4:$B181),B181+1))</f>
        <v>179</v>
      </c>
      <c r="C182" s="239" t="str">
        <f t="shared" si="93"/>
        <v>S</v>
      </c>
      <c r="D182" s="240"/>
      <c r="E182" s="241" t="str">
        <f>IF(D182="","",COUNTIF($D$4:D182,D182))</f>
        <v/>
      </c>
      <c r="F182" s="310" t="str">
        <f>IF(D182="","",VLOOKUP(D182,'様式A-2'!$B$10:$E$434,4,0))</f>
        <v/>
      </c>
      <c r="G182" s="241"/>
      <c r="H182" s="241"/>
      <c r="I182" s="241"/>
      <c r="J182" s="241"/>
      <c r="K182" s="241"/>
      <c r="L182" s="346"/>
      <c r="M182" s="346"/>
      <c r="N182" s="346"/>
      <c r="O182" s="346"/>
      <c r="P182" s="388"/>
      <c r="Q182" s="242">
        <f t="shared" si="94"/>
        <v>0</v>
      </c>
      <c r="R182" s="243">
        <f t="shared" si="95"/>
        <v>0</v>
      </c>
      <c r="S182" s="243" t="str">
        <f t="shared" si="96"/>
        <v/>
      </c>
      <c r="T182" s="241"/>
      <c r="U182" s="241" t="str">
        <f t="shared" si="97"/>
        <v/>
      </c>
      <c r="V182" s="241" t="str">
        <f t="shared" si="131"/>
        <v/>
      </c>
      <c r="W182" s="241"/>
      <c r="X182" s="241"/>
      <c r="Y182" s="241" t="str">
        <f t="shared" si="98"/>
        <v/>
      </c>
      <c r="Z182" s="241" t="str">
        <f t="shared" si="99"/>
        <v/>
      </c>
      <c r="AA182" s="241" t="str">
        <f t="shared" si="90"/>
        <v/>
      </c>
      <c r="AB182" s="241" t="str">
        <f t="shared" si="100"/>
        <v/>
      </c>
      <c r="AC182" s="241" t="str">
        <f t="shared" si="101"/>
        <v/>
      </c>
      <c r="AD182" s="241" t="str">
        <f t="shared" si="102"/>
        <v/>
      </c>
      <c r="AE182" s="241" t="str">
        <f t="shared" si="91"/>
        <v/>
      </c>
      <c r="AF182" s="241" t="str">
        <f t="shared" si="92"/>
        <v/>
      </c>
      <c r="AG182" s="241"/>
      <c r="AH182" s="242" t="str">
        <f t="shared" si="130"/>
        <v/>
      </c>
      <c r="AI182" s="242" t="str">
        <f t="shared" si="103"/>
        <v/>
      </c>
      <c r="BG182" s="245">
        <f t="shared" si="104"/>
        <v>0</v>
      </c>
      <c r="BH182" s="242">
        <f t="shared" si="105"/>
        <v>0</v>
      </c>
      <c r="BI182" s="242">
        <f t="shared" si="106"/>
        <v>0</v>
      </c>
      <c r="BJ182" s="242">
        <f t="shared" si="107"/>
        <v>0</v>
      </c>
      <c r="BK182" s="351">
        <f t="shared" si="108"/>
        <v>0</v>
      </c>
      <c r="BL182" s="246">
        <f t="shared" si="109"/>
        <v>0</v>
      </c>
      <c r="BM182" s="243">
        <f t="shared" si="110"/>
        <v>0</v>
      </c>
      <c r="BN182" s="243">
        <f t="shared" si="111"/>
        <v>0</v>
      </c>
      <c r="BO182" s="247">
        <f t="shared" si="112"/>
        <v>0</v>
      </c>
      <c r="BP182" s="248">
        <f t="shared" si="113"/>
        <v>0</v>
      </c>
      <c r="BQ182" s="243">
        <f t="shared" si="114"/>
        <v>0</v>
      </c>
      <c r="BR182" s="243">
        <f t="shared" si="115"/>
        <v>0</v>
      </c>
      <c r="BS182" s="249">
        <f t="shared" si="116"/>
        <v>0</v>
      </c>
      <c r="BT182" s="255" t="str">
        <f t="shared" si="129"/>
        <v/>
      </c>
      <c r="BU182" s="350">
        <f t="shared" si="117"/>
        <v>0</v>
      </c>
      <c r="BV182" s="350">
        <f t="shared" si="118"/>
        <v>0</v>
      </c>
      <c r="BW182" s="350">
        <f t="shared" si="119"/>
        <v>0</v>
      </c>
      <c r="BX182" s="353">
        <f t="shared" si="120"/>
        <v>0</v>
      </c>
      <c r="BY182" s="246">
        <f t="shared" si="121"/>
        <v>0</v>
      </c>
      <c r="BZ182" s="243">
        <f t="shared" si="122"/>
        <v>0</v>
      </c>
      <c r="CA182" s="243">
        <f t="shared" si="123"/>
        <v>0</v>
      </c>
      <c r="CB182" s="247">
        <f t="shared" si="124"/>
        <v>0</v>
      </c>
      <c r="CC182" s="246">
        <f t="shared" si="125"/>
        <v>0</v>
      </c>
      <c r="CD182" s="243">
        <f t="shared" si="126"/>
        <v>0</v>
      </c>
      <c r="CE182" s="243">
        <f t="shared" si="127"/>
        <v>0</v>
      </c>
      <c r="CF182" s="243">
        <f t="shared" si="128"/>
        <v>0</v>
      </c>
    </row>
    <row r="183" spans="1:84" ht="20.100000000000001" customHeight="1" x14ac:dyDescent="0.15">
      <c r="A183" s="252">
        <f>IF(A182="",ROW()-3-COUNTBLANK($A$4:$A182),A182+1)</f>
        <v>180</v>
      </c>
      <c r="B183" s="253">
        <f>IF(A183="","",IF(B182="",ROW()-3-COUNTBLANK($B$4:$B182),B182+1))</f>
        <v>180</v>
      </c>
      <c r="C183" s="239" t="str">
        <f t="shared" si="93"/>
        <v>S</v>
      </c>
      <c r="D183" s="240"/>
      <c r="E183" s="241" t="str">
        <f>IF(D183="","",COUNTIF($D$4:D183,D183))</f>
        <v/>
      </c>
      <c r="F183" s="310" t="str">
        <f>IF(D183="","",VLOOKUP(D183,'様式A-2'!$B$10:$E$434,4,0))</f>
        <v/>
      </c>
      <c r="G183" s="241"/>
      <c r="H183" s="241"/>
      <c r="I183" s="241"/>
      <c r="J183" s="241"/>
      <c r="K183" s="241"/>
      <c r="L183" s="346"/>
      <c r="M183" s="346"/>
      <c r="N183" s="346"/>
      <c r="O183" s="346"/>
      <c r="P183" s="388"/>
      <c r="Q183" s="242">
        <f t="shared" si="94"/>
        <v>0</v>
      </c>
      <c r="R183" s="243">
        <f t="shared" si="95"/>
        <v>0</v>
      </c>
      <c r="S183" s="243" t="str">
        <f t="shared" si="96"/>
        <v/>
      </c>
      <c r="T183" s="241"/>
      <c r="U183" s="241" t="str">
        <f t="shared" si="97"/>
        <v/>
      </c>
      <c r="V183" s="241" t="str">
        <f t="shared" si="131"/>
        <v/>
      </c>
      <c r="W183" s="241"/>
      <c r="X183" s="241"/>
      <c r="Y183" s="241" t="str">
        <f t="shared" si="98"/>
        <v/>
      </c>
      <c r="Z183" s="241" t="str">
        <f t="shared" si="99"/>
        <v/>
      </c>
      <c r="AA183" s="241" t="str">
        <f t="shared" si="90"/>
        <v/>
      </c>
      <c r="AB183" s="241" t="str">
        <f t="shared" si="100"/>
        <v/>
      </c>
      <c r="AC183" s="241" t="str">
        <f t="shared" si="101"/>
        <v/>
      </c>
      <c r="AD183" s="241" t="str">
        <f t="shared" si="102"/>
        <v/>
      </c>
      <c r="AE183" s="241" t="str">
        <f t="shared" si="91"/>
        <v/>
      </c>
      <c r="AF183" s="241" t="str">
        <f t="shared" si="92"/>
        <v/>
      </c>
      <c r="AG183" s="241"/>
      <c r="AH183" s="242" t="str">
        <f t="shared" si="130"/>
        <v/>
      </c>
      <c r="AI183" s="242" t="str">
        <f t="shared" si="103"/>
        <v/>
      </c>
      <c r="BG183" s="245">
        <f t="shared" si="104"/>
        <v>0</v>
      </c>
      <c r="BH183" s="242">
        <f t="shared" si="105"/>
        <v>0</v>
      </c>
      <c r="BI183" s="242">
        <f t="shared" si="106"/>
        <v>0</v>
      </c>
      <c r="BJ183" s="242">
        <f t="shared" si="107"/>
        <v>0</v>
      </c>
      <c r="BK183" s="351">
        <f t="shared" si="108"/>
        <v>0</v>
      </c>
      <c r="BL183" s="246">
        <f t="shared" si="109"/>
        <v>0</v>
      </c>
      <c r="BM183" s="243">
        <f t="shared" si="110"/>
        <v>0</v>
      </c>
      <c r="BN183" s="243">
        <f t="shared" si="111"/>
        <v>0</v>
      </c>
      <c r="BO183" s="247">
        <f t="shared" si="112"/>
        <v>0</v>
      </c>
      <c r="BP183" s="248">
        <f t="shared" si="113"/>
        <v>0</v>
      </c>
      <c r="BQ183" s="243">
        <f t="shared" si="114"/>
        <v>0</v>
      </c>
      <c r="BR183" s="243">
        <f t="shared" si="115"/>
        <v>0</v>
      </c>
      <c r="BS183" s="249">
        <f t="shared" si="116"/>
        <v>0</v>
      </c>
      <c r="BT183" s="255" t="str">
        <f t="shared" si="129"/>
        <v/>
      </c>
      <c r="BU183" s="350">
        <f t="shared" si="117"/>
        <v>0</v>
      </c>
      <c r="BV183" s="350">
        <f t="shared" si="118"/>
        <v>0</v>
      </c>
      <c r="BW183" s="350">
        <f t="shared" si="119"/>
        <v>0</v>
      </c>
      <c r="BX183" s="353">
        <f t="shared" si="120"/>
        <v>0</v>
      </c>
      <c r="BY183" s="246">
        <f t="shared" si="121"/>
        <v>0</v>
      </c>
      <c r="BZ183" s="243">
        <f t="shared" si="122"/>
        <v>0</v>
      </c>
      <c r="CA183" s="243">
        <f t="shared" si="123"/>
        <v>0</v>
      </c>
      <c r="CB183" s="247">
        <f t="shared" si="124"/>
        <v>0</v>
      </c>
      <c r="CC183" s="246">
        <f t="shared" si="125"/>
        <v>0</v>
      </c>
      <c r="CD183" s="243">
        <f t="shared" si="126"/>
        <v>0</v>
      </c>
      <c r="CE183" s="243">
        <f t="shared" si="127"/>
        <v>0</v>
      </c>
      <c r="CF183" s="243">
        <f t="shared" si="128"/>
        <v>0</v>
      </c>
    </row>
    <row r="184" spans="1:84" ht="20.100000000000001" customHeight="1" x14ac:dyDescent="0.15">
      <c r="A184" s="252">
        <f>IF(A183="",ROW()-3-COUNTBLANK($A$4:$A183),A183+1)</f>
        <v>181</v>
      </c>
      <c r="B184" s="253">
        <f>IF(A184="","",IF(B183="",ROW()-3-COUNTBLANK($B$4:$B183),B183+1))</f>
        <v>181</v>
      </c>
      <c r="C184" s="239" t="str">
        <f t="shared" si="93"/>
        <v>S</v>
      </c>
      <c r="D184" s="240"/>
      <c r="E184" s="241" t="str">
        <f>IF(D184="","",COUNTIF($D$4:D184,D184))</f>
        <v/>
      </c>
      <c r="F184" s="310" t="str">
        <f>IF(D184="","",VLOOKUP(D184,'様式A-2'!$B$10:$E$434,4,0))</f>
        <v/>
      </c>
      <c r="G184" s="241"/>
      <c r="H184" s="241"/>
      <c r="I184" s="241"/>
      <c r="J184" s="241"/>
      <c r="K184" s="241"/>
      <c r="L184" s="346"/>
      <c r="M184" s="346"/>
      <c r="N184" s="346"/>
      <c r="O184" s="346"/>
      <c r="P184" s="388"/>
      <c r="Q184" s="242">
        <f t="shared" si="94"/>
        <v>0</v>
      </c>
      <c r="R184" s="243">
        <f t="shared" si="95"/>
        <v>0</v>
      </c>
      <c r="S184" s="243" t="str">
        <f t="shared" si="96"/>
        <v/>
      </c>
      <c r="T184" s="241"/>
      <c r="U184" s="241" t="str">
        <f t="shared" si="97"/>
        <v/>
      </c>
      <c r="V184" s="241" t="str">
        <f t="shared" si="131"/>
        <v/>
      </c>
      <c r="W184" s="241"/>
      <c r="X184" s="241"/>
      <c r="Y184" s="241" t="str">
        <f t="shared" si="98"/>
        <v/>
      </c>
      <c r="Z184" s="241" t="str">
        <f t="shared" si="99"/>
        <v/>
      </c>
      <c r="AA184" s="241" t="str">
        <f t="shared" si="90"/>
        <v/>
      </c>
      <c r="AB184" s="241" t="str">
        <f t="shared" si="100"/>
        <v/>
      </c>
      <c r="AC184" s="241" t="str">
        <f t="shared" si="101"/>
        <v/>
      </c>
      <c r="AD184" s="241" t="str">
        <f t="shared" si="102"/>
        <v/>
      </c>
      <c r="AE184" s="241" t="str">
        <f t="shared" si="91"/>
        <v/>
      </c>
      <c r="AF184" s="241" t="str">
        <f t="shared" si="92"/>
        <v/>
      </c>
      <c r="AG184" s="241"/>
      <c r="AH184" s="242" t="str">
        <f t="shared" si="130"/>
        <v/>
      </c>
      <c r="AI184" s="242" t="str">
        <f t="shared" si="103"/>
        <v/>
      </c>
      <c r="BG184" s="245">
        <f t="shared" si="104"/>
        <v>0</v>
      </c>
      <c r="BH184" s="242">
        <f t="shared" si="105"/>
        <v>0</v>
      </c>
      <c r="BI184" s="242">
        <f t="shared" si="106"/>
        <v>0</v>
      </c>
      <c r="BJ184" s="242">
        <f t="shared" si="107"/>
        <v>0</v>
      </c>
      <c r="BK184" s="351">
        <f t="shared" si="108"/>
        <v>0</v>
      </c>
      <c r="BL184" s="246">
        <f t="shared" si="109"/>
        <v>0</v>
      </c>
      <c r="BM184" s="243">
        <f t="shared" si="110"/>
        <v>0</v>
      </c>
      <c r="BN184" s="243">
        <f t="shared" si="111"/>
        <v>0</v>
      </c>
      <c r="BO184" s="247">
        <f t="shared" si="112"/>
        <v>0</v>
      </c>
      <c r="BP184" s="248">
        <f t="shared" si="113"/>
        <v>0</v>
      </c>
      <c r="BQ184" s="243">
        <f t="shared" si="114"/>
        <v>0</v>
      </c>
      <c r="BR184" s="243">
        <f t="shared" si="115"/>
        <v>0</v>
      </c>
      <c r="BS184" s="249">
        <f t="shared" si="116"/>
        <v>0</v>
      </c>
      <c r="BT184" s="255" t="str">
        <f t="shared" si="129"/>
        <v/>
      </c>
      <c r="BU184" s="350">
        <f t="shared" si="117"/>
        <v>0</v>
      </c>
      <c r="BV184" s="350">
        <f t="shared" si="118"/>
        <v>0</v>
      </c>
      <c r="BW184" s="350">
        <f t="shared" si="119"/>
        <v>0</v>
      </c>
      <c r="BX184" s="353">
        <f t="shared" si="120"/>
        <v>0</v>
      </c>
      <c r="BY184" s="246">
        <f t="shared" si="121"/>
        <v>0</v>
      </c>
      <c r="BZ184" s="243">
        <f t="shared" si="122"/>
        <v>0</v>
      </c>
      <c r="CA184" s="243">
        <f t="shared" si="123"/>
        <v>0</v>
      </c>
      <c r="CB184" s="247">
        <f t="shared" si="124"/>
        <v>0</v>
      </c>
      <c r="CC184" s="246">
        <f t="shared" si="125"/>
        <v>0</v>
      </c>
      <c r="CD184" s="243">
        <f t="shared" si="126"/>
        <v>0</v>
      </c>
      <c r="CE184" s="243">
        <f t="shared" si="127"/>
        <v>0</v>
      </c>
      <c r="CF184" s="243">
        <f t="shared" si="128"/>
        <v>0</v>
      </c>
    </row>
    <row r="185" spans="1:84" ht="20.100000000000001" customHeight="1" x14ac:dyDescent="0.15">
      <c r="A185" s="252">
        <f>IF(A184="",ROW()-3-COUNTBLANK($A$4:$A184),A184+1)</f>
        <v>182</v>
      </c>
      <c r="B185" s="253">
        <f>IF(A185="","",IF(B184="",ROW()-3-COUNTBLANK($B$4:$B184),B184+1))</f>
        <v>182</v>
      </c>
      <c r="C185" s="239" t="str">
        <f t="shared" si="93"/>
        <v>S</v>
      </c>
      <c r="D185" s="240"/>
      <c r="E185" s="241" t="str">
        <f>IF(D185="","",COUNTIF($D$4:D185,D185))</f>
        <v/>
      </c>
      <c r="F185" s="310" t="str">
        <f>IF(D185="","",VLOOKUP(D185,'様式A-2'!$B$10:$E$434,4,0))</f>
        <v/>
      </c>
      <c r="G185" s="241"/>
      <c r="H185" s="241"/>
      <c r="I185" s="241"/>
      <c r="J185" s="241"/>
      <c r="K185" s="241"/>
      <c r="L185" s="346"/>
      <c r="M185" s="346"/>
      <c r="N185" s="346"/>
      <c r="O185" s="346"/>
      <c r="P185" s="388"/>
      <c r="Q185" s="242">
        <f t="shared" si="94"/>
        <v>0</v>
      </c>
      <c r="R185" s="243">
        <f t="shared" si="95"/>
        <v>0</v>
      </c>
      <c r="S185" s="243" t="str">
        <f t="shared" si="96"/>
        <v/>
      </c>
      <c r="T185" s="241"/>
      <c r="U185" s="241" t="str">
        <f t="shared" si="97"/>
        <v/>
      </c>
      <c r="V185" s="241" t="str">
        <f t="shared" si="131"/>
        <v/>
      </c>
      <c r="W185" s="241"/>
      <c r="X185" s="241"/>
      <c r="Y185" s="241" t="str">
        <f t="shared" si="98"/>
        <v/>
      </c>
      <c r="Z185" s="241" t="str">
        <f t="shared" si="99"/>
        <v/>
      </c>
      <c r="AA185" s="241" t="str">
        <f t="shared" si="90"/>
        <v/>
      </c>
      <c r="AB185" s="241" t="str">
        <f t="shared" si="100"/>
        <v/>
      </c>
      <c r="AC185" s="241" t="str">
        <f t="shared" si="101"/>
        <v/>
      </c>
      <c r="AD185" s="241" t="str">
        <f t="shared" si="102"/>
        <v/>
      </c>
      <c r="AE185" s="241" t="str">
        <f t="shared" si="91"/>
        <v/>
      </c>
      <c r="AF185" s="241" t="str">
        <f t="shared" si="92"/>
        <v/>
      </c>
      <c r="AG185" s="241"/>
      <c r="AH185" s="242" t="str">
        <f t="shared" si="130"/>
        <v/>
      </c>
      <c r="AI185" s="242" t="str">
        <f t="shared" si="103"/>
        <v/>
      </c>
      <c r="BG185" s="245">
        <f t="shared" si="104"/>
        <v>0</v>
      </c>
      <c r="BH185" s="242">
        <f t="shared" si="105"/>
        <v>0</v>
      </c>
      <c r="BI185" s="242">
        <f t="shared" si="106"/>
        <v>0</v>
      </c>
      <c r="BJ185" s="242">
        <f t="shared" si="107"/>
        <v>0</v>
      </c>
      <c r="BK185" s="351">
        <f t="shared" si="108"/>
        <v>0</v>
      </c>
      <c r="BL185" s="246">
        <f t="shared" si="109"/>
        <v>0</v>
      </c>
      <c r="BM185" s="243">
        <f t="shared" si="110"/>
        <v>0</v>
      </c>
      <c r="BN185" s="243">
        <f t="shared" si="111"/>
        <v>0</v>
      </c>
      <c r="BO185" s="247">
        <f t="shared" si="112"/>
        <v>0</v>
      </c>
      <c r="BP185" s="248">
        <f t="shared" si="113"/>
        <v>0</v>
      </c>
      <c r="BQ185" s="243">
        <f t="shared" si="114"/>
        <v>0</v>
      </c>
      <c r="BR185" s="243">
        <f t="shared" si="115"/>
        <v>0</v>
      </c>
      <c r="BS185" s="249">
        <f t="shared" si="116"/>
        <v>0</v>
      </c>
      <c r="BT185" s="255" t="str">
        <f t="shared" si="129"/>
        <v/>
      </c>
      <c r="BU185" s="350">
        <f t="shared" si="117"/>
        <v>0</v>
      </c>
      <c r="BV185" s="350">
        <f t="shared" si="118"/>
        <v>0</v>
      </c>
      <c r="BW185" s="350">
        <f t="shared" si="119"/>
        <v>0</v>
      </c>
      <c r="BX185" s="353">
        <f t="shared" si="120"/>
        <v>0</v>
      </c>
      <c r="BY185" s="246">
        <f t="shared" si="121"/>
        <v>0</v>
      </c>
      <c r="BZ185" s="243">
        <f t="shared" si="122"/>
        <v>0</v>
      </c>
      <c r="CA185" s="243">
        <f t="shared" si="123"/>
        <v>0</v>
      </c>
      <c r="CB185" s="247">
        <f t="shared" si="124"/>
        <v>0</v>
      </c>
      <c r="CC185" s="246">
        <f t="shared" si="125"/>
        <v>0</v>
      </c>
      <c r="CD185" s="243">
        <f t="shared" si="126"/>
        <v>0</v>
      </c>
      <c r="CE185" s="243">
        <f t="shared" si="127"/>
        <v>0</v>
      </c>
      <c r="CF185" s="243">
        <f t="shared" si="128"/>
        <v>0</v>
      </c>
    </row>
    <row r="186" spans="1:84" ht="20.100000000000001" customHeight="1" x14ac:dyDescent="0.15">
      <c r="A186" s="252">
        <f>IF(A185="",ROW()-3-COUNTBLANK($A$4:$A185),A185+1)</f>
        <v>183</v>
      </c>
      <c r="B186" s="253">
        <f>IF(A186="","",IF(B185="",ROW()-3-COUNTBLANK($B$4:$B185),B185+1))</f>
        <v>183</v>
      </c>
      <c r="C186" s="239" t="str">
        <f t="shared" si="93"/>
        <v>S</v>
      </c>
      <c r="D186" s="240"/>
      <c r="E186" s="241" t="str">
        <f>IF(D186="","",COUNTIF($D$4:D186,D186))</f>
        <v/>
      </c>
      <c r="F186" s="310" t="str">
        <f>IF(D186="","",VLOOKUP(D186,'様式A-2'!$B$10:$E$434,4,0))</f>
        <v/>
      </c>
      <c r="G186" s="241"/>
      <c r="H186" s="241"/>
      <c r="I186" s="241"/>
      <c r="J186" s="241"/>
      <c r="K186" s="241"/>
      <c r="L186" s="346"/>
      <c r="M186" s="346"/>
      <c r="N186" s="346"/>
      <c r="O186" s="346"/>
      <c r="P186" s="388"/>
      <c r="Q186" s="242">
        <f t="shared" si="94"/>
        <v>0</v>
      </c>
      <c r="R186" s="243">
        <f t="shared" si="95"/>
        <v>0</v>
      </c>
      <c r="S186" s="243" t="str">
        <f t="shared" si="96"/>
        <v/>
      </c>
      <c r="T186" s="241"/>
      <c r="U186" s="241" t="str">
        <f t="shared" si="97"/>
        <v/>
      </c>
      <c r="V186" s="241" t="str">
        <f t="shared" si="131"/>
        <v/>
      </c>
      <c r="W186" s="241"/>
      <c r="X186" s="241"/>
      <c r="Y186" s="241" t="str">
        <f t="shared" si="98"/>
        <v/>
      </c>
      <c r="Z186" s="241" t="str">
        <f t="shared" si="99"/>
        <v/>
      </c>
      <c r="AA186" s="241" t="str">
        <f t="shared" si="90"/>
        <v/>
      </c>
      <c r="AB186" s="241" t="str">
        <f t="shared" si="100"/>
        <v/>
      </c>
      <c r="AC186" s="241" t="str">
        <f t="shared" si="101"/>
        <v/>
      </c>
      <c r="AD186" s="241" t="str">
        <f t="shared" si="102"/>
        <v/>
      </c>
      <c r="AE186" s="241" t="str">
        <f t="shared" si="91"/>
        <v/>
      </c>
      <c r="AF186" s="241" t="str">
        <f t="shared" si="92"/>
        <v/>
      </c>
      <c r="AG186" s="241"/>
      <c r="AH186" s="242" t="str">
        <f t="shared" si="130"/>
        <v/>
      </c>
      <c r="AI186" s="242" t="str">
        <f t="shared" si="103"/>
        <v/>
      </c>
      <c r="BG186" s="245">
        <f t="shared" si="104"/>
        <v>0</v>
      </c>
      <c r="BH186" s="242">
        <f t="shared" si="105"/>
        <v>0</v>
      </c>
      <c r="BI186" s="242">
        <f t="shared" si="106"/>
        <v>0</v>
      </c>
      <c r="BJ186" s="242">
        <f t="shared" si="107"/>
        <v>0</v>
      </c>
      <c r="BK186" s="351">
        <f t="shared" si="108"/>
        <v>0</v>
      </c>
      <c r="BL186" s="246">
        <f t="shared" si="109"/>
        <v>0</v>
      </c>
      <c r="BM186" s="243">
        <f t="shared" si="110"/>
        <v>0</v>
      </c>
      <c r="BN186" s="243">
        <f t="shared" si="111"/>
        <v>0</v>
      </c>
      <c r="BO186" s="247">
        <f t="shared" si="112"/>
        <v>0</v>
      </c>
      <c r="BP186" s="248">
        <f t="shared" si="113"/>
        <v>0</v>
      </c>
      <c r="BQ186" s="243">
        <f t="shared" si="114"/>
        <v>0</v>
      </c>
      <c r="BR186" s="243">
        <f t="shared" si="115"/>
        <v>0</v>
      </c>
      <c r="BS186" s="249">
        <f t="shared" si="116"/>
        <v>0</v>
      </c>
      <c r="BT186" s="255" t="str">
        <f t="shared" si="129"/>
        <v/>
      </c>
      <c r="BU186" s="350">
        <f t="shared" si="117"/>
        <v>0</v>
      </c>
      <c r="BV186" s="350">
        <f t="shared" si="118"/>
        <v>0</v>
      </c>
      <c r="BW186" s="350">
        <f t="shared" si="119"/>
        <v>0</v>
      </c>
      <c r="BX186" s="353">
        <f t="shared" si="120"/>
        <v>0</v>
      </c>
      <c r="BY186" s="246">
        <f t="shared" si="121"/>
        <v>0</v>
      </c>
      <c r="BZ186" s="243">
        <f t="shared" si="122"/>
        <v>0</v>
      </c>
      <c r="CA186" s="243">
        <f t="shared" si="123"/>
        <v>0</v>
      </c>
      <c r="CB186" s="247">
        <f t="shared" si="124"/>
        <v>0</v>
      </c>
      <c r="CC186" s="246">
        <f t="shared" si="125"/>
        <v>0</v>
      </c>
      <c r="CD186" s="243">
        <f t="shared" si="126"/>
        <v>0</v>
      </c>
      <c r="CE186" s="243">
        <f t="shared" si="127"/>
        <v>0</v>
      </c>
      <c r="CF186" s="243">
        <f t="shared" si="128"/>
        <v>0</v>
      </c>
    </row>
    <row r="187" spans="1:84" ht="20.100000000000001" customHeight="1" x14ac:dyDescent="0.15">
      <c r="A187" s="252">
        <f>IF(A186="",ROW()-3-COUNTBLANK($A$4:$A186),A186+1)</f>
        <v>184</v>
      </c>
      <c r="B187" s="253">
        <f>IF(A187="","",IF(B186="",ROW()-3-COUNTBLANK($B$4:$B186),B186+1))</f>
        <v>184</v>
      </c>
      <c r="C187" s="239" t="str">
        <f t="shared" si="93"/>
        <v>S</v>
      </c>
      <c r="D187" s="240"/>
      <c r="E187" s="241" t="str">
        <f>IF(D187="","",COUNTIF($D$4:D187,D187))</f>
        <v/>
      </c>
      <c r="F187" s="310" t="str">
        <f>IF(D187="","",VLOOKUP(D187,'様式A-2'!$B$10:$E$434,4,0))</f>
        <v/>
      </c>
      <c r="G187" s="241"/>
      <c r="H187" s="241"/>
      <c r="I187" s="241"/>
      <c r="J187" s="241"/>
      <c r="K187" s="241"/>
      <c r="L187" s="346"/>
      <c r="M187" s="346"/>
      <c r="N187" s="346"/>
      <c r="O187" s="346"/>
      <c r="P187" s="388"/>
      <c r="Q187" s="242">
        <f t="shared" si="94"/>
        <v>0</v>
      </c>
      <c r="R187" s="243">
        <f t="shared" si="95"/>
        <v>0</v>
      </c>
      <c r="S187" s="243" t="str">
        <f t="shared" si="96"/>
        <v/>
      </c>
      <c r="T187" s="241"/>
      <c r="U187" s="241" t="str">
        <f t="shared" si="97"/>
        <v/>
      </c>
      <c r="V187" s="241" t="str">
        <f t="shared" si="131"/>
        <v/>
      </c>
      <c r="W187" s="241"/>
      <c r="X187" s="241"/>
      <c r="Y187" s="241" t="str">
        <f t="shared" si="98"/>
        <v/>
      </c>
      <c r="Z187" s="241" t="str">
        <f t="shared" si="99"/>
        <v/>
      </c>
      <c r="AA187" s="241" t="str">
        <f t="shared" si="90"/>
        <v/>
      </c>
      <c r="AB187" s="241" t="str">
        <f t="shared" si="100"/>
        <v/>
      </c>
      <c r="AC187" s="241" t="str">
        <f t="shared" si="101"/>
        <v/>
      </c>
      <c r="AD187" s="241" t="str">
        <f t="shared" si="102"/>
        <v/>
      </c>
      <c r="AE187" s="241" t="str">
        <f t="shared" si="91"/>
        <v/>
      </c>
      <c r="AF187" s="241" t="str">
        <f t="shared" si="92"/>
        <v/>
      </c>
      <c r="AG187" s="241"/>
      <c r="AH187" s="242" t="str">
        <f t="shared" si="130"/>
        <v/>
      </c>
      <c r="AI187" s="242" t="str">
        <f t="shared" si="103"/>
        <v/>
      </c>
      <c r="BG187" s="245">
        <f t="shared" si="104"/>
        <v>0</v>
      </c>
      <c r="BH187" s="242">
        <f t="shared" si="105"/>
        <v>0</v>
      </c>
      <c r="BI187" s="242">
        <f t="shared" si="106"/>
        <v>0</v>
      </c>
      <c r="BJ187" s="242">
        <f t="shared" si="107"/>
        <v>0</v>
      </c>
      <c r="BK187" s="351">
        <f t="shared" si="108"/>
        <v>0</v>
      </c>
      <c r="BL187" s="246">
        <f t="shared" si="109"/>
        <v>0</v>
      </c>
      <c r="BM187" s="243">
        <f t="shared" si="110"/>
        <v>0</v>
      </c>
      <c r="BN187" s="243">
        <f t="shared" si="111"/>
        <v>0</v>
      </c>
      <c r="BO187" s="247">
        <f t="shared" si="112"/>
        <v>0</v>
      </c>
      <c r="BP187" s="248">
        <f t="shared" si="113"/>
        <v>0</v>
      </c>
      <c r="BQ187" s="243">
        <f t="shared" si="114"/>
        <v>0</v>
      </c>
      <c r="BR187" s="243">
        <f t="shared" si="115"/>
        <v>0</v>
      </c>
      <c r="BS187" s="249">
        <f t="shared" si="116"/>
        <v>0</v>
      </c>
      <c r="BT187" s="255" t="str">
        <f t="shared" si="129"/>
        <v/>
      </c>
      <c r="BU187" s="350">
        <f t="shared" si="117"/>
        <v>0</v>
      </c>
      <c r="BV187" s="350">
        <f t="shared" si="118"/>
        <v>0</v>
      </c>
      <c r="BW187" s="350">
        <f t="shared" si="119"/>
        <v>0</v>
      </c>
      <c r="BX187" s="353">
        <f t="shared" si="120"/>
        <v>0</v>
      </c>
      <c r="BY187" s="246">
        <f t="shared" si="121"/>
        <v>0</v>
      </c>
      <c r="BZ187" s="243">
        <f t="shared" si="122"/>
        <v>0</v>
      </c>
      <c r="CA187" s="243">
        <f t="shared" si="123"/>
        <v>0</v>
      </c>
      <c r="CB187" s="247">
        <f t="shared" si="124"/>
        <v>0</v>
      </c>
      <c r="CC187" s="246">
        <f t="shared" si="125"/>
        <v>0</v>
      </c>
      <c r="CD187" s="243">
        <f t="shared" si="126"/>
        <v>0</v>
      </c>
      <c r="CE187" s="243">
        <f t="shared" si="127"/>
        <v>0</v>
      </c>
      <c r="CF187" s="243">
        <f t="shared" si="128"/>
        <v>0</v>
      </c>
    </row>
    <row r="188" spans="1:84" ht="20.100000000000001" customHeight="1" x14ac:dyDescent="0.15">
      <c r="A188" s="252">
        <f>IF(A187="",ROW()-3-COUNTBLANK($A$4:$A187),A187+1)</f>
        <v>185</v>
      </c>
      <c r="B188" s="253">
        <f>IF(A188="","",IF(B187="",ROW()-3-COUNTBLANK($B$4:$B187),B187+1))</f>
        <v>185</v>
      </c>
      <c r="C188" s="239" t="str">
        <f t="shared" si="93"/>
        <v>S</v>
      </c>
      <c r="D188" s="240"/>
      <c r="E188" s="241" t="str">
        <f>IF(D188="","",COUNTIF($D$4:D188,D188))</f>
        <v/>
      </c>
      <c r="F188" s="310" t="str">
        <f>IF(D188="","",VLOOKUP(D188,'様式A-2'!$B$10:$E$434,4,0))</f>
        <v/>
      </c>
      <c r="G188" s="241"/>
      <c r="H188" s="241"/>
      <c r="I188" s="241"/>
      <c r="J188" s="241"/>
      <c r="K188" s="241"/>
      <c r="L188" s="346"/>
      <c r="M188" s="346"/>
      <c r="N188" s="346"/>
      <c r="O188" s="346"/>
      <c r="P188" s="388"/>
      <c r="Q188" s="242">
        <f t="shared" si="94"/>
        <v>0</v>
      </c>
      <c r="R188" s="243">
        <f t="shared" si="95"/>
        <v>0</v>
      </c>
      <c r="S188" s="243" t="str">
        <f t="shared" si="96"/>
        <v/>
      </c>
      <c r="T188" s="241"/>
      <c r="U188" s="241" t="str">
        <f t="shared" si="97"/>
        <v/>
      </c>
      <c r="V188" s="241" t="str">
        <f t="shared" si="131"/>
        <v/>
      </c>
      <c r="W188" s="241"/>
      <c r="X188" s="241"/>
      <c r="Y188" s="241" t="str">
        <f t="shared" si="98"/>
        <v/>
      </c>
      <c r="Z188" s="241" t="str">
        <f t="shared" si="99"/>
        <v/>
      </c>
      <c r="AA188" s="241" t="str">
        <f t="shared" si="90"/>
        <v/>
      </c>
      <c r="AB188" s="241" t="str">
        <f t="shared" si="100"/>
        <v/>
      </c>
      <c r="AC188" s="241" t="str">
        <f t="shared" si="101"/>
        <v/>
      </c>
      <c r="AD188" s="241" t="str">
        <f t="shared" si="102"/>
        <v/>
      </c>
      <c r="AE188" s="241" t="str">
        <f t="shared" si="91"/>
        <v/>
      </c>
      <c r="AF188" s="241" t="str">
        <f t="shared" si="92"/>
        <v/>
      </c>
      <c r="AG188" s="241"/>
      <c r="AH188" s="242" t="str">
        <f t="shared" si="130"/>
        <v/>
      </c>
      <c r="AI188" s="242" t="str">
        <f t="shared" si="103"/>
        <v/>
      </c>
      <c r="BG188" s="245">
        <f t="shared" si="104"/>
        <v>0</v>
      </c>
      <c r="BH188" s="242">
        <f t="shared" si="105"/>
        <v>0</v>
      </c>
      <c r="BI188" s="242">
        <f t="shared" si="106"/>
        <v>0</v>
      </c>
      <c r="BJ188" s="242">
        <f t="shared" si="107"/>
        <v>0</v>
      </c>
      <c r="BK188" s="351">
        <f t="shared" si="108"/>
        <v>0</v>
      </c>
      <c r="BL188" s="246">
        <f t="shared" si="109"/>
        <v>0</v>
      </c>
      <c r="BM188" s="243">
        <f t="shared" si="110"/>
        <v>0</v>
      </c>
      <c r="BN188" s="243">
        <f t="shared" si="111"/>
        <v>0</v>
      </c>
      <c r="BO188" s="247">
        <f t="shared" si="112"/>
        <v>0</v>
      </c>
      <c r="BP188" s="248">
        <f t="shared" si="113"/>
        <v>0</v>
      </c>
      <c r="BQ188" s="243">
        <f t="shared" si="114"/>
        <v>0</v>
      </c>
      <c r="BR188" s="243">
        <f t="shared" si="115"/>
        <v>0</v>
      </c>
      <c r="BS188" s="249">
        <f t="shared" si="116"/>
        <v>0</v>
      </c>
      <c r="BT188" s="255" t="str">
        <f t="shared" si="129"/>
        <v/>
      </c>
      <c r="BU188" s="350">
        <f t="shared" si="117"/>
        <v>0</v>
      </c>
      <c r="BV188" s="350">
        <f t="shared" si="118"/>
        <v>0</v>
      </c>
      <c r="BW188" s="350">
        <f t="shared" si="119"/>
        <v>0</v>
      </c>
      <c r="BX188" s="353">
        <f t="shared" si="120"/>
        <v>0</v>
      </c>
      <c r="BY188" s="246">
        <f t="shared" si="121"/>
        <v>0</v>
      </c>
      <c r="BZ188" s="243">
        <f t="shared" si="122"/>
        <v>0</v>
      </c>
      <c r="CA188" s="243">
        <f t="shared" si="123"/>
        <v>0</v>
      </c>
      <c r="CB188" s="247">
        <f t="shared" si="124"/>
        <v>0</v>
      </c>
      <c r="CC188" s="246">
        <f t="shared" si="125"/>
        <v>0</v>
      </c>
      <c r="CD188" s="243">
        <f t="shared" si="126"/>
        <v>0</v>
      </c>
      <c r="CE188" s="243">
        <f t="shared" si="127"/>
        <v>0</v>
      </c>
      <c r="CF188" s="243">
        <f t="shared" si="128"/>
        <v>0</v>
      </c>
    </row>
    <row r="189" spans="1:84" ht="20.100000000000001" customHeight="1" x14ac:dyDescent="0.15">
      <c r="A189" s="252">
        <f>IF(A188="",ROW()-3-COUNTBLANK($A$4:$A188),A188+1)</f>
        <v>186</v>
      </c>
      <c r="B189" s="253">
        <f>IF(A189="","",IF(B188="",ROW()-3-COUNTBLANK($B$4:$B188),B188+1))</f>
        <v>186</v>
      </c>
      <c r="C189" s="239" t="str">
        <f t="shared" si="93"/>
        <v>S</v>
      </c>
      <c r="D189" s="240"/>
      <c r="E189" s="241" t="str">
        <f>IF(D189="","",COUNTIF($D$4:D189,D189))</f>
        <v/>
      </c>
      <c r="F189" s="310" t="str">
        <f>IF(D189="","",VLOOKUP(D189,'様式A-2'!$B$10:$E$434,4,0))</f>
        <v/>
      </c>
      <c r="G189" s="241"/>
      <c r="H189" s="241"/>
      <c r="I189" s="241"/>
      <c r="J189" s="241"/>
      <c r="K189" s="241"/>
      <c r="L189" s="346"/>
      <c r="M189" s="346"/>
      <c r="N189" s="346"/>
      <c r="O189" s="346"/>
      <c r="P189" s="388"/>
      <c r="Q189" s="242">
        <f t="shared" si="94"/>
        <v>0</v>
      </c>
      <c r="R189" s="243">
        <f t="shared" si="95"/>
        <v>0</v>
      </c>
      <c r="S189" s="243" t="str">
        <f t="shared" si="96"/>
        <v/>
      </c>
      <c r="T189" s="241"/>
      <c r="U189" s="241" t="str">
        <f t="shared" si="97"/>
        <v/>
      </c>
      <c r="V189" s="241" t="str">
        <f t="shared" si="131"/>
        <v/>
      </c>
      <c r="W189" s="241"/>
      <c r="X189" s="241"/>
      <c r="Y189" s="241" t="str">
        <f t="shared" si="98"/>
        <v/>
      </c>
      <c r="Z189" s="241" t="str">
        <f t="shared" si="99"/>
        <v/>
      </c>
      <c r="AA189" s="241" t="str">
        <f t="shared" si="90"/>
        <v/>
      </c>
      <c r="AB189" s="241" t="str">
        <f t="shared" si="100"/>
        <v/>
      </c>
      <c r="AC189" s="241" t="str">
        <f t="shared" si="101"/>
        <v/>
      </c>
      <c r="AD189" s="241" t="str">
        <f t="shared" si="102"/>
        <v/>
      </c>
      <c r="AE189" s="241" t="str">
        <f t="shared" si="91"/>
        <v/>
      </c>
      <c r="AF189" s="241" t="str">
        <f t="shared" si="92"/>
        <v/>
      </c>
      <c r="AG189" s="241"/>
      <c r="AH189" s="242" t="str">
        <f t="shared" si="130"/>
        <v/>
      </c>
      <c r="AI189" s="242" t="str">
        <f t="shared" si="103"/>
        <v/>
      </c>
      <c r="BG189" s="245">
        <f t="shared" si="104"/>
        <v>0</v>
      </c>
      <c r="BH189" s="242">
        <f t="shared" si="105"/>
        <v>0</v>
      </c>
      <c r="BI189" s="242">
        <f t="shared" si="106"/>
        <v>0</v>
      </c>
      <c r="BJ189" s="242">
        <f t="shared" si="107"/>
        <v>0</v>
      </c>
      <c r="BK189" s="351">
        <f t="shared" si="108"/>
        <v>0</v>
      </c>
      <c r="BL189" s="246">
        <f t="shared" si="109"/>
        <v>0</v>
      </c>
      <c r="BM189" s="243">
        <f t="shared" si="110"/>
        <v>0</v>
      </c>
      <c r="BN189" s="243">
        <f t="shared" si="111"/>
        <v>0</v>
      </c>
      <c r="BO189" s="247">
        <f t="shared" si="112"/>
        <v>0</v>
      </c>
      <c r="BP189" s="248">
        <f t="shared" si="113"/>
        <v>0</v>
      </c>
      <c r="BQ189" s="243">
        <f t="shared" si="114"/>
        <v>0</v>
      </c>
      <c r="BR189" s="243">
        <f t="shared" si="115"/>
        <v>0</v>
      </c>
      <c r="BS189" s="249">
        <f t="shared" si="116"/>
        <v>0</v>
      </c>
      <c r="BT189" s="255" t="str">
        <f t="shared" si="129"/>
        <v/>
      </c>
      <c r="BU189" s="350">
        <f t="shared" si="117"/>
        <v>0</v>
      </c>
      <c r="BV189" s="350">
        <f t="shared" si="118"/>
        <v>0</v>
      </c>
      <c r="BW189" s="350">
        <f t="shared" si="119"/>
        <v>0</v>
      </c>
      <c r="BX189" s="353">
        <f t="shared" si="120"/>
        <v>0</v>
      </c>
      <c r="BY189" s="246">
        <f t="shared" si="121"/>
        <v>0</v>
      </c>
      <c r="BZ189" s="243">
        <f t="shared" si="122"/>
        <v>0</v>
      </c>
      <c r="CA189" s="243">
        <f t="shared" si="123"/>
        <v>0</v>
      </c>
      <c r="CB189" s="247">
        <f t="shared" si="124"/>
        <v>0</v>
      </c>
      <c r="CC189" s="246">
        <f t="shared" si="125"/>
        <v>0</v>
      </c>
      <c r="CD189" s="243">
        <f t="shared" si="126"/>
        <v>0</v>
      </c>
      <c r="CE189" s="243">
        <f t="shared" si="127"/>
        <v>0</v>
      </c>
      <c r="CF189" s="243">
        <f t="shared" si="128"/>
        <v>0</v>
      </c>
    </row>
    <row r="190" spans="1:84" ht="20.100000000000001" customHeight="1" x14ac:dyDescent="0.15">
      <c r="A190" s="252">
        <f>IF(A189="",ROW()-3-COUNTBLANK($A$4:$A189),A189+1)</f>
        <v>187</v>
      </c>
      <c r="B190" s="253">
        <f>IF(A190="","",IF(B189="",ROW()-3-COUNTBLANK($B$4:$B189),B189+1))</f>
        <v>187</v>
      </c>
      <c r="C190" s="239" t="str">
        <f t="shared" si="93"/>
        <v>S</v>
      </c>
      <c r="D190" s="240"/>
      <c r="E190" s="241" t="str">
        <f>IF(D190="","",COUNTIF($D$4:D190,D190))</f>
        <v/>
      </c>
      <c r="F190" s="310" t="str">
        <f>IF(D190="","",VLOOKUP(D190,'様式A-2'!$B$10:$E$434,4,0))</f>
        <v/>
      </c>
      <c r="G190" s="241"/>
      <c r="H190" s="241"/>
      <c r="I190" s="241"/>
      <c r="J190" s="241"/>
      <c r="K190" s="241"/>
      <c r="L190" s="346"/>
      <c r="M190" s="346"/>
      <c r="N190" s="346"/>
      <c r="O190" s="346"/>
      <c r="P190" s="388"/>
      <c r="Q190" s="242">
        <f t="shared" si="94"/>
        <v>0</v>
      </c>
      <c r="R190" s="243">
        <f t="shared" si="95"/>
        <v>0</v>
      </c>
      <c r="S190" s="243" t="str">
        <f t="shared" si="96"/>
        <v/>
      </c>
      <c r="T190" s="241"/>
      <c r="U190" s="241" t="str">
        <f t="shared" si="97"/>
        <v/>
      </c>
      <c r="V190" s="241" t="str">
        <f t="shared" si="131"/>
        <v/>
      </c>
      <c r="W190" s="241"/>
      <c r="X190" s="241"/>
      <c r="Y190" s="241" t="str">
        <f t="shared" si="98"/>
        <v/>
      </c>
      <c r="Z190" s="241" t="str">
        <f t="shared" si="99"/>
        <v/>
      </c>
      <c r="AA190" s="241" t="str">
        <f t="shared" si="90"/>
        <v/>
      </c>
      <c r="AB190" s="241" t="str">
        <f t="shared" si="100"/>
        <v/>
      </c>
      <c r="AC190" s="241" t="str">
        <f t="shared" si="101"/>
        <v/>
      </c>
      <c r="AD190" s="241" t="str">
        <f t="shared" si="102"/>
        <v/>
      </c>
      <c r="AE190" s="241" t="str">
        <f t="shared" si="91"/>
        <v/>
      </c>
      <c r="AF190" s="241" t="str">
        <f t="shared" si="92"/>
        <v/>
      </c>
      <c r="AG190" s="241"/>
      <c r="AH190" s="242" t="str">
        <f t="shared" si="130"/>
        <v/>
      </c>
      <c r="AI190" s="242" t="str">
        <f t="shared" si="103"/>
        <v/>
      </c>
      <c r="BG190" s="245">
        <f t="shared" si="104"/>
        <v>0</v>
      </c>
      <c r="BH190" s="242">
        <f t="shared" si="105"/>
        <v>0</v>
      </c>
      <c r="BI190" s="242">
        <f t="shared" si="106"/>
        <v>0</v>
      </c>
      <c r="BJ190" s="242">
        <f t="shared" si="107"/>
        <v>0</v>
      </c>
      <c r="BK190" s="351">
        <f t="shared" si="108"/>
        <v>0</v>
      </c>
      <c r="BL190" s="246">
        <f t="shared" si="109"/>
        <v>0</v>
      </c>
      <c r="BM190" s="243">
        <f t="shared" si="110"/>
        <v>0</v>
      </c>
      <c r="BN190" s="243">
        <f t="shared" si="111"/>
        <v>0</v>
      </c>
      <c r="BO190" s="247">
        <f t="shared" si="112"/>
        <v>0</v>
      </c>
      <c r="BP190" s="248">
        <f t="shared" si="113"/>
        <v>0</v>
      </c>
      <c r="BQ190" s="243">
        <f t="shared" si="114"/>
        <v>0</v>
      </c>
      <c r="BR190" s="243">
        <f t="shared" si="115"/>
        <v>0</v>
      </c>
      <c r="BS190" s="249">
        <f t="shared" si="116"/>
        <v>0</v>
      </c>
      <c r="BT190" s="255" t="str">
        <f t="shared" si="129"/>
        <v/>
      </c>
      <c r="BU190" s="350">
        <f t="shared" si="117"/>
        <v>0</v>
      </c>
      <c r="BV190" s="350">
        <f t="shared" si="118"/>
        <v>0</v>
      </c>
      <c r="BW190" s="350">
        <f t="shared" si="119"/>
        <v>0</v>
      </c>
      <c r="BX190" s="353">
        <f t="shared" si="120"/>
        <v>0</v>
      </c>
      <c r="BY190" s="246">
        <f t="shared" si="121"/>
        <v>0</v>
      </c>
      <c r="BZ190" s="243">
        <f t="shared" si="122"/>
        <v>0</v>
      </c>
      <c r="CA190" s="243">
        <f t="shared" si="123"/>
        <v>0</v>
      </c>
      <c r="CB190" s="247">
        <f t="shared" si="124"/>
        <v>0</v>
      </c>
      <c r="CC190" s="246">
        <f t="shared" si="125"/>
        <v>0</v>
      </c>
      <c r="CD190" s="243">
        <f t="shared" si="126"/>
        <v>0</v>
      </c>
      <c r="CE190" s="243">
        <f t="shared" si="127"/>
        <v>0</v>
      </c>
      <c r="CF190" s="243">
        <f t="shared" si="128"/>
        <v>0</v>
      </c>
    </row>
    <row r="191" spans="1:84" ht="20.100000000000001" customHeight="1" x14ac:dyDescent="0.15">
      <c r="A191" s="252">
        <f>IF(A190="",ROW()-3-COUNTBLANK($A$4:$A190),A190+1)</f>
        <v>188</v>
      </c>
      <c r="B191" s="253">
        <f>IF(A191="","",IF(B190="",ROW()-3-COUNTBLANK($B$4:$B190),B190+1))</f>
        <v>188</v>
      </c>
      <c r="C191" s="239" t="str">
        <f t="shared" si="93"/>
        <v>S</v>
      </c>
      <c r="D191" s="240"/>
      <c r="E191" s="241" t="str">
        <f>IF(D191="","",COUNTIF($D$4:D191,D191))</f>
        <v/>
      </c>
      <c r="F191" s="310" t="str">
        <f>IF(D191="","",VLOOKUP(D191,'様式A-2'!$B$10:$E$434,4,0))</f>
        <v/>
      </c>
      <c r="G191" s="241"/>
      <c r="H191" s="241"/>
      <c r="I191" s="241"/>
      <c r="J191" s="241"/>
      <c r="K191" s="241"/>
      <c r="L191" s="346"/>
      <c r="M191" s="346"/>
      <c r="N191" s="346"/>
      <c r="O191" s="346"/>
      <c r="P191" s="388"/>
      <c r="Q191" s="242">
        <f t="shared" si="94"/>
        <v>0</v>
      </c>
      <c r="R191" s="243">
        <f t="shared" si="95"/>
        <v>0</v>
      </c>
      <c r="S191" s="243" t="str">
        <f t="shared" si="96"/>
        <v/>
      </c>
      <c r="T191" s="241"/>
      <c r="U191" s="241" t="str">
        <f t="shared" si="97"/>
        <v/>
      </c>
      <c r="V191" s="241" t="str">
        <f t="shared" si="131"/>
        <v/>
      </c>
      <c r="W191" s="241"/>
      <c r="X191" s="241"/>
      <c r="Y191" s="241" t="str">
        <f t="shared" si="98"/>
        <v/>
      </c>
      <c r="Z191" s="241" t="str">
        <f t="shared" si="99"/>
        <v/>
      </c>
      <c r="AA191" s="241" t="str">
        <f t="shared" si="90"/>
        <v/>
      </c>
      <c r="AB191" s="241" t="str">
        <f t="shared" si="100"/>
        <v/>
      </c>
      <c r="AC191" s="241" t="str">
        <f t="shared" si="101"/>
        <v/>
      </c>
      <c r="AD191" s="241" t="str">
        <f t="shared" si="102"/>
        <v/>
      </c>
      <c r="AE191" s="241" t="str">
        <f t="shared" si="91"/>
        <v/>
      </c>
      <c r="AF191" s="241" t="str">
        <f t="shared" si="92"/>
        <v/>
      </c>
      <c r="AG191" s="241"/>
      <c r="AH191" s="242" t="str">
        <f t="shared" si="130"/>
        <v/>
      </c>
      <c r="AI191" s="242" t="str">
        <f t="shared" si="103"/>
        <v/>
      </c>
      <c r="BG191" s="245">
        <f t="shared" si="104"/>
        <v>0</v>
      </c>
      <c r="BH191" s="242">
        <f t="shared" si="105"/>
        <v>0</v>
      </c>
      <c r="BI191" s="242">
        <f t="shared" si="106"/>
        <v>0</v>
      </c>
      <c r="BJ191" s="242">
        <f t="shared" si="107"/>
        <v>0</v>
      </c>
      <c r="BK191" s="351">
        <f t="shared" si="108"/>
        <v>0</v>
      </c>
      <c r="BL191" s="246">
        <f t="shared" si="109"/>
        <v>0</v>
      </c>
      <c r="BM191" s="243">
        <f t="shared" si="110"/>
        <v>0</v>
      </c>
      <c r="BN191" s="243">
        <f t="shared" si="111"/>
        <v>0</v>
      </c>
      <c r="BO191" s="247">
        <f t="shared" si="112"/>
        <v>0</v>
      </c>
      <c r="BP191" s="248">
        <f t="shared" si="113"/>
        <v>0</v>
      </c>
      <c r="BQ191" s="243">
        <f t="shared" si="114"/>
        <v>0</v>
      </c>
      <c r="BR191" s="243">
        <f t="shared" si="115"/>
        <v>0</v>
      </c>
      <c r="BS191" s="249">
        <f t="shared" si="116"/>
        <v>0</v>
      </c>
      <c r="BT191" s="255" t="str">
        <f t="shared" si="129"/>
        <v/>
      </c>
      <c r="BU191" s="350">
        <f t="shared" si="117"/>
        <v>0</v>
      </c>
      <c r="BV191" s="350">
        <f t="shared" si="118"/>
        <v>0</v>
      </c>
      <c r="BW191" s="350">
        <f t="shared" si="119"/>
        <v>0</v>
      </c>
      <c r="BX191" s="353">
        <f t="shared" si="120"/>
        <v>0</v>
      </c>
      <c r="BY191" s="246">
        <f t="shared" si="121"/>
        <v>0</v>
      </c>
      <c r="BZ191" s="243">
        <f t="shared" si="122"/>
        <v>0</v>
      </c>
      <c r="CA191" s="243">
        <f t="shared" si="123"/>
        <v>0</v>
      </c>
      <c r="CB191" s="247">
        <f t="shared" si="124"/>
        <v>0</v>
      </c>
      <c r="CC191" s="246">
        <f t="shared" si="125"/>
        <v>0</v>
      </c>
      <c r="CD191" s="243">
        <f t="shared" si="126"/>
        <v>0</v>
      </c>
      <c r="CE191" s="243">
        <f t="shared" si="127"/>
        <v>0</v>
      </c>
      <c r="CF191" s="243">
        <f t="shared" si="128"/>
        <v>0</v>
      </c>
    </row>
    <row r="192" spans="1:84" ht="20.100000000000001" customHeight="1" x14ac:dyDescent="0.15">
      <c r="A192" s="252">
        <f>IF(A191="",ROW()-3-COUNTBLANK($A$4:$A191),A191+1)</f>
        <v>189</v>
      </c>
      <c r="B192" s="253">
        <f>IF(A192="","",IF(B191="",ROW()-3-COUNTBLANK($B$4:$B191),B191+1))</f>
        <v>189</v>
      </c>
      <c r="C192" s="239" t="str">
        <f t="shared" si="93"/>
        <v>S</v>
      </c>
      <c r="D192" s="240"/>
      <c r="E192" s="241" t="str">
        <f>IF(D192="","",COUNTIF($D$4:D192,D192))</f>
        <v/>
      </c>
      <c r="F192" s="310" t="str">
        <f>IF(D192="","",VLOOKUP(D192,'様式A-2'!$B$10:$E$434,4,0))</f>
        <v/>
      </c>
      <c r="G192" s="241"/>
      <c r="H192" s="241"/>
      <c r="I192" s="241"/>
      <c r="J192" s="241"/>
      <c r="K192" s="241"/>
      <c r="L192" s="346"/>
      <c r="M192" s="346"/>
      <c r="N192" s="346"/>
      <c r="O192" s="346"/>
      <c r="P192" s="388"/>
      <c r="Q192" s="242">
        <f t="shared" si="94"/>
        <v>0</v>
      </c>
      <c r="R192" s="243">
        <f t="shared" si="95"/>
        <v>0</v>
      </c>
      <c r="S192" s="243" t="str">
        <f t="shared" si="96"/>
        <v/>
      </c>
      <c r="T192" s="241"/>
      <c r="U192" s="241" t="str">
        <f t="shared" si="97"/>
        <v/>
      </c>
      <c r="V192" s="241" t="str">
        <f t="shared" si="131"/>
        <v/>
      </c>
      <c r="W192" s="241"/>
      <c r="X192" s="241"/>
      <c r="Y192" s="241" t="str">
        <f t="shared" si="98"/>
        <v/>
      </c>
      <c r="Z192" s="241" t="str">
        <f t="shared" si="99"/>
        <v/>
      </c>
      <c r="AA192" s="241" t="str">
        <f t="shared" si="90"/>
        <v/>
      </c>
      <c r="AB192" s="241" t="str">
        <f t="shared" si="100"/>
        <v/>
      </c>
      <c r="AC192" s="241" t="str">
        <f t="shared" si="101"/>
        <v/>
      </c>
      <c r="AD192" s="241" t="str">
        <f t="shared" si="102"/>
        <v/>
      </c>
      <c r="AE192" s="241" t="str">
        <f t="shared" si="91"/>
        <v/>
      </c>
      <c r="AF192" s="241" t="str">
        <f t="shared" si="92"/>
        <v/>
      </c>
      <c r="AG192" s="241"/>
      <c r="AH192" s="242" t="str">
        <f t="shared" si="130"/>
        <v/>
      </c>
      <c r="AI192" s="242" t="str">
        <f t="shared" si="103"/>
        <v/>
      </c>
      <c r="BG192" s="245">
        <f t="shared" si="104"/>
        <v>0</v>
      </c>
      <c r="BH192" s="242">
        <f t="shared" si="105"/>
        <v>0</v>
      </c>
      <c r="BI192" s="242">
        <f t="shared" si="106"/>
        <v>0</v>
      </c>
      <c r="BJ192" s="242">
        <f t="shared" si="107"/>
        <v>0</v>
      </c>
      <c r="BK192" s="351">
        <f t="shared" si="108"/>
        <v>0</v>
      </c>
      <c r="BL192" s="246">
        <f t="shared" si="109"/>
        <v>0</v>
      </c>
      <c r="BM192" s="243">
        <f t="shared" si="110"/>
        <v>0</v>
      </c>
      <c r="BN192" s="243">
        <f t="shared" si="111"/>
        <v>0</v>
      </c>
      <c r="BO192" s="247">
        <f t="shared" si="112"/>
        <v>0</v>
      </c>
      <c r="BP192" s="248">
        <f t="shared" si="113"/>
        <v>0</v>
      </c>
      <c r="BQ192" s="243">
        <f t="shared" si="114"/>
        <v>0</v>
      </c>
      <c r="BR192" s="243">
        <f t="shared" si="115"/>
        <v>0</v>
      </c>
      <c r="BS192" s="249">
        <f t="shared" si="116"/>
        <v>0</v>
      </c>
      <c r="BT192" s="255" t="str">
        <f t="shared" si="129"/>
        <v/>
      </c>
      <c r="BU192" s="350">
        <f t="shared" si="117"/>
        <v>0</v>
      </c>
      <c r="BV192" s="350">
        <f t="shared" si="118"/>
        <v>0</v>
      </c>
      <c r="BW192" s="350">
        <f t="shared" si="119"/>
        <v>0</v>
      </c>
      <c r="BX192" s="353">
        <f t="shared" si="120"/>
        <v>0</v>
      </c>
      <c r="BY192" s="246">
        <f t="shared" si="121"/>
        <v>0</v>
      </c>
      <c r="BZ192" s="243">
        <f t="shared" si="122"/>
        <v>0</v>
      </c>
      <c r="CA192" s="243">
        <f t="shared" si="123"/>
        <v>0</v>
      </c>
      <c r="CB192" s="247">
        <f t="shared" si="124"/>
        <v>0</v>
      </c>
      <c r="CC192" s="246">
        <f t="shared" si="125"/>
        <v>0</v>
      </c>
      <c r="CD192" s="243">
        <f t="shared" si="126"/>
        <v>0</v>
      </c>
      <c r="CE192" s="243">
        <f t="shared" si="127"/>
        <v>0</v>
      </c>
      <c r="CF192" s="243">
        <f t="shared" si="128"/>
        <v>0</v>
      </c>
    </row>
    <row r="193" spans="1:84" ht="20.100000000000001" customHeight="1" x14ac:dyDescent="0.15">
      <c r="A193" s="252">
        <f>IF(A192="",ROW()-3-COUNTBLANK($A$4:$A192),A192+1)</f>
        <v>190</v>
      </c>
      <c r="B193" s="253">
        <f>IF(A193="","",IF(B192="",ROW()-3-COUNTBLANK($B$4:$B192),B192+1))</f>
        <v>190</v>
      </c>
      <c r="C193" s="239" t="str">
        <f t="shared" si="93"/>
        <v>S</v>
      </c>
      <c r="D193" s="240"/>
      <c r="E193" s="241" t="str">
        <f>IF(D193="","",COUNTIF($D$4:D193,D193))</f>
        <v/>
      </c>
      <c r="F193" s="310" t="str">
        <f>IF(D193="","",VLOOKUP(D193,'様式A-2'!$B$10:$E$434,4,0))</f>
        <v/>
      </c>
      <c r="G193" s="241"/>
      <c r="H193" s="241"/>
      <c r="I193" s="241"/>
      <c r="J193" s="241"/>
      <c r="K193" s="241"/>
      <c r="L193" s="346"/>
      <c r="M193" s="346"/>
      <c r="N193" s="346"/>
      <c r="O193" s="346"/>
      <c r="P193" s="388"/>
      <c r="Q193" s="242">
        <f t="shared" si="94"/>
        <v>0</v>
      </c>
      <c r="R193" s="243">
        <f t="shared" si="95"/>
        <v>0</v>
      </c>
      <c r="S193" s="243" t="str">
        <f t="shared" si="96"/>
        <v/>
      </c>
      <c r="T193" s="241"/>
      <c r="U193" s="241" t="str">
        <f t="shared" si="97"/>
        <v/>
      </c>
      <c r="V193" s="241" t="str">
        <f t="shared" si="131"/>
        <v/>
      </c>
      <c r="W193" s="241"/>
      <c r="X193" s="241"/>
      <c r="Y193" s="241" t="str">
        <f t="shared" si="98"/>
        <v/>
      </c>
      <c r="Z193" s="241" t="str">
        <f t="shared" si="99"/>
        <v/>
      </c>
      <c r="AA193" s="241" t="str">
        <f t="shared" si="90"/>
        <v/>
      </c>
      <c r="AB193" s="241" t="str">
        <f t="shared" si="100"/>
        <v/>
      </c>
      <c r="AC193" s="241" t="str">
        <f t="shared" si="101"/>
        <v/>
      </c>
      <c r="AD193" s="241" t="str">
        <f t="shared" si="102"/>
        <v/>
      </c>
      <c r="AE193" s="241" t="str">
        <f t="shared" si="91"/>
        <v/>
      </c>
      <c r="AF193" s="241" t="str">
        <f t="shared" si="92"/>
        <v/>
      </c>
      <c r="AG193" s="241"/>
      <c r="AH193" s="242" t="str">
        <f t="shared" si="130"/>
        <v/>
      </c>
      <c r="AI193" s="242" t="str">
        <f t="shared" si="103"/>
        <v/>
      </c>
      <c r="BG193" s="245">
        <f t="shared" si="104"/>
        <v>0</v>
      </c>
      <c r="BH193" s="242">
        <f t="shared" si="105"/>
        <v>0</v>
      </c>
      <c r="BI193" s="242">
        <f t="shared" si="106"/>
        <v>0</v>
      </c>
      <c r="BJ193" s="242">
        <f t="shared" si="107"/>
        <v>0</v>
      </c>
      <c r="BK193" s="351">
        <f t="shared" si="108"/>
        <v>0</v>
      </c>
      <c r="BL193" s="246">
        <f t="shared" si="109"/>
        <v>0</v>
      </c>
      <c r="BM193" s="243">
        <f t="shared" si="110"/>
        <v>0</v>
      </c>
      <c r="BN193" s="243">
        <f t="shared" si="111"/>
        <v>0</v>
      </c>
      <c r="BO193" s="247">
        <f t="shared" si="112"/>
        <v>0</v>
      </c>
      <c r="BP193" s="248">
        <f t="shared" si="113"/>
        <v>0</v>
      </c>
      <c r="BQ193" s="243">
        <f t="shared" si="114"/>
        <v>0</v>
      </c>
      <c r="BR193" s="243">
        <f t="shared" si="115"/>
        <v>0</v>
      </c>
      <c r="BS193" s="249">
        <f t="shared" si="116"/>
        <v>0</v>
      </c>
      <c r="BT193" s="255" t="str">
        <f t="shared" si="129"/>
        <v/>
      </c>
      <c r="BU193" s="350">
        <f t="shared" si="117"/>
        <v>0</v>
      </c>
      <c r="BV193" s="350">
        <f t="shared" si="118"/>
        <v>0</v>
      </c>
      <c r="BW193" s="350">
        <f t="shared" si="119"/>
        <v>0</v>
      </c>
      <c r="BX193" s="353">
        <f t="shared" si="120"/>
        <v>0</v>
      </c>
      <c r="BY193" s="246">
        <f t="shared" si="121"/>
        <v>0</v>
      </c>
      <c r="BZ193" s="243">
        <f t="shared" si="122"/>
        <v>0</v>
      </c>
      <c r="CA193" s="243">
        <f t="shared" si="123"/>
        <v>0</v>
      </c>
      <c r="CB193" s="247">
        <f t="shared" si="124"/>
        <v>0</v>
      </c>
      <c r="CC193" s="246">
        <f t="shared" si="125"/>
        <v>0</v>
      </c>
      <c r="CD193" s="243">
        <f t="shared" si="126"/>
        <v>0</v>
      </c>
      <c r="CE193" s="243">
        <f t="shared" si="127"/>
        <v>0</v>
      </c>
      <c r="CF193" s="243">
        <f t="shared" si="128"/>
        <v>0</v>
      </c>
    </row>
    <row r="194" spans="1:84" ht="20.100000000000001" customHeight="1" x14ac:dyDescent="0.15">
      <c r="A194" s="252">
        <f>IF(A193="",ROW()-3-COUNTBLANK($A$4:$A193),A193+1)</f>
        <v>191</v>
      </c>
      <c r="B194" s="253">
        <f>IF(A194="","",IF(B193="",ROW()-3-COUNTBLANK($B$4:$B193),B193+1))</f>
        <v>191</v>
      </c>
      <c r="C194" s="239" t="str">
        <f t="shared" si="93"/>
        <v>S</v>
      </c>
      <c r="D194" s="240"/>
      <c r="E194" s="241" t="str">
        <f>IF(D194="","",COUNTIF($D$4:D194,D194))</f>
        <v/>
      </c>
      <c r="F194" s="310" t="str">
        <f>IF(D194="","",VLOOKUP(D194,'様式A-2'!$B$10:$E$434,4,0))</f>
        <v/>
      </c>
      <c r="G194" s="241"/>
      <c r="H194" s="241"/>
      <c r="I194" s="241"/>
      <c r="J194" s="241"/>
      <c r="K194" s="241"/>
      <c r="L194" s="346"/>
      <c r="M194" s="346"/>
      <c r="N194" s="346"/>
      <c r="O194" s="346"/>
      <c r="P194" s="388"/>
      <c r="Q194" s="242">
        <f t="shared" si="94"/>
        <v>0</v>
      </c>
      <c r="R194" s="243">
        <f t="shared" si="95"/>
        <v>0</v>
      </c>
      <c r="S194" s="243" t="str">
        <f t="shared" si="96"/>
        <v/>
      </c>
      <c r="T194" s="241"/>
      <c r="U194" s="241" t="str">
        <f t="shared" si="97"/>
        <v/>
      </c>
      <c r="V194" s="241" t="str">
        <f t="shared" si="131"/>
        <v/>
      </c>
      <c r="W194" s="241"/>
      <c r="X194" s="241"/>
      <c r="Y194" s="241" t="str">
        <f t="shared" si="98"/>
        <v/>
      </c>
      <c r="Z194" s="241" t="str">
        <f t="shared" si="99"/>
        <v/>
      </c>
      <c r="AA194" s="241" t="str">
        <f t="shared" si="90"/>
        <v/>
      </c>
      <c r="AB194" s="241" t="str">
        <f t="shared" si="100"/>
        <v/>
      </c>
      <c r="AC194" s="241" t="str">
        <f t="shared" si="101"/>
        <v/>
      </c>
      <c r="AD194" s="241" t="str">
        <f t="shared" si="102"/>
        <v/>
      </c>
      <c r="AE194" s="241" t="str">
        <f t="shared" si="91"/>
        <v/>
      </c>
      <c r="AF194" s="241" t="str">
        <f t="shared" si="92"/>
        <v/>
      </c>
      <c r="AG194" s="241"/>
      <c r="AH194" s="242" t="str">
        <f t="shared" si="130"/>
        <v/>
      </c>
      <c r="AI194" s="242" t="str">
        <f t="shared" si="103"/>
        <v/>
      </c>
      <c r="BG194" s="245">
        <f t="shared" si="104"/>
        <v>0</v>
      </c>
      <c r="BH194" s="242">
        <f t="shared" si="105"/>
        <v>0</v>
      </c>
      <c r="BI194" s="242">
        <f t="shared" si="106"/>
        <v>0</v>
      </c>
      <c r="BJ194" s="242">
        <f t="shared" si="107"/>
        <v>0</v>
      </c>
      <c r="BK194" s="351">
        <f t="shared" si="108"/>
        <v>0</v>
      </c>
      <c r="BL194" s="246">
        <f t="shared" si="109"/>
        <v>0</v>
      </c>
      <c r="BM194" s="243">
        <f t="shared" si="110"/>
        <v>0</v>
      </c>
      <c r="BN194" s="243">
        <f t="shared" si="111"/>
        <v>0</v>
      </c>
      <c r="BO194" s="247">
        <f t="shared" si="112"/>
        <v>0</v>
      </c>
      <c r="BP194" s="248">
        <f t="shared" si="113"/>
        <v>0</v>
      </c>
      <c r="BQ194" s="243">
        <f t="shared" si="114"/>
        <v>0</v>
      </c>
      <c r="BR194" s="243">
        <f t="shared" si="115"/>
        <v>0</v>
      </c>
      <c r="BS194" s="249">
        <f t="shared" si="116"/>
        <v>0</v>
      </c>
      <c r="BT194" s="255" t="str">
        <f t="shared" si="129"/>
        <v/>
      </c>
      <c r="BU194" s="350">
        <f t="shared" si="117"/>
        <v>0</v>
      </c>
      <c r="BV194" s="350">
        <f t="shared" si="118"/>
        <v>0</v>
      </c>
      <c r="BW194" s="350">
        <f t="shared" si="119"/>
        <v>0</v>
      </c>
      <c r="BX194" s="353">
        <f t="shared" si="120"/>
        <v>0</v>
      </c>
      <c r="BY194" s="246">
        <f t="shared" si="121"/>
        <v>0</v>
      </c>
      <c r="BZ194" s="243">
        <f t="shared" si="122"/>
        <v>0</v>
      </c>
      <c r="CA194" s="243">
        <f t="shared" si="123"/>
        <v>0</v>
      </c>
      <c r="CB194" s="247">
        <f t="shared" si="124"/>
        <v>0</v>
      </c>
      <c r="CC194" s="246">
        <f t="shared" si="125"/>
        <v>0</v>
      </c>
      <c r="CD194" s="243">
        <f t="shared" si="126"/>
        <v>0</v>
      </c>
      <c r="CE194" s="243">
        <f t="shared" si="127"/>
        <v>0</v>
      </c>
      <c r="CF194" s="243">
        <f t="shared" si="128"/>
        <v>0</v>
      </c>
    </row>
    <row r="195" spans="1:84" ht="20.100000000000001" customHeight="1" x14ac:dyDescent="0.15">
      <c r="A195" s="252">
        <f>IF(A194="",ROW()-3-COUNTBLANK($A$4:$A194),A194+1)</f>
        <v>192</v>
      </c>
      <c r="B195" s="253">
        <f>IF(A195="","",IF(B194="",ROW()-3-COUNTBLANK($B$4:$B194),B194+1))</f>
        <v>192</v>
      </c>
      <c r="C195" s="239" t="str">
        <f t="shared" si="93"/>
        <v>S</v>
      </c>
      <c r="D195" s="240"/>
      <c r="E195" s="241" t="str">
        <f>IF(D195="","",COUNTIF($D$4:D195,D195))</f>
        <v/>
      </c>
      <c r="F195" s="310" t="str">
        <f>IF(D195="","",VLOOKUP(D195,'様式A-2'!$B$10:$E$434,4,0))</f>
        <v/>
      </c>
      <c r="G195" s="241"/>
      <c r="H195" s="241"/>
      <c r="I195" s="241"/>
      <c r="J195" s="241"/>
      <c r="K195" s="241"/>
      <c r="L195" s="346"/>
      <c r="M195" s="346"/>
      <c r="N195" s="346"/>
      <c r="O195" s="346"/>
      <c r="P195" s="388"/>
      <c r="Q195" s="242">
        <f t="shared" si="94"/>
        <v>0</v>
      </c>
      <c r="R195" s="243">
        <f t="shared" si="95"/>
        <v>0</v>
      </c>
      <c r="S195" s="243" t="str">
        <f t="shared" si="96"/>
        <v/>
      </c>
      <c r="T195" s="241"/>
      <c r="U195" s="241" t="str">
        <f t="shared" si="97"/>
        <v/>
      </c>
      <c r="V195" s="241" t="str">
        <f t="shared" si="131"/>
        <v/>
      </c>
      <c r="W195" s="241"/>
      <c r="X195" s="241"/>
      <c r="Y195" s="241" t="str">
        <f t="shared" si="98"/>
        <v/>
      </c>
      <c r="Z195" s="241" t="str">
        <f t="shared" si="99"/>
        <v/>
      </c>
      <c r="AA195" s="241" t="str">
        <f t="shared" si="90"/>
        <v/>
      </c>
      <c r="AB195" s="241" t="str">
        <f t="shared" si="100"/>
        <v/>
      </c>
      <c r="AC195" s="241" t="str">
        <f t="shared" si="101"/>
        <v/>
      </c>
      <c r="AD195" s="241" t="str">
        <f t="shared" si="102"/>
        <v/>
      </c>
      <c r="AE195" s="241" t="str">
        <f t="shared" si="91"/>
        <v/>
      </c>
      <c r="AF195" s="241" t="str">
        <f t="shared" si="92"/>
        <v/>
      </c>
      <c r="AG195" s="241"/>
      <c r="AH195" s="242" t="str">
        <f t="shared" si="130"/>
        <v/>
      </c>
      <c r="AI195" s="242" t="str">
        <f t="shared" si="103"/>
        <v/>
      </c>
      <c r="BG195" s="245">
        <f t="shared" si="104"/>
        <v>0</v>
      </c>
      <c r="BH195" s="242">
        <f t="shared" si="105"/>
        <v>0</v>
      </c>
      <c r="BI195" s="242">
        <f t="shared" si="106"/>
        <v>0</v>
      </c>
      <c r="BJ195" s="242">
        <f t="shared" si="107"/>
        <v>0</v>
      </c>
      <c r="BK195" s="351">
        <f t="shared" si="108"/>
        <v>0</v>
      </c>
      <c r="BL195" s="246">
        <f t="shared" si="109"/>
        <v>0</v>
      </c>
      <c r="BM195" s="243">
        <f t="shared" si="110"/>
        <v>0</v>
      </c>
      <c r="BN195" s="243">
        <f t="shared" si="111"/>
        <v>0</v>
      </c>
      <c r="BO195" s="247">
        <f t="shared" si="112"/>
        <v>0</v>
      </c>
      <c r="BP195" s="248">
        <f t="shared" si="113"/>
        <v>0</v>
      </c>
      <c r="BQ195" s="243">
        <f t="shared" si="114"/>
        <v>0</v>
      </c>
      <c r="BR195" s="243">
        <f t="shared" si="115"/>
        <v>0</v>
      </c>
      <c r="BS195" s="249">
        <f t="shared" si="116"/>
        <v>0</v>
      </c>
      <c r="BT195" s="255" t="str">
        <f t="shared" si="129"/>
        <v/>
      </c>
      <c r="BU195" s="350">
        <f t="shared" si="117"/>
        <v>0</v>
      </c>
      <c r="BV195" s="350">
        <f t="shared" si="118"/>
        <v>0</v>
      </c>
      <c r="BW195" s="350">
        <f t="shared" si="119"/>
        <v>0</v>
      </c>
      <c r="BX195" s="353">
        <f t="shared" si="120"/>
        <v>0</v>
      </c>
      <c r="BY195" s="246">
        <f t="shared" si="121"/>
        <v>0</v>
      </c>
      <c r="BZ195" s="243">
        <f t="shared" si="122"/>
        <v>0</v>
      </c>
      <c r="CA195" s="243">
        <f t="shared" si="123"/>
        <v>0</v>
      </c>
      <c r="CB195" s="247">
        <f t="shared" si="124"/>
        <v>0</v>
      </c>
      <c r="CC195" s="246">
        <f t="shared" si="125"/>
        <v>0</v>
      </c>
      <c r="CD195" s="243">
        <f t="shared" si="126"/>
        <v>0</v>
      </c>
      <c r="CE195" s="243">
        <f t="shared" si="127"/>
        <v>0</v>
      </c>
      <c r="CF195" s="243">
        <f t="shared" si="128"/>
        <v>0</v>
      </c>
    </row>
    <row r="196" spans="1:84" ht="20.100000000000001" customHeight="1" x14ac:dyDescent="0.15">
      <c r="A196" s="252">
        <f>IF(A195="",ROW()-3-COUNTBLANK($A$4:$A195),A195+1)</f>
        <v>193</v>
      </c>
      <c r="B196" s="253">
        <f>IF(A196="","",IF(B195="",ROW()-3-COUNTBLANK($B$4:$B195),B195+1))</f>
        <v>193</v>
      </c>
      <c r="C196" s="239" t="str">
        <f t="shared" si="93"/>
        <v>S</v>
      </c>
      <c r="D196" s="240"/>
      <c r="E196" s="241" t="str">
        <f>IF(D196="","",COUNTIF($D$4:D196,D196))</f>
        <v/>
      </c>
      <c r="F196" s="310" t="str">
        <f>IF(D196="","",VLOOKUP(D196,'様式A-2'!$B$10:$E$434,4,0))</f>
        <v/>
      </c>
      <c r="G196" s="241"/>
      <c r="H196" s="241"/>
      <c r="I196" s="241"/>
      <c r="J196" s="241"/>
      <c r="K196" s="241"/>
      <c r="L196" s="346"/>
      <c r="M196" s="346"/>
      <c r="N196" s="346"/>
      <c r="O196" s="346"/>
      <c r="P196" s="388"/>
      <c r="Q196" s="242">
        <f t="shared" si="94"/>
        <v>0</v>
      </c>
      <c r="R196" s="243">
        <f t="shared" si="95"/>
        <v>0</v>
      </c>
      <c r="S196" s="243" t="str">
        <f t="shared" si="96"/>
        <v/>
      </c>
      <c r="T196" s="241"/>
      <c r="U196" s="241" t="str">
        <f t="shared" si="97"/>
        <v/>
      </c>
      <c r="V196" s="241" t="str">
        <f t="shared" si="131"/>
        <v/>
      </c>
      <c r="W196" s="241"/>
      <c r="X196" s="241"/>
      <c r="Y196" s="241" t="str">
        <f t="shared" si="98"/>
        <v/>
      </c>
      <c r="Z196" s="241" t="str">
        <f t="shared" si="99"/>
        <v/>
      </c>
      <c r="AA196" s="241" t="str">
        <f t="shared" ref="AA196:AA259" si="132">IF(D196="","",IF(OR(X196="Ⅲ",X196="Ⅳ"),"要","否"))</f>
        <v/>
      </c>
      <c r="AB196" s="241" t="str">
        <f t="shared" si="100"/>
        <v/>
      </c>
      <c r="AC196" s="241" t="str">
        <f t="shared" si="101"/>
        <v/>
      </c>
      <c r="AD196" s="241" t="str">
        <f t="shared" si="102"/>
        <v/>
      </c>
      <c r="AE196" s="241" t="str">
        <f t="shared" ref="AE196:AE259" si="133">IF(D196="","",INDEX($AT$4:$AX$45,MATCH(K196,$AS$4:$AS$45,0),MATCH(X196,$AT$3:$AX$3,0)))</f>
        <v/>
      </c>
      <c r="AF196" s="241" t="str">
        <f t="shared" ref="AF196:AF259" si="134">IF(D196="","",INDEX($BA$4:$BE$45,MATCH(K196,$AZ$4:$AZ$45,0),MATCH(X196,$BA$3:$BE$3,0)))</f>
        <v/>
      </c>
      <c r="AG196" s="241"/>
      <c r="AH196" s="242" t="str">
        <f t="shared" si="130"/>
        <v/>
      </c>
      <c r="AI196" s="242" t="str">
        <f t="shared" si="103"/>
        <v/>
      </c>
      <c r="BG196" s="245">
        <f t="shared" si="104"/>
        <v>0</v>
      </c>
      <c r="BH196" s="242">
        <f t="shared" si="105"/>
        <v>0</v>
      </c>
      <c r="BI196" s="242">
        <f t="shared" si="106"/>
        <v>0</v>
      </c>
      <c r="BJ196" s="242">
        <f t="shared" si="107"/>
        <v>0</v>
      </c>
      <c r="BK196" s="351">
        <f t="shared" si="108"/>
        <v>0</v>
      </c>
      <c r="BL196" s="246">
        <f t="shared" si="109"/>
        <v>0</v>
      </c>
      <c r="BM196" s="243">
        <f t="shared" si="110"/>
        <v>0</v>
      </c>
      <c r="BN196" s="243">
        <f t="shared" si="111"/>
        <v>0</v>
      </c>
      <c r="BO196" s="247">
        <f t="shared" si="112"/>
        <v>0</v>
      </c>
      <c r="BP196" s="248">
        <f t="shared" si="113"/>
        <v>0</v>
      </c>
      <c r="BQ196" s="243">
        <f t="shared" si="114"/>
        <v>0</v>
      </c>
      <c r="BR196" s="243">
        <f t="shared" si="115"/>
        <v>0</v>
      </c>
      <c r="BS196" s="249">
        <f t="shared" si="116"/>
        <v>0</v>
      </c>
      <c r="BT196" s="255" t="str">
        <f t="shared" si="129"/>
        <v/>
      </c>
      <c r="BU196" s="350">
        <f t="shared" si="117"/>
        <v>0</v>
      </c>
      <c r="BV196" s="350">
        <f t="shared" si="118"/>
        <v>0</v>
      </c>
      <c r="BW196" s="350">
        <f t="shared" si="119"/>
        <v>0</v>
      </c>
      <c r="BX196" s="353">
        <f t="shared" si="120"/>
        <v>0</v>
      </c>
      <c r="BY196" s="246">
        <f t="shared" si="121"/>
        <v>0</v>
      </c>
      <c r="BZ196" s="243">
        <f t="shared" si="122"/>
        <v>0</v>
      </c>
      <c r="CA196" s="243">
        <f t="shared" si="123"/>
        <v>0</v>
      </c>
      <c r="CB196" s="247">
        <f t="shared" si="124"/>
        <v>0</v>
      </c>
      <c r="CC196" s="246">
        <f t="shared" si="125"/>
        <v>0</v>
      </c>
      <c r="CD196" s="243">
        <f t="shared" si="126"/>
        <v>0</v>
      </c>
      <c r="CE196" s="243">
        <f t="shared" si="127"/>
        <v>0</v>
      </c>
      <c r="CF196" s="243">
        <f t="shared" si="128"/>
        <v>0</v>
      </c>
    </row>
    <row r="197" spans="1:84" ht="20.100000000000001" customHeight="1" x14ac:dyDescent="0.15">
      <c r="A197" s="252">
        <f>IF(A196="",ROW()-3-COUNTBLANK($A$4:$A196),A196+1)</f>
        <v>194</v>
      </c>
      <c r="B197" s="253">
        <f>IF(A197="","",IF(B196="",ROW()-3-COUNTBLANK($B$4:$B196),B196+1))</f>
        <v>194</v>
      </c>
      <c r="C197" s="239" t="str">
        <f t="shared" ref="C197:C260" si="135">D197&amp;"S"&amp;E197</f>
        <v>S</v>
      </c>
      <c r="D197" s="240"/>
      <c r="E197" s="241" t="str">
        <f>IF(D197="","",COUNTIF($D$4:D197,D197))</f>
        <v/>
      </c>
      <c r="F197" s="310" t="str">
        <f>IF(D197="","",VLOOKUP(D197,'様式A-2'!$B$10:$E$434,4,0))</f>
        <v/>
      </c>
      <c r="G197" s="241"/>
      <c r="H197" s="241"/>
      <c r="I197" s="241"/>
      <c r="J197" s="241"/>
      <c r="K197" s="241"/>
      <c r="L197" s="346"/>
      <c r="M197" s="346"/>
      <c r="N197" s="346"/>
      <c r="O197" s="346"/>
      <c r="P197" s="388"/>
      <c r="Q197" s="242">
        <f t="shared" ref="Q197:Q260" si="136">IF(C197="","",IF(K197="ひび割れ","幅"&amp;TEXT(L197,"0.0")&amp;"mm×長さ"&amp;TEXT(M197,"0.0")&amp;"m",IF(N197="",P197,TEXT(N197,"0.0")&amp;"m×"&amp;TEXT(O197,"0.0")&amp;"m "&amp;P197)))</f>
        <v>0</v>
      </c>
      <c r="R197" s="243">
        <f t="shared" ref="R197:R260" si="137">ROUND(N197*O197,2)</f>
        <v>0</v>
      </c>
      <c r="S197" s="243" t="str">
        <f t="shared" ref="S197:S260" si="138">IF(K197="ひび割れ","幅"&amp;TEXT(L197,"0.0")&amp;"mm "&amp;J197,IF(P197="","",P197))</f>
        <v/>
      </c>
      <c r="T197" s="241"/>
      <c r="U197" s="241" t="str">
        <f t="shared" ref="U197:U260" si="139">IF(T197="新規確認","－","")</f>
        <v/>
      </c>
      <c r="V197" s="241" t="str">
        <f t="shared" si="131"/>
        <v/>
      </c>
      <c r="W197" s="241"/>
      <c r="X197" s="241"/>
      <c r="Y197" s="241" t="str">
        <f t="shared" ref="Y197:Y260" si="140">IF(D197="","",IF(AND(W197&lt;&gt;"",OR(W197="Ⅱa",W197="Ⅱb")),"Ⅱ",IF(W197&lt;&gt;"",W197,IF(OR(X197="Ⅱa",X197="Ⅱb"),"Ⅱ",X197))))</f>
        <v/>
      </c>
      <c r="Z197" s="241" t="str">
        <f t="shared" ref="Z197:Z260" si="141">IF(D197="","",IF(OR(X197="Ⅱa",X197="Ⅱb"),"Ⅱ",X197))</f>
        <v/>
      </c>
      <c r="AA197" s="241" t="str">
        <f t="shared" si="132"/>
        <v/>
      </c>
      <c r="AB197" s="241" t="str">
        <f t="shared" ref="AB197:AB260" si="142">IF(D197="","",IF(X197="Ⅰ","否",IF(OR(X197="Ⅱb",X197="Ⅱa"),"要監視",IF(OR(X197="Ⅲ",X197="Ⅳ"),"要対策",""))))</f>
        <v/>
      </c>
      <c r="AC197" s="241" t="str">
        <f t="shared" ref="AC197:AC260" si="143">IF(D197="","",IF(T197="対策済","済",IF(OR(T197="新規確認",W197="Ⅰ",AND(W197="",X197="Ⅰ")),"－",IF(AND(W197&lt;&gt;"Ⅰ",X197="Ⅰ"),"済","継続"))))</f>
        <v/>
      </c>
      <c r="AD197" s="241" t="str">
        <f t="shared" ref="AD197:AD260" si="144">IF(D197="","",IF(T197="新規確認","－",INDEX($AM$4:$AQ$45,MATCH(K197,$AL$4:$AL$45,0),MATCH(X197,$AM$3:$AQ$3,0))))</f>
        <v/>
      </c>
      <c r="AE197" s="241" t="str">
        <f t="shared" si="133"/>
        <v/>
      </c>
      <c r="AF197" s="241" t="str">
        <f t="shared" si="134"/>
        <v/>
      </c>
      <c r="AG197" s="241"/>
      <c r="AH197" s="242" t="str">
        <f t="shared" si="130"/>
        <v/>
      </c>
      <c r="AI197" s="242" t="str">
        <f t="shared" ref="AI197:AI260" si="145">IF(T197="新規確認","－",IF(T197="進行が認められない",Q197,""))</f>
        <v/>
      </c>
      <c r="BG197" s="245">
        <f t="shared" ref="BG197:BG260" si="146">$D197</f>
        <v>0</v>
      </c>
      <c r="BH197" s="242">
        <f t="shared" ref="BH197:BH260" si="147">IF(AND(I197="外力",X197="Ⅳ"),"〇",0)</f>
        <v>0</v>
      </c>
      <c r="BI197" s="242">
        <f t="shared" ref="BI197:BI260" si="148">IF(AND(I197="外力",X197="Ⅲ"),"〇",0)</f>
        <v>0</v>
      </c>
      <c r="BJ197" s="242">
        <f t="shared" ref="BJ197:BJ260" si="149">IF(AND(I197="外力",X197="Ⅱa"),"〇",0)</f>
        <v>0</v>
      </c>
      <c r="BK197" s="351">
        <f t="shared" ref="BK197:BK260" si="150">IF(AND(I197="外力",X197="Ⅱb"),"〇",0)</f>
        <v>0</v>
      </c>
      <c r="BL197" s="246">
        <f t="shared" ref="BL197:BL260" si="151">IF(AND(I197="材質劣化",X197="Ⅳ"),R197,0)</f>
        <v>0</v>
      </c>
      <c r="BM197" s="243">
        <f t="shared" ref="BM197:BM260" si="152">IF(AND(I197="材質劣化",X197="Ⅲ"),R197,0)</f>
        <v>0</v>
      </c>
      <c r="BN197" s="243">
        <f t="shared" ref="BN197:BN260" si="153">IF(AND(I197="材質劣化",X197="Ⅱa"),R197,0)</f>
        <v>0</v>
      </c>
      <c r="BO197" s="247">
        <f t="shared" ref="BO197:BO260" si="154">IF(AND(I197="材質劣化",X197="Ⅱb"),R197,0)</f>
        <v>0</v>
      </c>
      <c r="BP197" s="248">
        <f t="shared" ref="BP197:BP260" si="155">IF(AND(I197="漏水",X197="Ⅳ"),R197,0)</f>
        <v>0</v>
      </c>
      <c r="BQ197" s="243">
        <f t="shared" ref="BQ197:BQ260" si="156">IF(AND(I197="漏水",X197="Ⅲ"),R197,0)</f>
        <v>0</v>
      </c>
      <c r="BR197" s="243">
        <f t="shared" ref="BR197:BR260" si="157">IF(AND(I197="漏水",X197="Ⅱa"),R197,0)</f>
        <v>0</v>
      </c>
      <c r="BS197" s="249">
        <f t="shared" ref="BS197:BS260" si="158">IF(AND(I197="漏水",X197="Ⅱb"),R197,0)</f>
        <v>0</v>
      </c>
      <c r="BT197" s="255" t="str">
        <f t="shared" si="129"/>
        <v/>
      </c>
      <c r="BU197" s="350">
        <f t="shared" ref="BU197:BU260" si="159">COUNTIFS($BG$4:$BG$3000,BT197,$BH$4:$BH$3000,"〇")</f>
        <v>0</v>
      </c>
      <c r="BV197" s="350">
        <f t="shared" ref="BV197:BV260" si="160">COUNTIFS($BG$4:$BG$3000,BT197,$BI$4:$BI$3000,"〇")</f>
        <v>0</v>
      </c>
      <c r="BW197" s="350">
        <f t="shared" ref="BW197:BW260" si="161">COUNTIFS($BG$4:$BG$3000,BT197,$BJ$4:$BJ$3000,"〇")</f>
        <v>0</v>
      </c>
      <c r="BX197" s="353">
        <f t="shared" ref="BX197:BX260" si="162">COUNTIFS($BG$4:$BG$3000,BT197,$BK$4:$BK$3000,"〇")</f>
        <v>0</v>
      </c>
      <c r="BY197" s="246">
        <f t="shared" ref="BY197:BY260" si="163">IFERROR(IF($BG196=$BG197,BY196+BL197,BL197),"")</f>
        <v>0</v>
      </c>
      <c r="BZ197" s="243">
        <f t="shared" ref="BZ197:BZ260" si="164">IFERROR(IF($BG196=$BG197,BZ196+BM197,BM197),"")</f>
        <v>0</v>
      </c>
      <c r="CA197" s="243">
        <f t="shared" ref="CA197:CA260" si="165">IFERROR(IF($BG196=$BG197,CA196+BN197,BN197),"")</f>
        <v>0</v>
      </c>
      <c r="CB197" s="247">
        <f t="shared" ref="CB197:CB260" si="166">IFERROR(IF($BG196=$BG197,CB196+BO197,BO197),"")</f>
        <v>0</v>
      </c>
      <c r="CC197" s="246">
        <f t="shared" ref="CC197:CC260" si="167">IFERROR(IF($BG196=$BG197,CC196+BP197,BP197),"")</f>
        <v>0</v>
      </c>
      <c r="CD197" s="243">
        <f t="shared" ref="CD197:CD260" si="168">IFERROR(IF($BG196=$BG197,CD196+BQ197,BQ197),"")</f>
        <v>0</v>
      </c>
      <c r="CE197" s="243">
        <f t="shared" ref="CE197:CE260" si="169">IFERROR(IF($BG196=$BG197,CE196+BR197,BR197),"")</f>
        <v>0</v>
      </c>
      <c r="CF197" s="243">
        <f t="shared" ref="CF197:CF260" si="170">IFERROR(IF($BG196=$BG197,CF196+BS197,BS197),"")</f>
        <v>0</v>
      </c>
    </row>
    <row r="198" spans="1:84" ht="20.100000000000001" customHeight="1" x14ac:dyDescent="0.15">
      <c r="A198" s="252">
        <f>IF(A197="",ROW()-3-COUNTBLANK($A$4:$A197),A197+1)</f>
        <v>195</v>
      </c>
      <c r="B198" s="253">
        <f>IF(A198="","",IF(B197="",ROW()-3-COUNTBLANK($B$4:$B197),B197+1))</f>
        <v>195</v>
      </c>
      <c r="C198" s="239" t="str">
        <f t="shared" si="135"/>
        <v>S</v>
      </c>
      <c r="D198" s="240"/>
      <c r="E198" s="241" t="str">
        <f>IF(D198="","",COUNTIF($D$4:D198,D198))</f>
        <v/>
      </c>
      <c r="F198" s="310" t="str">
        <f>IF(D198="","",VLOOKUP(D198,'様式A-2'!$B$10:$E$434,4,0))</f>
        <v/>
      </c>
      <c r="G198" s="241"/>
      <c r="H198" s="241"/>
      <c r="I198" s="241"/>
      <c r="J198" s="241"/>
      <c r="K198" s="241"/>
      <c r="L198" s="346"/>
      <c r="M198" s="346"/>
      <c r="N198" s="346"/>
      <c r="O198" s="346"/>
      <c r="P198" s="388"/>
      <c r="Q198" s="242">
        <f t="shared" si="136"/>
        <v>0</v>
      </c>
      <c r="R198" s="243">
        <f t="shared" si="137"/>
        <v>0</v>
      </c>
      <c r="S198" s="243" t="str">
        <f t="shared" si="138"/>
        <v/>
      </c>
      <c r="T198" s="241"/>
      <c r="U198" s="241" t="str">
        <f t="shared" si="139"/>
        <v/>
      </c>
      <c r="V198" s="241" t="str">
        <f t="shared" si="131"/>
        <v/>
      </c>
      <c r="W198" s="241"/>
      <c r="X198" s="241"/>
      <c r="Y198" s="241" t="str">
        <f t="shared" si="140"/>
        <v/>
      </c>
      <c r="Z198" s="241" t="str">
        <f t="shared" si="141"/>
        <v/>
      </c>
      <c r="AA198" s="241" t="str">
        <f t="shared" si="132"/>
        <v/>
      </c>
      <c r="AB198" s="241" t="str">
        <f t="shared" si="142"/>
        <v/>
      </c>
      <c r="AC198" s="241" t="str">
        <f t="shared" si="143"/>
        <v/>
      </c>
      <c r="AD198" s="241" t="str">
        <f t="shared" si="144"/>
        <v/>
      </c>
      <c r="AE198" s="241" t="str">
        <f t="shared" si="133"/>
        <v/>
      </c>
      <c r="AF198" s="241" t="str">
        <f t="shared" si="134"/>
        <v/>
      </c>
      <c r="AG198" s="241"/>
      <c r="AH198" s="242" t="str">
        <f t="shared" si="130"/>
        <v/>
      </c>
      <c r="AI198" s="242" t="str">
        <f t="shared" si="145"/>
        <v/>
      </c>
      <c r="BG198" s="245">
        <f t="shared" si="146"/>
        <v>0</v>
      </c>
      <c r="BH198" s="242">
        <f t="shared" si="147"/>
        <v>0</v>
      </c>
      <c r="BI198" s="242">
        <f t="shared" si="148"/>
        <v>0</v>
      </c>
      <c r="BJ198" s="242">
        <f t="shared" si="149"/>
        <v>0</v>
      </c>
      <c r="BK198" s="351">
        <f t="shared" si="150"/>
        <v>0</v>
      </c>
      <c r="BL198" s="246">
        <f t="shared" si="151"/>
        <v>0</v>
      </c>
      <c r="BM198" s="243">
        <f t="shared" si="152"/>
        <v>0</v>
      </c>
      <c r="BN198" s="243">
        <f t="shared" si="153"/>
        <v>0</v>
      </c>
      <c r="BO198" s="247">
        <f t="shared" si="154"/>
        <v>0</v>
      </c>
      <c r="BP198" s="248">
        <f t="shared" si="155"/>
        <v>0</v>
      </c>
      <c r="BQ198" s="243">
        <f t="shared" si="156"/>
        <v>0</v>
      </c>
      <c r="BR198" s="243">
        <f t="shared" si="157"/>
        <v>0</v>
      </c>
      <c r="BS198" s="249">
        <f t="shared" si="158"/>
        <v>0</v>
      </c>
      <c r="BT198" s="255" t="str">
        <f t="shared" ref="BT198:BT261" si="171">IF(BG198=BG199,"",BG198)</f>
        <v/>
      </c>
      <c r="BU198" s="350">
        <f t="shared" si="159"/>
        <v>0</v>
      </c>
      <c r="BV198" s="350">
        <f t="shared" si="160"/>
        <v>0</v>
      </c>
      <c r="BW198" s="350">
        <f t="shared" si="161"/>
        <v>0</v>
      </c>
      <c r="BX198" s="353">
        <f t="shared" si="162"/>
        <v>0</v>
      </c>
      <c r="BY198" s="246">
        <f t="shared" si="163"/>
        <v>0</v>
      </c>
      <c r="BZ198" s="243">
        <f t="shared" si="164"/>
        <v>0</v>
      </c>
      <c r="CA198" s="243">
        <f t="shared" si="165"/>
        <v>0</v>
      </c>
      <c r="CB198" s="247">
        <f t="shared" si="166"/>
        <v>0</v>
      </c>
      <c r="CC198" s="246">
        <f t="shared" si="167"/>
        <v>0</v>
      </c>
      <c r="CD198" s="243">
        <f t="shared" si="168"/>
        <v>0</v>
      </c>
      <c r="CE198" s="243">
        <f t="shared" si="169"/>
        <v>0</v>
      </c>
      <c r="CF198" s="243">
        <f t="shared" si="170"/>
        <v>0</v>
      </c>
    </row>
    <row r="199" spans="1:84" ht="20.100000000000001" customHeight="1" x14ac:dyDescent="0.15">
      <c r="A199" s="252">
        <f>IF(A198="",ROW()-3-COUNTBLANK($A$4:$A198),A198+1)</f>
        <v>196</v>
      </c>
      <c r="B199" s="253">
        <f>IF(A199="","",IF(B198="",ROW()-3-COUNTBLANK($B$4:$B198),B198+1))</f>
        <v>196</v>
      </c>
      <c r="C199" s="239" t="str">
        <f t="shared" si="135"/>
        <v>S</v>
      </c>
      <c r="D199" s="240"/>
      <c r="E199" s="241" t="str">
        <f>IF(D199="","",COUNTIF($D$4:D199,D199))</f>
        <v/>
      </c>
      <c r="F199" s="310" t="str">
        <f>IF(D199="","",VLOOKUP(D199,'様式A-2'!$B$10:$E$434,4,0))</f>
        <v/>
      </c>
      <c r="G199" s="241"/>
      <c r="H199" s="241"/>
      <c r="I199" s="241"/>
      <c r="J199" s="241"/>
      <c r="K199" s="241"/>
      <c r="L199" s="346"/>
      <c r="M199" s="346"/>
      <c r="N199" s="346"/>
      <c r="O199" s="346"/>
      <c r="P199" s="388"/>
      <c r="Q199" s="242">
        <f t="shared" si="136"/>
        <v>0</v>
      </c>
      <c r="R199" s="243">
        <f t="shared" si="137"/>
        <v>0</v>
      </c>
      <c r="S199" s="243" t="str">
        <f t="shared" si="138"/>
        <v/>
      </c>
      <c r="T199" s="241"/>
      <c r="U199" s="241" t="str">
        <f t="shared" si="139"/>
        <v/>
      </c>
      <c r="V199" s="241" t="str">
        <f t="shared" si="131"/>
        <v/>
      </c>
      <c r="W199" s="241"/>
      <c r="X199" s="241"/>
      <c r="Y199" s="241" t="str">
        <f t="shared" si="140"/>
        <v/>
      </c>
      <c r="Z199" s="241" t="str">
        <f t="shared" si="141"/>
        <v/>
      </c>
      <c r="AA199" s="241" t="str">
        <f t="shared" si="132"/>
        <v/>
      </c>
      <c r="AB199" s="241" t="str">
        <f t="shared" si="142"/>
        <v/>
      </c>
      <c r="AC199" s="241" t="str">
        <f t="shared" si="143"/>
        <v/>
      </c>
      <c r="AD199" s="241" t="str">
        <f t="shared" si="144"/>
        <v/>
      </c>
      <c r="AE199" s="241" t="str">
        <f t="shared" si="133"/>
        <v/>
      </c>
      <c r="AF199" s="241" t="str">
        <f t="shared" si="134"/>
        <v/>
      </c>
      <c r="AG199" s="241"/>
      <c r="AH199" s="242" t="str">
        <f t="shared" si="130"/>
        <v/>
      </c>
      <c r="AI199" s="242" t="str">
        <f t="shared" si="145"/>
        <v/>
      </c>
      <c r="BG199" s="245">
        <f t="shared" si="146"/>
        <v>0</v>
      </c>
      <c r="BH199" s="242">
        <f t="shared" si="147"/>
        <v>0</v>
      </c>
      <c r="BI199" s="242">
        <f t="shared" si="148"/>
        <v>0</v>
      </c>
      <c r="BJ199" s="242">
        <f t="shared" si="149"/>
        <v>0</v>
      </c>
      <c r="BK199" s="351">
        <f t="shared" si="150"/>
        <v>0</v>
      </c>
      <c r="BL199" s="246">
        <f t="shared" si="151"/>
        <v>0</v>
      </c>
      <c r="BM199" s="243">
        <f t="shared" si="152"/>
        <v>0</v>
      </c>
      <c r="BN199" s="243">
        <f t="shared" si="153"/>
        <v>0</v>
      </c>
      <c r="BO199" s="247">
        <f t="shared" si="154"/>
        <v>0</v>
      </c>
      <c r="BP199" s="248">
        <f t="shared" si="155"/>
        <v>0</v>
      </c>
      <c r="BQ199" s="243">
        <f t="shared" si="156"/>
        <v>0</v>
      </c>
      <c r="BR199" s="243">
        <f t="shared" si="157"/>
        <v>0</v>
      </c>
      <c r="BS199" s="249">
        <f t="shared" si="158"/>
        <v>0</v>
      </c>
      <c r="BT199" s="255" t="str">
        <f t="shared" si="171"/>
        <v/>
      </c>
      <c r="BU199" s="350">
        <f t="shared" si="159"/>
        <v>0</v>
      </c>
      <c r="BV199" s="350">
        <f t="shared" si="160"/>
        <v>0</v>
      </c>
      <c r="BW199" s="350">
        <f t="shared" si="161"/>
        <v>0</v>
      </c>
      <c r="BX199" s="353">
        <f t="shared" si="162"/>
        <v>0</v>
      </c>
      <c r="BY199" s="246">
        <f t="shared" si="163"/>
        <v>0</v>
      </c>
      <c r="BZ199" s="243">
        <f t="shared" si="164"/>
        <v>0</v>
      </c>
      <c r="CA199" s="243">
        <f t="shared" si="165"/>
        <v>0</v>
      </c>
      <c r="CB199" s="247">
        <f t="shared" si="166"/>
        <v>0</v>
      </c>
      <c r="CC199" s="246">
        <f t="shared" si="167"/>
        <v>0</v>
      </c>
      <c r="CD199" s="243">
        <f t="shared" si="168"/>
        <v>0</v>
      </c>
      <c r="CE199" s="243">
        <f t="shared" si="169"/>
        <v>0</v>
      </c>
      <c r="CF199" s="243">
        <f t="shared" si="170"/>
        <v>0</v>
      </c>
    </row>
    <row r="200" spans="1:84" ht="20.100000000000001" customHeight="1" x14ac:dyDescent="0.15">
      <c r="A200" s="252">
        <f>IF(A199="",ROW()-3-COUNTBLANK($A$4:$A199),A199+1)</f>
        <v>197</v>
      </c>
      <c r="B200" s="253">
        <f>IF(A200="","",IF(B199="",ROW()-3-COUNTBLANK($B$4:$B199),B199+1))</f>
        <v>197</v>
      </c>
      <c r="C200" s="239" t="str">
        <f t="shared" si="135"/>
        <v>S</v>
      </c>
      <c r="D200" s="240"/>
      <c r="E200" s="241" t="str">
        <f>IF(D200="","",COUNTIF($D$4:D200,D200))</f>
        <v/>
      </c>
      <c r="F200" s="310" t="str">
        <f>IF(D200="","",VLOOKUP(D200,'様式A-2'!$B$10:$E$434,4,0))</f>
        <v/>
      </c>
      <c r="G200" s="241"/>
      <c r="H200" s="241"/>
      <c r="I200" s="241"/>
      <c r="J200" s="241"/>
      <c r="K200" s="241"/>
      <c r="L200" s="346"/>
      <c r="M200" s="346"/>
      <c r="N200" s="346"/>
      <c r="O200" s="346"/>
      <c r="P200" s="388"/>
      <c r="Q200" s="242">
        <f t="shared" si="136"/>
        <v>0</v>
      </c>
      <c r="R200" s="243">
        <f t="shared" si="137"/>
        <v>0</v>
      </c>
      <c r="S200" s="243" t="str">
        <f t="shared" si="138"/>
        <v/>
      </c>
      <c r="T200" s="241"/>
      <c r="U200" s="241" t="str">
        <f t="shared" si="139"/>
        <v/>
      </c>
      <c r="V200" s="241" t="str">
        <f t="shared" si="131"/>
        <v/>
      </c>
      <c r="W200" s="241"/>
      <c r="X200" s="241"/>
      <c r="Y200" s="241" t="str">
        <f t="shared" si="140"/>
        <v/>
      </c>
      <c r="Z200" s="241" t="str">
        <f t="shared" si="141"/>
        <v/>
      </c>
      <c r="AA200" s="241" t="str">
        <f t="shared" si="132"/>
        <v/>
      </c>
      <c r="AB200" s="241" t="str">
        <f t="shared" si="142"/>
        <v/>
      </c>
      <c r="AC200" s="241" t="str">
        <f t="shared" si="143"/>
        <v/>
      </c>
      <c r="AD200" s="241" t="str">
        <f t="shared" si="144"/>
        <v/>
      </c>
      <c r="AE200" s="241" t="str">
        <f t="shared" si="133"/>
        <v/>
      </c>
      <c r="AF200" s="241" t="str">
        <f t="shared" si="134"/>
        <v/>
      </c>
      <c r="AG200" s="241"/>
      <c r="AH200" s="242" t="str">
        <f t="shared" ref="AH200:AH263" si="172">IF(D200="","",J200&amp;"、"&amp;Q200&amp;AG200)</f>
        <v/>
      </c>
      <c r="AI200" s="242" t="str">
        <f t="shared" si="145"/>
        <v/>
      </c>
      <c r="BG200" s="245">
        <f t="shared" si="146"/>
        <v>0</v>
      </c>
      <c r="BH200" s="242">
        <f t="shared" si="147"/>
        <v>0</v>
      </c>
      <c r="BI200" s="242">
        <f t="shared" si="148"/>
        <v>0</v>
      </c>
      <c r="BJ200" s="242">
        <f t="shared" si="149"/>
        <v>0</v>
      </c>
      <c r="BK200" s="351">
        <f t="shared" si="150"/>
        <v>0</v>
      </c>
      <c r="BL200" s="246">
        <f t="shared" si="151"/>
        <v>0</v>
      </c>
      <c r="BM200" s="243">
        <f t="shared" si="152"/>
        <v>0</v>
      </c>
      <c r="BN200" s="243">
        <f t="shared" si="153"/>
        <v>0</v>
      </c>
      <c r="BO200" s="247">
        <f t="shared" si="154"/>
        <v>0</v>
      </c>
      <c r="BP200" s="248">
        <f t="shared" si="155"/>
        <v>0</v>
      </c>
      <c r="BQ200" s="243">
        <f t="shared" si="156"/>
        <v>0</v>
      </c>
      <c r="BR200" s="243">
        <f t="shared" si="157"/>
        <v>0</v>
      </c>
      <c r="BS200" s="249">
        <f t="shared" si="158"/>
        <v>0</v>
      </c>
      <c r="BT200" s="255" t="str">
        <f t="shared" si="171"/>
        <v/>
      </c>
      <c r="BU200" s="350">
        <f t="shared" si="159"/>
        <v>0</v>
      </c>
      <c r="BV200" s="350">
        <f t="shared" si="160"/>
        <v>0</v>
      </c>
      <c r="BW200" s="350">
        <f t="shared" si="161"/>
        <v>0</v>
      </c>
      <c r="BX200" s="353">
        <f t="shared" si="162"/>
        <v>0</v>
      </c>
      <c r="BY200" s="246">
        <f t="shared" si="163"/>
        <v>0</v>
      </c>
      <c r="BZ200" s="243">
        <f t="shared" si="164"/>
        <v>0</v>
      </c>
      <c r="CA200" s="243">
        <f t="shared" si="165"/>
        <v>0</v>
      </c>
      <c r="CB200" s="247">
        <f t="shared" si="166"/>
        <v>0</v>
      </c>
      <c r="CC200" s="246">
        <f t="shared" si="167"/>
        <v>0</v>
      </c>
      <c r="CD200" s="243">
        <f t="shared" si="168"/>
        <v>0</v>
      </c>
      <c r="CE200" s="243">
        <f t="shared" si="169"/>
        <v>0</v>
      </c>
      <c r="CF200" s="243">
        <f t="shared" si="170"/>
        <v>0</v>
      </c>
    </row>
    <row r="201" spans="1:84" ht="20.100000000000001" customHeight="1" x14ac:dyDescent="0.15">
      <c r="A201" s="252">
        <f>IF(A200="",ROW()-3-COUNTBLANK($A$4:$A200),A200+1)</f>
        <v>198</v>
      </c>
      <c r="B201" s="253">
        <f>IF(A201="","",IF(B200="",ROW()-3-COUNTBLANK($B$4:$B200),B200+1))</f>
        <v>198</v>
      </c>
      <c r="C201" s="239" t="str">
        <f t="shared" si="135"/>
        <v>S</v>
      </c>
      <c r="D201" s="240"/>
      <c r="E201" s="241" t="str">
        <f>IF(D201="","",COUNTIF($D$4:D201,D201))</f>
        <v/>
      </c>
      <c r="F201" s="310" t="str">
        <f>IF(D201="","",VLOOKUP(D201,'様式A-2'!$B$10:$E$434,4,0))</f>
        <v/>
      </c>
      <c r="G201" s="241"/>
      <c r="H201" s="241"/>
      <c r="I201" s="241"/>
      <c r="J201" s="241"/>
      <c r="K201" s="241"/>
      <c r="L201" s="346"/>
      <c r="M201" s="346"/>
      <c r="N201" s="346"/>
      <c r="O201" s="346"/>
      <c r="P201" s="388"/>
      <c r="Q201" s="242">
        <f t="shared" si="136"/>
        <v>0</v>
      </c>
      <c r="R201" s="243">
        <f t="shared" si="137"/>
        <v>0</v>
      </c>
      <c r="S201" s="243" t="str">
        <f t="shared" si="138"/>
        <v/>
      </c>
      <c r="T201" s="241"/>
      <c r="U201" s="241" t="str">
        <f t="shared" si="139"/>
        <v/>
      </c>
      <c r="V201" s="241" t="str">
        <f t="shared" si="131"/>
        <v/>
      </c>
      <c r="W201" s="241"/>
      <c r="X201" s="241"/>
      <c r="Y201" s="241" t="str">
        <f t="shared" si="140"/>
        <v/>
      </c>
      <c r="Z201" s="241" t="str">
        <f t="shared" si="141"/>
        <v/>
      </c>
      <c r="AA201" s="241" t="str">
        <f t="shared" si="132"/>
        <v/>
      </c>
      <c r="AB201" s="241" t="str">
        <f t="shared" si="142"/>
        <v/>
      </c>
      <c r="AC201" s="241" t="str">
        <f t="shared" si="143"/>
        <v/>
      </c>
      <c r="AD201" s="241" t="str">
        <f t="shared" si="144"/>
        <v/>
      </c>
      <c r="AE201" s="241" t="str">
        <f t="shared" si="133"/>
        <v/>
      </c>
      <c r="AF201" s="241" t="str">
        <f t="shared" si="134"/>
        <v/>
      </c>
      <c r="AG201" s="241"/>
      <c r="AH201" s="242" t="str">
        <f t="shared" si="172"/>
        <v/>
      </c>
      <c r="AI201" s="242" t="str">
        <f t="shared" si="145"/>
        <v/>
      </c>
      <c r="BG201" s="245">
        <f t="shared" si="146"/>
        <v>0</v>
      </c>
      <c r="BH201" s="242">
        <f t="shared" si="147"/>
        <v>0</v>
      </c>
      <c r="BI201" s="242">
        <f t="shared" si="148"/>
        <v>0</v>
      </c>
      <c r="BJ201" s="242">
        <f t="shared" si="149"/>
        <v>0</v>
      </c>
      <c r="BK201" s="351">
        <f t="shared" si="150"/>
        <v>0</v>
      </c>
      <c r="BL201" s="246">
        <f t="shared" si="151"/>
        <v>0</v>
      </c>
      <c r="BM201" s="243">
        <f t="shared" si="152"/>
        <v>0</v>
      </c>
      <c r="BN201" s="243">
        <f t="shared" si="153"/>
        <v>0</v>
      </c>
      <c r="BO201" s="247">
        <f t="shared" si="154"/>
        <v>0</v>
      </c>
      <c r="BP201" s="248">
        <f t="shared" si="155"/>
        <v>0</v>
      </c>
      <c r="BQ201" s="243">
        <f t="shared" si="156"/>
        <v>0</v>
      </c>
      <c r="BR201" s="243">
        <f t="shared" si="157"/>
        <v>0</v>
      </c>
      <c r="BS201" s="249">
        <f t="shared" si="158"/>
        <v>0</v>
      </c>
      <c r="BT201" s="255" t="str">
        <f t="shared" si="171"/>
        <v/>
      </c>
      <c r="BU201" s="350">
        <f t="shared" si="159"/>
        <v>0</v>
      </c>
      <c r="BV201" s="350">
        <f t="shared" si="160"/>
        <v>0</v>
      </c>
      <c r="BW201" s="350">
        <f t="shared" si="161"/>
        <v>0</v>
      </c>
      <c r="BX201" s="353">
        <f t="shared" si="162"/>
        <v>0</v>
      </c>
      <c r="BY201" s="246">
        <f t="shared" si="163"/>
        <v>0</v>
      </c>
      <c r="BZ201" s="243">
        <f t="shared" si="164"/>
        <v>0</v>
      </c>
      <c r="CA201" s="243">
        <f t="shared" si="165"/>
        <v>0</v>
      </c>
      <c r="CB201" s="247">
        <f t="shared" si="166"/>
        <v>0</v>
      </c>
      <c r="CC201" s="246">
        <f t="shared" si="167"/>
        <v>0</v>
      </c>
      <c r="CD201" s="243">
        <f t="shared" si="168"/>
        <v>0</v>
      </c>
      <c r="CE201" s="243">
        <f t="shared" si="169"/>
        <v>0</v>
      </c>
      <c r="CF201" s="243">
        <f t="shared" si="170"/>
        <v>0</v>
      </c>
    </row>
    <row r="202" spans="1:84" ht="20.100000000000001" customHeight="1" x14ac:dyDescent="0.15">
      <c r="A202" s="252">
        <f>IF(A201="",ROW()-3-COUNTBLANK($A$4:$A201),A201+1)</f>
        <v>199</v>
      </c>
      <c r="B202" s="253">
        <f>IF(A202="","",IF(B201="",ROW()-3-COUNTBLANK($B$4:$B201),B201+1))</f>
        <v>199</v>
      </c>
      <c r="C202" s="239" t="str">
        <f t="shared" si="135"/>
        <v>S</v>
      </c>
      <c r="D202" s="240"/>
      <c r="E202" s="241" t="str">
        <f>IF(D202="","",COUNTIF($D$4:D202,D202))</f>
        <v/>
      </c>
      <c r="F202" s="310" t="str">
        <f>IF(D202="","",VLOOKUP(D202,'様式A-2'!$B$10:$E$434,4,0))</f>
        <v/>
      </c>
      <c r="G202" s="241"/>
      <c r="H202" s="241"/>
      <c r="I202" s="241"/>
      <c r="J202" s="241"/>
      <c r="K202" s="241"/>
      <c r="L202" s="346"/>
      <c r="M202" s="346"/>
      <c r="N202" s="346"/>
      <c r="O202" s="346"/>
      <c r="P202" s="388"/>
      <c r="Q202" s="242">
        <f t="shared" si="136"/>
        <v>0</v>
      </c>
      <c r="R202" s="243">
        <f t="shared" si="137"/>
        <v>0</v>
      </c>
      <c r="S202" s="243" t="str">
        <f t="shared" si="138"/>
        <v/>
      </c>
      <c r="T202" s="241"/>
      <c r="U202" s="241" t="str">
        <f t="shared" si="139"/>
        <v/>
      </c>
      <c r="V202" s="241" t="str">
        <f t="shared" si="131"/>
        <v/>
      </c>
      <c r="W202" s="241"/>
      <c r="X202" s="241"/>
      <c r="Y202" s="241" t="str">
        <f t="shared" si="140"/>
        <v/>
      </c>
      <c r="Z202" s="241" t="str">
        <f t="shared" si="141"/>
        <v/>
      </c>
      <c r="AA202" s="241" t="str">
        <f t="shared" si="132"/>
        <v/>
      </c>
      <c r="AB202" s="241" t="str">
        <f t="shared" si="142"/>
        <v/>
      </c>
      <c r="AC202" s="241" t="str">
        <f t="shared" si="143"/>
        <v/>
      </c>
      <c r="AD202" s="241" t="str">
        <f t="shared" si="144"/>
        <v/>
      </c>
      <c r="AE202" s="241" t="str">
        <f t="shared" si="133"/>
        <v/>
      </c>
      <c r="AF202" s="241" t="str">
        <f t="shared" si="134"/>
        <v/>
      </c>
      <c r="AG202" s="241"/>
      <c r="AH202" s="242" t="str">
        <f t="shared" si="172"/>
        <v/>
      </c>
      <c r="AI202" s="242" t="str">
        <f t="shared" si="145"/>
        <v/>
      </c>
      <c r="BG202" s="245">
        <f t="shared" si="146"/>
        <v>0</v>
      </c>
      <c r="BH202" s="242">
        <f t="shared" si="147"/>
        <v>0</v>
      </c>
      <c r="BI202" s="242">
        <f t="shared" si="148"/>
        <v>0</v>
      </c>
      <c r="BJ202" s="242">
        <f t="shared" si="149"/>
        <v>0</v>
      </c>
      <c r="BK202" s="351">
        <f t="shared" si="150"/>
        <v>0</v>
      </c>
      <c r="BL202" s="246">
        <f t="shared" si="151"/>
        <v>0</v>
      </c>
      <c r="BM202" s="243">
        <f t="shared" si="152"/>
        <v>0</v>
      </c>
      <c r="BN202" s="243">
        <f t="shared" si="153"/>
        <v>0</v>
      </c>
      <c r="BO202" s="247">
        <f t="shared" si="154"/>
        <v>0</v>
      </c>
      <c r="BP202" s="248">
        <f t="shared" si="155"/>
        <v>0</v>
      </c>
      <c r="BQ202" s="243">
        <f t="shared" si="156"/>
        <v>0</v>
      </c>
      <c r="BR202" s="243">
        <f t="shared" si="157"/>
        <v>0</v>
      </c>
      <c r="BS202" s="249">
        <f t="shared" si="158"/>
        <v>0</v>
      </c>
      <c r="BT202" s="255" t="str">
        <f t="shared" si="171"/>
        <v/>
      </c>
      <c r="BU202" s="350">
        <f t="shared" si="159"/>
        <v>0</v>
      </c>
      <c r="BV202" s="350">
        <f t="shared" si="160"/>
        <v>0</v>
      </c>
      <c r="BW202" s="350">
        <f t="shared" si="161"/>
        <v>0</v>
      </c>
      <c r="BX202" s="353">
        <f t="shared" si="162"/>
        <v>0</v>
      </c>
      <c r="BY202" s="246">
        <f t="shared" si="163"/>
        <v>0</v>
      </c>
      <c r="BZ202" s="243">
        <f t="shared" si="164"/>
        <v>0</v>
      </c>
      <c r="CA202" s="243">
        <f t="shared" si="165"/>
        <v>0</v>
      </c>
      <c r="CB202" s="247">
        <f t="shared" si="166"/>
        <v>0</v>
      </c>
      <c r="CC202" s="246">
        <f t="shared" si="167"/>
        <v>0</v>
      </c>
      <c r="CD202" s="243">
        <f t="shared" si="168"/>
        <v>0</v>
      </c>
      <c r="CE202" s="243">
        <f t="shared" si="169"/>
        <v>0</v>
      </c>
      <c r="CF202" s="243">
        <f t="shared" si="170"/>
        <v>0</v>
      </c>
    </row>
    <row r="203" spans="1:84" ht="20.100000000000001" customHeight="1" x14ac:dyDescent="0.15">
      <c r="A203" s="252">
        <f>IF(A202="",ROW()-3-COUNTBLANK($A$4:$A202),A202+1)</f>
        <v>200</v>
      </c>
      <c r="B203" s="253">
        <f>IF(A203="","",IF(B202="",ROW()-3-COUNTBLANK($B$4:$B202),B202+1))</f>
        <v>200</v>
      </c>
      <c r="C203" s="239" t="str">
        <f t="shared" si="135"/>
        <v>S</v>
      </c>
      <c r="D203" s="240"/>
      <c r="E203" s="241" t="str">
        <f>IF(D203="","",COUNTIF($D$4:D203,D203))</f>
        <v/>
      </c>
      <c r="F203" s="310" t="str">
        <f>IF(D203="","",VLOOKUP(D203,'様式A-2'!$B$10:$E$434,4,0))</f>
        <v/>
      </c>
      <c r="G203" s="241"/>
      <c r="H203" s="241"/>
      <c r="I203" s="241"/>
      <c r="J203" s="241"/>
      <c r="K203" s="241"/>
      <c r="L203" s="346"/>
      <c r="M203" s="346"/>
      <c r="N203" s="346"/>
      <c r="O203" s="346"/>
      <c r="P203" s="388"/>
      <c r="Q203" s="242">
        <f t="shared" si="136"/>
        <v>0</v>
      </c>
      <c r="R203" s="243">
        <f t="shared" si="137"/>
        <v>0</v>
      </c>
      <c r="S203" s="243" t="str">
        <f t="shared" si="138"/>
        <v/>
      </c>
      <c r="T203" s="241"/>
      <c r="U203" s="241" t="str">
        <f t="shared" si="139"/>
        <v/>
      </c>
      <c r="V203" s="241" t="str">
        <f t="shared" si="131"/>
        <v/>
      </c>
      <c r="W203" s="241"/>
      <c r="X203" s="241"/>
      <c r="Y203" s="241" t="str">
        <f t="shared" si="140"/>
        <v/>
      </c>
      <c r="Z203" s="241" t="str">
        <f t="shared" si="141"/>
        <v/>
      </c>
      <c r="AA203" s="241" t="str">
        <f t="shared" si="132"/>
        <v/>
      </c>
      <c r="AB203" s="241" t="str">
        <f t="shared" si="142"/>
        <v/>
      </c>
      <c r="AC203" s="241" t="str">
        <f t="shared" si="143"/>
        <v/>
      </c>
      <c r="AD203" s="241" t="str">
        <f t="shared" si="144"/>
        <v/>
      </c>
      <c r="AE203" s="241" t="str">
        <f t="shared" si="133"/>
        <v/>
      </c>
      <c r="AF203" s="241" t="str">
        <f t="shared" si="134"/>
        <v/>
      </c>
      <c r="AG203" s="241"/>
      <c r="AH203" s="242" t="str">
        <f t="shared" si="172"/>
        <v/>
      </c>
      <c r="AI203" s="242" t="str">
        <f t="shared" si="145"/>
        <v/>
      </c>
      <c r="BG203" s="245">
        <f t="shared" si="146"/>
        <v>0</v>
      </c>
      <c r="BH203" s="242">
        <f t="shared" si="147"/>
        <v>0</v>
      </c>
      <c r="BI203" s="242">
        <f t="shared" si="148"/>
        <v>0</v>
      </c>
      <c r="BJ203" s="242">
        <f t="shared" si="149"/>
        <v>0</v>
      </c>
      <c r="BK203" s="351">
        <f t="shared" si="150"/>
        <v>0</v>
      </c>
      <c r="BL203" s="246">
        <f t="shared" si="151"/>
        <v>0</v>
      </c>
      <c r="BM203" s="243">
        <f t="shared" si="152"/>
        <v>0</v>
      </c>
      <c r="BN203" s="243">
        <f t="shared" si="153"/>
        <v>0</v>
      </c>
      <c r="BO203" s="247">
        <f t="shared" si="154"/>
        <v>0</v>
      </c>
      <c r="BP203" s="248">
        <f t="shared" si="155"/>
        <v>0</v>
      </c>
      <c r="BQ203" s="243">
        <f t="shared" si="156"/>
        <v>0</v>
      </c>
      <c r="BR203" s="243">
        <f t="shared" si="157"/>
        <v>0</v>
      </c>
      <c r="BS203" s="249">
        <f t="shared" si="158"/>
        <v>0</v>
      </c>
      <c r="BT203" s="255" t="str">
        <f t="shared" si="171"/>
        <v/>
      </c>
      <c r="BU203" s="350">
        <f t="shared" si="159"/>
        <v>0</v>
      </c>
      <c r="BV203" s="350">
        <f t="shared" si="160"/>
        <v>0</v>
      </c>
      <c r="BW203" s="350">
        <f t="shared" si="161"/>
        <v>0</v>
      </c>
      <c r="BX203" s="353">
        <f t="shared" si="162"/>
        <v>0</v>
      </c>
      <c r="BY203" s="246">
        <f t="shared" si="163"/>
        <v>0</v>
      </c>
      <c r="BZ203" s="243">
        <f t="shared" si="164"/>
        <v>0</v>
      </c>
      <c r="CA203" s="243">
        <f t="shared" si="165"/>
        <v>0</v>
      </c>
      <c r="CB203" s="247">
        <f t="shared" si="166"/>
        <v>0</v>
      </c>
      <c r="CC203" s="246">
        <f t="shared" si="167"/>
        <v>0</v>
      </c>
      <c r="CD203" s="243">
        <f t="shared" si="168"/>
        <v>0</v>
      </c>
      <c r="CE203" s="243">
        <f t="shared" si="169"/>
        <v>0</v>
      </c>
      <c r="CF203" s="243">
        <f t="shared" si="170"/>
        <v>0</v>
      </c>
    </row>
    <row r="204" spans="1:84" ht="20.100000000000001" customHeight="1" x14ac:dyDescent="0.15">
      <c r="A204" s="252">
        <f>IF(A203="",ROW()-3-COUNTBLANK($A$4:$A203),A203+1)</f>
        <v>201</v>
      </c>
      <c r="B204" s="253">
        <f>IF(A204="","",IF(B203="",ROW()-3-COUNTBLANK($B$4:$B203),B203+1))</f>
        <v>201</v>
      </c>
      <c r="C204" s="239" t="str">
        <f t="shared" si="135"/>
        <v>S</v>
      </c>
      <c r="D204" s="240"/>
      <c r="E204" s="241" t="str">
        <f>IF(D204="","",COUNTIF($D$4:D204,D204))</f>
        <v/>
      </c>
      <c r="F204" s="310" t="str">
        <f>IF(D204="","",VLOOKUP(D204,'様式A-2'!$B$10:$E$434,4,0))</f>
        <v/>
      </c>
      <c r="G204" s="241"/>
      <c r="H204" s="241"/>
      <c r="I204" s="241"/>
      <c r="J204" s="241"/>
      <c r="K204" s="241"/>
      <c r="L204" s="346"/>
      <c r="M204" s="346"/>
      <c r="N204" s="346"/>
      <c r="O204" s="346"/>
      <c r="P204" s="388"/>
      <c r="Q204" s="242">
        <f t="shared" si="136"/>
        <v>0</v>
      </c>
      <c r="R204" s="243">
        <f t="shared" si="137"/>
        <v>0</v>
      </c>
      <c r="S204" s="243" t="str">
        <f t="shared" si="138"/>
        <v/>
      </c>
      <c r="T204" s="241"/>
      <c r="U204" s="241" t="str">
        <f t="shared" si="139"/>
        <v/>
      </c>
      <c r="V204" s="241" t="str">
        <f t="shared" si="131"/>
        <v/>
      </c>
      <c r="W204" s="241"/>
      <c r="X204" s="241"/>
      <c r="Y204" s="241" t="str">
        <f t="shared" si="140"/>
        <v/>
      </c>
      <c r="Z204" s="241" t="str">
        <f t="shared" si="141"/>
        <v/>
      </c>
      <c r="AA204" s="241" t="str">
        <f t="shared" si="132"/>
        <v/>
      </c>
      <c r="AB204" s="241" t="str">
        <f t="shared" si="142"/>
        <v/>
      </c>
      <c r="AC204" s="241" t="str">
        <f t="shared" si="143"/>
        <v/>
      </c>
      <c r="AD204" s="241" t="str">
        <f t="shared" si="144"/>
        <v/>
      </c>
      <c r="AE204" s="241" t="str">
        <f t="shared" si="133"/>
        <v/>
      </c>
      <c r="AF204" s="241" t="str">
        <f t="shared" si="134"/>
        <v/>
      </c>
      <c r="AG204" s="241"/>
      <c r="AH204" s="242" t="str">
        <f t="shared" si="172"/>
        <v/>
      </c>
      <c r="AI204" s="242" t="str">
        <f t="shared" si="145"/>
        <v/>
      </c>
      <c r="BG204" s="245">
        <f t="shared" si="146"/>
        <v>0</v>
      </c>
      <c r="BH204" s="242">
        <f t="shared" si="147"/>
        <v>0</v>
      </c>
      <c r="BI204" s="242">
        <f t="shared" si="148"/>
        <v>0</v>
      </c>
      <c r="BJ204" s="242">
        <f t="shared" si="149"/>
        <v>0</v>
      </c>
      <c r="BK204" s="351">
        <f t="shared" si="150"/>
        <v>0</v>
      </c>
      <c r="BL204" s="246">
        <f t="shared" si="151"/>
        <v>0</v>
      </c>
      <c r="BM204" s="243">
        <f t="shared" si="152"/>
        <v>0</v>
      </c>
      <c r="BN204" s="243">
        <f t="shared" si="153"/>
        <v>0</v>
      </c>
      <c r="BO204" s="247">
        <f t="shared" si="154"/>
        <v>0</v>
      </c>
      <c r="BP204" s="248">
        <f t="shared" si="155"/>
        <v>0</v>
      </c>
      <c r="BQ204" s="243">
        <f t="shared" si="156"/>
        <v>0</v>
      </c>
      <c r="BR204" s="243">
        <f t="shared" si="157"/>
        <v>0</v>
      </c>
      <c r="BS204" s="249">
        <f t="shared" si="158"/>
        <v>0</v>
      </c>
      <c r="BT204" s="255" t="str">
        <f t="shared" si="171"/>
        <v/>
      </c>
      <c r="BU204" s="350">
        <f t="shared" si="159"/>
        <v>0</v>
      </c>
      <c r="BV204" s="350">
        <f t="shared" si="160"/>
        <v>0</v>
      </c>
      <c r="BW204" s="350">
        <f t="shared" si="161"/>
        <v>0</v>
      </c>
      <c r="BX204" s="353">
        <f t="shared" si="162"/>
        <v>0</v>
      </c>
      <c r="BY204" s="246">
        <f t="shared" si="163"/>
        <v>0</v>
      </c>
      <c r="BZ204" s="243">
        <f t="shared" si="164"/>
        <v>0</v>
      </c>
      <c r="CA204" s="243">
        <f t="shared" si="165"/>
        <v>0</v>
      </c>
      <c r="CB204" s="247">
        <f t="shared" si="166"/>
        <v>0</v>
      </c>
      <c r="CC204" s="246">
        <f t="shared" si="167"/>
        <v>0</v>
      </c>
      <c r="CD204" s="243">
        <f t="shared" si="168"/>
        <v>0</v>
      </c>
      <c r="CE204" s="243">
        <f t="shared" si="169"/>
        <v>0</v>
      </c>
      <c r="CF204" s="243">
        <f t="shared" si="170"/>
        <v>0</v>
      </c>
    </row>
    <row r="205" spans="1:84" ht="20.100000000000001" customHeight="1" x14ac:dyDescent="0.15">
      <c r="A205" s="252">
        <f>IF(A204="",ROW()-3-COUNTBLANK($A$4:$A204),A204+1)</f>
        <v>202</v>
      </c>
      <c r="B205" s="253">
        <f>IF(A205="","",IF(B204="",ROW()-3-COUNTBLANK($B$4:$B204),B204+1))</f>
        <v>202</v>
      </c>
      <c r="C205" s="239" t="str">
        <f t="shared" si="135"/>
        <v>S</v>
      </c>
      <c r="D205" s="240"/>
      <c r="E205" s="241" t="str">
        <f>IF(D205="","",COUNTIF($D$4:D205,D205))</f>
        <v/>
      </c>
      <c r="F205" s="310" t="str">
        <f>IF(D205="","",VLOOKUP(D205,'様式A-2'!$B$10:$E$434,4,0))</f>
        <v/>
      </c>
      <c r="G205" s="241"/>
      <c r="H205" s="241"/>
      <c r="I205" s="241"/>
      <c r="J205" s="241"/>
      <c r="K205" s="241"/>
      <c r="L205" s="346"/>
      <c r="M205" s="346"/>
      <c r="N205" s="346"/>
      <c r="O205" s="346"/>
      <c r="P205" s="388"/>
      <c r="Q205" s="242">
        <f t="shared" si="136"/>
        <v>0</v>
      </c>
      <c r="R205" s="243">
        <f t="shared" si="137"/>
        <v>0</v>
      </c>
      <c r="S205" s="243" t="str">
        <f t="shared" si="138"/>
        <v/>
      </c>
      <c r="T205" s="241"/>
      <c r="U205" s="241" t="str">
        <f t="shared" si="139"/>
        <v/>
      </c>
      <c r="V205" s="241" t="str">
        <f t="shared" si="131"/>
        <v/>
      </c>
      <c r="W205" s="241"/>
      <c r="X205" s="241"/>
      <c r="Y205" s="241" t="str">
        <f t="shared" si="140"/>
        <v/>
      </c>
      <c r="Z205" s="241" t="str">
        <f t="shared" si="141"/>
        <v/>
      </c>
      <c r="AA205" s="241" t="str">
        <f t="shared" si="132"/>
        <v/>
      </c>
      <c r="AB205" s="241" t="str">
        <f t="shared" si="142"/>
        <v/>
      </c>
      <c r="AC205" s="241" t="str">
        <f t="shared" si="143"/>
        <v/>
      </c>
      <c r="AD205" s="241" t="str">
        <f t="shared" si="144"/>
        <v/>
      </c>
      <c r="AE205" s="241" t="str">
        <f t="shared" si="133"/>
        <v/>
      </c>
      <c r="AF205" s="241" t="str">
        <f t="shared" si="134"/>
        <v/>
      </c>
      <c r="AG205" s="241"/>
      <c r="AH205" s="242" t="str">
        <f t="shared" si="172"/>
        <v/>
      </c>
      <c r="AI205" s="242" t="str">
        <f t="shared" si="145"/>
        <v/>
      </c>
      <c r="BG205" s="245">
        <f t="shared" si="146"/>
        <v>0</v>
      </c>
      <c r="BH205" s="242">
        <f t="shared" si="147"/>
        <v>0</v>
      </c>
      <c r="BI205" s="242">
        <f t="shared" si="148"/>
        <v>0</v>
      </c>
      <c r="BJ205" s="242">
        <f t="shared" si="149"/>
        <v>0</v>
      </c>
      <c r="BK205" s="351">
        <f t="shared" si="150"/>
        <v>0</v>
      </c>
      <c r="BL205" s="246">
        <f t="shared" si="151"/>
        <v>0</v>
      </c>
      <c r="BM205" s="243">
        <f t="shared" si="152"/>
        <v>0</v>
      </c>
      <c r="BN205" s="243">
        <f t="shared" si="153"/>
        <v>0</v>
      </c>
      <c r="BO205" s="247">
        <f t="shared" si="154"/>
        <v>0</v>
      </c>
      <c r="BP205" s="248">
        <f t="shared" si="155"/>
        <v>0</v>
      </c>
      <c r="BQ205" s="243">
        <f t="shared" si="156"/>
        <v>0</v>
      </c>
      <c r="BR205" s="243">
        <f t="shared" si="157"/>
        <v>0</v>
      </c>
      <c r="BS205" s="249">
        <f t="shared" si="158"/>
        <v>0</v>
      </c>
      <c r="BT205" s="255" t="str">
        <f t="shared" si="171"/>
        <v/>
      </c>
      <c r="BU205" s="350">
        <f t="shared" si="159"/>
        <v>0</v>
      </c>
      <c r="BV205" s="350">
        <f t="shared" si="160"/>
        <v>0</v>
      </c>
      <c r="BW205" s="350">
        <f t="shared" si="161"/>
        <v>0</v>
      </c>
      <c r="BX205" s="353">
        <f t="shared" si="162"/>
        <v>0</v>
      </c>
      <c r="BY205" s="246">
        <f t="shared" si="163"/>
        <v>0</v>
      </c>
      <c r="BZ205" s="243">
        <f t="shared" si="164"/>
        <v>0</v>
      </c>
      <c r="CA205" s="243">
        <f t="shared" si="165"/>
        <v>0</v>
      </c>
      <c r="CB205" s="247">
        <f t="shared" si="166"/>
        <v>0</v>
      </c>
      <c r="CC205" s="246">
        <f t="shared" si="167"/>
        <v>0</v>
      </c>
      <c r="CD205" s="243">
        <f t="shared" si="168"/>
        <v>0</v>
      </c>
      <c r="CE205" s="243">
        <f t="shared" si="169"/>
        <v>0</v>
      </c>
      <c r="CF205" s="243">
        <f t="shared" si="170"/>
        <v>0</v>
      </c>
    </row>
    <row r="206" spans="1:84" ht="20.100000000000001" customHeight="1" x14ac:dyDescent="0.15">
      <c r="A206" s="252">
        <f>IF(A205="",ROW()-3-COUNTBLANK($A$4:$A205),A205+1)</f>
        <v>203</v>
      </c>
      <c r="B206" s="253">
        <f>IF(A206="","",IF(B205="",ROW()-3-COUNTBLANK($B$4:$B205),B205+1))</f>
        <v>203</v>
      </c>
      <c r="C206" s="239" t="str">
        <f t="shared" si="135"/>
        <v>S</v>
      </c>
      <c r="D206" s="240"/>
      <c r="E206" s="241" t="str">
        <f>IF(D206="","",COUNTIF($D$4:D206,D206))</f>
        <v/>
      </c>
      <c r="F206" s="310" t="str">
        <f>IF(D206="","",VLOOKUP(D206,'様式A-2'!$B$10:$E$434,4,0))</f>
        <v/>
      </c>
      <c r="G206" s="241"/>
      <c r="H206" s="241"/>
      <c r="I206" s="241"/>
      <c r="J206" s="241"/>
      <c r="K206" s="241"/>
      <c r="L206" s="346"/>
      <c r="M206" s="346"/>
      <c r="N206" s="346"/>
      <c r="O206" s="346"/>
      <c r="P206" s="388"/>
      <c r="Q206" s="242">
        <f t="shared" si="136"/>
        <v>0</v>
      </c>
      <c r="R206" s="243">
        <f t="shared" si="137"/>
        <v>0</v>
      </c>
      <c r="S206" s="243" t="str">
        <f t="shared" si="138"/>
        <v/>
      </c>
      <c r="T206" s="241"/>
      <c r="U206" s="241" t="str">
        <f t="shared" si="139"/>
        <v/>
      </c>
      <c r="V206" s="241" t="str">
        <f t="shared" si="131"/>
        <v/>
      </c>
      <c r="W206" s="241"/>
      <c r="X206" s="241"/>
      <c r="Y206" s="241" t="str">
        <f t="shared" si="140"/>
        <v/>
      </c>
      <c r="Z206" s="241" t="str">
        <f t="shared" si="141"/>
        <v/>
      </c>
      <c r="AA206" s="241" t="str">
        <f t="shared" si="132"/>
        <v/>
      </c>
      <c r="AB206" s="241" t="str">
        <f t="shared" si="142"/>
        <v/>
      </c>
      <c r="AC206" s="241" t="str">
        <f t="shared" si="143"/>
        <v/>
      </c>
      <c r="AD206" s="241" t="str">
        <f t="shared" si="144"/>
        <v/>
      </c>
      <c r="AE206" s="241" t="str">
        <f t="shared" si="133"/>
        <v/>
      </c>
      <c r="AF206" s="241" t="str">
        <f t="shared" si="134"/>
        <v/>
      </c>
      <c r="AG206" s="241"/>
      <c r="AH206" s="242" t="str">
        <f t="shared" si="172"/>
        <v/>
      </c>
      <c r="AI206" s="242" t="str">
        <f t="shared" si="145"/>
        <v/>
      </c>
      <c r="BG206" s="245">
        <f t="shared" si="146"/>
        <v>0</v>
      </c>
      <c r="BH206" s="242">
        <f t="shared" si="147"/>
        <v>0</v>
      </c>
      <c r="BI206" s="242">
        <f t="shared" si="148"/>
        <v>0</v>
      </c>
      <c r="BJ206" s="242">
        <f t="shared" si="149"/>
        <v>0</v>
      </c>
      <c r="BK206" s="351">
        <f t="shared" si="150"/>
        <v>0</v>
      </c>
      <c r="BL206" s="246">
        <f t="shared" si="151"/>
        <v>0</v>
      </c>
      <c r="BM206" s="243">
        <f t="shared" si="152"/>
        <v>0</v>
      </c>
      <c r="BN206" s="243">
        <f t="shared" si="153"/>
        <v>0</v>
      </c>
      <c r="BO206" s="247">
        <f t="shared" si="154"/>
        <v>0</v>
      </c>
      <c r="BP206" s="248">
        <f t="shared" si="155"/>
        <v>0</v>
      </c>
      <c r="BQ206" s="243">
        <f t="shared" si="156"/>
        <v>0</v>
      </c>
      <c r="BR206" s="243">
        <f t="shared" si="157"/>
        <v>0</v>
      </c>
      <c r="BS206" s="249">
        <f t="shared" si="158"/>
        <v>0</v>
      </c>
      <c r="BT206" s="255" t="str">
        <f t="shared" si="171"/>
        <v/>
      </c>
      <c r="BU206" s="350">
        <f t="shared" si="159"/>
        <v>0</v>
      </c>
      <c r="BV206" s="350">
        <f t="shared" si="160"/>
        <v>0</v>
      </c>
      <c r="BW206" s="350">
        <f t="shared" si="161"/>
        <v>0</v>
      </c>
      <c r="BX206" s="353">
        <f t="shared" si="162"/>
        <v>0</v>
      </c>
      <c r="BY206" s="246">
        <f t="shared" si="163"/>
        <v>0</v>
      </c>
      <c r="BZ206" s="243">
        <f t="shared" si="164"/>
        <v>0</v>
      </c>
      <c r="CA206" s="243">
        <f t="shared" si="165"/>
        <v>0</v>
      </c>
      <c r="CB206" s="247">
        <f t="shared" si="166"/>
        <v>0</v>
      </c>
      <c r="CC206" s="246">
        <f t="shared" si="167"/>
        <v>0</v>
      </c>
      <c r="CD206" s="243">
        <f t="shared" si="168"/>
        <v>0</v>
      </c>
      <c r="CE206" s="243">
        <f t="shared" si="169"/>
        <v>0</v>
      </c>
      <c r="CF206" s="243">
        <f t="shared" si="170"/>
        <v>0</v>
      </c>
    </row>
    <row r="207" spans="1:84" ht="20.100000000000001" customHeight="1" x14ac:dyDescent="0.15">
      <c r="A207" s="252">
        <f>IF(A206="",ROW()-3-COUNTBLANK($A$4:$A206),A206+1)</f>
        <v>204</v>
      </c>
      <c r="B207" s="253">
        <f>IF(A207="","",IF(B206="",ROW()-3-COUNTBLANK($B$4:$B206),B206+1))</f>
        <v>204</v>
      </c>
      <c r="C207" s="239" t="str">
        <f t="shared" si="135"/>
        <v>S</v>
      </c>
      <c r="D207" s="240"/>
      <c r="E207" s="241" t="str">
        <f>IF(D207="","",COUNTIF($D$4:D207,D207))</f>
        <v/>
      </c>
      <c r="F207" s="310" t="str">
        <f>IF(D207="","",VLOOKUP(D207,'様式A-2'!$B$10:$E$434,4,0))</f>
        <v/>
      </c>
      <c r="G207" s="241"/>
      <c r="H207" s="241"/>
      <c r="I207" s="241"/>
      <c r="J207" s="241"/>
      <c r="K207" s="241"/>
      <c r="L207" s="346"/>
      <c r="M207" s="346"/>
      <c r="N207" s="346"/>
      <c r="O207" s="346"/>
      <c r="P207" s="388"/>
      <c r="Q207" s="242">
        <f t="shared" si="136"/>
        <v>0</v>
      </c>
      <c r="R207" s="243">
        <f t="shared" si="137"/>
        <v>0</v>
      </c>
      <c r="S207" s="243" t="str">
        <f t="shared" si="138"/>
        <v/>
      </c>
      <c r="T207" s="241"/>
      <c r="U207" s="241" t="str">
        <f t="shared" si="139"/>
        <v/>
      </c>
      <c r="V207" s="241" t="str">
        <f t="shared" ref="V207:V270" si="173">IF(D207="","",IF(U207="対策区分判定Ⅳ","Ⅳ",IF(U207="対策区分判定Ⅲ","Ⅲ",IF(OR(U207="対策区分判定Ⅱa",U207="対策区分判定Ⅱb"),"Ⅱ",IF(U207="対策区分判定Ⅰ","Ⅰ","－")))))</f>
        <v/>
      </c>
      <c r="W207" s="241"/>
      <c r="X207" s="241"/>
      <c r="Y207" s="241" t="str">
        <f t="shared" si="140"/>
        <v/>
      </c>
      <c r="Z207" s="241" t="str">
        <f t="shared" si="141"/>
        <v/>
      </c>
      <c r="AA207" s="241" t="str">
        <f t="shared" si="132"/>
        <v/>
      </c>
      <c r="AB207" s="241" t="str">
        <f t="shared" si="142"/>
        <v/>
      </c>
      <c r="AC207" s="241" t="str">
        <f t="shared" si="143"/>
        <v/>
      </c>
      <c r="AD207" s="241" t="str">
        <f t="shared" si="144"/>
        <v/>
      </c>
      <c r="AE207" s="241" t="str">
        <f t="shared" si="133"/>
        <v/>
      </c>
      <c r="AF207" s="241" t="str">
        <f t="shared" si="134"/>
        <v/>
      </c>
      <c r="AG207" s="241"/>
      <c r="AH207" s="242" t="str">
        <f t="shared" si="172"/>
        <v/>
      </c>
      <c r="AI207" s="242" t="str">
        <f t="shared" si="145"/>
        <v/>
      </c>
      <c r="BG207" s="245">
        <f t="shared" si="146"/>
        <v>0</v>
      </c>
      <c r="BH207" s="242">
        <f t="shared" si="147"/>
        <v>0</v>
      </c>
      <c r="BI207" s="242">
        <f t="shared" si="148"/>
        <v>0</v>
      </c>
      <c r="BJ207" s="242">
        <f t="shared" si="149"/>
        <v>0</v>
      </c>
      <c r="BK207" s="351">
        <f t="shared" si="150"/>
        <v>0</v>
      </c>
      <c r="BL207" s="246">
        <f t="shared" si="151"/>
        <v>0</v>
      </c>
      <c r="BM207" s="243">
        <f t="shared" si="152"/>
        <v>0</v>
      </c>
      <c r="BN207" s="243">
        <f t="shared" si="153"/>
        <v>0</v>
      </c>
      <c r="BO207" s="247">
        <f t="shared" si="154"/>
        <v>0</v>
      </c>
      <c r="BP207" s="248">
        <f t="shared" si="155"/>
        <v>0</v>
      </c>
      <c r="BQ207" s="243">
        <f t="shared" si="156"/>
        <v>0</v>
      </c>
      <c r="BR207" s="243">
        <f t="shared" si="157"/>
        <v>0</v>
      </c>
      <c r="BS207" s="249">
        <f t="shared" si="158"/>
        <v>0</v>
      </c>
      <c r="BT207" s="255" t="str">
        <f t="shared" si="171"/>
        <v/>
      </c>
      <c r="BU207" s="350">
        <f t="shared" si="159"/>
        <v>0</v>
      </c>
      <c r="BV207" s="350">
        <f t="shared" si="160"/>
        <v>0</v>
      </c>
      <c r="BW207" s="350">
        <f t="shared" si="161"/>
        <v>0</v>
      </c>
      <c r="BX207" s="353">
        <f t="shared" si="162"/>
        <v>0</v>
      </c>
      <c r="BY207" s="246">
        <f t="shared" si="163"/>
        <v>0</v>
      </c>
      <c r="BZ207" s="243">
        <f t="shared" si="164"/>
        <v>0</v>
      </c>
      <c r="CA207" s="243">
        <f t="shared" si="165"/>
        <v>0</v>
      </c>
      <c r="CB207" s="247">
        <f t="shared" si="166"/>
        <v>0</v>
      </c>
      <c r="CC207" s="246">
        <f t="shared" si="167"/>
        <v>0</v>
      </c>
      <c r="CD207" s="243">
        <f t="shared" si="168"/>
        <v>0</v>
      </c>
      <c r="CE207" s="243">
        <f t="shared" si="169"/>
        <v>0</v>
      </c>
      <c r="CF207" s="243">
        <f t="shared" si="170"/>
        <v>0</v>
      </c>
    </row>
    <row r="208" spans="1:84" ht="20.100000000000001" customHeight="1" x14ac:dyDescent="0.15">
      <c r="A208" s="252">
        <f>IF(A207="",ROW()-3-COUNTBLANK($A$4:$A207),A207+1)</f>
        <v>205</v>
      </c>
      <c r="B208" s="253">
        <f>IF(A208="","",IF(B207="",ROW()-3-COUNTBLANK($B$4:$B207),B207+1))</f>
        <v>205</v>
      </c>
      <c r="C208" s="239" t="str">
        <f t="shared" si="135"/>
        <v>S</v>
      </c>
      <c r="D208" s="240"/>
      <c r="E208" s="241" t="str">
        <f>IF(D208="","",COUNTIF($D$4:D208,D208))</f>
        <v/>
      </c>
      <c r="F208" s="310" t="str">
        <f>IF(D208="","",VLOOKUP(D208,'様式A-2'!$B$10:$E$434,4,0))</f>
        <v/>
      </c>
      <c r="G208" s="241"/>
      <c r="H208" s="241"/>
      <c r="I208" s="241"/>
      <c r="J208" s="241"/>
      <c r="K208" s="241"/>
      <c r="L208" s="346"/>
      <c r="M208" s="346"/>
      <c r="N208" s="346"/>
      <c r="O208" s="346"/>
      <c r="P208" s="388"/>
      <c r="Q208" s="242">
        <f t="shared" si="136"/>
        <v>0</v>
      </c>
      <c r="R208" s="243">
        <f t="shared" si="137"/>
        <v>0</v>
      </c>
      <c r="S208" s="243" t="str">
        <f t="shared" si="138"/>
        <v/>
      </c>
      <c r="T208" s="241"/>
      <c r="U208" s="241" t="str">
        <f t="shared" si="139"/>
        <v/>
      </c>
      <c r="V208" s="241" t="str">
        <f t="shared" si="173"/>
        <v/>
      </c>
      <c r="W208" s="241"/>
      <c r="X208" s="241"/>
      <c r="Y208" s="241" t="str">
        <f t="shared" si="140"/>
        <v/>
      </c>
      <c r="Z208" s="241" t="str">
        <f t="shared" si="141"/>
        <v/>
      </c>
      <c r="AA208" s="241" t="str">
        <f t="shared" si="132"/>
        <v/>
      </c>
      <c r="AB208" s="241" t="str">
        <f t="shared" si="142"/>
        <v/>
      </c>
      <c r="AC208" s="241" t="str">
        <f t="shared" si="143"/>
        <v/>
      </c>
      <c r="AD208" s="241" t="str">
        <f t="shared" si="144"/>
        <v/>
      </c>
      <c r="AE208" s="241" t="str">
        <f t="shared" si="133"/>
        <v/>
      </c>
      <c r="AF208" s="241" t="str">
        <f t="shared" si="134"/>
        <v/>
      </c>
      <c r="AG208" s="241"/>
      <c r="AH208" s="242" t="str">
        <f t="shared" si="172"/>
        <v/>
      </c>
      <c r="AI208" s="242" t="str">
        <f t="shared" si="145"/>
        <v/>
      </c>
      <c r="BG208" s="245">
        <f t="shared" si="146"/>
        <v>0</v>
      </c>
      <c r="BH208" s="242">
        <f t="shared" si="147"/>
        <v>0</v>
      </c>
      <c r="BI208" s="242">
        <f t="shared" si="148"/>
        <v>0</v>
      </c>
      <c r="BJ208" s="242">
        <f t="shared" si="149"/>
        <v>0</v>
      </c>
      <c r="BK208" s="351">
        <f t="shared" si="150"/>
        <v>0</v>
      </c>
      <c r="BL208" s="246">
        <f t="shared" si="151"/>
        <v>0</v>
      </c>
      <c r="BM208" s="243">
        <f t="shared" si="152"/>
        <v>0</v>
      </c>
      <c r="BN208" s="243">
        <f t="shared" si="153"/>
        <v>0</v>
      </c>
      <c r="BO208" s="247">
        <f t="shared" si="154"/>
        <v>0</v>
      </c>
      <c r="BP208" s="248">
        <f t="shared" si="155"/>
        <v>0</v>
      </c>
      <c r="BQ208" s="243">
        <f t="shared" si="156"/>
        <v>0</v>
      </c>
      <c r="BR208" s="243">
        <f t="shared" si="157"/>
        <v>0</v>
      </c>
      <c r="BS208" s="249">
        <f t="shared" si="158"/>
        <v>0</v>
      </c>
      <c r="BT208" s="255" t="str">
        <f t="shared" si="171"/>
        <v/>
      </c>
      <c r="BU208" s="350">
        <f t="shared" si="159"/>
        <v>0</v>
      </c>
      <c r="BV208" s="350">
        <f t="shared" si="160"/>
        <v>0</v>
      </c>
      <c r="BW208" s="350">
        <f t="shared" si="161"/>
        <v>0</v>
      </c>
      <c r="BX208" s="353">
        <f t="shared" si="162"/>
        <v>0</v>
      </c>
      <c r="BY208" s="246">
        <f t="shared" si="163"/>
        <v>0</v>
      </c>
      <c r="BZ208" s="243">
        <f t="shared" si="164"/>
        <v>0</v>
      </c>
      <c r="CA208" s="243">
        <f t="shared" si="165"/>
        <v>0</v>
      </c>
      <c r="CB208" s="247">
        <f t="shared" si="166"/>
        <v>0</v>
      </c>
      <c r="CC208" s="246">
        <f t="shared" si="167"/>
        <v>0</v>
      </c>
      <c r="CD208" s="243">
        <f t="shared" si="168"/>
        <v>0</v>
      </c>
      <c r="CE208" s="243">
        <f t="shared" si="169"/>
        <v>0</v>
      </c>
      <c r="CF208" s="243">
        <f t="shared" si="170"/>
        <v>0</v>
      </c>
    </row>
    <row r="209" spans="1:84" ht="20.100000000000001" customHeight="1" x14ac:dyDescent="0.15">
      <c r="A209" s="252">
        <f>IF(A208="",ROW()-3-COUNTBLANK($A$4:$A208),A208+1)</f>
        <v>206</v>
      </c>
      <c r="B209" s="253">
        <f>IF(A209="","",IF(B208="",ROW()-3-COUNTBLANK($B$4:$B208),B208+1))</f>
        <v>206</v>
      </c>
      <c r="C209" s="239" t="str">
        <f t="shared" si="135"/>
        <v>S</v>
      </c>
      <c r="D209" s="240"/>
      <c r="E209" s="241" t="str">
        <f>IF(D209="","",COUNTIF($D$4:D209,D209))</f>
        <v/>
      </c>
      <c r="F209" s="310" t="str">
        <f>IF(D209="","",VLOOKUP(D209,'様式A-2'!$B$10:$E$434,4,0))</f>
        <v/>
      </c>
      <c r="G209" s="241"/>
      <c r="H209" s="241"/>
      <c r="I209" s="241"/>
      <c r="J209" s="241"/>
      <c r="K209" s="241"/>
      <c r="L209" s="346"/>
      <c r="M209" s="346"/>
      <c r="N209" s="346"/>
      <c r="O209" s="346"/>
      <c r="P209" s="388"/>
      <c r="Q209" s="242">
        <f t="shared" si="136"/>
        <v>0</v>
      </c>
      <c r="R209" s="243">
        <f t="shared" si="137"/>
        <v>0</v>
      </c>
      <c r="S209" s="243" t="str">
        <f t="shared" si="138"/>
        <v/>
      </c>
      <c r="T209" s="241"/>
      <c r="U209" s="241" t="str">
        <f t="shared" si="139"/>
        <v/>
      </c>
      <c r="V209" s="241" t="str">
        <f t="shared" si="173"/>
        <v/>
      </c>
      <c r="W209" s="241"/>
      <c r="X209" s="241"/>
      <c r="Y209" s="241" t="str">
        <f t="shared" si="140"/>
        <v/>
      </c>
      <c r="Z209" s="241" t="str">
        <f t="shared" si="141"/>
        <v/>
      </c>
      <c r="AA209" s="241" t="str">
        <f t="shared" si="132"/>
        <v/>
      </c>
      <c r="AB209" s="241" t="str">
        <f t="shared" si="142"/>
        <v/>
      </c>
      <c r="AC209" s="241" t="str">
        <f t="shared" si="143"/>
        <v/>
      </c>
      <c r="AD209" s="241" t="str">
        <f t="shared" si="144"/>
        <v/>
      </c>
      <c r="AE209" s="241" t="str">
        <f t="shared" si="133"/>
        <v/>
      </c>
      <c r="AF209" s="241" t="str">
        <f t="shared" si="134"/>
        <v/>
      </c>
      <c r="AG209" s="241"/>
      <c r="AH209" s="242" t="str">
        <f t="shared" si="172"/>
        <v/>
      </c>
      <c r="AI209" s="242" t="str">
        <f t="shared" si="145"/>
        <v/>
      </c>
      <c r="BG209" s="245">
        <f t="shared" si="146"/>
        <v>0</v>
      </c>
      <c r="BH209" s="242">
        <f t="shared" si="147"/>
        <v>0</v>
      </c>
      <c r="BI209" s="242">
        <f t="shared" si="148"/>
        <v>0</v>
      </c>
      <c r="BJ209" s="242">
        <f t="shared" si="149"/>
        <v>0</v>
      </c>
      <c r="BK209" s="351">
        <f t="shared" si="150"/>
        <v>0</v>
      </c>
      <c r="BL209" s="246">
        <f t="shared" si="151"/>
        <v>0</v>
      </c>
      <c r="BM209" s="243">
        <f t="shared" si="152"/>
        <v>0</v>
      </c>
      <c r="BN209" s="243">
        <f t="shared" si="153"/>
        <v>0</v>
      </c>
      <c r="BO209" s="247">
        <f t="shared" si="154"/>
        <v>0</v>
      </c>
      <c r="BP209" s="248">
        <f t="shared" si="155"/>
        <v>0</v>
      </c>
      <c r="BQ209" s="243">
        <f t="shared" si="156"/>
        <v>0</v>
      </c>
      <c r="BR209" s="243">
        <f t="shared" si="157"/>
        <v>0</v>
      </c>
      <c r="BS209" s="249">
        <f t="shared" si="158"/>
        <v>0</v>
      </c>
      <c r="BT209" s="255" t="str">
        <f t="shared" si="171"/>
        <v/>
      </c>
      <c r="BU209" s="350">
        <f t="shared" si="159"/>
        <v>0</v>
      </c>
      <c r="BV209" s="350">
        <f t="shared" si="160"/>
        <v>0</v>
      </c>
      <c r="BW209" s="350">
        <f t="shared" si="161"/>
        <v>0</v>
      </c>
      <c r="BX209" s="353">
        <f t="shared" si="162"/>
        <v>0</v>
      </c>
      <c r="BY209" s="246">
        <f t="shared" si="163"/>
        <v>0</v>
      </c>
      <c r="BZ209" s="243">
        <f t="shared" si="164"/>
        <v>0</v>
      </c>
      <c r="CA209" s="243">
        <f t="shared" si="165"/>
        <v>0</v>
      </c>
      <c r="CB209" s="247">
        <f t="shared" si="166"/>
        <v>0</v>
      </c>
      <c r="CC209" s="246">
        <f t="shared" si="167"/>
        <v>0</v>
      </c>
      <c r="CD209" s="243">
        <f t="shared" si="168"/>
        <v>0</v>
      </c>
      <c r="CE209" s="243">
        <f t="shared" si="169"/>
        <v>0</v>
      </c>
      <c r="CF209" s="243">
        <f t="shared" si="170"/>
        <v>0</v>
      </c>
    </row>
    <row r="210" spans="1:84" ht="20.100000000000001" customHeight="1" x14ac:dyDescent="0.15">
      <c r="A210" s="252">
        <f>IF(A209="",ROW()-3-COUNTBLANK($A$4:$A209),A209+1)</f>
        <v>207</v>
      </c>
      <c r="B210" s="253">
        <f>IF(A210="","",IF(B209="",ROW()-3-COUNTBLANK($B$4:$B209),B209+1))</f>
        <v>207</v>
      </c>
      <c r="C210" s="239" t="str">
        <f t="shared" si="135"/>
        <v>S</v>
      </c>
      <c r="D210" s="240"/>
      <c r="E210" s="241" t="str">
        <f>IF(D210="","",COUNTIF($D$4:D210,D210))</f>
        <v/>
      </c>
      <c r="F210" s="310" t="str">
        <f>IF(D210="","",VLOOKUP(D210,'様式A-2'!$B$10:$E$434,4,0))</f>
        <v/>
      </c>
      <c r="G210" s="241"/>
      <c r="H210" s="241"/>
      <c r="I210" s="241"/>
      <c r="J210" s="241"/>
      <c r="K210" s="241"/>
      <c r="L210" s="346"/>
      <c r="M210" s="346"/>
      <c r="N210" s="346"/>
      <c r="O210" s="346"/>
      <c r="P210" s="388"/>
      <c r="Q210" s="242">
        <f t="shared" si="136"/>
        <v>0</v>
      </c>
      <c r="R210" s="243">
        <f t="shared" si="137"/>
        <v>0</v>
      </c>
      <c r="S210" s="243" t="str">
        <f t="shared" si="138"/>
        <v/>
      </c>
      <c r="T210" s="241"/>
      <c r="U210" s="241" t="str">
        <f t="shared" si="139"/>
        <v/>
      </c>
      <c r="V210" s="241" t="str">
        <f t="shared" si="173"/>
        <v/>
      </c>
      <c r="W210" s="241"/>
      <c r="X210" s="241"/>
      <c r="Y210" s="241" t="str">
        <f t="shared" si="140"/>
        <v/>
      </c>
      <c r="Z210" s="241" t="str">
        <f t="shared" si="141"/>
        <v/>
      </c>
      <c r="AA210" s="241" t="str">
        <f t="shared" si="132"/>
        <v/>
      </c>
      <c r="AB210" s="241" t="str">
        <f t="shared" si="142"/>
        <v/>
      </c>
      <c r="AC210" s="241" t="str">
        <f t="shared" si="143"/>
        <v/>
      </c>
      <c r="AD210" s="241" t="str">
        <f t="shared" si="144"/>
        <v/>
      </c>
      <c r="AE210" s="241" t="str">
        <f t="shared" si="133"/>
        <v/>
      </c>
      <c r="AF210" s="241" t="str">
        <f t="shared" si="134"/>
        <v/>
      </c>
      <c r="AG210" s="241"/>
      <c r="AH210" s="242" t="str">
        <f t="shared" si="172"/>
        <v/>
      </c>
      <c r="AI210" s="242" t="str">
        <f t="shared" si="145"/>
        <v/>
      </c>
      <c r="BG210" s="245">
        <f t="shared" si="146"/>
        <v>0</v>
      </c>
      <c r="BH210" s="242">
        <f t="shared" si="147"/>
        <v>0</v>
      </c>
      <c r="BI210" s="242">
        <f t="shared" si="148"/>
        <v>0</v>
      </c>
      <c r="BJ210" s="242">
        <f t="shared" si="149"/>
        <v>0</v>
      </c>
      <c r="BK210" s="351">
        <f t="shared" si="150"/>
        <v>0</v>
      </c>
      <c r="BL210" s="246">
        <f t="shared" si="151"/>
        <v>0</v>
      </c>
      <c r="BM210" s="243">
        <f t="shared" si="152"/>
        <v>0</v>
      </c>
      <c r="BN210" s="243">
        <f t="shared" si="153"/>
        <v>0</v>
      </c>
      <c r="BO210" s="247">
        <f t="shared" si="154"/>
        <v>0</v>
      </c>
      <c r="BP210" s="248">
        <f t="shared" si="155"/>
        <v>0</v>
      </c>
      <c r="BQ210" s="243">
        <f t="shared" si="156"/>
        <v>0</v>
      </c>
      <c r="BR210" s="243">
        <f t="shared" si="157"/>
        <v>0</v>
      </c>
      <c r="BS210" s="249">
        <f t="shared" si="158"/>
        <v>0</v>
      </c>
      <c r="BT210" s="255" t="str">
        <f t="shared" si="171"/>
        <v/>
      </c>
      <c r="BU210" s="350">
        <f t="shared" si="159"/>
        <v>0</v>
      </c>
      <c r="BV210" s="350">
        <f t="shared" si="160"/>
        <v>0</v>
      </c>
      <c r="BW210" s="350">
        <f t="shared" si="161"/>
        <v>0</v>
      </c>
      <c r="BX210" s="353">
        <f t="shared" si="162"/>
        <v>0</v>
      </c>
      <c r="BY210" s="246">
        <f t="shared" si="163"/>
        <v>0</v>
      </c>
      <c r="BZ210" s="243">
        <f t="shared" si="164"/>
        <v>0</v>
      </c>
      <c r="CA210" s="243">
        <f t="shared" si="165"/>
        <v>0</v>
      </c>
      <c r="CB210" s="247">
        <f t="shared" si="166"/>
        <v>0</v>
      </c>
      <c r="CC210" s="246">
        <f t="shared" si="167"/>
        <v>0</v>
      </c>
      <c r="CD210" s="243">
        <f t="shared" si="168"/>
        <v>0</v>
      </c>
      <c r="CE210" s="243">
        <f t="shared" si="169"/>
        <v>0</v>
      </c>
      <c r="CF210" s="243">
        <f t="shared" si="170"/>
        <v>0</v>
      </c>
    </row>
    <row r="211" spans="1:84" ht="20.100000000000001" customHeight="1" x14ac:dyDescent="0.15">
      <c r="A211" s="252">
        <f>IF(A210="",ROW()-3-COUNTBLANK($A$4:$A210),A210+1)</f>
        <v>208</v>
      </c>
      <c r="B211" s="253">
        <f>IF(A211="","",IF(B210="",ROW()-3-COUNTBLANK($B$4:$B210),B210+1))</f>
        <v>208</v>
      </c>
      <c r="C211" s="239" t="str">
        <f t="shared" si="135"/>
        <v>S</v>
      </c>
      <c r="D211" s="240"/>
      <c r="E211" s="241" t="str">
        <f>IF(D211="","",COUNTIF($D$4:D211,D211))</f>
        <v/>
      </c>
      <c r="F211" s="310" t="str">
        <f>IF(D211="","",VLOOKUP(D211,'様式A-2'!$B$10:$E$434,4,0))</f>
        <v/>
      </c>
      <c r="G211" s="241"/>
      <c r="H211" s="241"/>
      <c r="I211" s="241"/>
      <c r="J211" s="241"/>
      <c r="K211" s="241"/>
      <c r="L211" s="346"/>
      <c r="M211" s="346"/>
      <c r="N211" s="346"/>
      <c r="O211" s="346"/>
      <c r="P211" s="388"/>
      <c r="Q211" s="242">
        <f t="shared" si="136"/>
        <v>0</v>
      </c>
      <c r="R211" s="243">
        <f t="shared" si="137"/>
        <v>0</v>
      </c>
      <c r="S211" s="243" t="str">
        <f t="shared" si="138"/>
        <v/>
      </c>
      <c r="T211" s="241"/>
      <c r="U211" s="241" t="str">
        <f t="shared" si="139"/>
        <v/>
      </c>
      <c r="V211" s="241" t="str">
        <f t="shared" si="173"/>
        <v/>
      </c>
      <c r="W211" s="241"/>
      <c r="X211" s="241"/>
      <c r="Y211" s="241" t="str">
        <f t="shared" si="140"/>
        <v/>
      </c>
      <c r="Z211" s="241" t="str">
        <f t="shared" si="141"/>
        <v/>
      </c>
      <c r="AA211" s="241" t="str">
        <f t="shared" si="132"/>
        <v/>
      </c>
      <c r="AB211" s="241" t="str">
        <f t="shared" si="142"/>
        <v/>
      </c>
      <c r="AC211" s="241" t="str">
        <f t="shared" si="143"/>
        <v/>
      </c>
      <c r="AD211" s="241" t="str">
        <f t="shared" si="144"/>
        <v/>
      </c>
      <c r="AE211" s="241" t="str">
        <f t="shared" si="133"/>
        <v/>
      </c>
      <c r="AF211" s="241" t="str">
        <f t="shared" si="134"/>
        <v/>
      </c>
      <c r="AG211" s="241"/>
      <c r="AH211" s="242" t="str">
        <f t="shared" si="172"/>
        <v/>
      </c>
      <c r="AI211" s="242" t="str">
        <f t="shared" si="145"/>
        <v/>
      </c>
      <c r="BG211" s="245">
        <f t="shared" si="146"/>
        <v>0</v>
      </c>
      <c r="BH211" s="242">
        <f t="shared" si="147"/>
        <v>0</v>
      </c>
      <c r="BI211" s="242">
        <f t="shared" si="148"/>
        <v>0</v>
      </c>
      <c r="BJ211" s="242">
        <f t="shared" si="149"/>
        <v>0</v>
      </c>
      <c r="BK211" s="351">
        <f t="shared" si="150"/>
        <v>0</v>
      </c>
      <c r="BL211" s="246">
        <f t="shared" si="151"/>
        <v>0</v>
      </c>
      <c r="BM211" s="243">
        <f t="shared" si="152"/>
        <v>0</v>
      </c>
      <c r="BN211" s="243">
        <f t="shared" si="153"/>
        <v>0</v>
      </c>
      <c r="BO211" s="247">
        <f t="shared" si="154"/>
        <v>0</v>
      </c>
      <c r="BP211" s="248">
        <f t="shared" si="155"/>
        <v>0</v>
      </c>
      <c r="BQ211" s="243">
        <f t="shared" si="156"/>
        <v>0</v>
      </c>
      <c r="BR211" s="243">
        <f t="shared" si="157"/>
        <v>0</v>
      </c>
      <c r="BS211" s="249">
        <f t="shared" si="158"/>
        <v>0</v>
      </c>
      <c r="BT211" s="255" t="str">
        <f t="shared" si="171"/>
        <v/>
      </c>
      <c r="BU211" s="350">
        <f t="shared" si="159"/>
        <v>0</v>
      </c>
      <c r="BV211" s="350">
        <f t="shared" si="160"/>
        <v>0</v>
      </c>
      <c r="BW211" s="350">
        <f t="shared" si="161"/>
        <v>0</v>
      </c>
      <c r="BX211" s="353">
        <f t="shared" si="162"/>
        <v>0</v>
      </c>
      <c r="BY211" s="246">
        <f t="shared" si="163"/>
        <v>0</v>
      </c>
      <c r="BZ211" s="243">
        <f t="shared" si="164"/>
        <v>0</v>
      </c>
      <c r="CA211" s="243">
        <f t="shared" si="165"/>
        <v>0</v>
      </c>
      <c r="CB211" s="247">
        <f t="shared" si="166"/>
        <v>0</v>
      </c>
      <c r="CC211" s="246">
        <f t="shared" si="167"/>
        <v>0</v>
      </c>
      <c r="CD211" s="243">
        <f t="shared" si="168"/>
        <v>0</v>
      </c>
      <c r="CE211" s="243">
        <f t="shared" si="169"/>
        <v>0</v>
      </c>
      <c r="CF211" s="243">
        <f t="shared" si="170"/>
        <v>0</v>
      </c>
    </row>
    <row r="212" spans="1:84" ht="20.100000000000001" customHeight="1" x14ac:dyDescent="0.15">
      <c r="A212" s="252">
        <f>IF(A211="",ROW()-3-COUNTBLANK($A$4:$A211),A211+1)</f>
        <v>209</v>
      </c>
      <c r="B212" s="253">
        <f>IF(A212="","",IF(B211="",ROW()-3-COUNTBLANK($B$4:$B211),B211+1))</f>
        <v>209</v>
      </c>
      <c r="C212" s="239" t="str">
        <f t="shared" si="135"/>
        <v>S</v>
      </c>
      <c r="D212" s="240"/>
      <c r="E212" s="241" t="str">
        <f>IF(D212="","",COUNTIF($D$4:D212,D212))</f>
        <v/>
      </c>
      <c r="F212" s="310" t="str">
        <f>IF(D212="","",VLOOKUP(D212,'様式A-2'!$B$10:$E$434,4,0))</f>
        <v/>
      </c>
      <c r="G212" s="241"/>
      <c r="H212" s="241"/>
      <c r="I212" s="241"/>
      <c r="J212" s="241"/>
      <c r="K212" s="241"/>
      <c r="L212" s="346"/>
      <c r="M212" s="346"/>
      <c r="N212" s="346"/>
      <c r="O212" s="346"/>
      <c r="P212" s="388"/>
      <c r="Q212" s="242">
        <f t="shared" si="136"/>
        <v>0</v>
      </c>
      <c r="R212" s="243">
        <f t="shared" si="137"/>
        <v>0</v>
      </c>
      <c r="S212" s="243" t="str">
        <f t="shared" si="138"/>
        <v/>
      </c>
      <c r="T212" s="241"/>
      <c r="U212" s="241" t="str">
        <f t="shared" si="139"/>
        <v/>
      </c>
      <c r="V212" s="241" t="str">
        <f t="shared" si="173"/>
        <v/>
      </c>
      <c r="W212" s="241"/>
      <c r="X212" s="241"/>
      <c r="Y212" s="241" t="str">
        <f t="shared" si="140"/>
        <v/>
      </c>
      <c r="Z212" s="241" t="str">
        <f t="shared" si="141"/>
        <v/>
      </c>
      <c r="AA212" s="241" t="str">
        <f t="shared" si="132"/>
        <v/>
      </c>
      <c r="AB212" s="241" t="str">
        <f t="shared" si="142"/>
        <v/>
      </c>
      <c r="AC212" s="241" t="str">
        <f t="shared" si="143"/>
        <v/>
      </c>
      <c r="AD212" s="241" t="str">
        <f t="shared" si="144"/>
        <v/>
      </c>
      <c r="AE212" s="241" t="str">
        <f t="shared" si="133"/>
        <v/>
      </c>
      <c r="AF212" s="241" t="str">
        <f t="shared" si="134"/>
        <v/>
      </c>
      <c r="AG212" s="241"/>
      <c r="AH212" s="242" t="str">
        <f t="shared" si="172"/>
        <v/>
      </c>
      <c r="AI212" s="242" t="str">
        <f t="shared" si="145"/>
        <v/>
      </c>
      <c r="BG212" s="245">
        <f t="shared" si="146"/>
        <v>0</v>
      </c>
      <c r="BH212" s="242">
        <f t="shared" si="147"/>
        <v>0</v>
      </c>
      <c r="BI212" s="242">
        <f t="shared" si="148"/>
        <v>0</v>
      </c>
      <c r="BJ212" s="242">
        <f t="shared" si="149"/>
        <v>0</v>
      </c>
      <c r="BK212" s="351">
        <f t="shared" si="150"/>
        <v>0</v>
      </c>
      <c r="BL212" s="246">
        <f t="shared" si="151"/>
        <v>0</v>
      </c>
      <c r="BM212" s="243">
        <f t="shared" si="152"/>
        <v>0</v>
      </c>
      <c r="BN212" s="243">
        <f t="shared" si="153"/>
        <v>0</v>
      </c>
      <c r="BO212" s="247">
        <f t="shared" si="154"/>
        <v>0</v>
      </c>
      <c r="BP212" s="248">
        <f t="shared" si="155"/>
        <v>0</v>
      </c>
      <c r="BQ212" s="243">
        <f t="shared" si="156"/>
        <v>0</v>
      </c>
      <c r="BR212" s="243">
        <f t="shared" si="157"/>
        <v>0</v>
      </c>
      <c r="BS212" s="249">
        <f t="shared" si="158"/>
        <v>0</v>
      </c>
      <c r="BT212" s="255" t="str">
        <f t="shared" si="171"/>
        <v/>
      </c>
      <c r="BU212" s="350">
        <f t="shared" si="159"/>
        <v>0</v>
      </c>
      <c r="BV212" s="350">
        <f t="shared" si="160"/>
        <v>0</v>
      </c>
      <c r="BW212" s="350">
        <f t="shared" si="161"/>
        <v>0</v>
      </c>
      <c r="BX212" s="353">
        <f t="shared" si="162"/>
        <v>0</v>
      </c>
      <c r="BY212" s="246">
        <f t="shared" si="163"/>
        <v>0</v>
      </c>
      <c r="BZ212" s="243">
        <f t="shared" si="164"/>
        <v>0</v>
      </c>
      <c r="CA212" s="243">
        <f t="shared" si="165"/>
        <v>0</v>
      </c>
      <c r="CB212" s="247">
        <f t="shared" si="166"/>
        <v>0</v>
      </c>
      <c r="CC212" s="246">
        <f t="shared" si="167"/>
        <v>0</v>
      </c>
      <c r="CD212" s="243">
        <f t="shared" si="168"/>
        <v>0</v>
      </c>
      <c r="CE212" s="243">
        <f t="shared" si="169"/>
        <v>0</v>
      </c>
      <c r="CF212" s="243">
        <f t="shared" si="170"/>
        <v>0</v>
      </c>
    </row>
    <row r="213" spans="1:84" ht="20.100000000000001" customHeight="1" x14ac:dyDescent="0.15">
      <c r="A213" s="252">
        <f>IF(A212="",ROW()-3-COUNTBLANK($A$4:$A212),A212+1)</f>
        <v>210</v>
      </c>
      <c r="B213" s="253">
        <f>IF(A213="","",IF(B212="",ROW()-3-COUNTBLANK($B$4:$B212),B212+1))</f>
        <v>210</v>
      </c>
      <c r="C213" s="239" t="str">
        <f t="shared" si="135"/>
        <v>S</v>
      </c>
      <c r="D213" s="240"/>
      <c r="E213" s="241" t="str">
        <f>IF(D213="","",COUNTIF($D$4:D213,D213))</f>
        <v/>
      </c>
      <c r="F213" s="310" t="str">
        <f>IF(D213="","",VLOOKUP(D213,'様式A-2'!$B$10:$E$434,4,0))</f>
        <v/>
      </c>
      <c r="G213" s="241"/>
      <c r="H213" s="241"/>
      <c r="I213" s="241"/>
      <c r="J213" s="241"/>
      <c r="K213" s="241"/>
      <c r="L213" s="346"/>
      <c r="M213" s="346"/>
      <c r="N213" s="346"/>
      <c r="O213" s="346"/>
      <c r="P213" s="388"/>
      <c r="Q213" s="242">
        <f t="shared" si="136"/>
        <v>0</v>
      </c>
      <c r="R213" s="243">
        <f t="shared" si="137"/>
        <v>0</v>
      </c>
      <c r="S213" s="243" t="str">
        <f t="shared" si="138"/>
        <v/>
      </c>
      <c r="T213" s="241"/>
      <c r="U213" s="241" t="str">
        <f t="shared" si="139"/>
        <v/>
      </c>
      <c r="V213" s="241" t="str">
        <f t="shared" si="173"/>
        <v/>
      </c>
      <c r="W213" s="241"/>
      <c r="X213" s="241"/>
      <c r="Y213" s="241" t="str">
        <f t="shared" si="140"/>
        <v/>
      </c>
      <c r="Z213" s="241" t="str">
        <f t="shared" si="141"/>
        <v/>
      </c>
      <c r="AA213" s="241" t="str">
        <f t="shared" si="132"/>
        <v/>
      </c>
      <c r="AB213" s="241" t="str">
        <f t="shared" si="142"/>
        <v/>
      </c>
      <c r="AC213" s="241" t="str">
        <f t="shared" si="143"/>
        <v/>
      </c>
      <c r="AD213" s="241" t="str">
        <f t="shared" si="144"/>
        <v/>
      </c>
      <c r="AE213" s="241" t="str">
        <f t="shared" si="133"/>
        <v/>
      </c>
      <c r="AF213" s="241" t="str">
        <f t="shared" si="134"/>
        <v/>
      </c>
      <c r="AG213" s="241"/>
      <c r="AH213" s="242" t="str">
        <f t="shared" si="172"/>
        <v/>
      </c>
      <c r="AI213" s="242" t="str">
        <f t="shared" si="145"/>
        <v/>
      </c>
      <c r="BG213" s="245">
        <f t="shared" si="146"/>
        <v>0</v>
      </c>
      <c r="BH213" s="242">
        <f t="shared" si="147"/>
        <v>0</v>
      </c>
      <c r="BI213" s="242">
        <f t="shared" si="148"/>
        <v>0</v>
      </c>
      <c r="BJ213" s="242">
        <f t="shared" si="149"/>
        <v>0</v>
      </c>
      <c r="BK213" s="351">
        <f t="shared" si="150"/>
        <v>0</v>
      </c>
      <c r="BL213" s="246">
        <f t="shared" si="151"/>
        <v>0</v>
      </c>
      <c r="BM213" s="243">
        <f t="shared" si="152"/>
        <v>0</v>
      </c>
      <c r="BN213" s="243">
        <f t="shared" si="153"/>
        <v>0</v>
      </c>
      <c r="BO213" s="247">
        <f t="shared" si="154"/>
        <v>0</v>
      </c>
      <c r="BP213" s="248">
        <f t="shared" si="155"/>
        <v>0</v>
      </c>
      <c r="BQ213" s="243">
        <f t="shared" si="156"/>
        <v>0</v>
      </c>
      <c r="BR213" s="243">
        <f t="shared" si="157"/>
        <v>0</v>
      </c>
      <c r="BS213" s="249">
        <f t="shared" si="158"/>
        <v>0</v>
      </c>
      <c r="BT213" s="255" t="str">
        <f t="shared" si="171"/>
        <v/>
      </c>
      <c r="BU213" s="350">
        <f t="shared" si="159"/>
        <v>0</v>
      </c>
      <c r="BV213" s="350">
        <f t="shared" si="160"/>
        <v>0</v>
      </c>
      <c r="BW213" s="350">
        <f t="shared" si="161"/>
        <v>0</v>
      </c>
      <c r="BX213" s="353">
        <f t="shared" si="162"/>
        <v>0</v>
      </c>
      <c r="BY213" s="246">
        <f t="shared" si="163"/>
        <v>0</v>
      </c>
      <c r="BZ213" s="243">
        <f t="shared" si="164"/>
        <v>0</v>
      </c>
      <c r="CA213" s="243">
        <f t="shared" si="165"/>
        <v>0</v>
      </c>
      <c r="CB213" s="247">
        <f t="shared" si="166"/>
        <v>0</v>
      </c>
      <c r="CC213" s="246">
        <f t="shared" si="167"/>
        <v>0</v>
      </c>
      <c r="CD213" s="243">
        <f t="shared" si="168"/>
        <v>0</v>
      </c>
      <c r="CE213" s="243">
        <f t="shared" si="169"/>
        <v>0</v>
      </c>
      <c r="CF213" s="243">
        <f t="shared" si="170"/>
        <v>0</v>
      </c>
    </row>
    <row r="214" spans="1:84" ht="20.100000000000001" customHeight="1" x14ac:dyDescent="0.15">
      <c r="A214" s="252">
        <f>IF(A213="",ROW()-3-COUNTBLANK($A$4:$A213),A213+1)</f>
        <v>211</v>
      </c>
      <c r="B214" s="253">
        <f>IF(A214="","",IF(B213="",ROW()-3-COUNTBLANK($B$4:$B213),B213+1))</f>
        <v>211</v>
      </c>
      <c r="C214" s="239" t="str">
        <f t="shared" si="135"/>
        <v>S</v>
      </c>
      <c r="D214" s="240"/>
      <c r="E214" s="241" t="str">
        <f>IF(D214="","",COUNTIF($D$4:D214,D214))</f>
        <v/>
      </c>
      <c r="F214" s="310" t="str">
        <f>IF(D214="","",VLOOKUP(D214,'様式A-2'!$B$10:$E$434,4,0))</f>
        <v/>
      </c>
      <c r="G214" s="241"/>
      <c r="H214" s="241"/>
      <c r="I214" s="241"/>
      <c r="J214" s="241"/>
      <c r="K214" s="241"/>
      <c r="L214" s="346"/>
      <c r="M214" s="346"/>
      <c r="N214" s="346"/>
      <c r="O214" s="346"/>
      <c r="P214" s="388"/>
      <c r="Q214" s="242">
        <f t="shared" si="136"/>
        <v>0</v>
      </c>
      <c r="R214" s="243">
        <f t="shared" si="137"/>
        <v>0</v>
      </c>
      <c r="S214" s="243" t="str">
        <f t="shared" si="138"/>
        <v/>
      </c>
      <c r="T214" s="241"/>
      <c r="U214" s="241" t="str">
        <f t="shared" si="139"/>
        <v/>
      </c>
      <c r="V214" s="241" t="str">
        <f t="shared" si="173"/>
        <v/>
      </c>
      <c r="W214" s="241"/>
      <c r="X214" s="241"/>
      <c r="Y214" s="241" t="str">
        <f t="shared" si="140"/>
        <v/>
      </c>
      <c r="Z214" s="241" t="str">
        <f t="shared" si="141"/>
        <v/>
      </c>
      <c r="AA214" s="241" t="str">
        <f t="shared" si="132"/>
        <v/>
      </c>
      <c r="AB214" s="241" t="str">
        <f t="shared" si="142"/>
        <v/>
      </c>
      <c r="AC214" s="241" t="str">
        <f t="shared" si="143"/>
        <v/>
      </c>
      <c r="AD214" s="241" t="str">
        <f t="shared" si="144"/>
        <v/>
      </c>
      <c r="AE214" s="241" t="str">
        <f t="shared" si="133"/>
        <v/>
      </c>
      <c r="AF214" s="241" t="str">
        <f t="shared" si="134"/>
        <v/>
      </c>
      <c r="AG214" s="241"/>
      <c r="AH214" s="242" t="str">
        <f t="shared" si="172"/>
        <v/>
      </c>
      <c r="AI214" s="242" t="str">
        <f t="shared" si="145"/>
        <v/>
      </c>
      <c r="BG214" s="245">
        <f t="shared" si="146"/>
        <v>0</v>
      </c>
      <c r="BH214" s="242">
        <f t="shared" si="147"/>
        <v>0</v>
      </c>
      <c r="BI214" s="242">
        <f t="shared" si="148"/>
        <v>0</v>
      </c>
      <c r="BJ214" s="242">
        <f t="shared" si="149"/>
        <v>0</v>
      </c>
      <c r="BK214" s="351">
        <f t="shared" si="150"/>
        <v>0</v>
      </c>
      <c r="BL214" s="246">
        <f t="shared" si="151"/>
        <v>0</v>
      </c>
      <c r="BM214" s="243">
        <f t="shared" si="152"/>
        <v>0</v>
      </c>
      <c r="BN214" s="243">
        <f t="shared" si="153"/>
        <v>0</v>
      </c>
      <c r="BO214" s="247">
        <f t="shared" si="154"/>
        <v>0</v>
      </c>
      <c r="BP214" s="248">
        <f t="shared" si="155"/>
        <v>0</v>
      </c>
      <c r="BQ214" s="243">
        <f t="shared" si="156"/>
        <v>0</v>
      </c>
      <c r="BR214" s="243">
        <f t="shared" si="157"/>
        <v>0</v>
      </c>
      <c r="BS214" s="249">
        <f t="shared" si="158"/>
        <v>0</v>
      </c>
      <c r="BT214" s="255" t="str">
        <f t="shared" si="171"/>
        <v/>
      </c>
      <c r="BU214" s="350">
        <f t="shared" si="159"/>
        <v>0</v>
      </c>
      <c r="BV214" s="350">
        <f t="shared" si="160"/>
        <v>0</v>
      </c>
      <c r="BW214" s="350">
        <f t="shared" si="161"/>
        <v>0</v>
      </c>
      <c r="BX214" s="353">
        <f t="shared" si="162"/>
        <v>0</v>
      </c>
      <c r="BY214" s="246">
        <f t="shared" si="163"/>
        <v>0</v>
      </c>
      <c r="BZ214" s="243">
        <f t="shared" si="164"/>
        <v>0</v>
      </c>
      <c r="CA214" s="243">
        <f t="shared" si="165"/>
        <v>0</v>
      </c>
      <c r="CB214" s="247">
        <f t="shared" si="166"/>
        <v>0</v>
      </c>
      <c r="CC214" s="246">
        <f t="shared" si="167"/>
        <v>0</v>
      </c>
      <c r="CD214" s="243">
        <f t="shared" si="168"/>
        <v>0</v>
      </c>
      <c r="CE214" s="243">
        <f t="shared" si="169"/>
        <v>0</v>
      </c>
      <c r="CF214" s="243">
        <f t="shared" si="170"/>
        <v>0</v>
      </c>
    </row>
    <row r="215" spans="1:84" ht="20.100000000000001" customHeight="1" x14ac:dyDescent="0.15">
      <c r="A215" s="252">
        <f>IF(A214="",ROW()-3-COUNTBLANK($A$4:$A214),A214+1)</f>
        <v>212</v>
      </c>
      <c r="B215" s="253">
        <f>IF(A215="","",IF(B214="",ROW()-3-COUNTBLANK($B$4:$B214),B214+1))</f>
        <v>212</v>
      </c>
      <c r="C215" s="239" t="str">
        <f t="shared" si="135"/>
        <v>S</v>
      </c>
      <c r="D215" s="240"/>
      <c r="E215" s="241" t="str">
        <f>IF(D215="","",COUNTIF($D$4:D215,D215))</f>
        <v/>
      </c>
      <c r="F215" s="310" t="str">
        <f>IF(D215="","",VLOOKUP(D215,'様式A-2'!$B$10:$E$434,4,0))</f>
        <v/>
      </c>
      <c r="G215" s="241"/>
      <c r="H215" s="241"/>
      <c r="I215" s="241"/>
      <c r="J215" s="241"/>
      <c r="K215" s="241"/>
      <c r="L215" s="346"/>
      <c r="M215" s="346"/>
      <c r="N215" s="346"/>
      <c r="O215" s="346"/>
      <c r="P215" s="388"/>
      <c r="Q215" s="242">
        <f t="shared" si="136"/>
        <v>0</v>
      </c>
      <c r="R215" s="243">
        <f t="shared" si="137"/>
        <v>0</v>
      </c>
      <c r="S215" s="243" t="str">
        <f t="shared" si="138"/>
        <v/>
      </c>
      <c r="T215" s="241"/>
      <c r="U215" s="241" t="str">
        <f t="shared" si="139"/>
        <v/>
      </c>
      <c r="V215" s="241" t="str">
        <f t="shared" si="173"/>
        <v/>
      </c>
      <c r="W215" s="241"/>
      <c r="X215" s="241"/>
      <c r="Y215" s="241" t="str">
        <f t="shared" si="140"/>
        <v/>
      </c>
      <c r="Z215" s="241" t="str">
        <f t="shared" si="141"/>
        <v/>
      </c>
      <c r="AA215" s="241" t="str">
        <f t="shared" si="132"/>
        <v/>
      </c>
      <c r="AB215" s="241" t="str">
        <f t="shared" si="142"/>
        <v/>
      </c>
      <c r="AC215" s="241" t="str">
        <f t="shared" si="143"/>
        <v/>
      </c>
      <c r="AD215" s="241" t="str">
        <f t="shared" si="144"/>
        <v/>
      </c>
      <c r="AE215" s="241" t="str">
        <f t="shared" si="133"/>
        <v/>
      </c>
      <c r="AF215" s="241" t="str">
        <f t="shared" si="134"/>
        <v/>
      </c>
      <c r="AG215" s="241"/>
      <c r="AH215" s="242" t="str">
        <f t="shared" si="172"/>
        <v/>
      </c>
      <c r="AI215" s="242" t="str">
        <f t="shared" si="145"/>
        <v/>
      </c>
      <c r="BG215" s="245">
        <f t="shared" si="146"/>
        <v>0</v>
      </c>
      <c r="BH215" s="242">
        <f t="shared" si="147"/>
        <v>0</v>
      </c>
      <c r="BI215" s="242">
        <f t="shared" si="148"/>
        <v>0</v>
      </c>
      <c r="BJ215" s="242">
        <f t="shared" si="149"/>
        <v>0</v>
      </c>
      <c r="BK215" s="351">
        <f t="shared" si="150"/>
        <v>0</v>
      </c>
      <c r="BL215" s="246">
        <f t="shared" si="151"/>
        <v>0</v>
      </c>
      <c r="BM215" s="243">
        <f t="shared" si="152"/>
        <v>0</v>
      </c>
      <c r="BN215" s="243">
        <f t="shared" si="153"/>
        <v>0</v>
      </c>
      <c r="BO215" s="247">
        <f t="shared" si="154"/>
        <v>0</v>
      </c>
      <c r="BP215" s="248">
        <f t="shared" si="155"/>
        <v>0</v>
      </c>
      <c r="BQ215" s="243">
        <f t="shared" si="156"/>
        <v>0</v>
      </c>
      <c r="BR215" s="243">
        <f t="shared" si="157"/>
        <v>0</v>
      </c>
      <c r="BS215" s="249">
        <f t="shared" si="158"/>
        <v>0</v>
      </c>
      <c r="BT215" s="255" t="str">
        <f t="shared" si="171"/>
        <v/>
      </c>
      <c r="BU215" s="350">
        <f t="shared" si="159"/>
        <v>0</v>
      </c>
      <c r="BV215" s="350">
        <f t="shared" si="160"/>
        <v>0</v>
      </c>
      <c r="BW215" s="350">
        <f t="shared" si="161"/>
        <v>0</v>
      </c>
      <c r="BX215" s="353">
        <f t="shared" si="162"/>
        <v>0</v>
      </c>
      <c r="BY215" s="246">
        <f t="shared" si="163"/>
        <v>0</v>
      </c>
      <c r="BZ215" s="243">
        <f t="shared" si="164"/>
        <v>0</v>
      </c>
      <c r="CA215" s="243">
        <f t="shared" si="165"/>
        <v>0</v>
      </c>
      <c r="CB215" s="247">
        <f t="shared" si="166"/>
        <v>0</v>
      </c>
      <c r="CC215" s="246">
        <f t="shared" si="167"/>
        <v>0</v>
      </c>
      <c r="CD215" s="243">
        <f t="shared" si="168"/>
        <v>0</v>
      </c>
      <c r="CE215" s="243">
        <f t="shared" si="169"/>
        <v>0</v>
      </c>
      <c r="CF215" s="243">
        <f t="shared" si="170"/>
        <v>0</v>
      </c>
    </row>
    <row r="216" spans="1:84" ht="20.100000000000001" customHeight="1" x14ac:dyDescent="0.15">
      <c r="A216" s="252">
        <f>IF(A215="",ROW()-3-COUNTBLANK($A$4:$A215),A215+1)</f>
        <v>213</v>
      </c>
      <c r="B216" s="253">
        <f>IF(A216="","",IF(B215="",ROW()-3-COUNTBLANK($B$4:$B215),B215+1))</f>
        <v>213</v>
      </c>
      <c r="C216" s="239" t="str">
        <f t="shared" si="135"/>
        <v>S</v>
      </c>
      <c r="D216" s="240"/>
      <c r="E216" s="241" t="str">
        <f>IF(D216="","",COUNTIF($D$4:D216,D216))</f>
        <v/>
      </c>
      <c r="F216" s="310" t="str">
        <f>IF(D216="","",VLOOKUP(D216,'様式A-2'!$B$10:$E$434,4,0))</f>
        <v/>
      </c>
      <c r="G216" s="241"/>
      <c r="H216" s="241"/>
      <c r="I216" s="241"/>
      <c r="J216" s="241"/>
      <c r="K216" s="241"/>
      <c r="L216" s="346"/>
      <c r="M216" s="346"/>
      <c r="N216" s="346"/>
      <c r="O216" s="346"/>
      <c r="P216" s="388"/>
      <c r="Q216" s="242">
        <f t="shared" si="136"/>
        <v>0</v>
      </c>
      <c r="R216" s="243">
        <f t="shared" si="137"/>
        <v>0</v>
      </c>
      <c r="S216" s="243" t="str">
        <f t="shared" si="138"/>
        <v/>
      </c>
      <c r="T216" s="241"/>
      <c r="U216" s="241" t="str">
        <f t="shared" si="139"/>
        <v/>
      </c>
      <c r="V216" s="241" t="str">
        <f t="shared" si="173"/>
        <v/>
      </c>
      <c r="W216" s="241"/>
      <c r="X216" s="241"/>
      <c r="Y216" s="241" t="str">
        <f t="shared" si="140"/>
        <v/>
      </c>
      <c r="Z216" s="241" t="str">
        <f t="shared" si="141"/>
        <v/>
      </c>
      <c r="AA216" s="241" t="str">
        <f t="shared" si="132"/>
        <v/>
      </c>
      <c r="AB216" s="241" t="str">
        <f t="shared" si="142"/>
        <v/>
      </c>
      <c r="AC216" s="241" t="str">
        <f t="shared" si="143"/>
        <v/>
      </c>
      <c r="AD216" s="241" t="str">
        <f t="shared" si="144"/>
        <v/>
      </c>
      <c r="AE216" s="241" t="str">
        <f t="shared" si="133"/>
        <v/>
      </c>
      <c r="AF216" s="241" t="str">
        <f t="shared" si="134"/>
        <v/>
      </c>
      <c r="AG216" s="241"/>
      <c r="AH216" s="242" t="str">
        <f t="shared" si="172"/>
        <v/>
      </c>
      <c r="AI216" s="242" t="str">
        <f t="shared" si="145"/>
        <v/>
      </c>
      <c r="BG216" s="245">
        <f t="shared" si="146"/>
        <v>0</v>
      </c>
      <c r="BH216" s="242">
        <f t="shared" si="147"/>
        <v>0</v>
      </c>
      <c r="BI216" s="242">
        <f t="shared" si="148"/>
        <v>0</v>
      </c>
      <c r="BJ216" s="242">
        <f t="shared" si="149"/>
        <v>0</v>
      </c>
      <c r="BK216" s="351">
        <f t="shared" si="150"/>
        <v>0</v>
      </c>
      <c r="BL216" s="246">
        <f t="shared" si="151"/>
        <v>0</v>
      </c>
      <c r="BM216" s="243">
        <f t="shared" si="152"/>
        <v>0</v>
      </c>
      <c r="BN216" s="243">
        <f t="shared" si="153"/>
        <v>0</v>
      </c>
      <c r="BO216" s="247">
        <f t="shared" si="154"/>
        <v>0</v>
      </c>
      <c r="BP216" s="248">
        <f t="shared" si="155"/>
        <v>0</v>
      </c>
      <c r="BQ216" s="243">
        <f t="shared" si="156"/>
        <v>0</v>
      </c>
      <c r="BR216" s="243">
        <f t="shared" si="157"/>
        <v>0</v>
      </c>
      <c r="BS216" s="249">
        <f t="shared" si="158"/>
        <v>0</v>
      </c>
      <c r="BT216" s="255" t="str">
        <f t="shared" si="171"/>
        <v/>
      </c>
      <c r="BU216" s="350">
        <f t="shared" si="159"/>
        <v>0</v>
      </c>
      <c r="BV216" s="350">
        <f t="shared" si="160"/>
        <v>0</v>
      </c>
      <c r="BW216" s="350">
        <f t="shared" si="161"/>
        <v>0</v>
      </c>
      <c r="BX216" s="353">
        <f t="shared" si="162"/>
        <v>0</v>
      </c>
      <c r="BY216" s="246">
        <f t="shared" si="163"/>
        <v>0</v>
      </c>
      <c r="BZ216" s="243">
        <f t="shared" si="164"/>
        <v>0</v>
      </c>
      <c r="CA216" s="243">
        <f t="shared" si="165"/>
        <v>0</v>
      </c>
      <c r="CB216" s="247">
        <f t="shared" si="166"/>
        <v>0</v>
      </c>
      <c r="CC216" s="246">
        <f t="shared" si="167"/>
        <v>0</v>
      </c>
      <c r="CD216" s="243">
        <f t="shared" si="168"/>
        <v>0</v>
      </c>
      <c r="CE216" s="243">
        <f t="shared" si="169"/>
        <v>0</v>
      </c>
      <c r="CF216" s="243">
        <f t="shared" si="170"/>
        <v>0</v>
      </c>
    </row>
    <row r="217" spans="1:84" ht="20.100000000000001" customHeight="1" x14ac:dyDescent="0.15">
      <c r="A217" s="252">
        <f>IF(A216="",ROW()-3-COUNTBLANK($A$4:$A216),A216+1)</f>
        <v>214</v>
      </c>
      <c r="B217" s="253">
        <f>IF(A217="","",IF(B216="",ROW()-3-COUNTBLANK($B$4:$B216),B216+1))</f>
        <v>214</v>
      </c>
      <c r="C217" s="239" t="str">
        <f t="shared" si="135"/>
        <v>S</v>
      </c>
      <c r="D217" s="240"/>
      <c r="E217" s="241" t="str">
        <f>IF(D217="","",COUNTIF($D$4:D217,D217))</f>
        <v/>
      </c>
      <c r="F217" s="310" t="str">
        <f>IF(D217="","",VLOOKUP(D217,'様式A-2'!$B$10:$E$434,4,0))</f>
        <v/>
      </c>
      <c r="G217" s="241"/>
      <c r="H217" s="241"/>
      <c r="I217" s="241"/>
      <c r="J217" s="241"/>
      <c r="K217" s="241"/>
      <c r="L217" s="346"/>
      <c r="M217" s="346"/>
      <c r="N217" s="346"/>
      <c r="O217" s="346"/>
      <c r="P217" s="388"/>
      <c r="Q217" s="242">
        <f t="shared" si="136"/>
        <v>0</v>
      </c>
      <c r="R217" s="243">
        <f t="shared" si="137"/>
        <v>0</v>
      </c>
      <c r="S217" s="243" t="str">
        <f t="shared" si="138"/>
        <v/>
      </c>
      <c r="T217" s="241"/>
      <c r="U217" s="241" t="str">
        <f t="shared" si="139"/>
        <v/>
      </c>
      <c r="V217" s="241" t="str">
        <f t="shared" si="173"/>
        <v/>
      </c>
      <c r="W217" s="241"/>
      <c r="X217" s="241"/>
      <c r="Y217" s="241" t="str">
        <f t="shared" si="140"/>
        <v/>
      </c>
      <c r="Z217" s="241" t="str">
        <f t="shared" si="141"/>
        <v/>
      </c>
      <c r="AA217" s="241" t="str">
        <f t="shared" si="132"/>
        <v/>
      </c>
      <c r="AB217" s="241" t="str">
        <f t="shared" si="142"/>
        <v/>
      </c>
      <c r="AC217" s="241" t="str">
        <f t="shared" si="143"/>
        <v/>
      </c>
      <c r="AD217" s="241" t="str">
        <f t="shared" si="144"/>
        <v/>
      </c>
      <c r="AE217" s="241" t="str">
        <f t="shared" si="133"/>
        <v/>
      </c>
      <c r="AF217" s="241" t="str">
        <f t="shared" si="134"/>
        <v/>
      </c>
      <c r="AG217" s="241"/>
      <c r="AH217" s="242" t="str">
        <f t="shared" si="172"/>
        <v/>
      </c>
      <c r="AI217" s="242" t="str">
        <f t="shared" si="145"/>
        <v/>
      </c>
      <c r="BG217" s="245">
        <f t="shared" si="146"/>
        <v>0</v>
      </c>
      <c r="BH217" s="242">
        <f t="shared" si="147"/>
        <v>0</v>
      </c>
      <c r="BI217" s="242">
        <f t="shared" si="148"/>
        <v>0</v>
      </c>
      <c r="BJ217" s="242">
        <f t="shared" si="149"/>
        <v>0</v>
      </c>
      <c r="BK217" s="351">
        <f t="shared" si="150"/>
        <v>0</v>
      </c>
      <c r="BL217" s="246">
        <f t="shared" si="151"/>
        <v>0</v>
      </c>
      <c r="BM217" s="243">
        <f t="shared" si="152"/>
        <v>0</v>
      </c>
      <c r="BN217" s="243">
        <f t="shared" si="153"/>
        <v>0</v>
      </c>
      <c r="BO217" s="247">
        <f t="shared" si="154"/>
        <v>0</v>
      </c>
      <c r="BP217" s="248">
        <f t="shared" si="155"/>
        <v>0</v>
      </c>
      <c r="BQ217" s="243">
        <f t="shared" si="156"/>
        <v>0</v>
      </c>
      <c r="BR217" s="243">
        <f t="shared" si="157"/>
        <v>0</v>
      </c>
      <c r="BS217" s="249">
        <f t="shared" si="158"/>
        <v>0</v>
      </c>
      <c r="BT217" s="255" t="str">
        <f t="shared" si="171"/>
        <v/>
      </c>
      <c r="BU217" s="350">
        <f t="shared" si="159"/>
        <v>0</v>
      </c>
      <c r="BV217" s="350">
        <f t="shared" si="160"/>
        <v>0</v>
      </c>
      <c r="BW217" s="350">
        <f t="shared" si="161"/>
        <v>0</v>
      </c>
      <c r="BX217" s="353">
        <f t="shared" si="162"/>
        <v>0</v>
      </c>
      <c r="BY217" s="246">
        <f t="shared" si="163"/>
        <v>0</v>
      </c>
      <c r="BZ217" s="243">
        <f t="shared" si="164"/>
        <v>0</v>
      </c>
      <c r="CA217" s="243">
        <f t="shared" si="165"/>
        <v>0</v>
      </c>
      <c r="CB217" s="247">
        <f t="shared" si="166"/>
        <v>0</v>
      </c>
      <c r="CC217" s="246">
        <f t="shared" si="167"/>
        <v>0</v>
      </c>
      <c r="CD217" s="243">
        <f t="shared" si="168"/>
        <v>0</v>
      </c>
      <c r="CE217" s="243">
        <f t="shared" si="169"/>
        <v>0</v>
      </c>
      <c r="CF217" s="243">
        <f t="shared" si="170"/>
        <v>0</v>
      </c>
    </row>
    <row r="218" spans="1:84" ht="20.100000000000001" customHeight="1" x14ac:dyDescent="0.15">
      <c r="A218" s="252">
        <f>IF(A217="",ROW()-3-COUNTBLANK($A$4:$A217),A217+1)</f>
        <v>215</v>
      </c>
      <c r="B218" s="253">
        <f>IF(A218="","",IF(B217="",ROW()-3-COUNTBLANK($B$4:$B217),B217+1))</f>
        <v>215</v>
      </c>
      <c r="C218" s="239" t="str">
        <f t="shared" si="135"/>
        <v>S</v>
      </c>
      <c r="D218" s="240"/>
      <c r="E218" s="241" t="str">
        <f>IF(D218="","",COUNTIF($D$4:D218,D218))</f>
        <v/>
      </c>
      <c r="F218" s="310" t="str">
        <f>IF(D218="","",VLOOKUP(D218,'様式A-2'!$B$10:$E$434,4,0))</f>
        <v/>
      </c>
      <c r="G218" s="241"/>
      <c r="H218" s="241"/>
      <c r="I218" s="241"/>
      <c r="J218" s="241"/>
      <c r="K218" s="241"/>
      <c r="L218" s="346"/>
      <c r="M218" s="346"/>
      <c r="N218" s="346"/>
      <c r="O218" s="346"/>
      <c r="P218" s="388"/>
      <c r="Q218" s="242">
        <f t="shared" si="136"/>
        <v>0</v>
      </c>
      <c r="R218" s="243">
        <f t="shared" si="137"/>
        <v>0</v>
      </c>
      <c r="S218" s="243" t="str">
        <f t="shared" si="138"/>
        <v/>
      </c>
      <c r="T218" s="241"/>
      <c r="U218" s="241" t="str">
        <f t="shared" si="139"/>
        <v/>
      </c>
      <c r="V218" s="241" t="str">
        <f t="shared" si="173"/>
        <v/>
      </c>
      <c r="W218" s="241"/>
      <c r="X218" s="241"/>
      <c r="Y218" s="241" t="str">
        <f t="shared" si="140"/>
        <v/>
      </c>
      <c r="Z218" s="241" t="str">
        <f t="shared" si="141"/>
        <v/>
      </c>
      <c r="AA218" s="241" t="str">
        <f t="shared" si="132"/>
        <v/>
      </c>
      <c r="AB218" s="241" t="str">
        <f t="shared" si="142"/>
        <v/>
      </c>
      <c r="AC218" s="241" t="str">
        <f t="shared" si="143"/>
        <v/>
      </c>
      <c r="AD218" s="241" t="str">
        <f t="shared" si="144"/>
        <v/>
      </c>
      <c r="AE218" s="241" t="str">
        <f t="shared" si="133"/>
        <v/>
      </c>
      <c r="AF218" s="241" t="str">
        <f t="shared" si="134"/>
        <v/>
      </c>
      <c r="AG218" s="241"/>
      <c r="AH218" s="242" t="str">
        <f t="shared" si="172"/>
        <v/>
      </c>
      <c r="AI218" s="242" t="str">
        <f t="shared" si="145"/>
        <v/>
      </c>
      <c r="BG218" s="245">
        <f t="shared" si="146"/>
        <v>0</v>
      </c>
      <c r="BH218" s="242">
        <f t="shared" si="147"/>
        <v>0</v>
      </c>
      <c r="BI218" s="242">
        <f t="shared" si="148"/>
        <v>0</v>
      </c>
      <c r="BJ218" s="242">
        <f t="shared" si="149"/>
        <v>0</v>
      </c>
      <c r="BK218" s="351">
        <f t="shared" si="150"/>
        <v>0</v>
      </c>
      <c r="BL218" s="246">
        <f t="shared" si="151"/>
        <v>0</v>
      </c>
      <c r="BM218" s="243">
        <f t="shared" si="152"/>
        <v>0</v>
      </c>
      <c r="BN218" s="243">
        <f t="shared" si="153"/>
        <v>0</v>
      </c>
      <c r="BO218" s="247">
        <f t="shared" si="154"/>
        <v>0</v>
      </c>
      <c r="BP218" s="248">
        <f t="shared" si="155"/>
        <v>0</v>
      </c>
      <c r="BQ218" s="243">
        <f t="shared" si="156"/>
        <v>0</v>
      </c>
      <c r="BR218" s="243">
        <f t="shared" si="157"/>
        <v>0</v>
      </c>
      <c r="BS218" s="249">
        <f t="shared" si="158"/>
        <v>0</v>
      </c>
      <c r="BT218" s="255" t="str">
        <f t="shared" si="171"/>
        <v/>
      </c>
      <c r="BU218" s="350">
        <f t="shared" si="159"/>
        <v>0</v>
      </c>
      <c r="BV218" s="350">
        <f t="shared" si="160"/>
        <v>0</v>
      </c>
      <c r="BW218" s="350">
        <f t="shared" si="161"/>
        <v>0</v>
      </c>
      <c r="BX218" s="353">
        <f t="shared" si="162"/>
        <v>0</v>
      </c>
      <c r="BY218" s="246">
        <f t="shared" si="163"/>
        <v>0</v>
      </c>
      <c r="BZ218" s="243">
        <f t="shared" si="164"/>
        <v>0</v>
      </c>
      <c r="CA218" s="243">
        <f t="shared" si="165"/>
        <v>0</v>
      </c>
      <c r="CB218" s="247">
        <f t="shared" si="166"/>
        <v>0</v>
      </c>
      <c r="CC218" s="246">
        <f t="shared" si="167"/>
        <v>0</v>
      </c>
      <c r="CD218" s="243">
        <f t="shared" si="168"/>
        <v>0</v>
      </c>
      <c r="CE218" s="243">
        <f t="shared" si="169"/>
        <v>0</v>
      </c>
      <c r="CF218" s="243">
        <f t="shared" si="170"/>
        <v>0</v>
      </c>
    </row>
    <row r="219" spans="1:84" ht="20.100000000000001" customHeight="1" x14ac:dyDescent="0.15">
      <c r="A219" s="252">
        <f>IF(A218="",ROW()-3-COUNTBLANK($A$4:$A218),A218+1)</f>
        <v>216</v>
      </c>
      <c r="B219" s="253">
        <f>IF(A219="","",IF(B218="",ROW()-3-COUNTBLANK($B$4:$B218),B218+1))</f>
        <v>216</v>
      </c>
      <c r="C219" s="239" t="str">
        <f t="shared" si="135"/>
        <v>S</v>
      </c>
      <c r="D219" s="240"/>
      <c r="E219" s="241" t="str">
        <f>IF(D219="","",COUNTIF($D$4:D219,D219))</f>
        <v/>
      </c>
      <c r="F219" s="310" t="str">
        <f>IF(D219="","",VLOOKUP(D219,'様式A-2'!$B$10:$E$434,4,0))</f>
        <v/>
      </c>
      <c r="G219" s="241"/>
      <c r="H219" s="241"/>
      <c r="I219" s="241"/>
      <c r="J219" s="241"/>
      <c r="K219" s="241"/>
      <c r="L219" s="346"/>
      <c r="M219" s="346"/>
      <c r="N219" s="346"/>
      <c r="O219" s="346"/>
      <c r="P219" s="388"/>
      <c r="Q219" s="242">
        <f t="shared" si="136"/>
        <v>0</v>
      </c>
      <c r="R219" s="243">
        <f t="shared" si="137"/>
        <v>0</v>
      </c>
      <c r="S219" s="243" t="str">
        <f t="shared" si="138"/>
        <v/>
      </c>
      <c r="T219" s="241"/>
      <c r="U219" s="241" t="str">
        <f t="shared" si="139"/>
        <v/>
      </c>
      <c r="V219" s="241" t="str">
        <f t="shared" si="173"/>
        <v/>
      </c>
      <c r="W219" s="241"/>
      <c r="X219" s="241"/>
      <c r="Y219" s="241" t="str">
        <f t="shared" si="140"/>
        <v/>
      </c>
      <c r="Z219" s="241" t="str">
        <f t="shared" si="141"/>
        <v/>
      </c>
      <c r="AA219" s="241" t="str">
        <f t="shared" si="132"/>
        <v/>
      </c>
      <c r="AB219" s="241" t="str">
        <f t="shared" si="142"/>
        <v/>
      </c>
      <c r="AC219" s="241" t="str">
        <f t="shared" si="143"/>
        <v/>
      </c>
      <c r="AD219" s="241" t="str">
        <f t="shared" si="144"/>
        <v/>
      </c>
      <c r="AE219" s="241" t="str">
        <f t="shared" si="133"/>
        <v/>
      </c>
      <c r="AF219" s="241" t="str">
        <f t="shared" si="134"/>
        <v/>
      </c>
      <c r="AG219" s="241"/>
      <c r="AH219" s="242" t="str">
        <f t="shared" si="172"/>
        <v/>
      </c>
      <c r="AI219" s="242" t="str">
        <f t="shared" si="145"/>
        <v/>
      </c>
      <c r="BG219" s="245">
        <f t="shared" si="146"/>
        <v>0</v>
      </c>
      <c r="BH219" s="242">
        <f t="shared" si="147"/>
        <v>0</v>
      </c>
      <c r="BI219" s="242">
        <f t="shared" si="148"/>
        <v>0</v>
      </c>
      <c r="BJ219" s="242">
        <f t="shared" si="149"/>
        <v>0</v>
      </c>
      <c r="BK219" s="351">
        <f t="shared" si="150"/>
        <v>0</v>
      </c>
      <c r="BL219" s="246">
        <f t="shared" si="151"/>
        <v>0</v>
      </c>
      <c r="BM219" s="243">
        <f t="shared" si="152"/>
        <v>0</v>
      </c>
      <c r="BN219" s="243">
        <f t="shared" si="153"/>
        <v>0</v>
      </c>
      <c r="BO219" s="247">
        <f t="shared" si="154"/>
        <v>0</v>
      </c>
      <c r="BP219" s="248">
        <f t="shared" si="155"/>
        <v>0</v>
      </c>
      <c r="BQ219" s="243">
        <f t="shared" si="156"/>
        <v>0</v>
      </c>
      <c r="BR219" s="243">
        <f t="shared" si="157"/>
        <v>0</v>
      </c>
      <c r="BS219" s="249">
        <f t="shared" si="158"/>
        <v>0</v>
      </c>
      <c r="BT219" s="255" t="str">
        <f t="shared" si="171"/>
        <v/>
      </c>
      <c r="BU219" s="350">
        <f t="shared" si="159"/>
        <v>0</v>
      </c>
      <c r="BV219" s="350">
        <f t="shared" si="160"/>
        <v>0</v>
      </c>
      <c r="BW219" s="350">
        <f t="shared" si="161"/>
        <v>0</v>
      </c>
      <c r="BX219" s="353">
        <f t="shared" si="162"/>
        <v>0</v>
      </c>
      <c r="BY219" s="246">
        <f t="shared" si="163"/>
        <v>0</v>
      </c>
      <c r="BZ219" s="243">
        <f t="shared" si="164"/>
        <v>0</v>
      </c>
      <c r="CA219" s="243">
        <f t="shared" si="165"/>
        <v>0</v>
      </c>
      <c r="CB219" s="247">
        <f t="shared" si="166"/>
        <v>0</v>
      </c>
      <c r="CC219" s="246">
        <f t="shared" si="167"/>
        <v>0</v>
      </c>
      <c r="CD219" s="243">
        <f t="shared" si="168"/>
        <v>0</v>
      </c>
      <c r="CE219" s="243">
        <f t="shared" si="169"/>
        <v>0</v>
      </c>
      <c r="CF219" s="243">
        <f t="shared" si="170"/>
        <v>0</v>
      </c>
    </row>
    <row r="220" spans="1:84" ht="20.100000000000001" customHeight="1" x14ac:dyDescent="0.15">
      <c r="A220" s="252">
        <f>IF(A219="",ROW()-3-COUNTBLANK($A$4:$A219),A219+1)</f>
        <v>217</v>
      </c>
      <c r="B220" s="253">
        <f>IF(A220="","",IF(B219="",ROW()-3-COUNTBLANK($B$4:$B219),B219+1))</f>
        <v>217</v>
      </c>
      <c r="C220" s="239" t="str">
        <f t="shared" si="135"/>
        <v>S</v>
      </c>
      <c r="D220" s="240"/>
      <c r="E220" s="241" t="str">
        <f>IF(D220="","",COUNTIF($D$4:D220,D220))</f>
        <v/>
      </c>
      <c r="F220" s="310" t="str">
        <f>IF(D220="","",VLOOKUP(D220,'様式A-2'!$B$10:$E$434,4,0))</f>
        <v/>
      </c>
      <c r="G220" s="241"/>
      <c r="H220" s="241"/>
      <c r="I220" s="241"/>
      <c r="J220" s="241"/>
      <c r="K220" s="241"/>
      <c r="L220" s="346"/>
      <c r="M220" s="346"/>
      <c r="N220" s="346"/>
      <c r="O220" s="346"/>
      <c r="P220" s="388"/>
      <c r="Q220" s="242">
        <f t="shared" si="136"/>
        <v>0</v>
      </c>
      <c r="R220" s="243">
        <f t="shared" si="137"/>
        <v>0</v>
      </c>
      <c r="S220" s="243" t="str">
        <f t="shared" si="138"/>
        <v/>
      </c>
      <c r="T220" s="241"/>
      <c r="U220" s="241" t="str">
        <f t="shared" si="139"/>
        <v/>
      </c>
      <c r="V220" s="241" t="str">
        <f t="shared" si="173"/>
        <v/>
      </c>
      <c r="W220" s="241"/>
      <c r="X220" s="241"/>
      <c r="Y220" s="241" t="str">
        <f t="shared" si="140"/>
        <v/>
      </c>
      <c r="Z220" s="241" t="str">
        <f t="shared" si="141"/>
        <v/>
      </c>
      <c r="AA220" s="241" t="str">
        <f t="shared" si="132"/>
        <v/>
      </c>
      <c r="AB220" s="241" t="str">
        <f t="shared" si="142"/>
        <v/>
      </c>
      <c r="AC220" s="241" t="str">
        <f t="shared" si="143"/>
        <v/>
      </c>
      <c r="AD220" s="241" t="str">
        <f t="shared" si="144"/>
        <v/>
      </c>
      <c r="AE220" s="241" t="str">
        <f t="shared" si="133"/>
        <v/>
      </c>
      <c r="AF220" s="241" t="str">
        <f t="shared" si="134"/>
        <v/>
      </c>
      <c r="AG220" s="241"/>
      <c r="AH220" s="242" t="str">
        <f t="shared" si="172"/>
        <v/>
      </c>
      <c r="AI220" s="242" t="str">
        <f t="shared" si="145"/>
        <v/>
      </c>
      <c r="BG220" s="245">
        <f t="shared" si="146"/>
        <v>0</v>
      </c>
      <c r="BH220" s="242">
        <f t="shared" si="147"/>
        <v>0</v>
      </c>
      <c r="BI220" s="242">
        <f t="shared" si="148"/>
        <v>0</v>
      </c>
      <c r="BJ220" s="242">
        <f t="shared" si="149"/>
        <v>0</v>
      </c>
      <c r="BK220" s="351">
        <f t="shared" si="150"/>
        <v>0</v>
      </c>
      <c r="BL220" s="246">
        <f t="shared" si="151"/>
        <v>0</v>
      </c>
      <c r="BM220" s="243">
        <f t="shared" si="152"/>
        <v>0</v>
      </c>
      <c r="BN220" s="243">
        <f t="shared" si="153"/>
        <v>0</v>
      </c>
      <c r="BO220" s="247">
        <f t="shared" si="154"/>
        <v>0</v>
      </c>
      <c r="BP220" s="248">
        <f t="shared" si="155"/>
        <v>0</v>
      </c>
      <c r="BQ220" s="243">
        <f t="shared" si="156"/>
        <v>0</v>
      </c>
      <c r="BR220" s="243">
        <f t="shared" si="157"/>
        <v>0</v>
      </c>
      <c r="BS220" s="249">
        <f t="shared" si="158"/>
        <v>0</v>
      </c>
      <c r="BT220" s="255" t="str">
        <f t="shared" si="171"/>
        <v/>
      </c>
      <c r="BU220" s="350">
        <f t="shared" si="159"/>
        <v>0</v>
      </c>
      <c r="BV220" s="350">
        <f t="shared" si="160"/>
        <v>0</v>
      </c>
      <c r="BW220" s="350">
        <f t="shared" si="161"/>
        <v>0</v>
      </c>
      <c r="BX220" s="353">
        <f t="shared" si="162"/>
        <v>0</v>
      </c>
      <c r="BY220" s="246">
        <f t="shared" si="163"/>
        <v>0</v>
      </c>
      <c r="BZ220" s="243">
        <f t="shared" si="164"/>
        <v>0</v>
      </c>
      <c r="CA220" s="243">
        <f t="shared" si="165"/>
        <v>0</v>
      </c>
      <c r="CB220" s="247">
        <f t="shared" si="166"/>
        <v>0</v>
      </c>
      <c r="CC220" s="246">
        <f t="shared" si="167"/>
        <v>0</v>
      </c>
      <c r="CD220" s="243">
        <f t="shared" si="168"/>
        <v>0</v>
      </c>
      <c r="CE220" s="243">
        <f t="shared" si="169"/>
        <v>0</v>
      </c>
      <c r="CF220" s="243">
        <f t="shared" si="170"/>
        <v>0</v>
      </c>
    </row>
    <row r="221" spans="1:84" ht="20.100000000000001" customHeight="1" x14ac:dyDescent="0.15">
      <c r="A221" s="252">
        <f>IF(A220="",ROW()-3-COUNTBLANK($A$4:$A220),A220+1)</f>
        <v>218</v>
      </c>
      <c r="B221" s="253">
        <f>IF(A221="","",IF(B220="",ROW()-3-COUNTBLANK($B$4:$B220),B220+1))</f>
        <v>218</v>
      </c>
      <c r="C221" s="239" t="str">
        <f t="shared" si="135"/>
        <v>S</v>
      </c>
      <c r="D221" s="240"/>
      <c r="E221" s="241" t="str">
        <f>IF(D221="","",COUNTIF($D$4:D221,D221))</f>
        <v/>
      </c>
      <c r="F221" s="310" t="str">
        <f>IF(D221="","",VLOOKUP(D221,'様式A-2'!$B$10:$E$434,4,0))</f>
        <v/>
      </c>
      <c r="G221" s="241"/>
      <c r="H221" s="241"/>
      <c r="I221" s="241"/>
      <c r="J221" s="241"/>
      <c r="K221" s="241"/>
      <c r="L221" s="346"/>
      <c r="M221" s="346"/>
      <c r="N221" s="346"/>
      <c r="O221" s="346"/>
      <c r="P221" s="388"/>
      <c r="Q221" s="242">
        <f t="shared" si="136"/>
        <v>0</v>
      </c>
      <c r="R221" s="243">
        <f t="shared" si="137"/>
        <v>0</v>
      </c>
      <c r="S221" s="243" t="str">
        <f t="shared" si="138"/>
        <v/>
      </c>
      <c r="T221" s="241"/>
      <c r="U221" s="241" t="str">
        <f t="shared" si="139"/>
        <v/>
      </c>
      <c r="V221" s="241" t="str">
        <f t="shared" si="173"/>
        <v/>
      </c>
      <c r="W221" s="241"/>
      <c r="X221" s="241"/>
      <c r="Y221" s="241" t="str">
        <f t="shared" si="140"/>
        <v/>
      </c>
      <c r="Z221" s="241" t="str">
        <f t="shared" si="141"/>
        <v/>
      </c>
      <c r="AA221" s="241" t="str">
        <f t="shared" si="132"/>
        <v/>
      </c>
      <c r="AB221" s="241" t="str">
        <f t="shared" si="142"/>
        <v/>
      </c>
      <c r="AC221" s="241" t="str">
        <f t="shared" si="143"/>
        <v/>
      </c>
      <c r="AD221" s="241" t="str">
        <f t="shared" si="144"/>
        <v/>
      </c>
      <c r="AE221" s="241" t="str">
        <f t="shared" si="133"/>
        <v/>
      </c>
      <c r="AF221" s="241" t="str">
        <f t="shared" si="134"/>
        <v/>
      </c>
      <c r="AG221" s="241"/>
      <c r="AH221" s="242" t="str">
        <f t="shared" si="172"/>
        <v/>
      </c>
      <c r="AI221" s="242" t="str">
        <f t="shared" si="145"/>
        <v/>
      </c>
      <c r="BG221" s="245">
        <f t="shared" si="146"/>
        <v>0</v>
      </c>
      <c r="BH221" s="242">
        <f t="shared" si="147"/>
        <v>0</v>
      </c>
      <c r="BI221" s="242">
        <f t="shared" si="148"/>
        <v>0</v>
      </c>
      <c r="BJ221" s="242">
        <f t="shared" si="149"/>
        <v>0</v>
      </c>
      <c r="BK221" s="351">
        <f t="shared" si="150"/>
        <v>0</v>
      </c>
      <c r="BL221" s="246">
        <f t="shared" si="151"/>
        <v>0</v>
      </c>
      <c r="BM221" s="243">
        <f t="shared" si="152"/>
        <v>0</v>
      </c>
      <c r="BN221" s="243">
        <f t="shared" si="153"/>
        <v>0</v>
      </c>
      <c r="BO221" s="247">
        <f t="shared" si="154"/>
        <v>0</v>
      </c>
      <c r="BP221" s="248">
        <f t="shared" si="155"/>
        <v>0</v>
      </c>
      <c r="BQ221" s="243">
        <f t="shared" si="156"/>
        <v>0</v>
      </c>
      <c r="BR221" s="243">
        <f t="shared" si="157"/>
        <v>0</v>
      </c>
      <c r="BS221" s="249">
        <f t="shared" si="158"/>
        <v>0</v>
      </c>
      <c r="BT221" s="255" t="str">
        <f t="shared" si="171"/>
        <v/>
      </c>
      <c r="BU221" s="350">
        <f t="shared" si="159"/>
        <v>0</v>
      </c>
      <c r="BV221" s="350">
        <f t="shared" si="160"/>
        <v>0</v>
      </c>
      <c r="BW221" s="350">
        <f t="shared" si="161"/>
        <v>0</v>
      </c>
      <c r="BX221" s="353">
        <f t="shared" si="162"/>
        <v>0</v>
      </c>
      <c r="BY221" s="246">
        <f t="shared" si="163"/>
        <v>0</v>
      </c>
      <c r="BZ221" s="243">
        <f t="shared" si="164"/>
        <v>0</v>
      </c>
      <c r="CA221" s="243">
        <f t="shared" si="165"/>
        <v>0</v>
      </c>
      <c r="CB221" s="247">
        <f t="shared" si="166"/>
        <v>0</v>
      </c>
      <c r="CC221" s="246">
        <f t="shared" si="167"/>
        <v>0</v>
      </c>
      <c r="CD221" s="243">
        <f t="shared" si="168"/>
        <v>0</v>
      </c>
      <c r="CE221" s="243">
        <f t="shared" si="169"/>
        <v>0</v>
      </c>
      <c r="CF221" s="243">
        <f t="shared" si="170"/>
        <v>0</v>
      </c>
    </row>
    <row r="222" spans="1:84" ht="20.100000000000001" customHeight="1" x14ac:dyDescent="0.15">
      <c r="A222" s="252">
        <f>IF(A221="",ROW()-3-COUNTBLANK($A$4:$A221),A221+1)</f>
        <v>219</v>
      </c>
      <c r="B222" s="253">
        <f>IF(A222="","",IF(B221="",ROW()-3-COUNTBLANK($B$4:$B221),B221+1))</f>
        <v>219</v>
      </c>
      <c r="C222" s="239" t="str">
        <f t="shared" si="135"/>
        <v>S</v>
      </c>
      <c r="D222" s="240"/>
      <c r="E222" s="241" t="str">
        <f>IF(D222="","",COUNTIF($D$4:D222,D222))</f>
        <v/>
      </c>
      <c r="F222" s="310" t="str">
        <f>IF(D222="","",VLOOKUP(D222,'様式A-2'!$B$10:$E$434,4,0))</f>
        <v/>
      </c>
      <c r="G222" s="241"/>
      <c r="H222" s="241"/>
      <c r="I222" s="241"/>
      <c r="J222" s="241"/>
      <c r="K222" s="241"/>
      <c r="L222" s="346"/>
      <c r="M222" s="346"/>
      <c r="N222" s="346"/>
      <c r="O222" s="346"/>
      <c r="P222" s="388"/>
      <c r="Q222" s="242">
        <f t="shared" si="136"/>
        <v>0</v>
      </c>
      <c r="R222" s="243">
        <f t="shared" si="137"/>
        <v>0</v>
      </c>
      <c r="S222" s="243" t="str">
        <f t="shared" si="138"/>
        <v/>
      </c>
      <c r="T222" s="241"/>
      <c r="U222" s="241" t="str">
        <f t="shared" si="139"/>
        <v/>
      </c>
      <c r="V222" s="241" t="str">
        <f t="shared" si="173"/>
        <v/>
      </c>
      <c r="W222" s="241"/>
      <c r="X222" s="241"/>
      <c r="Y222" s="241" t="str">
        <f t="shared" si="140"/>
        <v/>
      </c>
      <c r="Z222" s="241" t="str">
        <f t="shared" si="141"/>
        <v/>
      </c>
      <c r="AA222" s="241" t="str">
        <f t="shared" si="132"/>
        <v/>
      </c>
      <c r="AB222" s="241" t="str">
        <f t="shared" si="142"/>
        <v/>
      </c>
      <c r="AC222" s="241" t="str">
        <f t="shared" si="143"/>
        <v/>
      </c>
      <c r="AD222" s="241" t="str">
        <f t="shared" si="144"/>
        <v/>
      </c>
      <c r="AE222" s="241" t="str">
        <f t="shared" si="133"/>
        <v/>
      </c>
      <c r="AF222" s="241" t="str">
        <f t="shared" si="134"/>
        <v/>
      </c>
      <c r="AG222" s="241"/>
      <c r="AH222" s="242" t="str">
        <f t="shared" si="172"/>
        <v/>
      </c>
      <c r="AI222" s="242" t="str">
        <f t="shared" si="145"/>
        <v/>
      </c>
      <c r="BG222" s="245">
        <f t="shared" si="146"/>
        <v>0</v>
      </c>
      <c r="BH222" s="242">
        <f t="shared" si="147"/>
        <v>0</v>
      </c>
      <c r="BI222" s="242">
        <f t="shared" si="148"/>
        <v>0</v>
      </c>
      <c r="BJ222" s="242">
        <f t="shared" si="149"/>
        <v>0</v>
      </c>
      <c r="BK222" s="351">
        <f t="shared" si="150"/>
        <v>0</v>
      </c>
      <c r="BL222" s="246">
        <f t="shared" si="151"/>
        <v>0</v>
      </c>
      <c r="BM222" s="243">
        <f t="shared" si="152"/>
        <v>0</v>
      </c>
      <c r="BN222" s="243">
        <f t="shared" si="153"/>
        <v>0</v>
      </c>
      <c r="BO222" s="247">
        <f t="shared" si="154"/>
        <v>0</v>
      </c>
      <c r="BP222" s="248">
        <f t="shared" si="155"/>
        <v>0</v>
      </c>
      <c r="BQ222" s="243">
        <f t="shared" si="156"/>
        <v>0</v>
      </c>
      <c r="BR222" s="243">
        <f t="shared" si="157"/>
        <v>0</v>
      </c>
      <c r="BS222" s="249">
        <f t="shared" si="158"/>
        <v>0</v>
      </c>
      <c r="BT222" s="255" t="str">
        <f t="shared" si="171"/>
        <v/>
      </c>
      <c r="BU222" s="350">
        <f t="shared" si="159"/>
        <v>0</v>
      </c>
      <c r="BV222" s="350">
        <f t="shared" si="160"/>
        <v>0</v>
      </c>
      <c r="BW222" s="350">
        <f t="shared" si="161"/>
        <v>0</v>
      </c>
      <c r="BX222" s="353">
        <f t="shared" si="162"/>
        <v>0</v>
      </c>
      <c r="BY222" s="246">
        <f t="shared" si="163"/>
        <v>0</v>
      </c>
      <c r="BZ222" s="243">
        <f t="shared" si="164"/>
        <v>0</v>
      </c>
      <c r="CA222" s="243">
        <f t="shared" si="165"/>
        <v>0</v>
      </c>
      <c r="CB222" s="247">
        <f t="shared" si="166"/>
        <v>0</v>
      </c>
      <c r="CC222" s="246">
        <f t="shared" si="167"/>
        <v>0</v>
      </c>
      <c r="CD222" s="243">
        <f t="shared" si="168"/>
        <v>0</v>
      </c>
      <c r="CE222" s="243">
        <f t="shared" si="169"/>
        <v>0</v>
      </c>
      <c r="CF222" s="243">
        <f t="shared" si="170"/>
        <v>0</v>
      </c>
    </row>
    <row r="223" spans="1:84" ht="20.100000000000001" customHeight="1" x14ac:dyDescent="0.15">
      <c r="A223" s="252">
        <f>IF(A222="",ROW()-3-COUNTBLANK($A$4:$A222),A222+1)</f>
        <v>220</v>
      </c>
      <c r="B223" s="253">
        <f>IF(A223="","",IF(B222="",ROW()-3-COUNTBLANK($B$4:$B222),B222+1))</f>
        <v>220</v>
      </c>
      <c r="C223" s="239" t="str">
        <f t="shared" si="135"/>
        <v>S</v>
      </c>
      <c r="D223" s="240"/>
      <c r="E223" s="241" t="str">
        <f>IF(D223="","",COUNTIF($D$4:D223,D223))</f>
        <v/>
      </c>
      <c r="F223" s="310" t="str">
        <f>IF(D223="","",VLOOKUP(D223,'様式A-2'!$B$10:$E$434,4,0))</f>
        <v/>
      </c>
      <c r="G223" s="241"/>
      <c r="H223" s="241"/>
      <c r="I223" s="241"/>
      <c r="J223" s="241"/>
      <c r="K223" s="241"/>
      <c r="L223" s="346"/>
      <c r="M223" s="346"/>
      <c r="N223" s="346"/>
      <c r="O223" s="346"/>
      <c r="P223" s="388"/>
      <c r="Q223" s="242">
        <f t="shared" si="136"/>
        <v>0</v>
      </c>
      <c r="R223" s="243">
        <f t="shared" si="137"/>
        <v>0</v>
      </c>
      <c r="S223" s="243" t="str">
        <f t="shared" si="138"/>
        <v/>
      </c>
      <c r="T223" s="241"/>
      <c r="U223" s="241" t="str">
        <f t="shared" si="139"/>
        <v/>
      </c>
      <c r="V223" s="241" t="str">
        <f t="shared" si="173"/>
        <v/>
      </c>
      <c r="W223" s="241"/>
      <c r="X223" s="241"/>
      <c r="Y223" s="241" t="str">
        <f t="shared" si="140"/>
        <v/>
      </c>
      <c r="Z223" s="241" t="str">
        <f t="shared" si="141"/>
        <v/>
      </c>
      <c r="AA223" s="241" t="str">
        <f t="shared" si="132"/>
        <v/>
      </c>
      <c r="AB223" s="241" t="str">
        <f t="shared" si="142"/>
        <v/>
      </c>
      <c r="AC223" s="241" t="str">
        <f t="shared" si="143"/>
        <v/>
      </c>
      <c r="AD223" s="241" t="str">
        <f t="shared" si="144"/>
        <v/>
      </c>
      <c r="AE223" s="241" t="str">
        <f t="shared" si="133"/>
        <v/>
      </c>
      <c r="AF223" s="241" t="str">
        <f t="shared" si="134"/>
        <v/>
      </c>
      <c r="AG223" s="241"/>
      <c r="AH223" s="242" t="str">
        <f t="shared" si="172"/>
        <v/>
      </c>
      <c r="AI223" s="242" t="str">
        <f t="shared" si="145"/>
        <v/>
      </c>
      <c r="BG223" s="245">
        <f t="shared" si="146"/>
        <v>0</v>
      </c>
      <c r="BH223" s="242">
        <f t="shared" si="147"/>
        <v>0</v>
      </c>
      <c r="BI223" s="242">
        <f t="shared" si="148"/>
        <v>0</v>
      </c>
      <c r="BJ223" s="242">
        <f t="shared" si="149"/>
        <v>0</v>
      </c>
      <c r="BK223" s="351">
        <f t="shared" si="150"/>
        <v>0</v>
      </c>
      <c r="BL223" s="246">
        <f t="shared" si="151"/>
        <v>0</v>
      </c>
      <c r="BM223" s="243">
        <f t="shared" si="152"/>
        <v>0</v>
      </c>
      <c r="BN223" s="243">
        <f t="shared" si="153"/>
        <v>0</v>
      </c>
      <c r="BO223" s="247">
        <f t="shared" si="154"/>
        <v>0</v>
      </c>
      <c r="BP223" s="248">
        <f t="shared" si="155"/>
        <v>0</v>
      </c>
      <c r="BQ223" s="243">
        <f t="shared" si="156"/>
        <v>0</v>
      </c>
      <c r="BR223" s="243">
        <f t="shared" si="157"/>
        <v>0</v>
      </c>
      <c r="BS223" s="249">
        <f t="shared" si="158"/>
        <v>0</v>
      </c>
      <c r="BT223" s="255" t="str">
        <f t="shared" si="171"/>
        <v/>
      </c>
      <c r="BU223" s="350">
        <f t="shared" si="159"/>
        <v>0</v>
      </c>
      <c r="BV223" s="350">
        <f t="shared" si="160"/>
        <v>0</v>
      </c>
      <c r="BW223" s="350">
        <f t="shared" si="161"/>
        <v>0</v>
      </c>
      <c r="BX223" s="353">
        <f t="shared" si="162"/>
        <v>0</v>
      </c>
      <c r="BY223" s="246">
        <f t="shared" si="163"/>
        <v>0</v>
      </c>
      <c r="BZ223" s="243">
        <f t="shared" si="164"/>
        <v>0</v>
      </c>
      <c r="CA223" s="243">
        <f t="shared" si="165"/>
        <v>0</v>
      </c>
      <c r="CB223" s="247">
        <f t="shared" si="166"/>
        <v>0</v>
      </c>
      <c r="CC223" s="246">
        <f t="shared" si="167"/>
        <v>0</v>
      </c>
      <c r="CD223" s="243">
        <f t="shared" si="168"/>
        <v>0</v>
      </c>
      <c r="CE223" s="243">
        <f t="shared" si="169"/>
        <v>0</v>
      </c>
      <c r="CF223" s="243">
        <f t="shared" si="170"/>
        <v>0</v>
      </c>
    </row>
    <row r="224" spans="1:84" ht="20.100000000000001" customHeight="1" x14ac:dyDescent="0.15">
      <c r="A224" s="252">
        <f>IF(A223="",ROW()-3-COUNTBLANK($A$4:$A223),A223+1)</f>
        <v>221</v>
      </c>
      <c r="B224" s="253">
        <f>IF(A224="","",IF(B223="",ROW()-3-COUNTBLANK($B$4:$B223),B223+1))</f>
        <v>221</v>
      </c>
      <c r="C224" s="239" t="str">
        <f t="shared" si="135"/>
        <v>S</v>
      </c>
      <c r="D224" s="240"/>
      <c r="E224" s="241" t="str">
        <f>IF(D224="","",COUNTIF($D$4:D224,D224))</f>
        <v/>
      </c>
      <c r="F224" s="310" t="str">
        <f>IF(D224="","",VLOOKUP(D224,'様式A-2'!$B$10:$E$434,4,0))</f>
        <v/>
      </c>
      <c r="G224" s="241"/>
      <c r="H224" s="241"/>
      <c r="I224" s="241"/>
      <c r="J224" s="241"/>
      <c r="K224" s="241"/>
      <c r="L224" s="346"/>
      <c r="M224" s="346"/>
      <c r="N224" s="346"/>
      <c r="O224" s="346"/>
      <c r="P224" s="388"/>
      <c r="Q224" s="242">
        <f t="shared" si="136"/>
        <v>0</v>
      </c>
      <c r="R224" s="243">
        <f t="shared" si="137"/>
        <v>0</v>
      </c>
      <c r="S224" s="243" t="str">
        <f t="shared" si="138"/>
        <v/>
      </c>
      <c r="T224" s="241"/>
      <c r="U224" s="241" t="str">
        <f t="shared" si="139"/>
        <v/>
      </c>
      <c r="V224" s="241" t="str">
        <f t="shared" si="173"/>
        <v/>
      </c>
      <c r="W224" s="241"/>
      <c r="X224" s="241"/>
      <c r="Y224" s="241" t="str">
        <f t="shared" si="140"/>
        <v/>
      </c>
      <c r="Z224" s="241" t="str">
        <f t="shared" si="141"/>
        <v/>
      </c>
      <c r="AA224" s="241" t="str">
        <f t="shared" si="132"/>
        <v/>
      </c>
      <c r="AB224" s="241" t="str">
        <f t="shared" si="142"/>
        <v/>
      </c>
      <c r="AC224" s="241" t="str">
        <f t="shared" si="143"/>
        <v/>
      </c>
      <c r="AD224" s="241" t="str">
        <f t="shared" si="144"/>
        <v/>
      </c>
      <c r="AE224" s="241" t="str">
        <f t="shared" si="133"/>
        <v/>
      </c>
      <c r="AF224" s="241" t="str">
        <f t="shared" si="134"/>
        <v/>
      </c>
      <c r="AG224" s="241"/>
      <c r="AH224" s="242" t="str">
        <f t="shared" si="172"/>
        <v/>
      </c>
      <c r="AI224" s="242" t="str">
        <f t="shared" si="145"/>
        <v/>
      </c>
      <c r="BG224" s="245">
        <f t="shared" si="146"/>
        <v>0</v>
      </c>
      <c r="BH224" s="242">
        <f t="shared" si="147"/>
        <v>0</v>
      </c>
      <c r="BI224" s="242">
        <f t="shared" si="148"/>
        <v>0</v>
      </c>
      <c r="BJ224" s="242">
        <f t="shared" si="149"/>
        <v>0</v>
      </c>
      <c r="BK224" s="351">
        <f t="shared" si="150"/>
        <v>0</v>
      </c>
      <c r="BL224" s="246">
        <f t="shared" si="151"/>
        <v>0</v>
      </c>
      <c r="BM224" s="243">
        <f t="shared" si="152"/>
        <v>0</v>
      </c>
      <c r="BN224" s="243">
        <f t="shared" si="153"/>
        <v>0</v>
      </c>
      <c r="BO224" s="247">
        <f t="shared" si="154"/>
        <v>0</v>
      </c>
      <c r="BP224" s="248">
        <f t="shared" si="155"/>
        <v>0</v>
      </c>
      <c r="BQ224" s="243">
        <f t="shared" si="156"/>
        <v>0</v>
      </c>
      <c r="BR224" s="243">
        <f t="shared" si="157"/>
        <v>0</v>
      </c>
      <c r="BS224" s="249">
        <f t="shared" si="158"/>
        <v>0</v>
      </c>
      <c r="BT224" s="255" t="str">
        <f t="shared" si="171"/>
        <v/>
      </c>
      <c r="BU224" s="350">
        <f t="shared" si="159"/>
        <v>0</v>
      </c>
      <c r="BV224" s="350">
        <f t="shared" si="160"/>
        <v>0</v>
      </c>
      <c r="BW224" s="350">
        <f t="shared" si="161"/>
        <v>0</v>
      </c>
      <c r="BX224" s="353">
        <f t="shared" si="162"/>
        <v>0</v>
      </c>
      <c r="BY224" s="246">
        <f t="shared" si="163"/>
        <v>0</v>
      </c>
      <c r="BZ224" s="243">
        <f t="shared" si="164"/>
        <v>0</v>
      </c>
      <c r="CA224" s="243">
        <f t="shared" si="165"/>
        <v>0</v>
      </c>
      <c r="CB224" s="247">
        <f t="shared" si="166"/>
        <v>0</v>
      </c>
      <c r="CC224" s="246">
        <f t="shared" si="167"/>
        <v>0</v>
      </c>
      <c r="CD224" s="243">
        <f t="shared" si="168"/>
        <v>0</v>
      </c>
      <c r="CE224" s="243">
        <f t="shared" si="169"/>
        <v>0</v>
      </c>
      <c r="CF224" s="243">
        <f t="shared" si="170"/>
        <v>0</v>
      </c>
    </row>
    <row r="225" spans="1:84" ht="20.100000000000001" customHeight="1" x14ac:dyDescent="0.15">
      <c r="A225" s="252">
        <f>IF(A224="",ROW()-3-COUNTBLANK($A$4:$A224),A224+1)</f>
        <v>222</v>
      </c>
      <c r="B225" s="253">
        <f>IF(A225="","",IF(B224="",ROW()-3-COUNTBLANK($B$4:$B224),B224+1))</f>
        <v>222</v>
      </c>
      <c r="C225" s="239" t="str">
        <f t="shared" si="135"/>
        <v>S</v>
      </c>
      <c r="D225" s="240"/>
      <c r="E225" s="241" t="str">
        <f>IF(D225="","",COUNTIF($D$4:D225,D225))</f>
        <v/>
      </c>
      <c r="F225" s="310" t="str">
        <f>IF(D225="","",VLOOKUP(D225,'様式A-2'!$B$10:$E$434,4,0))</f>
        <v/>
      </c>
      <c r="G225" s="241"/>
      <c r="H225" s="241"/>
      <c r="I225" s="241"/>
      <c r="J225" s="241"/>
      <c r="K225" s="241"/>
      <c r="L225" s="346"/>
      <c r="M225" s="346"/>
      <c r="N225" s="346"/>
      <c r="O225" s="346"/>
      <c r="P225" s="388"/>
      <c r="Q225" s="242">
        <f t="shared" si="136"/>
        <v>0</v>
      </c>
      <c r="R225" s="243">
        <f t="shared" si="137"/>
        <v>0</v>
      </c>
      <c r="S225" s="243" t="str">
        <f t="shared" si="138"/>
        <v/>
      </c>
      <c r="T225" s="241"/>
      <c r="U225" s="241" t="str">
        <f t="shared" si="139"/>
        <v/>
      </c>
      <c r="V225" s="241" t="str">
        <f t="shared" si="173"/>
        <v/>
      </c>
      <c r="W225" s="241"/>
      <c r="X225" s="241"/>
      <c r="Y225" s="241" t="str">
        <f t="shared" si="140"/>
        <v/>
      </c>
      <c r="Z225" s="241" t="str">
        <f t="shared" si="141"/>
        <v/>
      </c>
      <c r="AA225" s="241" t="str">
        <f t="shared" si="132"/>
        <v/>
      </c>
      <c r="AB225" s="241" t="str">
        <f t="shared" si="142"/>
        <v/>
      </c>
      <c r="AC225" s="241" t="str">
        <f t="shared" si="143"/>
        <v/>
      </c>
      <c r="AD225" s="241" t="str">
        <f t="shared" si="144"/>
        <v/>
      </c>
      <c r="AE225" s="241" t="str">
        <f t="shared" si="133"/>
        <v/>
      </c>
      <c r="AF225" s="241" t="str">
        <f t="shared" si="134"/>
        <v/>
      </c>
      <c r="AG225" s="241"/>
      <c r="AH225" s="242" t="str">
        <f t="shared" si="172"/>
        <v/>
      </c>
      <c r="AI225" s="242" t="str">
        <f t="shared" si="145"/>
        <v/>
      </c>
      <c r="BG225" s="245">
        <f t="shared" si="146"/>
        <v>0</v>
      </c>
      <c r="BH225" s="242">
        <f t="shared" si="147"/>
        <v>0</v>
      </c>
      <c r="BI225" s="242">
        <f t="shared" si="148"/>
        <v>0</v>
      </c>
      <c r="BJ225" s="242">
        <f t="shared" si="149"/>
        <v>0</v>
      </c>
      <c r="BK225" s="351">
        <f t="shared" si="150"/>
        <v>0</v>
      </c>
      <c r="BL225" s="246">
        <f t="shared" si="151"/>
        <v>0</v>
      </c>
      <c r="BM225" s="243">
        <f t="shared" si="152"/>
        <v>0</v>
      </c>
      <c r="BN225" s="243">
        <f t="shared" si="153"/>
        <v>0</v>
      </c>
      <c r="BO225" s="247">
        <f t="shared" si="154"/>
        <v>0</v>
      </c>
      <c r="BP225" s="248">
        <f t="shared" si="155"/>
        <v>0</v>
      </c>
      <c r="BQ225" s="243">
        <f t="shared" si="156"/>
        <v>0</v>
      </c>
      <c r="BR225" s="243">
        <f t="shared" si="157"/>
        <v>0</v>
      </c>
      <c r="BS225" s="249">
        <f t="shared" si="158"/>
        <v>0</v>
      </c>
      <c r="BT225" s="255" t="str">
        <f t="shared" si="171"/>
        <v/>
      </c>
      <c r="BU225" s="350">
        <f t="shared" si="159"/>
        <v>0</v>
      </c>
      <c r="BV225" s="350">
        <f t="shared" si="160"/>
        <v>0</v>
      </c>
      <c r="BW225" s="350">
        <f t="shared" si="161"/>
        <v>0</v>
      </c>
      <c r="BX225" s="353">
        <f t="shared" si="162"/>
        <v>0</v>
      </c>
      <c r="BY225" s="246">
        <f t="shared" si="163"/>
        <v>0</v>
      </c>
      <c r="BZ225" s="243">
        <f t="shared" si="164"/>
        <v>0</v>
      </c>
      <c r="CA225" s="243">
        <f t="shared" si="165"/>
        <v>0</v>
      </c>
      <c r="CB225" s="247">
        <f t="shared" si="166"/>
        <v>0</v>
      </c>
      <c r="CC225" s="246">
        <f t="shared" si="167"/>
        <v>0</v>
      </c>
      <c r="CD225" s="243">
        <f t="shared" si="168"/>
        <v>0</v>
      </c>
      <c r="CE225" s="243">
        <f t="shared" si="169"/>
        <v>0</v>
      </c>
      <c r="CF225" s="243">
        <f t="shared" si="170"/>
        <v>0</v>
      </c>
    </row>
    <row r="226" spans="1:84" ht="20.100000000000001" customHeight="1" x14ac:dyDescent="0.15">
      <c r="A226" s="252">
        <f>IF(A225="",ROW()-3-COUNTBLANK($A$4:$A225),A225+1)</f>
        <v>223</v>
      </c>
      <c r="B226" s="253">
        <f>IF(A226="","",IF(B225="",ROW()-3-COUNTBLANK($B$4:$B225),B225+1))</f>
        <v>223</v>
      </c>
      <c r="C226" s="239" t="str">
        <f t="shared" si="135"/>
        <v>S</v>
      </c>
      <c r="D226" s="240"/>
      <c r="E226" s="241" t="str">
        <f>IF(D226="","",COUNTIF($D$4:D226,D226))</f>
        <v/>
      </c>
      <c r="F226" s="310" t="str">
        <f>IF(D226="","",VLOOKUP(D226,'様式A-2'!$B$10:$E$434,4,0))</f>
        <v/>
      </c>
      <c r="G226" s="241"/>
      <c r="H226" s="241"/>
      <c r="I226" s="241"/>
      <c r="J226" s="241"/>
      <c r="K226" s="241"/>
      <c r="L226" s="346"/>
      <c r="M226" s="346"/>
      <c r="N226" s="346"/>
      <c r="O226" s="346"/>
      <c r="P226" s="388"/>
      <c r="Q226" s="242">
        <f t="shared" si="136"/>
        <v>0</v>
      </c>
      <c r="R226" s="243">
        <f t="shared" si="137"/>
        <v>0</v>
      </c>
      <c r="S226" s="243" t="str">
        <f t="shared" si="138"/>
        <v/>
      </c>
      <c r="T226" s="241"/>
      <c r="U226" s="241" t="str">
        <f t="shared" si="139"/>
        <v/>
      </c>
      <c r="V226" s="241" t="str">
        <f t="shared" si="173"/>
        <v/>
      </c>
      <c r="W226" s="241"/>
      <c r="X226" s="241"/>
      <c r="Y226" s="241" t="str">
        <f t="shared" si="140"/>
        <v/>
      </c>
      <c r="Z226" s="241" t="str">
        <f t="shared" si="141"/>
        <v/>
      </c>
      <c r="AA226" s="241" t="str">
        <f t="shared" si="132"/>
        <v/>
      </c>
      <c r="AB226" s="241" t="str">
        <f t="shared" si="142"/>
        <v/>
      </c>
      <c r="AC226" s="241" t="str">
        <f t="shared" si="143"/>
        <v/>
      </c>
      <c r="AD226" s="241" t="str">
        <f t="shared" si="144"/>
        <v/>
      </c>
      <c r="AE226" s="241" t="str">
        <f t="shared" si="133"/>
        <v/>
      </c>
      <c r="AF226" s="241" t="str">
        <f t="shared" si="134"/>
        <v/>
      </c>
      <c r="AG226" s="241"/>
      <c r="AH226" s="242" t="str">
        <f t="shared" si="172"/>
        <v/>
      </c>
      <c r="AI226" s="242" t="str">
        <f t="shared" si="145"/>
        <v/>
      </c>
      <c r="BG226" s="245">
        <f t="shared" si="146"/>
        <v>0</v>
      </c>
      <c r="BH226" s="242">
        <f t="shared" si="147"/>
        <v>0</v>
      </c>
      <c r="BI226" s="242">
        <f t="shared" si="148"/>
        <v>0</v>
      </c>
      <c r="BJ226" s="242">
        <f t="shared" si="149"/>
        <v>0</v>
      </c>
      <c r="BK226" s="351">
        <f t="shared" si="150"/>
        <v>0</v>
      </c>
      <c r="BL226" s="246">
        <f t="shared" si="151"/>
        <v>0</v>
      </c>
      <c r="BM226" s="243">
        <f t="shared" si="152"/>
        <v>0</v>
      </c>
      <c r="BN226" s="243">
        <f t="shared" si="153"/>
        <v>0</v>
      </c>
      <c r="BO226" s="247">
        <f t="shared" si="154"/>
        <v>0</v>
      </c>
      <c r="BP226" s="248">
        <f t="shared" si="155"/>
        <v>0</v>
      </c>
      <c r="BQ226" s="243">
        <f t="shared" si="156"/>
        <v>0</v>
      </c>
      <c r="BR226" s="243">
        <f t="shared" si="157"/>
        <v>0</v>
      </c>
      <c r="BS226" s="249">
        <f t="shared" si="158"/>
        <v>0</v>
      </c>
      <c r="BT226" s="255" t="str">
        <f t="shared" si="171"/>
        <v/>
      </c>
      <c r="BU226" s="350">
        <f t="shared" si="159"/>
        <v>0</v>
      </c>
      <c r="BV226" s="350">
        <f t="shared" si="160"/>
        <v>0</v>
      </c>
      <c r="BW226" s="350">
        <f t="shared" si="161"/>
        <v>0</v>
      </c>
      <c r="BX226" s="353">
        <f t="shared" si="162"/>
        <v>0</v>
      </c>
      <c r="BY226" s="246">
        <f t="shared" si="163"/>
        <v>0</v>
      </c>
      <c r="BZ226" s="243">
        <f t="shared" si="164"/>
        <v>0</v>
      </c>
      <c r="CA226" s="243">
        <f t="shared" si="165"/>
        <v>0</v>
      </c>
      <c r="CB226" s="247">
        <f t="shared" si="166"/>
        <v>0</v>
      </c>
      <c r="CC226" s="246">
        <f t="shared" si="167"/>
        <v>0</v>
      </c>
      <c r="CD226" s="243">
        <f t="shared" si="168"/>
        <v>0</v>
      </c>
      <c r="CE226" s="243">
        <f t="shared" si="169"/>
        <v>0</v>
      </c>
      <c r="CF226" s="243">
        <f t="shared" si="170"/>
        <v>0</v>
      </c>
    </row>
    <row r="227" spans="1:84" ht="20.100000000000001" customHeight="1" x14ac:dyDescent="0.15">
      <c r="A227" s="252">
        <f>IF(A226="",ROW()-3-COUNTBLANK($A$4:$A226),A226+1)</f>
        <v>224</v>
      </c>
      <c r="B227" s="253">
        <f>IF(A227="","",IF(B226="",ROW()-3-COUNTBLANK($B$4:$B226),B226+1))</f>
        <v>224</v>
      </c>
      <c r="C227" s="239" t="str">
        <f t="shared" si="135"/>
        <v>S</v>
      </c>
      <c r="D227" s="240"/>
      <c r="E227" s="241" t="str">
        <f>IF(D227="","",COUNTIF($D$4:D227,D227))</f>
        <v/>
      </c>
      <c r="F227" s="310" t="str">
        <f>IF(D227="","",VLOOKUP(D227,'様式A-2'!$B$10:$E$434,4,0))</f>
        <v/>
      </c>
      <c r="G227" s="241"/>
      <c r="H227" s="241"/>
      <c r="I227" s="241"/>
      <c r="J227" s="241"/>
      <c r="K227" s="241"/>
      <c r="L227" s="346"/>
      <c r="M227" s="346"/>
      <c r="N227" s="346"/>
      <c r="O227" s="346"/>
      <c r="P227" s="388"/>
      <c r="Q227" s="242">
        <f t="shared" si="136"/>
        <v>0</v>
      </c>
      <c r="R227" s="243">
        <f t="shared" si="137"/>
        <v>0</v>
      </c>
      <c r="S227" s="243" t="str">
        <f t="shared" si="138"/>
        <v/>
      </c>
      <c r="T227" s="241"/>
      <c r="U227" s="241" t="str">
        <f t="shared" si="139"/>
        <v/>
      </c>
      <c r="V227" s="241" t="str">
        <f t="shared" si="173"/>
        <v/>
      </c>
      <c r="W227" s="241"/>
      <c r="X227" s="241"/>
      <c r="Y227" s="241" t="str">
        <f t="shared" si="140"/>
        <v/>
      </c>
      <c r="Z227" s="241" t="str">
        <f t="shared" si="141"/>
        <v/>
      </c>
      <c r="AA227" s="241" t="str">
        <f t="shared" si="132"/>
        <v/>
      </c>
      <c r="AB227" s="241" t="str">
        <f t="shared" si="142"/>
        <v/>
      </c>
      <c r="AC227" s="241" t="str">
        <f t="shared" si="143"/>
        <v/>
      </c>
      <c r="AD227" s="241" t="str">
        <f t="shared" si="144"/>
        <v/>
      </c>
      <c r="AE227" s="241" t="str">
        <f t="shared" si="133"/>
        <v/>
      </c>
      <c r="AF227" s="241" t="str">
        <f t="shared" si="134"/>
        <v/>
      </c>
      <c r="AG227" s="241"/>
      <c r="AH227" s="242" t="str">
        <f t="shared" si="172"/>
        <v/>
      </c>
      <c r="AI227" s="242" t="str">
        <f t="shared" si="145"/>
        <v/>
      </c>
      <c r="BG227" s="245">
        <f t="shared" si="146"/>
        <v>0</v>
      </c>
      <c r="BH227" s="242">
        <f t="shared" si="147"/>
        <v>0</v>
      </c>
      <c r="BI227" s="242">
        <f t="shared" si="148"/>
        <v>0</v>
      </c>
      <c r="BJ227" s="242">
        <f t="shared" si="149"/>
        <v>0</v>
      </c>
      <c r="BK227" s="351">
        <f t="shared" si="150"/>
        <v>0</v>
      </c>
      <c r="BL227" s="246">
        <f t="shared" si="151"/>
        <v>0</v>
      </c>
      <c r="BM227" s="243">
        <f t="shared" si="152"/>
        <v>0</v>
      </c>
      <c r="BN227" s="243">
        <f t="shared" si="153"/>
        <v>0</v>
      </c>
      <c r="BO227" s="247">
        <f t="shared" si="154"/>
        <v>0</v>
      </c>
      <c r="BP227" s="248">
        <f t="shared" si="155"/>
        <v>0</v>
      </c>
      <c r="BQ227" s="243">
        <f t="shared" si="156"/>
        <v>0</v>
      </c>
      <c r="BR227" s="243">
        <f t="shared" si="157"/>
        <v>0</v>
      </c>
      <c r="BS227" s="249">
        <f t="shared" si="158"/>
        <v>0</v>
      </c>
      <c r="BT227" s="255" t="str">
        <f t="shared" si="171"/>
        <v/>
      </c>
      <c r="BU227" s="350">
        <f t="shared" si="159"/>
        <v>0</v>
      </c>
      <c r="BV227" s="350">
        <f t="shared" si="160"/>
        <v>0</v>
      </c>
      <c r="BW227" s="350">
        <f t="shared" si="161"/>
        <v>0</v>
      </c>
      <c r="BX227" s="353">
        <f t="shared" si="162"/>
        <v>0</v>
      </c>
      <c r="BY227" s="246">
        <f t="shared" si="163"/>
        <v>0</v>
      </c>
      <c r="BZ227" s="243">
        <f t="shared" si="164"/>
        <v>0</v>
      </c>
      <c r="CA227" s="243">
        <f t="shared" si="165"/>
        <v>0</v>
      </c>
      <c r="CB227" s="247">
        <f t="shared" si="166"/>
        <v>0</v>
      </c>
      <c r="CC227" s="246">
        <f t="shared" si="167"/>
        <v>0</v>
      </c>
      <c r="CD227" s="243">
        <f t="shared" si="168"/>
        <v>0</v>
      </c>
      <c r="CE227" s="243">
        <f t="shared" si="169"/>
        <v>0</v>
      </c>
      <c r="CF227" s="243">
        <f t="shared" si="170"/>
        <v>0</v>
      </c>
    </row>
    <row r="228" spans="1:84" ht="20.100000000000001" customHeight="1" x14ac:dyDescent="0.15">
      <c r="A228" s="252">
        <f>IF(A227="",ROW()-3-COUNTBLANK($A$4:$A227),A227+1)</f>
        <v>225</v>
      </c>
      <c r="B228" s="253">
        <f>IF(A228="","",IF(B227="",ROW()-3-COUNTBLANK($B$4:$B227),B227+1))</f>
        <v>225</v>
      </c>
      <c r="C228" s="239" t="str">
        <f t="shared" si="135"/>
        <v>S</v>
      </c>
      <c r="D228" s="240"/>
      <c r="E228" s="241" t="str">
        <f>IF(D228="","",COUNTIF($D$4:D228,D228))</f>
        <v/>
      </c>
      <c r="F228" s="310" t="str">
        <f>IF(D228="","",VLOOKUP(D228,'様式A-2'!$B$10:$E$434,4,0))</f>
        <v/>
      </c>
      <c r="G228" s="241"/>
      <c r="H228" s="241"/>
      <c r="I228" s="241"/>
      <c r="J228" s="241"/>
      <c r="K228" s="241"/>
      <c r="L228" s="346"/>
      <c r="M228" s="346"/>
      <c r="N228" s="346"/>
      <c r="O228" s="346"/>
      <c r="P228" s="388"/>
      <c r="Q228" s="242">
        <f t="shared" si="136"/>
        <v>0</v>
      </c>
      <c r="R228" s="243">
        <f t="shared" si="137"/>
        <v>0</v>
      </c>
      <c r="S228" s="243" t="str">
        <f t="shared" si="138"/>
        <v/>
      </c>
      <c r="T228" s="241"/>
      <c r="U228" s="241" t="str">
        <f t="shared" si="139"/>
        <v/>
      </c>
      <c r="V228" s="241" t="str">
        <f t="shared" si="173"/>
        <v/>
      </c>
      <c r="W228" s="241"/>
      <c r="X228" s="241"/>
      <c r="Y228" s="241" t="str">
        <f t="shared" si="140"/>
        <v/>
      </c>
      <c r="Z228" s="241" t="str">
        <f t="shared" si="141"/>
        <v/>
      </c>
      <c r="AA228" s="241" t="str">
        <f t="shared" si="132"/>
        <v/>
      </c>
      <c r="AB228" s="241" t="str">
        <f t="shared" si="142"/>
        <v/>
      </c>
      <c r="AC228" s="241" t="str">
        <f t="shared" si="143"/>
        <v/>
      </c>
      <c r="AD228" s="241" t="str">
        <f t="shared" si="144"/>
        <v/>
      </c>
      <c r="AE228" s="241" t="str">
        <f t="shared" si="133"/>
        <v/>
      </c>
      <c r="AF228" s="241" t="str">
        <f t="shared" si="134"/>
        <v/>
      </c>
      <c r="AG228" s="241"/>
      <c r="AH228" s="242" t="str">
        <f t="shared" si="172"/>
        <v/>
      </c>
      <c r="AI228" s="242" t="str">
        <f t="shared" si="145"/>
        <v/>
      </c>
      <c r="BG228" s="245">
        <f t="shared" si="146"/>
        <v>0</v>
      </c>
      <c r="BH228" s="242">
        <f t="shared" si="147"/>
        <v>0</v>
      </c>
      <c r="BI228" s="242">
        <f t="shared" si="148"/>
        <v>0</v>
      </c>
      <c r="BJ228" s="242">
        <f t="shared" si="149"/>
        <v>0</v>
      </c>
      <c r="BK228" s="351">
        <f t="shared" si="150"/>
        <v>0</v>
      </c>
      <c r="BL228" s="246">
        <f t="shared" si="151"/>
        <v>0</v>
      </c>
      <c r="BM228" s="243">
        <f t="shared" si="152"/>
        <v>0</v>
      </c>
      <c r="BN228" s="243">
        <f t="shared" si="153"/>
        <v>0</v>
      </c>
      <c r="BO228" s="247">
        <f t="shared" si="154"/>
        <v>0</v>
      </c>
      <c r="BP228" s="248">
        <f t="shared" si="155"/>
        <v>0</v>
      </c>
      <c r="BQ228" s="243">
        <f t="shared" si="156"/>
        <v>0</v>
      </c>
      <c r="BR228" s="243">
        <f t="shared" si="157"/>
        <v>0</v>
      </c>
      <c r="BS228" s="249">
        <f t="shared" si="158"/>
        <v>0</v>
      </c>
      <c r="BT228" s="255" t="str">
        <f t="shared" si="171"/>
        <v/>
      </c>
      <c r="BU228" s="350">
        <f t="shared" si="159"/>
        <v>0</v>
      </c>
      <c r="BV228" s="350">
        <f t="shared" si="160"/>
        <v>0</v>
      </c>
      <c r="BW228" s="350">
        <f t="shared" si="161"/>
        <v>0</v>
      </c>
      <c r="BX228" s="353">
        <f t="shared" si="162"/>
        <v>0</v>
      </c>
      <c r="BY228" s="246">
        <f t="shared" si="163"/>
        <v>0</v>
      </c>
      <c r="BZ228" s="243">
        <f t="shared" si="164"/>
        <v>0</v>
      </c>
      <c r="CA228" s="243">
        <f t="shared" si="165"/>
        <v>0</v>
      </c>
      <c r="CB228" s="247">
        <f t="shared" si="166"/>
        <v>0</v>
      </c>
      <c r="CC228" s="246">
        <f t="shared" si="167"/>
        <v>0</v>
      </c>
      <c r="CD228" s="243">
        <f t="shared" si="168"/>
        <v>0</v>
      </c>
      <c r="CE228" s="243">
        <f t="shared" si="169"/>
        <v>0</v>
      </c>
      <c r="CF228" s="243">
        <f t="shared" si="170"/>
        <v>0</v>
      </c>
    </row>
    <row r="229" spans="1:84" ht="20.100000000000001" customHeight="1" x14ac:dyDescent="0.15">
      <c r="A229" s="252">
        <f>IF(A228="",ROW()-3-COUNTBLANK($A$4:$A228),A228+1)</f>
        <v>226</v>
      </c>
      <c r="B229" s="253">
        <f>IF(A229="","",IF(B228="",ROW()-3-COUNTBLANK($B$4:$B228),B228+1))</f>
        <v>226</v>
      </c>
      <c r="C229" s="239" t="str">
        <f t="shared" si="135"/>
        <v>S</v>
      </c>
      <c r="D229" s="240"/>
      <c r="E229" s="241" t="str">
        <f>IF(D229="","",COUNTIF($D$4:D229,D229))</f>
        <v/>
      </c>
      <c r="F229" s="310" t="str">
        <f>IF(D229="","",VLOOKUP(D229,'様式A-2'!$B$10:$E$434,4,0))</f>
        <v/>
      </c>
      <c r="G229" s="241"/>
      <c r="H229" s="241"/>
      <c r="I229" s="241"/>
      <c r="J229" s="241"/>
      <c r="K229" s="241"/>
      <c r="L229" s="346"/>
      <c r="M229" s="346"/>
      <c r="N229" s="346"/>
      <c r="O229" s="346"/>
      <c r="P229" s="388"/>
      <c r="Q229" s="242">
        <f t="shared" si="136"/>
        <v>0</v>
      </c>
      <c r="R229" s="243">
        <f t="shared" si="137"/>
        <v>0</v>
      </c>
      <c r="S229" s="243" t="str">
        <f t="shared" si="138"/>
        <v/>
      </c>
      <c r="T229" s="241"/>
      <c r="U229" s="241" t="str">
        <f t="shared" si="139"/>
        <v/>
      </c>
      <c r="V229" s="241" t="str">
        <f t="shared" si="173"/>
        <v/>
      </c>
      <c r="W229" s="241"/>
      <c r="X229" s="241"/>
      <c r="Y229" s="241" t="str">
        <f t="shared" si="140"/>
        <v/>
      </c>
      <c r="Z229" s="241" t="str">
        <f t="shared" si="141"/>
        <v/>
      </c>
      <c r="AA229" s="241" t="str">
        <f t="shared" si="132"/>
        <v/>
      </c>
      <c r="AB229" s="241" t="str">
        <f t="shared" si="142"/>
        <v/>
      </c>
      <c r="AC229" s="241" t="str">
        <f t="shared" si="143"/>
        <v/>
      </c>
      <c r="AD229" s="241" t="str">
        <f t="shared" si="144"/>
        <v/>
      </c>
      <c r="AE229" s="241" t="str">
        <f t="shared" si="133"/>
        <v/>
      </c>
      <c r="AF229" s="241" t="str">
        <f t="shared" si="134"/>
        <v/>
      </c>
      <c r="AG229" s="241"/>
      <c r="AH229" s="242" t="str">
        <f t="shared" si="172"/>
        <v/>
      </c>
      <c r="AI229" s="242" t="str">
        <f t="shared" si="145"/>
        <v/>
      </c>
      <c r="BG229" s="245">
        <f t="shared" si="146"/>
        <v>0</v>
      </c>
      <c r="BH229" s="242">
        <f t="shared" si="147"/>
        <v>0</v>
      </c>
      <c r="BI229" s="242">
        <f t="shared" si="148"/>
        <v>0</v>
      </c>
      <c r="BJ229" s="242">
        <f t="shared" si="149"/>
        <v>0</v>
      </c>
      <c r="BK229" s="351">
        <f t="shared" si="150"/>
        <v>0</v>
      </c>
      <c r="BL229" s="246">
        <f t="shared" si="151"/>
        <v>0</v>
      </c>
      <c r="BM229" s="243">
        <f t="shared" si="152"/>
        <v>0</v>
      </c>
      <c r="BN229" s="243">
        <f t="shared" si="153"/>
        <v>0</v>
      </c>
      <c r="BO229" s="247">
        <f t="shared" si="154"/>
        <v>0</v>
      </c>
      <c r="BP229" s="248">
        <f t="shared" si="155"/>
        <v>0</v>
      </c>
      <c r="BQ229" s="243">
        <f t="shared" si="156"/>
        <v>0</v>
      </c>
      <c r="BR229" s="243">
        <f t="shared" si="157"/>
        <v>0</v>
      </c>
      <c r="BS229" s="249">
        <f t="shared" si="158"/>
        <v>0</v>
      </c>
      <c r="BT229" s="255" t="str">
        <f t="shared" si="171"/>
        <v/>
      </c>
      <c r="BU229" s="350">
        <f t="shared" si="159"/>
        <v>0</v>
      </c>
      <c r="BV229" s="350">
        <f t="shared" si="160"/>
        <v>0</v>
      </c>
      <c r="BW229" s="350">
        <f t="shared" si="161"/>
        <v>0</v>
      </c>
      <c r="BX229" s="353">
        <f t="shared" si="162"/>
        <v>0</v>
      </c>
      <c r="BY229" s="246">
        <f t="shared" si="163"/>
        <v>0</v>
      </c>
      <c r="BZ229" s="243">
        <f t="shared" si="164"/>
        <v>0</v>
      </c>
      <c r="CA229" s="243">
        <f t="shared" si="165"/>
        <v>0</v>
      </c>
      <c r="CB229" s="247">
        <f t="shared" si="166"/>
        <v>0</v>
      </c>
      <c r="CC229" s="246">
        <f t="shared" si="167"/>
        <v>0</v>
      </c>
      <c r="CD229" s="243">
        <f t="shared" si="168"/>
        <v>0</v>
      </c>
      <c r="CE229" s="243">
        <f t="shared" si="169"/>
        <v>0</v>
      </c>
      <c r="CF229" s="243">
        <f t="shared" si="170"/>
        <v>0</v>
      </c>
    </row>
    <row r="230" spans="1:84" ht="20.100000000000001" customHeight="1" x14ac:dyDescent="0.15">
      <c r="A230" s="252">
        <f>IF(A229="",ROW()-3-COUNTBLANK($A$4:$A229),A229+1)</f>
        <v>227</v>
      </c>
      <c r="B230" s="253">
        <f>IF(A230="","",IF(B229="",ROW()-3-COUNTBLANK($B$4:$B229),B229+1))</f>
        <v>227</v>
      </c>
      <c r="C230" s="239" t="str">
        <f t="shared" si="135"/>
        <v>S</v>
      </c>
      <c r="D230" s="240"/>
      <c r="E230" s="241" t="str">
        <f>IF(D230="","",COUNTIF($D$4:D230,D230))</f>
        <v/>
      </c>
      <c r="F230" s="310" t="str">
        <f>IF(D230="","",VLOOKUP(D230,'様式A-2'!$B$10:$E$434,4,0))</f>
        <v/>
      </c>
      <c r="G230" s="241"/>
      <c r="H230" s="241"/>
      <c r="I230" s="241"/>
      <c r="J230" s="241"/>
      <c r="K230" s="241"/>
      <c r="L230" s="346"/>
      <c r="M230" s="346"/>
      <c r="N230" s="346"/>
      <c r="O230" s="346"/>
      <c r="P230" s="388"/>
      <c r="Q230" s="242">
        <f t="shared" si="136"/>
        <v>0</v>
      </c>
      <c r="R230" s="243">
        <f t="shared" si="137"/>
        <v>0</v>
      </c>
      <c r="S230" s="243" t="str">
        <f t="shared" si="138"/>
        <v/>
      </c>
      <c r="T230" s="241"/>
      <c r="U230" s="241" t="str">
        <f t="shared" si="139"/>
        <v/>
      </c>
      <c r="V230" s="241" t="str">
        <f t="shared" si="173"/>
        <v/>
      </c>
      <c r="W230" s="241"/>
      <c r="X230" s="241"/>
      <c r="Y230" s="241" t="str">
        <f t="shared" si="140"/>
        <v/>
      </c>
      <c r="Z230" s="241" t="str">
        <f t="shared" si="141"/>
        <v/>
      </c>
      <c r="AA230" s="241" t="str">
        <f t="shared" si="132"/>
        <v/>
      </c>
      <c r="AB230" s="241" t="str">
        <f t="shared" si="142"/>
        <v/>
      </c>
      <c r="AC230" s="241" t="str">
        <f t="shared" si="143"/>
        <v/>
      </c>
      <c r="AD230" s="241" t="str">
        <f t="shared" si="144"/>
        <v/>
      </c>
      <c r="AE230" s="241" t="str">
        <f t="shared" si="133"/>
        <v/>
      </c>
      <c r="AF230" s="241" t="str">
        <f t="shared" si="134"/>
        <v/>
      </c>
      <c r="AG230" s="241"/>
      <c r="AH230" s="242" t="str">
        <f t="shared" si="172"/>
        <v/>
      </c>
      <c r="AI230" s="242" t="str">
        <f t="shared" si="145"/>
        <v/>
      </c>
      <c r="BG230" s="245">
        <f t="shared" si="146"/>
        <v>0</v>
      </c>
      <c r="BH230" s="242">
        <f t="shared" si="147"/>
        <v>0</v>
      </c>
      <c r="BI230" s="242">
        <f t="shared" si="148"/>
        <v>0</v>
      </c>
      <c r="BJ230" s="242">
        <f t="shared" si="149"/>
        <v>0</v>
      </c>
      <c r="BK230" s="351">
        <f t="shared" si="150"/>
        <v>0</v>
      </c>
      <c r="BL230" s="246">
        <f t="shared" si="151"/>
        <v>0</v>
      </c>
      <c r="BM230" s="243">
        <f t="shared" si="152"/>
        <v>0</v>
      </c>
      <c r="BN230" s="243">
        <f t="shared" si="153"/>
        <v>0</v>
      </c>
      <c r="BO230" s="247">
        <f t="shared" si="154"/>
        <v>0</v>
      </c>
      <c r="BP230" s="248">
        <f t="shared" si="155"/>
        <v>0</v>
      </c>
      <c r="BQ230" s="243">
        <f t="shared" si="156"/>
        <v>0</v>
      </c>
      <c r="BR230" s="243">
        <f t="shared" si="157"/>
        <v>0</v>
      </c>
      <c r="BS230" s="249">
        <f t="shared" si="158"/>
        <v>0</v>
      </c>
      <c r="BT230" s="255" t="str">
        <f t="shared" si="171"/>
        <v/>
      </c>
      <c r="BU230" s="350">
        <f t="shared" si="159"/>
        <v>0</v>
      </c>
      <c r="BV230" s="350">
        <f t="shared" si="160"/>
        <v>0</v>
      </c>
      <c r="BW230" s="350">
        <f t="shared" si="161"/>
        <v>0</v>
      </c>
      <c r="BX230" s="353">
        <f t="shared" si="162"/>
        <v>0</v>
      </c>
      <c r="BY230" s="246">
        <f t="shared" si="163"/>
        <v>0</v>
      </c>
      <c r="BZ230" s="243">
        <f t="shared" si="164"/>
        <v>0</v>
      </c>
      <c r="CA230" s="243">
        <f t="shared" si="165"/>
        <v>0</v>
      </c>
      <c r="CB230" s="247">
        <f t="shared" si="166"/>
        <v>0</v>
      </c>
      <c r="CC230" s="246">
        <f t="shared" si="167"/>
        <v>0</v>
      </c>
      <c r="CD230" s="243">
        <f t="shared" si="168"/>
        <v>0</v>
      </c>
      <c r="CE230" s="243">
        <f t="shared" si="169"/>
        <v>0</v>
      </c>
      <c r="CF230" s="243">
        <f t="shared" si="170"/>
        <v>0</v>
      </c>
    </row>
    <row r="231" spans="1:84" ht="20.100000000000001" customHeight="1" x14ac:dyDescent="0.15">
      <c r="A231" s="252">
        <f>IF(A230="",ROW()-3-COUNTBLANK($A$4:$A230),A230+1)</f>
        <v>228</v>
      </c>
      <c r="B231" s="253">
        <f>IF(A231="","",IF(B230="",ROW()-3-COUNTBLANK($B$4:$B230),B230+1))</f>
        <v>228</v>
      </c>
      <c r="C231" s="239" t="str">
        <f t="shared" si="135"/>
        <v>S</v>
      </c>
      <c r="D231" s="240"/>
      <c r="E231" s="241" t="str">
        <f>IF(D231="","",COUNTIF($D$4:D231,D231))</f>
        <v/>
      </c>
      <c r="F231" s="310" t="str">
        <f>IF(D231="","",VLOOKUP(D231,'様式A-2'!$B$10:$E$434,4,0))</f>
        <v/>
      </c>
      <c r="G231" s="241"/>
      <c r="H231" s="241"/>
      <c r="I231" s="241"/>
      <c r="J231" s="241"/>
      <c r="K231" s="241"/>
      <c r="L231" s="346"/>
      <c r="M231" s="346"/>
      <c r="N231" s="346"/>
      <c r="O231" s="346"/>
      <c r="P231" s="388"/>
      <c r="Q231" s="242">
        <f t="shared" si="136"/>
        <v>0</v>
      </c>
      <c r="R231" s="243">
        <f t="shared" si="137"/>
        <v>0</v>
      </c>
      <c r="S231" s="243" t="str">
        <f t="shared" si="138"/>
        <v/>
      </c>
      <c r="T231" s="241"/>
      <c r="U231" s="241" t="str">
        <f t="shared" si="139"/>
        <v/>
      </c>
      <c r="V231" s="241" t="str">
        <f t="shared" si="173"/>
        <v/>
      </c>
      <c r="W231" s="241"/>
      <c r="X231" s="241"/>
      <c r="Y231" s="241" t="str">
        <f t="shared" si="140"/>
        <v/>
      </c>
      <c r="Z231" s="241" t="str">
        <f t="shared" si="141"/>
        <v/>
      </c>
      <c r="AA231" s="241" t="str">
        <f t="shared" si="132"/>
        <v/>
      </c>
      <c r="AB231" s="241" t="str">
        <f t="shared" si="142"/>
        <v/>
      </c>
      <c r="AC231" s="241" t="str">
        <f t="shared" si="143"/>
        <v/>
      </c>
      <c r="AD231" s="241" t="str">
        <f t="shared" si="144"/>
        <v/>
      </c>
      <c r="AE231" s="241" t="str">
        <f t="shared" si="133"/>
        <v/>
      </c>
      <c r="AF231" s="241" t="str">
        <f t="shared" si="134"/>
        <v/>
      </c>
      <c r="AG231" s="241"/>
      <c r="AH231" s="242" t="str">
        <f t="shared" si="172"/>
        <v/>
      </c>
      <c r="AI231" s="242" t="str">
        <f t="shared" si="145"/>
        <v/>
      </c>
      <c r="BG231" s="245">
        <f t="shared" si="146"/>
        <v>0</v>
      </c>
      <c r="BH231" s="242">
        <f t="shared" si="147"/>
        <v>0</v>
      </c>
      <c r="BI231" s="242">
        <f t="shared" si="148"/>
        <v>0</v>
      </c>
      <c r="BJ231" s="242">
        <f t="shared" si="149"/>
        <v>0</v>
      </c>
      <c r="BK231" s="351">
        <f t="shared" si="150"/>
        <v>0</v>
      </c>
      <c r="BL231" s="246">
        <f t="shared" si="151"/>
        <v>0</v>
      </c>
      <c r="BM231" s="243">
        <f t="shared" si="152"/>
        <v>0</v>
      </c>
      <c r="BN231" s="243">
        <f t="shared" si="153"/>
        <v>0</v>
      </c>
      <c r="BO231" s="247">
        <f t="shared" si="154"/>
        <v>0</v>
      </c>
      <c r="BP231" s="248">
        <f t="shared" si="155"/>
        <v>0</v>
      </c>
      <c r="BQ231" s="243">
        <f t="shared" si="156"/>
        <v>0</v>
      </c>
      <c r="BR231" s="243">
        <f t="shared" si="157"/>
        <v>0</v>
      </c>
      <c r="BS231" s="249">
        <f t="shared" si="158"/>
        <v>0</v>
      </c>
      <c r="BT231" s="255" t="str">
        <f t="shared" si="171"/>
        <v/>
      </c>
      <c r="BU231" s="350">
        <f t="shared" si="159"/>
        <v>0</v>
      </c>
      <c r="BV231" s="350">
        <f t="shared" si="160"/>
        <v>0</v>
      </c>
      <c r="BW231" s="350">
        <f t="shared" si="161"/>
        <v>0</v>
      </c>
      <c r="BX231" s="353">
        <f t="shared" si="162"/>
        <v>0</v>
      </c>
      <c r="BY231" s="246">
        <f t="shared" si="163"/>
        <v>0</v>
      </c>
      <c r="BZ231" s="243">
        <f t="shared" si="164"/>
        <v>0</v>
      </c>
      <c r="CA231" s="243">
        <f t="shared" si="165"/>
        <v>0</v>
      </c>
      <c r="CB231" s="247">
        <f t="shared" si="166"/>
        <v>0</v>
      </c>
      <c r="CC231" s="246">
        <f t="shared" si="167"/>
        <v>0</v>
      </c>
      <c r="CD231" s="243">
        <f t="shared" si="168"/>
        <v>0</v>
      </c>
      <c r="CE231" s="243">
        <f t="shared" si="169"/>
        <v>0</v>
      </c>
      <c r="CF231" s="243">
        <f t="shared" si="170"/>
        <v>0</v>
      </c>
    </row>
    <row r="232" spans="1:84" ht="20.100000000000001" customHeight="1" x14ac:dyDescent="0.15">
      <c r="A232" s="252">
        <f>IF(A231="",ROW()-3-COUNTBLANK($A$4:$A231),A231+1)</f>
        <v>229</v>
      </c>
      <c r="B232" s="253">
        <f>IF(A232="","",IF(B231="",ROW()-3-COUNTBLANK($B$4:$B231),B231+1))</f>
        <v>229</v>
      </c>
      <c r="C232" s="239" t="str">
        <f t="shared" si="135"/>
        <v>S</v>
      </c>
      <c r="D232" s="240"/>
      <c r="E232" s="241" t="str">
        <f>IF(D232="","",COUNTIF($D$4:D232,D232))</f>
        <v/>
      </c>
      <c r="F232" s="310" t="str">
        <f>IF(D232="","",VLOOKUP(D232,'様式A-2'!$B$10:$E$434,4,0))</f>
        <v/>
      </c>
      <c r="G232" s="241"/>
      <c r="H232" s="241"/>
      <c r="I232" s="241"/>
      <c r="J232" s="241"/>
      <c r="K232" s="241"/>
      <c r="L232" s="346"/>
      <c r="M232" s="346"/>
      <c r="N232" s="346"/>
      <c r="O232" s="346"/>
      <c r="P232" s="388"/>
      <c r="Q232" s="242">
        <f t="shared" si="136"/>
        <v>0</v>
      </c>
      <c r="R232" s="243">
        <f t="shared" si="137"/>
        <v>0</v>
      </c>
      <c r="S232" s="243" t="str">
        <f t="shared" si="138"/>
        <v/>
      </c>
      <c r="T232" s="241"/>
      <c r="U232" s="241" t="str">
        <f t="shared" si="139"/>
        <v/>
      </c>
      <c r="V232" s="241" t="str">
        <f t="shared" si="173"/>
        <v/>
      </c>
      <c r="W232" s="241"/>
      <c r="X232" s="241"/>
      <c r="Y232" s="241" t="str">
        <f t="shared" si="140"/>
        <v/>
      </c>
      <c r="Z232" s="241" t="str">
        <f t="shared" si="141"/>
        <v/>
      </c>
      <c r="AA232" s="241" t="str">
        <f t="shared" si="132"/>
        <v/>
      </c>
      <c r="AB232" s="241" t="str">
        <f t="shared" si="142"/>
        <v/>
      </c>
      <c r="AC232" s="241" t="str">
        <f t="shared" si="143"/>
        <v/>
      </c>
      <c r="AD232" s="241" t="str">
        <f t="shared" si="144"/>
        <v/>
      </c>
      <c r="AE232" s="241" t="str">
        <f t="shared" si="133"/>
        <v/>
      </c>
      <c r="AF232" s="241" t="str">
        <f t="shared" si="134"/>
        <v/>
      </c>
      <c r="AG232" s="241"/>
      <c r="AH232" s="242" t="str">
        <f t="shared" si="172"/>
        <v/>
      </c>
      <c r="AI232" s="242" t="str">
        <f t="shared" si="145"/>
        <v/>
      </c>
      <c r="BG232" s="245">
        <f t="shared" si="146"/>
        <v>0</v>
      </c>
      <c r="BH232" s="242">
        <f t="shared" si="147"/>
        <v>0</v>
      </c>
      <c r="BI232" s="242">
        <f t="shared" si="148"/>
        <v>0</v>
      </c>
      <c r="BJ232" s="242">
        <f t="shared" si="149"/>
        <v>0</v>
      </c>
      <c r="BK232" s="351">
        <f t="shared" si="150"/>
        <v>0</v>
      </c>
      <c r="BL232" s="246">
        <f t="shared" si="151"/>
        <v>0</v>
      </c>
      <c r="BM232" s="243">
        <f t="shared" si="152"/>
        <v>0</v>
      </c>
      <c r="BN232" s="243">
        <f t="shared" si="153"/>
        <v>0</v>
      </c>
      <c r="BO232" s="247">
        <f t="shared" si="154"/>
        <v>0</v>
      </c>
      <c r="BP232" s="248">
        <f t="shared" si="155"/>
        <v>0</v>
      </c>
      <c r="BQ232" s="243">
        <f t="shared" si="156"/>
        <v>0</v>
      </c>
      <c r="BR232" s="243">
        <f t="shared" si="157"/>
        <v>0</v>
      </c>
      <c r="BS232" s="249">
        <f t="shared" si="158"/>
        <v>0</v>
      </c>
      <c r="BT232" s="255" t="str">
        <f t="shared" si="171"/>
        <v/>
      </c>
      <c r="BU232" s="350">
        <f t="shared" si="159"/>
        <v>0</v>
      </c>
      <c r="BV232" s="350">
        <f t="shared" si="160"/>
        <v>0</v>
      </c>
      <c r="BW232" s="350">
        <f t="shared" si="161"/>
        <v>0</v>
      </c>
      <c r="BX232" s="353">
        <f t="shared" si="162"/>
        <v>0</v>
      </c>
      <c r="BY232" s="246">
        <f t="shared" si="163"/>
        <v>0</v>
      </c>
      <c r="BZ232" s="243">
        <f t="shared" si="164"/>
        <v>0</v>
      </c>
      <c r="CA232" s="243">
        <f t="shared" si="165"/>
        <v>0</v>
      </c>
      <c r="CB232" s="247">
        <f t="shared" si="166"/>
        <v>0</v>
      </c>
      <c r="CC232" s="246">
        <f t="shared" si="167"/>
        <v>0</v>
      </c>
      <c r="CD232" s="243">
        <f t="shared" si="168"/>
        <v>0</v>
      </c>
      <c r="CE232" s="243">
        <f t="shared" si="169"/>
        <v>0</v>
      </c>
      <c r="CF232" s="243">
        <f t="shared" si="170"/>
        <v>0</v>
      </c>
    </row>
    <row r="233" spans="1:84" ht="20.100000000000001" customHeight="1" x14ac:dyDescent="0.15">
      <c r="A233" s="252">
        <f>IF(A232="",ROW()-3-COUNTBLANK($A$4:$A232),A232+1)</f>
        <v>230</v>
      </c>
      <c r="B233" s="253">
        <f>IF(A233="","",IF(B232="",ROW()-3-COUNTBLANK($B$4:$B232),B232+1))</f>
        <v>230</v>
      </c>
      <c r="C233" s="239" t="str">
        <f t="shared" si="135"/>
        <v>S</v>
      </c>
      <c r="D233" s="240"/>
      <c r="E233" s="241" t="str">
        <f>IF(D233="","",COUNTIF($D$4:D233,D233))</f>
        <v/>
      </c>
      <c r="F233" s="310" t="str">
        <f>IF(D233="","",VLOOKUP(D233,'様式A-2'!$B$10:$E$434,4,0))</f>
        <v/>
      </c>
      <c r="G233" s="241"/>
      <c r="H233" s="241"/>
      <c r="I233" s="241"/>
      <c r="J233" s="241"/>
      <c r="K233" s="241"/>
      <c r="L233" s="346"/>
      <c r="M233" s="346"/>
      <c r="N233" s="346"/>
      <c r="O233" s="346"/>
      <c r="P233" s="388"/>
      <c r="Q233" s="242">
        <f t="shared" si="136"/>
        <v>0</v>
      </c>
      <c r="R233" s="243">
        <f t="shared" si="137"/>
        <v>0</v>
      </c>
      <c r="S233" s="243" t="str">
        <f t="shared" si="138"/>
        <v/>
      </c>
      <c r="T233" s="241"/>
      <c r="U233" s="241" t="str">
        <f t="shared" si="139"/>
        <v/>
      </c>
      <c r="V233" s="241" t="str">
        <f t="shared" si="173"/>
        <v/>
      </c>
      <c r="W233" s="241"/>
      <c r="X233" s="241"/>
      <c r="Y233" s="241" t="str">
        <f t="shared" si="140"/>
        <v/>
      </c>
      <c r="Z233" s="241" t="str">
        <f t="shared" si="141"/>
        <v/>
      </c>
      <c r="AA233" s="241" t="str">
        <f t="shared" si="132"/>
        <v/>
      </c>
      <c r="AB233" s="241" t="str">
        <f t="shared" si="142"/>
        <v/>
      </c>
      <c r="AC233" s="241" t="str">
        <f t="shared" si="143"/>
        <v/>
      </c>
      <c r="AD233" s="241" t="str">
        <f t="shared" si="144"/>
        <v/>
      </c>
      <c r="AE233" s="241" t="str">
        <f t="shared" si="133"/>
        <v/>
      </c>
      <c r="AF233" s="241" t="str">
        <f t="shared" si="134"/>
        <v/>
      </c>
      <c r="AG233" s="241"/>
      <c r="AH233" s="242" t="str">
        <f t="shared" si="172"/>
        <v/>
      </c>
      <c r="AI233" s="242" t="str">
        <f t="shared" si="145"/>
        <v/>
      </c>
      <c r="BG233" s="245">
        <f t="shared" si="146"/>
        <v>0</v>
      </c>
      <c r="BH233" s="242">
        <f t="shared" si="147"/>
        <v>0</v>
      </c>
      <c r="BI233" s="242">
        <f t="shared" si="148"/>
        <v>0</v>
      </c>
      <c r="BJ233" s="242">
        <f t="shared" si="149"/>
        <v>0</v>
      </c>
      <c r="BK233" s="351">
        <f t="shared" si="150"/>
        <v>0</v>
      </c>
      <c r="BL233" s="246">
        <f t="shared" si="151"/>
        <v>0</v>
      </c>
      <c r="BM233" s="243">
        <f t="shared" si="152"/>
        <v>0</v>
      </c>
      <c r="BN233" s="243">
        <f t="shared" si="153"/>
        <v>0</v>
      </c>
      <c r="BO233" s="247">
        <f t="shared" si="154"/>
        <v>0</v>
      </c>
      <c r="BP233" s="248">
        <f t="shared" si="155"/>
        <v>0</v>
      </c>
      <c r="BQ233" s="243">
        <f t="shared" si="156"/>
        <v>0</v>
      </c>
      <c r="BR233" s="243">
        <f t="shared" si="157"/>
        <v>0</v>
      </c>
      <c r="BS233" s="249">
        <f t="shared" si="158"/>
        <v>0</v>
      </c>
      <c r="BT233" s="255" t="str">
        <f t="shared" si="171"/>
        <v/>
      </c>
      <c r="BU233" s="350">
        <f t="shared" si="159"/>
        <v>0</v>
      </c>
      <c r="BV233" s="350">
        <f t="shared" si="160"/>
        <v>0</v>
      </c>
      <c r="BW233" s="350">
        <f t="shared" si="161"/>
        <v>0</v>
      </c>
      <c r="BX233" s="353">
        <f t="shared" si="162"/>
        <v>0</v>
      </c>
      <c r="BY233" s="246">
        <f t="shared" si="163"/>
        <v>0</v>
      </c>
      <c r="BZ233" s="243">
        <f t="shared" si="164"/>
        <v>0</v>
      </c>
      <c r="CA233" s="243">
        <f t="shared" si="165"/>
        <v>0</v>
      </c>
      <c r="CB233" s="247">
        <f t="shared" si="166"/>
        <v>0</v>
      </c>
      <c r="CC233" s="246">
        <f t="shared" si="167"/>
        <v>0</v>
      </c>
      <c r="CD233" s="243">
        <f t="shared" si="168"/>
        <v>0</v>
      </c>
      <c r="CE233" s="243">
        <f t="shared" si="169"/>
        <v>0</v>
      </c>
      <c r="CF233" s="243">
        <f t="shared" si="170"/>
        <v>0</v>
      </c>
    </row>
    <row r="234" spans="1:84" ht="20.100000000000001" customHeight="1" x14ac:dyDescent="0.15">
      <c r="A234" s="252">
        <f>IF(A233="",ROW()-3-COUNTBLANK($A$4:$A233),A233+1)</f>
        <v>231</v>
      </c>
      <c r="B234" s="253">
        <f>IF(A234="","",IF(B233="",ROW()-3-COUNTBLANK($B$4:$B233),B233+1))</f>
        <v>231</v>
      </c>
      <c r="C234" s="239" t="str">
        <f t="shared" si="135"/>
        <v>S</v>
      </c>
      <c r="D234" s="240"/>
      <c r="E234" s="241" t="str">
        <f>IF(D234="","",COUNTIF($D$4:D234,D234))</f>
        <v/>
      </c>
      <c r="F234" s="310" t="str">
        <f>IF(D234="","",VLOOKUP(D234,'様式A-2'!$B$10:$E$434,4,0))</f>
        <v/>
      </c>
      <c r="G234" s="241"/>
      <c r="H234" s="241"/>
      <c r="I234" s="241"/>
      <c r="J234" s="241"/>
      <c r="K234" s="241"/>
      <c r="L234" s="346"/>
      <c r="M234" s="346"/>
      <c r="N234" s="346"/>
      <c r="O234" s="346"/>
      <c r="P234" s="388"/>
      <c r="Q234" s="242">
        <f t="shared" si="136"/>
        <v>0</v>
      </c>
      <c r="R234" s="243">
        <f t="shared" si="137"/>
        <v>0</v>
      </c>
      <c r="S234" s="243" t="str">
        <f t="shared" si="138"/>
        <v/>
      </c>
      <c r="T234" s="241"/>
      <c r="U234" s="241" t="str">
        <f t="shared" si="139"/>
        <v/>
      </c>
      <c r="V234" s="241" t="str">
        <f t="shared" si="173"/>
        <v/>
      </c>
      <c r="W234" s="241"/>
      <c r="X234" s="241"/>
      <c r="Y234" s="241" t="str">
        <f t="shared" si="140"/>
        <v/>
      </c>
      <c r="Z234" s="241" t="str">
        <f t="shared" si="141"/>
        <v/>
      </c>
      <c r="AA234" s="241" t="str">
        <f t="shared" si="132"/>
        <v/>
      </c>
      <c r="AB234" s="241" t="str">
        <f t="shared" si="142"/>
        <v/>
      </c>
      <c r="AC234" s="241" t="str">
        <f t="shared" si="143"/>
        <v/>
      </c>
      <c r="AD234" s="241" t="str">
        <f t="shared" si="144"/>
        <v/>
      </c>
      <c r="AE234" s="241" t="str">
        <f t="shared" si="133"/>
        <v/>
      </c>
      <c r="AF234" s="241" t="str">
        <f t="shared" si="134"/>
        <v/>
      </c>
      <c r="AG234" s="241"/>
      <c r="AH234" s="242" t="str">
        <f t="shared" si="172"/>
        <v/>
      </c>
      <c r="AI234" s="242" t="str">
        <f t="shared" si="145"/>
        <v/>
      </c>
      <c r="BG234" s="245">
        <f t="shared" si="146"/>
        <v>0</v>
      </c>
      <c r="BH234" s="242">
        <f t="shared" si="147"/>
        <v>0</v>
      </c>
      <c r="BI234" s="242">
        <f t="shared" si="148"/>
        <v>0</v>
      </c>
      <c r="BJ234" s="242">
        <f t="shared" si="149"/>
        <v>0</v>
      </c>
      <c r="BK234" s="351">
        <f t="shared" si="150"/>
        <v>0</v>
      </c>
      <c r="BL234" s="246">
        <f t="shared" si="151"/>
        <v>0</v>
      </c>
      <c r="BM234" s="243">
        <f t="shared" si="152"/>
        <v>0</v>
      </c>
      <c r="BN234" s="243">
        <f t="shared" si="153"/>
        <v>0</v>
      </c>
      <c r="BO234" s="247">
        <f t="shared" si="154"/>
        <v>0</v>
      </c>
      <c r="BP234" s="248">
        <f t="shared" si="155"/>
        <v>0</v>
      </c>
      <c r="BQ234" s="243">
        <f t="shared" si="156"/>
        <v>0</v>
      </c>
      <c r="BR234" s="243">
        <f t="shared" si="157"/>
        <v>0</v>
      </c>
      <c r="BS234" s="249">
        <f t="shared" si="158"/>
        <v>0</v>
      </c>
      <c r="BT234" s="255" t="str">
        <f t="shared" si="171"/>
        <v/>
      </c>
      <c r="BU234" s="350">
        <f t="shared" si="159"/>
        <v>0</v>
      </c>
      <c r="BV234" s="350">
        <f t="shared" si="160"/>
        <v>0</v>
      </c>
      <c r="BW234" s="350">
        <f t="shared" si="161"/>
        <v>0</v>
      </c>
      <c r="BX234" s="353">
        <f t="shared" si="162"/>
        <v>0</v>
      </c>
      <c r="BY234" s="246">
        <f t="shared" si="163"/>
        <v>0</v>
      </c>
      <c r="BZ234" s="243">
        <f t="shared" si="164"/>
        <v>0</v>
      </c>
      <c r="CA234" s="243">
        <f t="shared" si="165"/>
        <v>0</v>
      </c>
      <c r="CB234" s="247">
        <f t="shared" si="166"/>
        <v>0</v>
      </c>
      <c r="CC234" s="246">
        <f t="shared" si="167"/>
        <v>0</v>
      </c>
      <c r="CD234" s="243">
        <f t="shared" si="168"/>
        <v>0</v>
      </c>
      <c r="CE234" s="243">
        <f t="shared" si="169"/>
        <v>0</v>
      </c>
      <c r="CF234" s="243">
        <f t="shared" si="170"/>
        <v>0</v>
      </c>
    </row>
    <row r="235" spans="1:84" ht="20.100000000000001" customHeight="1" x14ac:dyDescent="0.15">
      <c r="A235" s="252">
        <f>IF(A234="",ROW()-3-COUNTBLANK($A$4:$A234),A234+1)</f>
        <v>232</v>
      </c>
      <c r="B235" s="253">
        <f>IF(A235="","",IF(B234="",ROW()-3-COUNTBLANK($B$4:$B234),B234+1))</f>
        <v>232</v>
      </c>
      <c r="C235" s="239" t="str">
        <f t="shared" si="135"/>
        <v>S</v>
      </c>
      <c r="D235" s="240"/>
      <c r="E235" s="241" t="str">
        <f>IF(D235="","",COUNTIF($D$4:D235,D235))</f>
        <v/>
      </c>
      <c r="F235" s="310" t="str">
        <f>IF(D235="","",VLOOKUP(D235,'様式A-2'!$B$10:$E$434,4,0))</f>
        <v/>
      </c>
      <c r="G235" s="241"/>
      <c r="H235" s="241"/>
      <c r="I235" s="241"/>
      <c r="J235" s="241"/>
      <c r="K235" s="241"/>
      <c r="L235" s="346"/>
      <c r="M235" s="346"/>
      <c r="N235" s="346"/>
      <c r="O235" s="346"/>
      <c r="P235" s="388"/>
      <c r="Q235" s="242">
        <f t="shared" si="136"/>
        <v>0</v>
      </c>
      <c r="R235" s="243">
        <f t="shared" si="137"/>
        <v>0</v>
      </c>
      <c r="S235" s="243" t="str">
        <f t="shared" si="138"/>
        <v/>
      </c>
      <c r="T235" s="241"/>
      <c r="U235" s="241" t="str">
        <f t="shared" si="139"/>
        <v/>
      </c>
      <c r="V235" s="241" t="str">
        <f t="shared" si="173"/>
        <v/>
      </c>
      <c r="W235" s="241"/>
      <c r="X235" s="241"/>
      <c r="Y235" s="241" t="str">
        <f t="shared" si="140"/>
        <v/>
      </c>
      <c r="Z235" s="241" t="str">
        <f t="shared" si="141"/>
        <v/>
      </c>
      <c r="AA235" s="241" t="str">
        <f t="shared" si="132"/>
        <v/>
      </c>
      <c r="AB235" s="241" t="str">
        <f t="shared" si="142"/>
        <v/>
      </c>
      <c r="AC235" s="241" t="str">
        <f t="shared" si="143"/>
        <v/>
      </c>
      <c r="AD235" s="241" t="str">
        <f t="shared" si="144"/>
        <v/>
      </c>
      <c r="AE235" s="241" t="str">
        <f t="shared" si="133"/>
        <v/>
      </c>
      <c r="AF235" s="241" t="str">
        <f t="shared" si="134"/>
        <v/>
      </c>
      <c r="AG235" s="241"/>
      <c r="AH235" s="242" t="str">
        <f t="shared" si="172"/>
        <v/>
      </c>
      <c r="AI235" s="242" t="str">
        <f t="shared" si="145"/>
        <v/>
      </c>
      <c r="BG235" s="245">
        <f t="shared" si="146"/>
        <v>0</v>
      </c>
      <c r="BH235" s="242">
        <f t="shared" si="147"/>
        <v>0</v>
      </c>
      <c r="BI235" s="242">
        <f t="shared" si="148"/>
        <v>0</v>
      </c>
      <c r="BJ235" s="242">
        <f t="shared" si="149"/>
        <v>0</v>
      </c>
      <c r="BK235" s="351">
        <f t="shared" si="150"/>
        <v>0</v>
      </c>
      <c r="BL235" s="246">
        <f t="shared" si="151"/>
        <v>0</v>
      </c>
      <c r="BM235" s="243">
        <f t="shared" si="152"/>
        <v>0</v>
      </c>
      <c r="BN235" s="243">
        <f t="shared" si="153"/>
        <v>0</v>
      </c>
      <c r="BO235" s="247">
        <f t="shared" si="154"/>
        <v>0</v>
      </c>
      <c r="BP235" s="248">
        <f t="shared" si="155"/>
        <v>0</v>
      </c>
      <c r="BQ235" s="243">
        <f t="shared" si="156"/>
        <v>0</v>
      </c>
      <c r="BR235" s="243">
        <f t="shared" si="157"/>
        <v>0</v>
      </c>
      <c r="BS235" s="249">
        <f t="shared" si="158"/>
        <v>0</v>
      </c>
      <c r="BT235" s="255" t="str">
        <f t="shared" si="171"/>
        <v/>
      </c>
      <c r="BU235" s="350">
        <f t="shared" si="159"/>
        <v>0</v>
      </c>
      <c r="BV235" s="350">
        <f t="shared" si="160"/>
        <v>0</v>
      </c>
      <c r="BW235" s="350">
        <f t="shared" si="161"/>
        <v>0</v>
      </c>
      <c r="BX235" s="353">
        <f t="shared" si="162"/>
        <v>0</v>
      </c>
      <c r="BY235" s="246">
        <f t="shared" si="163"/>
        <v>0</v>
      </c>
      <c r="BZ235" s="243">
        <f t="shared" si="164"/>
        <v>0</v>
      </c>
      <c r="CA235" s="243">
        <f t="shared" si="165"/>
        <v>0</v>
      </c>
      <c r="CB235" s="247">
        <f t="shared" si="166"/>
        <v>0</v>
      </c>
      <c r="CC235" s="246">
        <f t="shared" si="167"/>
        <v>0</v>
      </c>
      <c r="CD235" s="243">
        <f t="shared" si="168"/>
        <v>0</v>
      </c>
      <c r="CE235" s="243">
        <f t="shared" si="169"/>
        <v>0</v>
      </c>
      <c r="CF235" s="243">
        <f t="shared" si="170"/>
        <v>0</v>
      </c>
    </row>
    <row r="236" spans="1:84" ht="20.100000000000001" customHeight="1" x14ac:dyDescent="0.15">
      <c r="A236" s="252">
        <f>IF(A235="",ROW()-3-COUNTBLANK($A$4:$A235),A235+1)</f>
        <v>233</v>
      </c>
      <c r="B236" s="253">
        <f>IF(A236="","",IF(B235="",ROW()-3-COUNTBLANK($B$4:$B235),B235+1))</f>
        <v>233</v>
      </c>
      <c r="C236" s="239" t="str">
        <f t="shared" si="135"/>
        <v>S</v>
      </c>
      <c r="D236" s="240"/>
      <c r="E236" s="241" t="str">
        <f>IF(D236="","",COUNTIF($D$4:D236,D236))</f>
        <v/>
      </c>
      <c r="F236" s="310" t="str">
        <f>IF(D236="","",VLOOKUP(D236,'様式A-2'!$B$10:$E$434,4,0))</f>
        <v/>
      </c>
      <c r="G236" s="241"/>
      <c r="H236" s="241"/>
      <c r="I236" s="241"/>
      <c r="J236" s="241"/>
      <c r="K236" s="241"/>
      <c r="L236" s="346"/>
      <c r="M236" s="346"/>
      <c r="N236" s="346"/>
      <c r="O236" s="346"/>
      <c r="P236" s="388"/>
      <c r="Q236" s="242">
        <f t="shared" si="136"/>
        <v>0</v>
      </c>
      <c r="R236" s="243">
        <f t="shared" si="137"/>
        <v>0</v>
      </c>
      <c r="S236" s="243" t="str">
        <f t="shared" si="138"/>
        <v/>
      </c>
      <c r="T236" s="241"/>
      <c r="U236" s="241" t="str">
        <f t="shared" si="139"/>
        <v/>
      </c>
      <c r="V236" s="241" t="str">
        <f t="shared" si="173"/>
        <v/>
      </c>
      <c r="W236" s="241"/>
      <c r="X236" s="241"/>
      <c r="Y236" s="241" t="str">
        <f t="shared" si="140"/>
        <v/>
      </c>
      <c r="Z236" s="241" t="str">
        <f t="shared" si="141"/>
        <v/>
      </c>
      <c r="AA236" s="241" t="str">
        <f t="shared" si="132"/>
        <v/>
      </c>
      <c r="AB236" s="241" t="str">
        <f t="shared" si="142"/>
        <v/>
      </c>
      <c r="AC236" s="241" t="str">
        <f t="shared" si="143"/>
        <v/>
      </c>
      <c r="AD236" s="241" t="str">
        <f t="shared" si="144"/>
        <v/>
      </c>
      <c r="AE236" s="241" t="str">
        <f t="shared" si="133"/>
        <v/>
      </c>
      <c r="AF236" s="241" t="str">
        <f t="shared" si="134"/>
        <v/>
      </c>
      <c r="AG236" s="241"/>
      <c r="AH236" s="242" t="str">
        <f t="shared" si="172"/>
        <v/>
      </c>
      <c r="AI236" s="242" t="str">
        <f t="shared" si="145"/>
        <v/>
      </c>
      <c r="BG236" s="245">
        <f t="shared" si="146"/>
        <v>0</v>
      </c>
      <c r="BH236" s="242">
        <f t="shared" si="147"/>
        <v>0</v>
      </c>
      <c r="BI236" s="242">
        <f t="shared" si="148"/>
        <v>0</v>
      </c>
      <c r="BJ236" s="242">
        <f t="shared" si="149"/>
        <v>0</v>
      </c>
      <c r="BK236" s="351">
        <f t="shared" si="150"/>
        <v>0</v>
      </c>
      <c r="BL236" s="246">
        <f t="shared" si="151"/>
        <v>0</v>
      </c>
      <c r="BM236" s="243">
        <f t="shared" si="152"/>
        <v>0</v>
      </c>
      <c r="BN236" s="243">
        <f t="shared" si="153"/>
        <v>0</v>
      </c>
      <c r="BO236" s="247">
        <f t="shared" si="154"/>
        <v>0</v>
      </c>
      <c r="BP236" s="248">
        <f t="shared" si="155"/>
        <v>0</v>
      </c>
      <c r="BQ236" s="243">
        <f t="shared" si="156"/>
        <v>0</v>
      </c>
      <c r="BR236" s="243">
        <f t="shared" si="157"/>
        <v>0</v>
      </c>
      <c r="BS236" s="249">
        <f t="shared" si="158"/>
        <v>0</v>
      </c>
      <c r="BT236" s="255" t="str">
        <f t="shared" si="171"/>
        <v/>
      </c>
      <c r="BU236" s="350">
        <f t="shared" si="159"/>
        <v>0</v>
      </c>
      <c r="BV236" s="350">
        <f t="shared" si="160"/>
        <v>0</v>
      </c>
      <c r="BW236" s="350">
        <f t="shared" si="161"/>
        <v>0</v>
      </c>
      <c r="BX236" s="353">
        <f t="shared" si="162"/>
        <v>0</v>
      </c>
      <c r="BY236" s="246">
        <f t="shared" si="163"/>
        <v>0</v>
      </c>
      <c r="BZ236" s="243">
        <f t="shared" si="164"/>
        <v>0</v>
      </c>
      <c r="CA236" s="243">
        <f t="shared" si="165"/>
        <v>0</v>
      </c>
      <c r="CB236" s="247">
        <f t="shared" si="166"/>
        <v>0</v>
      </c>
      <c r="CC236" s="246">
        <f t="shared" si="167"/>
        <v>0</v>
      </c>
      <c r="CD236" s="243">
        <f t="shared" si="168"/>
        <v>0</v>
      </c>
      <c r="CE236" s="243">
        <f t="shared" si="169"/>
        <v>0</v>
      </c>
      <c r="CF236" s="243">
        <f t="shared" si="170"/>
        <v>0</v>
      </c>
    </row>
    <row r="237" spans="1:84" ht="20.100000000000001" customHeight="1" x14ac:dyDescent="0.15">
      <c r="A237" s="252">
        <f>IF(A236="",ROW()-3-COUNTBLANK($A$4:$A236),A236+1)</f>
        <v>234</v>
      </c>
      <c r="B237" s="253">
        <f>IF(A237="","",IF(B236="",ROW()-3-COUNTBLANK($B$4:$B236),B236+1))</f>
        <v>234</v>
      </c>
      <c r="C237" s="239" t="str">
        <f t="shared" si="135"/>
        <v>S</v>
      </c>
      <c r="D237" s="240"/>
      <c r="E237" s="241" t="str">
        <f>IF(D237="","",COUNTIF($D$4:D237,D237))</f>
        <v/>
      </c>
      <c r="F237" s="310" t="str">
        <f>IF(D237="","",VLOOKUP(D237,'様式A-2'!$B$10:$E$434,4,0))</f>
        <v/>
      </c>
      <c r="G237" s="241"/>
      <c r="H237" s="241"/>
      <c r="I237" s="241"/>
      <c r="J237" s="241"/>
      <c r="K237" s="241"/>
      <c r="L237" s="346"/>
      <c r="M237" s="346"/>
      <c r="N237" s="346"/>
      <c r="O237" s="346"/>
      <c r="P237" s="388"/>
      <c r="Q237" s="242">
        <f t="shared" si="136"/>
        <v>0</v>
      </c>
      <c r="R237" s="243">
        <f t="shared" si="137"/>
        <v>0</v>
      </c>
      <c r="S237" s="243" t="str">
        <f t="shared" si="138"/>
        <v/>
      </c>
      <c r="T237" s="241"/>
      <c r="U237" s="241" t="str">
        <f t="shared" si="139"/>
        <v/>
      </c>
      <c r="V237" s="241" t="str">
        <f t="shared" si="173"/>
        <v/>
      </c>
      <c r="W237" s="241"/>
      <c r="X237" s="241"/>
      <c r="Y237" s="241" t="str">
        <f t="shared" si="140"/>
        <v/>
      </c>
      <c r="Z237" s="241" t="str">
        <f t="shared" si="141"/>
        <v/>
      </c>
      <c r="AA237" s="241" t="str">
        <f t="shared" si="132"/>
        <v/>
      </c>
      <c r="AB237" s="241" t="str">
        <f t="shared" si="142"/>
        <v/>
      </c>
      <c r="AC237" s="241" t="str">
        <f t="shared" si="143"/>
        <v/>
      </c>
      <c r="AD237" s="241" t="str">
        <f t="shared" si="144"/>
        <v/>
      </c>
      <c r="AE237" s="241" t="str">
        <f t="shared" si="133"/>
        <v/>
      </c>
      <c r="AF237" s="241" t="str">
        <f t="shared" si="134"/>
        <v/>
      </c>
      <c r="AG237" s="241"/>
      <c r="AH237" s="242" t="str">
        <f t="shared" si="172"/>
        <v/>
      </c>
      <c r="AI237" s="242" t="str">
        <f t="shared" si="145"/>
        <v/>
      </c>
      <c r="BG237" s="245">
        <f t="shared" si="146"/>
        <v>0</v>
      </c>
      <c r="BH237" s="242">
        <f t="shared" si="147"/>
        <v>0</v>
      </c>
      <c r="BI237" s="242">
        <f t="shared" si="148"/>
        <v>0</v>
      </c>
      <c r="BJ237" s="242">
        <f t="shared" si="149"/>
        <v>0</v>
      </c>
      <c r="BK237" s="351">
        <f t="shared" si="150"/>
        <v>0</v>
      </c>
      <c r="BL237" s="246">
        <f t="shared" si="151"/>
        <v>0</v>
      </c>
      <c r="BM237" s="243">
        <f t="shared" si="152"/>
        <v>0</v>
      </c>
      <c r="BN237" s="243">
        <f t="shared" si="153"/>
        <v>0</v>
      </c>
      <c r="BO237" s="247">
        <f t="shared" si="154"/>
        <v>0</v>
      </c>
      <c r="BP237" s="248">
        <f t="shared" si="155"/>
        <v>0</v>
      </c>
      <c r="BQ237" s="243">
        <f t="shared" si="156"/>
        <v>0</v>
      </c>
      <c r="BR237" s="243">
        <f t="shared" si="157"/>
        <v>0</v>
      </c>
      <c r="BS237" s="249">
        <f t="shared" si="158"/>
        <v>0</v>
      </c>
      <c r="BT237" s="255" t="str">
        <f t="shared" si="171"/>
        <v/>
      </c>
      <c r="BU237" s="350">
        <f t="shared" si="159"/>
        <v>0</v>
      </c>
      <c r="BV237" s="350">
        <f t="shared" si="160"/>
        <v>0</v>
      </c>
      <c r="BW237" s="350">
        <f t="shared" si="161"/>
        <v>0</v>
      </c>
      <c r="BX237" s="353">
        <f t="shared" si="162"/>
        <v>0</v>
      </c>
      <c r="BY237" s="246">
        <f t="shared" si="163"/>
        <v>0</v>
      </c>
      <c r="BZ237" s="243">
        <f t="shared" si="164"/>
        <v>0</v>
      </c>
      <c r="CA237" s="243">
        <f t="shared" si="165"/>
        <v>0</v>
      </c>
      <c r="CB237" s="247">
        <f t="shared" si="166"/>
        <v>0</v>
      </c>
      <c r="CC237" s="246">
        <f t="shared" si="167"/>
        <v>0</v>
      </c>
      <c r="CD237" s="243">
        <f t="shared" si="168"/>
        <v>0</v>
      </c>
      <c r="CE237" s="243">
        <f t="shared" si="169"/>
        <v>0</v>
      </c>
      <c r="CF237" s="243">
        <f t="shared" si="170"/>
        <v>0</v>
      </c>
    </row>
    <row r="238" spans="1:84" ht="20.100000000000001" customHeight="1" x14ac:dyDescent="0.15">
      <c r="A238" s="252">
        <f>IF(A237="",ROW()-3-COUNTBLANK($A$4:$A237),A237+1)</f>
        <v>235</v>
      </c>
      <c r="B238" s="253">
        <f>IF(A238="","",IF(B237="",ROW()-3-COUNTBLANK($B$4:$B237),B237+1))</f>
        <v>235</v>
      </c>
      <c r="C238" s="239" t="str">
        <f t="shared" si="135"/>
        <v>S</v>
      </c>
      <c r="D238" s="240"/>
      <c r="E238" s="241" t="str">
        <f>IF(D238="","",COUNTIF($D$4:D238,D238))</f>
        <v/>
      </c>
      <c r="F238" s="310" t="str">
        <f>IF(D238="","",VLOOKUP(D238,'様式A-2'!$B$10:$E$434,4,0))</f>
        <v/>
      </c>
      <c r="G238" s="241"/>
      <c r="H238" s="241"/>
      <c r="I238" s="241"/>
      <c r="J238" s="241"/>
      <c r="K238" s="241"/>
      <c r="L238" s="346"/>
      <c r="M238" s="346"/>
      <c r="N238" s="346"/>
      <c r="O238" s="346"/>
      <c r="P238" s="388"/>
      <c r="Q238" s="242">
        <f t="shared" si="136"/>
        <v>0</v>
      </c>
      <c r="R238" s="243">
        <f t="shared" si="137"/>
        <v>0</v>
      </c>
      <c r="S238" s="243" t="str">
        <f t="shared" si="138"/>
        <v/>
      </c>
      <c r="T238" s="241"/>
      <c r="U238" s="241" t="str">
        <f t="shared" si="139"/>
        <v/>
      </c>
      <c r="V238" s="241" t="str">
        <f t="shared" si="173"/>
        <v/>
      </c>
      <c r="W238" s="241"/>
      <c r="X238" s="241"/>
      <c r="Y238" s="241" t="str">
        <f t="shared" si="140"/>
        <v/>
      </c>
      <c r="Z238" s="241" t="str">
        <f t="shared" si="141"/>
        <v/>
      </c>
      <c r="AA238" s="241" t="str">
        <f t="shared" si="132"/>
        <v/>
      </c>
      <c r="AB238" s="241" t="str">
        <f t="shared" si="142"/>
        <v/>
      </c>
      <c r="AC238" s="241" t="str">
        <f t="shared" si="143"/>
        <v/>
      </c>
      <c r="AD238" s="241" t="str">
        <f t="shared" si="144"/>
        <v/>
      </c>
      <c r="AE238" s="241" t="str">
        <f t="shared" si="133"/>
        <v/>
      </c>
      <c r="AF238" s="241" t="str">
        <f t="shared" si="134"/>
        <v/>
      </c>
      <c r="AG238" s="241"/>
      <c r="AH238" s="242" t="str">
        <f t="shared" si="172"/>
        <v/>
      </c>
      <c r="AI238" s="242" t="str">
        <f t="shared" si="145"/>
        <v/>
      </c>
      <c r="BG238" s="245">
        <f t="shared" si="146"/>
        <v>0</v>
      </c>
      <c r="BH238" s="242">
        <f t="shared" si="147"/>
        <v>0</v>
      </c>
      <c r="BI238" s="242">
        <f t="shared" si="148"/>
        <v>0</v>
      </c>
      <c r="BJ238" s="242">
        <f t="shared" si="149"/>
        <v>0</v>
      </c>
      <c r="BK238" s="351">
        <f t="shared" si="150"/>
        <v>0</v>
      </c>
      <c r="BL238" s="246">
        <f t="shared" si="151"/>
        <v>0</v>
      </c>
      <c r="BM238" s="243">
        <f t="shared" si="152"/>
        <v>0</v>
      </c>
      <c r="BN238" s="243">
        <f t="shared" si="153"/>
        <v>0</v>
      </c>
      <c r="BO238" s="247">
        <f t="shared" si="154"/>
        <v>0</v>
      </c>
      <c r="BP238" s="248">
        <f t="shared" si="155"/>
        <v>0</v>
      </c>
      <c r="BQ238" s="243">
        <f t="shared" si="156"/>
        <v>0</v>
      </c>
      <c r="BR238" s="243">
        <f t="shared" si="157"/>
        <v>0</v>
      </c>
      <c r="BS238" s="249">
        <f t="shared" si="158"/>
        <v>0</v>
      </c>
      <c r="BT238" s="255" t="str">
        <f t="shared" si="171"/>
        <v/>
      </c>
      <c r="BU238" s="350">
        <f t="shared" si="159"/>
        <v>0</v>
      </c>
      <c r="BV238" s="350">
        <f t="shared" si="160"/>
        <v>0</v>
      </c>
      <c r="BW238" s="350">
        <f t="shared" si="161"/>
        <v>0</v>
      </c>
      <c r="BX238" s="353">
        <f t="shared" si="162"/>
        <v>0</v>
      </c>
      <c r="BY238" s="246">
        <f t="shared" si="163"/>
        <v>0</v>
      </c>
      <c r="BZ238" s="243">
        <f t="shared" si="164"/>
        <v>0</v>
      </c>
      <c r="CA238" s="243">
        <f t="shared" si="165"/>
        <v>0</v>
      </c>
      <c r="CB238" s="247">
        <f t="shared" si="166"/>
        <v>0</v>
      </c>
      <c r="CC238" s="246">
        <f t="shared" si="167"/>
        <v>0</v>
      </c>
      <c r="CD238" s="243">
        <f t="shared" si="168"/>
        <v>0</v>
      </c>
      <c r="CE238" s="243">
        <f t="shared" si="169"/>
        <v>0</v>
      </c>
      <c r="CF238" s="243">
        <f t="shared" si="170"/>
        <v>0</v>
      </c>
    </row>
    <row r="239" spans="1:84" ht="20.100000000000001" customHeight="1" x14ac:dyDescent="0.15">
      <c r="A239" s="252">
        <f>IF(A238="",ROW()-3-COUNTBLANK($A$4:$A238),A238+1)</f>
        <v>236</v>
      </c>
      <c r="B239" s="253">
        <f>IF(A239="","",IF(B238="",ROW()-3-COUNTBLANK($B$4:$B238),B238+1))</f>
        <v>236</v>
      </c>
      <c r="C239" s="239" t="str">
        <f t="shared" si="135"/>
        <v>S</v>
      </c>
      <c r="D239" s="240"/>
      <c r="E239" s="241" t="str">
        <f>IF(D239="","",COUNTIF($D$4:D239,D239))</f>
        <v/>
      </c>
      <c r="F239" s="310" t="str">
        <f>IF(D239="","",VLOOKUP(D239,'様式A-2'!$B$10:$E$434,4,0))</f>
        <v/>
      </c>
      <c r="G239" s="241"/>
      <c r="H239" s="241"/>
      <c r="I239" s="241"/>
      <c r="J239" s="241"/>
      <c r="K239" s="241"/>
      <c r="L239" s="346"/>
      <c r="M239" s="346"/>
      <c r="N239" s="346"/>
      <c r="O239" s="346"/>
      <c r="P239" s="388"/>
      <c r="Q239" s="242">
        <f t="shared" si="136"/>
        <v>0</v>
      </c>
      <c r="R239" s="243">
        <f t="shared" si="137"/>
        <v>0</v>
      </c>
      <c r="S239" s="243" t="str">
        <f t="shared" si="138"/>
        <v/>
      </c>
      <c r="T239" s="241"/>
      <c r="U239" s="241" t="str">
        <f t="shared" si="139"/>
        <v/>
      </c>
      <c r="V239" s="241" t="str">
        <f t="shared" si="173"/>
        <v/>
      </c>
      <c r="W239" s="241"/>
      <c r="X239" s="241"/>
      <c r="Y239" s="241" t="str">
        <f t="shared" si="140"/>
        <v/>
      </c>
      <c r="Z239" s="241" t="str">
        <f t="shared" si="141"/>
        <v/>
      </c>
      <c r="AA239" s="241" t="str">
        <f t="shared" si="132"/>
        <v/>
      </c>
      <c r="AB239" s="241" t="str">
        <f t="shared" si="142"/>
        <v/>
      </c>
      <c r="AC239" s="241" t="str">
        <f t="shared" si="143"/>
        <v/>
      </c>
      <c r="AD239" s="241" t="str">
        <f t="shared" si="144"/>
        <v/>
      </c>
      <c r="AE239" s="241" t="str">
        <f t="shared" si="133"/>
        <v/>
      </c>
      <c r="AF239" s="241" t="str">
        <f t="shared" si="134"/>
        <v/>
      </c>
      <c r="AG239" s="241"/>
      <c r="AH239" s="242" t="str">
        <f t="shared" si="172"/>
        <v/>
      </c>
      <c r="AI239" s="242" t="str">
        <f t="shared" si="145"/>
        <v/>
      </c>
      <c r="BG239" s="245">
        <f t="shared" si="146"/>
        <v>0</v>
      </c>
      <c r="BH239" s="242">
        <f t="shared" si="147"/>
        <v>0</v>
      </c>
      <c r="BI239" s="242">
        <f t="shared" si="148"/>
        <v>0</v>
      </c>
      <c r="BJ239" s="242">
        <f t="shared" si="149"/>
        <v>0</v>
      </c>
      <c r="BK239" s="351">
        <f t="shared" si="150"/>
        <v>0</v>
      </c>
      <c r="BL239" s="246">
        <f t="shared" si="151"/>
        <v>0</v>
      </c>
      <c r="BM239" s="243">
        <f t="shared" si="152"/>
        <v>0</v>
      </c>
      <c r="BN239" s="243">
        <f t="shared" si="153"/>
        <v>0</v>
      </c>
      <c r="BO239" s="247">
        <f t="shared" si="154"/>
        <v>0</v>
      </c>
      <c r="BP239" s="248">
        <f t="shared" si="155"/>
        <v>0</v>
      </c>
      <c r="BQ239" s="243">
        <f t="shared" si="156"/>
        <v>0</v>
      </c>
      <c r="BR239" s="243">
        <f t="shared" si="157"/>
        <v>0</v>
      </c>
      <c r="BS239" s="249">
        <f t="shared" si="158"/>
        <v>0</v>
      </c>
      <c r="BT239" s="255" t="str">
        <f t="shared" si="171"/>
        <v/>
      </c>
      <c r="BU239" s="350">
        <f t="shared" si="159"/>
        <v>0</v>
      </c>
      <c r="BV239" s="350">
        <f t="shared" si="160"/>
        <v>0</v>
      </c>
      <c r="BW239" s="350">
        <f t="shared" si="161"/>
        <v>0</v>
      </c>
      <c r="BX239" s="353">
        <f t="shared" si="162"/>
        <v>0</v>
      </c>
      <c r="BY239" s="246">
        <f t="shared" si="163"/>
        <v>0</v>
      </c>
      <c r="BZ239" s="243">
        <f t="shared" si="164"/>
        <v>0</v>
      </c>
      <c r="CA239" s="243">
        <f t="shared" si="165"/>
        <v>0</v>
      </c>
      <c r="CB239" s="247">
        <f t="shared" si="166"/>
        <v>0</v>
      </c>
      <c r="CC239" s="246">
        <f t="shared" si="167"/>
        <v>0</v>
      </c>
      <c r="CD239" s="243">
        <f t="shared" si="168"/>
        <v>0</v>
      </c>
      <c r="CE239" s="243">
        <f t="shared" si="169"/>
        <v>0</v>
      </c>
      <c r="CF239" s="243">
        <f t="shared" si="170"/>
        <v>0</v>
      </c>
    </row>
    <row r="240" spans="1:84" ht="20.100000000000001" customHeight="1" x14ac:dyDescent="0.15">
      <c r="A240" s="252">
        <f>IF(A239="",ROW()-3-COUNTBLANK($A$4:$A239),A239+1)</f>
        <v>237</v>
      </c>
      <c r="B240" s="253">
        <f>IF(A240="","",IF(B239="",ROW()-3-COUNTBLANK($B$4:$B239),B239+1))</f>
        <v>237</v>
      </c>
      <c r="C240" s="239" t="str">
        <f t="shared" si="135"/>
        <v>S</v>
      </c>
      <c r="D240" s="240"/>
      <c r="E240" s="241" t="str">
        <f>IF(D240="","",COUNTIF($D$4:D240,D240))</f>
        <v/>
      </c>
      <c r="F240" s="310" t="str">
        <f>IF(D240="","",VLOOKUP(D240,'様式A-2'!$B$10:$E$434,4,0))</f>
        <v/>
      </c>
      <c r="G240" s="241"/>
      <c r="H240" s="241"/>
      <c r="I240" s="241"/>
      <c r="J240" s="241"/>
      <c r="K240" s="241"/>
      <c r="L240" s="346"/>
      <c r="M240" s="346"/>
      <c r="N240" s="346"/>
      <c r="O240" s="346"/>
      <c r="P240" s="388"/>
      <c r="Q240" s="242">
        <f t="shared" si="136"/>
        <v>0</v>
      </c>
      <c r="R240" s="243">
        <f t="shared" si="137"/>
        <v>0</v>
      </c>
      <c r="S240" s="243" t="str">
        <f t="shared" si="138"/>
        <v/>
      </c>
      <c r="T240" s="241"/>
      <c r="U240" s="241" t="str">
        <f t="shared" si="139"/>
        <v/>
      </c>
      <c r="V240" s="241" t="str">
        <f t="shared" si="173"/>
        <v/>
      </c>
      <c r="W240" s="241"/>
      <c r="X240" s="241"/>
      <c r="Y240" s="241" t="str">
        <f t="shared" si="140"/>
        <v/>
      </c>
      <c r="Z240" s="241" t="str">
        <f t="shared" si="141"/>
        <v/>
      </c>
      <c r="AA240" s="241" t="str">
        <f t="shared" si="132"/>
        <v/>
      </c>
      <c r="AB240" s="241" t="str">
        <f t="shared" si="142"/>
        <v/>
      </c>
      <c r="AC240" s="241" t="str">
        <f t="shared" si="143"/>
        <v/>
      </c>
      <c r="AD240" s="241" t="str">
        <f t="shared" si="144"/>
        <v/>
      </c>
      <c r="AE240" s="241" t="str">
        <f t="shared" si="133"/>
        <v/>
      </c>
      <c r="AF240" s="241" t="str">
        <f t="shared" si="134"/>
        <v/>
      </c>
      <c r="AG240" s="241"/>
      <c r="AH240" s="242" t="str">
        <f t="shared" si="172"/>
        <v/>
      </c>
      <c r="AI240" s="242" t="str">
        <f t="shared" si="145"/>
        <v/>
      </c>
      <c r="BG240" s="245">
        <f t="shared" si="146"/>
        <v>0</v>
      </c>
      <c r="BH240" s="242">
        <f t="shared" si="147"/>
        <v>0</v>
      </c>
      <c r="BI240" s="242">
        <f t="shared" si="148"/>
        <v>0</v>
      </c>
      <c r="BJ240" s="242">
        <f t="shared" si="149"/>
        <v>0</v>
      </c>
      <c r="BK240" s="351">
        <f t="shared" si="150"/>
        <v>0</v>
      </c>
      <c r="BL240" s="246">
        <f t="shared" si="151"/>
        <v>0</v>
      </c>
      <c r="BM240" s="243">
        <f t="shared" si="152"/>
        <v>0</v>
      </c>
      <c r="BN240" s="243">
        <f t="shared" si="153"/>
        <v>0</v>
      </c>
      <c r="BO240" s="247">
        <f t="shared" si="154"/>
        <v>0</v>
      </c>
      <c r="BP240" s="248">
        <f t="shared" si="155"/>
        <v>0</v>
      </c>
      <c r="BQ240" s="243">
        <f t="shared" si="156"/>
        <v>0</v>
      </c>
      <c r="BR240" s="243">
        <f t="shared" si="157"/>
        <v>0</v>
      </c>
      <c r="BS240" s="249">
        <f t="shared" si="158"/>
        <v>0</v>
      </c>
      <c r="BT240" s="255" t="str">
        <f t="shared" si="171"/>
        <v/>
      </c>
      <c r="BU240" s="350">
        <f t="shared" si="159"/>
        <v>0</v>
      </c>
      <c r="BV240" s="350">
        <f t="shared" si="160"/>
        <v>0</v>
      </c>
      <c r="BW240" s="350">
        <f t="shared" si="161"/>
        <v>0</v>
      </c>
      <c r="BX240" s="353">
        <f t="shared" si="162"/>
        <v>0</v>
      </c>
      <c r="BY240" s="246">
        <f t="shared" si="163"/>
        <v>0</v>
      </c>
      <c r="BZ240" s="243">
        <f t="shared" si="164"/>
        <v>0</v>
      </c>
      <c r="CA240" s="243">
        <f t="shared" si="165"/>
        <v>0</v>
      </c>
      <c r="CB240" s="247">
        <f t="shared" si="166"/>
        <v>0</v>
      </c>
      <c r="CC240" s="246">
        <f t="shared" si="167"/>
        <v>0</v>
      </c>
      <c r="CD240" s="243">
        <f t="shared" si="168"/>
        <v>0</v>
      </c>
      <c r="CE240" s="243">
        <f t="shared" si="169"/>
        <v>0</v>
      </c>
      <c r="CF240" s="243">
        <f t="shared" si="170"/>
        <v>0</v>
      </c>
    </row>
    <row r="241" spans="1:84" ht="20.100000000000001" customHeight="1" x14ac:dyDescent="0.15">
      <c r="A241" s="252">
        <f>IF(A240="",ROW()-3-COUNTBLANK($A$4:$A240),A240+1)</f>
        <v>238</v>
      </c>
      <c r="B241" s="253">
        <f>IF(A241="","",IF(B240="",ROW()-3-COUNTBLANK($B$4:$B240),B240+1))</f>
        <v>238</v>
      </c>
      <c r="C241" s="239" t="str">
        <f t="shared" si="135"/>
        <v>S</v>
      </c>
      <c r="D241" s="240"/>
      <c r="E241" s="241" t="str">
        <f>IF(D241="","",COUNTIF($D$4:D241,D241))</f>
        <v/>
      </c>
      <c r="F241" s="310" t="str">
        <f>IF(D241="","",VLOOKUP(D241,'様式A-2'!$B$10:$E$434,4,0))</f>
        <v/>
      </c>
      <c r="G241" s="241"/>
      <c r="H241" s="241"/>
      <c r="I241" s="241"/>
      <c r="J241" s="241"/>
      <c r="K241" s="241"/>
      <c r="L241" s="346"/>
      <c r="M241" s="346"/>
      <c r="N241" s="346"/>
      <c r="O241" s="346"/>
      <c r="P241" s="388"/>
      <c r="Q241" s="242">
        <f t="shared" si="136"/>
        <v>0</v>
      </c>
      <c r="R241" s="243">
        <f t="shared" si="137"/>
        <v>0</v>
      </c>
      <c r="S241" s="243" t="str">
        <f t="shared" si="138"/>
        <v/>
      </c>
      <c r="T241" s="241"/>
      <c r="U241" s="241" t="str">
        <f t="shared" si="139"/>
        <v/>
      </c>
      <c r="V241" s="241" t="str">
        <f t="shared" si="173"/>
        <v/>
      </c>
      <c r="W241" s="241"/>
      <c r="X241" s="241"/>
      <c r="Y241" s="241" t="str">
        <f t="shared" si="140"/>
        <v/>
      </c>
      <c r="Z241" s="241" t="str">
        <f t="shared" si="141"/>
        <v/>
      </c>
      <c r="AA241" s="241" t="str">
        <f t="shared" si="132"/>
        <v/>
      </c>
      <c r="AB241" s="241" t="str">
        <f t="shared" si="142"/>
        <v/>
      </c>
      <c r="AC241" s="241" t="str">
        <f t="shared" si="143"/>
        <v/>
      </c>
      <c r="AD241" s="241" t="str">
        <f t="shared" si="144"/>
        <v/>
      </c>
      <c r="AE241" s="241" t="str">
        <f t="shared" si="133"/>
        <v/>
      </c>
      <c r="AF241" s="241" t="str">
        <f t="shared" si="134"/>
        <v/>
      </c>
      <c r="AG241" s="241"/>
      <c r="AH241" s="242" t="str">
        <f t="shared" si="172"/>
        <v/>
      </c>
      <c r="AI241" s="242" t="str">
        <f t="shared" si="145"/>
        <v/>
      </c>
      <c r="BG241" s="245">
        <f t="shared" si="146"/>
        <v>0</v>
      </c>
      <c r="BH241" s="242">
        <f t="shared" si="147"/>
        <v>0</v>
      </c>
      <c r="BI241" s="242">
        <f t="shared" si="148"/>
        <v>0</v>
      </c>
      <c r="BJ241" s="242">
        <f t="shared" si="149"/>
        <v>0</v>
      </c>
      <c r="BK241" s="351">
        <f t="shared" si="150"/>
        <v>0</v>
      </c>
      <c r="BL241" s="246">
        <f t="shared" si="151"/>
        <v>0</v>
      </c>
      <c r="BM241" s="243">
        <f t="shared" si="152"/>
        <v>0</v>
      </c>
      <c r="BN241" s="243">
        <f t="shared" si="153"/>
        <v>0</v>
      </c>
      <c r="BO241" s="247">
        <f t="shared" si="154"/>
        <v>0</v>
      </c>
      <c r="BP241" s="248">
        <f t="shared" si="155"/>
        <v>0</v>
      </c>
      <c r="BQ241" s="243">
        <f t="shared" si="156"/>
        <v>0</v>
      </c>
      <c r="BR241" s="243">
        <f t="shared" si="157"/>
        <v>0</v>
      </c>
      <c r="BS241" s="249">
        <f t="shared" si="158"/>
        <v>0</v>
      </c>
      <c r="BT241" s="255" t="str">
        <f t="shared" si="171"/>
        <v/>
      </c>
      <c r="BU241" s="350">
        <f t="shared" si="159"/>
        <v>0</v>
      </c>
      <c r="BV241" s="350">
        <f t="shared" si="160"/>
        <v>0</v>
      </c>
      <c r="BW241" s="350">
        <f t="shared" si="161"/>
        <v>0</v>
      </c>
      <c r="BX241" s="353">
        <f t="shared" si="162"/>
        <v>0</v>
      </c>
      <c r="BY241" s="246">
        <f t="shared" si="163"/>
        <v>0</v>
      </c>
      <c r="BZ241" s="243">
        <f t="shared" si="164"/>
        <v>0</v>
      </c>
      <c r="CA241" s="243">
        <f t="shared" si="165"/>
        <v>0</v>
      </c>
      <c r="CB241" s="247">
        <f t="shared" si="166"/>
        <v>0</v>
      </c>
      <c r="CC241" s="246">
        <f t="shared" si="167"/>
        <v>0</v>
      </c>
      <c r="CD241" s="243">
        <f t="shared" si="168"/>
        <v>0</v>
      </c>
      <c r="CE241" s="243">
        <f t="shared" si="169"/>
        <v>0</v>
      </c>
      <c r="CF241" s="243">
        <f t="shared" si="170"/>
        <v>0</v>
      </c>
    </row>
    <row r="242" spans="1:84" ht="20.100000000000001" customHeight="1" x14ac:dyDescent="0.15">
      <c r="A242" s="252">
        <f>IF(A241="",ROW()-3-COUNTBLANK($A$4:$A241),A241+1)</f>
        <v>239</v>
      </c>
      <c r="B242" s="253">
        <f>IF(A242="","",IF(B241="",ROW()-3-COUNTBLANK($B$4:$B241),B241+1))</f>
        <v>239</v>
      </c>
      <c r="C242" s="239" t="str">
        <f t="shared" si="135"/>
        <v>S</v>
      </c>
      <c r="D242" s="240"/>
      <c r="E242" s="241" t="str">
        <f>IF(D242="","",COUNTIF($D$4:D242,D242))</f>
        <v/>
      </c>
      <c r="F242" s="310" t="str">
        <f>IF(D242="","",VLOOKUP(D242,'様式A-2'!$B$10:$E$434,4,0))</f>
        <v/>
      </c>
      <c r="G242" s="241"/>
      <c r="H242" s="241"/>
      <c r="I242" s="241"/>
      <c r="J242" s="241"/>
      <c r="K242" s="241"/>
      <c r="L242" s="346"/>
      <c r="M242" s="346"/>
      <c r="N242" s="346"/>
      <c r="O242" s="346"/>
      <c r="P242" s="388"/>
      <c r="Q242" s="242">
        <f t="shared" si="136"/>
        <v>0</v>
      </c>
      <c r="R242" s="243">
        <f t="shared" si="137"/>
        <v>0</v>
      </c>
      <c r="S242" s="243" t="str">
        <f t="shared" si="138"/>
        <v/>
      </c>
      <c r="T242" s="241"/>
      <c r="U242" s="241" t="str">
        <f t="shared" si="139"/>
        <v/>
      </c>
      <c r="V242" s="241" t="str">
        <f t="shared" si="173"/>
        <v/>
      </c>
      <c r="W242" s="241"/>
      <c r="X242" s="241"/>
      <c r="Y242" s="241" t="str">
        <f t="shared" si="140"/>
        <v/>
      </c>
      <c r="Z242" s="241" t="str">
        <f t="shared" si="141"/>
        <v/>
      </c>
      <c r="AA242" s="241" t="str">
        <f t="shared" si="132"/>
        <v/>
      </c>
      <c r="AB242" s="241" t="str">
        <f t="shared" si="142"/>
        <v/>
      </c>
      <c r="AC242" s="241" t="str">
        <f t="shared" si="143"/>
        <v/>
      </c>
      <c r="AD242" s="241" t="str">
        <f t="shared" si="144"/>
        <v/>
      </c>
      <c r="AE242" s="241" t="str">
        <f t="shared" si="133"/>
        <v/>
      </c>
      <c r="AF242" s="241" t="str">
        <f t="shared" si="134"/>
        <v/>
      </c>
      <c r="AG242" s="241"/>
      <c r="AH242" s="242" t="str">
        <f t="shared" si="172"/>
        <v/>
      </c>
      <c r="AI242" s="242" t="str">
        <f t="shared" si="145"/>
        <v/>
      </c>
      <c r="BG242" s="245">
        <f t="shared" si="146"/>
        <v>0</v>
      </c>
      <c r="BH242" s="242">
        <f t="shared" si="147"/>
        <v>0</v>
      </c>
      <c r="BI242" s="242">
        <f t="shared" si="148"/>
        <v>0</v>
      </c>
      <c r="BJ242" s="242">
        <f t="shared" si="149"/>
        <v>0</v>
      </c>
      <c r="BK242" s="351">
        <f t="shared" si="150"/>
        <v>0</v>
      </c>
      <c r="BL242" s="246">
        <f t="shared" si="151"/>
        <v>0</v>
      </c>
      <c r="BM242" s="243">
        <f t="shared" si="152"/>
        <v>0</v>
      </c>
      <c r="BN242" s="243">
        <f t="shared" si="153"/>
        <v>0</v>
      </c>
      <c r="BO242" s="247">
        <f t="shared" si="154"/>
        <v>0</v>
      </c>
      <c r="BP242" s="248">
        <f t="shared" si="155"/>
        <v>0</v>
      </c>
      <c r="BQ242" s="243">
        <f t="shared" si="156"/>
        <v>0</v>
      </c>
      <c r="BR242" s="243">
        <f t="shared" si="157"/>
        <v>0</v>
      </c>
      <c r="BS242" s="249">
        <f t="shared" si="158"/>
        <v>0</v>
      </c>
      <c r="BT242" s="255" t="str">
        <f t="shared" si="171"/>
        <v/>
      </c>
      <c r="BU242" s="350">
        <f t="shared" si="159"/>
        <v>0</v>
      </c>
      <c r="BV242" s="350">
        <f t="shared" si="160"/>
        <v>0</v>
      </c>
      <c r="BW242" s="350">
        <f t="shared" si="161"/>
        <v>0</v>
      </c>
      <c r="BX242" s="353">
        <f t="shared" si="162"/>
        <v>0</v>
      </c>
      <c r="BY242" s="246">
        <f t="shared" si="163"/>
        <v>0</v>
      </c>
      <c r="BZ242" s="243">
        <f t="shared" si="164"/>
        <v>0</v>
      </c>
      <c r="CA242" s="243">
        <f t="shared" si="165"/>
        <v>0</v>
      </c>
      <c r="CB242" s="247">
        <f t="shared" si="166"/>
        <v>0</v>
      </c>
      <c r="CC242" s="246">
        <f t="shared" si="167"/>
        <v>0</v>
      </c>
      <c r="CD242" s="243">
        <f t="shared" si="168"/>
        <v>0</v>
      </c>
      <c r="CE242" s="243">
        <f t="shared" si="169"/>
        <v>0</v>
      </c>
      <c r="CF242" s="243">
        <f t="shared" si="170"/>
        <v>0</v>
      </c>
    </row>
    <row r="243" spans="1:84" ht="20.100000000000001" customHeight="1" x14ac:dyDescent="0.15">
      <c r="A243" s="252">
        <f>IF(A242="",ROW()-3-COUNTBLANK($A$4:$A242),A242+1)</f>
        <v>240</v>
      </c>
      <c r="B243" s="253">
        <f>IF(A243="","",IF(B242="",ROW()-3-COUNTBLANK($B$4:$B242),B242+1))</f>
        <v>240</v>
      </c>
      <c r="C243" s="239" t="str">
        <f t="shared" si="135"/>
        <v>S</v>
      </c>
      <c r="D243" s="240"/>
      <c r="E243" s="241" t="str">
        <f>IF(D243="","",COUNTIF($D$4:D243,D243))</f>
        <v/>
      </c>
      <c r="F243" s="310" t="str">
        <f>IF(D243="","",VLOOKUP(D243,'様式A-2'!$B$10:$E$434,4,0))</f>
        <v/>
      </c>
      <c r="G243" s="241"/>
      <c r="H243" s="241"/>
      <c r="I243" s="241"/>
      <c r="J243" s="241"/>
      <c r="K243" s="241"/>
      <c r="L243" s="346"/>
      <c r="M243" s="346"/>
      <c r="N243" s="346"/>
      <c r="O243" s="346"/>
      <c r="P243" s="388"/>
      <c r="Q243" s="242">
        <f t="shared" si="136"/>
        <v>0</v>
      </c>
      <c r="R243" s="243">
        <f t="shared" si="137"/>
        <v>0</v>
      </c>
      <c r="S243" s="243" t="str">
        <f t="shared" si="138"/>
        <v/>
      </c>
      <c r="T243" s="241"/>
      <c r="U243" s="241" t="str">
        <f t="shared" si="139"/>
        <v/>
      </c>
      <c r="V243" s="241" t="str">
        <f t="shared" si="173"/>
        <v/>
      </c>
      <c r="W243" s="241"/>
      <c r="X243" s="241"/>
      <c r="Y243" s="241" t="str">
        <f t="shared" si="140"/>
        <v/>
      </c>
      <c r="Z243" s="241" t="str">
        <f t="shared" si="141"/>
        <v/>
      </c>
      <c r="AA243" s="241" t="str">
        <f t="shared" si="132"/>
        <v/>
      </c>
      <c r="AB243" s="241" t="str">
        <f t="shared" si="142"/>
        <v/>
      </c>
      <c r="AC243" s="241" t="str">
        <f t="shared" si="143"/>
        <v/>
      </c>
      <c r="AD243" s="241" t="str">
        <f t="shared" si="144"/>
        <v/>
      </c>
      <c r="AE243" s="241" t="str">
        <f t="shared" si="133"/>
        <v/>
      </c>
      <c r="AF243" s="241" t="str">
        <f t="shared" si="134"/>
        <v/>
      </c>
      <c r="AG243" s="241"/>
      <c r="AH243" s="242" t="str">
        <f t="shared" si="172"/>
        <v/>
      </c>
      <c r="AI243" s="242" t="str">
        <f t="shared" si="145"/>
        <v/>
      </c>
      <c r="BG243" s="245">
        <f t="shared" si="146"/>
        <v>0</v>
      </c>
      <c r="BH243" s="242">
        <f t="shared" si="147"/>
        <v>0</v>
      </c>
      <c r="BI243" s="242">
        <f t="shared" si="148"/>
        <v>0</v>
      </c>
      <c r="BJ243" s="242">
        <f t="shared" si="149"/>
        <v>0</v>
      </c>
      <c r="BK243" s="351">
        <f t="shared" si="150"/>
        <v>0</v>
      </c>
      <c r="BL243" s="246">
        <f t="shared" si="151"/>
        <v>0</v>
      </c>
      <c r="BM243" s="243">
        <f t="shared" si="152"/>
        <v>0</v>
      </c>
      <c r="BN243" s="243">
        <f t="shared" si="153"/>
        <v>0</v>
      </c>
      <c r="BO243" s="247">
        <f t="shared" si="154"/>
        <v>0</v>
      </c>
      <c r="BP243" s="248">
        <f t="shared" si="155"/>
        <v>0</v>
      </c>
      <c r="BQ243" s="243">
        <f t="shared" si="156"/>
        <v>0</v>
      </c>
      <c r="BR243" s="243">
        <f t="shared" si="157"/>
        <v>0</v>
      </c>
      <c r="BS243" s="249">
        <f t="shared" si="158"/>
        <v>0</v>
      </c>
      <c r="BT243" s="255" t="str">
        <f t="shared" si="171"/>
        <v/>
      </c>
      <c r="BU243" s="350">
        <f t="shared" si="159"/>
        <v>0</v>
      </c>
      <c r="BV243" s="350">
        <f t="shared" si="160"/>
        <v>0</v>
      </c>
      <c r="BW243" s="350">
        <f t="shared" si="161"/>
        <v>0</v>
      </c>
      <c r="BX243" s="353">
        <f t="shared" si="162"/>
        <v>0</v>
      </c>
      <c r="BY243" s="246">
        <f t="shared" si="163"/>
        <v>0</v>
      </c>
      <c r="BZ243" s="243">
        <f t="shared" si="164"/>
        <v>0</v>
      </c>
      <c r="CA243" s="243">
        <f t="shared" si="165"/>
        <v>0</v>
      </c>
      <c r="CB243" s="247">
        <f t="shared" si="166"/>
        <v>0</v>
      </c>
      <c r="CC243" s="246">
        <f t="shared" si="167"/>
        <v>0</v>
      </c>
      <c r="CD243" s="243">
        <f t="shared" si="168"/>
        <v>0</v>
      </c>
      <c r="CE243" s="243">
        <f t="shared" si="169"/>
        <v>0</v>
      </c>
      <c r="CF243" s="243">
        <f t="shared" si="170"/>
        <v>0</v>
      </c>
    </row>
    <row r="244" spans="1:84" ht="20.100000000000001" customHeight="1" x14ac:dyDescent="0.15">
      <c r="A244" s="252">
        <f>IF(A243="",ROW()-3-COUNTBLANK($A$4:$A243),A243+1)</f>
        <v>241</v>
      </c>
      <c r="B244" s="253">
        <f>IF(A244="","",IF(B243="",ROW()-3-COUNTBLANK($B$4:$B243),B243+1))</f>
        <v>241</v>
      </c>
      <c r="C244" s="239" t="str">
        <f t="shared" si="135"/>
        <v>S</v>
      </c>
      <c r="D244" s="240"/>
      <c r="E244" s="241" t="str">
        <f>IF(D244="","",COUNTIF($D$4:D244,D244))</f>
        <v/>
      </c>
      <c r="F244" s="310" t="str">
        <f>IF(D244="","",VLOOKUP(D244,'様式A-2'!$B$10:$E$434,4,0))</f>
        <v/>
      </c>
      <c r="G244" s="241"/>
      <c r="H244" s="241"/>
      <c r="I244" s="241"/>
      <c r="J244" s="241"/>
      <c r="K244" s="241"/>
      <c r="L244" s="346"/>
      <c r="M244" s="346"/>
      <c r="N244" s="346"/>
      <c r="O244" s="346"/>
      <c r="P244" s="388"/>
      <c r="Q244" s="242">
        <f t="shared" si="136"/>
        <v>0</v>
      </c>
      <c r="R244" s="243">
        <f t="shared" si="137"/>
        <v>0</v>
      </c>
      <c r="S244" s="243" t="str">
        <f t="shared" si="138"/>
        <v/>
      </c>
      <c r="T244" s="241"/>
      <c r="U244" s="241" t="str">
        <f t="shared" si="139"/>
        <v/>
      </c>
      <c r="V244" s="241" t="str">
        <f t="shared" si="173"/>
        <v/>
      </c>
      <c r="W244" s="241"/>
      <c r="X244" s="241"/>
      <c r="Y244" s="241" t="str">
        <f t="shared" si="140"/>
        <v/>
      </c>
      <c r="Z244" s="241" t="str">
        <f t="shared" si="141"/>
        <v/>
      </c>
      <c r="AA244" s="241" t="str">
        <f t="shared" si="132"/>
        <v/>
      </c>
      <c r="AB244" s="241" t="str">
        <f t="shared" si="142"/>
        <v/>
      </c>
      <c r="AC244" s="241" t="str">
        <f t="shared" si="143"/>
        <v/>
      </c>
      <c r="AD244" s="241" t="str">
        <f t="shared" si="144"/>
        <v/>
      </c>
      <c r="AE244" s="241" t="str">
        <f t="shared" si="133"/>
        <v/>
      </c>
      <c r="AF244" s="241" t="str">
        <f t="shared" si="134"/>
        <v/>
      </c>
      <c r="AG244" s="241"/>
      <c r="AH244" s="242" t="str">
        <f t="shared" si="172"/>
        <v/>
      </c>
      <c r="AI244" s="242" t="str">
        <f t="shared" si="145"/>
        <v/>
      </c>
      <c r="BG244" s="245">
        <f t="shared" si="146"/>
        <v>0</v>
      </c>
      <c r="BH244" s="242">
        <f t="shared" si="147"/>
        <v>0</v>
      </c>
      <c r="BI244" s="242">
        <f t="shared" si="148"/>
        <v>0</v>
      </c>
      <c r="BJ244" s="242">
        <f t="shared" si="149"/>
        <v>0</v>
      </c>
      <c r="BK244" s="351">
        <f t="shared" si="150"/>
        <v>0</v>
      </c>
      <c r="BL244" s="246">
        <f t="shared" si="151"/>
        <v>0</v>
      </c>
      <c r="BM244" s="243">
        <f t="shared" si="152"/>
        <v>0</v>
      </c>
      <c r="BN244" s="243">
        <f t="shared" si="153"/>
        <v>0</v>
      </c>
      <c r="BO244" s="247">
        <f t="shared" si="154"/>
        <v>0</v>
      </c>
      <c r="BP244" s="248">
        <f t="shared" si="155"/>
        <v>0</v>
      </c>
      <c r="BQ244" s="243">
        <f t="shared" si="156"/>
        <v>0</v>
      </c>
      <c r="BR244" s="243">
        <f t="shared" si="157"/>
        <v>0</v>
      </c>
      <c r="BS244" s="249">
        <f t="shared" si="158"/>
        <v>0</v>
      </c>
      <c r="BT244" s="255" t="str">
        <f t="shared" si="171"/>
        <v/>
      </c>
      <c r="BU244" s="350">
        <f t="shared" si="159"/>
        <v>0</v>
      </c>
      <c r="BV244" s="350">
        <f t="shared" si="160"/>
        <v>0</v>
      </c>
      <c r="BW244" s="350">
        <f t="shared" si="161"/>
        <v>0</v>
      </c>
      <c r="BX244" s="353">
        <f t="shared" si="162"/>
        <v>0</v>
      </c>
      <c r="BY244" s="246">
        <f t="shared" si="163"/>
        <v>0</v>
      </c>
      <c r="BZ244" s="243">
        <f t="shared" si="164"/>
        <v>0</v>
      </c>
      <c r="CA244" s="243">
        <f t="shared" si="165"/>
        <v>0</v>
      </c>
      <c r="CB244" s="247">
        <f t="shared" si="166"/>
        <v>0</v>
      </c>
      <c r="CC244" s="246">
        <f t="shared" si="167"/>
        <v>0</v>
      </c>
      <c r="CD244" s="243">
        <f t="shared" si="168"/>
        <v>0</v>
      </c>
      <c r="CE244" s="243">
        <f t="shared" si="169"/>
        <v>0</v>
      </c>
      <c r="CF244" s="243">
        <f t="shared" si="170"/>
        <v>0</v>
      </c>
    </row>
    <row r="245" spans="1:84" ht="20.100000000000001" customHeight="1" x14ac:dyDescent="0.15">
      <c r="A245" s="252">
        <f>IF(A244="",ROW()-3-COUNTBLANK($A$4:$A244),A244+1)</f>
        <v>242</v>
      </c>
      <c r="B245" s="253">
        <f>IF(A245="","",IF(B244="",ROW()-3-COUNTBLANK($B$4:$B244),B244+1))</f>
        <v>242</v>
      </c>
      <c r="C245" s="239" t="str">
        <f t="shared" si="135"/>
        <v>S</v>
      </c>
      <c r="D245" s="240"/>
      <c r="E245" s="241" t="str">
        <f>IF(D245="","",COUNTIF($D$4:D245,D245))</f>
        <v/>
      </c>
      <c r="F245" s="310" t="str">
        <f>IF(D245="","",VLOOKUP(D245,'様式A-2'!$B$10:$E$434,4,0))</f>
        <v/>
      </c>
      <c r="G245" s="241"/>
      <c r="H245" s="241"/>
      <c r="I245" s="241"/>
      <c r="J245" s="241"/>
      <c r="K245" s="241"/>
      <c r="L245" s="346"/>
      <c r="M245" s="346"/>
      <c r="N245" s="346"/>
      <c r="O245" s="346"/>
      <c r="P245" s="388"/>
      <c r="Q245" s="242">
        <f t="shared" si="136"/>
        <v>0</v>
      </c>
      <c r="R245" s="243">
        <f t="shared" si="137"/>
        <v>0</v>
      </c>
      <c r="S245" s="243" t="str">
        <f t="shared" si="138"/>
        <v/>
      </c>
      <c r="T245" s="241"/>
      <c r="U245" s="241" t="str">
        <f t="shared" si="139"/>
        <v/>
      </c>
      <c r="V245" s="241" t="str">
        <f t="shared" si="173"/>
        <v/>
      </c>
      <c r="W245" s="241"/>
      <c r="X245" s="241"/>
      <c r="Y245" s="241" t="str">
        <f t="shared" si="140"/>
        <v/>
      </c>
      <c r="Z245" s="241" t="str">
        <f t="shared" si="141"/>
        <v/>
      </c>
      <c r="AA245" s="241" t="str">
        <f t="shared" si="132"/>
        <v/>
      </c>
      <c r="AB245" s="241" t="str">
        <f t="shared" si="142"/>
        <v/>
      </c>
      <c r="AC245" s="241" t="str">
        <f t="shared" si="143"/>
        <v/>
      </c>
      <c r="AD245" s="241" t="str">
        <f t="shared" si="144"/>
        <v/>
      </c>
      <c r="AE245" s="241" t="str">
        <f t="shared" si="133"/>
        <v/>
      </c>
      <c r="AF245" s="241" t="str">
        <f t="shared" si="134"/>
        <v/>
      </c>
      <c r="AG245" s="241"/>
      <c r="AH245" s="242" t="str">
        <f t="shared" si="172"/>
        <v/>
      </c>
      <c r="AI245" s="242" t="str">
        <f t="shared" si="145"/>
        <v/>
      </c>
      <c r="BG245" s="245">
        <f t="shared" si="146"/>
        <v>0</v>
      </c>
      <c r="BH245" s="242">
        <f t="shared" si="147"/>
        <v>0</v>
      </c>
      <c r="BI245" s="242">
        <f t="shared" si="148"/>
        <v>0</v>
      </c>
      <c r="BJ245" s="242">
        <f t="shared" si="149"/>
        <v>0</v>
      </c>
      <c r="BK245" s="351">
        <f t="shared" si="150"/>
        <v>0</v>
      </c>
      <c r="BL245" s="246">
        <f t="shared" si="151"/>
        <v>0</v>
      </c>
      <c r="BM245" s="243">
        <f t="shared" si="152"/>
        <v>0</v>
      </c>
      <c r="BN245" s="243">
        <f t="shared" si="153"/>
        <v>0</v>
      </c>
      <c r="BO245" s="247">
        <f t="shared" si="154"/>
        <v>0</v>
      </c>
      <c r="BP245" s="248">
        <f t="shared" si="155"/>
        <v>0</v>
      </c>
      <c r="BQ245" s="243">
        <f t="shared" si="156"/>
        <v>0</v>
      </c>
      <c r="BR245" s="243">
        <f t="shared" si="157"/>
        <v>0</v>
      </c>
      <c r="BS245" s="249">
        <f t="shared" si="158"/>
        <v>0</v>
      </c>
      <c r="BT245" s="255" t="str">
        <f t="shared" si="171"/>
        <v/>
      </c>
      <c r="BU245" s="350">
        <f t="shared" si="159"/>
        <v>0</v>
      </c>
      <c r="BV245" s="350">
        <f t="shared" si="160"/>
        <v>0</v>
      </c>
      <c r="BW245" s="350">
        <f t="shared" si="161"/>
        <v>0</v>
      </c>
      <c r="BX245" s="353">
        <f t="shared" si="162"/>
        <v>0</v>
      </c>
      <c r="BY245" s="246">
        <f t="shared" si="163"/>
        <v>0</v>
      </c>
      <c r="BZ245" s="243">
        <f t="shared" si="164"/>
        <v>0</v>
      </c>
      <c r="CA245" s="243">
        <f t="shared" si="165"/>
        <v>0</v>
      </c>
      <c r="CB245" s="247">
        <f t="shared" si="166"/>
        <v>0</v>
      </c>
      <c r="CC245" s="246">
        <f t="shared" si="167"/>
        <v>0</v>
      </c>
      <c r="CD245" s="243">
        <f t="shared" si="168"/>
        <v>0</v>
      </c>
      <c r="CE245" s="243">
        <f t="shared" si="169"/>
        <v>0</v>
      </c>
      <c r="CF245" s="243">
        <f t="shared" si="170"/>
        <v>0</v>
      </c>
    </row>
    <row r="246" spans="1:84" ht="20.100000000000001" customHeight="1" x14ac:dyDescent="0.15">
      <c r="A246" s="252">
        <f>IF(A245="",ROW()-3-COUNTBLANK($A$4:$A245),A245+1)</f>
        <v>243</v>
      </c>
      <c r="B246" s="253">
        <f>IF(A246="","",IF(B245="",ROW()-3-COUNTBLANK($B$4:$B245),B245+1))</f>
        <v>243</v>
      </c>
      <c r="C246" s="239" t="str">
        <f t="shared" si="135"/>
        <v>S</v>
      </c>
      <c r="D246" s="240"/>
      <c r="E246" s="241" t="str">
        <f>IF(D246="","",COUNTIF($D$4:D246,D246))</f>
        <v/>
      </c>
      <c r="F246" s="310" t="str">
        <f>IF(D246="","",VLOOKUP(D246,'様式A-2'!$B$10:$E$434,4,0))</f>
        <v/>
      </c>
      <c r="G246" s="241"/>
      <c r="H246" s="241"/>
      <c r="I246" s="241"/>
      <c r="J246" s="241"/>
      <c r="K246" s="241"/>
      <c r="L246" s="346"/>
      <c r="M246" s="346"/>
      <c r="N246" s="346"/>
      <c r="O246" s="346"/>
      <c r="P246" s="388"/>
      <c r="Q246" s="242">
        <f t="shared" si="136"/>
        <v>0</v>
      </c>
      <c r="R246" s="243">
        <f t="shared" si="137"/>
        <v>0</v>
      </c>
      <c r="S246" s="243" t="str">
        <f t="shared" si="138"/>
        <v/>
      </c>
      <c r="T246" s="241"/>
      <c r="U246" s="241" t="str">
        <f t="shared" si="139"/>
        <v/>
      </c>
      <c r="V246" s="241" t="str">
        <f t="shared" si="173"/>
        <v/>
      </c>
      <c r="W246" s="241"/>
      <c r="X246" s="241"/>
      <c r="Y246" s="241" t="str">
        <f t="shared" si="140"/>
        <v/>
      </c>
      <c r="Z246" s="241" t="str">
        <f t="shared" si="141"/>
        <v/>
      </c>
      <c r="AA246" s="241" t="str">
        <f t="shared" si="132"/>
        <v/>
      </c>
      <c r="AB246" s="241" t="str">
        <f t="shared" si="142"/>
        <v/>
      </c>
      <c r="AC246" s="241" t="str">
        <f t="shared" si="143"/>
        <v/>
      </c>
      <c r="AD246" s="241" t="str">
        <f t="shared" si="144"/>
        <v/>
      </c>
      <c r="AE246" s="241" t="str">
        <f t="shared" si="133"/>
        <v/>
      </c>
      <c r="AF246" s="241" t="str">
        <f t="shared" si="134"/>
        <v/>
      </c>
      <c r="AG246" s="241"/>
      <c r="AH246" s="242" t="str">
        <f t="shared" si="172"/>
        <v/>
      </c>
      <c r="AI246" s="242" t="str">
        <f t="shared" si="145"/>
        <v/>
      </c>
      <c r="BG246" s="245">
        <f t="shared" si="146"/>
        <v>0</v>
      </c>
      <c r="BH246" s="242">
        <f t="shared" si="147"/>
        <v>0</v>
      </c>
      <c r="BI246" s="242">
        <f t="shared" si="148"/>
        <v>0</v>
      </c>
      <c r="BJ246" s="242">
        <f t="shared" si="149"/>
        <v>0</v>
      </c>
      <c r="BK246" s="351">
        <f t="shared" si="150"/>
        <v>0</v>
      </c>
      <c r="BL246" s="246">
        <f t="shared" si="151"/>
        <v>0</v>
      </c>
      <c r="BM246" s="243">
        <f t="shared" si="152"/>
        <v>0</v>
      </c>
      <c r="BN246" s="243">
        <f t="shared" si="153"/>
        <v>0</v>
      </c>
      <c r="BO246" s="247">
        <f t="shared" si="154"/>
        <v>0</v>
      </c>
      <c r="BP246" s="248">
        <f t="shared" si="155"/>
        <v>0</v>
      </c>
      <c r="BQ246" s="243">
        <f t="shared" si="156"/>
        <v>0</v>
      </c>
      <c r="BR246" s="243">
        <f t="shared" si="157"/>
        <v>0</v>
      </c>
      <c r="BS246" s="249">
        <f t="shared" si="158"/>
        <v>0</v>
      </c>
      <c r="BT246" s="255" t="str">
        <f t="shared" si="171"/>
        <v/>
      </c>
      <c r="BU246" s="350">
        <f t="shared" si="159"/>
        <v>0</v>
      </c>
      <c r="BV246" s="350">
        <f t="shared" si="160"/>
        <v>0</v>
      </c>
      <c r="BW246" s="350">
        <f t="shared" si="161"/>
        <v>0</v>
      </c>
      <c r="BX246" s="353">
        <f t="shared" si="162"/>
        <v>0</v>
      </c>
      <c r="BY246" s="246">
        <f t="shared" si="163"/>
        <v>0</v>
      </c>
      <c r="BZ246" s="243">
        <f t="shared" si="164"/>
        <v>0</v>
      </c>
      <c r="CA246" s="243">
        <f t="shared" si="165"/>
        <v>0</v>
      </c>
      <c r="CB246" s="247">
        <f t="shared" si="166"/>
        <v>0</v>
      </c>
      <c r="CC246" s="246">
        <f t="shared" si="167"/>
        <v>0</v>
      </c>
      <c r="CD246" s="243">
        <f t="shared" si="168"/>
        <v>0</v>
      </c>
      <c r="CE246" s="243">
        <f t="shared" si="169"/>
        <v>0</v>
      </c>
      <c r="CF246" s="243">
        <f t="shared" si="170"/>
        <v>0</v>
      </c>
    </row>
    <row r="247" spans="1:84" ht="20.100000000000001" customHeight="1" x14ac:dyDescent="0.15">
      <c r="A247" s="252">
        <f>IF(A246="",ROW()-3-COUNTBLANK($A$4:$A246),A246+1)</f>
        <v>244</v>
      </c>
      <c r="B247" s="253">
        <f>IF(A247="","",IF(B246="",ROW()-3-COUNTBLANK($B$4:$B246),B246+1))</f>
        <v>244</v>
      </c>
      <c r="C247" s="239" t="str">
        <f t="shared" si="135"/>
        <v>S</v>
      </c>
      <c r="D247" s="240"/>
      <c r="E247" s="241" t="str">
        <f>IF(D247="","",COUNTIF($D$4:D247,D247))</f>
        <v/>
      </c>
      <c r="F247" s="310" t="str">
        <f>IF(D247="","",VLOOKUP(D247,'様式A-2'!$B$10:$E$434,4,0))</f>
        <v/>
      </c>
      <c r="G247" s="241"/>
      <c r="H247" s="241"/>
      <c r="I247" s="241"/>
      <c r="J247" s="241"/>
      <c r="K247" s="241"/>
      <c r="L247" s="346"/>
      <c r="M247" s="346"/>
      <c r="N247" s="346"/>
      <c r="O247" s="346"/>
      <c r="P247" s="388"/>
      <c r="Q247" s="242">
        <f t="shared" si="136"/>
        <v>0</v>
      </c>
      <c r="R247" s="243">
        <f t="shared" si="137"/>
        <v>0</v>
      </c>
      <c r="S247" s="243" t="str">
        <f t="shared" si="138"/>
        <v/>
      </c>
      <c r="T247" s="241"/>
      <c r="U247" s="241" t="str">
        <f t="shared" si="139"/>
        <v/>
      </c>
      <c r="V247" s="241" t="str">
        <f t="shared" si="173"/>
        <v/>
      </c>
      <c r="W247" s="241"/>
      <c r="X247" s="241"/>
      <c r="Y247" s="241" t="str">
        <f t="shared" si="140"/>
        <v/>
      </c>
      <c r="Z247" s="241" t="str">
        <f t="shared" si="141"/>
        <v/>
      </c>
      <c r="AA247" s="241" t="str">
        <f t="shared" si="132"/>
        <v/>
      </c>
      <c r="AB247" s="241" t="str">
        <f t="shared" si="142"/>
        <v/>
      </c>
      <c r="AC247" s="241" t="str">
        <f t="shared" si="143"/>
        <v/>
      </c>
      <c r="AD247" s="241" t="str">
        <f t="shared" si="144"/>
        <v/>
      </c>
      <c r="AE247" s="241" t="str">
        <f t="shared" si="133"/>
        <v/>
      </c>
      <c r="AF247" s="241" t="str">
        <f t="shared" si="134"/>
        <v/>
      </c>
      <c r="AG247" s="241"/>
      <c r="AH247" s="242" t="str">
        <f t="shared" si="172"/>
        <v/>
      </c>
      <c r="AI247" s="242" t="str">
        <f t="shared" si="145"/>
        <v/>
      </c>
      <c r="BG247" s="245">
        <f t="shared" si="146"/>
        <v>0</v>
      </c>
      <c r="BH247" s="242">
        <f t="shared" si="147"/>
        <v>0</v>
      </c>
      <c r="BI247" s="242">
        <f t="shared" si="148"/>
        <v>0</v>
      </c>
      <c r="BJ247" s="242">
        <f t="shared" si="149"/>
        <v>0</v>
      </c>
      <c r="BK247" s="351">
        <f t="shared" si="150"/>
        <v>0</v>
      </c>
      <c r="BL247" s="246">
        <f t="shared" si="151"/>
        <v>0</v>
      </c>
      <c r="BM247" s="243">
        <f t="shared" si="152"/>
        <v>0</v>
      </c>
      <c r="BN247" s="243">
        <f t="shared" si="153"/>
        <v>0</v>
      </c>
      <c r="BO247" s="247">
        <f t="shared" si="154"/>
        <v>0</v>
      </c>
      <c r="BP247" s="248">
        <f t="shared" si="155"/>
        <v>0</v>
      </c>
      <c r="BQ247" s="243">
        <f t="shared" si="156"/>
        <v>0</v>
      </c>
      <c r="BR247" s="243">
        <f t="shared" si="157"/>
        <v>0</v>
      </c>
      <c r="BS247" s="249">
        <f t="shared" si="158"/>
        <v>0</v>
      </c>
      <c r="BT247" s="255" t="str">
        <f t="shared" si="171"/>
        <v/>
      </c>
      <c r="BU247" s="350">
        <f t="shared" si="159"/>
        <v>0</v>
      </c>
      <c r="BV247" s="350">
        <f t="shared" si="160"/>
        <v>0</v>
      </c>
      <c r="BW247" s="350">
        <f t="shared" si="161"/>
        <v>0</v>
      </c>
      <c r="BX247" s="353">
        <f t="shared" si="162"/>
        <v>0</v>
      </c>
      <c r="BY247" s="246">
        <f t="shared" si="163"/>
        <v>0</v>
      </c>
      <c r="BZ247" s="243">
        <f t="shared" si="164"/>
        <v>0</v>
      </c>
      <c r="CA247" s="243">
        <f t="shared" si="165"/>
        <v>0</v>
      </c>
      <c r="CB247" s="247">
        <f t="shared" si="166"/>
        <v>0</v>
      </c>
      <c r="CC247" s="246">
        <f t="shared" si="167"/>
        <v>0</v>
      </c>
      <c r="CD247" s="243">
        <f t="shared" si="168"/>
        <v>0</v>
      </c>
      <c r="CE247" s="243">
        <f t="shared" si="169"/>
        <v>0</v>
      </c>
      <c r="CF247" s="243">
        <f t="shared" si="170"/>
        <v>0</v>
      </c>
    </row>
    <row r="248" spans="1:84" ht="20.100000000000001" customHeight="1" x14ac:dyDescent="0.15">
      <c r="A248" s="252">
        <f>IF(A247="",ROW()-3-COUNTBLANK($A$4:$A247),A247+1)</f>
        <v>245</v>
      </c>
      <c r="B248" s="253">
        <f>IF(A248="","",IF(B247="",ROW()-3-COUNTBLANK($B$4:$B247),B247+1))</f>
        <v>245</v>
      </c>
      <c r="C248" s="239" t="str">
        <f t="shared" si="135"/>
        <v>S</v>
      </c>
      <c r="D248" s="240"/>
      <c r="E248" s="241" t="str">
        <f>IF(D248="","",COUNTIF($D$4:D248,D248))</f>
        <v/>
      </c>
      <c r="F248" s="310" t="str">
        <f>IF(D248="","",VLOOKUP(D248,'様式A-2'!$B$10:$E$434,4,0))</f>
        <v/>
      </c>
      <c r="G248" s="241"/>
      <c r="H248" s="241"/>
      <c r="I248" s="241"/>
      <c r="J248" s="241"/>
      <c r="K248" s="241"/>
      <c r="L248" s="346"/>
      <c r="M248" s="346"/>
      <c r="N248" s="346"/>
      <c r="O248" s="346"/>
      <c r="P248" s="388"/>
      <c r="Q248" s="242">
        <f t="shared" si="136"/>
        <v>0</v>
      </c>
      <c r="R248" s="243">
        <f t="shared" si="137"/>
        <v>0</v>
      </c>
      <c r="S248" s="243" t="str">
        <f t="shared" si="138"/>
        <v/>
      </c>
      <c r="T248" s="241"/>
      <c r="U248" s="241" t="str">
        <f t="shared" si="139"/>
        <v/>
      </c>
      <c r="V248" s="241" t="str">
        <f t="shared" si="173"/>
        <v/>
      </c>
      <c r="W248" s="241"/>
      <c r="X248" s="241"/>
      <c r="Y248" s="241" t="str">
        <f t="shared" si="140"/>
        <v/>
      </c>
      <c r="Z248" s="241" t="str">
        <f t="shared" si="141"/>
        <v/>
      </c>
      <c r="AA248" s="241" t="str">
        <f t="shared" si="132"/>
        <v/>
      </c>
      <c r="AB248" s="241" t="str">
        <f t="shared" si="142"/>
        <v/>
      </c>
      <c r="AC248" s="241" t="str">
        <f t="shared" si="143"/>
        <v/>
      </c>
      <c r="AD248" s="241" t="str">
        <f t="shared" si="144"/>
        <v/>
      </c>
      <c r="AE248" s="241" t="str">
        <f t="shared" si="133"/>
        <v/>
      </c>
      <c r="AF248" s="241" t="str">
        <f t="shared" si="134"/>
        <v/>
      </c>
      <c r="AG248" s="241"/>
      <c r="AH248" s="242" t="str">
        <f t="shared" si="172"/>
        <v/>
      </c>
      <c r="AI248" s="242" t="str">
        <f t="shared" si="145"/>
        <v/>
      </c>
      <c r="BG248" s="245">
        <f t="shared" si="146"/>
        <v>0</v>
      </c>
      <c r="BH248" s="242">
        <f t="shared" si="147"/>
        <v>0</v>
      </c>
      <c r="BI248" s="242">
        <f t="shared" si="148"/>
        <v>0</v>
      </c>
      <c r="BJ248" s="242">
        <f t="shared" si="149"/>
        <v>0</v>
      </c>
      <c r="BK248" s="351">
        <f t="shared" si="150"/>
        <v>0</v>
      </c>
      <c r="BL248" s="246">
        <f t="shared" si="151"/>
        <v>0</v>
      </c>
      <c r="BM248" s="243">
        <f t="shared" si="152"/>
        <v>0</v>
      </c>
      <c r="BN248" s="243">
        <f t="shared" si="153"/>
        <v>0</v>
      </c>
      <c r="BO248" s="247">
        <f t="shared" si="154"/>
        <v>0</v>
      </c>
      <c r="BP248" s="248">
        <f t="shared" si="155"/>
        <v>0</v>
      </c>
      <c r="BQ248" s="243">
        <f t="shared" si="156"/>
        <v>0</v>
      </c>
      <c r="BR248" s="243">
        <f t="shared" si="157"/>
        <v>0</v>
      </c>
      <c r="BS248" s="249">
        <f t="shared" si="158"/>
        <v>0</v>
      </c>
      <c r="BT248" s="255" t="str">
        <f t="shared" si="171"/>
        <v/>
      </c>
      <c r="BU248" s="350">
        <f t="shared" si="159"/>
        <v>0</v>
      </c>
      <c r="BV248" s="350">
        <f t="shared" si="160"/>
        <v>0</v>
      </c>
      <c r="BW248" s="350">
        <f t="shared" si="161"/>
        <v>0</v>
      </c>
      <c r="BX248" s="353">
        <f t="shared" si="162"/>
        <v>0</v>
      </c>
      <c r="BY248" s="246">
        <f t="shared" si="163"/>
        <v>0</v>
      </c>
      <c r="BZ248" s="243">
        <f t="shared" si="164"/>
        <v>0</v>
      </c>
      <c r="CA248" s="243">
        <f t="shared" si="165"/>
        <v>0</v>
      </c>
      <c r="CB248" s="247">
        <f t="shared" si="166"/>
        <v>0</v>
      </c>
      <c r="CC248" s="246">
        <f t="shared" si="167"/>
        <v>0</v>
      </c>
      <c r="CD248" s="243">
        <f t="shared" si="168"/>
        <v>0</v>
      </c>
      <c r="CE248" s="243">
        <f t="shared" si="169"/>
        <v>0</v>
      </c>
      <c r="CF248" s="243">
        <f t="shared" si="170"/>
        <v>0</v>
      </c>
    </row>
    <row r="249" spans="1:84" ht="20.100000000000001" customHeight="1" x14ac:dyDescent="0.15">
      <c r="A249" s="252">
        <f>IF(A248="",ROW()-3-COUNTBLANK($A$4:$A248),A248+1)</f>
        <v>246</v>
      </c>
      <c r="B249" s="253">
        <f>IF(A249="","",IF(B248="",ROW()-3-COUNTBLANK($B$4:$B248),B248+1))</f>
        <v>246</v>
      </c>
      <c r="C249" s="239" t="str">
        <f t="shared" si="135"/>
        <v>S</v>
      </c>
      <c r="D249" s="240"/>
      <c r="E249" s="241" t="str">
        <f>IF(D249="","",COUNTIF($D$4:D249,D249))</f>
        <v/>
      </c>
      <c r="F249" s="310" t="str">
        <f>IF(D249="","",VLOOKUP(D249,'様式A-2'!$B$10:$E$434,4,0))</f>
        <v/>
      </c>
      <c r="G249" s="241"/>
      <c r="H249" s="241"/>
      <c r="I249" s="241"/>
      <c r="J249" s="241"/>
      <c r="K249" s="241"/>
      <c r="L249" s="346"/>
      <c r="M249" s="346"/>
      <c r="N249" s="346"/>
      <c r="O249" s="346"/>
      <c r="P249" s="388"/>
      <c r="Q249" s="242">
        <f t="shared" si="136"/>
        <v>0</v>
      </c>
      <c r="R249" s="243">
        <f t="shared" si="137"/>
        <v>0</v>
      </c>
      <c r="S249" s="243" t="str">
        <f t="shared" si="138"/>
        <v/>
      </c>
      <c r="T249" s="241"/>
      <c r="U249" s="241" t="str">
        <f t="shared" si="139"/>
        <v/>
      </c>
      <c r="V249" s="241" t="str">
        <f t="shared" si="173"/>
        <v/>
      </c>
      <c r="W249" s="241"/>
      <c r="X249" s="241"/>
      <c r="Y249" s="241" t="str">
        <f t="shared" si="140"/>
        <v/>
      </c>
      <c r="Z249" s="241" t="str">
        <f t="shared" si="141"/>
        <v/>
      </c>
      <c r="AA249" s="241" t="str">
        <f t="shared" si="132"/>
        <v/>
      </c>
      <c r="AB249" s="241" t="str">
        <f t="shared" si="142"/>
        <v/>
      </c>
      <c r="AC249" s="241" t="str">
        <f t="shared" si="143"/>
        <v/>
      </c>
      <c r="AD249" s="241" t="str">
        <f t="shared" si="144"/>
        <v/>
      </c>
      <c r="AE249" s="241" t="str">
        <f t="shared" si="133"/>
        <v/>
      </c>
      <c r="AF249" s="241" t="str">
        <f t="shared" si="134"/>
        <v/>
      </c>
      <c r="AG249" s="241"/>
      <c r="AH249" s="242" t="str">
        <f t="shared" si="172"/>
        <v/>
      </c>
      <c r="AI249" s="242" t="str">
        <f t="shared" si="145"/>
        <v/>
      </c>
      <c r="BG249" s="245">
        <f t="shared" si="146"/>
        <v>0</v>
      </c>
      <c r="BH249" s="242">
        <f t="shared" si="147"/>
        <v>0</v>
      </c>
      <c r="BI249" s="242">
        <f t="shared" si="148"/>
        <v>0</v>
      </c>
      <c r="BJ249" s="242">
        <f t="shared" si="149"/>
        <v>0</v>
      </c>
      <c r="BK249" s="351">
        <f t="shared" si="150"/>
        <v>0</v>
      </c>
      <c r="BL249" s="246">
        <f t="shared" si="151"/>
        <v>0</v>
      </c>
      <c r="BM249" s="243">
        <f t="shared" si="152"/>
        <v>0</v>
      </c>
      <c r="BN249" s="243">
        <f t="shared" si="153"/>
        <v>0</v>
      </c>
      <c r="BO249" s="247">
        <f t="shared" si="154"/>
        <v>0</v>
      </c>
      <c r="BP249" s="248">
        <f t="shared" si="155"/>
        <v>0</v>
      </c>
      <c r="BQ249" s="243">
        <f t="shared" si="156"/>
        <v>0</v>
      </c>
      <c r="BR249" s="243">
        <f t="shared" si="157"/>
        <v>0</v>
      </c>
      <c r="BS249" s="249">
        <f t="shared" si="158"/>
        <v>0</v>
      </c>
      <c r="BT249" s="255" t="str">
        <f t="shared" si="171"/>
        <v/>
      </c>
      <c r="BU249" s="350">
        <f t="shared" si="159"/>
        <v>0</v>
      </c>
      <c r="BV249" s="350">
        <f t="shared" si="160"/>
        <v>0</v>
      </c>
      <c r="BW249" s="350">
        <f t="shared" si="161"/>
        <v>0</v>
      </c>
      <c r="BX249" s="353">
        <f t="shared" si="162"/>
        <v>0</v>
      </c>
      <c r="BY249" s="246">
        <f t="shared" si="163"/>
        <v>0</v>
      </c>
      <c r="BZ249" s="243">
        <f t="shared" si="164"/>
        <v>0</v>
      </c>
      <c r="CA249" s="243">
        <f t="shared" si="165"/>
        <v>0</v>
      </c>
      <c r="CB249" s="247">
        <f t="shared" si="166"/>
        <v>0</v>
      </c>
      <c r="CC249" s="246">
        <f t="shared" si="167"/>
        <v>0</v>
      </c>
      <c r="CD249" s="243">
        <f t="shared" si="168"/>
        <v>0</v>
      </c>
      <c r="CE249" s="243">
        <f t="shared" si="169"/>
        <v>0</v>
      </c>
      <c r="CF249" s="243">
        <f t="shared" si="170"/>
        <v>0</v>
      </c>
    </row>
    <row r="250" spans="1:84" ht="20.100000000000001" customHeight="1" x14ac:dyDescent="0.15">
      <c r="A250" s="252">
        <f>IF(A249="",ROW()-3-COUNTBLANK($A$4:$A249),A249+1)</f>
        <v>247</v>
      </c>
      <c r="B250" s="253">
        <f>IF(A250="","",IF(B249="",ROW()-3-COUNTBLANK($B$4:$B249),B249+1))</f>
        <v>247</v>
      </c>
      <c r="C250" s="239" t="str">
        <f t="shared" si="135"/>
        <v>S</v>
      </c>
      <c r="D250" s="240"/>
      <c r="E250" s="241" t="str">
        <f>IF(D250="","",COUNTIF($D$4:D250,D250))</f>
        <v/>
      </c>
      <c r="F250" s="310" t="str">
        <f>IF(D250="","",VLOOKUP(D250,'様式A-2'!$B$10:$E$434,4,0))</f>
        <v/>
      </c>
      <c r="G250" s="241"/>
      <c r="H250" s="241"/>
      <c r="I250" s="241"/>
      <c r="J250" s="241"/>
      <c r="K250" s="241"/>
      <c r="L250" s="346"/>
      <c r="M250" s="346"/>
      <c r="N250" s="346"/>
      <c r="O250" s="346"/>
      <c r="P250" s="388"/>
      <c r="Q250" s="242">
        <f t="shared" si="136"/>
        <v>0</v>
      </c>
      <c r="R250" s="243">
        <f t="shared" si="137"/>
        <v>0</v>
      </c>
      <c r="S250" s="243" t="str">
        <f t="shared" si="138"/>
        <v/>
      </c>
      <c r="T250" s="241"/>
      <c r="U250" s="241" t="str">
        <f t="shared" si="139"/>
        <v/>
      </c>
      <c r="V250" s="241" t="str">
        <f t="shared" si="173"/>
        <v/>
      </c>
      <c r="W250" s="241"/>
      <c r="X250" s="241"/>
      <c r="Y250" s="241" t="str">
        <f t="shared" si="140"/>
        <v/>
      </c>
      <c r="Z250" s="241" t="str">
        <f t="shared" si="141"/>
        <v/>
      </c>
      <c r="AA250" s="241" t="str">
        <f t="shared" si="132"/>
        <v/>
      </c>
      <c r="AB250" s="241" t="str">
        <f t="shared" si="142"/>
        <v/>
      </c>
      <c r="AC250" s="241" t="str">
        <f t="shared" si="143"/>
        <v/>
      </c>
      <c r="AD250" s="241" t="str">
        <f t="shared" si="144"/>
        <v/>
      </c>
      <c r="AE250" s="241" t="str">
        <f t="shared" si="133"/>
        <v/>
      </c>
      <c r="AF250" s="241" t="str">
        <f t="shared" si="134"/>
        <v/>
      </c>
      <c r="AG250" s="241"/>
      <c r="AH250" s="242" t="str">
        <f t="shared" si="172"/>
        <v/>
      </c>
      <c r="AI250" s="242" t="str">
        <f t="shared" si="145"/>
        <v/>
      </c>
      <c r="BG250" s="245">
        <f t="shared" si="146"/>
        <v>0</v>
      </c>
      <c r="BH250" s="242">
        <f t="shared" si="147"/>
        <v>0</v>
      </c>
      <c r="BI250" s="242">
        <f t="shared" si="148"/>
        <v>0</v>
      </c>
      <c r="BJ250" s="242">
        <f t="shared" si="149"/>
        <v>0</v>
      </c>
      <c r="BK250" s="351">
        <f t="shared" si="150"/>
        <v>0</v>
      </c>
      <c r="BL250" s="246">
        <f t="shared" si="151"/>
        <v>0</v>
      </c>
      <c r="BM250" s="243">
        <f t="shared" si="152"/>
        <v>0</v>
      </c>
      <c r="BN250" s="243">
        <f t="shared" si="153"/>
        <v>0</v>
      </c>
      <c r="BO250" s="247">
        <f t="shared" si="154"/>
        <v>0</v>
      </c>
      <c r="BP250" s="248">
        <f t="shared" si="155"/>
        <v>0</v>
      </c>
      <c r="BQ250" s="243">
        <f t="shared" si="156"/>
        <v>0</v>
      </c>
      <c r="BR250" s="243">
        <f t="shared" si="157"/>
        <v>0</v>
      </c>
      <c r="BS250" s="249">
        <f t="shared" si="158"/>
        <v>0</v>
      </c>
      <c r="BT250" s="255" t="str">
        <f t="shared" si="171"/>
        <v/>
      </c>
      <c r="BU250" s="350">
        <f t="shared" si="159"/>
        <v>0</v>
      </c>
      <c r="BV250" s="350">
        <f t="shared" si="160"/>
        <v>0</v>
      </c>
      <c r="BW250" s="350">
        <f t="shared" si="161"/>
        <v>0</v>
      </c>
      <c r="BX250" s="353">
        <f t="shared" si="162"/>
        <v>0</v>
      </c>
      <c r="BY250" s="246">
        <f t="shared" si="163"/>
        <v>0</v>
      </c>
      <c r="BZ250" s="243">
        <f t="shared" si="164"/>
        <v>0</v>
      </c>
      <c r="CA250" s="243">
        <f t="shared" si="165"/>
        <v>0</v>
      </c>
      <c r="CB250" s="247">
        <f t="shared" si="166"/>
        <v>0</v>
      </c>
      <c r="CC250" s="246">
        <f t="shared" si="167"/>
        <v>0</v>
      </c>
      <c r="CD250" s="243">
        <f t="shared" si="168"/>
        <v>0</v>
      </c>
      <c r="CE250" s="243">
        <f t="shared" si="169"/>
        <v>0</v>
      </c>
      <c r="CF250" s="243">
        <f t="shared" si="170"/>
        <v>0</v>
      </c>
    </row>
    <row r="251" spans="1:84" ht="20.100000000000001" customHeight="1" x14ac:dyDescent="0.15">
      <c r="A251" s="252">
        <f>IF(A250="",ROW()-3-COUNTBLANK($A$4:$A250),A250+1)</f>
        <v>248</v>
      </c>
      <c r="B251" s="253">
        <f>IF(A251="","",IF(B250="",ROW()-3-COUNTBLANK($B$4:$B250),B250+1))</f>
        <v>248</v>
      </c>
      <c r="C251" s="239" t="str">
        <f t="shared" si="135"/>
        <v>S</v>
      </c>
      <c r="D251" s="240"/>
      <c r="E251" s="241" t="str">
        <f>IF(D251="","",COUNTIF($D$4:D251,D251))</f>
        <v/>
      </c>
      <c r="F251" s="310" t="str">
        <f>IF(D251="","",VLOOKUP(D251,'様式A-2'!$B$10:$E$434,4,0))</f>
        <v/>
      </c>
      <c r="G251" s="241"/>
      <c r="H251" s="241"/>
      <c r="I251" s="241"/>
      <c r="J251" s="241"/>
      <c r="K251" s="241"/>
      <c r="L251" s="346"/>
      <c r="M251" s="346"/>
      <c r="N251" s="346"/>
      <c r="O251" s="346"/>
      <c r="P251" s="388"/>
      <c r="Q251" s="242">
        <f t="shared" si="136"/>
        <v>0</v>
      </c>
      <c r="R251" s="243">
        <f t="shared" si="137"/>
        <v>0</v>
      </c>
      <c r="S251" s="243" t="str">
        <f t="shared" si="138"/>
        <v/>
      </c>
      <c r="T251" s="241"/>
      <c r="U251" s="241" t="str">
        <f t="shared" si="139"/>
        <v/>
      </c>
      <c r="V251" s="241" t="str">
        <f t="shared" si="173"/>
        <v/>
      </c>
      <c r="W251" s="241"/>
      <c r="X251" s="241"/>
      <c r="Y251" s="241" t="str">
        <f t="shared" si="140"/>
        <v/>
      </c>
      <c r="Z251" s="241" t="str">
        <f t="shared" si="141"/>
        <v/>
      </c>
      <c r="AA251" s="241" t="str">
        <f t="shared" si="132"/>
        <v/>
      </c>
      <c r="AB251" s="241" t="str">
        <f t="shared" si="142"/>
        <v/>
      </c>
      <c r="AC251" s="241" t="str">
        <f t="shared" si="143"/>
        <v/>
      </c>
      <c r="AD251" s="241" t="str">
        <f t="shared" si="144"/>
        <v/>
      </c>
      <c r="AE251" s="241" t="str">
        <f t="shared" si="133"/>
        <v/>
      </c>
      <c r="AF251" s="241" t="str">
        <f t="shared" si="134"/>
        <v/>
      </c>
      <c r="AG251" s="241"/>
      <c r="AH251" s="242" t="str">
        <f t="shared" si="172"/>
        <v/>
      </c>
      <c r="AI251" s="242" t="str">
        <f t="shared" si="145"/>
        <v/>
      </c>
      <c r="BG251" s="245">
        <f t="shared" si="146"/>
        <v>0</v>
      </c>
      <c r="BH251" s="242">
        <f t="shared" si="147"/>
        <v>0</v>
      </c>
      <c r="BI251" s="242">
        <f t="shared" si="148"/>
        <v>0</v>
      </c>
      <c r="BJ251" s="242">
        <f t="shared" si="149"/>
        <v>0</v>
      </c>
      <c r="BK251" s="351">
        <f t="shared" si="150"/>
        <v>0</v>
      </c>
      <c r="BL251" s="246">
        <f t="shared" si="151"/>
        <v>0</v>
      </c>
      <c r="BM251" s="243">
        <f t="shared" si="152"/>
        <v>0</v>
      </c>
      <c r="BN251" s="243">
        <f t="shared" si="153"/>
        <v>0</v>
      </c>
      <c r="BO251" s="247">
        <f t="shared" si="154"/>
        <v>0</v>
      </c>
      <c r="BP251" s="248">
        <f t="shared" si="155"/>
        <v>0</v>
      </c>
      <c r="BQ251" s="243">
        <f t="shared" si="156"/>
        <v>0</v>
      </c>
      <c r="BR251" s="243">
        <f t="shared" si="157"/>
        <v>0</v>
      </c>
      <c r="BS251" s="249">
        <f t="shared" si="158"/>
        <v>0</v>
      </c>
      <c r="BT251" s="255" t="str">
        <f t="shared" si="171"/>
        <v/>
      </c>
      <c r="BU251" s="350">
        <f t="shared" si="159"/>
        <v>0</v>
      </c>
      <c r="BV251" s="350">
        <f t="shared" si="160"/>
        <v>0</v>
      </c>
      <c r="BW251" s="350">
        <f t="shared" si="161"/>
        <v>0</v>
      </c>
      <c r="BX251" s="353">
        <f t="shared" si="162"/>
        <v>0</v>
      </c>
      <c r="BY251" s="246">
        <f t="shared" si="163"/>
        <v>0</v>
      </c>
      <c r="BZ251" s="243">
        <f t="shared" si="164"/>
        <v>0</v>
      </c>
      <c r="CA251" s="243">
        <f t="shared" si="165"/>
        <v>0</v>
      </c>
      <c r="CB251" s="247">
        <f t="shared" si="166"/>
        <v>0</v>
      </c>
      <c r="CC251" s="246">
        <f t="shared" si="167"/>
        <v>0</v>
      </c>
      <c r="CD251" s="243">
        <f t="shared" si="168"/>
        <v>0</v>
      </c>
      <c r="CE251" s="243">
        <f t="shared" si="169"/>
        <v>0</v>
      </c>
      <c r="CF251" s="243">
        <f t="shared" si="170"/>
        <v>0</v>
      </c>
    </row>
    <row r="252" spans="1:84" ht="20.100000000000001" customHeight="1" x14ac:dyDescent="0.15">
      <c r="A252" s="252">
        <f>IF(A251="",ROW()-3-COUNTBLANK($A$4:$A251),A251+1)</f>
        <v>249</v>
      </c>
      <c r="B252" s="253">
        <f>IF(A252="","",IF(B251="",ROW()-3-COUNTBLANK($B$4:$B251),B251+1))</f>
        <v>249</v>
      </c>
      <c r="C252" s="239" t="str">
        <f t="shared" si="135"/>
        <v>S</v>
      </c>
      <c r="D252" s="240"/>
      <c r="E252" s="241" t="str">
        <f>IF(D252="","",COUNTIF($D$4:D252,D252))</f>
        <v/>
      </c>
      <c r="F252" s="310" t="str">
        <f>IF(D252="","",VLOOKUP(D252,'様式A-2'!$B$10:$E$434,4,0))</f>
        <v/>
      </c>
      <c r="G252" s="241"/>
      <c r="H252" s="241"/>
      <c r="I252" s="241"/>
      <c r="J252" s="241"/>
      <c r="K252" s="241"/>
      <c r="L252" s="346"/>
      <c r="M252" s="346"/>
      <c r="N252" s="346"/>
      <c r="O252" s="346"/>
      <c r="P252" s="388"/>
      <c r="Q252" s="242">
        <f t="shared" si="136"/>
        <v>0</v>
      </c>
      <c r="R252" s="243">
        <f t="shared" si="137"/>
        <v>0</v>
      </c>
      <c r="S252" s="243" t="str">
        <f t="shared" si="138"/>
        <v/>
      </c>
      <c r="T252" s="241"/>
      <c r="U252" s="241" t="str">
        <f t="shared" si="139"/>
        <v/>
      </c>
      <c r="V252" s="241" t="str">
        <f t="shared" si="173"/>
        <v/>
      </c>
      <c r="W252" s="241"/>
      <c r="X252" s="241"/>
      <c r="Y252" s="241" t="str">
        <f t="shared" si="140"/>
        <v/>
      </c>
      <c r="Z252" s="241" t="str">
        <f t="shared" si="141"/>
        <v/>
      </c>
      <c r="AA252" s="241" t="str">
        <f t="shared" si="132"/>
        <v/>
      </c>
      <c r="AB252" s="241" t="str">
        <f t="shared" si="142"/>
        <v/>
      </c>
      <c r="AC252" s="241" t="str">
        <f t="shared" si="143"/>
        <v/>
      </c>
      <c r="AD252" s="241" t="str">
        <f t="shared" si="144"/>
        <v/>
      </c>
      <c r="AE252" s="241" t="str">
        <f t="shared" si="133"/>
        <v/>
      </c>
      <c r="AF252" s="241" t="str">
        <f t="shared" si="134"/>
        <v/>
      </c>
      <c r="AG252" s="241"/>
      <c r="AH252" s="242" t="str">
        <f t="shared" si="172"/>
        <v/>
      </c>
      <c r="AI252" s="242" t="str">
        <f t="shared" si="145"/>
        <v/>
      </c>
      <c r="BG252" s="245">
        <f t="shared" si="146"/>
        <v>0</v>
      </c>
      <c r="BH252" s="242">
        <f t="shared" si="147"/>
        <v>0</v>
      </c>
      <c r="BI252" s="242">
        <f t="shared" si="148"/>
        <v>0</v>
      </c>
      <c r="BJ252" s="242">
        <f t="shared" si="149"/>
        <v>0</v>
      </c>
      <c r="BK252" s="351">
        <f t="shared" si="150"/>
        <v>0</v>
      </c>
      <c r="BL252" s="246">
        <f t="shared" si="151"/>
        <v>0</v>
      </c>
      <c r="BM252" s="243">
        <f t="shared" si="152"/>
        <v>0</v>
      </c>
      <c r="BN252" s="243">
        <f t="shared" si="153"/>
        <v>0</v>
      </c>
      <c r="BO252" s="247">
        <f t="shared" si="154"/>
        <v>0</v>
      </c>
      <c r="BP252" s="248">
        <f t="shared" si="155"/>
        <v>0</v>
      </c>
      <c r="BQ252" s="243">
        <f t="shared" si="156"/>
        <v>0</v>
      </c>
      <c r="BR252" s="243">
        <f t="shared" si="157"/>
        <v>0</v>
      </c>
      <c r="BS252" s="249">
        <f t="shared" si="158"/>
        <v>0</v>
      </c>
      <c r="BT252" s="255" t="str">
        <f t="shared" si="171"/>
        <v/>
      </c>
      <c r="BU252" s="350">
        <f t="shared" si="159"/>
        <v>0</v>
      </c>
      <c r="BV252" s="350">
        <f t="shared" si="160"/>
        <v>0</v>
      </c>
      <c r="BW252" s="350">
        <f t="shared" si="161"/>
        <v>0</v>
      </c>
      <c r="BX252" s="353">
        <f t="shared" si="162"/>
        <v>0</v>
      </c>
      <c r="BY252" s="246">
        <f t="shared" si="163"/>
        <v>0</v>
      </c>
      <c r="BZ252" s="243">
        <f t="shared" si="164"/>
        <v>0</v>
      </c>
      <c r="CA252" s="243">
        <f t="shared" si="165"/>
        <v>0</v>
      </c>
      <c r="CB252" s="247">
        <f t="shared" si="166"/>
        <v>0</v>
      </c>
      <c r="CC252" s="246">
        <f t="shared" si="167"/>
        <v>0</v>
      </c>
      <c r="CD252" s="243">
        <f t="shared" si="168"/>
        <v>0</v>
      </c>
      <c r="CE252" s="243">
        <f t="shared" si="169"/>
        <v>0</v>
      </c>
      <c r="CF252" s="243">
        <f t="shared" si="170"/>
        <v>0</v>
      </c>
    </row>
    <row r="253" spans="1:84" ht="20.100000000000001" customHeight="1" x14ac:dyDescent="0.15">
      <c r="A253" s="252">
        <f>IF(A252="",ROW()-3-COUNTBLANK($A$4:$A252),A252+1)</f>
        <v>250</v>
      </c>
      <c r="B253" s="253">
        <f>IF(A253="","",IF(B252="",ROW()-3-COUNTBLANK($B$4:$B252),B252+1))</f>
        <v>250</v>
      </c>
      <c r="C253" s="239" t="str">
        <f t="shared" si="135"/>
        <v>S</v>
      </c>
      <c r="D253" s="240"/>
      <c r="E253" s="241" t="str">
        <f>IF(D253="","",COUNTIF($D$4:D253,D253))</f>
        <v/>
      </c>
      <c r="F253" s="310" t="str">
        <f>IF(D253="","",VLOOKUP(D253,'様式A-2'!$B$10:$E$434,4,0))</f>
        <v/>
      </c>
      <c r="G253" s="241"/>
      <c r="H253" s="241"/>
      <c r="I253" s="241"/>
      <c r="J253" s="241"/>
      <c r="K253" s="241"/>
      <c r="L253" s="346"/>
      <c r="M253" s="346"/>
      <c r="N253" s="346"/>
      <c r="O253" s="346"/>
      <c r="P253" s="388"/>
      <c r="Q253" s="242">
        <f t="shared" si="136"/>
        <v>0</v>
      </c>
      <c r="R253" s="243">
        <f t="shared" si="137"/>
        <v>0</v>
      </c>
      <c r="S253" s="243" t="str">
        <f t="shared" si="138"/>
        <v/>
      </c>
      <c r="T253" s="241"/>
      <c r="U253" s="241" t="str">
        <f t="shared" si="139"/>
        <v/>
      </c>
      <c r="V253" s="241" t="str">
        <f t="shared" si="173"/>
        <v/>
      </c>
      <c r="W253" s="241"/>
      <c r="X253" s="241"/>
      <c r="Y253" s="241" t="str">
        <f t="shared" si="140"/>
        <v/>
      </c>
      <c r="Z253" s="241" t="str">
        <f t="shared" si="141"/>
        <v/>
      </c>
      <c r="AA253" s="241" t="str">
        <f t="shared" si="132"/>
        <v/>
      </c>
      <c r="AB253" s="241" t="str">
        <f t="shared" si="142"/>
        <v/>
      </c>
      <c r="AC253" s="241" t="str">
        <f t="shared" si="143"/>
        <v/>
      </c>
      <c r="AD253" s="241" t="str">
        <f t="shared" si="144"/>
        <v/>
      </c>
      <c r="AE253" s="241" t="str">
        <f t="shared" si="133"/>
        <v/>
      </c>
      <c r="AF253" s="241" t="str">
        <f t="shared" si="134"/>
        <v/>
      </c>
      <c r="AG253" s="241"/>
      <c r="AH253" s="242" t="str">
        <f t="shared" si="172"/>
        <v/>
      </c>
      <c r="AI253" s="242" t="str">
        <f t="shared" si="145"/>
        <v/>
      </c>
      <c r="BG253" s="245">
        <f t="shared" si="146"/>
        <v>0</v>
      </c>
      <c r="BH253" s="242">
        <f t="shared" si="147"/>
        <v>0</v>
      </c>
      <c r="BI253" s="242">
        <f t="shared" si="148"/>
        <v>0</v>
      </c>
      <c r="BJ253" s="242">
        <f t="shared" si="149"/>
        <v>0</v>
      </c>
      <c r="BK253" s="351">
        <f t="shared" si="150"/>
        <v>0</v>
      </c>
      <c r="BL253" s="246">
        <f t="shared" si="151"/>
        <v>0</v>
      </c>
      <c r="BM253" s="243">
        <f t="shared" si="152"/>
        <v>0</v>
      </c>
      <c r="BN253" s="243">
        <f t="shared" si="153"/>
        <v>0</v>
      </c>
      <c r="BO253" s="247">
        <f t="shared" si="154"/>
        <v>0</v>
      </c>
      <c r="BP253" s="248">
        <f t="shared" si="155"/>
        <v>0</v>
      </c>
      <c r="BQ253" s="243">
        <f t="shared" si="156"/>
        <v>0</v>
      </c>
      <c r="BR253" s="243">
        <f t="shared" si="157"/>
        <v>0</v>
      </c>
      <c r="BS253" s="249">
        <f t="shared" si="158"/>
        <v>0</v>
      </c>
      <c r="BT253" s="255" t="str">
        <f t="shared" si="171"/>
        <v/>
      </c>
      <c r="BU253" s="350">
        <f t="shared" si="159"/>
        <v>0</v>
      </c>
      <c r="BV253" s="350">
        <f t="shared" si="160"/>
        <v>0</v>
      </c>
      <c r="BW253" s="350">
        <f t="shared" si="161"/>
        <v>0</v>
      </c>
      <c r="BX253" s="353">
        <f t="shared" si="162"/>
        <v>0</v>
      </c>
      <c r="BY253" s="246">
        <f t="shared" si="163"/>
        <v>0</v>
      </c>
      <c r="BZ253" s="243">
        <f t="shared" si="164"/>
        <v>0</v>
      </c>
      <c r="CA253" s="243">
        <f t="shared" si="165"/>
        <v>0</v>
      </c>
      <c r="CB253" s="247">
        <f t="shared" si="166"/>
        <v>0</v>
      </c>
      <c r="CC253" s="246">
        <f t="shared" si="167"/>
        <v>0</v>
      </c>
      <c r="CD253" s="243">
        <f t="shared" si="168"/>
        <v>0</v>
      </c>
      <c r="CE253" s="243">
        <f t="shared" si="169"/>
        <v>0</v>
      </c>
      <c r="CF253" s="243">
        <f t="shared" si="170"/>
        <v>0</v>
      </c>
    </row>
    <row r="254" spans="1:84" ht="20.100000000000001" customHeight="1" x14ac:dyDescent="0.15">
      <c r="A254" s="252">
        <f>IF(A253="",ROW()-3-COUNTBLANK($A$4:$A253),A253+1)</f>
        <v>251</v>
      </c>
      <c r="B254" s="253">
        <f>IF(A254="","",IF(B253="",ROW()-3-COUNTBLANK($B$4:$B253),B253+1))</f>
        <v>251</v>
      </c>
      <c r="C254" s="239" t="str">
        <f t="shared" si="135"/>
        <v>S</v>
      </c>
      <c r="D254" s="240"/>
      <c r="E254" s="241" t="str">
        <f>IF(D254="","",COUNTIF($D$4:D254,D254))</f>
        <v/>
      </c>
      <c r="F254" s="310" t="str">
        <f>IF(D254="","",VLOOKUP(D254,'様式A-2'!$B$10:$E$434,4,0))</f>
        <v/>
      </c>
      <c r="G254" s="241"/>
      <c r="H254" s="241"/>
      <c r="I254" s="241"/>
      <c r="J254" s="241"/>
      <c r="K254" s="241"/>
      <c r="L254" s="346"/>
      <c r="M254" s="346"/>
      <c r="N254" s="346"/>
      <c r="O254" s="346"/>
      <c r="P254" s="388"/>
      <c r="Q254" s="242">
        <f t="shared" si="136"/>
        <v>0</v>
      </c>
      <c r="R254" s="243">
        <f t="shared" si="137"/>
        <v>0</v>
      </c>
      <c r="S254" s="243" t="str">
        <f t="shared" si="138"/>
        <v/>
      </c>
      <c r="T254" s="241"/>
      <c r="U254" s="241" t="str">
        <f t="shared" si="139"/>
        <v/>
      </c>
      <c r="V254" s="241" t="str">
        <f t="shared" si="173"/>
        <v/>
      </c>
      <c r="W254" s="241"/>
      <c r="X254" s="241"/>
      <c r="Y254" s="241" t="str">
        <f t="shared" si="140"/>
        <v/>
      </c>
      <c r="Z254" s="241" t="str">
        <f t="shared" si="141"/>
        <v/>
      </c>
      <c r="AA254" s="241" t="str">
        <f t="shared" si="132"/>
        <v/>
      </c>
      <c r="AB254" s="241" t="str">
        <f t="shared" si="142"/>
        <v/>
      </c>
      <c r="AC254" s="241" t="str">
        <f t="shared" si="143"/>
        <v/>
      </c>
      <c r="AD254" s="241" t="str">
        <f t="shared" si="144"/>
        <v/>
      </c>
      <c r="AE254" s="241" t="str">
        <f t="shared" si="133"/>
        <v/>
      </c>
      <c r="AF254" s="241" t="str">
        <f t="shared" si="134"/>
        <v/>
      </c>
      <c r="AG254" s="241"/>
      <c r="AH254" s="242" t="str">
        <f t="shared" si="172"/>
        <v/>
      </c>
      <c r="AI254" s="242" t="str">
        <f t="shared" si="145"/>
        <v/>
      </c>
      <c r="BG254" s="245">
        <f t="shared" si="146"/>
        <v>0</v>
      </c>
      <c r="BH254" s="242">
        <f t="shared" si="147"/>
        <v>0</v>
      </c>
      <c r="BI254" s="242">
        <f t="shared" si="148"/>
        <v>0</v>
      </c>
      <c r="BJ254" s="242">
        <f t="shared" si="149"/>
        <v>0</v>
      </c>
      <c r="BK254" s="351">
        <f t="shared" si="150"/>
        <v>0</v>
      </c>
      <c r="BL254" s="246">
        <f t="shared" si="151"/>
        <v>0</v>
      </c>
      <c r="BM254" s="243">
        <f t="shared" si="152"/>
        <v>0</v>
      </c>
      <c r="BN254" s="243">
        <f t="shared" si="153"/>
        <v>0</v>
      </c>
      <c r="BO254" s="247">
        <f t="shared" si="154"/>
        <v>0</v>
      </c>
      <c r="BP254" s="248">
        <f t="shared" si="155"/>
        <v>0</v>
      </c>
      <c r="BQ254" s="243">
        <f t="shared" si="156"/>
        <v>0</v>
      </c>
      <c r="BR254" s="243">
        <f t="shared" si="157"/>
        <v>0</v>
      </c>
      <c r="BS254" s="249">
        <f t="shared" si="158"/>
        <v>0</v>
      </c>
      <c r="BT254" s="255" t="str">
        <f t="shared" si="171"/>
        <v/>
      </c>
      <c r="BU254" s="350">
        <f t="shared" si="159"/>
        <v>0</v>
      </c>
      <c r="BV254" s="350">
        <f t="shared" si="160"/>
        <v>0</v>
      </c>
      <c r="BW254" s="350">
        <f t="shared" si="161"/>
        <v>0</v>
      </c>
      <c r="BX254" s="353">
        <f t="shared" si="162"/>
        <v>0</v>
      </c>
      <c r="BY254" s="246">
        <f t="shared" si="163"/>
        <v>0</v>
      </c>
      <c r="BZ254" s="243">
        <f t="shared" si="164"/>
        <v>0</v>
      </c>
      <c r="CA254" s="243">
        <f t="shared" si="165"/>
        <v>0</v>
      </c>
      <c r="CB254" s="247">
        <f t="shared" si="166"/>
        <v>0</v>
      </c>
      <c r="CC254" s="246">
        <f t="shared" si="167"/>
        <v>0</v>
      </c>
      <c r="CD254" s="243">
        <f t="shared" si="168"/>
        <v>0</v>
      </c>
      <c r="CE254" s="243">
        <f t="shared" si="169"/>
        <v>0</v>
      </c>
      <c r="CF254" s="243">
        <f t="shared" si="170"/>
        <v>0</v>
      </c>
    </row>
    <row r="255" spans="1:84" ht="20.100000000000001" customHeight="1" x14ac:dyDescent="0.15">
      <c r="A255" s="252">
        <f>IF(A254="",ROW()-3-COUNTBLANK($A$4:$A254),A254+1)</f>
        <v>252</v>
      </c>
      <c r="B255" s="253">
        <f>IF(A255="","",IF(B254="",ROW()-3-COUNTBLANK($B$4:$B254),B254+1))</f>
        <v>252</v>
      </c>
      <c r="C255" s="239" t="str">
        <f t="shared" si="135"/>
        <v>S</v>
      </c>
      <c r="D255" s="240"/>
      <c r="E255" s="241" t="str">
        <f>IF(D255="","",COUNTIF($D$4:D255,D255))</f>
        <v/>
      </c>
      <c r="F255" s="310" t="str">
        <f>IF(D255="","",VLOOKUP(D255,'様式A-2'!$B$10:$E$434,4,0))</f>
        <v/>
      </c>
      <c r="G255" s="241"/>
      <c r="H255" s="241"/>
      <c r="I255" s="241"/>
      <c r="J255" s="241"/>
      <c r="K255" s="241"/>
      <c r="L255" s="346"/>
      <c r="M255" s="346"/>
      <c r="N255" s="346"/>
      <c r="O255" s="346"/>
      <c r="P255" s="388"/>
      <c r="Q255" s="242">
        <f t="shared" si="136"/>
        <v>0</v>
      </c>
      <c r="R255" s="243">
        <f t="shared" si="137"/>
        <v>0</v>
      </c>
      <c r="S255" s="243" t="str">
        <f t="shared" si="138"/>
        <v/>
      </c>
      <c r="T255" s="241"/>
      <c r="U255" s="241" t="str">
        <f t="shared" si="139"/>
        <v/>
      </c>
      <c r="V255" s="241" t="str">
        <f t="shared" si="173"/>
        <v/>
      </c>
      <c r="W255" s="241"/>
      <c r="X255" s="241"/>
      <c r="Y255" s="241" t="str">
        <f t="shared" si="140"/>
        <v/>
      </c>
      <c r="Z255" s="241" t="str">
        <f t="shared" si="141"/>
        <v/>
      </c>
      <c r="AA255" s="241" t="str">
        <f t="shared" si="132"/>
        <v/>
      </c>
      <c r="AB255" s="241" t="str">
        <f t="shared" si="142"/>
        <v/>
      </c>
      <c r="AC255" s="241" t="str">
        <f t="shared" si="143"/>
        <v/>
      </c>
      <c r="AD255" s="241" t="str">
        <f t="shared" si="144"/>
        <v/>
      </c>
      <c r="AE255" s="241" t="str">
        <f t="shared" si="133"/>
        <v/>
      </c>
      <c r="AF255" s="241" t="str">
        <f t="shared" si="134"/>
        <v/>
      </c>
      <c r="AG255" s="241"/>
      <c r="AH255" s="242" t="str">
        <f t="shared" si="172"/>
        <v/>
      </c>
      <c r="AI255" s="242" t="str">
        <f t="shared" si="145"/>
        <v/>
      </c>
      <c r="BG255" s="245">
        <f t="shared" si="146"/>
        <v>0</v>
      </c>
      <c r="BH255" s="242">
        <f t="shared" si="147"/>
        <v>0</v>
      </c>
      <c r="BI255" s="242">
        <f t="shared" si="148"/>
        <v>0</v>
      </c>
      <c r="BJ255" s="242">
        <f t="shared" si="149"/>
        <v>0</v>
      </c>
      <c r="BK255" s="351">
        <f t="shared" si="150"/>
        <v>0</v>
      </c>
      <c r="BL255" s="246">
        <f t="shared" si="151"/>
        <v>0</v>
      </c>
      <c r="BM255" s="243">
        <f t="shared" si="152"/>
        <v>0</v>
      </c>
      <c r="BN255" s="243">
        <f t="shared" si="153"/>
        <v>0</v>
      </c>
      <c r="BO255" s="247">
        <f t="shared" si="154"/>
        <v>0</v>
      </c>
      <c r="BP255" s="248">
        <f t="shared" si="155"/>
        <v>0</v>
      </c>
      <c r="BQ255" s="243">
        <f t="shared" si="156"/>
        <v>0</v>
      </c>
      <c r="BR255" s="243">
        <f t="shared" si="157"/>
        <v>0</v>
      </c>
      <c r="BS255" s="249">
        <f t="shared" si="158"/>
        <v>0</v>
      </c>
      <c r="BT255" s="255" t="str">
        <f t="shared" si="171"/>
        <v/>
      </c>
      <c r="BU255" s="350">
        <f t="shared" si="159"/>
        <v>0</v>
      </c>
      <c r="BV255" s="350">
        <f t="shared" si="160"/>
        <v>0</v>
      </c>
      <c r="BW255" s="350">
        <f t="shared" si="161"/>
        <v>0</v>
      </c>
      <c r="BX255" s="353">
        <f t="shared" si="162"/>
        <v>0</v>
      </c>
      <c r="BY255" s="246">
        <f t="shared" si="163"/>
        <v>0</v>
      </c>
      <c r="BZ255" s="243">
        <f t="shared" si="164"/>
        <v>0</v>
      </c>
      <c r="CA255" s="243">
        <f t="shared" si="165"/>
        <v>0</v>
      </c>
      <c r="CB255" s="247">
        <f t="shared" si="166"/>
        <v>0</v>
      </c>
      <c r="CC255" s="246">
        <f t="shared" si="167"/>
        <v>0</v>
      </c>
      <c r="CD255" s="243">
        <f t="shared" si="168"/>
        <v>0</v>
      </c>
      <c r="CE255" s="243">
        <f t="shared" si="169"/>
        <v>0</v>
      </c>
      <c r="CF255" s="243">
        <f t="shared" si="170"/>
        <v>0</v>
      </c>
    </row>
    <row r="256" spans="1:84" ht="20.100000000000001" customHeight="1" x14ac:dyDescent="0.15">
      <c r="A256" s="252">
        <f>IF(A255="",ROW()-3-COUNTBLANK($A$4:$A255),A255+1)</f>
        <v>253</v>
      </c>
      <c r="B256" s="253">
        <f>IF(A256="","",IF(B255="",ROW()-3-COUNTBLANK($B$4:$B255),B255+1))</f>
        <v>253</v>
      </c>
      <c r="C256" s="239" t="str">
        <f t="shared" si="135"/>
        <v>S</v>
      </c>
      <c r="D256" s="240"/>
      <c r="E256" s="241" t="str">
        <f>IF(D256="","",COUNTIF($D$4:D256,D256))</f>
        <v/>
      </c>
      <c r="F256" s="310" t="str">
        <f>IF(D256="","",VLOOKUP(D256,'様式A-2'!$B$10:$E$434,4,0))</f>
        <v/>
      </c>
      <c r="G256" s="241"/>
      <c r="H256" s="241"/>
      <c r="I256" s="241"/>
      <c r="J256" s="241"/>
      <c r="K256" s="241"/>
      <c r="L256" s="346"/>
      <c r="M256" s="346"/>
      <c r="N256" s="346"/>
      <c r="O256" s="346"/>
      <c r="P256" s="388"/>
      <c r="Q256" s="242">
        <f t="shared" si="136"/>
        <v>0</v>
      </c>
      <c r="R256" s="243">
        <f t="shared" si="137"/>
        <v>0</v>
      </c>
      <c r="S256" s="243" t="str">
        <f t="shared" si="138"/>
        <v/>
      </c>
      <c r="T256" s="241"/>
      <c r="U256" s="241" t="str">
        <f t="shared" si="139"/>
        <v/>
      </c>
      <c r="V256" s="241" t="str">
        <f t="shared" si="173"/>
        <v/>
      </c>
      <c r="W256" s="241"/>
      <c r="X256" s="241"/>
      <c r="Y256" s="241" t="str">
        <f t="shared" si="140"/>
        <v/>
      </c>
      <c r="Z256" s="241" t="str">
        <f t="shared" si="141"/>
        <v/>
      </c>
      <c r="AA256" s="241" t="str">
        <f t="shared" si="132"/>
        <v/>
      </c>
      <c r="AB256" s="241" t="str">
        <f t="shared" si="142"/>
        <v/>
      </c>
      <c r="AC256" s="241" t="str">
        <f t="shared" si="143"/>
        <v/>
      </c>
      <c r="AD256" s="241" t="str">
        <f t="shared" si="144"/>
        <v/>
      </c>
      <c r="AE256" s="241" t="str">
        <f t="shared" si="133"/>
        <v/>
      </c>
      <c r="AF256" s="241" t="str">
        <f t="shared" si="134"/>
        <v/>
      </c>
      <c r="AG256" s="241"/>
      <c r="AH256" s="242" t="str">
        <f t="shared" si="172"/>
        <v/>
      </c>
      <c r="AI256" s="242" t="str">
        <f t="shared" si="145"/>
        <v/>
      </c>
      <c r="BG256" s="245">
        <f t="shared" si="146"/>
        <v>0</v>
      </c>
      <c r="BH256" s="242">
        <f t="shared" si="147"/>
        <v>0</v>
      </c>
      <c r="BI256" s="242">
        <f t="shared" si="148"/>
        <v>0</v>
      </c>
      <c r="BJ256" s="242">
        <f t="shared" si="149"/>
        <v>0</v>
      </c>
      <c r="BK256" s="351">
        <f t="shared" si="150"/>
        <v>0</v>
      </c>
      <c r="BL256" s="246">
        <f t="shared" si="151"/>
        <v>0</v>
      </c>
      <c r="BM256" s="243">
        <f t="shared" si="152"/>
        <v>0</v>
      </c>
      <c r="BN256" s="243">
        <f t="shared" si="153"/>
        <v>0</v>
      </c>
      <c r="BO256" s="247">
        <f t="shared" si="154"/>
        <v>0</v>
      </c>
      <c r="BP256" s="248">
        <f t="shared" si="155"/>
        <v>0</v>
      </c>
      <c r="BQ256" s="243">
        <f t="shared" si="156"/>
        <v>0</v>
      </c>
      <c r="BR256" s="243">
        <f t="shared" si="157"/>
        <v>0</v>
      </c>
      <c r="BS256" s="249">
        <f t="shared" si="158"/>
        <v>0</v>
      </c>
      <c r="BT256" s="255" t="str">
        <f t="shared" si="171"/>
        <v/>
      </c>
      <c r="BU256" s="350">
        <f t="shared" si="159"/>
        <v>0</v>
      </c>
      <c r="BV256" s="350">
        <f t="shared" si="160"/>
        <v>0</v>
      </c>
      <c r="BW256" s="350">
        <f t="shared" si="161"/>
        <v>0</v>
      </c>
      <c r="BX256" s="353">
        <f t="shared" si="162"/>
        <v>0</v>
      </c>
      <c r="BY256" s="246">
        <f t="shared" si="163"/>
        <v>0</v>
      </c>
      <c r="BZ256" s="243">
        <f t="shared" si="164"/>
        <v>0</v>
      </c>
      <c r="CA256" s="243">
        <f t="shared" si="165"/>
        <v>0</v>
      </c>
      <c r="CB256" s="247">
        <f t="shared" si="166"/>
        <v>0</v>
      </c>
      <c r="CC256" s="246">
        <f t="shared" si="167"/>
        <v>0</v>
      </c>
      <c r="CD256" s="243">
        <f t="shared" si="168"/>
        <v>0</v>
      </c>
      <c r="CE256" s="243">
        <f t="shared" si="169"/>
        <v>0</v>
      </c>
      <c r="CF256" s="243">
        <f t="shared" si="170"/>
        <v>0</v>
      </c>
    </row>
    <row r="257" spans="1:84" ht="20.100000000000001" customHeight="1" x14ac:dyDescent="0.15">
      <c r="A257" s="252">
        <f>IF(A256="",ROW()-3-COUNTBLANK($A$4:$A256),A256+1)</f>
        <v>254</v>
      </c>
      <c r="B257" s="253">
        <f>IF(A257="","",IF(B256="",ROW()-3-COUNTBLANK($B$4:$B256),B256+1))</f>
        <v>254</v>
      </c>
      <c r="C257" s="239" t="str">
        <f t="shared" si="135"/>
        <v>S</v>
      </c>
      <c r="D257" s="240"/>
      <c r="E257" s="241" t="str">
        <f>IF(D257="","",COUNTIF($D$4:D257,D257))</f>
        <v/>
      </c>
      <c r="F257" s="310" t="str">
        <f>IF(D257="","",VLOOKUP(D257,'様式A-2'!$B$10:$E$434,4,0))</f>
        <v/>
      </c>
      <c r="G257" s="241"/>
      <c r="H257" s="241"/>
      <c r="I257" s="241"/>
      <c r="J257" s="241"/>
      <c r="K257" s="241"/>
      <c r="L257" s="346"/>
      <c r="M257" s="346"/>
      <c r="N257" s="346"/>
      <c r="O257" s="346"/>
      <c r="P257" s="388"/>
      <c r="Q257" s="242">
        <f t="shared" si="136"/>
        <v>0</v>
      </c>
      <c r="R257" s="243">
        <f t="shared" si="137"/>
        <v>0</v>
      </c>
      <c r="S257" s="243" t="str">
        <f t="shared" si="138"/>
        <v/>
      </c>
      <c r="T257" s="241"/>
      <c r="U257" s="241" t="str">
        <f t="shared" si="139"/>
        <v/>
      </c>
      <c r="V257" s="241" t="str">
        <f t="shared" si="173"/>
        <v/>
      </c>
      <c r="W257" s="241"/>
      <c r="X257" s="241"/>
      <c r="Y257" s="241" t="str">
        <f t="shared" si="140"/>
        <v/>
      </c>
      <c r="Z257" s="241" t="str">
        <f t="shared" si="141"/>
        <v/>
      </c>
      <c r="AA257" s="241" t="str">
        <f t="shared" si="132"/>
        <v/>
      </c>
      <c r="AB257" s="241" t="str">
        <f t="shared" si="142"/>
        <v/>
      </c>
      <c r="AC257" s="241" t="str">
        <f t="shared" si="143"/>
        <v/>
      </c>
      <c r="AD257" s="241" t="str">
        <f t="shared" si="144"/>
        <v/>
      </c>
      <c r="AE257" s="241" t="str">
        <f t="shared" si="133"/>
        <v/>
      </c>
      <c r="AF257" s="241" t="str">
        <f t="shared" si="134"/>
        <v/>
      </c>
      <c r="AG257" s="241"/>
      <c r="AH257" s="242" t="str">
        <f t="shared" si="172"/>
        <v/>
      </c>
      <c r="AI257" s="242" t="str">
        <f t="shared" si="145"/>
        <v/>
      </c>
      <c r="BG257" s="245">
        <f t="shared" si="146"/>
        <v>0</v>
      </c>
      <c r="BH257" s="242">
        <f t="shared" si="147"/>
        <v>0</v>
      </c>
      <c r="BI257" s="242">
        <f t="shared" si="148"/>
        <v>0</v>
      </c>
      <c r="BJ257" s="242">
        <f t="shared" si="149"/>
        <v>0</v>
      </c>
      <c r="BK257" s="351">
        <f t="shared" si="150"/>
        <v>0</v>
      </c>
      <c r="BL257" s="246">
        <f t="shared" si="151"/>
        <v>0</v>
      </c>
      <c r="BM257" s="243">
        <f t="shared" si="152"/>
        <v>0</v>
      </c>
      <c r="BN257" s="243">
        <f t="shared" si="153"/>
        <v>0</v>
      </c>
      <c r="BO257" s="247">
        <f t="shared" si="154"/>
        <v>0</v>
      </c>
      <c r="BP257" s="248">
        <f t="shared" si="155"/>
        <v>0</v>
      </c>
      <c r="BQ257" s="243">
        <f t="shared" si="156"/>
        <v>0</v>
      </c>
      <c r="BR257" s="243">
        <f t="shared" si="157"/>
        <v>0</v>
      </c>
      <c r="BS257" s="249">
        <f t="shared" si="158"/>
        <v>0</v>
      </c>
      <c r="BT257" s="255" t="str">
        <f t="shared" si="171"/>
        <v/>
      </c>
      <c r="BU257" s="350">
        <f t="shared" si="159"/>
        <v>0</v>
      </c>
      <c r="BV257" s="350">
        <f t="shared" si="160"/>
        <v>0</v>
      </c>
      <c r="BW257" s="350">
        <f t="shared" si="161"/>
        <v>0</v>
      </c>
      <c r="BX257" s="353">
        <f t="shared" si="162"/>
        <v>0</v>
      </c>
      <c r="BY257" s="246">
        <f t="shared" si="163"/>
        <v>0</v>
      </c>
      <c r="BZ257" s="243">
        <f t="shared" si="164"/>
        <v>0</v>
      </c>
      <c r="CA257" s="243">
        <f t="shared" si="165"/>
        <v>0</v>
      </c>
      <c r="CB257" s="247">
        <f t="shared" si="166"/>
        <v>0</v>
      </c>
      <c r="CC257" s="246">
        <f t="shared" si="167"/>
        <v>0</v>
      </c>
      <c r="CD257" s="243">
        <f t="shared" si="168"/>
        <v>0</v>
      </c>
      <c r="CE257" s="243">
        <f t="shared" si="169"/>
        <v>0</v>
      </c>
      <c r="CF257" s="243">
        <f t="shared" si="170"/>
        <v>0</v>
      </c>
    </row>
    <row r="258" spans="1:84" ht="20.100000000000001" customHeight="1" x14ac:dyDescent="0.15">
      <c r="A258" s="252">
        <f>IF(A257="",ROW()-3-COUNTBLANK($A$4:$A257),A257+1)</f>
        <v>255</v>
      </c>
      <c r="B258" s="253">
        <f>IF(A258="","",IF(B257="",ROW()-3-COUNTBLANK($B$4:$B257),B257+1))</f>
        <v>255</v>
      </c>
      <c r="C258" s="239" t="str">
        <f t="shared" si="135"/>
        <v>S</v>
      </c>
      <c r="D258" s="240"/>
      <c r="E258" s="241" t="str">
        <f>IF(D258="","",COUNTIF($D$4:D258,D258))</f>
        <v/>
      </c>
      <c r="F258" s="310" t="str">
        <f>IF(D258="","",VLOOKUP(D258,'様式A-2'!$B$10:$E$434,4,0))</f>
        <v/>
      </c>
      <c r="G258" s="241"/>
      <c r="H258" s="241"/>
      <c r="I258" s="241"/>
      <c r="J258" s="241"/>
      <c r="K258" s="241"/>
      <c r="L258" s="346"/>
      <c r="M258" s="346"/>
      <c r="N258" s="346"/>
      <c r="O258" s="346"/>
      <c r="P258" s="388"/>
      <c r="Q258" s="242">
        <f t="shared" si="136"/>
        <v>0</v>
      </c>
      <c r="R258" s="243">
        <f t="shared" si="137"/>
        <v>0</v>
      </c>
      <c r="S258" s="243" t="str">
        <f t="shared" si="138"/>
        <v/>
      </c>
      <c r="T258" s="241"/>
      <c r="U258" s="241" t="str">
        <f t="shared" si="139"/>
        <v/>
      </c>
      <c r="V258" s="241" t="str">
        <f t="shared" si="173"/>
        <v/>
      </c>
      <c r="W258" s="241"/>
      <c r="X258" s="241"/>
      <c r="Y258" s="241" t="str">
        <f t="shared" si="140"/>
        <v/>
      </c>
      <c r="Z258" s="241" t="str">
        <f t="shared" si="141"/>
        <v/>
      </c>
      <c r="AA258" s="241" t="str">
        <f t="shared" si="132"/>
        <v/>
      </c>
      <c r="AB258" s="241" t="str">
        <f t="shared" si="142"/>
        <v/>
      </c>
      <c r="AC258" s="241" t="str">
        <f t="shared" si="143"/>
        <v/>
      </c>
      <c r="AD258" s="241" t="str">
        <f t="shared" si="144"/>
        <v/>
      </c>
      <c r="AE258" s="241" t="str">
        <f t="shared" si="133"/>
        <v/>
      </c>
      <c r="AF258" s="241" t="str">
        <f t="shared" si="134"/>
        <v/>
      </c>
      <c r="AG258" s="241"/>
      <c r="AH258" s="242" t="str">
        <f t="shared" si="172"/>
        <v/>
      </c>
      <c r="AI258" s="242" t="str">
        <f t="shared" si="145"/>
        <v/>
      </c>
      <c r="BG258" s="245">
        <f t="shared" si="146"/>
        <v>0</v>
      </c>
      <c r="BH258" s="242">
        <f t="shared" si="147"/>
        <v>0</v>
      </c>
      <c r="BI258" s="242">
        <f t="shared" si="148"/>
        <v>0</v>
      </c>
      <c r="BJ258" s="242">
        <f t="shared" si="149"/>
        <v>0</v>
      </c>
      <c r="BK258" s="351">
        <f t="shared" si="150"/>
        <v>0</v>
      </c>
      <c r="BL258" s="246">
        <f t="shared" si="151"/>
        <v>0</v>
      </c>
      <c r="BM258" s="243">
        <f t="shared" si="152"/>
        <v>0</v>
      </c>
      <c r="BN258" s="243">
        <f t="shared" si="153"/>
        <v>0</v>
      </c>
      <c r="BO258" s="247">
        <f t="shared" si="154"/>
        <v>0</v>
      </c>
      <c r="BP258" s="248">
        <f t="shared" si="155"/>
        <v>0</v>
      </c>
      <c r="BQ258" s="243">
        <f t="shared" si="156"/>
        <v>0</v>
      </c>
      <c r="BR258" s="243">
        <f t="shared" si="157"/>
        <v>0</v>
      </c>
      <c r="BS258" s="249">
        <f t="shared" si="158"/>
        <v>0</v>
      </c>
      <c r="BT258" s="255" t="str">
        <f t="shared" si="171"/>
        <v/>
      </c>
      <c r="BU258" s="350">
        <f t="shared" si="159"/>
        <v>0</v>
      </c>
      <c r="BV258" s="350">
        <f t="shared" si="160"/>
        <v>0</v>
      </c>
      <c r="BW258" s="350">
        <f t="shared" si="161"/>
        <v>0</v>
      </c>
      <c r="BX258" s="353">
        <f t="shared" si="162"/>
        <v>0</v>
      </c>
      <c r="BY258" s="246">
        <f t="shared" si="163"/>
        <v>0</v>
      </c>
      <c r="BZ258" s="243">
        <f t="shared" si="164"/>
        <v>0</v>
      </c>
      <c r="CA258" s="243">
        <f t="shared" si="165"/>
        <v>0</v>
      </c>
      <c r="CB258" s="247">
        <f t="shared" si="166"/>
        <v>0</v>
      </c>
      <c r="CC258" s="246">
        <f t="shared" si="167"/>
        <v>0</v>
      </c>
      <c r="CD258" s="243">
        <f t="shared" si="168"/>
        <v>0</v>
      </c>
      <c r="CE258" s="243">
        <f t="shared" si="169"/>
        <v>0</v>
      </c>
      <c r="CF258" s="243">
        <f t="shared" si="170"/>
        <v>0</v>
      </c>
    </row>
    <row r="259" spans="1:84" ht="20.100000000000001" customHeight="1" x14ac:dyDescent="0.15">
      <c r="A259" s="252">
        <f>IF(A258="",ROW()-3-COUNTBLANK($A$4:$A258),A258+1)</f>
        <v>256</v>
      </c>
      <c r="B259" s="253">
        <f>IF(A259="","",IF(B258="",ROW()-3-COUNTBLANK($B$4:$B258),B258+1))</f>
        <v>256</v>
      </c>
      <c r="C259" s="239" t="str">
        <f t="shared" si="135"/>
        <v>S</v>
      </c>
      <c r="D259" s="240"/>
      <c r="E259" s="241" t="str">
        <f>IF(D259="","",COUNTIF($D$4:D259,D259))</f>
        <v/>
      </c>
      <c r="F259" s="310" t="str">
        <f>IF(D259="","",VLOOKUP(D259,'様式A-2'!$B$10:$E$434,4,0))</f>
        <v/>
      </c>
      <c r="G259" s="241"/>
      <c r="H259" s="241"/>
      <c r="I259" s="241"/>
      <c r="J259" s="241"/>
      <c r="K259" s="241"/>
      <c r="L259" s="346"/>
      <c r="M259" s="346"/>
      <c r="N259" s="346"/>
      <c r="O259" s="346"/>
      <c r="P259" s="388"/>
      <c r="Q259" s="242">
        <f t="shared" si="136"/>
        <v>0</v>
      </c>
      <c r="R259" s="243">
        <f t="shared" si="137"/>
        <v>0</v>
      </c>
      <c r="S259" s="243" t="str">
        <f t="shared" si="138"/>
        <v/>
      </c>
      <c r="T259" s="241"/>
      <c r="U259" s="241" t="str">
        <f t="shared" si="139"/>
        <v/>
      </c>
      <c r="V259" s="241" t="str">
        <f t="shared" si="173"/>
        <v/>
      </c>
      <c r="W259" s="241"/>
      <c r="X259" s="241"/>
      <c r="Y259" s="241" t="str">
        <f t="shared" si="140"/>
        <v/>
      </c>
      <c r="Z259" s="241" t="str">
        <f t="shared" si="141"/>
        <v/>
      </c>
      <c r="AA259" s="241" t="str">
        <f t="shared" si="132"/>
        <v/>
      </c>
      <c r="AB259" s="241" t="str">
        <f t="shared" si="142"/>
        <v/>
      </c>
      <c r="AC259" s="241" t="str">
        <f t="shared" si="143"/>
        <v/>
      </c>
      <c r="AD259" s="241" t="str">
        <f t="shared" si="144"/>
        <v/>
      </c>
      <c r="AE259" s="241" t="str">
        <f t="shared" si="133"/>
        <v/>
      </c>
      <c r="AF259" s="241" t="str">
        <f t="shared" si="134"/>
        <v/>
      </c>
      <c r="AG259" s="241"/>
      <c r="AH259" s="242" t="str">
        <f t="shared" si="172"/>
        <v/>
      </c>
      <c r="AI259" s="242" t="str">
        <f t="shared" si="145"/>
        <v/>
      </c>
      <c r="BG259" s="245">
        <f t="shared" si="146"/>
        <v>0</v>
      </c>
      <c r="BH259" s="242">
        <f t="shared" si="147"/>
        <v>0</v>
      </c>
      <c r="BI259" s="242">
        <f t="shared" si="148"/>
        <v>0</v>
      </c>
      <c r="BJ259" s="242">
        <f t="shared" si="149"/>
        <v>0</v>
      </c>
      <c r="BK259" s="351">
        <f t="shared" si="150"/>
        <v>0</v>
      </c>
      <c r="BL259" s="246">
        <f t="shared" si="151"/>
        <v>0</v>
      </c>
      <c r="BM259" s="243">
        <f t="shared" si="152"/>
        <v>0</v>
      </c>
      <c r="BN259" s="243">
        <f t="shared" si="153"/>
        <v>0</v>
      </c>
      <c r="BO259" s="247">
        <f t="shared" si="154"/>
        <v>0</v>
      </c>
      <c r="BP259" s="248">
        <f t="shared" si="155"/>
        <v>0</v>
      </c>
      <c r="BQ259" s="243">
        <f t="shared" si="156"/>
        <v>0</v>
      </c>
      <c r="BR259" s="243">
        <f t="shared" si="157"/>
        <v>0</v>
      </c>
      <c r="BS259" s="249">
        <f t="shared" si="158"/>
        <v>0</v>
      </c>
      <c r="BT259" s="255" t="str">
        <f t="shared" si="171"/>
        <v/>
      </c>
      <c r="BU259" s="350">
        <f t="shared" si="159"/>
        <v>0</v>
      </c>
      <c r="BV259" s="350">
        <f t="shared" si="160"/>
        <v>0</v>
      </c>
      <c r="BW259" s="350">
        <f t="shared" si="161"/>
        <v>0</v>
      </c>
      <c r="BX259" s="353">
        <f t="shared" si="162"/>
        <v>0</v>
      </c>
      <c r="BY259" s="246">
        <f t="shared" si="163"/>
        <v>0</v>
      </c>
      <c r="BZ259" s="243">
        <f t="shared" si="164"/>
        <v>0</v>
      </c>
      <c r="CA259" s="243">
        <f t="shared" si="165"/>
        <v>0</v>
      </c>
      <c r="CB259" s="247">
        <f t="shared" si="166"/>
        <v>0</v>
      </c>
      <c r="CC259" s="246">
        <f t="shared" si="167"/>
        <v>0</v>
      </c>
      <c r="CD259" s="243">
        <f t="shared" si="168"/>
        <v>0</v>
      </c>
      <c r="CE259" s="243">
        <f t="shared" si="169"/>
        <v>0</v>
      </c>
      <c r="CF259" s="243">
        <f t="shared" si="170"/>
        <v>0</v>
      </c>
    </row>
    <row r="260" spans="1:84" ht="20.100000000000001" customHeight="1" x14ac:dyDescent="0.15">
      <c r="A260" s="252">
        <f>IF(A259="",ROW()-3-COUNTBLANK($A$4:$A259),A259+1)</f>
        <v>257</v>
      </c>
      <c r="B260" s="253">
        <f>IF(A260="","",IF(B259="",ROW()-3-COUNTBLANK($B$4:$B259),B259+1))</f>
        <v>257</v>
      </c>
      <c r="C260" s="239" t="str">
        <f t="shared" si="135"/>
        <v>S</v>
      </c>
      <c r="D260" s="240"/>
      <c r="E260" s="241" t="str">
        <f>IF(D260="","",COUNTIF($D$4:D260,D260))</f>
        <v/>
      </c>
      <c r="F260" s="310" t="str">
        <f>IF(D260="","",VLOOKUP(D260,'様式A-2'!$B$10:$E$434,4,0))</f>
        <v/>
      </c>
      <c r="G260" s="241"/>
      <c r="H260" s="241"/>
      <c r="I260" s="241"/>
      <c r="J260" s="241"/>
      <c r="K260" s="241"/>
      <c r="L260" s="346"/>
      <c r="M260" s="346"/>
      <c r="N260" s="346"/>
      <c r="O260" s="346"/>
      <c r="P260" s="388"/>
      <c r="Q260" s="242">
        <f t="shared" si="136"/>
        <v>0</v>
      </c>
      <c r="R260" s="243">
        <f t="shared" si="137"/>
        <v>0</v>
      </c>
      <c r="S260" s="243" t="str">
        <f t="shared" si="138"/>
        <v/>
      </c>
      <c r="T260" s="241"/>
      <c r="U260" s="241" t="str">
        <f t="shared" si="139"/>
        <v/>
      </c>
      <c r="V260" s="241" t="str">
        <f t="shared" si="173"/>
        <v/>
      </c>
      <c r="W260" s="241"/>
      <c r="X260" s="241"/>
      <c r="Y260" s="241" t="str">
        <f t="shared" si="140"/>
        <v/>
      </c>
      <c r="Z260" s="241" t="str">
        <f t="shared" si="141"/>
        <v/>
      </c>
      <c r="AA260" s="241" t="str">
        <f t="shared" ref="AA260:AA323" si="174">IF(D260="","",IF(OR(X260="Ⅲ",X260="Ⅳ"),"要","否"))</f>
        <v/>
      </c>
      <c r="AB260" s="241" t="str">
        <f t="shared" si="142"/>
        <v/>
      </c>
      <c r="AC260" s="241" t="str">
        <f t="shared" si="143"/>
        <v/>
      </c>
      <c r="AD260" s="241" t="str">
        <f t="shared" si="144"/>
        <v/>
      </c>
      <c r="AE260" s="241" t="str">
        <f t="shared" ref="AE260:AE323" si="175">IF(D260="","",INDEX($AT$4:$AX$45,MATCH(K260,$AS$4:$AS$45,0),MATCH(X260,$AT$3:$AX$3,0)))</f>
        <v/>
      </c>
      <c r="AF260" s="241" t="str">
        <f t="shared" ref="AF260:AF323" si="176">IF(D260="","",INDEX($BA$4:$BE$45,MATCH(K260,$AZ$4:$AZ$45,0),MATCH(X260,$BA$3:$BE$3,0)))</f>
        <v/>
      </c>
      <c r="AG260" s="241"/>
      <c r="AH260" s="242" t="str">
        <f t="shared" si="172"/>
        <v/>
      </c>
      <c r="AI260" s="242" t="str">
        <f t="shared" si="145"/>
        <v/>
      </c>
      <c r="BG260" s="245">
        <f t="shared" si="146"/>
        <v>0</v>
      </c>
      <c r="BH260" s="242">
        <f t="shared" si="147"/>
        <v>0</v>
      </c>
      <c r="BI260" s="242">
        <f t="shared" si="148"/>
        <v>0</v>
      </c>
      <c r="BJ260" s="242">
        <f t="shared" si="149"/>
        <v>0</v>
      </c>
      <c r="BK260" s="351">
        <f t="shared" si="150"/>
        <v>0</v>
      </c>
      <c r="BL260" s="246">
        <f t="shared" si="151"/>
        <v>0</v>
      </c>
      <c r="BM260" s="243">
        <f t="shared" si="152"/>
        <v>0</v>
      </c>
      <c r="BN260" s="243">
        <f t="shared" si="153"/>
        <v>0</v>
      </c>
      <c r="BO260" s="247">
        <f t="shared" si="154"/>
        <v>0</v>
      </c>
      <c r="BP260" s="248">
        <f t="shared" si="155"/>
        <v>0</v>
      </c>
      <c r="BQ260" s="243">
        <f t="shared" si="156"/>
        <v>0</v>
      </c>
      <c r="BR260" s="243">
        <f t="shared" si="157"/>
        <v>0</v>
      </c>
      <c r="BS260" s="249">
        <f t="shared" si="158"/>
        <v>0</v>
      </c>
      <c r="BT260" s="255" t="str">
        <f t="shared" si="171"/>
        <v/>
      </c>
      <c r="BU260" s="350">
        <f t="shared" si="159"/>
        <v>0</v>
      </c>
      <c r="BV260" s="350">
        <f t="shared" si="160"/>
        <v>0</v>
      </c>
      <c r="BW260" s="350">
        <f t="shared" si="161"/>
        <v>0</v>
      </c>
      <c r="BX260" s="353">
        <f t="shared" si="162"/>
        <v>0</v>
      </c>
      <c r="BY260" s="246">
        <f t="shared" si="163"/>
        <v>0</v>
      </c>
      <c r="BZ260" s="243">
        <f t="shared" si="164"/>
        <v>0</v>
      </c>
      <c r="CA260" s="243">
        <f t="shared" si="165"/>
        <v>0</v>
      </c>
      <c r="CB260" s="247">
        <f t="shared" si="166"/>
        <v>0</v>
      </c>
      <c r="CC260" s="246">
        <f t="shared" si="167"/>
        <v>0</v>
      </c>
      <c r="CD260" s="243">
        <f t="shared" si="168"/>
        <v>0</v>
      </c>
      <c r="CE260" s="243">
        <f t="shared" si="169"/>
        <v>0</v>
      </c>
      <c r="CF260" s="243">
        <f t="shared" si="170"/>
        <v>0</v>
      </c>
    </row>
    <row r="261" spans="1:84" ht="20.100000000000001" customHeight="1" x14ac:dyDescent="0.15">
      <c r="A261" s="252">
        <f>IF(A260="",ROW()-3-COUNTBLANK($A$4:$A260),A260+1)</f>
        <v>258</v>
      </c>
      <c r="B261" s="253">
        <f>IF(A261="","",IF(B260="",ROW()-3-COUNTBLANK($B$4:$B260),B260+1))</f>
        <v>258</v>
      </c>
      <c r="C261" s="239" t="str">
        <f t="shared" ref="C261:C324" si="177">D261&amp;"S"&amp;E261</f>
        <v>S</v>
      </c>
      <c r="D261" s="240"/>
      <c r="E261" s="241" t="str">
        <f>IF(D261="","",COUNTIF($D$4:D261,D261))</f>
        <v/>
      </c>
      <c r="F261" s="310" t="str">
        <f>IF(D261="","",VLOOKUP(D261,'様式A-2'!$B$10:$E$434,4,0))</f>
        <v/>
      </c>
      <c r="G261" s="241"/>
      <c r="H261" s="241"/>
      <c r="I261" s="241"/>
      <c r="J261" s="241"/>
      <c r="K261" s="241"/>
      <c r="L261" s="346"/>
      <c r="M261" s="346"/>
      <c r="N261" s="346"/>
      <c r="O261" s="346"/>
      <c r="P261" s="388"/>
      <c r="Q261" s="242">
        <f t="shared" ref="Q261:Q324" si="178">IF(C261="","",IF(K261="ひび割れ","幅"&amp;TEXT(L261,"0.0")&amp;"mm×長さ"&amp;TEXT(M261,"0.0")&amp;"m",IF(N261="",P261,TEXT(N261,"0.0")&amp;"m×"&amp;TEXT(O261,"0.0")&amp;"m "&amp;P261)))</f>
        <v>0</v>
      </c>
      <c r="R261" s="243">
        <f t="shared" ref="R261:R324" si="179">ROUND(N261*O261,2)</f>
        <v>0</v>
      </c>
      <c r="S261" s="243" t="str">
        <f t="shared" ref="S261:S324" si="180">IF(K261="ひび割れ","幅"&amp;TEXT(L261,"0.0")&amp;"mm "&amp;J261,IF(P261="","",P261))</f>
        <v/>
      </c>
      <c r="T261" s="241"/>
      <c r="U261" s="241" t="str">
        <f t="shared" ref="U261:U324" si="181">IF(T261="新規確認","－","")</f>
        <v/>
      </c>
      <c r="V261" s="241" t="str">
        <f t="shared" si="173"/>
        <v/>
      </c>
      <c r="W261" s="241"/>
      <c r="X261" s="241"/>
      <c r="Y261" s="241" t="str">
        <f t="shared" ref="Y261:Y324" si="182">IF(D261="","",IF(AND(W261&lt;&gt;"",OR(W261="Ⅱa",W261="Ⅱb")),"Ⅱ",IF(W261&lt;&gt;"",W261,IF(OR(X261="Ⅱa",X261="Ⅱb"),"Ⅱ",X261))))</f>
        <v/>
      </c>
      <c r="Z261" s="241" t="str">
        <f t="shared" ref="Z261:Z324" si="183">IF(D261="","",IF(OR(X261="Ⅱa",X261="Ⅱb"),"Ⅱ",X261))</f>
        <v/>
      </c>
      <c r="AA261" s="241" t="str">
        <f t="shared" si="174"/>
        <v/>
      </c>
      <c r="AB261" s="241" t="str">
        <f t="shared" ref="AB261:AB324" si="184">IF(D261="","",IF(X261="Ⅰ","否",IF(OR(X261="Ⅱb",X261="Ⅱa"),"要監視",IF(OR(X261="Ⅲ",X261="Ⅳ"),"要対策",""))))</f>
        <v/>
      </c>
      <c r="AC261" s="241" t="str">
        <f t="shared" ref="AC261:AC324" si="185">IF(D261="","",IF(T261="対策済","済",IF(OR(T261="新規確認",W261="Ⅰ",AND(W261="",X261="Ⅰ")),"－",IF(AND(W261&lt;&gt;"Ⅰ",X261="Ⅰ"),"済","継続"))))</f>
        <v/>
      </c>
      <c r="AD261" s="241" t="str">
        <f t="shared" ref="AD261:AD324" si="186">IF(D261="","",IF(T261="新規確認","－",INDEX($AM$4:$AQ$45,MATCH(K261,$AL$4:$AL$45,0),MATCH(X261,$AM$3:$AQ$3,0))))</f>
        <v/>
      </c>
      <c r="AE261" s="241" t="str">
        <f t="shared" si="175"/>
        <v/>
      </c>
      <c r="AF261" s="241" t="str">
        <f t="shared" si="176"/>
        <v/>
      </c>
      <c r="AG261" s="241"/>
      <c r="AH261" s="242" t="str">
        <f t="shared" si="172"/>
        <v/>
      </c>
      <c r="AI261" s="242" t="str">
        <f t="shared" ref="AI261:AI324" si="187">IF(T261="新規確認","－",IF(T261="進行が認められない",Q261,""))</f>
        <v/>
      </c>
      <c r="BG261" s="245">
        <f t="shared" ref="BG261:BG324" si="188">$D261</f>
        <v>0</v>
      </c>
      <c r="BH261" s="242">
        <f t="shared" ref="BH261:BH324" si="189">IF(AND(I261="外力",X261="Ⅳ"),"〇",0)</f>
        <v>0</v>
      </c>
      <c r="BI261" s="242">
        <f t="shared" ref="BI261:BI324" si="190">IF(AND(I261="外力",X261="Ⅲ"),"〇",0)</f>
        <v>0</v>
      </c>
      <c r="BJ261" s="242">
        <f t="shared" ref="BJ261:BJ324" si="191">IF(AND(I261="外力",X261="Ⅱa"),"〇",0)</f>
        <v>0</v>
      </c>
      <c r="BK261" s="351">
        <f t="shared" ref="BK261:BK324" si="192">IF(AND(I261="外力",X261="Ⅱb"),"〇",0)</f>
        <v>0</v>
      </c>
      <c r="BL261" s="246">
        <f t="shared" ref="BL261:BL324" si="193">IF(AND(I261="材質劣化",X261="Ⅳ"),R261,0)</f>
        <v>0</v>
      </c>
      <c r="BM261" s="243">
        <f t="shared" ref="BM261:BM324" si="194">IF(AND(I261="材質劣化",X261="Ⅲ"),R261,0)</f>
        <v>0</v>
      </c>
      <c r="BN261" s="243">
        <f t="shared" ref="BN261:BN324" si="195">IF(AND(I261="材質劣化",X261="Ⅱa"),R261,0)</f>
        <v>0</v>
      </c>
      <c r="BO261" s="247">
        <f t="shared" ref="BO261:BO324" si="196">IF(AND(I261="材質劣化",X261="Ⅱb"),R261,0)</f>
        <v>0</v>
      </c>
      <c r="BP261" s="248">
        <f t="shared" ref="BP261:BP324" si="197">IF(AND(I261="漏水",X261="Ⅳ"),R261,0)</f>
        <v>0</v>
      </c>
      <c r="BQ261" s="243">
        <f t="shared" ref="BQ261:BQ324" si="198">IF(AND(I261="漏水",X261="Ⅲ"),R261,0)</f>
        <v>0</v>
      </c>
      <c r="BR261" s="243">
        <f t="shared" ref="BR261:BR324" si="199">IF(AND(I261="漏水",X261="Ⅱa"),R261,0)</f>
        <v>0</v>
      </c>
      <c r="BS261" s="249">
        <f t="shared" ref="BS261:BS324" si="200">IF(AND(I261="漏水",X261="Ⅱb"),R261,0)</f>
        <v>0</v>
      </c>
      <c r="BT261" s="255" t="str">
        <f t="shared" si="171"/>
        <v/>
      </c>
      <c r="BU261" s="350">
        <f t="shared" ref="BU261:BU324" si="201">COUNTIFS($BG$4:$BG$3000,BT261,$BH$4:$BH$3000,"〇")</f>
        <v>0</v>
      </c>
      <c r="BV261" s="350">
        <f t="shared" ref="BV261:BV324" si="202">COUNTIFS($BG$4:$BG$3000,BT261,$BI$4:$BI$3000,"〇")</f>
        <v>0</v>
      </c>
      <c r="BW261" s="350">
        <f t="shared" ref="BW261:BW324" si="203">COUNTIFS($BG$4:$BG$3000,BT261,$BJ$4:$BJ$3000,"〇")</f>
        <v>0</v>
      </c>
      <c r="BX261" s="353">
        <f t="shared" ref="BX261:BX324" si="204">COUNTIFS($BG$4:$BG$3000,BT261,$BK$4:$BK$3000,"〇")</f>
        <v>0</v>
      </c>
      <c r="BY261" s="246">
        <f t="shared" ref="BY261:BY324" si="205">IFERROR(IF($BG260=$BG261,BY260+BL261,BL261),"")</f>
        <v>0</v>
      </c>
      <c r="BZ261" s="243">
        <f t="shared" ref="BZ261:BZ324" si="206">IFERROR(IF($BG260=$BG261,BZ260+BM261,BM261),"")</f>
        <v>0</v>
      </c>
      <c r="CA261" s="243">
        <f t="shared" ref="CA261:CA324" si="207">IFERROR(IF($BG260=$BG261,CA260+BN261,BN261),"")</f>
        <v>0</v>
      </c>
      <c r="CB261" s="247">
        <f t="shared" ref="CB261:CB324" si="208">IFERROR(IF($BG260=$BG261,CB260+BO261,BO261),"")</f>
        <v>0</v>
      </c>
      <c r="CC261" s="246">
        <f t="shared" ref="CC261:CC324" si="209">IFERROR(IF($BG260=$BG261,CC260+BP261,BP261),"")</f>
        <v>0</v>
      </c>
      <c r="CD261" s="243">
        <f t="shared" ref="CD261:CD324" si="210">IFERROR(IF($BG260=$BG261,CD260+BQ261,BQ261),"")</f>
        <v>0</v>
      </c>
      <c r="CE261" s="243">
        <f t="shared" ref="CE261:CE324" si="211">IFERROR(IF($BG260=$BG261,CE260+BR261,BR261),"")</f>
        <v>0</v>
      </c>
      <c r="CF261" s="243">
        <f t="shared" ref="CF261:CF324" si="212">IFERROR(IF($BG260=$BG261,CF260+BS261,BS261),"")</f>
        <v>0</v>
      </c>
    </row>
    <row r="262" spans="1:84" ht="20.100000000000001" customHeight="1" x14ac:dyDescent="0.15">
      <c r="A262" s="252">
        <f>IF(A261="",ROW()-3-COUNTBLANK($A$4:$A261),A261+1)</f>
        <v>259</v>
      </c>
      <c r="B262" s="253">
        <f>IF(A262="","",IF(B261="",ROW()-3-COUNTBLANK($B$4:$B261),B261+1))</f>
        <v>259</v>
      </c>
      <c r="C262" s="239" t="str">
        <f t="shared" si="177"/>
        <v>S</v>
      </c>
      <c r="D262" s="240"/>
      <c r="E262" s="241" t="str">
        <f>IF(D262="","",COUNTIF($D$4:D262,D262))</f>
        <v/>
      </c>
      <c r="F262" s="310" t="str">
        <f>IF(D262="","",VLOOKUP(D262,'様式A-2'!$B$10:$E$434,4,0))</f>
        <v/>
      </c>
      <c r="G262" s="241"/>
      <c r="H262" s="241"/>
      <c r="I262" s="241"/>
      <c r="J262" s="241"/>
      <c r="K262" s="241"/>
      <c r="L262" s="346"/>
      <c r="M262" s="346"/>
      <c r="N262" s="346"/>
      <c r="O262" s="346"/>
      <c r="P262" s="388"/>
      <c r="Q262" s="242">
        <f t="shared" si="178"/>
        <v>0</v>
      </c>
      <c r="R262" s="243">
        <f t="shared" si="179"/>
        <v>0</v>
      </c>
      <c r="S262" s="243" t="str">
        <f t="shared" si="180"/>
        <v/>
      </c>
      <c r="T262" s="241"/>
      <c r="U262" s="241" t="str">
        <f t="shared" si="181"/>
        <v/>
      </c>
      <c r="V262" s="241" t="str">
        <f t="shared" si="173"/>
        <v/>
      </c>
      <c r="W262" s="241"/>
      <c r="X262" s="241"/>
      <c r="Y262" s="241" t="str">
        <f t="shared" si="182"/>
        <v/>
      </c>
      <c r="Z262" s="241" t="str">
        <f t="shared" si="183"/>
        <v/>
      </c>
      <c r="AA262" s="241" t="str">
        <f t="shared" si="174"/>
        <v/>
      </c>
      <c r="AB262" s="241" t="str">
        <f t="shared" si="184"/>
        <v/>
      </c>
      <c r="AC262" s="241" t="str">
        <f t="shared" si="185"/>
        <v/>
      </c>
      <c r="AD262" s="241" t="str">
        <f t="shared" si="186"/>
        <v/>
      </c>
      <c r="AE262" s="241" t="str">
        <f t="shared" si="175"/>
        <v/>
      </c>
      <c r="AF262" s="241" t="str">
        <f t="shared" si="176"/>
        <v/>
      </c>
      <c r="AG262" s="241"/>
      <c r="AH262" s="242" t="str">
        <f t="shared" si="172"/>
        <v/>
      </c>
      <c r="AI262" s="242" t="str">
        <f t="shared" si="187"/>
        <v/>
      </c>
      <c r="BG262" s="245">
        <f t="shared" si="188"/>
        <v>0</v>
      </c>
      <c r="BH262" s="242">
        <f t="shared" si="189"/>
        <v>0</v>
      </c>
      <c r="BI262" s="242">
        <f t="shared" si="190"/>
        <v>0</v>
      </c>
      <c r="BJ262" s="242">
        <f t="shared" si="191"/>
        <v>0</v>
      </c>
      <c r="BK262" s="351">
        <f t="shared" si="192"/>
        <v>0</v>
      </c>
      <c r="BL262" s="246">
        <f t="shared" si="193"/>
        <v>0</v>
      </c>
      <c r="BM262" s="243">
        <f t="shared" si="194"/>
        <v>0</v>
      </c>
      <c r="BN262" s="243">
        <f t="shared" si="195"/>
        <v>0</v>
      </c>
      <c r="BO262" s="247">
        <f t="shared" si="196"/>
        <v>0</v>
      </c>
      <c r="BP262" s="248">
        <f t="shared" si="197"/>
        <v>0</v>
      </c>
      <c r="BQ262" s="243">
        <f t="shared" si="198"/>
        <v>0</v>
      </c>
      <c r="BR262" s="243">
        <f t="shared" si="199"/>
        <v>0</v>
      </c>
      <c r="BS262" s="249">
        <f t="shared" si="200"/>
        <v>0</v>
      </c>
      <c r="BT262" s="255" t="str">
        <f t="shared" ref="BT262:BT325" si="213">IF(BG262=BG263,"",BG262)</f>
        <v/>
      </c>
      <c r="BU262" s="350">
        <f t="shared" si="201"/>
        <v>0</v>
      </c>
      <c r="BV262" s="350">
        <f t="shared" si="202"/>
        <v>0</v>
      </c>
      <c r="BW262" s="350">
        <f t="shared" si="203"/>
        <v>0</v>
      </c>
      <c r="BX262" s="353">
        <f t="shared" si="204"/>
        <v>0</v>
      </c>
      <c r="BY262" s="246">
        <f t="shared" si="205"/>
        <v>0</v>
      </c>
      <c r="BZ262" s="243">
        <f t="shared" si="206"/>
        <v>0</v>
      </c>
      <c r="CA262" s="243">
        <f t="shared" si="207"/>
        <v>0</v>
      </c>
      <c r="CB262" s="247">
        <f t="shared" si="208"/>
        <v>0</v>
      </c>
      <c r="CC262" s="246">
        <f t="shared" si="209"/>
        <v>0</v>
      </c>
      <c r="CD262" s="243">
        <f t="shared" si="210"/>
        <v>0</v>
      </c>
      <c r="CE262" s="243">
        <f t="shared" si="211"/>
        <v>0</v>
      </c>
      <c r="CF262" s="243">
        <f t="shared" si="212"/>
        <v>0</v>
      </c>
    </row>
    <row r="263" spans="1:84" ht="20.100000000000001" customHeight="1" x14ac:dyDescent="0.15">
      <c r="A263" s="252">
        <f>IF(A262="",ROW()-3-COUNTBLANK($A$4:$A262),A262+1)</f>
        <v>260</v>
      </c>
      <c r="B263" s="253">
        <f>IF(A263="","",IF(B262="",ROW()-3-COUNTBLANK($B$4:$B262),B262+1))</f>
        <v>260</v>
      </c>
      <c r="C263" s="239" t="str">
        <f t="shared" si="177"/>
        <v>S</v>
      </c>
      <c r="D263" s="240"/>
      <c r="E263" s="241" t="str">
        <f>IF(D263="","",COUNTIF($D$4:D263,D263))</f>
        <v/>
      </c>
      <c r="F263" s="310" t="str">
        <f>IF(D263="","",VLOOKUP(D263,'様式A-2'!$B$10:$E$434,4,0))</f>
        <v/>
      </c>
      <c r="G263" s="241"/>
      <c r="H263" s="241"/>
      <c r="I263" s="241"/>
      <c r="J263" s="241"/>
      <c r="K263" s="241"/>
      <c r="L263" s="346"/>
      <c r="M263" s="346"/>
      <c r="N263" s="346"/>
      <c r="O263" s="346"/>
      <c r="P263" s="388"/>
      <c r="Q263" s="242">
        <f t="shared" si="178"/>
        <v>0</v>
      </c>
      <c r="R263" s="243">
        <f t="shared" si="179"/>
        <v>0</v>
      </c>
      <c r="S263" s="243" t="str">
        <f t="shared" si="180"/>
        <v/>
      </c>
      <c r="T263" s="241"/>
      <c r="U263" s="241" t="str">
        <f t="shared" si="181"/>
        <v/>
      </c>
      <c r="V263" s="241" t="str">
        <f t="shared" si="173"/>
        <v/>
      </c>
      <c r="W263" s="241"/>
      <c r="X263" s="241"/>
      <c r="Y263" s="241" t="str">
        <f t="shared" si="182"/>
        <v/>
      </c>
      <c r="Z263" s="241" t="str">
        <f t="shared" si="183"/>
        <v/>
      </c>
      <c r="AA263" s="241" t="str">
        <f t="shared" si="174"/>
        <v/>
      </c>
      <c r="AB263" s="241" t="str">
        <f t="shared" si="184"/>
        <v/>
      </c>
      <c r="AC263" s="241" t="str">
        <f t="shared" si="185"/>
        <v/>
      </c>
      <c r="AD263" s="241" t="str">
        <f t="shared" si="186"/>
        <v/>
      </c>
      <c r="AE263" s="241" t="str">
        <f t="shared" si="175"/>
        <v/>
      </c>
      <c r="AF263" s="241" t="str">
        <f t="shared" si="176"/>
        <v/>
      </c>
      <c r="AG263" s="241"/>
      <c r="AH263" s="242" t="str">
        <f t="shared" si="172"/>
        <v/>
      </c>
      <c r="AI263" s="242" t="str">
        <f t="shared" si="187"/>
        <v/>
      </c>
      <c r="BG263" s="245">
        <f t="shared" si="188"/>
        <v>0</v>
      </c>
      <c r="BH263" s="242">
        <f t="shared" si="189"/>
        <v>0</v>
      </c>
      <c r="BI263" s="242">
        <f t="shared" si="190"/>
        <v>0</v>
      </c>
      <c r="BJ263" s="242">
        <f t="shared" si="191"/>
        <v>0</v>
      </c>
      <c r="BK263" s="351">
        <f t="shared" si="192"/>
        <v>0</v>
      </c>
      <c r="BL263" s="246">
        <f t="shared" si="193"/>
        <v>0</v>
      </c>
      <c r="BM263" s="243">
        <f t="shared" si="194"/>
        <v>0</v>
      </c>
      <c r="BN263" s="243">
        <f t="shared" si="195"/>
        <v>0</v>
      </c>
      <c r="BO263" s="247">
        <f t="shared" si="196"/>
        <v>0</v>
      </c>
      <c r="BP263" s="248">
        <f t="shared" si="197"/>
        <v>0</v>
      </c>
      <c r="BQ263" s="243">
        <f t="shared" si="198"/>
        <v>0</v>
      </c>
      <c r="BR263" s="243">
        <f t="shared" si="199"/>
        <v>0</v>
      </c>
      <c r="BS263" s="249">
        <f t="shared" si="200"/>
        <v>0</v>
      </c>
      <c r="BT263" s="255" t="str">
        <f t="shared" si="213"/>
        <v/>
      </c>
      <c r="BU263" s="350">
        <f t="shared" si="201"/>
        <v>0</v>
      </c>
      <c r="BV263" s="350">
        <f t="shared" si="202"/>
        <v>0</v>
      </c>
      <c r="BW263" s="350">
        <f t="shared" si="203"/>
        <v>0</v>
      </c>
      <c r="BX263" s="353">
        <f t="shared" si="204"/>
        <v>0</v>
      </c>
      <c r="BY263" s="246">
        <f t="shared" si="205"/>
        <v>0</v>
      </c>
      <c r="BZ263" s="243">
        <f t="shared" si="206"/>
        <v>0</v>
      </c>
      <c r="CA263" s="243">
        <f t="shared" si="207"/>
        <v>0</v>
      </c>
      <c r="CB263" s="247">
        <f t="shared" si="208"/>
        <v>0</v>
      </c>
      <c r="CC263" s="246">
        <f t="shared" si="209"/>
        <v>0</v>
      </c>
      <c r="CD263" s="243">
        <f t="shared" si="210"/>
        <v>0</v>
      </c>
      <c r="CE263" s="243">
        <f t="shared" si="211"/>
        <v>0</v>
      </c>
      <c r="CF263" s="243">
        <f t="shared" si="212"/>
        <v>0</v>
      </c>
    </row>
    <row r="264" spans="1:84" ht="20.100000000000001" customHeight="1" x14ac:dyDescent="0.15">
      <c r="A264" s="252">
        <f>IF(A263="",ROW()-3-COUNTBLANK($A$4:$A263),A263+1)</f>
        <v>261</v>
      </c>
      <c r="B264" s="253">
        <f>IF(A264="","",IF(B263="",ROW()-3-COUNTBLANK($B$4:$B263),B263+1))</f>
        <v>261</v>
      </c>
      <c r="C264" s="239" t="str">
        <f t="shared" si="177"/>
        <v>S</v>
      </c>
      <c r="D264" s="240"/>
      <c r="E264" s="241" t="str">
        <f>IF(D264="","",COUNTIF($D$4:D264,D264))</f>
        <v/>
      </c>
      <c r="F264" s="310" t="str">
        <f>IF(D264="","",VLOOKUP(D264,'様式A-2'!$B$10:$E$434,4,0))</f>
        <v/>
      </c>
      <c r="G264" s="241"/>
      <c r="H264" s="241"/>
      <c r="I264" s="241"/>
      <c r="J264" s="241"/>
      <c r="K264" s="241"/>
      <c r="L264" s="346"/>
      <c r="M264" s="346"/>
      <c r="N264" s="346"/>
      <c r="O264" s="346"/>
      <c r="P264" s="388"/>
      <c r="Q264" s="242">
        <f t="shared" si="178"/>
        <v>0</v>
      </c>
      <c r="R264" s="243">
        <f t="shared" si="179"/>
        <v>0</v>
      </c>
      <c r="S264" s="243" t="str">
        <f t="shared" si="180"/>
        <v/>
      </c>
      <c r="T264" s="241"/>
      <c r="U264" s="241" t="str">
        <f t="shared" si="181"/>
        <v/>
      </c>
      <c r="V264" s="241" t="str">
        <f t="shared" si="173"/>
        <v/>
      </c>
      <c r="W264" s="241"/>
      <c r="X264" s="241"/>
      <c r="Y264" s="241" t="str">
        <f t="shared" si="182"/>
        <v/>
      </c>
      <c r="Z264" s="241" t="str">
        <f t="shared" si="183"/>
        <v/>
      </c>
      <c r="AA264" s="241" t="str">
        <f t="shared" si="174"/>
        <v/>
      </c>
      <c r="AB264" s="241" t="str">
        <f t="shared" si="184"/>
        <v/>
      </c>
      <c r="AC264" s="241" t="str">
        <f t="shared" si="185"/>
        <v/>
      </c>
      <c r="AD264" s="241" t="str">
        <f t="shared" si="186"/>
        <v/>
      </c>
      <c r="AE264" s="241" t="str">
        <f t="shared" si="175"/>
        <v/>
      </c>
      <c r="AF264" s="241" t="str">
        <f t="shared" si="176"/>
        <v/>
      </c>
      <c r="AG264" s="241"/>
      <c r="AH264" s="242" t="str">
        <f t="shared" ref="AH264:AH327" si="214">IF(D264="","",J264&amp;"、"&amp;Q264&amp;AG264)</f>
        <v/>
      </c>
      <c r="AI264" s="242" t="str">
        <f t="shared" si="187"/>
        <v/>
      </c>
      <c r="BG264" s="245">
        <f t="shared" si="188"/>
        <v>0</v>
      </c>
      <c r="BH264" s="242">
        <f t="shared" si="189"/>
        <v>0</v>
      </c>
      <c r="BI264" s="242">
        <f t="shared" si="190"/>
        <v>0</v>
      </c>
      <c r="BJ264" s="242">
        <f t="shared" si="191"/>
        <v>0</v>
      </c>
      <c r="BK264" s="351">
        <f t="shared" si="192"/>
        <v>0</v>
      </c>
      <c r="BL264" s="246">
        <f t="shared" si="193"/>
        <v>0</v>
      </c>
      <c r="BM264" s="243">
        <f t="shared" si="194"/>
        <v>0</v>
      </c>
      <c r="BN264" s="243">
        <f t="shared" si="195"/>
        <v>0</v>
      </c>
      <c r="BO264" s="247">
        <f t="shared" si="196"/>
        <v>0</v>
      </c>
      <c r="BP264" s="248">
        <f t="shared" si="197"/>
        <v>0</v>
      </c>
      <c r="BQ264" s="243">
        <f t="shared" si="198"/>
        <v>0</v>
      </c>
      <c r="BR264" s="243">
        <f t="shared" si="199"/>
        <v>0</v>
      </c>
      <c r="BS264" s="249">
        <f t="shared" si="200"/>
        <v>0</v>
      </c>
      <c r="BT264" s="255" t="str">
        <f t="shared" si="213"/>
        <v/>
      </c>
      <c r="BU264" s="350">
        <f t="shared" si="201"/>
        <v>0</v>
      </c>
      <c r="BV264" s="350">
        <f t="shared" si="202"/>
        <v>0</v>
      </c>
      <c r="BW264" s="350">
        <f t="shared" si="203"/>
        <v>0</v>
      </c>
      <c r="BX264" s="353">
        <f t="shared" si="204"/>
        <v>0</v>
      </c>
      <c r="BY264" s="246">
        <f t="shared" si="205"/>
        <v>0</v>
      </c>
      <c r="BZ264" s="243">
        <f t="shared" si="206"/>
        <v>0</v>
      </c>
      <c r="CA264" s="243">
        <f t="shared" si="207"/>
        <v>0</v>
      </c>
      <c r="CB264" s="247">
        <f t="shared" si="208"/>
        <v>0</v>
      </c>
      <c r="CC264" s="246">
        <f t="shared" si="209"/>
        <v>0</v>
      </c>
      <c r="CD264" s="243">
        <f t="shared" si="210"/>
        <v>0</v>
      </c>
      <c r="CE264" s="243">
        <f t="shared" si="211"/>
        <v>0</v>
      </c>
      <c r="CF264" s="243">
        <f t="shared" si="212"/>
        <v>0</v>
      </c>
    </row>
    <row r="265" spans="1:84" ht="20.100000000000001" customHeight="1" x14ac:dyDescent="0.15">
      <c r="A265" s="252">
        <f>IF(A264="",ROW()-3-COUNTBLANK($A$4:$A264),A264+1)</f>
        <v>262</v>
      </c>
      <c r="B265" s="253">
        <f>IF(A265="","",IF(B264="",ROW()-3-COUNTBLANK($B$4:$B264),B264+1))</f>
        <v>262</v>
      </c>
      <c r="C265" s="239" t="str">
        <f t="shared" si="177"/>
        <v>S</v>
      </c>
      <c r="D265" s="240"/>
      <c r="E265" s="241" t="str">
        <f>IF(D265="","",COUNTIF($D$4:D265,D265))</f>
        <v/>
      </c>
      <c r="F265" s="310" t="str">
        <f>IF(D265="","",VLOOKUP(D265,'様式A-2'!$B$10:$E$434,4,0))</f>
        <v/>
      </c>
      <c r="G265" s="241"/>
      <c r="H265" s="241"/>
      <c r="I265" s="241"/>
      <c r="J265" s="241"/>
      <c r="K265" s="241"/>
      <c r="L265" s="346"/>
      <c r="M265" s="346"/>
      <c r="N265" s="346"/>
      <c r="O265" s="346"/>
      <c r="P265" s="388"/>
      <c r="Q265" s="242">
        <f t="shared" si="178"/>
        <v>0</v>
      </c>
      <c r="R265" s="243">
        <f t="shared" si="179"/>
        <v>0</v>
      </c>
      <c r="S265" s="243" t="str">
        <f t="shared" si="180"/>
        <v/>
      </c>
      <c r="T265" s="241"/>
      <c r="U265" s="241" t="str">
        <f t="shared" si="181"/>
        <v/>
      </c>
      <c r="V265" s="241" t="str">
        <f t="shared" si="173"/>
        <v/>
      </c>
      <c r="W265" s="241"/>
      <c r="X265" s="241"/>
      <c r="Y265" s="241" t="str">
        <f t="shared" si="182"/>
        <v/>
      </c>
      <c r="Z265" s="241" t="str">
        <f t="shared" si="183"/>
        <v/>
      </c>
      <c r="AA265" s="241" t="str">
        <f t="shared" si="174"/>
        <v/>
      </c>
      <c r="AB265" s="241" t="str">
        <f t="shared" si="184"/>
        <v/>
      </c>
      <c r="AC265" s="241" t="str">
        <f t="shared" si="185"/>
        <v/>
      </c>
      <c r="AD265" s="241" t="str">
        <f t="shared" si="186"/>
        <v/>
      </c>
      <c r="AE265" s="241" t="str">
        <f t="shared" si="175"/>
        <v/>
      </c>
      <c r="AF265" s="241" t="str">
        <f t="shared" si="176"/>
        <v/>
      </c>
      <c r="AG265" s="241"/>
      <c r="AH265" s="242" t="str">
        <f t="shared" si="214"/>
        <v/>
      </c>
      <c r="AI265" s="242" t="str">
        <f t="shared" si="187"/>
        <v/>
      </c>
      <c r="BG265" s="245">
        <f t="shared" si="188"/>
        <v>0</v>
      </c>
      <c r="BH265" s="242">
        <f t="shared" si="189"/>
        <v>0</v>
      </c>
      <c r="BI265" s="242">
        <f t="shared" si="190"/>
        <v>0</v>
      </c>
      <c r="BJ265" s="242">
        <f t="shared" si="191"/>
        <v>0</v>
      </c>
      <c r="BK265" s="351">
        <f t="shared" si="192"/>
        <v>0</v>
      </c>
      <c r="BL265" s="246">
        <f t="shared" si="193"/>
        <v>0</v>
      </c>
      <c r="BM265" s="243">
        <f t="shared" si="194"/>
        <v>0</v>
      </c>
      <c r="BN265" s="243">
        <f t="shared" si="195"/>
        <v>0</v>
      </c>
      <c r="BO265" s="247">
        <f t="shared" si="196"/>
        <v>0</v>
      </c>
      <c r="BP265" s="248">
        <f t="shared" si="197"/>
        <v>0</v>
      </c>
      <c r="BQ265" s="243">
        <f t="shared" si="198"/>
        <v>0</v>
      </c>
      <c r="BR265" s="243">
        <f t="shared" si="199"/>
        <v>0</v>
      </c>
      <c r="BS265" s="249">
        <f t="shared" si="200"/>
        <v>0</v>
      </c>
      <c r="BT265" s="255" t="str">
        <f t="shared" si="213"/>
        <v/>
      </c>
      <c r="BU265" s="350">
        <f t="shared" si="201"/>
        <v>0</v>
      </c>
      <c r="BV265" s="350">
        <f t="shared" si="202"/>
        <v>0</v>
      </c>
      <c r="BW265" s="350">
        <f t="shared" si="203"/>
        <v>0</v>
      </c>
      <c r="BX265" s="353">
        <f t="shared" si="204"/>
        <v>0</v>
      </c>
      <c r="BY265" s="246">
        <f t="shared" si="205"/>
        <v>0</v>
      </c>
      <c r="BZ265" s="243">
        <f t="shared" si="206"/>
        <v>0</v>
      </c>
      <c r="CA265" s="243">
        <f t="shared" si="207"/>
        <v>0</v>
      </c>
      <c r="CB265" s="247">
        <f t="shared" si="208"/>
        <v>0</v>
      </c>
      <c r="CC265" s="246">
        <f t="shared" si="209"/>
        <v>0</v>
      </c>
      <c r="CD265" s="243">
        <f t="shared" si="210"/>
        <v>0</v>
      </c>
      <c r="CE265" s="243">
        <f t="shared" si="211"/>
        <v>0</v>
      </c>
      <c r="CF265" s="243">
        <f t="shared" si="212"/>
        <v>0</v>
      </c>
    </row>
    <row r="266" spans="1:84" ht="20.100000000000001" customHeight="1" x14ac:dyDescent="0.15">
      <c r="A266" s="252">
        <f>IF(A265="",ROW()-3-COUNTBLANK($A$4:$A265),A265+1)</f>
        <v>263</v>
      </c>
      <c r="B266" s="253">
        <f>IF(A266="","",IF(B265="",ROW()-3-COUNTBLANK($B$4:$B265),B265+1))</f>
        <v>263</v>
      </c>
      <c r="C266" s="239" t="str">
        <f t="shared" si="177"/>
        <v>S</v>
      </c>
      <c r="D266" s="240"/>
      <c r="E266" s="241" t="str">
        <f>IF(D266="","",COUNTIF($D$4:D266,D266))</f>
        <v/>
      </c>
      <c r="F266" s="310" t="str">
        <f>IF(D266="","",VLOOKUP(D266,'様式A-2'!$B$10:$E$434,4,0))</f>
        <v/>
      </c>
      <c r="G266" s="241"/>
      <c r="H266" s="241"/>
      <c r="I266" s="241"/>
      <c r="J266" s="241"/>
      <c r="K266" s="241"/>
      <c r="L266" s="346"/>
      <c r="M266" s="346"/>
      <c r="N266" s="346"/>
      <c r="O266" s="346"/>
      <c r="P266" s="388"/>
      <c r="Q266" s="242">
        <f t="shared" si="178"/>
        <v>0</v>
      </c>
      <c r="R266" s="243">
        <f t="shared" si="179"/>
        <v>0</v>
      </c>
      <c r="S266" s="243" t="str">
        <f t="shared" si="180"/>
        <v/>
      </c>
      <c r="T266" s="241"/>
      <c r="U266" s="241" t="str">
        <f t="shared" si="181"/>
        <v/>
      </c>
      <c r="V266" s="241" t="str">
        <f t="shared" si="173"/>
        <v/>
      </c>
      <c r="W266" s="241"/>
      <c r="X266" s="241"/>
      <c r="Y266" s="241" t="str">
        <f t="shared" si="182"/>
        <v/>
      </c>
      <c r="Z266" s="241" t="str">
        <f t="shared" si="183"/>
        <v/>
      </c>
      <c r="AA266" s="241" t="str">
        <f t="shared" si="174"/>
        <v/>
      </c>
      <c r="AB266" s="241" t="str">
        <f t="shared" si="184"/>
        <v/>
      </c>
      <c r="AC266" s="241" t="str">
        <f t="shared" si="185"/>
        <v/>
      </c>
      <c r="AD266" s="241" t="str">
        <f t="shared" si="186"/>
        <v/>
      </c>
      <c r="AE266" s="241" t="str">
        <f t="shared" si="175"/>
        <v/>
      </c>
      <c r="AF266" s="241" t="str">
        <f t="shared" si="176"/>
        <v/>
      </c>
      <c r="AG266" s="241"/>
      <c r="AH266" s="242" t="str">
        <f t="shared" si="214"/>
        <v/>
      </c>
      <c r="AI266" s="242" t="str">
        <f t="shared" si="187"/>
        <v/>
      </c>
      <c r="BG266" s="245">
        <f t="shared" si="188"/>
        <v>0</v>
      </c>
      <c r="BH266" s="242">
        <f t="shared" si="189"/>
        <v>0</v>
      </c>
      <c r="BI266" s="242">
        <f t="shared" si="190"/>
        <v>0</v>
      </c>
      <c r="BJ266" s="242">
        <f t="shared" si="191"/>
        <v>0</v>
      </c>
      <c r="BK266" s="351">
        <f t="shared" si="192"/>
        <v>0</v>
      </c>
      <c r="BL266" s="246">
        <f t="shared" si="193"/>
        <v>0</v>
      </c>
      <c r="BM266" s="243">
        <f t="shared" si="194"/>
        <v>0</v>
      </c>
      <c r="BN266" s="243">
        <f t="shared" si="195"/>
        <v>0</v>
      </c>
      <c r="BO266" s="247">
        <f t="shared" si="196"/>
        <v>0</v>
      </c>
      <c r="BP266" s="248">
        <f t="shared" si="197"/>
        <v>0</v>
      </c>
      <c r="BQ266" s="243">
        <f t="shared" si="198"/>
        <v>0</v>
      </c>
      <c r="BR266" s="243">
        <f t="shared" si="199"/>
        <v>0</v>
      </c>
      <c r="BS266" s="249">
        <f t="shared" si="200"/>
        <v>0</v>
      </c>
      <c r="BT266" s="255" t="str">
        <f t="shared" si="213"/>
        <v/>
      </c>
      <c r="BU266" s="350">
        <f t="shared" si="201"/>
        <v>0</v>
      </c>
      <c r="BV266" s="350">
        <f t="shared" si="202"/>
        <v>0</v>
      </c>
      <c r="BW266" s="350">
        <f t="shared" si="203"/>
        <v>0</v>
      </c>
      <c r="BX266" s="353">
        <f t="shared" si="204"/>
        <v>0</v>
      </c>
      <c r="BY266" s="246">
        <f t="shared" si="205"/>
        <v>0</v>
      </c>
      <c r="BZ266" s="243">
        <f t="shared" si="206"/>
        <v>0</v>
      </c>
      <c r="CA266" s="243">
        <f t="shared" si="207"/>
        <v>0</v>
      </c>
      <c r="CB266" s="247">
        <f t="shared" si="208"/>
        <v>0</v>
      </c>
      <c r="CC266" s="246">
        <f t="shared" si="209"/>
        <v>0</v>
      </c>
      <c r="CD266" s="243">
        <f t="shared" si="210"/>
        <v>0</v>
      </c>
      <c r="CE266" s="243">
        <f t="shared" si="211"/>
        <v>0</v>
      </c>
      <c r="CF266" s="243">
        <f t="shared" si="212"/>
        <v>0</v>
      </c>
    </row>
    <row r="267" spans="1:84" ht="20.100000000000001" customHeight="1" x14ac:dyDescent="0.15">
      <c r="A267" s="252">
        <f>IF(A266="",ROW()-3-COUNTBLANK($A$4:$A266),A266+1)</f>
        <v>264</v>
      </c>
      <c r="B267" s="253">
        <f>IF(A267="","",IF(B266="",ROW()-3-COUNTBLANK($B$4:$B266),B266+1))</f>
        <v>264</v>
      </c>
      <c r="C267" s="239" t="str">
        <f t="shared" si="177"/>
        <v>S</v>
      </c>
      <c r="D267" s="240"/>
      <c r="E267" s="241" t="str">
        <f>IF(D267="","",COUNTIF($D$4:D267,D267))</f>
        <v/>
      </c>
      <c r="F267" s="310" t="str">
        <f>IF(D267="","",VLOOKUP(D267,'様式A-2'!$B$10:$E$434,4,0))</f>
        <v/>
      </c>
      <c r="G267" s="241"/>
      <c r="H267" s="241"/>
      <c r="I267" s="241"/>
      <c r="J267" s="241"/>
      <c r="K267" s="241"/>
      <c r="L267" s="346"/>
      <c r="M267" s="346"/>
      <c r="N267" s="346"/>
      <c r="O267" s="346"/>
      <c r="P267" s="388"/>
      <c r="Q267" s="242">
        <f t="shared" si="178"/>
        <v>0</v>
      </c>
      <c r="R267" s="243">
        <f t="shared" si="179"/>
        <v>0</v>
      </c>
      <c r="S267" s="243" t="str">
        <f t="shared" si="180"/>
        <v/>
      </c>
      <c r="T267" s="241"/>
      <c r="U267" s="241" t="str">
        <f t="shared" si="181"/>
        <v/>
      </c>
      <c r="V267" s="241" t="str">
        <f t="shared" si="173"/>
        <v/>
      </c>
      <c r="W267" s="241"/>
      <c r="X267" s="241"/>
      <c r="Y267" s="241" t="str">
        <f t="shared" si="182"/>
        <v/>
      </c>
      <c r="Z267" s="241" t="str">
        <f t="shared" si="183"/>
        <v/>
      </c>
      <c r="AA267" s="241" t="str">
        <f t="shared" si="174"/>
        <v/>
      </c>
      <c r="AB267" s="241" t="str">
        <f t="shared" si="184"/>
        <v/>
      </c>
      <c r="AC267" s="241" t="str">
        <f t="shared" si="185"/>
        <v/>
      </c>
      <c r="AD267" s="241" t="str">
        <f t="shared" si="186"/>
        <v/>
      </c>
      <c r="AE267" s="241" t="str">
        <f t="shared" si="175"/>
        <v/>
      </c>
      <c r="AF267" s="241" t="str">
        <f t="shared" si="176"/>
        <v/>
      </c>
      <c r="AG267" s="241"/>
      <c r="AH267" s="242" t="str">
        <f t="shared" si="214"/>
        <v/>
      </c>
      <c r="AI267" s="242" t="str">
        <f t="shared" si="187"/>
        <v/>
      </c>
      <c r="BG267" s="245">
        <f t="shared" si="188"/>
        <v>0</v>
      </c>
      <c r="BH267" s="242">
        <f t="shared" si="189"/>
        <v>0</v>
      </c>
      <c r="BI267" s="242">
        <f t="shared" si="190"/>
        <v>0</v>
      </c>
      <c r="BJ267" s="242">
        <f t="shared" si="191"/>
        <v>0</v>
      </c>
      <c r="BK267" s="351">
        <f t="shared" si="192"/>
        <v>0</v>
      </c>
      <c r="BL267" s="246">
        <f t="shared" si="193"/>
        <v>0</v>
      </c>
      <c r="BM267" s="243">
        <f t="shared" si="194"/>
        <v>0</v>
      </c>
      <c r="BN267" s="243">
        <f t="shared" si="195"/>
        <v>0</v>
      </c>
      <c r="BO267" s="247">
        <f t="shared" si="196"/>
        <v>0</v>
      </c>
      <c r="BP267" s="248">
        <f t="shared" si="197"/>
        <v>0</v>
      </c>
      <c r="BQ267" s="243">
        <f t="shared" si="198"/>
        <v>0</v>
      </c>
      <c r="BR267" s="243">
        <f t="shared" si="199"/>
        <v>0</v>
      </c>
      <c r="BS267" s="249">
        <f t="shared" si="200"/>
        <v>0</v>
      </c>
      <c r="BT267" s="255" t="str">
        <f t="shared" si="213"/>
        <v/>
      </c>
      <c r="BU267" s="350">
        <f t="shared" si="201"/>
        <v>0</v>
      </c>
      <c r="BV267" s="350">
        <f t="shared" si="202"/>
        <v>0</v>
      </c>
      <c r="BW267" s="350">
        <f t="shared" si="203"/>
        <v>0</v>
      </c>
      <c r="BX267" s="353">
        <f t="shared" si="204"/>
        <v>0</v>
      </c>
      <c r="BY267" s="246">
        <f t="shared" si="205"/>
        <v>0</v>
      </c>
      <c r="BZ267" s="243">
        <f t="shared" si="206"/>
        <v>0</v>
      </c>
      <c r="CA267" s="243">
        <f t="shared" si="207"/>
        <v>0</v>
      </c>
      <c r="CB267" s="247">
        <f t="shared" si="208"/>
        <v>0</v>
      </c>
      <c r="CC267" s="246">
        <f t="shared" si="209"/>
        <v>0</v>
      </c>
      <c r="CD267" s="243">
        <f t="shared" si="210"/>
        <v>0</v>
      </c>
      <c r="CE267" s="243">
        <f t="shared" si="211"/>
        <v>0</v>
      </c>
      <c r="CF267" s="243">
        <f t="shared" si="212"/>
        <v>0</v>
      </c>
    </row>
    <row r="268" spans="1:84" ht="20.100000000000001" customHeight="1" x14ac:dyDescent="0.15">
      <c r="A268" s="252">
        <f>IF(A267="",ROW()-3-COUNTBLANK($A$4:$A267),A267+1)</f>
        <v>265</v>
      </c>
      <c r="B268" s="253">
        <f>IF(A268="","",IF(B267="",ROW()-3-COUNTBLANK($B$4:$B267),B267+1))</f>
        <v>265</v>
      </c>
      <c r="C268" s="239" t="str">
        <f t="shared" si="177"/>
        <v>S</v>
      </c>
      <c r="D268" s="240"/>
      <c r="E268" s="241" t="str">
        <f>IF(D268="","",COUNTIF($D$4:D268,D268))</f>
        <v/>
      </c>
      <c r="F268" s="310" t="str">
        <f>IF(D268="","",VLOOKUP(D268,'様式A-2'!$B$10:$E$434,4,0))</f>
        <v/>
      </c>
      <c r="G268" s="241"/>
      <c r="H268" s="241"/>
      <c r="I268" s="241"/>
      <c r="J268" s="241"/>
      <c r="K268" s="241"/>
      <c r="L268" s="346"/>
      <c r="M268" s="346"/>
      <c r="N268" s="346"/>
      <c r="O268" s="346"/>
      <c r="P268" s="388"/>
      <c r="Q268" s="242">
        <f t="shared" si="178"/>
        <v>0</v>
      </c>
      <c r="R268" s="243">
        <f t="shared" si="179"/>
        <v>0</v>
      </c>
      <c r="S268" s="243" t="str">
        <f t="shared" si="180"/>
        <v/>
      </c>
      <c r="T268" s="241"/>
      <c r="U268" s="241" t="str">
        <f t="shared" si="181"/>
        <v/>
      </c>
      <c r="V268" s="241" t="str">
        <f t="shared" si="173"/>
        <v/>
      </c>
      <c r="W268" s="241"/>
      <c r="X268" s="241"/>
      <c r="Y268" s="241" t="str">
        <f t="shared" si="182"/>
        <v/>
      </c>
      <c r="Z268" s="241" t="str">
        <f t="shared" si="183"/>
        <v/>
      </c>
      <c r="AA268" s="241" t="str">
        <f t="shared" si="174"/>
        <v/>
      </c>
      <c r="AB268" s="241" t="str">
        <f t="shared" si="184"/>
        <v/>
      </c>
      <c r="AC268" s="241" t="str">
        <f t="shared" si="185"/>
        <v/>
      </c>
      <c r="AD268" s="241" t="str">
        <f t="shared" si="186"/>
        <v/>
      </c>
      <c r="AE268" s="241" t="str">
        <f t="shared" si="175"/>
        <v/>
      </c>
      <c r="AF268" s="241" t="str">
        <f t="shared" si="176"/>
        <v/>
      </c>
      <c r="AG268" s="241"/>
      <c r="AH268" s="242" t="str">
        <f t="shared" si="214"/>
        <v/>
      </c>
      <c r="AI268" s="242" t="str">
        <f t="shared" si="187"/>
        <v/>
      </c>
      <c r="BG268" s="245">
        <f t="shared" si="188"/>
        <v>0</v>
      </c>
      <c r="BH268" s="242">
        <f t="shared" si="189"/>
        <v>0</v>
      </c>
      <c r="BI268" s="242">
        <f t="shared" si="190"/>
        <v>0</v>
      </c>
      <c r="BJ268" s="242">
        <f t="shared" si="191"/>
        <v>0</v>
      </c>
      <c r="BK268" s="351">
        <f t="shared" si="192"/>
        <v>0</v>
      </c>
      <c r="BL268" s="246">
        <f t="shared" si="193"/>
        <v>0</v>
      </c>
      <c r="BM268" s="243">
        <f t="shared" si="194"/>
        <v>0</v>
      </c>
      <c r="BN268" s="243">
        <f t="shared" si="195"/>
        <v>0</v>
      </c>
      <c r="BO268" s="247">
        <f t="shared" si="196"/>
        <v>0</v>
      </c>
      <c r="BP268" s="248">
        <f t="shared" si="197"/>
        <v>0</v>
      </c>
      <c r="BQ268" s="243">
        <f t="shared" si="198"/>
        <v>0</v>
      </c>
      <c r="BR268" s="243">
        <f t="shared" si="199"/>
        <v>0</v>
      </c>
      <c r="BS268" s="249">
        <f t="shared" si="200"/>
        <v>0</v>
      </c>
      <c r="BT268" s="255" t="str">
        <f t="shared" si="213"/>
        <v/>
      </c>
      <c r="BU268" s="350">
        <f t="shared" si="201"/>
        <v>0</v>
      </c>
      <c r="BV268" s="350">
        <f t="shared" si="202"/>
        <v>0</v>
      </c>
      <c r="BW268" s="350">
        <f t="shared" si="203"/>
        <v>0</v>
      </c>
      <c r="BX268" s="353">
        <f t="shared" si="204"/>
        <v>0</v>
      </c>
      <c r="BY268" s="246">
        <f t="shared" si="205"/>
        <v>0</v>
      </c>
      <c r="BZ268" s="243">
        <f t="shared" si="206"/>
        <v>0</v>
      </c>
      <c r="CA268" s="243">
        <f t="shared" si="207"/>
        <v>0</v>
      </c>
      <c r="CB268" s="247">
        <f t="shared" si="208"/>
        <v>0</v>
      </c>
      <c r="CC268" s="246">
        <f t="shared" si="209"/>
        <v>0</v>
      </c>
      <c r="CD268" s="243">
        <f t="shared" si="210"/>
        <v>0</v>
      </c>
      <c r="CE268" s="243">
        <f t="shared" si="211"/>
        <v>0</v>
      </c>
      <c r="CF268" s="243">
        <f t="shared" si="212"/>
        <v>0</v>
      </c>
    </row>
    <row r="269" spans="1:84" ht="20.100000000000001" customHeight="1" x14ac:dyDescent="0.15">
      <c r="A269" s="252">
        <f>IF(A268="",ROW()-3-COUNTBLANK($A$4:$A268),A268+1)</f>
        <v>266</v>
      </c>
      <c r="B269" s="253">
        <f>IF(A269="","",IF(B268="",ROW()-3-COUNTBLANK($B$4:$B268),B268+1))</f>
        <v>266</v>
      </c>
      <c r="C269" s="239" t="str">
        <f t="shared" si="177"/>
        <v>S</v>
      </c>
      <c r="D269" s="240"/>
      <c r="E269" s="241" t="str">
        <f>IF(D269="","",COUNTIF($D$4:D269,D269))</f>
        <v/>
      </c>
      <c r="F269" s="310" t="str">
        <f>IF(D269="","",VLOOKUP(D269,'様式A-2'!$B$10:$E$434,4,0))</f>
        <v/>
      </c>
      <c r="G269" s="241"/>
      <c r="H269" s="241"/>
      <c r="I269" s="241"/>
      <c r="J269" s="241"/>
      <c r="K269" s="241"/>
      <c r="L269" s="346"/>
      <c r="M269" s="346"/>
      <c r="N269" s="346"/>
      <c r="O269" s="346"/>
      <c r="P269" s="388"/>
      <c r="Q269" s="242">
        <f t="shared" si="178"/>
        <v>0</v>
      </c>
      <c r="R269" s="243">
        <f t="shared" si="179"/>
        <v>0</v>
      </c>
      <c r="S269" s="243" t="str">
        <f t="shared" si="180"/>
        <v/>
      </c>
      <c r="T269" s="241"/>
      <c r="U269" s="241" t="str">
        <f t="shared" si="181"/>
        <v/>
      </c>
      <c r="V269" s="241" t="str">
        <f t="shared" si="173"/>
        <v/>
      </c>
      <c r="W269" s="241"/>
      <c r="X269" s="241"/>
      <c r="Y269" s="241" t="str">
        <f t="shared" si="182"/>
        <v/>
      </c>
      <c r="Z269" s="241" t="str">
        <f t="shared" si="183"/>
        <v/>
      </c>
      <c r="AA269" s="241" t="str">
        <f t="shared" si="174"/>
        <v/>
      </c>
      <c r="AB269" s="241" t="str">
        <f t="shared" si="184"/>
        <v/>
      </c>
      <c r="AC269" s="241" t="str">
        <f t="shared" si="185"/>
        <v/>
      </c>
      <c r="AD269" s="241" t="str">
        <f t="shared" si="186"/>
        <v/>
      </c>
      <c r="AE269" s="241" t="str">
        <f t="shared" si="175"/>
        <v/>
      </c>
      <c r="AF269" s="241" t="str">
        <f t="shared" si="176"/>
        <v/>
      </c>
      <c r="AG269" s="241"/>
      <c r="AH269" s="242" t="str">
        <f t="shared" si="214"/>
        <v/>
      </c>
      <c r="AI269" s="242" t="str">
        <f t="shared" si="187"/>
        <v/>
      </c>
      <c r="BG269" s="245">
        <f t="shared" si="188"/>
        <v>0</v>
      </c>
      <c r="BH269" s="242">
        <f t="shared" si="189"/>
        <v>0</v>
      </c>
      <c r="BI269" s="242">
        <f t="shared" si="190"/>
        <v>0</v>
      </c>
      <c r="BJ269" s="242">
        <f t="shared" si="191"/>
        <v>0</v>
      </c>
      <c r="BK269" s="351">
        <f t="shared" si="192"/>
        <v>0</v>
      </c>
      <c r="BL269" s="246">
        <f t="shared" si="193"/>
        <v>0</v>
      </c>
      <c r="BM269" s="243">
        <f t="shared" si="194"/>
        <v>0</v>
      </c>
      <c r="BN269" s="243">
        <f t="shared" si="195"/>
        <v>0</v>
      </c>
      <c r="BO269" s="247">
        <f t="shared" si="196"/>
        <v>0</v>
      </c>
      <c r="BP269" s="248">
        <f t="shared" si="197"/>
        <v>0</v>
      </c>
      <c r="BQ269" s="243">
        <f t="shared" si="198"/>
        <v>0</v>
      </c>
      <c r="BR269" s="243">
        <f t="shared" si="199"/>
        <v>0</v>
      </c>
      <c r="BS269" s="249">
        <f t="shared" si="200"/>
        <v>0</v>
      </c>
      <c r="BT269" s="255" t="str">
        <f t="shared" si="213"/>
        <v/>
      </c>
      <c r="BU269" s="350">
        <f t="shared" si="201"/>
        <v>0</v>
      </c>
      <c r="BV269" s="350">
        <f t="shared" si="202"/>
        <v>0</v>
      </c>
      <c r="BW269" s="350">
        <f t="shared" si="203"/>
        <v>0</v>
      </c>
      <c r="BX269" s="353">
        <f t="shared" si="204"/>
        <v>0</v>
      </c>
      <c r="BY269" s="246">
        <f t="shared" si="205"/>
        <v>0</v>
      </c>
      <c r="BZ269" s="243">
        <f t="shared" si="206"/>
        <v>0</v>
      </c>
      <c r="CA269" s="243">
        <f t="shared" si="207"/>
        <v>0</v>
      </c>
      <c r="CB269" s="247">
        <f t="shared" si="208"/>
        <v>0</v>
      </c>
      <c r="CC269" s="246">
        <f t="shared" si="209"/>
        <v>0</v>
      </c>
      <c r="CD269" s="243">
        <f t="shared" si="210"/>
        <v>0</v>
      </c>
      <c r="CE269" s="243">
        <f t="shared" si="211"/>
        <v>0</v>
      </c>
      <c r="CF269" s="243">
        <f t="shared" si="212"/>
        <v>0</v>
      </c>
    </row>
    <row r="270" spans="1:84" ht="20.100000000000001" customHeight="1" x14ac:dyDescent="0.15">
      <c r="A270" s="252">
        <f>IF(A269="",ROW()-3-COUNTBLANK($A$4:$A269),A269+1)</f>
        <v>267</v>
      </c>
      <c r="B270" s="253">
        <f>IF(A270="","",IF(B269="",ROW()-3-COUNTBLANK($B$4:$B269),B269+1))</f>
        <v>267</v>
      </c>
      <c r="C270" s="239" t="str">
        <f t="shared" si="177"/>
        <v>S</v>
      </c>
      <c r="D270" s="240"/>
      <c r="E270" s="241" t="str">
        <f>IF(D270="","",COUNTIF($D$4:D270,D270))</f>
        <v/>
      </c>
      <c r="F270" s="310" t="str">
        <f>IF(D270="","",VLOOKUP(D270,'様式A-2'!$B$10:$E$434,4,0))</f>
        <v/>
      </c>
      <c r="G270" s="241"/>
      <c r="H270" s="241"/>
      <c r="I270" s="241"/>
      <c r="J270" s="241"/>
      <c r="K270" s="241"/>
      <c r="L270" s="346"/>
      <c r="M270" s="346"/>
      <c r="N270" s="346"/>
      <c r="O270" s="346"/>
      <c r="P270" s="388"/>
      <c r="Q270" s="242">
        <f t="shared" si="178"/>
        <v>0</v>
      </c>
      <c r="R270" s="243">
        <f t="shared" si="179"/>
        <v>0</v>
      </c>
      <c r="S270" s="243" t="str">
        <f t="shared" si="180"/>
        <v/>
      </c>
      <c r="T270" s="241"/>
      <c r="U270" s="241" t="str">
        <f t="shared" si="181"/>
        <v/>
      </c>
      <c r="V270" s="241" t="str">
        <f t="shared" si="173"/>
        <v/>
      </c>
      <c r="W270" s="241"/>
      <c r="X270" s="241"/>
      <c r="Y270" s="241" t="str">
        <f t="shared" si="182"/>
        <v/>
      </c>
      <c r="Z270" s="241" t="str">
        <f t="shared" si="183"/>
        <v/>
      </c>
      <c r="AA270" s="241" t="str">
        <f t="shared" si="174"/>
        <v/>
      </c>
      <c r="AB270" s="241" t="str">
        <f t="shared" si="184"/>
        <v/>
      </c>
      <c r="AC270" s="241" t="str">
        <f t="shared" si="185"/>
        <v/>
      </c>
      <c r="AD270" s="241" t="str">
        <f t="shared" si="186"/>
        <v/>
      </c>
      <c r="AE270" s="241" t="str">
        <f t="shared" si="175"/>
        <v/>
      </c>
      <c r="AF270" s="241" t="str">
        <f t="shared" si="176"/>
        <v/>
      </c>
      <c r="AG270" s="241"/>
      <c r="AH270" s="242" t="str">
        <f t="shared" si="214"/>
        <v/>
      </c>
      <c r="AI270" s="242" t="str">
        <f t="shared" si="187"/>
        <v/>
      </c>
      <c r="BG270" s="245">
        <f t="shared" si="188"/>
        <v>0</v>
      </c>
      <c r="BH270" s="242">
        <f t="shared" si="189"/>
        <v>0</v>
      </c>
      <c r="BI270" s="242">
        <f t="shared" si="190"/>
        <v>0</v>
      </c>
      <c r="BJ270" s="242">
        <f t="shared" si="191"/>
        <v>0</v>
      </c>
      <c r="BK270" s="351">
        <f t="shared" si="192"/>
        <v>0</v>
      </c>
      <c r="BL270" s="246">
        <f t="shared" si="193"/>
        <v>0</v>
      </c>
      <c r="BM270" s="243">
        <f t="shared" si="194"/>
        <v>0</v>
      </c>
      <c r="BN270" s="243">
        <f t="shared" si="195"/>
        <v>0</v>
      </c>
      <c r="BO270" s="247">
        <f t="shared" si="196"/>
        <v>0</v>
      </c>
      <c r="BP270" s="248">
        <f t="shared" si="197"/>
        <v>0</v>
      </c>
      <c r="BQ270" s="243">
        <f t="shared" si="198"/>
        <v>0</v>
      </c>
      <c r="BR270" s="243">
        <f t="shared" si="199"/>
        <v>0</v>
      </c>
      <c r="BS270" s="249">
        <f t="shared" si="200"/>
        <v>0</v>
      </c>
      <c r="BT270" s="255" t="str">
        <f t="shared" si="213"/>
        <v/>
      </c>
      <c r="BU270" s="350">
        <f t="shared" si="201"/>
        <v>0</v>
      </c>
      <c r="BV270" s="350">
        <f t="shared" si="202"/>
        <v>0</v>
      </c>
      <c r="BW270" s="350">
        <f t="shared" si="203"/>
        <v>0</v>
      </c>
      <c r="BX270" s="353">
        <f t="shared" si="204"/>
        <v>0</v>
      </c>
      <c r="BY270" s="246">
        <f t="shared" si="205"/>
        <v>0</v>
      </c>
      <c r="BZ270" s="243">
        <f t="shared" si="206"/>
        <v>0</v>
      </c>
      <c r="CA270" s="243">
        <f t="shared" si="207"/>
        <v>0</v>
      </c>
      <c r="CB270" s="247">
        <f t="shared" si="208"/>
        <v>0</v>
      </c>
      <c r="CC270" s="246">
        <f t="shared" si="209"/>
        <v>0</v>
      </c>
      <c r="CD270" s="243">
        <f t="shared" si="210"/>
        <v>0</v>
      </c>
      <c r="CE270" s="243">
        <f t="shared" si="211"/>
        <v>0</v>
      </c>
      <c r="CF270" s="243">
        <f t="shared" si="212"/>
        <v>0</v>
      </c>
    </row>
    <row r="271" spans="1:84" ht="20.100000000000001" customHeight="1" x14ac:dyDescent="0.15">
      <c r="A271" s="252">
        <f>IF(A270="",ROW()-3-COUNTBLANK($A$4:$A270),A270+1)</f>
        <v>268</v>
      </c>
      <c r="B271" s="253">
        <f>IF(A271="","",IF(B270="",ROW()-3-COUNTBLANK($B$4:$B270),B270+1))</f>
        <v>268</v>
      </c>
      <c r="C271" s="239" t="str">
        <f t="shared" si="177"/>
        <v>S</v>
      </c>
      <c r="D271" s="240"/>
      <c r="E271" s="241" t="str">
        <f>IF(D271="","",COUNTIF($D$4:D271,D271))</f>
        <v/>
      </c>
      <c r="F271" s="310" t="str">
        <f>IF(D271="","",VLOOKUP(D271,'様式A-2'!$B$10:$E$434,4,0))</f>
        <v/>
      </c>
      <c r="G271" s="241"/>
      <c r="H271" s="241"/>
      <c r="I271" s="241"/>
      <c r="J271" s="241"/>
      <c r="K271" s="241"/>
      <c r="L271" s="346"/>
      <c r="M271" s="346"/>
      <c r="N271" s="346"/>
      <c r="O271" s="346"/>
      <c r="P271" s="388"/>
      <c r="Q271" s="242">
        <f t="shared" si="178"/>
        <v>0</v>
      </c>
      <c r="R271" s="243">
        <f t="shared" si="179"/>
        <v>0</v>
      </c>
      <c r="S271" s="243" t="str">
        <f t="shared" si="180"/>
        <v/>
      </c>
      <c r="T271" s="241"/>
      <c r="U271" s="241" t="str">
        <f t="shared" si="181"/>
        <v/>
      </c>
      <c r="V271" s="241" t="str">
        <f t="shared" ref="V271:V334" si="215">IF(D271="","",IF(U271="対策区分判定Ⅳ","Ⅳ",IF(U271="対策区分判定Ⅲ","Ⅲ",IF(OR(U271="対策区分判定Ⅱa",U271="対策区分判定Ⅱb"),"Ⅱ",IF(U271="対策区分判定Ⅰ","Ⅰ","－")))))</f>
        <v/>
      </c>
      <c r="W271" s="241"/>
      <c r="X271" s="241"/>
      <c r="Y271" s="241" t="str">
        <f t="shared" si="182"/>
        <v/>
      </c>
      <c r="Z271" s="241" t="str">
        <f t="shared" si="183"/>
        <v/>
      </c>
      <c r="AA271" s="241" t="str">
        <f t="shared" si="174"/>
        <v/>
      </c>
      <c r="AB271" s="241" t="str">
        <f t="shared" si="184"/>
        <v/>
      </c>
      <c r="AC271" s="241" t="str">
        <f t="shared" si="185"/>
        <v/>
      </c>
      <c r="AD271" s="241" t="str">
        <f t="shared" si="186"/>
        <v/>
      </c>
      <c r="AE271" s="241" t="str">
        <f t="shared" si="175"/>
        <v/>
      </c>
      <c r="AF271" s="241" t="str">
        <f t="shared" si="176"/>
        <v/>
      </c>
      <c r="AG271" s="241"/>
      <c r="AH271" s="242" t="str">
        <f t="shared" si="214"/>
        <v/>
      </c>
      <c r="AI271" s="242" t="str">
        <f t="shared" si="187"/>
        <v/>
      </c>
      <c r="BG271" s="245">
        <f t="shared" si="188"/>
        <v>0</v>
      </c>
      <c r="BH271" s="242">
        <f t="shared" si="189"/>
        <v>0</v>
      </c>
      <c r="BI271" s="242">
        <f t="shared" si="190"/>
        <v>0</v>
      </c>
      <c r="BJ271" s="242">
        <f t="shared" si="191"/>
        <v>0</v>
      </c>
      <c r="BK271" s="351">
        <f t="shared" si="192"/>
        <v>0</v>
      </c>
      <c r="BL271" s="246">
        <f t="shared" si="193"/>
        <v>0</v>
      </c>
      <c r="BM271" s="243">
        <f t="shared" si="194"/>
        <v>0</v>
      </c>
      <c r="BN271" s="243">
        <f t="shared" si="195"/>
        <v>0</v>
      </c>
      <c r="BO271" s="247">
        <f t="shared" si="196"/>
        <v>0</v>
      </c>
      <c r="BP271" s="248">
        <f t="shared" si="197"/>
        <v>0</v>
      </c>
      <c r="BQ271" s="243">
        <f t="shared" si="198"/>
        <v>0</v>
      </c>
      <c r="BR271" s="243">
        <f t="shared" si="199"/>
        <v>0</v>
      </c>
      <c r="BS271" s="249">
        <f t="shared" si="200"/>
        <v>0</v>
      </c>
      <c r="BT271" s="255" t="str">
        <f t="shared" si="213"/>
        <v/>
      </c>
      <c r="BU271" s="350">
        <f t="shared" si="201"/>
        <v>0</v>
      </c>
      <c r="BV271" s="350">
        <f t="shared" si="202"/>
        <v>0</v>
      </c>
      <c r="BW271" s="350">
        <f t="shared" si="203"/>
        <v>0</v>
      </c>
      <c r="BX271" s="353">
        <f t="shared" si="204"/>
        <v>0</v>
      </c>
      <c r="BY271" s="246">
        <f t="shared" si="205"/>
        <v>0</v>
      </c>
      <c r="BZ271" s="243">
        <f t="shared" si="206"/>
        <v>0</v>
      </c>
      <c r="CA271" s="243">
        <f t="shared" si="207"/>
        <v>0</v>
      </c>
      <c r="CB271" s="247">
        <f t="shared" si="208"/>
        <v>0</v>
      </c>
      <c r="CC271" s="246">
        <f t="shared" si="209"/>
        <v>0</v>
      </c>
      <c r="CD271" s="243">
        <f t="shared" si="210"/>
        <v>0</v>
      </c>
      <c r="CE271" s="243">
        <f t="shared" si="211"/>
        <v>0</v>
      </c>
      <c r="CF271" s="243">
        <f t="shared" si="212"/>
        <v>0</v>
      </c>
    </row>
    <row r="272" spans="1:84" ht="20.100000000000001" customHeight="1" x14ac:dyDescent="0.15">
      <c r="A272" s="252">
        <f>IF(A271="",ROW()-3-COUNTBLANK($A$4:$A271),A271+1)</f>
        <v>269</v>
      </c>
      <c r="B272" s="253">
        <f>IF(A272="","",IF(B271="",ROW()-3-COUNTBLANK($B$4:$B271),B271+1))</f>
        <v>269</v>
      </c>
      <c r="C272" s="239" t="str">
        <f t="shared" si="177"/>
        <v>S</v>
      </c>
      <c r="D272" s="240"/>
      <c r="E272" s="241" t="str">
        <f>IF(D272="","",COUNTIF($D$4:D272,D272))</f>
        <v/>
      </c>
      <c r="F272" s="310" t="str">
        <f>IF(D272="","",VLOOKUP(D272,'様式A-2'!$B$10:$E$434,4,0))</f>
        <v/>
      </c>
      <c r="G272" s="241"/>
      <c r="H272" s="241"/>
      <c r="I272" s="241"/>
      <c r="J272" s="241"/>
      <c r="K272" s="241"/>
      <c r="L272" s="346"/>
      <c r="M272" s="346"/>
      <c r="N272" s="346"/>
      <c r="O272" s="346"/>
      <c r="P272" s="388"/>
      <c r="Q272" s="242">
        <f t="shared" si="178"/>
        <v>0</v>
      </c>
      <c r="R272" s="243">
        <f t="shared" si="179"/>
        <v>0</v>
      </c>
      <c r="S272" s="243" t="str">
        <f t="shared" si="180"/>
        <v/>
      </c>
      <c r="T272" s="241"/>
      <c r="U272" s="241" t="str">
        <f t="shared" si="181"/>
        <v/>
      </c>
      <c r="V272" s="241" t="str">
        <f t="shared" si="215"/>
        <v/>
      </c>
      <c r="W272" s="241"/>
      <c r="X272" s="241"/>
      <c r="Y272" s="241" t="str">
        <f t="shared" si="182"/>
        <v/>
      </c>
      <c r="Z272" s="241" t="str">
        <f t="shared" si="183"/>
        <v/>
      </c>
      <c r="AA272" s="241" t="str">
        <f t="shared" si="174"/>
        <v/>
      </c>
      <c r="AB272" s="241" t="str">
        <f t="shared" si="184"/>
        <v/>
      </c>
      <c r="AC272" s="241" t="str">
        <f t="shared" si="185"/>
        <v/>
      </c>
      <c r="AD272" s="241" t="str">
        <f t="shared" si="186"/>
        <v/>
      </c>
      <c r="AE272" s="241" t="str">
        <f t="shared" si="175"/>
        <v/>
      </c>
      <c r="AF272" s="241" t="str">
        <f t="shared" si="176"/>
        <v/>
      </c>
      <c r="AG272" s="241"/>
      <c r="AH272" s="242" t="str">
        <f t="shared" si="214"/>
        <v/>
      </c>
      <c r="AI272" s="242" t="str">
        <f t="shared" si="187"/>
        <v/>
      </c>
      <c r="BG272" s="245">
        <f t="shared" si="188"/>
        <v>0</v>
      </c>
      <c r="BH272" s="242">
        <f t="shared" si="189"/>
        <v>0</v>
      </c>
      <c r="BI272" s="242">
        <f t="shared" si="190"/>
        <v>0</v>
      </c>
      <c r="BJ272" s="242">
        <f t="shared" si="191"/>
        <v>0</v>
      </c>
      <c r="BK272" s="351">
        <f t="shared" si="192"/>
        <v>0</v>
      </c>
      <c r="BL272" s="246">
        <f t="shared" si="193"/>
        <v>0</v>
      </c>
      <c r="BM272" s="243">
        <f t="shared" si="194"/>
        <v>0</v>
      </c>
      <c r="BN272" s="243">
        <f t="shared" si="195"/>
        <v>0</v>
      </c>
      <c r="BO272" s="247">
        <f t="shared" si="196"/>
        <v>0</v>
      </c>
      <c r="BP272" s="248">
        <f t="shared" si="197"/>
        <v>0</v>
      </c>
      <c r="BQ272" s="243">
        <f t="shared" si="198"/>
        <v>0</v>
      </c>
      <c r="BR272" s="243">
        <f t="shared" si="199"/>
        <v>0</v>
      </c>
      <c r="BS272" s="249">
        <f t="shared" si="200"/>
        <v>0</v>
      </c>
      <c r="BT272" s="255" t="str">
        <f t="shared" si="213"/>
        <v/>
      </c>
      <c r="BU272" s="350">
        <f t="shared" si="201"/>
        <v>0</v>
      </c>
      <c r="BV272" s="350">
        <f t="shared" si="202"/>
        <v>0</v>
      </c>
      <c r="BW272" s="350">
        <f t="shared" si="203"/>
        <v>0</v>
      </c>
      <c r="BX272" s="353">
        <f t="shared" si="204"/>
        <v>0</v>
      </c>
      <c r="BY272" s="246">
        <f t="shared" si="205"/>
        <v>0</v>
      </c>
      <c r="BZ272" s="243">
        <f t="shared" si="206"/>
        <v>0</v>
      </c>
      <c r="CA272" s="243">
        <f t="shared" si="207"/>
        <v>0</v>
      </c>
      <c r="CB272" s="247">
        <f t="shared" si="208"/>
        <v>0</v>
      </c>
      <c r="CC272" s="246">
        <f t="shared" si="209"/>
        <v>0</v>
      </c>
      <c r="CD272" s="243">
        <f t="shared" si="210"/>
        <v>0</v>
      </c>
      <c r="CE272" s="243">
        <f t="shared" si="211"/>
        <v>0</v>
      </c>
      <c r="CF272" s="243">
        <f t="shared" si="212"/>
        <v>0</v>
      </c>
    </row>
    <row r="273" spans="1:84" ht="20.100000000000001" customHeight="1" x14ac:dyDescent="0.15">
      <c r="A273" s="252">
        <f>IF(A272="",ROW()-3-COUNTBLANK($A$4:$A272),A272+1)</f>
        <v>270</v>
      </c>
      <c r="B273" s="253">
        <f>IF(A273="","",IF(B272="",ROW()-3-COUNTBLANK($B$4:$B272),B272+1))</f>
        <v>270</v>
      </c>
      <c r="C273" s="239" t="str">
        <f t="shared" si="177"/>
        <v>S</v>
      </c>
      <c r="D273" s="240"/>
      <c r="E273" s="241" t="str">
        <f>IF(D273="","",COUNTIF($D$4:D273,D273))</f>
        <v/>
      </c>
      <c r="F273" s="310" t="str">
        <f>IF(D273="","",VLOOKUP(D273,'様式A-2'!$B$10:$E$434,4,0))</f>
        <v/>
      </c>
      <c r="G273" s="241"/>
      <c r="H273" s="241"/>
      <c r="I273" s="241"/>
      <c r="J273" s="241"/>
      <c r="K273" s="241"/>
      <c r="L273" s="346"/>
      <c r="M273" s="346"/>
      <c r="N273" s="346"/>
      <c r="O273" s="346"/>
      <c r="P273" s="388"/>
      <c r="Q273" s="242">
        <f t="shared" si="178"/>
        <v>0</v>
      </c>
      <c r="R273" s="243">
        <f t="shared" si="179"/>
        <v>0</v>
      </c>
      <c r="S273" s="243" t="str">
        <f t="shared" si="180"/>
        <v/>
      </c>
      <c r="T273" s="241"/>
      <c r="U273" s="241" t="str">
        <f t="shared" si="181"/>
        <v/>
      </c>
      <c r="V273" s="241" t="str">
        <f t="shared" si="215"/>
        <v/>
      </c>
      <c r="W273" s="241"/>
      <c r="X273" s="241"/>
      <c r="Y273" s="241" t="str">
        <f t="shared" si="182"/>
        <v/>
      </c>
      <c r="Z273" s="241" t="str">
        <f t="shared" si="183"/>
        <v/>
      </c>
      <c r="AA273" s="241" t="str">
        <f t="shared" si="174"/>
        <v/>
      </c>
      <c r="AB273" s="241" t="str">
        <f t="shared" si="184"/>
        <v/>
      </c>
      <c r="AC273" s="241" t="str">
        <f t="shared" si="185"/>
        <v/>
      </c>
      <c r="AD273" s="241" t="str">
        <f t="shared" si="186"/>
        <v/>
      </c>
      <c r="AE273" s="241" t="str">
        <f t="shared" si="175"/>
        <v/>
      </c>
      <c r="AF273" s="241" t="str">
        <f t="shared" si="176"/>
        <v/>
      </c>
      <c r="AG273" s="241"/>
      <c r="AH273" s="242" t="str">
        <f t="shared" si="214"/>
        <v/>
      </c>
      <c r="AI273" s="242" t="str">
        <f t="shared" si="187"/>
        <v/>
      </c>
      <c r="BG273" s="245">
        <f t="shared" si="188"/>
        <v>0</v>
      </c>
      <c r="BH273" s="242">
        <f t="shared" si="189"/>
        <v>0</v>
      </c>
      <c r="BI273" s="242">
        <f t="shared" si="190"/>
        <v>0</v>
      </c>
      <c r="BJ273" s="242">
        <f t="shared" si="191"/>
        <v>0</v>
      </c>
      <c r="BK273" s="351">
        <f t="shared" si="192"/>
        <v>0</v>
      </c>
      <c r="BL273" s="246">
        <f t="shared" si="193"/>
        <v>0</v>
      </c>
      <c r="BM273" s="243">
        <f t="shared" si="194"/>
        <v>0</v>
      </c>
      <c r="BN273" s="243">
        <f t="shared" si="195"/>
        <v>0</v>
      </c>
      <c r="BO273" s="247">
        <f t="shared" si="196"/>
        <v>0</v>
      </c>
      <c r="BP273" s="248">
        <f t="shared" si="197"/>
        <v>0</v>
      </c>
      <c r="BQ273" s="243">
        <f t="shared" si="198"/>
        <v>0</v>
      </c>
      <c r="BR273" s="243">
        <f t="shared" si="199"/>
        <v>0</v>
      </c>
      <c r="BS273" s="249">
        <f t="shared" si="200"/>
        <v>0</v>
      </c>
      <c r="BT273" s="255" t="str">
        <f t="shared" si="213"/>
        <v/>
      </c>
      <c r="BU273" s="350">
        <f t="shared" si="201"/>
        <v>0</v>
      </c>
      <c r="BV273" s="350">
        <f t="shared" si="202"/>
        <v>0</v>
      </c>
      <c r="BW273" s="350">
        <f t="shared" si="203"/>
        <v>0</v>
      </c>
      <c r="BX273" s="353">
        <f t="shared" si="204"/>
        <v>0</v>
      </c>
      <c r="BY273" s="246">
        <f t="shared" si="205"/>
        <v>0</v>
      </c>
      <c r="BZ273" s="243">
        <f t="shared" si="206"/>
        <v>0</v>
      </c>
      <c r="CA273" s="243">
        <f t="shared" si="207"/>
        <v>0</v>
      </c>
      <c r="CB273" s="247">
        <f t="shared" si="208"/>
        <v>0</v>
      </c>
      <c r="CC273" s="246">
        <f t="shared" si="209"/>
        <v>0</v>
      </c>
      <c r="CD273" s="243">
        <f t="shared" si="210"/>
        <v>0</v>
      </c>
      <c r="CE273" s="243">
        <f t="shared" si="211"/>
        <v>0</v>
      </c>
      <c r="CF273" s="243">
        <f t="shared" si="212"/>
        <v>0</v>
      </c>
    </row>
    <row r="274" spans="1:84" ht="20.100000000000001" customHeight="1" x14ac:dyDescent="0.15">
      <c r="A274" s="252">
        <f>IF(A273="",ROW()-3-COUNTBLANK($A$4:$A273),A273+1)</f>
        <v>271</v>
      </c>
      <c r="B274" s="253">
        <f>IF(A274="","",IF(B273="",ROW()-3-COUNTBLANK($B$4:$B273),B273+1))</f>
        <v>271</v>
      </c>
      <c r="C274" s="239" t="str">
        <f t="shared" si="177"/>
        <v>S</v>
      </c>
      <c r="D274" s="240"/>
      <c r="E274" s="241" t="str">
        <f>IF(D274="","",COUNTIF($D$4:D274,D274))</f>
        <v/>
      </c>
      <c r="F274" s="310" t="str">
        <f>IF(D274="","",VLOOKUP(D274,'様式A-2'!$B$10:$E$434,4,0))</f>
        <v/>
      </c>
      <c r="G274" s="241"/>
      <c r="H274" s="241"/>
      <c r="I274" s="241"/>
      <c r="J274" s="241"/>
      <c r="K274" s="241"/>
      <c r="L274" s="346"/>
      <c r="M274" s="346"/>
      <c r="N274" s="346"/>
      <c r="O274" s="346"/>
      <c r="P274" s="388"/>
      <c r="Q274" s="242">
        <f t="shared" si="178"/>
        <v>0</v>
      </c>
      <c r="R274" s="243">
        <f t="shared" si="179"/>
        <v>0</v>
      </c>
      <c r="S274" s="243" t="str">
        <f t="shared" si="180"/>
        <v/>
      </c>
      <c r="T274" s="241"/>
      <c r="U274" s="241" t="str">
        <f t="shared" si="181"/>
        <v/>
      </c>
      <c r="V274" s="241" t="str">
        <f t="shared" si="215"/>
        <v/>
      </c>
      <c r="W274" s="241"/>
      <c r="X274" s="241"/>
      <c r="Y274" s="241" t="str">
        <f t="shared" si="182"/>
        <v/>
      </c>
      <c r="Z274" s="241" t="str">
        <f t="shared" si="183"/>
        <v/>
      </c>
      <c r="AA274" s="241" t="str">
        <f t="shared" si="174"/>
        <v/>
      </c>
      <c r="AB274" s="241" t="str">
        <f t="shared" si="184"/>
        <v/>
      </c>
      <c r="AC274" s="241" t="str">
        <f t="shared" si="185"/>
        <v/>
      </c>
      <c r="AD274" s="241" t="str">
        <f t="shared" si="186"/>
        <v/>
      </c>
      <c r="AE274" s="241" t="str">
        <f t="shared" si="175"/>
        <v/>
      </c>
      <c r="AF274" s="241" t="str">
        <f t="shared" si="176"/>
        <v/>
      </c>
      <c r="AG274" s="241"/>
      <c r="AH274" s="242" t="str">
        <f t="shared" si="214"/>
        <v/>
      </c>
      <c r="AI274" s="242" t="str">
        <f t="shared" si="187"/>
        <v/>
      </c>
      <c r="BG274" s="245">
        <f t="shared" si="188"/>
        <v>0</v>
      </c>
      <c r="BH274" s="242">
        <f t="shared" si="189"/>
        <v>0</v>
      </c>
      <c r="BI274" s="242">
        <f t="shared" si="190"/>
        <v>0</v>
      </c>
      <c r="BJ274" s="242">
        <f t="shared" si="191"/>
        <v>0</v>
      </c>
      <c r="BK274" s="351">
        <f t="shared" si="192"/>
        <v>0</v>
      </c>
      <c r="BL274" s="246">
        <f t="shared" si="193"/>
        <v>0</v>
      </c>
      <c r="BM274" s="243">
        <f t="shared" si="194"/>
        <v>0</v>
      </c>
      <c r="BN274" s="243">
        <f t="shared" si="195"/>
        <v>0</v>
      </c>
      <c r="BO274" s="247">
        <f t="shared" si="196"/>
        <v>0</v>
      </c>
      <c r="BP274" s="248">
        <f t="shared" si="197"/>
        <v>0</v>
      </c>
      <c r="BQ274" s="243">
        <f t="shared" si="198"/>
        <v>0</v>
      </c>
      <c r="BR274" s="243">
        <f t="shared" si="199"/>
        <v>0</v>
      </c>
      <c r="BS274" s="249">
        <f t="shared" si="200"/>
        <v>0</v>
      </c>
      <c r="BT274" s="255" t="str">
        <f t="shared" si="213"/>
        <v/>
      </c>
      <c r="BU274" s="350">
        <f t="shared" si="201"/>
        <v>0</v>
      </c>
      <c r="BV274" s="350">
        <f t="shared" si="202"/>
        <v>0</v>
      </c>
      <c r="BW274" s="350">
        <f t="shared" si="203"/>
        <v>0</v>
      </c>
      <c r="BX274" s="353">
        <f t="shared" si="204"/>
        <v>0</v>
      </c>
      <c r="BY274" s="246">
        <f t="shared" si="205"/>
        <v>0</v>
      </c>
      <c r="BZ274" s="243">
        <f t="shared" si="206"/>
        <v>0</v>
      </c>
      <c r="CA274" s="243">
        <f t="shared" si="207"/>
        <v>0</v>
      </c>
      <c r="CB274" s="247">
        <f t="shared" si="208"/>
        <v>0</v>
      </c>
      <c r="CC274" s="246">
        <f t="shared" si="209"/>
        <v>0</v>
      </c>
      <c r="CD274" s="243">
        <f t="shared" si="210"/>
        <v>0</v>
      </c>
      <c r="CE274" s="243">
        <f t="shared" si="211"/>
        <v>0</v>
      </c>
      <c r="CF274" s="243">
        <f t="shared" si="212"/>
        <v>0</v>
      </c>
    </row>
    <row r="275" spans="1:84" ht="20.100000000000001" customHeight="1" x14ac:dyDescent="0.15">
      <c r="A275" s="252">
        <f>IF(A274="",ROW()-3-COUNTBLANK($A$4:$A274),A274+1)</f>
        <v>272</v>
      </c>
      <c r="B275" s="253">
        <f>IF(A275="","",IF(B274="",ROW()-3-COUNTBLANK($B$4:$B274),B274+1))</f>
        <v>272</v>
      </c>
      <c r="C275" s="239" t="str">
        <f t="shared" si="177"/>
        <v>S</v>
      </c>
      <c r="D275" s="240"/>
      <c r="E275" s="241" t="str">
        <f>IF(D275="","",COUNTIF($D$4:D275,D275))</f>
        <v/>
      </c>
      <c r="F275" s="310" t="str">
        <f>IF(D275="","",VLOOKUP(D275,'様式A-2'!$B$10:$E$434,4,0))</f>
        <v/>
      </c>
      <c r="G275" s="241"/>
      <c r="H275" s="241"/>
      <c r="I275" s="241"/>
      <c r="J275" s="241"/>
      <c r="K275" s="241"/>
      <c r="L275" s="346"/>
      <c r="M275" s="346"/>
      <c r="N275" s="346"/>
      <c r="O275" s="346"/>
      <c r="P275" s="388"/>
      <c r="Q275" s="242">
        <f t="shared" si="178"/>
        <v>0</v>
      </c>
      <c r="R275" s="243">
        <f t="shared" si="179"/>
        <v>0</v>
      </c>
      <c r="S275" s="243" t="str">
        <f t="shared" si="180"/>
        <v/>
      </c>
      <c r="T275" s="241"/>
      <c r="U275" s="241" t="str">
        <f t="shared" si="181"/>
        <v/>
      </c>
      <c r="V275" s="241" t="str">
        <f t="shared" si="215"/>
        <v/>
      </c>
      <c r="W275" s="241"/>
      <c r="X275" s="241"/>
      <c r="Y275" s="241" t="str">
        <f t="shared" si="182"/>
        <v/>
      </c>
      <c r="Z275" s="241" t="str">
        <f t="shared" si="183"/>
        <v/>
      </c>
      <c r="AA275" s="241" t="str">
        <f t="shared" si="174"/>
        <v/>
      </c>
      <c r="AB275" s="241" t="str">
        <f t="shared" si="184"/>
        <v/>
      </c>
      <c r="AC275" s="241" t="str">
        <f t="shared" si="185"/>
        <v/>
      </c>
      <c r="AD275" s="241" t="str">
        <f t="shared" si="186"/>
        <v/>
      </c>
      <c r="AE275" s="241" t="str">
        <f t="shared" si="175"/>
        <v/>
      </c>
      <c r="AF275" s="241" t="str">
        <f t="shared" si="176"/>
        <v/>
      </c>
      <c r="AG275" s="241"/>
      <c r="AH275" s="242" t="str">
        <f t="shared" si="214"/>
        <v/>
      </c>
      <c r="AI275" s="242" t="str">
        <f t="shared" si="187"/>
        <v/>
      </c>
      <c r="BG275" s="245">
        <f t="shared" si="188"/>
        <v>0</v>
      </c>
      <c r="BH275" s="242">
        <f t="shared" si="189"/>
        <v>0</v>
      </c>
      <c r="BI275" s="242">
        <f t="shared" si="190"/>
        <v>0</v>
      </c>
      <c r="BJ275" s="242">
        <f t="shared" si="191"/>
        <v>0</v>
      </c>
      <c r="BK275" s="351">
        <f t="shared" si="192"/>
        <v>0</v>
      </c>
      <c r="BL275" s="246">
        <f t="shared" si="193"/>
        <v>0</v>
      </c>
      <c r="BM275" s="243">
        <f t="shared" si="194"/>
        <v>0</v>
      </c>
      <c r="BN275" s="243">
        <f t="shared" si="195"/>
        <v>0</v>
      </c>
      <c r="BO275" s="247">
        <f t="shared" si="196"/>
        <v>0</v>
      </c>
      <c r="BP275" s="248">
        <f t="shared" si="197"/>
        <v>0</v>
      </c>
      <c r="BQ275" s="243">
        <f t="shared" si="198"/>
        <v>0</v>
      </c>
      <c r="BR275" s="243">
        <f t="shared" si="199"/>
        <v>0</v>
      </c>
      <c r="BS275" s="249">
        <f t="shared" si="200"/>
        <v>0</v>
      </c>
      <c r="BT275" s="255" t="str">
        <f t="shared" si="213"/>
        <v/>
      </c>
      <c r="BU275" s="350">
        <f t="shared" si="201"/>
        <v>0</v>
      </c>
      <c r="BV275" s="350">
        <f t="shared" si="202"/>
        <v>0</v>
      </c>
      <c r="BW275" s="350">
        <f t="shared" si="203"/>
        <v>0</v>
      </c>
      <c r="BX275" s="353">
        <f t="shared" si="204"/>
        <v>0</v>
      </c>
      <c r="BY275" s="246">
        <f t="shared" si="205"/>
        <v>0</v>
      </c>
      <c r="BZ275" s="243">
        <f t="shared" si="206"/>
        <v>0</v>
      </c>
      <c r="CA275" s="243">
        <f t="shared" si="207"/>
        <v>0</v>
      </c>
      <c r="CB275" s="247">
        <f t="shared" si="208"/>
        <v>0</v>
      </c>
      <c r="CC275" s="246">
        <f t="shared" si="209"/>
        <v>0</v>
      </c>
      <c r="CD275" s="243">
        <f t="shared" si="210"/>
        <v>0</v>
      </c>
      <c r="CE275" s="243">
        <f t="shared" si="211"/>
        <v>0</v>
      </c>
      <c r="CF275" s="243">
        <f t="shared" si="212"/>
        <v>0</v>
      </c>
    </row>
    <row r="276" spans="1:84" ht="20.100000000000001" customHeight="1" x14ac:dyDescent="0.15">
      <c r="A276" s="252">
        <f>IF(A275="",ROW()-3-COUNTBLANK($A$4:$A275),A275+1)</f>
        <v>273</v>
      </c>
      <c r="B276" s="253">
        <f>IF(A276="","",IF(B275="",ROW()-3-COUNTBLANK($B$4:$B275),B275+1))</f>
        <v>273</v>
      </c>
      <c r="C276" s="239" t="str">
        <f t="shared" si="177"/>
        <v>S</v>
      </c>
      <c r="D276" s="240"/>
      <c r="E276" s="241" t="str">
        <f>IF(D276="","",COUNTIF($D$4:D276,D276))</f>
        <v/>
      </c>
      <c r="F276" s="310" t="str">
        <f>IF(D276="","",VLOOKUP(D276,'様式A-2'!$B$10:$E$434,4,0))</f>
        <v/>
      </c>
      <c r="G276" s="241"/>
      <c r="H276" s="241"/>
      <c r="I276" s="241"/>
      <c r="J276" s="241"/>
      <c r="K276" s="241"/>
      <c r="L276" s="346"/>
      <c r="M276" s="346"/>
      <c r="N276" s="346"/>
      <c r="O276" s="346"/>
      <c r="P276" s="388"/>
      <c r="Q276" s="242">
        <f t="shared" si="178"/>
        <v>0</v>
      </c>
      <c r="R276" s="243">
        <f t="shared" si="179"/>
        <v>0</v>
      </c>
      <c r="S276" s="243" t="str">
        <f t="shared" si="180"/>
        <v/>
      </c>
      <c r="T276" s="241"/>
      <c r="U276" s="241" t="str">
        <f t="shared" si="181"/>
        <v/>
      </c>
      <c r="V276" s="241" t="str">
        <f t="shared" si="215"/>
        <v/>
      </c>
      <c r="W276" s="241"/>
      <c r="X276" s="241"/>
      <c r="Y276" s="241" t="str">
        <f t="shared" si="182"/>
        <v/>
      </c>
      <c r="Z276" s="241" t="str">
        <f t="shared" si="183"/>
        <v/>
      </c>
      <c r="AA276" s="241" t="str">
        <f t="shared" si="174"/>
        <v/>
      </c>
      <c r="AB276" s="241" t="str">
        <f t="shared" si="184"/>
        <v/>
      </c>
      <c r="AC276" s="241" t="str">
        <f t="shared" si="185"/>
        <v/>
      </c>
      <c r="AD276" s="241" t="str">
        <f t="shared" si="186"/>
        <v/>
      </c>
      <c r="AE276" s="241" t="str">
        <f t="shared" si="175"/>
        <v/>
      </c>
      <c r="AF276" s="241" t="str">
        <f t="shared" si="176"/>
        <v/>
      </c>
      <c r="AG276" s="241"/>
      <c r="AH276" s="242" t="str">
        <f t="shared" si="214"/>
        <v/>
      </c>
      <c r="AI276" s="242" t="str">
        <f t="shared" si="187"/>
        <v/>
      </c>
      <c r="BG276" s="245">
        <f t="shared" si="188"/>
        <v>0</v>
      </c>
      <c r="BH276" s="242">
        <f t="shared" si="189"/>
        <v>0</v>
      </c>
      <c r="BI276" s="242">
        <f t="shared" si="190"/>
        <v>0</v>
      </c>
      <c r="BJ276" s="242">
        <f t="shared" si="191"/>
        <v>0</v>
      </c>
      <c r="BK276" s="351">
        <f t="shared" si="192"/>
        <v>0</v>
      </c>
      <c r="BL276" s="246">
        <f t="shared" si="193"/>
        <v>0</v>
      </c>
      <c r="BM276" s="243">
        <f t="shared" si="194"/>
        <v>0</v>
      </c>
      <c r="BN276" s="243">
        <f t="shared" si="195"/>
        <v>0</v>
      </c>
      <c r="BO276" s="247">
        <f t="shared" si="196"/>
        <v>0</v>
      </c>
      <c r="BP276" s="248">
        <f t="shared" si="197"/>
        <v>0</v>
      </c>
      <c r="BQ276" s="243">
        <f t="shared" si="198"/>
        <v>0</v>
      </c>
      <c r="BR276" s="243">
        <f t="shared" si="199"/>
        <v>0</v>
      </c>
      <c r="BS276" s="249">
        <f t="shared" si="200"/>
        <v>0</v>
      </c>
      <c r="BT276" s="255" t="str">
        <f t="shared" si="213"/>
        <v/>
      </c>
      <c r="BU276" s="350">
        <f t="shared" si="201"/>
        <v>0</v>
      </c>
      <c r="BV276" s="350">
        <f t="shared" si="202"/>
        <v>0</v>
      </c>
      <c r="BW276" s="350">
        <f t="shared" si="203"/>
        <v>0</v>
      </c>
      <c r="BX276" s="353">
        <f t="shared" si="204"/>
        <v>0</v>
      </c>
      <c r="BY276" s="246">
        <f t="shared" si="205"/>
        <v>0</v>
      </c>
      <c r="BZ276" s="243">
        <f t="shared" si="206"/>
        <v>0</v>
      </c>
      <c r="CA276" s="243">
        <f t="shared" si="207"/>
        <v>0</v>
      </c>
      <c r="CB276" s="247">
        <f t="shared" si="208"/>
        <v>0</v>
      </c>
      <c r="CC276" s="246">
        <f t="shared" si="209"/>
        <v>0</v>
      </c>
      <c r="CD276" s="243">
        <f t="shared" si="210"/>
        <v>0</v>
      </c>
      <c r="CE276" s="243">
        <f t="shared" si="211"/>
        <v>0</v>
      </c>
      <c r="CF276" s="243">
        <f t="shared" si="212"/>
        <v>0</v>
      </c>
    </row>
    <row r="277" spans="1:84" ht="20.100000000000001" customHeight="1" x14ac:dyDescent="0.15">
      <c r="A277" s="252">
        <f>IF(A276="",ROW()-3-COUNTBLANK($A$4:$A276),A276+1)</f>
        <v>274</v>
      </c>
      <c r="B277" s="253">
        <f>IF(A277="","",IF(B276="",ROW()-3-COUNTBLANK($B$4:$B276),B276+1))</f>
        <v>274</v>
      </c>
      <c r="C277" s="239" t="str">
        <f t="shared" si="177"/>
        <v>S</v>
      </c>
      <c r="D277" s="240"/>
      <c r="E277" s="241" t="str">
        <f>IF(D277="","",COUNTIF($D$4:D277,D277))</f>
        <v/>
      </c>
      <c r="F277" s="310" t="str">
        <f>IF(D277="","",VLOOKUP(D277,'様式A-2'!$B$10:$E$434,4,0))</f>
        <v/>
      </c>
      <c r="G277" s="241"/>
      <c r="H277" s="241"/>
      <c r="I277" s="241"/>
      <c r="J277" s="241"/>
      <c r="K277" s="241"/>
      <c r="L277" s="346"/>
      <c r="M277" s="346"/>
      <c r="N277" s="346"/>
      <c r="O277" s="346"/>
      <c r="P277" s="388"/>
      <c r="Q277" s="242">
        <f t="shared" si="178"/>
        <v>0</v>
      </c>
      <c r="R277" s="243">
        <f t="shared" si="179"/>
        <v>0</v>
      </c>
      <c r="S277" s="243" t="str">
        <f t="shared" si="180"/>
        <v/>
      </c>
      <c r="T277" s="241"/>
      <c r="U277" s="241" t="str">
        <f t="shared" si="181"/>
        <v/>
      </c>
      <c r="V277" s="241" t="str">
        <f t="shared" si="215"/>
        <v/>
      </c>
      <c r="W277" s="241"/>
      <c r="X277" s="241"/>
      <c r="Y277" s="241" t="str">
        <f t="shared" si="182"/>
        <v/>
      </c>
      <c r="Z277" s="241" t="str">
        <f t="shared" si="183"/>
        <v/>
      </c>
      <c r="AA277" s="241" t="str">
        <f t="shared" si="174"/>
        <v/>
      </c>
      <c r="AB277" s="241" t="str">
        <f t="shared" si="184"/>
        <v/>
      </c>
      <c r="AC277" s="241" t="str">
        <f t="shared" si="185"/>
        <v/>
      </c>
      <c r="AD277" s="241" t="str">
        <f t="shared" si="186"/>
        <v/>
      </c>
      <c r="AE277" s="241" t="str">
        <f t="shared" si="175"/>
        <v/>
      </c>
      <c r="AF277" s="241" t="str">
        <f t="shared" si="176"/>
        <v/>
      </c>
      <c r="AG277" s="241"/>
      <c r="AH277" s="242" t="str">
        <f t="shared" si="214"/>
        <v/>
      </c>
      <c r="AI277" s="242" t="str">
        <f t="shared" si="187"/>
        <v/>
      </c>
      <c r="BG277" s="245">
        <f t="shared" si="188"/>
        <v>0</v>
      </c>
      <c r="BH277" s="242">
        <f t="shared" si="189"/>
        <v>0</v>
      </c>
      <c r="BI277" s="242">
        <f t="shared" si="190"/>
        <v>0</v>
      </c>
      <c r="BJ277" s="242">
        <f t="shared" si="191"/>
        <v>0</v>
      </c>
      <c r="BK277" s="351">
        <f t="shared" si="192"/>
        <v>0</v>
      </c>
      <c r="BL277" s="246">
        <f t="shared" si="193"/>
        <v>0</v>
      </c>
      <c r="BM277" s="243">
        <f t="shared" si="194"/>
        <v>0</v>
      </c>
      <c r="BN277" s="243">
        <f t="shared" si="195"/>
        <v>0</v>
      </c>
      <c r="BO277" s="247">
        <f t="shared" si="196"/>
        <v>0</v>
      </c>
      <c r="BP277" s="248">
        <f t="shared" si="197"/>
        <v>0</v>
      </c>
      <c r="BQ277" s="243">
        <f t="shared" si="198"/>
        <v>0</v>
      </c>
      <c r="BR277" s="243">
        <f t="shared" si="199"/>
        <v>0</v>
      </c>
      <c r="BS277" s="249">
        <f t="shared" si="200"/>
        <v>0</v>
      </c>
      <c r="BT277" s="255" t="str">
        <f t="shared" si="213"/>
        <v/>
      </c>
      <c r="BU277" s="350">
        <f t="shared" si="201"/>
        <v>0</v>
      </c>
      <c r="BV277" s="350">
        <f t="shared" si="202"/>
        <v>0</v>
      </c>
      <c r="BW277" s="350">
        <f t="shared" si="203"/>
        <v>0</v>
      </c>
      <c r="BX277" s="353">
        <f t="shared" si="204"/>
        <v>0</v>
      </c>
      <c r="BY277" s="246">
        <f t="shared" si="205"/>
        <v>0</v>
      </c>
      <c r="BZ277" s="243">
        <f t="shared" si="206"/>
        <v>0</v>
      </c>
      <c r="CA277" s="243">
        <f t="shared" si="207"/>
        <v>0</v>
      </c>
      <c r="CB277" s="247">
        <f t="shared" si="208"/>
        <v>0</v>
      </c>
      <c r="CC277" s="246">
        <f t="shared" si="209"/>
        <v>0</v>
      </c>
      <c r="CD277" s="243">
        <f t="shared" si="210"/>
        <v>0</v>
      </c>
      <c r="CE277" s="243">
        <f t="shared" si="211"/>
        <v>0</v>
      </c>
      <c r="CF277" s="243">
        <f t="shared" si="212"/>
        <v>0</v>
      </c>
    </row>
    <row r="278" spans="1:84" ht="20.100000000000001" customHeight="1" x14ac:dyDescent="0.15">
      <c r="A278" s="252">
        <f>IF(A277="",ROW()-3-COUNTBLANK($A$4:$A277),A277+1)</f>
        <v>275</v>
      </c>
      <c r="B278" s="253">
        <f>IF(A278="","",IF(B277="",ROW()-3-COUNTBLANK($B$4:$B277),B277+1))</f>
        <v>275</v>
      </c>
      <c r="C278" s="239" t="str">
        <f t="shared" si="177"/>
        <v>S</v>
      </c>
      <c r="D278" s="240"/>
      <c r="E278" s="241" t="str">
        <f>IF(D278="","",COUNTIF($D$4:D278,D278))</f>
        <v/>
      </c>
      <c r="F278" s="310" t="str">
        <f>IF(D278="","",VLOOKUP(D278,'様式A-2'!$B$10:$E$434,4,0))</f>
        <v/>
      </c>
      <c r="G278" s="241"/>
      <c r="H278" s="241"/>
      <c r="I278" s="241"/>
      <c r="J278" s="241"/>
      <c r="K278" s="241"/>
      <c r="L278" s="346"/>
      <c r="M278" s="346"/>
      <c r="N278" s="346"/>
      <c r="O278" s="346"/>
      <c r="P278" s="388"/>
      <c r="Q278" s="242">
        <f t="shared" si="178"/>
        <v>0</v>
      </c>
      <c r="R278" s="243">
        <f t="shared" si="179"/>
        <v>0</v>
      </c>
      <c r="S278" s="243" t="str">
        <f t="shared" si="180"/>
        <v/>
      </c>
      <c r="T278" s="241"/>
      <c r="U278" s="241" t="str">
        <f t="shared" si="181"/>
        <v/>
      </c>
      <c r="V278" s="241" t="str">
        <f t="shared" si="215"/>
        <v/>
      </c>
      <c r="W278" s="241"/>
      <c r="X278" s="241"/>
      <c r="Y278" s="241" t="str">
        <f t="shared" si="182"/>
        <v/>
      </c>
      <c r="Z278" s="241" t="str">
        <f t="shared" si="183"/>
        <v/>
      </c>
      <c r="AA278" s="241" t="str">
        <f t="shared" si="174"/>
        <v/>
      </c>
      <c r="AB278" s="241" t="str">
        <f t="shared" si="184"/>
        <v/>
      </c>
      <c r="AC278" s="241" t="str">
        <f t="shared" si="185"/>
        <v/>
      </c>
      <c r="AD278" s="241" t="str">
        <f t="shared" si="186"/>
        <v/>
      </c>
      <c r="AE278" s="241" t="str">
        <f t="shared" si="175"/>
        <v/>
      </c>
      <c r="AF278" s="241" t="str">
        <f t="shared" si="176"/>
        <v/>
      </c>
      <c r="AG278" s="241"/>
      <c r="AH278" s="242" t="str">
        <f t="shared" si="214"/>
        <v/>
      </c>
      <c r="AI278" s="242" t="str">
        <f t="shared" si="187"/>
        <v/>
      </c>
      <c r="BG278" s="245">
        <f t="shared" si="188"/>
        <v>0</v>
      </c>
      <c r="BH278" s="242">
        <f t="shared" si="189"/>
        <v>0</v>
      </c>
      <c r="BI278" s="242">
        <f t="shared" si="190"/>
        <v>0</v>
      </c>
      <c r="BJ278" s="242">
        <f t="shared" si="191"/>
        <v>0</v>
      </c>
      <c r="BK278" s="351">
        <f t="shared" si="192"/>
        <v>0</v>
      </c>
      <c r="BL278" s="246">
        <f t="shared" si="193"/>
        <v>0</v>
      </c>
      <c r="BM278" s="243">
        <f t="shared" si="194"/>
        <v>0</v>
      </c>
      <c r="BN278" s="243">
        <f t="shared" si="195"/>
        <v>0</v>
      </c>
      <c r="BO278" s="247">
        <f t="shared" si="196"/>
        <v>0</v>
      </c>
      <c r="BP278" s="248">
        <f t="shared" si="197"/>
        <v>0</v>
      </c>
      <c r="BQ278" s="243">
        <f t="shared" si="198"/>
        <v>0</v>
      </c>
      <c r="BR278" s="243">
        <f t="shared" si="199"/>
        <v>0</v>
      </c>
      <c r="BS278" s="249">
        <f t="shared" si="200"/>
        <v>0</v>
      </c>
      <c r="BT278" s="255" t="str">
        <f t="shared" si="213"/>
        <v/>
      </c>
      <c r="BU278" s="350">
        <f t="shared" si="201"/>
        <v>0</v>
      </c>
      <c r="BV278" s="350">
        <f t="shared" si="202"/>
        <v>0</v>
      </c>
      <c r="BW278" s="350">
        <f t="shared" si="203"/>
        <v>0</v>
      </c>
      <c r="BX278" s="353">
        <f t="shared" si="204"/>
        <v>0</v>
      </c>
      <c r="BY278" s="246">
        <f t="shared" si="205"/>
        <v>0</v>
      </c>
      <c r="BZ278" s="243">
        <f t="shared" si="206"/>
        <v>0</v>
      </c>
      <c r="CA278" s="243">
        <f t="shared" si="207"/>
        <v>0</v>
      </c>
      <c r="CB278" s="247">
        <f t="shared" si="208"/>
        <v>0</v>
      </c>
      <c r="CC278" s="246">
        <f t="shared" si="209"/>
        <v>0</v>
      </c>
      <c r="CD278" s="243">
        <f t="shared" si="210"/>
        <v>0</v>
      </c>
      <c r="CE278" s="243">
        <f t="shared" si="211"/>
        <v>0</v>
      </c>
      <c r="CF278" s="243">
        <f t="shared" si="212"/>
        <v>0</v>
      </c>
    </row>
    <row r="279" spans="1:84" ht="20.100000000000001" customHeight="1" x14ac:dyDescent="0.15">
      <c r="A279" s="252">
        <f>IF(A278="",ROW()-3-COUNTBLANK($A$4:$A278),A278+1)</f>
        <v>276</v>
      </c>
      <c r="B279" s="253">
        <f>IF(A279="","",IF(B278="",ROW()-3-COUNTBLANK($B$4:$B278),B278+1))</f>
        <v>276</v>
      </c>
      <c r="C279" s="239" t="str">
        <f t="shared" si="177"/>
        <v>S</v>
      </c>
      <c r="D279" s="240"/>
      <c r="E279" s="241" t="str">
        <f>IF(D279="","",COUNTIF($D$4:D279,D279))</f>
        <v/>
      </c>
      <c r="F279" s="310" t="str">
        <f>IF(D279="","",VLOOKUP(D279,'様式A-2'!$B$10:$E$434,4,0))</f>
        <v/>
      </c>
      <c r="G279" s="241"/>
      <c r="H279" s="241"/>
      <c r="I279" s="241"/>
      <c r="J279" s="241"/>
      <c r="K279" s="241"/>
      <c r="L279" s="346"/>
      <c r="M279" s="346"/>
      <c r="N279" s="346"/>
      <c r="O279" s="346"/>
      <c r="P279" s="388"/>
      <c r="Q279" s="242">
        <f t="shared" si="178"/>
        <v>0</v>
      </c>
      <c r="R279" s="243">
        <f t="shared" si="179"/>
        <v>0</v>
      </c>
      <c r="S279" s="243" t="str">
        <f t="shared" si="180"/>
        <v/>
      </c>
      <c r="T279" s="241"/>
      <c r="U279" s="241" t="str">
        <f t="shared" si="181"/>
        <v/>
      </c>
      <c r="V279" s="241" t="str">
        <f t="shared" si="215"/>
        <v/>
      </c>
      <c r="W279" s="241"/>
      <c r="X279" s="241"/>
      <c r="Y279" s="241" t="str">
        <f t="shared" si="182"/>
        <v/>
      </c>
      <c r="Z279" s="241" t="str">
        <f t="shared" si="183"/>
        <v/>
      </c>
      <c r="AA279" s="241" t="str">
        <f t="shared" si="174"/>
        <v/>
      </c>
      <c r="AB279" s="241" t="str">
        <f t="shared" si="184"/>
        <v/>
      </c>
      <c r="AC279" s="241" t="str">
        <f t="shared" si="185"/>
        <v/>
      </c>
      <c r="AD279" s="241" t="str">
        <f t="shared" si="186"/>
        <v/>
      </c>
      <c r="AE279" s="241" t="str">
        <f t="shared" si="175"/>
        <v/>
      </c>
      <c r="AF279" s="241" t="str">
        <f t="shared" si="176"/>
        <v/>
      </c>
      <c r="AG279" s="241"/>
      <c r="AH279" s="242" t="str">
        <f t="shared" si="214"/>
        <v/>
      </c>
      <c r="AI279" s="242" t="str">
        <f t="shared" si="187"/>
        <v/>
      </c>
      <c r="BG279" s="245">
        <f t="shared" si="188"/>
        <v>0</v>
      </c>
      <c r="BH279" s="242">
        <f t="shared" si="189"/>
        <v>0</v>
      </c>
      <c r="BI279" s="242">
        <f t="shared" si="190"/>
        <v>0</v>
      </c>
      <c r="BJ279" s="242">
        <f t="shared" si="191"/>
        <v>0</v>
      </c>
      <c r="BK279" s="351">
        <f t="shared" si="192"/>
        <v>0</v>
      </c>
      <c r="BL279" s="246">
        <f t="shared" si="193"/>
        <v>0</v>
      </c>
      <c r="BM279" s="243">
        <f t="shared" si="194"/>
        <v>0</v>
      </c>
      <c r="BN279" s="243">
        <f t="shared" si="195"/>
        <v>0</v>
      </c>
      <c r="BO279" s="247">
        <f t="shared" si="196"/>
        <v>0</v>
      </c>
      <c r="BP279" s="248">
        <f t="shared" si="197"/>
        <v>0</v>
      </c>
      <c r="BQ279" s="243">
        <f t="shared" si="198"/>
        <v>0</v>
      </c>
      <c r="BR279" s="243">
        <f t="shared" si="199"/>
        <v>0</v>
      </c>
      <c r="BS279" s="249">
        <f t="shared" si="200"/>
        <v>0</v>
      </c>
      <c r="BT279" s="255" t="str">
        <f t="shared" si="213"/>
        <v/>
      </c>
      <c r="BU279" s="350">
        <f t="shared" si="201"/>
        <v>0</v>
      </c>
      <c r="BV279" s="350">
        <f t="shared" si="202"/>
        <v>0</v>
      </c>
      <c r="BW279" s="350">
        <f t="shared" si="203"/>
        <v>0</v>
      </c>
      <c r="BX279" s="353">
        <f t="shared" si="204"/>
        <v>0</v>
      </c>
      <c r="BY279" s="246">
        <f t="shared" si="205"/>
        <v>0</v>
      </c>
      <c r="BZ279" s="243">
        <f t="shared" si="206"/>
        <v>0</v>
      </c>
      <c r="CA279" s="243">
        <f t="shared" si="207"/>
        <v>0</v>
      </c>
      <c r="CB279" s="247">
        <f t="shared" si="208"/>
        <v>0</v>
      </c>
      <c r="CC279" s="246">
        <f t="shared" si="209"/>
        <v>0</v>
      </c>
      <c r="CD279" s="243">
        <f t="shared" si="210"/>
        <v>0</v>
      </c>
      <c r="CE279" s="243">
        <f t="shared" si="211"/>
        <v>0</v>
      </c>
      <c r="CF279" s="243">
        <f t="shared" si="212"/>
        <v>0</v>
      </c>
    </row>
    <row r="280" spans="1:84" ht="20.100000000000001" customHeight="1" x14ac:dyDescent="0.15">
      <c r="A280" s="252">
        <f>IF(A279="",ROW()-3-COUNTBLANK($A$4:$A279),A279+1)</f>
        <v>277</v>
      </c>
      <c r="B280" s="253">
        <f>IF(A280="","",IF(B279="",ROW()-3-COUNTBLANK($B$4:$B279),B279+1))</f>
        <v>277</v>
      </c>
      <c r="C280" s="239" t="str">
        <f t="shared" si="177"/>
        <v>S</v>
      </c>
      <c r="D280" s="240"/>
      <c r="E280" s="241" t="str">
        <f>IF(D280="","",COUNTIF($D$4:D280,D280))</f>
        <v/>
      </c>
      <c r="F280" s="310" t="str">
        <f>IF(D280="","",VLOOKUP(D280,'様式A-2'!$B$10:$E$434,4,0))</f>
        <v/>
      </c>
      <c r="G280" s="241"/>
      <c r="H280" s="241"/>
      <c r="I280" s="241"/>
      <c r="J280" s="241"/>
      <c r="K280" s="241"/>
      <c r="L280" s="346"/>
      <c r="M280" s="346"/>
      <c r="N280" s="346"/>
      <c r="O280" s="346"/>
      <c r="P280" s="388"/>
      <c r="Q280" s="242">
        <f t="shared" si="178"/>
        <v>0</v>
      </c>
      <c r="R280" s="243">
        <f t="shared" si="179"/>
        <v>0</v>
      </c>
      <c r="S280" s="243" t="str">
        <f t="shared" si="180"/>
        <v/>
      </c>
      <c r="T280" s="241"/>
      <c r="U280" s="241" t="str">
        <f t="shared" si="181"/>
        <v/>
      </c>
      <c r="V280" s="241" t="str">
        <f t="shared" si="215"/>
        <v/>
      </c>
      <c r="W280" s="241"/>
      <c r="X280" s="241"/>
      <c r="Y280" s="241" t="str">
        <f t="shared" si="182"/>
        <v/>
      </c>
      <c r="Z280" s="241" t="str">
        <f t="shared" si="183"/>
        <v/>
      </c>
      <c r="AA280" s="241" t="str">
        <f t="shared" si="174"/>
        <v/>
      </c>
      <c r="AB280" s="241" t="str">
        <f t="shared" si="184"/>
        <v/>
      </c>
      <c r="AC280" s="241" t="str">
        <f t="shared" si="185"/>
        <v/>
      </c>
      <c r="AD280" s="241" t="str">
        <f t="shared" si="186"/>
        <v/>
      </c>
      <c r="AE280" s="241" t="str">
        <f t="shared" si="175"/>
        <v/>
      </c>
      <c r="AF280" s="241" t="str">
        <f t="shared" si="176"/>
        <v/>
      </c>
      <c r="AG280" s="241"/>
      <c r="AH280" s="242" t="str">
        <f t="shared" si="214"/>
        <v/>
      </c>
      <c r="AI280" s="242" t="str">
        <f t="shared" si="187"/>
        <v/>
      </c>
      <c r="BG280" s="245">
        <f t="shared" si="188"/>
        <v>0</v>
      </c>
      <c r="BH280" s="242">
        <f t="shared" si="189"/>
        <v>0</v>
      </c>
      <c r="BI280" s="242">
        <f t="shared" si="190"/>
        <v>0</v>
      </c>
      <c r="BJ280" s="242">
        <f t="shared" si="191"/>
        <v>0</v>
      </c>
      <c r="BK280" s="351">
        <f t="shared" si="192"/>
        <v>0</v>
      </c>
      <c r="BL280" s="246">
        <f t="shared" si="193"/>
        <v>0</v>
      </c>
      <c r="BM280" s="243">
        <f t="shared" si="194"/>
        <v>0</v>
      </c>
      <c r="BN280" s="243">
        <f t="shared" si="195"/>
        <v>0</v>
      </c>
      <c r="BO280" s="247">
        <f t="shared" si="196"/>
        <v>0</v>
      </c>
      <c r="BP280" s="248">
        <f t="shared" si="197"/>
        <v>0</v>
      </c>
      <c r="BQ280" s="243">
        <f t="shared" si="198"/>
        <v>0</v>
      </c>
      <c r="BR280" s="243">
        <f t="shared" si="199"/>
        <v>0</v>
      </c>
      <c r="BS280" s="249">
        <f t="shared" si="200"/>
        <v>0</v>
      </c>
      <c r="BT280" s="255" t="str">
        <f t="shared" si="213"/>
        <v/>
      </c>
      <c r="BU280" s="350">
        <f t="shared" si="201"/>
        <v>0</v>
      </c>
      <c r="BV280" s="350">
        <f t="shared" si="202"/>
        <v>0</v>
      </c>
      <c r="BW280" s="350">
        <f t="shared" si="203"/>
        <v>0</v>
      </c>
      <c r="BX280" s="353">
        <f t="shared" si="204"/>
        <v>0</v>
      </c>
      <c r="BY280" s="246">
        <f t="shared" si="205"/>
        <v>0</v>
      </c>
      <c r="BZ280" s="243">
        <f t="shared" si="206"/>
        <v>0</v>
      </c>
      <c r="CA280" s="243">
        <f t="shared" si="207"/>
        <v>0</v>
      </c>
      <c r="CB280" s="247">
        <f t="shared" si="208"/>
        <v>0</v>
      </c>
      <c r="CC280" s="246">
        <f t="shared" si="209"/>
        <v>0</v>
      </c>
      <c r="CD280" s="243">
        <f t="shared" si="210"/>
        <v>0</v>
      </c>
      <c r="CE280" s="243">
        <f t="shared" si="211"/>
        <v>0</v>
      </c>
      <c r="CF280" s="243">
        <f t="shared" si="212"/>
        <v>0</v>
      </c>
    </row>
    <row r="281" spans="1:84" ht="20.100000000000001" customHeight="1" x14ac:dyDescent="0.15">
      <c r="A281" s="252">
        <f>IF(A280="",ROW()-3-COUNTBLANK($A$4:$A280),A280+1)</f>
        <v>278</v>
      </c>
      <c r="B281" s="253">
        <f>IF(A281="","",IF(B280="",ROW()-3-COUNTBLANK($B$4:$B280),B280+1))</f>
        <v>278</v>
      </c>
      <c r="C281" s="239" t="str">
        <f t="shared" si="177"/>
        <v>S</v>
      </c>
      <c r="D281" s="240"/>
      <c r="E281" s="241" t="str">
        <f>IF(D281="","",COUNTIF($D$4:D281,D281))</f>
        <v/>
      </c>
      <c r="F281" s="310" t="str">
        <f>IF(D281="","",VLOOKUP(D281,'様式A-2'!$B$10:$E$434,4,0))</f>
        <v/>
      </c>
      <c r="G281" s="241"/>
      <c r="H281" s="241"/>
      <c r="I281" s="241"/>
      <c r="J281" s="241"/>
      <c r="K281" s="241"/>
      <c r="L281" s="346"/>
      <c r="M281" s="346"/>
      <c r="N281" s="346"/>
      <c r="O281" s="346"/>
      <c r="P281" s="388"/>
      <c r="Q281" s="242">
        <f t="shared" si="178"/>
        <v>0</v>
      </c>
      <c r="R281" s="243">
        <f t="shared" si="179"/>
        <v>0</v>
      </c>
      <c r="S281" s="243" t="str">
        <f t="shared" si="180"/>
        <v/>
      </c>
      <c r="T281" s="241"/>
      <c r="U281" s="241" t="str">
        <f t="shared" si="181"/>
        <v/>
      </c>
      <c r="V281" s="241" t="str">
        <f t="shared" si="215"/>
        <v/>
      </c>
      <c r="W281" s="241"/>
      <c r="X281" s="241"/>
      <c r="Y281" s="241" t="str">
        <f t="shared" si="182"/>
        <v/>
      </c>
      <c r="Z281" s="241" t="str">
        <f t="shared" si="183"/>
        <v/>
      </c>
      <c r="AA281" s="241" t="str">
        <f t="shared" si="174"/>
        <v/>
      </c>
      <c r="AB281" s="241" t="str">
        <f t="shared" si="184"/>
        <v/>
      </c>
      <c r="AC281" s="241" t="str">
        <f t="shared" si="185"/>
        <v/>
      </c>
      <c r="AD281" s="241" t="str">
        <f t="shared" si="186"/>
        <v/>
      </c>
      <c r="AE281" s="241" t="str">
        <f t="shared" si="175"/>
        <v/>
      </c>
      <c r="AF281" s="241" t="str">
        <f t="shared" si="176"/>
        <v/>
      </c>
      <c r="AG281" s="241"/>
      <c r="AH281" s="242" t="str">
        <f t="shared" si="214"/>
        <v/>
      </c>
      <c r="AI281" s="242" t="str">
        <f t="shared" si="187"/>
        <v/>
      </c>
      <c r="BG281" s="245">
        <f t="shared" si="188"/>
        <v>0</v>
      </c>
      <c r="BH281" s="242">
        <f t="shared" si="189"/>
        <v>0</v>
      </c>
      <c r="BI281" s="242">
        <f t="shared" si="190"/>
        <v>0</v>
      </c>
      <c r="BJ281" s="242">
        <f t="shared" si="191"/>
        <v>0</v>
      </c>
      <c r="BK281" s="351">
        <f t="shared" si="192"/>
        <v>0</v>
      </c>
      <c r="BL281" s="246">
        <f t="shared" si="193"/>
        <v>0</v>
      </c>
      <c r="BM281" s="243">
        <f t="shared" si="194"/>
        <v>0</v>
      </c>
      <c r="BN281" s="243">
        <f t="shared" si="195"/>
        <v>0</v>
      </c>
      <c r="BO281" s="247">
        <f t="shared" si="196"/>
        <v>0</v>
      </c>
      <c r="BP281" s="248">
        <f t="shared" si="197"/>
        <v>0</v>
      </c>
      <c r="BQ281" s="243">
        <f t="shared" si="198"/>
        <v>0</v>
      </c>
      <c r="BR281" s="243">
        <f t="shared" si="199"/>
        <v>0</v>
      </c>
      <c r="BS281" s="249">
        <f t="shared" si="200"/>
        <v>0</v>
      </c>
      <c r="BT281" s="255" t="str">
        <f t="shared" si="213"/>
        <v/>
      </c>
      <c r="BU281" s="350">
        <f t="shared" si="201"/>
        <v>0</v>
      </c>
      <c r="BV281" s="350">
        <f t="shared" si="202"/>
        <v>0</v>
      </c>
      <c r="BW281" s="350">
        <f t="shared" si="203"/>
        <v>0</v>
      </c>
      <c r="BX281" s="353">
        <f t="shared" si="204"/>
        <v>0</v>
      </c>
      <c r="BY281" s="246">
        <f t="shared" si="205"/>
        <v>0</v>
      </c>
      <c r="BZ281" s="243">
        <f t="shared" si="206"/>
        <v>0</v>
      </c>
      <c r="CA281" s="243">
        <f t="shared" si="207"/>
        <v>0</v>
      </c>
      <c r="CB281" s="247">
        <f t="shared" si="208"/>
        <v>0</v>
      </c>
      <c r="CC281" s="246">
        <f t="shared" si="209"/>
        <v>0</v>
      </c>
      <c r="CD281" s="243">
        <f t="shared" si="210"/>
        <v>0</v>
      </c>
      <c r="CE281" s="243">
        <f t="shared" si="211"/>
        <v>0</v>
      </c>
      <c r="CF281" s="243">
        <f t="shared" si="212"/>
        <v>0</v>
      </c>
    </row>
    <row r="282" spans="1:84" ht="20.100000000000001" customHeight="1" x14ac:dyDescent="0.15">
      <c r="A282" s="252">
        <f>IF(A281="",ROW()-3-COUNTBLANK($A$4:$A281),A281+1)</f>
        <v>279</v>
      </c>
      <c r="B282" s="253">
        <f>IF(A282="","",IF(B281="",ROW()-3-COUNTBLANK($B$4:$B281),B281+1))</f>
        <v>279</v>
      </c>
      <c r="C282" s="239" t="str">
        <f t="shared" si="177"/>
        <v>S</v>
      </c>
      <c r="D282" s="240"/>
      <c r="E282" s="241" t="str">
        <f>IF(D282="","",COUNTIF($D$4:D282,D282))</f>
        <v/>
      </c>
      <c r="F282" s="310" t="str">
        <f>IF(D282="","",VLOOKUP(D282,'様式A-2'!$B$10:$E$434,4,0))</f>
        <v/>
      </c>
      <c r="G282" s="241"/>
      <c r="H282" s="241"/>
      <c r="I282" s="241"/>
      <c r="J282" s="241"/>
      <c r="K282" s="241"/>
      <c r="L282" s="346"/>
      <c r="M282" s="346"/>
      <c r="N282" s="346"/>
      <c r="O282" s="346"/>
      <c r="P282" s="388"/>
      <c r="Q282" s="242">
        <f t="shared" si="178"/>
        <v>0</v>
      </c>
      <c r="R282" s="243">
        <f t="shared" si="179"/>
        <v>0</v>
      </c>
      <c r="S282" s="243" t="str">
        <f t="shared" si="180"/>
        <v/>
      </c>
      <c r="T282" s="241"/>
      <c r="U282" s="241" t="str">
        <f t="shared" si="181"/>
        <v/>
      </c>
      <c r="V282" s="241" t="str">
        <f t="shared" si="215"/>
        <v/>
      </c>
      <c r="W282" s="241"/>
      <c r="X282" s="241"/>
      <c r="Y282" s="241" t="str">
        <f t="shared" si="182"/>
        <v/>
      </c>
      <c r="Z282" s="241" t="str">
        <f t="shared" si="183"/>
        <v/>
      </c>
      <c r="AA282" s="241" t="str">
        <f t="shared" si="174"/>
        <v/>
      </c>
      <c r="AB282" s="241" t="str">
        <f t="shared" si="184"/>
        <v/>
      </c>
      <c r="AC282" s="241" t="str">
        <f t="shared" si="185"/>
        <v/>
      </c>
      <c r="AD282" s="241" t="str">
        <f t="shared" si="186"/>
        <v/>
      </c>
      <c r="AE282" s="241" t="str">
        <f t="shared" si="175"/>
        <v/>
      </c>
      <c r="AF282" s="241" t="str">
        <f t="shared" si="176"/>
        <v/>
      </c>
      <c r="AG282" s="241"/>
      <c r="AH282" s="242" t="str">
        <f t="shared" si="214"/>
        <v/>
      </c>
      <c r="AI282" s="242" t="str">
        <f t="shared" si="187"/>
        <v/>
      </c>
      <c r="BG282" s="245">
        <f t="shared" si="188"/>
        <v>0</v>
      </c>
      <c r="BH282" s="242">
        <f t="shared" si="189"/>
        <v>0</v>
      </c>
      <c r="BI282" s="242">
        <f t="shared" si="190"/>
        <v>0</v>
      </c>
      <c r="BJ282" s="242">
        <f t="shared" si="191"/>
        <v>0</v>
      </c>
      <c r="BK282" s="351">
        <f t="shared" si="192"/>
        <v>0</v>
      </c>
      <c r="BL282" s="246">
        <f t="shared" si="193"/>
        <v>0</v>
      </c>
      <c r="BM282" s="243">
        <f t="shared" si="194"/>
        <v>0</v>
      </c>
      <c r="BN282" s="243">
        <f t="shared" si="195"/>
        <v>0</v>
      </c>
      <c r="BO282" s="247">
        <f t="shared" si="196"/>
        <v>0</v>
      </c>
      <c r="BP282" s="248">
        <f t="shared" si="197"/>
        <v>0</v>
      </c>
      <c r="BQ282" s="243">
        <f t="shared" si="198"/>
        <v>0</v>
      </c>
      <c r="BR282" s="243">
        <f t="shared" si="199"/>
        <v>0</v>
      </c>
      <c r="BS282" s="249">
        <f t="shared" si="200"/>
        <v>0</v>
      </c>
      <c r="BT282" s="255" t="str">
        <f t="shared" si="213"/>
        <v/>
      </c>
      <c r="BU282" s="350">
        <f t="shared" si="201"/>
        <v>0</v>
      </c>
      <c r="BV282" s="350">
        <f t="shared" si="202"/>
        <v>0</v>
      </c>
      <c r="BW282" s="350">
        <f t="shared" si="203"/>
        <v>0</v>
      </c>
      <c r="BX282" s="353">
        <f t="shared" si="204"/>
        <v>0</v>
      </c>
      <c r="BY282" s="246">
        <f t="shared" si="205"/>
        <v>0</v>
      </c>
      <c r="BZ282" s="243">
        <f t="shared" si="206"/>
        <v>0</v>
      </c>
      <c r="CA282" s="243">
        <f t="shared" si="207"/>
        <v>0</v>
      </c>
      <c r="CB282" s="247">
        <f t="shared" si="208"/>
        <v>0</v>
      </c>
      <c r="CC282" s="246">
        <f t="shared" si="209"/>
        <v>0</v>
      </c>
      <c r="CD282" s="243">
        <f t="shared" si="210"/>
        <v>0</v>
      </c>
      <c r="CE282" s="243">
        <f t="shared" si="211"/>
        <v>0</v>
      </c>
      <c r="CF282" s="243">
        <f t="shared" si="212"/>
        <v>0</v>
      </c>
    </row>
    <row r="283" spans="1:84" ht="20.100000000000001" customHeight="1" x14ac:dyDescent="0.15">
      <c r="A283" s="252">
        <f>IF(A282="",ROW()-3-COUNTBLANK($A$4:$A282),A282+1)</f>
        <v>280</v>
      </c>
      <c r="B283" s="253">
        <f>IF(A283="","",IF(B282="",ROW()-3-COUNTBLANK($B$4:$B282),B282+1))</f>
        <v>280</v>
      </c>
      <c r="C283" s="239" t="str">
        <f t="shared" si="177"/>
        <v>S</v>
      </c>
      <c r="D283" s="240"/>
      <c r="E283" s="241" t="str">
        <f>IF(D283="","",COUNTIF($D$4:D283,D283))</f>
        <v/>
      </c>
      <c r="F283" s="310" t="str">
        <f>IF(D283="","",VLOOKUP(D283,'様式A-2'!$B$10:$E$434,4,0))</f>
        <v/>
      </c>
      <c r="G283" s="241"/>
      <c r="H283" s="241"/>
      <c r="I283" s="241"/>
      <c r="J283" s="241"/>
      <c r="K283" s="241"/>
      <c r="L283" s="346"/>
      <c r="M283" s="346"/>
      <c r="N283" s="346"/>
      <c r="O283" s="346"/>
      <c r="P283" s="388"/>
      <c r="Q283" s="242">
        <f t="shared" si="178"/>
        <v>0</v>
      </c>
      <c r="R283" s="243">
        <f t="shared" si="179"/>
        <v>0</v>
      </c>
      <c r="S283" s="243" t="str">
        <f t="shared" si="180"/>
        <v/>
      </c>
      <c r="T283" s="241"/>
      <c r="U283" s="241" t="str">
        <f t="shared" si="181"/>
        <v/>
      </c>
      <c r="V283" s="241" t="str">
        <f t="shared" si="215"/>
        <v/>
      </c>
      <c r="W283" s="241"/>
      <c r="X283" s="241"/>
      <c r="Y283" s="241" t="str">
        <f t="shared" si="182"/>
        <v/>
      </c>
      <c r="Z283" s="241" t="str">
        <f t="shared" si="183"/>
        <v/>
      </c>
      <c r="AA283" s="241" t="str">
        <f t="shared" si="174"/>
        <v/>
      </c>
      <c r="AB283" s="241" t="str">
        <f t="shared" si="184"/>
        <v/>
      </c>
      <c r="AC283" s="241" t="str">
        <f t="shared" si="185"/>
        <v/>
      </c>
      <c r="AD283" s="241" t="str">
        <f t="shared" si="186"/>
        <v/>
      </c>
      <c r="AE283" s="241" t="str">
        <f t="shared" si="175"/>
        <v/>
      </c>
      <c r="AF283" s="241" t="str">
        <f t="shared" si="176"/>
        <v/>
      </c>
      <c r="AG283" s="241"/>
      <c r="AH283" s="242" t="str">
        <f t="shared" si="214"/>
        <v/>
      </c>
      <c r="AI283" s="242" t="str">
        <f t="shared" si="187"/>
        <v/>
      </c>
      <c r="BG283" s="245">
        <f t="shared" si="188"/>
        <v>0</v>
      </c>
      <c r="BH283" s="242">
        <f t="shared" si="189"/>
        <v>0</v>
      </c>
      <c r="BI283" s="242">
        <f t="shared" si="190"/>
        <v>0</v>
      </c>
      <c r="BJ283" s="242">
        <f t="shared" si="191"/>
        <v>0</v>
      </c>
      <c r="BK283" s="351">
        <f t="shared" si="192"/>
        <v>0</v>
      </c>
      <c r="BL283" s="246">
        <f t="shared" si="193"/>
        <v>0</v>
      </c>
      <c r="BM283" s="243">
        <f t="shared" si="194"/>
        <v>0</v>
      </c>
      <c r="BN283" s="243">
        <f t="shared" si="195"/>
        <v>0</v>
      </c>
      <c r="BO283" s="247">
        <f t="shared" si="196"/>
        <v>0</v>
      </c>
      <c r="BP283" s="248">
        <f t="shared" si="197"/>
        <v>0</v>
      </c>
      <c r="BQ283" s="243">
        <f t="shared" si="198"/>
        <v>0</v>
      </c>
      <c r="BR283" s="243">
        <f t="shared" si="199"/>
        <v>0</v>
      </c>
      <c r="BS283" s="249">
        <f t="shared" si="200"/>
        <v>0</v>
      </c>
      <c r="BT283" s="255" t="str">
        <f t="shared" si="213"/>
        <v/>
      </c>
      <c r="BU283" s="350">
        <f t="shared" si="201"/>
        <v>0</v>
      </c>
      <c r="BV283" s="350">
        <f t="shared" si="202"/>
        <v>0</v>
      </c>
      <c r="BW283" s="350">
        <f t="shared" si="203"/>
        <v>0</v>
      </c>
      <c r="BX283" s="353">
        <f t="shared" si="204"/>
        <v>0</v>
      </c>
      <c r="BY283" s="246">
        <f t="shared" si="205"/>
        <v>0</v>
      </c>
      <c r="BZ283" s="243">
        <f t="shared" si="206"/>
        <v>0</v>
      </c>
      <c r="CA283" s="243">
        <f t="shared" si="207"/>
        <v>0</v>
      </c>
      <c r="CB283" s="247">
        <f t="shared" si="208"/>
        <v>0</v>
      </c>
      <c r="CC283" s="246">
        <f t="shared" si="209"/>
        <v>0</v>
      </c>
      <c r="CD283" s="243">
        <f t="shared" si="210"/>
        <v>0</v>
      </c>
      <c r="CE283" s="243">
        <f t="shared" si="211"/>
        <v>0</v>
      </c>
      <c r="CF283" s="243">
        <f t="shared" si="212"/>
        <v>0</v>
      </c>
    </row>
    <row r="284" spans="1:84" ht="20.100000000000001" customHeight="1" x14ac:dyDescent="0.15">
      <c r="A284" s="252">
        <f>IF(A283="",ROW()-3-COUNTBLANK($A$4:$A283),A283+1)</f>
        <v>281</v>
      </c>
      <c r="B284" s="253">
        <f>IF(A284="","",IF(B283="",ROW()-3-COUNTBLANK($B$4:$B283),B283+1))</f>
        <v>281</v>
      </c>
      <c r="C284" s="239" t="str">
        <f t="shared" si="177"/>
        <v>S</v>
      </c>
      <c r="D284" s="240"/>
      <c r="E284" s="241" t="str">
        <f>IF(D284="","",COUNTIF($D$4:D284,D284))</f>
        <v/>
      </c>
      <c r="F284" s="310" t="str">
        <f>IF(D284="","",VLOOKUP(D284,'様式A-2'!$B$10:$E$434,4,0))</f>
        <v/>
      </c>
      <c r="G284" s="241"/>
      <c r="H284" s="241"/>
      <c r="I284" s="241"/>
      <c r="J284" s="241"/>
      <c r="K284" s="241"/>
      <c r="L284" s="346"/>
      <c r="M284" s="346"/>
      <c r="N284" s="346"/>
      <c r="O284" s="346"/>
      <c r="P284" s="388"/>
      <c r="Q284" s="242">
        <f t="shared" si="178"/>
        <v>0</v>
      </c>
      <c r="R284" s="243">
        <f t="shared" si="179"/>
        <v>0</v>
      </c>
      <c r="S284" s="243" t="str">
        <f t="shared" si="180"/>
        <v/>
      </c>
      <c r="T284" s="241"/>
      <c r="U284" s="241" t="str">
        <f t="shared" si="181"/>
        <v/>
      </c>
      <c r="V284" s="241" t="str">
        <f t="shared" si="215"/>
        <v/>
      </c>
      <c r="W284" s="241"/>
      <c r="X284" s="241"/>
      <c r="Y284" s="241" t="str">
        <f t="shared" si="182"/>
        <v/>
      </c>
      <c r="Z284" s="241" t="str">
        <f t="shared" si="183"/>
        <v/>
      </c>
      <c r="AA284" s="241" t="str">
        <f t="shared" si="174"/>
        <v/>
      </c>
      <c r="AB284" s="241" t="str">
        <f t="shared" si="184"/>
        <v/>
      </c>
      <c r="AC284" s="241" t="str">
        <f t="shared" si="185"/>
        <v/>
      </c>
      <c r="AD284" s="241" t="str">
        <f t="shared" si="186"/>
        <v/>
      </c>
      <c r="AE284" s="241" t="str">
        <f t="shared" si="175"/>
        <v/>
      </c>
      <c r="AF284" s="241" t="str">
        <f t="shared" si="176"/>
        <v/>
      </c>
      <c r="AG284" s="241"/>
      <c r="AH284" s="242" t="str">
        <f t="shared" si="214"/>
        <v/>
      </c>
      <c r="AI284" s="242" t="str">
        <f t="shared" si="187"/>
        <v/>
      </c>
      <c r="BG284" s="245">
        <f t="shared" si="188"/>
        <v>0</v>
      </c>
      <c r="BH284" s="242">
        <f t="shared" si="189"/>
        <v>0</v>
      </c>
      <c r="BI284" s="242">
        <f t="shared" si="190"/>
        <v>0</v>
      </c>
      <c r="BJ284" s="242">
        <f t="shared" si="191"/>
        <v>0</v>
      </c>
      <c r="BK284" s="351">
        <f t="shared" si="192"/>
        <v>0</v>
      </c>
      <c r="BL284" s="246">
        <f t="shared" si="193"/>
        <v>0</v>
      </c>
      <c r="BM284" s="243">
        <f t="shared" si="194"/>
        <v>0</v>
      </c>
      <c r="BN284" s="243">
        <f t="shared" si="195"/>
        <v>0</v>
      </c>
      <c r="BO284" s="247">
        <f t="shared" si="196"/>
        <v>0</v>
      </c>
      <c r="BP284" s="248">
        <f t="shared" si="197"/>
        <v>0</v>
      </c>
      <c r="BQ284" s="243">
        <f t="shared" si="198"/>
        <v>0</v>
      </c>
      <c r="BR284" s="243">
        <f t="shared" si="199"/>
        <v>0</v>
      </c>
      <c r="BS284" s="249">
        <f t="shared" si="200"/>
        <v>0</v>
      </c>
      <c r="BT284" s="255" t="str">
        <f t="shared" si="213"/>
        <v/>
      </c>
      <c r="BU284" s="350">
        <f t="shared" si="201"/>
        <v>0</v>
      </c>
      <c r="BV284" s="350">
        <f t="shared" si="202"/>
        <v>0</v>
      </c>
      <c r="BW284" s="350">
        <f t="shared" si="203"/>
        <v>0</v>
      </c>
      <c r="BX284" s="353">
        <f t="shared" si="204"/>
        <v>0</v>
      </c>
      <c r="BY284" s="246">
        <f t="shared" si="205"/>
        <v>0</v>
      </c>
      <c r="BZ284" s="243">
        <f t="shared" si="206"/>
        <v>0</v>
      </c>
      <c r="CA284" s="243">
        <f t="shared" si="207"/>
        <v>0</v>
      </c>
      <c r="CB284" s="247">
        <f t="shared" si="208"/>
        <v>0</v>
      </c>
      <c r="CC284" s="246">
        <f t="shared" si="209"/>
        <v>0</v>
      </c>
      <c r="CD284" s="243">
        <f t="shared" si="210"/>
        <v>0</v>
      </c>
      <c r="CE284" s="243">
        <f t="shared" si="211"/>
        <v>0</v>
      </c>
      <c r="CF284" s="243">
        <f t="shared" si="212"/>
        <v>0</v>
      </c>
    </row>
    <row r="285" spans="1:84" ht="20.100000000000001" customHeight="1" x14ac:dyDescent="0.15">
      <c r="A285" s="252">
        <f>IF(A284="",ROW()-3-COUNTBLANK($A$4:$A284),A284+1)</f>
        <v>282</v>
      </c>
      <c r="B285" s="253">
        <f>IF(A285="","",IF(B284="",ROW()-3-COUNTBLANK($B$4:$B284),B284+1))</f>
        <v>282</v>
      </c>
      <c r="C285" s="239" t="str">
        <f t="shared" si="177"/>
        <v>S</v>
      </c>
      <c r="D285" s="240"/>
      <c r="E285" s="241" t="str">
        <f>IF(D285="","",COUNTIF($D$4:D285,D285))</f>
        <v/>
      </c>
      <c r="F285" s="310" t="str">
        <f>IF(D285="","",VLOOKUP(D285,'様式A-2'!$B$10:$E$434,4,0))</f>
        <v/>
      </c>
      <c r="G285" s="241"/>
      <c r="H285" s="241"/>
      <c r="I285" s="241"/>
      <c r="J285" s="241"/>
      <c r="K285" s="241"/>
      <c r="L285" s="346"/>
      <c r="M285" s="346"/>
      <c r="N285" s="346"/>
      <c r="O285" s="346"/>
      <c r="P285" s="388"/>
      <c r="Q285" s="242">
        <f t="shared" si="178"/>
        <v>0</v>
      </c>
      <c r="R285" s="243">
        <f t="shared" si="179"/>
        <v>0</v>
      </c>
      <c r="S285" s="243" t="str">
        <f t="shared" si="180"/>
        <v/>
      </c>
      <c r="T285" s="241"/>
      <c r="U285" s="241" t="str">
        <f t="shared" si="181"/>
        <v/>
      </c>
      <c r="V285" s="241" t="str">
        <f t="shared" si="215"/>
        <v/>
      </c>
      <c r="W285" s="241"/>
      <c r="X285" s="241"/>
      <c r="Y285" s="241" t="str">
        <f t="shared" si="182"/>
        <v/>
      </c>
      <c r="Z285" s="241" t="str">
        <f t="shared" si="183"/>
        <v/>
      </c>
      <c r="AA285" s="241" t="str">
        <f t="shared" si="174"/>
        <v/>
      </c>
      <c r="AB285" s="241" t="str">
        <f t="shared" si="184"/>
        <v/>
      </c>
      <c r="AC285" s="241" t="str">
        <f t="shared" si="185"/>
        <v/>
      </c>
      <c r="AD285" s="241" t="str">
        <f t="shared" si="186"/>
        <v/>
      </c>
      <c r="AE285" s="241" t="str">
        <f t="shared" si="175"/>
        <v/>
      </c>
      <c r="AF285" s="241" t="str">
        <f t="shared" si="176"/>
        <v/>
      </c>
      <c r="AG285" s="241"/>
      <c r="AH285" s="242" t="str">
        <f t="shared" si="214"/>
        <v/>
      </c>
      <c r="AI285" s="242" t="str">
        <f t="shared" si="187"/>
        <v/>
      </c>
      <c r="BG285" s="245">
        <f t="shared" si="188"/>
        <v>0</v>
      </c>
      <c r="BH285" s="242">
        <f t="shared" si="189"/>
        <v>0</v>
      </c>
      <c r="BI285" s="242">
        <f t="shared" si="190"/>
        <v>0</v>
      </c>
      <c r="BJ285" s="242">
        <f t="shared" si="191"/>
        <v>0</v>
      </c>
      <c r="BK285" s="351">
        <f t="shared" si="192"/>
        <v>0</v>
      </c>
      <c r="BL285" s="246">
        <f t="shared" si="193"/>
        <v>0</v>
      </c>
      <c r="BM285" s="243">
        <f t="shared" si="194"/>
        <v>0</v>
      </c>
      <c r="BN285" s="243">
        <f t="shared" si="195"/>
        <v>0</v>
      </c>
      <c r="BO285" s="247">
        <f t="shared" si="196"/>
        <v>0</v>
      </c>
      <c r="BP285" s="248">
        <f t="shared" si="197"/>
        <v>0</v>
      </c>
      <c r="BQ285" s="243">
        <f t="shared" si="198"/>
        <v>0</v>
      </c>
      <c r="BR285" s="243">
        <f t="shared" si="199"/>
        <v>0</v>
      </c>
      <c r="BS285" s="249">
        <f t="shared" si="200"/>
        <v>0</v>
      </c>
      <c r="BT285" s="255" t="str">
        <f t="shared" si="213"/>
        <v/>
      </c>
      <c r="BU285" s="350">
        <f t="shared" si="201"/>
        <v>0</v>
      </c>
      <c r="BV285" s="350">
        <f t="shared" si="202"/>
        <v>0</v>
      </c>
      <c r="BW285" s="350">
        <f t="shared" si="203"/>
        <v>0</v>
      </c>
      <c r="BX285" s="353">
        <f t="shared" si="204"/>
        <v>0</v>
      </c>
      <c r="BY285" s="246">
        <f t="shared" si="205"/>
        <v>0</v>
      </c>
      <c r="BZ285" s="243">
        <f t="shared" si="206"/>
        <v>0</v>
      </c>
      <c r="CA285" s="243">
        <f t="shared" si="207"/>
        <v>0</v>
      </c>
      <c r="CB285" s="247">
        <f t="shared" si="208"/>
        <v>0</v>
      </c>
      <c r="CC285" s="246">
        <f t="shared" si="209"/>
        <v>0</v>
      </c>
      <c r="CD285" s="243">
        <f t="shared" si="210"/>
        <v>0</v>
      </c>
      <c r="CE285" s="243">
        <f t="shared" si="211"/>
        <v>0</v>
      </c>
      <c r="CF285" s="243">
        <f t="shared" si="212"/>
        <v>0</v>
      </c>
    </row>
    <row r="286" spans="1:84" ht="20.100000000000001" customHeight="1" x14ac:dyDescent="0.15">
      <c r="A286" s="252">
        <f>IF(A285="",ROW()-3-COUNTBLANK($A$4:$A285),A285+1)</f>
        <v>283</v>
      </c>
      <c r="B286" s="253">
        <f>IF(A286="","",IF(B285="",ROW()-3-COUNTBLANK($B$4:$B285),B285+1))</f>
        <v>283</v>
      </c>
      <c r="C286" s="239" t="str">
        <f t="shared" si="177"/>
        <v>S</v>
      </c>
      <c r="D286" s="240"/>
      <c r="E286" s="241" t="str">
        <f>IF(D286="","",COUNTIF($D$4:D286,D286))</f>
        <v/>
      </c>
      <c r="F286" s="310" t="str">
        <f>IF(D286="","",VLOOKUP(D286,'様式A-2'!$B$10:$E$434,4,0))</f>
        <v/>
      </c>
      <c r="G286" s="241"/>
      <c r="H286" s="241"/>
      <c r="I286" s="241"/>
      <c r="J286" s="241"/>
      <c r="K286" s="241"/>
      <c r="L286" s="346"/>
      <c r="M286" s="346"/>
      <c r="N286" s="346"/>
      <c r="O286" s="346"/>
      <c r="P286" s="388"/>
      <c r="Q286" s="242">
        <f t="shared" si="178"/>
        <v>0</v>
      </c>
      <c r="R286" s="243">
        <f t="shared" si="179"/>
        <v>0</v>
      </c>
      <c r="S286" s="243" t="str">
        <f t="shared" si="180"/>
        <v/>
      </c>
      <c r="T286" s="241"/>
      <c r="U286" s="241" t="str">
        <f t="shared" si="181"/>
        <v/>
      </c>
      <c r="V286" s="241" t="str">
        <f t="shared" si="215"/>
        <v/>
      </c>
      <c r="W286" s="241"/>
      <c r="X286" s="241"/>
      <c r="Y286" s="241" t="str">
        <f t="shared" si="182"/>
        <v/>
      </c>
      <c r="Z286" s="241" t="str">
        <f t="shared" si="183"/>
        <v/>
      </c>
      <c r="AA286" s="241" t="str">
        <f t="shared" si="174"/>
        <v/>
      </c>
      <c r="AB286" s="241" t="str">
        <f t="shared" si="184"/>
        <v/>
      </c>
      <c r="AC286" s="241" t="str">
        <f t="shared" si="185"/>
        <v/>
      </c>
      <c r="AD286" s="241" t="str">
        <f t="shared" si="186"/>
        <v/>
      </c>
      <c r="AE286" s="241" t="str">
        <f t="shared" si="175"/>
        <v/>
      </c>
      <c r="AF286" s="241" t="str">
        <f t="shared" si="176"/>
        <v/>
      </c>
      <c r="AG286" s="241"/>
      <c r="AH286" s="242" t="str">
        <f t="shared" si="214"/>
        <v/>
      </c>
      <c r="AI286" s="242" t="str">
        <f t="shared" si="187"/>
        <v/>
      </c>
      <c r="BG286" s="245">
        <f t="shared" si="188"/>
        <v>0</v>
      </c>
      <c r="BH286" s="242">
        <f t="shared" si="189"/>
        <v>0</v>
      </c>
      <c r="BI286" s="242">
        <f t="shared" si="190"/>
        <v>0</v>
      </c>
      <c r="BJ286" s="242">
        <f t="shared" si="191"/>
        <v>0</v>
      </c>
      <c r="BK286" s="351">
        <f t="shared" si="192"/>
        <v>0</v>
      </c>
      <c r="BL286" s="246">
        <f t="shared" si="193"/>
        <v>0</v>
      </c>
      <c r="BM286" s="243">
        <f t="shared" si="194"/>
        <v>0</v>
      </c>
      <c r="BN286" s="243">
        <f t="shared" si="195"/>
        <v>0</v>
      </c>
      <c r="BO286" s="247">
        <f t="shared" si="196"/>
        <v>0</v>
      </c>
      <c r="BP286" s="248">
        <f t="shared" si="197"/>
        <v>0</v>
      </c>
      <c r="BQ286" s="243">
        <f t="shared" si="198"/>
        <v>0</v>
      </c>
      <c r="BR286" s="243">
        <f t="shared" si="199"/>
        <v>0</v>
      </c>
      <c r="BS286" s="249">
        <f t="shared" si="200"/>
        <v>0</v>
      </c>
      <c r="BT286" s="255" t="str">
        <f t="shared" si="213"/>
        <v/>
      </c>
      <c r="BU286" s="350">
        <f t="shared" si="201"/>
        <v>0</v>
      </c>
      <c r="BV286" s="350">
        <f t="shared" si="202"/>
        <v>0</v>
      </c>
      <c r="BW286" s="350">
        <f t="shared" si="203"/>
        <v>0</v>
      </c>
      <c r="BX286" s="353">
        <f t="shared" si="204"/>
        <v>0</v>
      </c>
      <c r="BY286" s="246">
        <f t="shared" si="205"/>
        <v>0</v>
      </c>
      <c r="BZ286" s="243">
        <f t="shared" si="206"/>
        <v>0</v>
      </c>
      <c r="CA286" s="243">
        <f t="shared" si="207"/>
        <v>0</v>
      </c>
      <c r="CB286" s="247">
        <f t="shared" si="208"/>
        <v>0</v>
      </c>
      <c r="CC286" s="246">
        <f t="shared" si="209"/>
        <v>0</v>
      </c>
      <c r="CD286" s="243">
        <f t="shared" si="210"/>
        <v>0</v>
      </c>
      <c r="CE286" s="243">
        <f t="shared" si="211"/>
        <v>0</v>
      </c>
      <c r="CF286" s="243">
        <f t="shared" si="212"/>
        <v>0</v>
      </c>
    </row>
    <row r="287" spans="1:84" ht="20.100000000000001" customHeight="1" x14ac:dyDescent="0.15">
      <c r="A287" s="252">
        <f>IF(A286="",ROW()-3-COUNTBLANK($A$4:$A286),A286+1)</f>
        <v>284</v>
      </c>
      <c r="B287" s="253">
        <f>IF(A287="","",IF(B286="",ROW()-3-COUNTBLANK($B$4:$B286),B286+1))</f>
        <v>284</v>
      </c>
      <c r="C287" s="239" t="str">
        <f t="shared" si="177"/>
        <v>S</v>
      </c>
      <c r="D287" s="240"/>
      <c r="E287" s="241" t="str">
        <f>IF(D287="","",COUNTIF($D$4:D287,D287))</f>
        <v/>
      </c>
      <c r="F287" s="310" t="str">
        <f>IF(D287="","",VLOOKUP(D287,'様式A-2'!$B$10:$E$434,4,0))</f>
        <v/>
      </c>
      <c r="G287" s="241"/>
      <c r="H287" s="241"/>
      <c r="I287" s="241"/>
      <c r="J287" s="241"/>
      <c r="K287" s="241"/>
      <c r="L287" s="346"/>
      <c r="M287" s="346"/>
      <c r="N287" s="346"/>
      <c r="O287" s="346"/>
      <c r="P287" s="388"/>
      <c r="Q287" s="242">
        <f t="shared" si="178"/>
        <v>0</v>
      </c>
      <c r="R287" s="243">
        <f t="shared" si="179"/>
        <v>0</v>
      </c>
      <c r="S287" s="243" t="str">
        <f t="shared" si="180"/>
        <v/>
      </c>
      <c r="T287" s="241"/>
      <c r="U287" s="241" t="str">
        <f t="shared" si="181"/>
        <v/>
      </c>
      <c r="V287" s="241" t="str">
        <f t="shared" si="215"/>
        <v/>
      </c>
      <c r="W287" s="241"/>
      <c r="X287" s="241"/>
      <c r="Y287" s="241" t="str">
        <f t="shared" si="182"/>
        <v/>
      </c>
      <c r="Z287" s="241" t="str">
        <f t="shared" si="183"/>
        <v/>
      </c>
      <c r="AA287" s="241" t="str">
        <f t="shared" si="174"/>
        <v/>
      </c>
      <c r="AB287" s="241" t="str">
        <f t="shared" si="184"/>
        <v/>
      </c>
      <c r="AC287" s="241" t="str">
        <f t="shared" si="185"/>
        <v/>
      </c>
      <c r="AD287" s="241" t="str">
        <f t="shared" si="186"/>
        <v/>
      </c>
      <c r="AE287" s="241" t="str">
        <f t="shared" si="175"/>
        <v/>
      </c>
      <c r="AF287" s="241" t="str">
        <f t="shared" si="176"/>
        <v/>
      </c>
      <c r="AG287" s="241"/>
      <c r="AH287" s="242" t="str">
        <f t="shared" si="214"/>
        <v/>
      </c>
      <c r="AI287" s="242" t="str">
        <f t="shared" si="187"/>
        <v/>
      </c>
      <c r="BG287" s="245">
        <f t="shared" si="188"/>
        <v>0</v>
      </c>
      <c r="BH287" s="242">
        <f t="shared" si="189"/>
        <v>0</v>
      </c>
      <c r="BI287" s="242">
        <f t="shared" si="190"/>
        <v>0</v>
      </c>
      <c r="BJ287" s="242">
        <f t="shared" si="191"/>
        <v>0</v>
      </c>
      <c r="BK287" s="351">
        <f t="shared" si="192"/>
        <v>0</v>
      </c>
      <c r="BL287" s="246">
        <f t="shared" si="193"/>
        <v>0</v>
      </c>
      <c r="BM287" s="243">
        <f t="shared" si="194"/>
        <v>0</v>
      </c>
      <c r="BN287" s="243">
        <f t="shared" si="195"/>
        <v>0</v>
      </c>
      <c r="BO287" s="247">
        <f t="shared" si="196"/>
        <v>0</v>
      </c>
      <c r="BP287" s="248">
        <f t="shared" si="197"/>
        <v>0</v>
      </c>
      <c r="BQ287" s="243">
        <f t="shared" si="198"/>
        <v>0</v>
      </c>
      <c r="BR287" s="243">
        <f t="shared" si="199"/>
        <v>0</v>
      </c>
      <c r="BS287" s="249">
        <f t="shared" si="200"/>
        <v>0</v>
      </c>
      <c r="BT287" s="255" t="str">
        <f t="shared" si="213"/>
        <v/>
      </c>
      <c r="BU287" s="350">
        <f t="shared" si="201"/>
        <v>0</v>
      </c>
      <c r="BV287" s="350">
        <f t="shared" si="202"/>
        <v>0</v>
      </c>
      <c r="BW287" s="350">
        <f t="shared" si="203"/>
        <v>0</v>
      </c>
      <c r="BX287" s="353">
        <f t="shared" si="204"/>
        <v>0</v>
      </c>
      <c r="BY287" s="246">
        <f t="shared" si="205"/>
        <v>0</v>
      </c>
      <c r="BZ287" s="243">
        <f t="shared" si="206"/>
        <v>0</v>
      </c>
      <c r="CA287" s="243">
        <f t="shared" si="207"/>
        <v>0</v>
      </c>
      <c r="CB287" s="247">
        <f t="shared" si="208"/>
        <v>0</v>
      </c>
      <c r="CC287" s="246">
        <f t="shared" si="209"/>
        <v>0</v>
      </c>
      <c r="CD287" s="243">
        <f t="shared" si="210"/>
        <v>0</v>
      </c>
      <c r="CE287" s="243">
        <f t="shared" si="211"/>
        <v>0</v>
      </c>
      <c r="CF287" s="243">
        <f t="shared" si="212"/>
        <v>0</v>
      </c>
    </row>
    <row r="288" spans="1:84" ht="20.100000000000001" customHeight="1" x14ac:dyDescent="0.15">
      <c r="A288" s="252">
        <f>IF(A287="",ROW()-3-COUNTBLANK($A$4:$A287),A287+1)</f>
        <v>285</v>
      </c>
      <c r="B288" s="253">
        <f>IF(A288="","",IF(B287="",ROW()-3-COUNTBLANK($B$4:$B287),B287+1))</f>
        <v>285</v>
      </c>
      <c r="C288" s="239" t="str">
        <f t="shared" si="177"/>
        <v>S</v>
      </c>
      <c r="D288" s="240"/>
      <c r="E288" s="241" t="str">
        <f>IF(D288="","",COUNTIF($D$4:D288,D288))</f>
        <v/>
      </c>
      <c r="F288" s="310" t="str">
        <f>IF(D288="","",VLOOKUP(D288,'様式A-2'!$B$10:$E$434,4,0))</f>
        <v/>
      </c>
      <c r="G288" s="241"/>
      <c r="H288" s="241"/>
      <c r="I288" s="241"/>
      <c r="J288" s="241"/>
      <c r="K288" s="241"/>
      <c r="L288" s="346"/>
      <c r="M288" s="346"/>
      <c r="N288" s="346"/>
      <c r="O288" s="346"/>
      <c r="P288" s="388"/>
      <c r="Q288" s="242">
        <f t="shared" si="178"/>
        <v>0</v>
      </c>
      <c r="R288" s="243">
        <f t="shared" si="179"/>
        <v>0</v>
      </c>
      <c r="S288" s="243" t="str">
        <f t="shared" si="180"/>
        <v/>
      </c>
      <c r="T288" s="241"/>
      <c r="U288" s="241" t="str">
        <f t="shared" si="181"/>
        <v/>
      </c>
      <c r="V288" s="241" t="str">
        <f t="shared" si="215"/>
        <v/>
      </c>
      <c r="W288" s="241"/>
      <c r="X288" s="241"/>
      <c r="Y288" s="241" t="str">
        <f t="shared" si="182"/>
        <v/>
      </c>
      <c r="Z288" s="241" t="str">
        <f t="shared" si="183"/>
        <v/>
      </c>
      <c r="AA288" s="241" t="str">
        <f t="shared" si="174"/>
        <v/>
      </c>
      <c r="AB288" s="241" t="str">
        <f t="shared" si="184"/>
        <v/>
      </c>
      <c r="AC288" s="241" t="str">
        <f t="shared" si="185"/>
        <v/>
      </c>
      <c r="AD288" s="241" t="str">
        <f t="shared" si="186"/>
        <v/>
      </c>
      <c r="AE288" s="241" t="str">
        <f t="shared" si="175"/>
        <v/>
      </c>
      <c r="AF288" s="241" t="str">
        <f t="shared" si="176"/>
        <v/>
      </c>
      <c r="AG288" s="241"/>
      <c r="AH288" s="242" t="str">
        <f t="shared" si="214"/>
        <v/>
      </c>
      <c r="AI288" s="242" t="str">
        <f t="shared" si="187"/>
        <v/>
      </c>
      <c r="BG288" s="245">
        <f t="shared" si="188"/>
        <v>0</v>
      </c>
      <c r="BH288" s="242">
        <f t="shared" si="189"/>
        <v>0</v>
      </c>
      <c r="BI288" s="242">
        <f t="shared" si="190"/>
        <v>0</v>
      </c>
      <c r="BJ288" s="242">
        <f t="shared" si="191"/>
        <v>0</v>
      </c>
      <c r="BK288" s="351">
        <f t="shared" si="192"/>
        <v>0</v>
      </c>
      <c r="BL288" s="246">
        <f t="shared" si="193"/>
        <v>0</v>
      </c>
      <c r="BM288" s="243">
        <f t="shared" si="194"/>
        <v>0</v>
      </c>
      <c r="BN288" s="243">
        <f t="shared" si="195"/>
        <v>0</v>
      </c>
      <c r="BO288" s="247">
        <f t="shared" si="196"/>
        <v>0</v>
      </c>
      <c r="BP288" s="248">
        <f t="shared" si="197"/>
        <v>0</v>
      </c>
      <c r="BQ288" s="243">
        <f t="shared" si="198"/>
        <v>0</v>
      </c>
      <c r="BR288" s="243">
        <f t="shared" si="199"/>
        <v>0</v>
      </c>
      <c r="BS288" s="249">
        <f t="shared" si="200"/>
        <v>0</v>
      </c>
      <c r="BT288" s="255" t="str">
        <f t="shared" si="213"/>
        <v/>
      </c>
      <c r="BU288" s="350">
        <f t="shared" si="201"/>
        <v>0</v>
      </c>
      <c r="BV288" s="350">
        <f t="shared" si="202"/>
        <v>0</v>
      </c>
      <c r="BW288" s="350">
        <f t="shared" si="203"/>
        <v>0</v>
      </c>
      <c r="BX288" s="353">
        <f t="shared" si="204"/>
        <v>0</v>
      </c>
      <c r="BY288" s="246">
        <f t="shared" si="205"/>
        <v>0</v>
      </c>
      <c r="BZ288" s="243">
        <f t="shared" si="206"/>
        <v>0</v>
      </c>
      <c r="CA288" s="243">
        <f t="shared" si="207"/>
        <v>0</v>
      </c>
      <c r="CB288" s="247">
        <f t="shared" si="208"/>
        <v>0</v>
      </c>
      <c r="CC288" s="246">
        <f t="shared" si="209"/>
        <v>0</v>
      </c>
      <c r="CD288" s="243">
        <f t="shared" si="210"/>
        <v>0</v>
      </c>
      <c r="CE288" s="243">
        <f t="shared" si="211"/>
        <v>0</v>
      </c>
      <c r="CF288" s="243">
        <f t="shared" si="212"/>
        <v>0</v>
      </c>
    </row>
    <row r="289" spans="1:84" ht="20.100000000000001" customHeight="1" x14ac:dyDescent="0.15">
      <c r="A289" s="252">
        <f>IF(A288="",ROW()-3-COUNTBLANK($A$4:$A288),A288+1)</f>
        <v>286</v>
      </c>
      <c r="B289" s="253">
        <f>IF(A289="","",IF(B288="",ROW()-3-COUNTBLANK($B$4:$B288),B288+1))</f>
        <v>286</v>
      </c>
      <c r="C289" s="239" t="str">
        <f t="shared" si="177"/>
        <v>S</v>
      </c>
      <c r="D289" s="240"/>
      <c r="E289" s="241" t="str">
        <f>IF(D289="","",COUNTIF($D$4:D289,D289))</f>
        <v/>
      </c>
      <c r="F289" s="310" t="str">
        <f>IF(D289="","",VLOOKUP(D289,'様式A-2'!$B$10:$E$434,4,0))</f>
        <v/>
      </c>
      <c r="G289" s="241"/>
      <c r="H289" s="241"/>
      <c r="I289" s="241"/>
      <c r="J289" s="241"/>
      <c r="K289" s="241"/>
      <c r="L289" s="346"/>
      <c r="M289" s="346"/>
      <c r="N289" s="346"/>
      <c r="O289" s="346"/>
      <c r="P289" s="388"/>
      <c r="Q289" s="242">
        <f t="shared" si="178"/>
        <v>0</v>
      </c>
      <c r="R289" s="243">
        <f t="shared" si="179"/>
        <v>0</v>
      </c>
      <c r="S289" s="243" t="str">
        <f t="shared" si="180"/>
        <v/>
      </c>
      <c r="T289" s="241"/>
      <c r="U289" s="241" t="str">
        <f t="shared" si="181"/>
        <v/>
      </c>
      <c r="V289" s="241" t="str">
        <f t="shared" si="215"/>
        <v/>
      </c>
      <c r="W289" s="241"/>
      <c r="X289" s="241"/>
      <c r="Y289" s="241" t="str">
        <f t="shared" si="182"/>
        <v/>
      </c>
      <c r="Z289" s="241" t="str">
        <f t="shared" si="183"/>
        <v/>
      </c>
      <c r="AA289" s="241" t="str">
        <f t="shared" si="174"/>
        <v/>
      </c>
      <c r="AB289" s="241" t="str">
        <f t="shared" si="184"/>
        <v/>
      </c>
      <c r="AC289" s="241" t="str">
        <f t="shared" si="185"/>
        <v/>
      </c>
      <c r="AD289" s="241" t="str">
        <f t="shared" si="186"/>
        <v/>
      </c>
      <c r="AE289" s="241" t="str">
        <f t="shared" si="175"/>
        <v/>
      </c>
      <c r="AF289" s="241" t="str">
        <f t="shared" si="176"/>
        <v/>
      </c>
      <c r="AG289" s="241"/>
      <c r="AH289" s="242" t="str">
        <f t="shared" si="214"/>
        <v/>
      </c>
      <c r="AI289" s="242" t="str">
        <f t="shared" si="187"/>
        <v/>
      </c>
      <c r="BG289" s="245">
        <f t="shared" si="188"/>
        <v>0</v>
      </c>
      <c r="BH289" s="242">
        <f t="shared" si="189"/>
        <v>0</v>
      </c>
      <c r="BI289" s="242">
        <f t="shared" si="190"/>
        <v>0</v>
      </c>
      <c r="BJ289" s="242">
        <f t="shared" si="191"/>
        <v>0</v>
      </c>
      <c r="BK289" s="351">
        <f t="shared" si="192"/>
        <v>0</v>
      </c>
      <c r="BL289" s="246">
        <f t="shared" si="193"/>
        <v>0</v>
      </c>
      <c r="BM289" s="243">
        <f t="shared" si="194"/>
        <v>0</v>
      </c>
      <c r="BN289" s="243">
        <f t="shared" si="195"/>
        <v>0</v>
      </c>
      <c r="BO289" s="247">
        <f t="shared" si="196"/>
        <v>0</v>
      </c>
      <c r="BP289" s="248">
        <f t="shared" si="197"/>
        <v>0</v>
      </c>
      <c r="BQ289" s="243">
        <f t="shared" si="198"/>
        <v>0</v>
      </c>
      <c r="BR289" s="243">
        <f t="shared" si="199"/>
        <v>0</v>
      </c>
      <c r="BS289" s="249">
        <f t="shared" si="200"/>
        <v>0</v>
      </c>
      <c r="BT289" s="255" t="str">
        <f t="shared" si="213"/>
        <v/>
      </c>
      <c r="BU289" s="350">
        <f t="shared" si="201"/>
        <v>0</v>
      </c>
      <c r="BV289" s="350">
        <f t="shared" si="202"/>
        <v>0</v>
      </c>
      <c r="BW289" s="350">
        <f t="shared" si="203"/>
        <v>0</v>
      </c>
      <c r="BX289" s="353">
        <f t="shared" si="204"/>
        <v>0</v>
      </c>
      <c r="BY289" s="246">
        <f t="shared" si="205"/>
        <v>0</v>
      </c>
      <c r="BZ289" s="243">
        <f t="shared" si="206"/>
        <v>0</v>
      </c>
      <c r="CA289" s="243">
        <f t="shared" si="207"/>
        <v>0</v>
      </c>
      <c r="CB289" s="247">
        <f t="shared" si="208"/>
        <v>0</v>
      </c>
      <c r="CC289" s="246">
        <f t="shared" si="209"/>
        <v>0</v>
      </c>
      <c r="CD289" s="243">
        <f t="shared" si="210"/>
        <v>0</v>
      </c>
      <c r="CE289" s="243">
        <f t="shared" si="211"/>
        <v>0</v>
      </c>
      <c r="CF289" s="243">
        <f t="shared" si="212"/>
        <v>0</v>
      </c>
    </row>
    <row r="290" spans="1:84" ht="20.100000000000001" customHeight="1" x14ac:dyDescent="0.15">
      <c r="A290" s="252">
        <f>IF(A289="",ROW()-3-COUNTBLANK($A$4:$A289),A289+1)</f>
        <v>287</v>
      </c>
      <c r="B290" s="253">
        <f>IF(A290="","",IF(B289="",ROW()-3-COUNTBLANK($B$4:$B289),B289+1))</f>
        <v>287</v>
      </c>
      <c r="C290" s="239" t="str">
        <f t="shared" si="177"/>
        <v>S</v>
      </c>
      <c r="D290" s="240"/>
      <c r="E290" s="241" t="str">
        <f>IF(D290="","",COUNTIF($D$4:D290,D290))</f>
        <v/>
      </c>
      <c r="F290" s="310" t="str">
        <f>IF(D290="","",VLOOKUP(D290,'様式A-2'!$B$10:$E$434,4,0))</f>
        <v/>
      </c>
      <c r="G290" s="241"/>
      <c r="H290" s="241"/>
      <c r="I290" s="241"/>
      <c r="J290" s="241"/>
      <c r="K290" s="241"/>
      <c r="L290" s="346"/>
      <c r="M290" s="346"/>
      <c r="N290" s="346"/>
      <c r="O290" s="346"/>
      <c r="P290" s="388"/>
      <c r="Q290" s="242">
        <f t="shared" si="178"/>
        <v>0</v>
      </c>
      <c r="R290" s="243">
        <f t="shared" si="179"/>
        <v>0</v>
      </c>
      <c r="S290" s="243" t="str">
        <f t="shared" si="180"/>
        <v/>
      </c>
      <c r="T290" s="241"/>
      <c r="U290" s="241" t="str">
        <f t="shared" si="181"/>
        <v/>
      </c>
      <c r="V290" s="241" t="str">
        <f t="shared" si="215"/>
        <v/>
      </c>
      <c r="W290" s="241"/>
      <c r="X290" s="241"/>
      <c r="Y290" s="241" t="str">
        <f t="shared" si="182"/>
        <v/>
      </c>
      <c r="Z290" s="241" t="str">
        <f t="shared" si="183"/>
        <v/>
      </c>
      <c r="AA290" s="241" t="str">
        <f t="shared" si="174"/>
        <v/>
      </c>
      <c r="AB290" s="241" t="str">
        <f t="shared" si="184"/>
        <v/>
      </c>
      <c r="AC290" s="241" t="str">
        <f t="shared" si="185"/>
        <v/>
      </c>
      <c r="AD290" s="241" t="str">
        <f t="shared" si="186"/>
        <v/>
      </c>
      <c r="AE290" s="241" t="str">
        <f t="shared" si="175"/>
        <v/>
      </c>
      <c r="AF290" s="241" t="str">
        <f t="shared" si="176"/>
        <v/>
      </c>
      <c r="AG290" s="241"/>
      <c r="AH290" s="242" t="str">
        <f t="shared" si="214"/>
        <v/>
      </c>
      <c r="AI290" s="242" t="str">
        <f t="shared" si="187"/>
        <v/>
      </c>
      <c r="BG290" s="245">
        <f t="shared" si="188"/>
        <v>0</v>
      </c>
      <c r="BH290" s="242">
        <f t="shared" si="189"/>
        <v>0</v>
      </c>
      <c r="BI290" s="242">
        <f t="shared" si="190"/>
        <v>0</v>
      </c>
      <c r="BJ290" s="242">
        <f t="shared" si="191"/>
        <v>0</v>
      </c>
      <c r="BK290" s="351">
        <f t="shared" si="192"/>
        <v>0</v>
      </c>
      <c r="BL290" s="246">
        <f t="shared" si="193"/>
        <v>0</v>
      </c>
      <c r="BM290" s="243">
        <f t="shared" si="194"/>
        <v>0</v>
      </c>
      <c r="BN290" s="243">
        <f t="shared" si="195"/>
        <v>0</v>
      </c>
      <c r="BO290" s="247">
        <f t="shared" si="196"/>
        <v>0</v>
      </c>
      <c r="BP290" s="248">
        <f t="shared" si="197"/>
        <v>0</v>
      </c>
      <c r="BQ290" s="243">
        <f t="shared" si="198"/>
        <v>0</v>
      </c>
      <c r="BR290" s="243">
        <f t="shared" si="199"/>
        <v>0</v>
      </c>
      <c r="BS290" s="249">
        <f t="shared" si="200"/>
        <v>0</v>
      </c>
      <c r="BT290" s="255" t="str">
        <f t="shared" si="213"/>
        <v/>
      </c>
      <c r="BU290" s="350">
        <f t="shared" si="201"/>
        <v>0</v>
      </c>
      <c r="BV290" s="350">
        <f t="shared" si="202"/>
        <v>0</v>
      </c>
      <c r="BW290" s="350">
        <f t="shared" si="203"/>
        <v>0</v>
      </c>
      <c r="BX290" s="353">
        <f t="shared" si="204"/>
        <v>0</v>
      </c>
      <c r="BY290" s="246">
        <f t="shared" si="205"/>
        <v>0</v>
      </c>
      <c r="BZ290" s="243">
        <f t="shared" si="206"/>
        <v>0</v>
      </c>
      <c r="CA290" s="243">
        <f t="shared" si="207"/>
        <v>0</v>
      </c>
      <c r="CB290" s="247">
        <f t="shared" si="208"/>
        <v>0</v>
      </c>
      <c r="CC290" s="246">
        <f t="shared" si="209"/>
        <v>0</v>
      </c>
      <c r="CD290" s="243">
        <f t="shared" si="210"/>
        <v>0</v>
      </c>
      <c r="CE290" s="243">
        <f t="shared" si="211"/>
        <v>0</v>
      </c>
      <c r="CF290" s="243">
        <f t="shared" si="212"/>
        <v>0</v>
      </c>
    </row>
    <row r="291" spans="1:84" ht="20.100000000000001" customHeight="1" x14ac:dyDescent="0.15">
      <c r="A291" s="252">
        <f>IF(A290="",ROW()-3-COUNTBLANK($A$4:$A290),A290+1)</f>
        <v>288</v>
      </c>
      <c r="B291" s="253">
        <f>IF(A291="","",IF(B290="",ROW()-3-COUNTBLANK($B$4:$B290),B290+1))</f>
        <v>288</v>
      </c>
      <c r="C291" s="239" t="str">
        <f t="shared" si="177"/>
        <v>S</v>
      </c>
      <c r="D291" s="240"/>
      <c r="E291" s="241" t="str">
        <f>IF(D291="","",COUNTIF($D$4:D291,D291))</f>
        <v/>
      </c>
      <c r="F291" s="310" t="str">
        <f>IF(D291="","",VLOOKUP(D291,'様式A-2'!$B$10:$E$434,4,0))</f>
        <v/>
      </c>
      <c r="G291" s="241"/>
      <c r="H291" s="241"/>
      <c r="I291" s="241"/>
      <c r="J291" s="241"/>
      <c r="K291" s="241"/>
      <c r="L291" s="346"/>
      <c r="M291" s="346"/>
      <c r="N291" s="346"/>
      <c r="O291" s="346"/>
      <c r="P291" s="388"/>
      <c r="Q291" s="242">
        <f t="shared" si="178"/>
        <v>0</v>
      </c>
      <c r="R291" s="243">
        <f t="shared" si="179"/>
        <v>0</v>
      </c>
      <c r="S291" s="243" t="str">
        <f t="shared" si="180"/>
        <v/>
      </c>
      <c r="T291" s="241"/>
      <c r="U291" s="241" t="str">
        <f t="shared" si="181"/>
        <v/>
      </c>
      <c r="V291" s="241" t="str">
        <f t="shared" si="215"/>
        <v/>
      </c>
      <c r="W291" s="241"/>
      <c r="X291" s="241"/>
      <c r="Y291" s="241" t="str">
        <f t="shared" si="182"/>
        <v/>
      </c>
      <c r="Z291" s="241" t="str">
        <f t="shared" si="183"/>
        <v/>
      </c>
      <c r="AA291" s="241" t="str">
        <f t="shared" si="174"/>
        <v/>
      </c>
      <c r="AB291" s="241" t="str">
        <f t="shared" si="184"/>
        <v/>
      </c>
      <c r="AC291" s="241" t="str">
        <f t="shared" si="185"/>
        <v/>
      </c>
      <c r="AD291" s="241" t="str">
        <f t="shared" si="186"/>
        <v/>
      </c>
      <c r="AE291" s="241" t="str">
        <f t="shared" si="175"/>
        <v/>
      </c>
      <c r="AF291" s="241" t="str">
        <f t="shared" si="176"/>
        <v/>
      </c>
      <c r="AG291" s="241"/>
      <c r="AH291" s="242" t="str">
        <f t="shared" si="214"/>
        <v/>
      </c>
      <c r="AI291" s="242" t="str">
        <f t="shared" si="187"/>
        <v/>
      </c>
      <c r="BG291" s="245">
        <f t="shared" si="188"/>
        <v>0</v>
      </c>
      <c r="BH291" s="242">
        <f t="shared" si="189"/>
        <v>0</v>
      </c>
      <c r="BI291" s="242">
        <f t="shared" si="190"/>
        <v>0</v>
      </c>
      <c r="BJ291" s="242">
        <f t="shared" si="191"/>
        <v>0</v>
      </c>
      <c r="BK291" s="351">
        <f t="shared" si="192"/>
        <v>0</v>
      </c>
      <c r="BL291" s="246">
        <f t="shared" si="193"/>
        <v>0</v>
      </c>
      <c r="BM291" s="243">
        <f t="shared" si="194"/>
        <v>0</v>
      </c>
      <c r="BN291" s="243">
        <f t="shared" si="195"/>
        <v>0</v>
      </c>
      <c r="BO291" s="247">
        <f t="shared" si="196"/>
        <v>0</v>
      </c>
      <c r="BP291" s="248">
        <f t="shared" si="197"/>
        <v>0</v>
      </c>
      <c r="BQ291" s="243">
        <f t="shared" si="198"/>
        <v>0</v>
      </c>
      <c r="BR291" s="243">
        <f t="shared" si="199"/>
        <v>0</v>
      </c>
      <c r="BS291" s="249">
        <f t="shared" si="200"/>
        <v>0</v>
      </c>
      <c r="BT291" s="255" t="str">
        <f t="shared" si="213"/>
        <v/>
      </c>
      <c r="BU291" s="350">
        <f t="shared" si="201"/>
        <v>0</v>
      </c>
      <c r="BV291" s="350">
        <f t="shared" si="202"/>
        <v>0</v>
      </c>
      <c r="BW291" s="350">
        <f t="shared" si="203"/>
        <v>0</v>
      </c>
      <c r="BX291" s="353">
        <f t="shared" si="204"/>
        <v>0</v>
      </c>
      <c r="BY291" s="246">
        <f t="shared" si="205"/>
        <v>0</v>
      </c>
      <c r="BZ291" s="243">
        <f t="shared" si="206"/>
        <v>0</v>
      </c>
      <c r="CA291" s="243">
        <f t="shared" si="207"/>
        <v>0</v>
      </c>
      <c r="CB291" s="247">
        <f t="shared" si="208"/>
        <v>0</v>
      </c>
      <c r="CC291" s="246">
        <f t="shared" si="209"/>
        <v>0</v>
      </c>
      <c r="CD291" s="243">
        <f t="shared" si="210"/>
        <v>0</v>
      </c>
      <c r="CE291" s="243">
        <f t="shared" si="211"/>
        <v>0</v>
      </c>
      <c r="CF291" s="243">
        <f t="shared" si="212"/>
        <v>0</v>
      </c>
    </row>
    <row r="292" spans="1:84" ht="20.100000000000001" customHeight="1" x14ac:dyDescent="0.15">
      <c r="A292" s="252">
        <f>IF(A291="",ROW()-3-COUNTBLANK($A$4:$A291),A291+1)</f>
        <v>289</v>
      </c>
      <c r="B292" s="253">
        <f>IF(A292="","",IF(B291="",ROW()-3-COUNTBLANK($B$4:$B291),B291+1))</f>
        <v>289</v>
      </c>
      <c r="C292" s="239" t="str">
        <f t="shared" si="177"/>
        <v>S</v>
      </c>
      <c r="D292" s="240"/>
      <c r="E292" s="241" t="str">
        <f>IF(D292="","",COUNTIF($D$4:D292,D292))</f>
        <v/>
      </c>
      <c r="F292" s="310" t="str">
        <f>IF(D292="","",VLOOKUP(D292,'様式A-2'!$B$10:$E$434,4,0))</f>
        <v/>
      </c>
      <c r="G292" s="241"/>
      <c r="H292" s="241"/>
      <c r="I292" s="241"/>
      <c r="J292" s="241"/>
      <c r="K292" s="241"/>
      <c r="L292" s="346"/>
      <c r="M292" s="346"/>
      <c r="N292" s="346"/>
      <c r="O292" s="346"/>
      <c r="P292" s="388"/>
      <c r="Q292" s="242">
        <f t="shared" si="178"/>
        <v>0</v>
      </c>
      <c r="R292" s="243">
        <f t="shared" si="179"/>
        <v>0</v>
      </c>
      <c r="S292" s="243" t="str">
        <f t="shared" si="180"/>
        <v/>
      </c>
      <c r="T292" s="241"/>
      <c r="U292" s="241" t="str">
        <f t="shared" si="181"/>
        <v/>
      </c>
      <c r="V292" s="241" t="str">
        <f t="shared" si="215"/>
        <v/>
      </c>
      <c r="W292" s="241"/>
      <c r="X292" s="241"/>
      <c r="Y292" s="241" t="str">
        <f t="shared" si="182"/>
        <v/>
      </c>
      <c r="Z292" s="241" t="str">
        <f t="shared" si="183"/>
        <v/>
      </c>
      <c r="AA292" s="241" t="str">
        <f t="shared" si="174"/>
        <v/>
      </c>
      <c r="AB292" s="241" t="str">
        <f t="shared" si="184"/>
        <v/>
      </c>
      <c r="AC292" s="241" t="str">
        <f t="shared" si="185"/>
        <v/>
      </c>
      <c r="AD292" s="241" t="str">
        <f t="shared" si="186"/>
        <v/>
      </c>
      <c r="AE292" s="241" t="str">
        <f t="shared" si="175"/>
        <v/>
      </c>
      <c r="AF292" s="241" t="str">
        <f t="shared" si="176"/>
        <v/>
      </c>
      <c r="AG292" s="241"/>
      <c r="AH292" s="242" t="str">
        <f t="shared" si="214"/>
        <v/>
      </c>
      <c r="AI292" s="242" t="str">
        <f t="shared" si="187"/>
        <v/>
      </c>
      <c r="BG292" s="245">
        <f t="shared" si="188"/>
        <v>0</v>
      </c>
      <c r="BH292" s="242">
        <f t="shared" si="189"/>
        <v>0</v>
      </c>
      <c r="BI292" s="242">
        <f t="shared" si="190"/>
        <v>0</v>
      </c>
      <c r="BJ292" s="242">
        <f t="shared" si="191"/>
        <v>0</v>
      </c>
      <c r="BK292" s="351">
        <f t="shared" si="192"/>
        <v>0</v>
      </c>
      <c r="BL292" s="246">
        <f t="shared" si="193"/>
        <v>0</v>
      </c>
      <c r="BM292" s="243">
        <f t="shared" si="194"/>
        <v>0</v>
      </c>
      <c r="BN292" s="243">
        <f t="shared" si="195"/>
        <v>0</v>
      </c>
      <c r="BO292" s="247">
        <f t="shared" si="196"/>
        <v>0</v>
      </c>
      <c r="BP292" s="248">
        <f t="shared" si="197"/>
        <v>0</v>
      </c>
      <c r="BQ292" s="243">
        <f t="shared" si="198"/>
        <v>0</v>
      </c>
      <c r="BR292" s="243">
        <f t="shared" si="199"/>
        <v>0</v>
      </c>
      <c r="BS292" s="249">
        <f t="shared" si="200"/>
        <v>0</v>
      </c>
      <c r="BT292" s="255" t="str">
        <f t="shared" si="213"/>
        <v/>
      </c>
      <c r="BU292" s="350">
        <f t="shared" si="201"/>
        <v>0</v>
      </c>
      <c r="BV292" s="350">
        <f t="shared" si="202"/>
        <v>0</v>
      </c>
      <c r="BW292" s="350">
        <f t="shared" si="203"/>
        <v>0</v>
      </c>
      <c r="BX292" s="353">
        <f t="shared" si="204"/>
        <v>0</v>
      </c>
      <c r="BY292" s="246">
        <f t="shared" si="205"/>
        <v>0</v>
      </c>
      <c r="BZ292" s="243">
        <f t="shared" si="206"/>
        <v>0</v>
      </c>
      <c r="CA292" s="243">
        <f t="shared" si="207"/>
        <v>0</v>
      </c>
      <c r="CB292" s="247">
        <f t="shared" si="208"/>
        <v>0</v>
      </c>
      <c r="CC292" s="246">
        <f t="shared" si="209"/>
        <v>0</v>
      </c>
      <c r="CD292" s="243">
        <f t="shared" si="210"/>
        <v>0</v>
      </c>
      <c r="CE292" s="243">
        <f t="shared" si="211"/>
        <v>0</v>
      </c>
      <c r="CF292" s="243">
        <f t="shared" si="212"/>
        <v>0</v>
      </c>
    </row>
    <row r="293" spans="1:84" ht="20.100000000000001" customHeight="1" x14ac:dyDescent="0.15">
      <c r="A293" s="252">
        <f>IF(A292="",ROW()-3-COUNTBLANK($A$4:$A292),A292+1)</f>
        <v>290</v>
      </c>
      <c r="B293" s="253">
        <f>IF(A293="","",IF(B292="",ROW()-3-COUNTBLANK($B$4:$B292),B292+1))</f>
        <v>290</v>
      </c>
      <c r="C293" s="239" t="str">
        <f t="shared" si="177"/>
        <v>S</v>
      </c>
      <c r="D293" s="240"/>
      <c r="E293" s="241" t="str">
        <f>IF(D293="","",COUNTIF($D$4:D293,D293))</f>
        <v/>
      </c>
      <c r="F293" s="310" t="str">
        <f>IF(D293="","",VLOOKUP(D293,'様式A-2'!$B$10:$E$434,4,0))</f>
        <v/>
      </c>
      <c r="G293" s="241"/>
      <c r="H293" s="241"/>
      <c r="I293" s="241"/>
      <c r="J293" s="241"/>
      <c r="K293" s="241"/>
      <c r="L293" s="346"/>
      <c r="M293" s="346"/>
      <c r="N293" s="346"/>
      <c r="O293" s="346"/>
      <c r="P293" s="388"/>
      <c r="Q293" s="242">
        <f t="shared" si="178"/>
        <v>0</v>
      </c>
      <c r="R293" s="243">
        <f t="shared" si="179"/>
        <v>0</v>
      </c>
      <c r="S293" s="243" t="str">
        <f t="shared" si="180"/>
        <v/>
      </c>
      <c r="T293" s="241"/>
      <c r="U293" s="241" t="str">
        <f t="shared" si="181"/>
        <v/>
      </c>
      <c r="V293" s="241" t="str">
        <f t="shared" si="215"/>
        <v/>
      </c>
      <c r="W293" s="241"/>
      <c r="X293" s="241"/>
      <c r="Y293" s="241" t="str">
        <f t="shared" si="182"/>
        <v/>
      </c>
      <c r="Z293" s="241" t="str">
        <f t="shared" si="183"/>
        <v/>
      </c>
      <c r="AA293" s="241" t="str">
        <f t="shared" si="174"/>
        <v/>
      </c>
      <c r="AB293" s="241" t="str">
        <f t="shared" si="184"/>
        <v/>
      </c>
      <c r="AC293" s="241" t="str">
        <f t="shared" si="185"/>
        <v/>
      </c>
      <c r="AD293" s="241" t="str">
        <f t="shared" si="186"/>
        <v/>
      </c>
      <c r="AE293" s="241" t="str">
        <f t="shared" si="175"/>
        <v/>
      </c>
      <c r="AF293" s="241" t="str">
        <f t="shared" si="176"/>
        <v/>
      </c>
      <c r="AG293" s="241"/>
      <c r="AH293" s="242" t="str">
        <f t="shared" si="214"/>
        <v/>
      </c>
      <c r="AI293" s="242" t="str">
        <f t="shared" si="187"/>
        <v/>
      </c>
      <c r="BG293" s="245">
        <f t="shared" si="188"/>
        <v>0</v>
      </c>
      <c r="BH293" s="242">
        <f t="shared" si="189"/>
        <v>0</v>
      </c>
      <c r="BI293" s="242">
        <f t="shared" si="190"/>
        <v>0</v>
      </c>
      <c r="BJ293" s="242">
        <f t="shared" si="191"/>
        <v>0</v>
      </c>
      <c r="BK293" s="351">
        <f t="shared" si="192"/>
        <v>0</v>
      </c>
      <c r="BL293" s="246">
        <f t="shared" si="193"/>
        <v>0</v>
      </c>
      <c r="BM293" s="243">
        <f t="shared" si="194"/>
        <v>0</v>
      </c>
      <c r="BN293" s="243">
        <f t="shared" si="195"/>
        <v>0</v>
      </c>
      <c r="BO293" s="247">
        <f t="shared" si="196"/>
        <v>0</v>
      </c>
      <c r="BP293" s="248">
        <f t="shared" si="197"/>
        <v>0</v>
      </c>
      <c r="BQ293" s="243">
        <f t="shared" si="198"/>
        <v>0</v>
      </c>
      <c r="BR293" s="243">
        <f t="shared" si="199"/>
        <v>0</v>
      </c>
      <c r="BS293" s="249">
        <f t="shared" si="200"/>
        <v>0</v>
      </c>
      <c r="BT293" s="255" t="str">
        <f t="shared" si="213"/>
        <v/>
      </c>
      <c r="BU293" s="350">
        <f t="shared" si="201"/>
        <v>0</v>
      </c>
      <c r="BV293" s="350">
        <f t="shared" si="202"/>
        <v>0</v>
      </c>
      <c r="BW293" s="350">
        <f t="shared" si="203"/>
        <v>0</v>
      </c>
      <c r="BX293" s="353">
        <f t="shared" si="204"/>
        <v>0</v>
      </c>
      <c r="BY293" s="246">
        <f t="shared" si="205"/>
        <v>0</v>
      </c>
      <c r="BZ293" s="243">
        <f t="shared" si="206"/>
        <v>0</v>
      </c>
      <c r="CA293" s="243">
        <f t="shared" si="207"/>
        <v>0</v>
      </c>
      <c r="CB293" s="247">
        <f t="shared" si="208"/>
        <v>0</v>
      </c>
      <c r="CC293" s="246">
        <f t="shared" si="209"/>
        <v>0</v>
      </c>
      <c r="CD293" s="243">
        <f t="shared" si="210"/>
        <v>0</v>
      </c>
      <c r="CE293" s="243">
        <f t="shared" si="211"/>
        <v>0</v>
      </c>
      <c r="CF293" s="243">
        <f t="shared" si="212"/>
        <v>0</v>
      </c>
    </row>
    <row r="294" spans="1:84" ht="20.100000000000001" customHeight="1" x14ac:dyDescent="0.15">
      <c r="A294" s="252">
        <f>IF(A293="",ROW()-3-COUNTBLANK($A$4:$A293),A293+1)</f>
        <v>291</v>
      </c>
      <c r="B294" s="253">
        <f>IF(A294="","",IF(B293="",ROW()-3-COUNTBLANK($B$4:$B293),B293+1))</f>
        <v>291</v>
      </c>
      <c r="C294" s="239" t="str">
        <f t="shared" si="177"/>
        <v>S</v>
      </c>
      <c r="D294" s="240"/>
      <c r="E294" s="241" t="str">
        <f>IF(D294="","",COUNTIF($D$4:D294,D294))</f>
        <v/>
      </c>
      <c r="F294" s="310" t="str">
        <f>IF(D294="","",VLOOKUP(D294,'様式A-2'!$B$10:$E$434,4,0))</f>
        <v/>
      </c>
      <c r="G294" s="241"/>
      <c r="H294" s="241"/>
      <c r="I294" s="241"/>
      <c r="J294" s="241"/>
      <c r="K294" s="241"/>
      <c r="L294" s="346"/>
      <c r="M294" s="346"/>
      <c r="N294" s="346"/>
      <c r="O294" s="346"/>
      <c r="P294" s="388"/>
      <c r="Q294" s="242">
        <f t="shared" si="178"/>
        <v>0</v>
      </c>
      <c r="R294" s="243">
        <f t="shared" si="179"/>
        <v>0</v>
      </c>
      <c r="S294" s="243" t="str">
        <f t="shared" si="180"/>
        <v/>
      </c>
      <c r="T294" s="241"/>
      <c r="U294" s="241" t="str">
        <f t="shared" si="181"/>
        <v/>
      </c>
      <c r="V294" s="241" t="str">
        <f t="shared" si="215"/>
        <v/>
      </c>
      <c r="W294" s="241"/>
      <c r="X294" s="241"/>
      <c r="Y294" s="241" t="str">
        <f t="shared" si="182"/>
        <v/>
      </c>
      <c r="Z294" s="241" t="str">
        <f t="shared" si="183"/>
        <v/>
      </c>
      <c r="AA294" s="241" t="str">
        <f t="shared" si="174"/>
        <v/>
      </c>
      <c r="AB294" s="241" t="str">
        <f t="shared" si="184"/>
        <v/>
      </c>
      <c r="AC294" s="241" t="str">
        <f t="shared" si="185"/>
        <v/>
      </c>
      <c r="AD294" s="241" t="str">
        <f t="shared" si="186"/>
        <v/>
      </c>
      <c r="AE294" s="241" t="str">
        <f t="shared" si="175"/>
        <v/>
      </c>
      <c r="AF294" s="241" t="str">
        <f t="shared" si="176"/>
        <v/>
      </c>
      <c r="AG294" s="241"/>
      <c r="AH294" s="242" t="str">
        <f t="shared" si="214"/>
        <v/>
      </c>
      <c r="AI294" s="242" t="str">
        <f t="shared" si="187"/>
        <v/>
      </c>
      <c r="BG294" s="245">
        <f t="shared" si="188"/>
        <v>0</v>
      </c>
      <c r="BH294" s="242">
        <f t="shared" si="189"/>
        <v>0</v>
      </c>
      <c r="BI294" s="242">
        <f t="shared" si="190"/>
        <v>0</v>
      </c>
      <c r="BJ294" s="242">
        <f t="shared" si="191"/>
        <v>0</v>
      </c>
      <c r="BK294" s="351">
        <f t="shared" si="192"/>
        <v>0</v>
      </c>
      <c r="BL294" s="246">
        <f t="shared" si="193"/>
        <v>0</v>
      </c>
      <c r="BM294" s="243">
        <f t="shared" si="194"/>
        <v>0</v>
      </c>
      <c r="BN294" s="243">
        <f t="shared" si="195"/>
        <v>0</v>
      </c>
      <c r="BO294" s="247">
        <f t="shared" si="196"/>
        <v>0</v>
      </c>
      <c r="BP294" s="248">
        <f t="shared" si="197"/>
        <v>0</v>
      </c>
      <c r="BQ294" s="243">
        <f t="shared" si="198"/>
        <v>0</v>
      </c>
      <c r="BR294" s="243">
        <f t="shared" si="199"/>
        <v>0</v>
      </c>
      <c r="BS294" s="249">
        <f t="shared" si="200"/>
        <v>0</v>
      </c>
      <c r="BT294" s="255" t="str">
        <f t="shared" si="213"/>
        <v/>
      </c>
      <c r="BU294" s="350">
        <f t="shared" si="201"/>
        <v>0</v>
      </c>
      <c r="BV294" s="350">
        <f t="shared" si="202"/>
        <v>0</v>
      </c>
      <c r="BW294" s="350">
        <f t="shared" si="203"/>
        <v>0</v>
      </c>
      <c r="BX294" s="353">
        <f t="shared" si="204"/>
        <v>0</v>
      </c>
      <c r="BY294" s="246">
        <f t="shared" si="205"/>
        <v>0</v>
      </c>
      <c r="BZ294" s="243">
        <f t="shared" si="206"/>
        <v>0</v>
      </c>
      <c r="CA294" s="243">
        <f t="shared" si="207"/>
        <v>0</v>
      </c>
      <c r="CB294" s="247">
        <f t="shared" si="208"/>
        <v>0</v>
      </c>
      <c r="CC294" s="246">
        <f t="shared" si="209"/>
        <v>0</v>
      </c>
      <c r="CD294" s="243">
        <f t="shared" si="210"/>
        <v>0</v>
      </c>
      <c r="CE294" s="243">
        <f t="shared" si="211"/>
        <v>0</v>
      </c>
      <c r="CF294" s="243">
        <f t="shared" si="212"/>
        <v>0</v>
      </c>
    </row>
    <row r="295" spans="1:84" ht="20.100000000000001" customHeight="1" x14ac:dyDescent="0.15">
      <c r="A295" s="252">
        <f>IF(A294="",ROW()-3-COUNTBLANK($A$4:$A294),A294+1)</f>
        <v>292</v>
      </c>
      <c r="B295" s="253">
        <f>IF(A295="","",IF(B294="",ROW()-3-COUNTBLANK($B$4:$B294),B294+1))</f>
        <v>292</v>
      </c>
      <c r="C295" s="239" t="str">
        <f t="shared" si="177"/>
        <v>S</v>
      </c>
      <c r="D295" s="240"/>
      <c r="E295" s="241" t="str">
        <f>IF(D295="","",COUNTIF($D$4:D295,D295))</f>
        <v/>
      </c>
      <c r="F295" s="310" t="str">
        <f>IF(D295="","",VLOOKUP(D295,'様式A-2'!$B$10:$E$434,4,0))</f>
        <v/>
      </c>
      <c r="G295" s="241"/>
      <c r="H295" s="241"/>
      <c r="I295" s="241"/>
      <c r="J295" s="241"/>
      <c r="K295" s="241"/>
      <c r="L295" s="346"/>
      <c r="M295" s="346"/>
      <c r="N295" s="346"/>
      <c r="O295" s="346"/>
      <c r="P295" s="388"/>
      <c r="Q295" s="242">
        <f t="shared" si="178"/>
        <v>0</v>
      </c>
      <c r="R295" s="243">
        <f t="shared" si="179"/>
        <v>0</v>
      </c>
      <c r="S295" s="243" t="str">
        <f t="shared" si="180"/>
        <v/>
      </c>
      <c r="T295" s="241"/>
      <c r="U295" s="241" t="str">
        <f t="shared" si="181"/>
        <v/>
      </c>
      <c r="V295" s="241" t="str">
        <f t="shared" si="215"/>
        <v/>
      </c>
      <c r="W295" s="241"/>
      <c r="X295" s="241"/>
      <c r="Y295" s="241" t="str">
        <f t="shared" si="182"/>
        <v/>
      </c>
      <c r="Z295" s="241" t="str">
        <f t="shared" si="183"/>
        <v/>
      </c>
      <c r="AA295" s="241" t="str">
        <f t="shared" si="174"/>
        <v/>
      </c>
      <c r="AB295" s="241" t="str">
        <f t="shared" si="184"/>
        <v/>
      </c>
      <c r="AC295" s="241" t="str">
        <f t="shared" si="185"/>
        <v/>
      </c>
      <c r="AD295" s="241" t="str">
        <f t="shared" si="186"/>
        <v/>
      </c>
      <c r="AE295" s="241" t="str">
        <f t="shared" si="175"/>
        <v/>
      </c>
      <c r="AF295" s="241" t="str">
        <f t="shared" si="176"/>
        <v/>
      </c>
      <c r="AG295" s="241"/>
      <c r="AH295" s="242" t="str">
        <f t="shared" si="214"/>
        <v/>
      </c>
      <c r="AI295" s="242" t="str">
        <f t="shared" si="187"/>
        <v/>
      </c>
      <c r="BG295" s="245">
        <f t="shared" si="188"/>
        <v>0</v>
      </c>
      <c r="BH295" s="242">
        <f t="shared" si="189"/>
        <v>0</v>
      </c>
      <c r="BI295" s="242">
        <f t="shared" si="190"/>
        <v>0</v>
      </c>
      <c r="BJ295" s="242">
        <f t="shared" si="191"/>
        <v>0</v>
      </c>
      <c r="BK295" s="351">
        <f t="shared" si="192"/>
        <v>0</v>
      </c>
      <c r="BL295" s="246">
        <f t="shared" si="193"/>
        <v>0</v>
      </c>
      <c r="BM295" s="243">
        <f t="shared" si="194"/>
        <v>0</v>
      </c>
      <c r="BN295" s="243">
        <f t="shared" si="195"/>
        <v>0</v>
      </c>
      <c r="BO295" s="247">
        <f t="shared" si="196"/>
        <v>0</v>
      </c>
      <c r="BP295" s="248">
        <f t="shared" si="197"/>
        <v>0</v>
      </c>
      <c r="BQ295" s="243">
        <f t="shared" si="198"/>
        <v>0</v>
      </c>
      <c r="BR295" s="243">
        <f t="shared" si="199"/>
        <v>0</v>
      </c>
      <c r="BS295" s="249">
        <f t="shared" si="200"/>
        <v>0</v>
      </c>
      <c r="BT295" s="255" t="str">
        <f t="shared" si="213"/>
        <v/>
      </c>
      <c r="BU295" s="350">
        <f t="shared" si="201"/>
        <v>0</v>
      </c>
      <c r="BV295" s="350">
        <f t="shared" si="202"/>
        <v>0</v>
      </c>
      <c r="BW295" s="350">
        <f t="shared" si="203"/>
        <v>0</v>
      </c>
      <c r="BX295" s="353">
        <f t="shared" si="204"/>
        <v>0</v>
      </c>
      <c r="BY295" s="246">
        <f t="shared" si="205"/>
        <v>0</v>
      </c>
      <c r="BZ295" s="243">
        <f t="shared" si="206"/>
        <v>0</v>
      </c>
      <c r="CA295" s="243">
        <f t="shared" si="207"/>
        <v>0</v>
      </c>
      <c r="CB295" s="247">
        <f t="shared" si="208"/>
        <v>0</v>
      </c>
      <c r="CC295" s="246">
        <f t="shared" si="209"/>
        <v>0</v>
      </c>
      <c r="CD295" s="243">
        <f t="shared" si="210"/>
        <v>0</v>
      </c>
      <c r="CE295" s="243">
        <f t="shared" si="211"/>
        <v>0</v>
      </c>
      <c r="CF295" s="243">
        <f t="shared" si="212"/>
        <v>0</v>
      </c>
    </row>
    <row r="296" spans="1:84" ht="20.100000000000001" customHeight="1" x14ac:dyDescent="0.15">
      <c r="A296" s="252">
        <f>IF(A295="",ROW()-3-COUNTBLANK($A$4:$A295),A295+1)</f>
        <v>293</v>
      </c>
      <c r="B296" s="253">
        <f>IF(A296="","",IF(B295="",ROW()-3-COUNTBLANK($B$4:$B295),B295+1))</f>
        <v>293</v>
      </c>
      <c r="C296" s="239" t="str">
        <f t="shared" si="177"/>
        <v>S</v>
      </c>
      <c r="D296" s="240"/>
      <c r="E296" s="241" t="str">
        <f>IF(D296="","",COUNTIF($D$4:D296,D296))</f>
        <v/>
      </c>
      <c r="F296" s="310" t="str">
        <f>IF(D296="","",VLOOKUP(D296,'様式A-2'!$B$10:$E$434,4,0))</f>
        <v/>
      </c>
      <c r="G296" s="241"/>
      <c r="H296" s="241"/>
      <c r="I296" s="241"/>
      <c r="J296" s="241"/>
      <c r="K296" s="241"/>
      <c r="L296" s="346"/>
      <c r="M296" s="346"/>
      <c r="N296" s="346"/>
      <c r="O296" s="346"/>
      <c r="P296" s="388"/>
      <c r="Q296" s="242">
        <f t="shared" si="178"/>
        <v>0</v>
      </c>
      <c r="R296" s="243">
        <f t="shared" si="179"/>
        <v>0</v>
      </c>
      <c r="S296" s="243" t="str">
        <f t="shared" si="180"/>
        <v/>
      </c>
      <c r="T296" s="241"/>
      <c r="U296" s="241" t="str">
        <f t="shared" si="181"/>
        <v/>
      </c>
      <c r="V296" s="241" t="str">
        <f t="shared" si="215"/>
        <v/>
      </c>
      <c r="W296" s="241"/>
      <c r="X296" s="241"/>
      <c r="Y296" s="241" t="str">
        <f t="shared" si="182"/>
        <v/>
      </c>
      <c r="Z296" s="241" t="str">
        <f t="shared" si="183"/>
        <v/>
      </c>
      <c r="AA296" s="241" t="str">
        <f t="shared" si="174"/>
        <v/>
      </c>
      <c r="AB296" s="241" t="str">
        <f t="shared" si="184"/>
        <v/>
      </c>
      <c r="AC296" s="241" t="str">
        <f t="shared" si="185"/>
        <v/>
      </c>
      <c r="AD296" s="241" t="str">
        <f t="shared" si="186"/>
        <v/>
      </c>
      <c r="AE296" s="241" t="str">
        <f t="shared" si="175"/>
        <v/>
      </c>
      <c r="AF296" s="241" t="str">
        <f t="shared" si="176"/>
        <v/>
      </c>
      <c r="AG296" s="241"/>
      <c r="AH296" s="242" t="str">
        <f t="shared" si="214"/>
        <v/>
      </c>
      <c r="AI296" s="242" t="str">
        <f t="shared" si="187"/>
        <v/>
      </c>
      <c r="BG296" s="245">
        <f t="shared" si="188"/>
        <v>0</v>
      </c>
      <c r="BH296" s="242">
        <f t="shared" si="189"/>
        <v>0</v>
      </c>
      <c r="BI296" s="242">
        <f t="shared" si="190"/>
        <v>0</v>
      </c>
      <c r="BJ296" s="242">
        <f t="shared" si="191"/>
        <v>0</v>
      </c>
      <c r="BK296" s="351">
        <f t="shared" si="192"/>
        <v>0</v>
      </c>
      <c r="BL296" s="246">
        <f t="shared" si="193"/>
        <v>0</v>
      </c>
      <c r="BM296" s="243">
        <f t="shared" si="194"/>
        <v>0</v>
      </c>
      <c r="BN296" s="243">
        <f t="shared" si="195"/>
        <v>0</v>
      </c>
      <c r="BO296" s="247">
        <f t="shared" si="196"/>
        <v>0</v>
      </c>
      <c r="BP296" s="248">
        <f t="shared" si="197"/>
        <v>0</v>
      </c>
      <c r="BQ296" s="243">
        <f t="shared" si="198"/>
        <v>0</v>
      </c>
      <c r="BR296" s="243">
        <f t="shared" si="199"/>
        <v>0</v>
      </c>
      <c r="BS296" s="249">
        <f t="shared" si="200"/>
        <v>0</v>
      </c>
      <c r="BT296" s="255" t="str">
        <f t="shared" si="213"/>
        <v/>
      </c>
      <c r="BU296" s="350">
        <f t="shared" si="201"/>
        <v>0</v>
      </c>
      <c r="BV296" s="350">
        <f t="shared" si="202"/>
        <v>0</v>
      </c>
      <c r="BW296" s="350">
        <f t="shared" si="203"/>
        <v>0</v>
      </c>
      <c r="BX296" s="353">
        <f t="shared" si="204"/>
        <v>0</v>
      </c>
      <c r="BY296" s="246">
        <f t="shared" si="205"/>
        <v>0</v>
      </c>
      <c r="BZ296" s="243">
        <f t="shared" si="206"/>
        <v>0</v>
      </c>
      <c r="CA296" s="243">
        <f t="shared" si="207"/>
        <v>0</v>
      </c>
      <c r="CB296" s="247">
        <f t="shared" si="208"/>
        <v>0</v>
      </c>
      <c r="CC296" s="246">
        <f t="shared" si="209"/>
        <v>0</v>
      </c>
      <c r="CD296" s="243">
        <f t="shared" si="210"/>
        <v>0</v>
      </c>
      <c r="CE296" s="243">
        <f t="shared" si="211"/>
        <v>0</v>
      </c>
      <c r="CF296" s="243">
        <f t="shared" si="212"/>
        <v>0</v>
      </c>
    </row>
    <row r="297" spans="1:84" ht="20.100000000000001" customHeight="1" x14ac:dyDescent="0.15">
      <c r="A297" s="252">
        <f>IF(A296="",ROW()-3-COUNTBLANK($A$4:$A296),A296+1)</f>
        <v>294</v>
      </c>
      <c r="B297" s="253">
        <f>IF(A297="","",IF(B296="",ROW()-3-COUNTBLANK($B$4:$B296),B296+1))</f>
        <v>294</v>
      </c>
      <c r="C297" s="239" t="str">
        <f t="shared" si="177"/>
        <v>S</v>
      </c>
      <c r="D297" s="240"/>
      <c r="E297" s="241" t="str">
        <f>IF(D297="","",COUNTIF($D$4:D297,D297))</f>
        <v/>
      </c>
      <c r="F297" s="310" t="str">
        <f>IF(D297="","",VLOOKUP(D297,'様式A-2'!$B$10:$E$434,4,0))</f>
        <v/>
      </c>
      <c r="G297" s="241"/>
      <c r="H297" s="241"/>
      <c r="I297" s="241"/>
      <c r="J297" s="241"/>
      <c r="K297" s="241"/>
      <c r="L297" s="346"/>
      <c r="M297" s="346"/>
      <c r="N297" s="346"/>
      <c r="O297" s="346"/>
      <c r="P297" s="388"/>
      <c r="Q297" s="242">
        <f t="shared" si="178"/>
        <v>0</v>
      </c>
      <c r="R297" s="243">
        <f t="shared" si="179"/>
        <v>0</v>
      </c>
      <c r="S297" s="243" t="str">
        <f t="shared" si="180"/>
        <v/>
      </c>
      <c r="T297" s="241"/>
      <c r="U297" s="241" t="str">
        <f t="shared" si="181"/>
        <v/>
      </c>
      <c r="V297" s="241" t="str">
        <f t="shared" si="215"/>
        <v/>
      </c>
      <c r="W297" s="241"/>
      <c r="X297" s="241"/>
      <c r="Y297" s="241" t="str">
        <f t="shared" si="182"/>
        <v/>
      </c>
      <c r="Z297" s="241" t="str">
        <f t="shared" si="183"/>
        <v/>
      </c>
      <c r="AA297" s="241" t="str">
        <f t="shared" si="174"/>
        <v/>
      </c>
      <c r="AB297" s="241" t="str">
        <f t="shared" si="184"/>
        <v/>
      </c>
      <c r="AC297" s="241" t="str">
        <f t="shared" si="185"/>
        <v/>
      </c>
      <c r="AD297" s="241" t="str">
        <f t="shared" si="186"/>
        <v/>
      </c>
      <c r="AE297" s="241" t="str">
        <f t="shared" si="175"/>
        <v/>
      </c>
      <c r="AF297" s="241" t="str">
        <f t="shared" si="176"/>
        <v/>
      </c>
      <c r="AG297" s="241"/>
      <c r="AH297" s="242" t="str">
        <f t="shared" si="214"/>
        <v/>
      </c>
      <c r="AI297" s="242" t="str">
        <f t="shared" si="187"/>
        <v/>
      </c>
      <c r="BG297" s="245">
        <f t="shared" si="188"/>
        <v>0</v>
      </c>
      <c r="BH297" s="242">
        <f t="shared" si="189"/>
        <v>0</v>
      </c>
      <c r="BI297" s="242">
        <f t="shared" si="190"/>
        <v>0</v>
      </c>
      <c r="BJ297" s="242">
        <f t="shared" si="191"/>
        <v>0</v>
      </c>
      <c r="BK297" s="351">
        <f t="shared" si="192"/>
        <v>0</v>
      </c>
      <c r="BL297" s="246">
        <f t="shared" si="193"/>
        <v>0</v>
      </c>
      <c r="BM297" s="243">
        <f t="shared" si="194"/>
        <v>0</v>
      </c>
      <c r="BN297" s="243">
        <f t="shared" si="195"/>
        <v>0</v>
      </c>
      <c r="BO297" s="247">
        <f t="shared" si="196"/>
        <v>0</v>
      </c>
      <c r="BP297" s="248">
        <f t="shared" si="197"/>
        <v>0</v>
      </c>
      <c r="BQ297" s="243">
        <f t="shared" si="198"/>
        <v>0</v>
      </c>
      <c r="BR297" s="243">
        <f t="shared" si="199"/>
        <v>0</v>
      </c>
      <c r="BS297" s="249">
        <f t="shared" si="200"/>
        <v>0</v>
      </c>
      <c r="BT297" s="255" t="str">
        <f t="shared" si="213"/>
        <v/>
      </c>
      <c r="BU297" s="350">
        <f t="shared" si="201"/>
        <v>0</v>
      </c>
      <c r="BV297" s="350">
        <f t="shared" si="202"/>
        <v>0</v>
      </c>
      <c r="BW297" s="350">
        <f t="shared" si="203"/>
        <v>0</v>
      </c>
      <c r="BX297" s="353">
        <f t="shared" si="204"/>
        <v>0</v>
      </c>
      <c r="BY297" s="246">
        <f t="shared" si="205"/>
        <v>0</v>
      </c>
      <c r="BZ297" s="243">
        <f t="shared" si="206"/>
        <v>0</v>
      </c>
      <c r="CA297" s="243">
        <f t="shared" si="207"/>
        <v>0</v>
      </c>
      <c r="CB297" s="247">
        <f t="shared" si="208"/>
        <v>0</v>
      </c>
      <c r="CC297" s="246">
        <f t="shared" si="209"/>
        <v>0</v>
      </c>
      <c r="CD297" s="243">
        <f t="shared" si="210"/>
        <v>0</v>
      </c>
      <c r="CE297" s="243">
        <f t="shared" si="211"/>
        <v>0</v>
      </c>
      <c r="CF297" s="243">
        <f t="shared" si="212"/>
        <v>0</v>
      </c>
    </row>
    <row r="298" spans="1:84" ht="20.100000000000001" customHeight="1" x14ac:dyDescent="0.15">
      <c r="A298" s="252">
        <f>IF(A297="",ROW()-3-COUNTBLANK($A$4:$A297),A297+1)</f>
        <v>295</v>
      </c>
      <c r="B298" s="253">
        <f>IF(A298="","",IF(B297="",ROW()-3-COUNTBLANK($B$4:$B297),B297+1))</f>
        <v>295</v>
      </c>
      <c r="C298" s="239" t="str">
        <f t="shared" si="177"/>
        <v>S</v>
      </c>
      <c r="D298" s="240"/>
      <c r="E298" s="241" t="str">
        <f>IF(D298="","",COUNTIF($D$4:D298,D298))</f>
        <v/>
      </c>
      <c r="F298" s="310" t="str">
        <f>IF(D298="","",VLOOKUP(D298,'様式A-2'!$B$10:$E$434,4,0))</f>
        <v/>
      </c>
      <c r="G298" s="241"/>
      <c r="H298" s="241"/>
      <c r="I298" s="241"/>
      <c r="J298" s="241"/>
      <c r="K298" s="241"/>
      <c r="L298" s="346"/>
      <c r="M298" s="346"/>
      <c r="N298" s="346"/>
      <c r="O298" s="346"/>
      <c r="P298" s="388"/>
      <c r="Q298" s="242">
        <f t="shared" si="178"/>
        <v>0</v>
      </c>
      <c r="R298" s="243">
        <f t="shared" si="179"/>
        <v>0</v>
      </c>
      <c r="S298" s="243" t="str">
        <f t="shared" si="180"/>
        <v/>
      </c>
      <c r="T298" s="241"/>
      <c r="U298" s="241" t="str">
        <f t="shared" si="181"/>
        <v/>
      </c>
      <c r="V298" s="241" t="str">
        <f t="shared" si="215"/>
        <v/>
      </c>
      <c r="W298" s="241"/>
      <c r="X298" s="241"/>
      <c r="Y298" s="241" t="str">
        <f t="shared" si="182"/>
        <v/>
      </c>
      <c r="Z298" s="241" t="str">
        <f t="shared" si="183"/>
        <v/>
      </c>
      <c r="AA298" s="241" t="str">
        <f t="shared" si="174"/>
        <v/>
      </c>
      <c r="AB298" s="241" t="str">
        <f t="shared" si="184"/>
        <v/>
      </c>
      <c r="AC298" s="241" t="str">
        <f t="shared" si="185"/>
        <v/>
      </c>
      <c r="AD298" s="241" t="str">
        <f t="shared" si="186"/>
        <v/>
      </c>
      <c r="AE298" s="241" t="str">
        <f t="shared" si="175"/>
        <v/>
      </c>
      <c r="AF298" s="241" t="str">
        <f t="shared" si="176"/>
        <v/>
      </c>
      <c r="AG298" s="241"/>
      <c r="AH298" s="242" t="str">
        <f t="shared" si="214"/>
        <v/>
      </c>
      <c r="AI298" s="242" t="str">
        <f t="shared" si="187"/>
        <v/>
      </c>
      <c r="BG298" s="245">
        <f t="shared" si="188"/>
        <v>0</v>
      </c>
      <c r="BH298" s="242">
        <f t="shared" si="189"/>
        <v>0</v>
      </c>
      <c r="BI298" s="242">
        <f t="shared" si="190"/>
        <v>0</v>
      </c>
      <c r="BJ298" s="242">
        <f t="shared" si="191"/>
        <v>0</v>
      </c>
      <c r="BK298" s="351">
        <f t="shared" si="192"/>
        <v>0</v>
      </c>
      <c r="BL298" s="246">
        <f t="shared" si="193"/>
        <v>0</v>
      </c>
      <c r="BM298" s="243">
        <f t="shared" si="194"/>
        <v>0</v>
      </c>
      <c r="BN298" s="243">
        <f t="shared" si="195"/>
        <v>0</v>
      </c>
      <c r="BO298" s="247">
        <f t="shared" si="196"/>
        <v>0</v>
      </c>
      <c r="BP298" s="248">
        <f t="shared" si="197"/>
        <v>0</v>
      </c>
      <c r="BQ298" s="243">
        <f t="shared" si="198"/>
        <v>0</v>
      </c>
      <c r="BR298" s="243">
        <f t="shared" si="199"/>
        <v>0</v>
      </c>
      <c r="BS298" s="249">
        <f t="shared" si="200"/>
        <v>0</v>
      </c>
      <c r="BT298" s="255" t="str">
        <f t="shared" si="213"/>
        <v/>
      </c>
      <c r="BU298" s="350">
        <f t="shared" si="201"/>
        <v>0</v>
      </c>
      <c r="BV298" s="350">
        <f t="shared" si="202"/>
        <v>0</v>
      </c>
      <c r="BW298" s="350">
        <f t="shared" si="203"/>
        <v>0</v>
      </c>
      <c r="BX298" s="353">
        <f t="shared" si="204"/>
        <v>0</v>
      </c>
      <c r="BY298" s="246">
        <f t="shared" si="205"/>
        <v>0</v>
      </c>
      <c r="BZ298" s="243">
        <f t="shared" si="206"/>
        <v>0</v>
      </c>
      <c r="CA298" s="243">
        <f t="shared" si="207"/>
        <v>0</v>
      </c>
      <c r="CB298" s="247">
        <f t="shared" si="208"/>
        <v>0</v>
      </c>
      <c r="CC298" s="246">
        <f t="shared" si="209"/>
        <v>0</v>
      </c>
      <c r="CD298" s="243">
        <f t="shared" si="210"/>
        <v>0</v>
      </c>
      <c r="CE298" s="243">
        <f t="shared" si="211"/>
        <v>0</v>
      </c>
      <c r="CF298" s="243">
        <f t="shared" si="212"/>
        <v>0</v>
      </c>
    </row>
    <row r="299" spans="1:84" ht="20.100000000000001" customHeight="1" x14ac:dyDescent="0.15">
      <c r="A299" s="252">
        <f>IF(A298="",ROW()-3-COUNTBLANK($A$4:$A298),A298+1)</f>
        <v>296</v>
      </c>
      <c r="B299" s="253">
        <f>IF(A299="","",IF(B298="",ROW()-3-COUNTBLANK($B$4:$B298),B298+1))</f>
        <v>296</v>
      </c>
      <c r="C299" s="239" t="str">
        <f t="shared" si="177"/>
        <v>S</v>
      </c>
      <c r="D299" s="240"/>
      <c r="E299" s="241" t="str">
        <f>IF(D299="","",COUNTIF($D$4:D299,D299))</f>
        <v/>
      </c>
      <c r="F299" s="310" t="str">
        <f>IF(D299="","",VLOOKUP(D299,'様式A-2'!$B$10:$E$434,4,0))</f>
        <v/>
      </c>
      <c r="G299" s="241"/>
      <c r="H299" s="241"/>
      <c r="I299" s="241"/>
      <c r="J299" s="241"/>
      <c r="K299" s="241"/>
      <c r="L299" s="346"/>
      <c r="M299" s="346"/>
      <c r="N299" s="346"/>
      <c r="O299" s="346"/>
      <c r="P299" s="388"/>
      <c r="Q299" s="242">
        <f t="shared" si="178"/>
        <v>0</v>
      </c>
      <c r="R299" s="243">
        <f t="shared" si="179"/>
        <v>0</v>
      </c>
      <c r="S299" s="243" t="str">
        <f t="shared" si="180"/>
        <v/>
      </c>
      <c r="T299" s="241"/>
      <c r="U299" s="241" t="str">
        <f t="shared" si="181"/>
        <v/>
      </c>
      <c r="V299" s="241" t="str">
        <f t="shared" si="215"/>
        <v/>
      </c>
      <c r="W299" s="241"/>
      <c r="X299" s="241"/>
      <c r="Y299" s="241" t="str">
        <f t="shared" si="182"/>
        <v/>
      </c>
      <c r="Z299" s="241" t="str">
        <f t="shared" si="183"/>
        <v/>
      </c>
      <c r="AA299" s="241" t="str">
        <f t="shared" si="174"/>
        <v/>
      </c>
      <c r="AB299" s="241" t="str">
        <f t="shared" si="184"/>
        <v/>
      </c>
      <c r="AC299" s="241" t="str">
        <f t="shared" si="185"/>
        <v/>
      </c>
      <c r="AD299" s="241" t="str">
        <f t="shared" si="186"/>
        <v/>
      </c>
      <c r="AE299" s="241" t="str">
        <f t="shared" si="175"/>
        <v/>
      </c>
      <c r="AF299" s="241" t="str">
        <f t="shared" si="176"/>
        <v/>
      </c>
      <c r="AG299" s="241"/>
      <c r="AH299" s="242" t="str">
        <f t="shared" si="214"/>
        <v/>
      </c>
      <c r="AI299" s="242" t="str">
        <f t="shared" si="187"/>
        <v/>
      </c>
      <c r="BG299" s="245">
        <f t="shared" si="188"/>
        <v>0</v>
      </c>
      <c r="BH299" s="242">
        <f t="shared" si="189"/>
        <v>0</v>
      </c>
      <c r="BI299" s="242">
        <f t="shared" si="190"/>
        <v>0</v>
      </c>
      <c r="BJ299" s="242">
        <f t="shared" si="191"/>
        <v>0</v>
      </c>
      <c r="BK299" s="351">
        <f t="shared" si="192"/>
        <v>0</v>
      </c>
      <c r="BL299" s="246">
        <f t="shared" si="193"/>
        <v>0</v>
      </c>
      <c r="BM299" s="243">
        <f t="shared" si="194"/>
        <v>0</v>
      </c>
      <c r="BN299" s="243">
        <f t="shared" si="195"/>
        <v>0</v>
      </c>
      <c r="BO299" s="247">
        <f t="shared" si="196"/>
        <v>0</v>
      </c>
      <c r="BP299" s="248">
        <f t="shared" si="197"/>
        <v>0</v>
      </c>
      <c r="BQ299" s="243">
        <f t="shared" si="198"/>
        <v>0</v>
      </c>
      <c r="BR299" s="243">
        <f t="shared" si="199"/>
        <v>0</v>
      </c>
      <c r="BS299" s="249">
        <f t="shared" si="200"/>
        <v>0</v>
      </c>
      <c r="BT299" s="255" t="str">
        <f t="shared" si="213"/>
        <v/>
      </c>
      <c r="BU299" s="350">
        <f t="shared" si="201"/>
        <v>0</v>
      </c>
      <c r="BV299" s="350">
        <f t="shared" si="202"/>
        <v>0</v>
      </c>
      <c r="BW299" s="350">
        <f t="shared" si="203"/>
        <v>0</v>
      </c>
      <c r="BX299" s="353">
        <f t="shared" si="204"/>
        <v>0</v>
      </c>
      <c r="BY299" s="246">
        <f t="shared" si="205"/>
        <v>0</v>
      </c>
      <c r="BZ299" s="243">
        <f t="shared" si="206"/>
        <v>0</v>
      </c>
      <c r="CA299" s="243">
        <f t="shared" si="207"/>
        <v>0</v>
      </c>
      <c r="CB299" s="247">
        <f t="shared" si="208"/>
        <v>0</v>
      </c>
      <c r="CC299" s="246">
        <f t="shared" si="209"/>
        <v>0</v>
      </c>
      <c r="CD299" s="243">
        <f t="shared" si="210"/>
        <v>0</v>
      </c>
      <c r="CE299" s="243">
        <f t="shared" si="211"/>
        <v>0</v>
      </c>
      <c r="CF299" s="243">
        <f t="shared" si="212"/>
        <v>0</v>
      </c>
    </row>
    <row r="300" spans="1:84" ht="20.100000000000001" customHeight="1" x14ac:dyDescent="0.15">
      <c r="A300" s="252">
        <f>IF(A299="",ROW()-3-COUNTBLANK($A$4:$A299),A299+1)</f>
        <v>297</v>
      </c>
      <c r="B300" s="253">
        <f>IF(A300="","",IF(B299="",ROW()-3-COUNTBLANK($B$4:$B299),B299+1))</f>
        <v>297</v>
      </c>
      <c r="C300" s="239" t="str">
        <f t="shared" si="177"/>
        <v>S</v>
      </c>
      <c r="D300" s="240"/>
      <c r="E300" s="241" t="str">
        <f>IF(D300="","",COUNTIF($D$4:D300,D300))</f>
        <v/>
      </c>
      <c r="F300" s="310" t="str">
        <f>IF(D300="","",VLOOKUP(D300,'様式A-2'!$B$10:$E$434,4,0))</f>
        <v/>
      </c>
      <c r="G300" s="241"/>
      <c r="H300" s="241"/>
      <c r="I300" s="241"/>
      <c r="J300" s="241"/>
      <c r="K300" s="241"/>
      <c r="L300" s="346"/>
      <c r="M300" s="346"/>
      <c r="N300" s="346"/>
      <c r="O300" s="346"/>
      <c r="P300" s="388"/>
      <c r="Q300" s="242">
        <f t="shared" si="178"/>
        <v>0</v>
      </c>
      <c r="R300" s="243">
        <f t="shared" si="179"/>
        <v>0</v>
      </c>
      <c r="S300" s="243" t="str">
        <f t="shared" si="180"/>
        <v/>
      </c>
      <c r="T300" s="241"/>
      <c r="U300" s="241" t="str">
        <f t="shared" si="181"/>
        <v/>
      </c>
      <c r="V300" s="241" t="str">
        <f t="shared" si="215"/>
        <v/>
      </c>
      <c r="W300" s="241"/>
      <c r="X300" s="241"/>
      <c r="Y300" s="241" t="str">
        <f t="shared" si="182"/>
        <v/>
      </c>
      <c r="Z300" s="241" t="str">
        <f t="shared" si="183"/>
        <v/>
      </c>
      <c r="AA300" s="241" t="str">
        <f t="shared" si="174"/>
        <v/>
      </c>
      <c r="AB300" s="241" t="str">
        <f t="shared" si="184"/>
        <v/>
      </c>
      <c r="AC300" s="241" t="str">
        <f t="shared" si="185"/>
        <v/>
      </c>
      <c r="AD300" s="241" t="str">
        <f t="shared" si="186"/>
        <v/>
      </c>
      <c r="AE300" s="241" t="str">
        <f t="shared" si="175"/>
        <v/>
      </c>
      <c r="AF300" s="241" t="str">
        <f t="shared" si="176"/>
        <v/>
      </c>
      <c r="AG300" s="241"/>
      <c r="AH300" s="242" t="str">
        <f t="shared" si="214"/>
        <v/>
      </c>
      <c r="AI300" s="242" t="str">
        <f t="shared" si="187"/>
        <v/>
      </c>
      <c r="BG300" s="245">
        <f t="shared" si="188"/>
        <v>0</v>
      </c>
      <c r="BH300" s="242">
        <f t="shared" si="189"/>
        <v>0</v>
      </c>
      <c r="BI300" s="242">
        <f t="shared" si="190"/>
        <v>0</v>
      </c>
      <c r="BJ300" s="242">
        <f t="shared" si="191"/>
        <v>0</v>
      </c>
      <c r="BK300" s="351">
        <f t="shared" si="192"/>
        <v>0</v>
      </c>
      <c r="BL300" s="246">
        <f t="shared" si="193"/>
        <v>0</v>
      </c>
      <c r="BM300" s="243">
        <f t="shared" si="194"/>
        <v>0</v>
      </c>
      <c r="BN300" s="243">
        <f t="shared" si="195"/>
        <v>0</v>
      </c>
      <c r="BO300" s="247">
        <f t="shared" si="196"/>
        <v>0</v>
      </c>
      <c r="BP300" s="248">
        <f t="shared" si="197"/>
        <v>0</v>
      </c>
      <c r="BQ300" s="243">
        <f t="shared" si="198"/>
        <v>0</v>
      </c>
      <c r="BR300" s="243">
        <f t="shared" si="199"/>
        <v>0</v>
      </c>
      <c r="BS300" s="249">
        <f t="shared" si="200"/>
        <v>0</v>
      </c>
      <c r="BT300" s="255" t="str">
        <f t="shared" si="213"/>
        <v/>
      </c>
      <c r="BU300" s="350">
        <f t="shared" si="201"/>
        <v>0</v>
      </c>
      <c r="BV300" s="350">
        <f t="shared" si="202"/>
        <v>0</v>
      </c>
      <c r="BW300" s="350">
        <f t="shared" si="203"/>
        <v>0</v>
      </c>
      <c r="BX300" s="353">
        <f t="shared" si="204"/>
        <v>0</v>
      </c>
      <c r="BY300" s="246">
        <f t="shared" si="205"/>
        <v>0</v>
      </c>
      <c r="BZ300" s="243">
        <f t="shared" si="206"/>
        <v>0</v>
      </c>
      <c r="CA300" s="243">
        <f t="shared" si="207"/>
        <v>0</v>
      </c>
      <c r="CB300" s="247">
        <f t="shared" si="208"/>
        <v>0</v>
      </c>
      <c r="CC300" s="246">
        <f t="shared" si="209"/>
        <v>0</v>
      </c>
      <c r="CD300" s="243">
        <f t="shared" si="210"/>
        <v>0</v>
      </c>
      <c r="CE300" s="243">
        <f t="shared" si="211"/>
        <v>0</v>
      </c>
      <c r="CF300" s="243">
        <f t="shared" si="212"/>
        <v>0</v>
      </c>
    </row>
    <row r="301" spans="1:84" ht="20.100000000000001" customHeight="1" x14ac:dyDescent="0.15">
      <c r="A301" s="252">
        <f>IF(A300="",ROW()-3-COUNTBLANK($A$4:$A300),A300+1)</f>
        <v>298</v>
      </c>
      <c r="B301" s="253">
        <f>IF(A301="","",IF(B300="",ROW()-3-COUNTBLANK($B$4:$B300),B300+1))</f>
        <v>298</v>
      </c>
      <c r="C301" s="239" t="str">
        <f t="shared" si="177"/>
        <v>S</v>
      </c>
      <c r="D301" s="240"/>
      <c r="E301" s="241" t="str">
        <f>IF(D301="","",COUNTIF($D$4:D301,D301))</f>
        <v/>
      </c>
      <c r="F301" s="310" t="str">
        <f>IF(D301="","",VLOOKUP(D301,'様式A-2'!$B$10:$E$434,4,0))</f>
        <v/>
      </c>
      <c r="G301" s="241"/>
      <c r="H301" s="241"/>
      <c r="I301" s="241"/>
      <c r="J301" s="241"/>
      <c r="K301" s="241"/>
      <c r="L301" s="346"/>
      <c r="M301" s="346"/>
      <c r="N301" s="346"/>
      <c r="O301" s="346"/>
      <c r="P301" s="388"/>
      <c r="Q301" s="242">
        <f t="shared" si="178"/>
        <v>0</v>
      </c>
      <c r="R301" s="243">
        <f t="shared" si="179"/>
        <v>0</v>
      </c>
      <c r="S301" s="243" t="str">
        <f t="shared" si="180"/>
        <v/>
      </c>
      <c r="T301" s="241"/>
      <c r="U301" s="241" t="str">
        <f t="shared" si="181"/>
        <v/>
      </c>
      <c r="V301" s="241" t="str">
        <f t="shared" si="215"/>
        <v/>
      </c>
      <c r="W301" s="241"/>
      <c r="X301" s="241"/>
      <c r="Y301" s="241" t="str">
        <f t="shared" si="182"/>
        <v/>
      </c>
      <c r="Z301" s="241" t="str">
        <f t="shared" si="183"/>
        <v/>
      </c>
      <c r="AA301" s="241" t="str">
        <f t="shared" si="174"/>
        <v/>
      </c>
      <c r="AB301" s="241" t="str">
        <f t="shared" si="184"/>
        <v/>
      </c>
      <c r="AC301" s="241" t="str">
        <f t="shared" si="185"/>
        <v/>
      </c>
      <c r="AD301" s="241" t="str">
        <f t="shared" si="186"/>
        <v/>
      </c>
      <c r="AE301" s="241" t="str">
        <f t="shared" si="175"/>
        <v/>
      </c>
      <c r="AF301" s="241" t="str">
        <f t="shared" si="176"/>
        <v/>
      </c>
      <c r="AG301" s="241"/>
      <c r="AH301" s="242" t="str">
        <f t="shared" si="214"/>
        <v/>
      </c>
      <c r="AI301" s="242" t="str">
        <f t="shared" si="187"/>
        <v/>
      </c>
      <c r="BG301" s="245">
        <f t="shared" si="188"/>
        <v>0</v>
      </c>
      <c r="BH301" s="242">
        <f t="shared" si="189"/>
        <v>0</v>
      </c>
      <c r="BI301" s="242">
        <f t="shared" si="190"/>
        <v>0</v>
      </c>
      <c r="BJ301" s="242">
        <f t="shared" si="191"/>
        <v>0</v>
      </c>
      <c r="BK301" s="351">
        <f t="shared" si="192"/>
        <v>0</v>
      </c>
      <c r="BL301" s="246">
        <f t="shared" si="193"/>
        <v>0</v>
      </c>
      <c r="BM301" s="243">
        <f t="shared" si="194"/>
        <v>0</v>
      </c>
      <c r="BN301" s="243">
        <f t="shared" si="195"/>
        <v>0</v>
      </c>
      <c r="BO301" s="247">
        <f t="shared" si="196"/>
        <v>0</v>
      </c>
      <c r="BP301" s="248">
        <f t="shared" si="197"/>
        <v>0</v>
      </c>
      <c r="BQ301" s="243">
        <f t="shared" si="198"/>
        <v>0</v>
      </c>
      <c r="BR301" s="243">
        <f t="shared" si="199"/>
        <v>0</v>
      </c>
      <c r="BS301" s="249">
        <f t="shared" si="200"/>
        <v>0</v>
      </c>
      <c r="BT301" s="255" t="str">
        <f t="shared" si="213"/>
        <v/>
      </c>
      <c r="BU301" s="350">
        <f t="shared" si="201"/>
        <v>0</v>
      </c>
      <c r="BV301" s="350">
        <f t="shared" si="202"/>
        <v>0</v>
      </c>
      <c r="BW301" s="350">
        <f t="shared" si="203"/>
        <v>0</v>
      </c>
      <c r="BX301" s="353">
        <f t="shared" si="204"/>
        <v>0</v>
      </c>
      <c r="BY301" s="246">
        <f t="shared" si="205"/>
        <v>0</v>
      </c>
      <c r="BZ301" s="243">
        <f t="shared" si="206"/>
        <v>0</v>
      </c>
      <c r="CA301" s="243">
        <f t="shared" si="207"/>
        <v>0</v>
      </c>
      <c r="CB301" s="247">
        <f t="shared" si="208"/>
        <v>0</v>
      </c>
      <c r="CC301" s="246">
        <f t="shared" si="209"/>
        <v>0</v>
      </c>
      <c r="CD301" s="243">
        <f t="shared" si="210"/>
        <v>0</v>
      </c>
      <c r="CE301" s="243">
        <f t="shared" si="211"/>
        <v>0</v>
      </c>
      <c r="CF301" s="243">
        <f t="shared" si="212"/>
        <v>0</v>
      </c>
    </row>
    <row r="302" spans="1:84" ht="20.100000000000001" customHeight="1" x14ac:dyDescent="0.15">
      <c r="A302" s="252">
        <f>IF(A301="",ROW()-3-COUNTBLANK($A$4:$A301),A301+1)</f>
        <v>299</v>
      </c>
      <c r="B302" s="253">
        <f>IF(A302="","",IF(B301="",ROW()-3-COUNTBLANK($B$4:$B301),B301+1))</f>
        <v>299</v>
      </c>
      <c r="C302" s="239" t="str">
        <f t="shared" si="177"/>
        <v>S</v>
      </c>
      <c r="D302" s="240"/>
      <c r="E302" s="241" t="str">
        <f>IF(D302="","",COUNTIF($D$4:D302,D302))</f>
        <v/>
      </c>
      <c r="F302" s="310" t="str">
        <f>IF(D302="","",VLOOKUP(D302,'様式A-2'!$B$10:$E$434,4,0))</f>
        <v/>
      </c>
      <c r="G302" s="241"/>
      <c r="H302" s="241"/>
      <c r="I302" s="241"/>
      <c r="J302" s="241"/>
      <c r="K302" s="241"/>
      <c r="L302" s="346"/>
      <c r="M302" s="346"/>
      <c r="N302" s="346"/>
      <c r="O302" s="346"/>
      <c r="P302" s="388"/>
      <c r="Q302" s="242">
        <f t="shared" si="178"/>
        <v>0</v>
      </c>
      <c r="R302" s="243">
        <f t="shared" si="179"/>
        <v>0</v>
      </c>
      <c r="S302" s="243" t="str">
        <f t="shared" si="180"/>
        <v/>
      </c>
      <c r="T302" s="241"/>
      <c r="U302" s="241" t="str">
        <f t="shared" si="181"/>
        <v/>
      </c>
      <c r="V302" s="241" t="str">
        <f t="shared" si="215"/>
        <v/>
      </c>
      <c r="W302" s="241"/>
      <c r="X302" s="241"/>
      <c r="Y302" s="241" t="str">
        <f t="shared" si="182"/>
        <v/>
      </c>
      <c r="Z302" s="241" t="str">
        <f t="shared" si="183"/>
        <v/>
      </c>
      <c r="AA302" s="241" t="str">
        <f t="shared" si="174"/>
        <v/>
      </c>
      <c r="AB302" s="241" t="str">
        <f t="shared" si="184"/>
        <v/>
      </c>
      <c r="AC302" s="241" t="str">
        <f t="shared" si="185"/>
        <v/>
      </c>
      <c r="AD302" s="241" t="str">
        <f t="shared" si="186"/>
        <v/>
      </c>
      <c r="AE302" s="241" t="str">
        <f t="shared" si="175"/>
        <v/>
      </c>
      <c r="AF302" s="241" t="str">
        <f t="shared" si="176"/>
        <v/>
      </c>
      <c r="AG302" s="241"/>
      <c r="AH302" s="242" t="str">
        <f t="shared" si="214"/>
        <v/>
      </c>
      <c r="AI302" s="242" t="str">
        <f t="shared" si="187"/>
        <v/>
      </c>
      <c r="BG302" s="245">
        <f t="shared" si="188"/>
        <v>0</v>
      </c>
      <c r="BH302" s="242">
        <f t="shared" si="189"/>
        <v>0</v>
      </c>
      <c r="BI302" s="242">
        <f t="shared" si="190"/>
        <v>0</v>
      </c>
      <c r="BJ302" s="242">
        <f t="shared" si="191"/>
        <v>0</v>
      </c>
      <c r="BK302" s="351">
        <f t="shared" si="192"/>
        <v>0</v>
      </c>
      <c r="BL302" s="246">
        <f t="shared" si="193"/>
        <v>0</v>
      </c>
      <c r="BM302" s="243">
        <f t="shared" si="194"/>
        <v>0</v>
      </c>
      <c r="BN302" s="243">
        <f t="shared" si="195"/>
        <v>0</v>
      </c>
      <c r="BO302" s="247">
        <f t="shared" si="196"/>
        <v>0</v>
      </c>
      <c r="BP302" s="248">
        <f t="shared" si="197"/>
        <v>0</v>
      </c>
      <c r="BQ302" s="243">
        <f t="shared" si="198"/>
        <v>0</v>
      </c>
      <c r="BR302" s="243">
        <f t="shared" si="199"/>
        <v>0</v>
      </c>
      <c r="BS302" s="249">
        <f t="shared" si="200"/>
        <v>0</v>
      </c>
      <c r="BT302" s="255" t="str">
        <f t="shared" si="213"/>
        <v/>
      </c>
      <c r="BU302" s="350">
        <f t="shared" si="201"/>
        <v>0</v>
      </c>
      <c r="BV302" s="350">
        <f t="shared" si="202"/>
        <v>0</v>
      </c>
      <c r="BW302" s="350">
        <f t="shared" si="203"/>
        <v>0</v>
      </c>
      <c r="BX302" s="353">
        <f t="shared" si="204"/>
        <v>0</v>
      </c>
      <c r="BY302" s="246">
        <f t="shared" si="205"/>
        <v>0</v>
      </c>
      <c r="BZ302" s="243">
        <f t="shared" si="206"/>
        <v>0</v>
      </c>
      <c r="CA302" s="243">
        <f t="shared" si="207"/>
        <v>0</v>
      </c>
      <c r="CB302" s="247">
        <f t="shared" si="208"/>
        <v>0</v>
      </c>
      <c r="CC302" s="246">
        <f t="shared" si="209"/>
        <v>0</v>
      </c>
      <c r="CD302" s="243">
        <f t="shared" si="210"/>
        <v>0</v>
      </c>
      <c r="CE302" s="243">
        <f t="shared" si="211"/>
        <v>0</v>
      </c>
      <c r="CF302" s="243">
        <f t="shared" si="212"/>
        <v>0</v>
      </c>
    </row>
    <row r="303" spans="1:84" ht="20.100000000000001" customHeight="1" x14ac:dyDescent="0.15">
      <c r="A303" s="252">
        <f>IF(A302="",ROW()-3-COUNTBLANK($A$4:$A302),A302+1)</f>
        <v>300</v>
      </c>
      <c r="B303" s="253">
        <f>IF(A303="","",IF(B302="",ROW()-3-COUNTBLANK($B$4:$B302),B302+1))</f>
        <v>300</v>
      </c>
      <c r="C303" s="239" t="str">
        <f t="shared" si="177"/>
        <v>S</v>
      </c>
      <c r="D303" s="240"/>
      <c r="E303" s="241" t="str">
        <f>IF(D303="","",COUNTIF($D$4:D303,D303))</f>
        <v/>
      </c>
      <c r="F303" s="310" t="str">
        <f>IF(D303="","",VLOOKUP(D303,'様式A-2'!$B$10:$E$434,4,0))</f>
        <v/>
      </c>
      <c r="G303" s="241"/>
      <c r="H303" s="241"/>
      <c r="I303" s="241"/>
      <c r="J303" s="241"/>
      <c r="K303" s="241"/>
      <c r="L303" s="346"/>
      <c r="M303" s="346"/>
      <c r="N303" s="346"/>
      <c r="O303" s="346"/>
      <c r="P303" s="388"/>
      <c r="Q303" s="242">
        <f t="shared" si="178"/>
        <v>0</v>
      </c>
      <c r="R303" s="243">
        <f t="shared" si="179"/>
        <v>0</v>
      </c>
      <c r="S303" s="243" t="str">
        <f t="shared" si="180"/>
        <v/>
      </c>
      <c r="T303" s="241"/>
      <c r="U303" s="241" t="str">
        <f t="shared" si="181"/>
        <v/>
      </c>
      <c r="V303" s="241" t="str">
        <f t="shared" si="215"/>
        <v/>
      </c>
      <c r="W303" s="241"/>
      <c r="X303" s="241"/>
      <c r="Y303" s="241" t="str">
        <f t="shared" si="182"/>
        <v/>
      </c>
      <c r="Z303" s="241" t="str">
        <f t="shared" si="183"/>
        <v/>
      </c>
      <c r="AA303" s="241" t="str">
        <f t="shared" si="174"/>
        <v/>
      </c>
      <c r="AB303" s="241" t="str">
        <f t="shared" si="184"/>
        <v/>
      </c>
      <c r="AC303" s="241" t="str">
        <f t="shared" si="185"/>
        <v/>
      </c>
      <c r="AD303" s="241" t="str">
        <f t="shared" si="186"/>
        <v/>
      </c>
      <c r="AE303" s="241" t="str">
        <f t="shared" si="175"/>
        <v/>
      </c>
      <c r="AF303" s="241" t="str">
        <f t="shared" si="176"/>
        <v/>
      </c>
      <c r="AG303" s="241"/>
      <c r="AH303" s="242" t="str">
        <f t="shared" si="214"/>
        <v/>
      </c>
      <c r="AI303" s="242" t="str">
        <f t="shared" si="187"/>
        <v/>
      </c>
      <c r="BG303" s="245">
        <f t="shared" si="188"/>
        <v>0</v>
      </c>
      <c r="BH303" s="242">
        <f t="shared" si="189"/>
        <v>0</v>
      </c>
      <c r="BI303" s="242">
        <f t="shared" si="190"/>
        <v>0</v>
      </c>
      <c r="BJ303" s="242">
        <f t="shared" si="191"/>
        <v>0</v>
      </c>
      <c r="BK303" s="351">
        <f t="shared" si="192"/>
        <v>0</v>
      </c>
      <c r="BL303" s="246">
        <f t="shared" si="193"/>
        <v>0</v>
      </c>
      <c r="BM303" s="243">
        <f t="shared" si="194"/>
        <v>0</v>
      </c>
      <c r="BN303" s="243">
        <f t="shared" si="195"/>
        <v>0</v>
      </c>
      <c r="BO303" s="247">
        <f t="shared" si="196"/>
        <v>0</v>
      </c>
      <c r="BP303" s="248">
        <f t="shared" si="197"/>
        <v>0</v>
      </c>
      <c r="BQ303" s="243">
        <f t="shared" si="198"/>
        <v>0</v>
      </c>
      <c r="BR303" s="243">
        <f t="shared" si="199"/>
        <v>0</v>
      </c>
      <c r="BS303" s="249">
        <f t="shared" si="200"/>
        <v>0</v>
      </c>
      <c r="BT303" s="255" t="str">
        <f t="shared" si="213"/>
        <v/>
      </c>
      <c r="BU303" s="350">
        <f t="shared" si="201"/>
        <v>0</v>
      </c>
      <c r="BV303" s="350">
        <f t="shared" si="202"/>
        <v>0</v>
      </c>
      <c r="BW303" s="350">
        <f t="shared" si="203"/>
        <v>0</v>
      </c>
      <c r="BX303" s="353">
        <f t="shared" si="204"/>
        <v>0</v>
      </c>
      <c r="BY303" s="246">
        <f t="shared" si="205"/>
        <v>0</v>
      </c>
      <c r="BZ303" s="243">
        <f t="shared" si="206"/>
        <v>0</v>
      </c>
      <c r="CA303" s="243">
        <f t="shared" si="207"/>
        <v>0</v>
      </c>
      <c r="CB303" s="247">
        <f t="shared" si="208"/>
        <v>0</v>
      </c>
      <c r="CC303" s="246">
        <f t="shared" si="209"/>
        <v>0</v>
      </c>
      <c r="CD303" s="243">
        <f t="shared" si="210"/>
        <v>0</v>
      </c>
      <c r="CE303" s="243">
        <f t="shared" si="211"/>
        <v>0</v>
      </c>
      <c r="CF303" s="243">
        <f t="shared" si="212"/>
        <v>0</v>
      </c>
    </row>
    <row r="304" spans="1:84" ht="20.100000000000001" customHeight="1" x14ac:dyDescent="0.15">
      <c r="A304" s="252">
        <f>IF(A303="",ROW()-3-COUNTBLANK($A$4:$A303),A303+1)</f>
        <v>301</v>
      </c>
      <c r="B304" s="253">
        <f>IF(A304="","",IF(B303="",ROW()-3-COUNTBLANK($B$4:$B303),B303+1))</f>
        <v>301</v>
      </c>
      <c r="C304" s="239" t="str">
        <f t="shared" si="177"/>
        <v>S</v>
      </c>
      <c r="D304" s="240"/>
      <c r="E304" s="241" t="str">
        <f>IF(D304="","",COUNTIF($D$4:D304,D304))</f>
        <v/>
      </c>
      <c r="F304" s="310" t="str">
        <f>IF(D304="","",VLOOKUP(D304,'様式A-2'!$B$10:$E$434,4,0))</f>
        <v/>
      </c>
      <c r="G304" s="241"/>
      <c r="H304" s="241"/>
      <c r="I304" s="241"/>
      <c r="J304" s="241"/>
      <c r="K304" s="241"/>
      <c r="L304" s="346"/>
      <c r="M304" s="346"/>
      <c r="N304" s="346"/>
      <c r="O304" s="346"/>
      <c r="P304" s="388"/>
      <c r="Q304" s="242">
        <f t="shared" si="178"/>
        <v>0</v>
      </c>
      <c r="R304" s="243">
        <f t="shared" si="179"/>
        <v>0</v>
      </c>
      <c r="S304" s="243" t="str">
        <f t="shared" si="180"/>
        <v/>
      </c>
      <c r="T304" s="241"/>
      <c r="U304" s="241" t="str">
        <f t="shared" si="181"/>
        <v/>
      </c>
      <c r="V304" s="241" t="str">
        <f t="shared" si="215"/>
        <v/>
      </c>
      <c r="W304" s="241"/>
      <c r="X304" s="241"/>
      <c r="Y304" s="241" t="str">
        <f t="shared" si="182"/>
        <v/>
      </c>
      <c r="Z304" s="241" t="str">
        <f t="shared" si="183"/>
        <v/>
      </c>
      <c r="AA304" s="241" t="str">
        <f t="shared" si="174"/>
        <v/>
      </c>
      <c r="AB304" s="241" t="str">
        <f t="shared" si="184"/>
        <v/>
      </c>
      <c r="AC304" s="241" t="str">
        <f t="shared" si="185"/>
        <v/>
      </c>
      <c r="AD304" s="241" t="str">
        <f t="shared" si="186"/>
        <v/>
      </c>
      <c r="AE304" s="241" t="str">
        <f t="shared" si="175"/>
        <v/>
      </c>
      <c r="AF304" s="241" t="str">
        <f t="shared" si="176"/>
        <v/>
      </c>
      <c r="AG304" s="241"/>
      <c r="AH304" s="242" t="str">
        <f t="shared" si="214"/>
        <v/>
      </c>
      <c r="AI304" s="242" t="str">
        <f t="shared" si="187"/>
        <v/>
      </c>
      <c r="BG304" s="245">
        <f t="shared" si="188"/>
        <v>0</v>
      </c>
      <c r="BH304" s="242">
        <f t="shared" si="189"/>
        <v>0</v>
      </c>
      <c r="BI304" s="242">
        <f t="shared" si="190"/>
        <v>0</v>
      </c>
      <c r="BJ304" s="242">
        <f t="shared" si="191"/>
        <v>0</v>
      </c>
      <c r="BK304" s="351">
        <f t="shared" si="192"/>
        <v>0</v>
      </c>
      <c r="BL304" s="246">
        <f t="shared" si="193"/>
        <v>0</v>
      </c>
      <c r="BM304" s="243">
        <f t="shared" si="194"/>
        <v>0</v>
      </c>
      <c r="BN304" s="243">
        <f t="shared" si="195"/>
        <v>0</v>
      </c>
      <c r="BO304" s="247">
        <f t="shared" si="196"/>
        <v>0</v>
      </c>
      <c r="BP304" s="248">
        <f t="shared" si="197"/>
        <v>0</v>
      </c>
      <c r="BQ304" s="243">
        <f t="shared" si="198"/>
        <v>0</v>
      </c>
      <c r="BR304" s="243">
        <f t="shared" si="199"/>
        <v>0</v>
      </c>
      <c r="BS304" s="249">
        <f t="shared" si="200"/>
        <v>0</v>
      </c>
      <c r="BT304" s="255" t="str">
        <f t="shared" si="213"/>
        <v/>
      </c>
      <c r="BU304" s="350">
        <f t="shared" si="201"/>
        <v>0</v>
      </c>
      <c r="BV304" s="350">
        <f t="shared" si="202"/>
        <v>0</v>
      </c>
      <c r="BW304" s="350">
        <f t="shared" si="203"/>
        <v>0</v>
      </c>
      <c r="BX304" s="353">
        <f t="shared" si="204"/>
        <v>0</v>
      </c>
      <c r="BY304" s="246">
        <f t="shared" si="205"/>
        <v>0</v>
      </c>
      <c r="BZ304" s="243">
        <f t="shared" si="206"/>
        <v>0</v>
      </c>
      <c r="CA304" s="243">
        <f t="shared" si="207"/>
        <v>0</v>
      </c>
      <c r="CB304" s="247">
        <f t="shared" si="208"/>
        <v>0</v>
      </c>
      <c r="CC304" s="246">
        <f t="shared" si="209"/>
        <v>0</v>
      </c>
      <c r="CD304" s="243">
        <f t="shared" si="210"/>
        <v>0</v>
      </c>
      <c r="CE304" s="243">
        <f t="shared" si="211"/>
        <v>0</v>
      </c>
      <c r="CF304" s="243">
        <f t="shared" si="212"/>
        <v>0</v>
      </c>
    </row>
    <row r="305" spans="1:84" ht="20.100000000000001" customHeight="1" x14ac:dyDescent="0.15">
      <c r="A305" s="252">
        <f>IF(A304="",ROW()-3-COUNTBLANK($A$4:$A304),A304+1)</f>
        <v>302</v>
      </c>
      <c r="B305" s="253">
        <f>IF(A305="","",IF(B304="",ROW()-3-COUNTBLANK($B$4:$B304),B304+1))</f>
        <v>302</v>
      </c>
      <c r="C305" s="239" t="str">
        <f t="shared" si="177"/>
        <v>S</v>
      </c>
      <c r="D305" s="240"/>
      <c r="E305" s="241" t="str">
        <f>IF(D305="","",COUNTIF($D$4:D305,D305))</f>
        <v/>
      </c>
      <c r="F305" s="310" t="str">
        <f>IF(D305="","",VLOOKUP(D305,'様式A-2'!$B$10:$E$434,4,0))</f>
        <v/>
      </c>
      <c r="G305" s="241"/>
      <c r="H305" s="241"/>
      <c r="I305" s="241"/>
      <c r="J305" s="241"/>
      <c r="K305" s="241"/>
      <c r="L305" s="346"/>
      <c r="M305" s="346"/>
      <c r="N305" s="346"/>
      <c r="O305" s="346"/>
      <c r="P305" s="388"/>
      <c r="Q305" s="242">
        <f t="shared" si="178"/>
        <v>0</v>
      </c>
      <c r="R305" s="243">
        <f t="shared" si="179"/>
        <v>0</v>
      </c>
      <c r="S305" s="243" t="str">
        <f t="shared" si="180"/>
        <v/>
      </c>
      <c r="T305" s="241"/>
      <c r="U305" s="241" t="str">
        <f t="shared" si="181"/>
        <v/>
      </c>
      <c r="V305" s="241" t="str">
        <f t="shared" si="215"/>
        <v/>
      </c>
      <c r="W305" s="241"/>
      <c r="X305" s="241"/>
      <c r="Y305" s="241" t="str">
        <f t="shared" si="182"/>
        <v/>
      </c>
      <c r="Z305" s="241" t="str">
        <f t="shared" si="183"/>
        <v/>
      </c>
      <c r="AA305" s="241" t="str">
        <f t="shared" si="174"/>
        <v/>
      </c>
      <c r="AB305" s="241" t="str">
        <f t="shared" si="184"/>
        <v/>
      </c>
      <c r="AC305" s="241" t="str">
        <f t="shared" si="185"/>
        <v/>
      </c>
      <c r="AD305" s="241" t="str">
        <f t="shared" si="186"/>
        <v/>
      </c>
      <c r="AE305" s="241" t="str">
        <f t="shared" si="175"/>
        <v/>
      </c>
      <c r="AF305" s="241" t="str">
        <f t="shared" si="176"/>
        <v/>
      </c>
      <c r="AG305" s="241"/>
      <c r="AH305" s="242" t="str">
        <f t="shared" si="214"/>
        <v/>
      </c>
      <c r="AI305" s="242" t="str">
        <f t="shared" si="187"/>
        <v/>
      </c>
      <c r="BG305" s="245">
        <f t="shared" si="188"/>
        <v>0</v>
      </c>
      <c r="BH305" s="242">
        <f t="shared" si="189"/>
        <v>0</v>
      </c>
      <c r="BI305" s="242">
        <f t="shared" si="190"/>
        <v>0</v>
      </c>
      <c r="BJ305" s="242">
        <f t="shared" si="191"/>
        <v>0</v>
      </c>
      <c r="BK305" s="351">
        <f t="shared" si="192"/>
        <v>0</v>
      </c>
      <c r="BL305" s="246">
        <f t="shared" si="193"/>
        <v>0</v>
      </c>
      <c r="BM305" s="243">
        <f t="shared" si="194"/>
        <v>0</v>
      </c>
      <c r="BN305" s="243">
        <f t="shared" si="195"/>
        <v>0</v>
      </c>
      <c r="BO305" s="247">
        <f t="shared" si="196"/>
        <v>0</v>
      </c>
      <c r="BP305" s="248">
        <f t="shared" si="197"/>
        <v>0</v>
      </c>
      <c r="BQ305" s="243">
        <f t="shared" si="198"/>
        <v>0</v>
      </c>
      <c r="BR305" s="243">
        <f t="shared" si="199"/>
        <v>0</v>
      </c>
      <c r="BS305" s="249">
        <f t="shared" si="200"/>
        <v>0</v>
      </c>
      <c r="BT305" s="255" t="str">
        <f t="shared" si="213"/>
        <v/>
      </c>
      <c r="BU305" s="350">
        <f t="shared" si="201"/>
        <v>0</v>
      </c>
      <c r="BV305" s="350">
        <f t="shared" si="202"/>
        <v>0</v>
      </c>
      <c r="BW305" s="350">
        <f t="shared" si="203"/>
        <v>0</v>
      </c>
      <c r="BX305" s="353">
        <f t="shared" si="204"/>
        <v>0</v>
      </c>
      <c r="BY305" s="246">
        <f t="shared" si="205"/>
        <v>0</v>
      </c>
      <c r="BZ305" s="243">
        <f t="shared" si="206"/>
        <v>0</v>
      </c>
      <c r="CA305" s="243">
        <f t="shared" si="207"/>
        <v>0</v>
      </c>
      <c r="CB305" s="247">
        <f t="shared" si="208"/>
        <v>0</v>
      </c>
      <c r="CC305" s="246">
        <f t="shared" si="209"/>
        <v>0</v>
      </c>
      <c r="CD305" s="243">
        <f t="shared" si="210"/>
        <v>0</v>
      </c>
      <c r="CE305" s="243">
        <f t="shared" si="211"/>
        <v>0</v>
      </c>
      <c r="CF305" s="243">
        <f t="shared" si="212"/>
        <v>0</v>
      </c>
    </row>
    <row r="306" spans="1:84" ht="20.100000000000001" customHeight="1" x14ac:dyDescent="0.15">
      <c r="A306" s="252">
        <f>IF(A305="",ROW()-3-COUNTBLANK($A$4:$A305),A305+1)</f>
        <v>303</v>
      </c>
      <c r="B306" s="253">
        <f>IF(A306="","",IF(B305="",ROW()-3-COUNTBLANK($B$4:$B305),B305+1))</f>
        <v>303</v>
      </c>
      <c r="C306" s="239" t="str">
        <f t="shared" si="177"/>
        <v>S</v>
      </c>
      <c r="D306" s="240"/>
      <c r="E306" s="241" t="str">
        <f>IF(D306="","",COUNTIF($D$4:D306,D306))</f>
        <v/>
      </c>
      <c r="F306" s="310" t="str">
        <f>IF(D306="","",VLOOKUP(D306,'様式A-2'!$B$10:$E$434,4,0))</f>
        <v/>
      </c>
      <c r="G306" s="241"/>
      <c r="H306" s="241"/>
      <c r="I306" s="241"/>
      <c r="J306" s="241"/>
      <c r="K306" s="241"/>
      <c r="L306" s="346"/>
      <c r="M306" s="346"/>
      <c r="N306" s="346"/>
      <c r="O306" s="346"/>
      <c r="P306" s="388"/>
      <c r="Q306" s="242">
        <f t="shared" si="178"/>
        <v>0</v>
      </c>
      <c r="R306" s="243">
        <f t="shared" si="179"/>
        <v>0</v>
      </c>
      <c r="S306" s="243" t="str">
        <f t="shared" si="180"/>
        <v/>
      </c>
      <c r="T306" s="241"/>
      <c r="U306" s="241" t="str">
        <f t="shared" si="181"/>
        <v/>
      </c>
      <c r="V306" s="241" t="str">
        <f t="shared" si="215"/>
        <v/>
      </c>
      <c r="W306" s="241"/>
      <c r="X306" s="241"/>
      <c r="Y306" s="241" t="str">
        <f t="shared" si="182"/>
        <v/>
      </c>
      <c r="Z306" s="241" t="str">
        <f t="shared" si="183"/>
        <v/>
      </c>
      <c r="AA306" s="241" t="str">
        <f t="shared" si="174"/>
        <v/>
      </c>
      <c r="AB306" s="241" t="str">
        <f t="shared" si="184"/>
        <v/>
      </c>
      <c r="AC306" s="241" t="str">
        <f t="shared" si="185"/>
        <v/>
      </c>
      <c r="AD306" s="241" t="str">
        <f t="shared" si="186"/>
        <v/>
      </c>
      <c r="AE306" s="241" t="str">
        <f t="shared" si="175"/>
        <v/>
      </c>
      <c r="AF306" s="241" t="str">
        <f t="shared" si="176"/>
        <v/>
      </c>
      <c r="AG306" s="241"/>
      <c r="AH306" s="242" t="str">
        <f t="shared" si="214"/>
        <v/>
      </c>
      <c r="AI306" s="242" t="str">
        <f t="shared" si="187"/>
        <v/>
      </c>
      <c r="BG306" s="245">
        <f t="shared" si="188"/>
        <v>0</v>
      </c>
      <c r="BH306" s="242">
        <f t="shared" si="189"/>
        <v>0</v>
      </c>
      <c r="BI306" s="242">
        <f t="shared" si="190"/>
        <v>0</v>
      </c>
      <c r="BJ306" s="242">
        <f t="shared" si="191"/>
        <v>0</v>
      </c>
      <c r="BK306" s="351">
        <f t="shared" si="192"/>
        <v>0</v>
      </c>
      <c r="BL306" s="246">
        <f t="shared" si="193"/>
        <v>0</v>
      </c>
      <c r="BM306" s="243">
        <f t="shared" si="194"/>
        <v>0</v>
      </c>
      <c r="BN306" s="243">
        <f t="shared" si="195"/>
        <v>0</v>
      </c>
      <c r="BO306" s="247">
        <f t="shared" si="196"/>
        <v>0</v>
      </c>
      <c r="BP306" s="248">
        <f t="shared" si="197"/>
        <v>0</v>
      </c>
      <c r="BQ306" s="243">
        <f t="shared" si="198"/>
        <v>0</v>
      </c>
      <c r="BR306" s="243">
        <f t="shared" si="199"/>
        <v>0</v>
      </c>
      <c r="BS306" s="249">
        <f t="shared" si="200"/>
        <v>0</v>
      </c>
      <c r="BT306" s="255" t="str">
        <f t="shared" si="213"/>
        <v/>
      </c>
      <c r="BU306" s="350">
        <f t="shared" si="201"/>
        <v>0</v>
      </c>
      <c r="BV306" s="350">
        <f t="shared" si="202"/>
        <v>0</v>
      </c>
      <c r="BW306" s="350">
        <f t="shared" si="203"/>
        <v>0</v>
      </c>
      <c r="BX306" s="353">
        <f t="shared" si="204"/>
        <v>0</v>
      </c>
      <c r="BY306" s="246">
        <f t="shared" si="205"/>
        <v>0</v>
      </c>
      <c r="BZ306" s="243">
        <f t="shared" si="206"/>
        <v>0</v>
      </c>
      <c r="CA306" s="243">
        <f t="shared" si="207"/>
        <v>0</v>
      </c>
      <c r="CB306" s="247">
        <f t="shared" si="208"/>
        <v>0</v>
      </c>
      <c r="CC306" s="246">
        <f t="shared" si="209"/>
        <v>0</v>
      </c>
      <c r="CD306" s="243">
        <f t="shared" si="210"/>
        <v>0</v>
      </c>
      <c r="CE306" s="243">
        <f t="shared" si="211"/>
        <v>0</v>
      </c>
      <c r="CF306" s="243">
        <f t="shared" si="212"/>
        <v>0</v>
      </c>
    </row>
    <row r="307" spans="1:84" ht="20.100000000000001" customHeight="1" x14ac:dyDescent="0.15">
      <c r="A307" s="252">
        <f>IF(A306="",ROW()-3-COUNTBLANK($A$4:$A306),A306+1)</f>
        <v>304</v>
      </c>
      <c r="B307" s="253">
        <f>IF(A307="","",IF(B306="",ROW()-3-COUNTBLANK($B$4:$B306),B306+1))</f>
        <v>304</v>
      </c>
      <c r="C307" s="239" t="str">
        <f t="shared" si="177"/>
        <v>S</v>
      </c>
      <c r="D307" s="240"/>
      <c r="E307" s="241" t="str">
        <f>IF(D307="","",COUNTIF($D$4:D307,D307))</f>
        <v/>
      </c>
      <c r="F307" s="310" t="str">
        <f>IF(D307="","",VLOOKUP(D307,'様式A-2'!$B$10:$E$434,4,0))</f>
        <v/>
      </c>
      <c r="G307" s="241"/>
      <c r="H307" s="241"/>
      <c r="I307" s="241"/>
      <c r="J307" s="241"/>
      <c r="K307" s="241"/>
      <c r="L307" s="346"/>
      <c r="M307" s="346"/>
      <c r="N307" s="346"/>
      <c r="O307" s="346"/>
      <c r="P307" s="388"/>
      <c r="Q307" s="242">
        <f t="shared" si="178"/>
        <v>0</v>
      </c>
      <c r="R307" s="243">
        <f t="shared" si="179"/>
        <v>0</v>
      </c>
      <c r="S307" s="243" t="str">
        <f t="shared" si="180"/>
        <v/>
      </c>
      <c r="T307" s="241"/>
      <c r="U307" s="241" t="str">
        <f t="shared" si="181"/>
        <v/>
      </c>
      <c r="V307" s="241" t="str">
        <f t="shared" si="215"/>
        <v/>
      </c>
      <c r="W307" s="241"/>
      <c r="X307" s="241"/>
      <c r="Y307" s="241" t="str">
        <f t="shared" si="182"/>
        <v/>
      </c>
      <c r="Z307" s="241" t="str">
        <f t="shared" si="183"/>
        <v/>
      </c>
      <c r="AA307" s="241" t="str">
        <f t="shared" si="174"/>
        <v/>
      </c>
      <c r="AB307" s="241" t="str">
        <f t="shared" si="184"/>
        <v/>
      </c>
      <c r="AC307" s="241" t="str">
        <f t="shared" si="185"/>
        <v/>
      </c>
      <c r="AD307" s="241" t="str">
        <f t="shared" si="186"/>
        <v/>
      </c>
      <c r="AE307" s="241" t="str">
        <f t="shared" si="175"/>
        <v/>
      </c>
      <c r="AF307" s="241" t="str">
        <f t="shared" si="176"/>
        <v/>
      </c>
      <c r="AG307" s="241"/>
      <c r="AH307" s="242" t="str">
        <f t="shared" si="214"/>
        <v/>
      </c>
      <c r="AI307" s="242" t="str">
        <f t="shared" si="187"/>
        <v/>
      </c>
      <c r="BG307" s="245">
        <f t="shared" si="188"/>
        <v>0</v>
      </c>
      <c r="BH307" s="242">
        <f t="shared" si="189"/>
        <v>0</v>
      </c>
      <c r="BI307" s="242">
        <f t="shared" si="190"/>
        <v>0</v>
      </c>
      <c r="BJ307" s="242">
        <f t="shared" si="191"/>
        <v>0</v>
      </c>
      <c r="BK307" s="351">
        <f t="shared" si="192"/>
        <v>0</v>
      </c>
      <c r="BL307" s="246">
        <f t="shared" si="193"/>
        <v>0</v>
      </c>
      <c r="BM307" s="243">
        <f t="shared" si="194"/>
        <v>0</v>
      </c>
      <c r="BN307" s="243">
        <f t="shared" si="195"/>
        <v>0</v>
      </c>
      <c r="BO307" s="247">
        <f t="shared" si="196"/>
        <v>0</v>
      </c>
      <c r="BP307" s="248">
        <f t="shared" si="197"/>
        <v>0</v>
      </c>
      <c r="BQ307" s="243">
        <f t="shared" si="198"/>
        <v>0</v>
      </c>
      <c r="BR307" s="243">
        <f t="shared" si="199"/>
        <v>0</v>
      </c>
      <c r="BS307" s="249">
        <f t="shared" si="200"/>
        <v>0</v>
      </c>
      <c r="BT307" s="255" t="str">
        <f t="shared" si="213"/>
        <v/>
      </c>
      <c r="BU307" s="350">
        <f t="shared" si="201"/>
        <v>0</v>
      </c>
      <c r="BV307" s="350">
        <f t="shared" si="202"/>
        <v>0</v>
      </c>
      <c r="BW307" s="350">
        <f t="shared" si="203"/>
        <v>0</v>
      </c>
      <c r="BX307" s="353">
        <f t="shared" si="204"/>
        <v>0</v>
      </c>
      <c r="BY307" s="246">
        <f t="shared" si="205"/>
        <v>0</v>
      </c>
      <c r="BZ307" s="243">
        <f t="shared" si="206"/>
        <v>0</v>
      </c>
      <c r="CA307" s="243">
        <f t="shared" si="207"/>
        <v>0</v>
      </c>
      <c r="CB307" s="247">
        <f t="shared" si="208"/>
        <v>0</v>
      </c>
      <c r="CC307" s="246">
        <f t="shared" si="209"/>
        <v>0</v>
      </c>
      <c r="CD307" s="243">
        <f t="shared" si="210"/>
        <v>0</v>
      </c>
      <c r="CE307" s="243">
        <f t="shared" si="211"/>
        <v>0</v>
      </c>
      <c r="CF307" s="243">
        <f t="shared" si="212"/>
        <v>0</v>
      </c>
    </row>
    <row r="308" spans="1:84" ht="20.100000000000001" customHeight="1" x14ac:dyDescent="0.15">
      <c r="A308" s="252">
        <f>IF(A307="",ROW()-3-COUNTBLANK($A$4:$A307),A307+1)</f>
        <v>305</v>
      </c>
      <c r="B308" s="253">
        <f>IF(A308="","",IF(B307="",ROW()-3-COUNTBLANK($B$4:$B307),B307+1))</f>
        <v>305</v>
      </c>
      <c r="C308" s="239" t="str">
        <f t="shared" si="177"/>
        <v>S</v>
      </c>
      <c r="D308" s="240"/>
      <c r="E308" s="241" t="str">
        <f>IF(D308="","",COUNTIF($D$4:D308,D308))</f>
        <v/>
      </c>
      <c r="F308" s="310" t="str">
        <f>IF(D308="","",VLOOKUP(D308,'様式A-2'!$B$10:$E$434,4,0))</f>
        <v/>
      </c>
      <c r="G308" s="241"/>
      <c r="H308" s="241"/>
      <c r="I308" s="241"/>
      <c r="J308" s="241"/>
      <c r="K308" s="241"/>
      <c r="L308" s="346"/>
      <c r="M308" s="346"/>
      <c r="N308" s="346"/>
      <c r="O308" s="346"/>
      <c r="P308" s="388"/>
      <c r="Q308" s="242">
        <f t="shared" si="178"/>
        <v>0</v>
      </c>
      <c r="R308" s="243">
        <f t="shared" si="179"/>
        <v>0</v>
      </c>
      <c r="S308" s="243" t="str">
        <f t="shared" si="180"/>
        <v/>
      </c>
      <c r="T308" s="241"/>
      <c r="U308" s="241" t="str">
        <f t="shared" si="181"/>
        <v/>
      </c>
      <c r="V308" s="241" t="str">
        <f t="shared" si="215"/>
        <v/>
      </c>
      <c r="W308" s="241"/>
      <c r="X308" s="241"/>
      <c r="Y308" s="241" t="str">
        <f t="shared" si="182"/>
        <v/>
      </c>
      <c r="Z308" s="241" t="str">
        <f t="shared" si="183"/>
        <v/>
      </c>
      <c r="AA308" s="241" t="str">
        <f t="shared" si="174"/>
        <v/>
      </c>
      <c r="AB308" s="241" t="str">
        <f t="shared" si="184"/>
        <v/>
      </c>
      <c r="AC308" s="241" t="str">
        <f t="shared" si="185"/>
        <v/>
      </c>
      <c r="AD308" s="241" t="str">
        <f t="shared" si="186"/>
        <v/>
      </c>
      <c r="AE308" s="241" t="str">
        <f t="shared" si="175"/>
        <v/>
      </c>
      <c r="AF308" s="241" t="str">
        <f t="shared" si="176"/>
        <v/>
      </c>
      <c r="AG308" s="241"/>
      <c r="AH308" s="242" t="str">
        <f t="shared" si="214"/>
        <v/>
      </c>
      <c r="AI308" s="242" t="str">
        <f t="shared" si="187"/>
        <v/>
      </c>
      <c r="BG308" s="245">
        <f t="shared" si="188"/>
        <v>0</v>
      </c>
      <c r="BH308" s="242">
        <f t="shared" si="189"/>
        <v>0</v>
      </c>
      <c r="BI308" s="242">
        <f t="shared" si="190"/>
        <v>0</v>
      </c>
      <c r="BJ308" s="242">
        <f t="shared" si="191"/>
        <v>0</v>
      </c>
      <c r="BK308" s="351">
        <f t="shared" si="192"/>
        <v>0</v>
      </c>
      <c r="BL308" s="246">
        <f t="shared" si="193"/>
        <v>0</v>
      </c>
      <c r="BM308" s="243">
        <f t="shared" si="194"/>
        <v>0</v>
      </c>
      <c r="BN308" s="243">
        <f t="shared" si="195"/>
        <v>0</v>
      </c>
      <c r="BO308" s="247">
        <f t="shared" si="196"/>
        <v>0</v>
      </c>
      <c r="BP308" s="248">
        <f t="shared" si="197"/>
        <v>0</v>
      </c>
      <c r="BQ308" s="243">
        <f t="shared" si="198"/>
        <v>0</v>
      </c>
      <c r="BR308" s="243">
        <f t="shared" si="199"/>
        <v>0</v>
      </c>
      <c r="BS308" s="249">
        <f t="shared" si="200"/>
        <v>0</v>
      </c>
      <c r="BT308" s="255" t="str">
        <f t="shared" si="213"/>
        <v/>
      </c>
      <c r="BU308" s="350">
        <f t="shared" si="201"/>
        <v>0</v>
      </c>
      <c r="BV308" s="350">
        <f t="shared" si="202"/>
        <v>0</v>
      </c>
      <c r="BW308" s="350">
        <f t="shared" si="203"/>
        <v>0</v>
      </c>
      <c r="BX308" s="353">
        <f t="shared" si="204"/>
        <v>0</v>
      </c>
      <c r="BY308" s="246">
        <f t="shared" si="205"/>
        <v>0</v>
      </c>
      <c r="BZ308" s="243">
        <f t="shared" si="206"/>
        <v>0</v>
      </c>
      <c r="CA308" s="243">
        <f t="shared" si="207"/>
        <v>0</v>
      </c>
      <c r="CB308" s="247">
        <f t="shared" si="208"/>
        <v>0</v>
      </c>
      <c r="CC308" s="246">
        <f t="shared" si="209"/>
        <v>0</v>
      </c>
      <c r="CD308" s="243">
        <f t="shared" si="210"/>
        <v>0</v>
      </c>
      <c r="CE308" s="243">
        <f t="shared" si="211"/>
        <v>0</v>
      </c>
      <c r="CF308" s="243">
        <f t="shared" si="212"/>
        <v>0</v>
      </c>
    </row>
    <row r="309" spans="1:84" ht="20.100000000000001" customHeight="1" x14ac:dyDescent="0.15">
      <c r="A309" s="252">
        <f>IF(A308="",ROW()-3-COUNTBLANK($A$4:$A308),A308+1)</f>
        <v>306</v>
      </c>
      <c r="B309" s="253">
        <f>IF(A309="","",IF(B308="",ROW()-3-COUNTBLANK($B$4:$B308),B308+1))</f>
        <v>306</v>
      </c>
      <c r="C309" s="239" t="str">
        <f t="shared" si="177"/>
        <v>S</v>
      </c>
      <c r="D309" s="240"/>
      <c r="E309" s="241" t="str">
        <f>IF(D309="","",COUNTIF($D$4:D309,D309))</f>
        <v/>
      </c>
      <c r="F309" s="310" t="str">
        <f>IF(D309="","",VLOOKUP(D309,'様式A-2'!$B$10:$E$434,4,0))</f>
        <v/>
      </c>
      <c r="G309" s="241"/>
      <c r="H309" s="241"/>
      <c r="I309" s="241"/>
      <c r="J309" s="241"/>
      <c r="K309" s="241"/>
      <c r="L309" s="346"/>
      <c r="M309" s="346"/>
      <c r="N309" s="346"/>
      <c r="O309" s="346"/>
      <c r="P309" s="388"/>
      <c r="Q309" s="242">
        <f t="shared" si="178"/>
        <v>0</v>
      </c>
      <c r="R309" s="243">
        <f t="shared" si="179"/>
        <v>0</v>
      </c>
      <c r="S309" s="243" t="str">
        <f t="shared" si="180"/>
        <v/>
      </c>
      <c r="T309" s="241"/>
      <c r="U309" s="241" t="str">
        <f t="shared" si="181"/>
        <v/>
      </c>
      <c r="V309" s="241" t="str">
        <f t="shared" si="215"/>
        <v/>
      </c>
      <c r="W309" s="241"/>
      <c r="X309" s="241"/>
      <c r="Y309" s="241" t="str">
        <f t="shared" si="182"/>
        <v/>
      </c>
      <c r="Z309" s="241" t="str">
        <f t="shared" si="183"/>
        <v/>
      </c>
      <c r="AA309" s="241" t="str">
        <f t="shared" si="174"/>
        <v/>
      </c>
      <c r="AB309" s="241" t="str">
        <f t="shared" si="184"/>
        <v/>
      </c>
      <c r="AC309" s="241" t="str">
        <f t="shared" si="185"/>
        <v/>
      </c>
      <c r="AD309" s="241" t="str">
        <f t="shared" si="186"/>
        <v/>
      </c>
      <c r="AE309" s="241" t="str">
        <f t="shared" si="175"/>
        <v/>
      </c>
      <c r="AF309" s="241" t="str">
        <f t="shared" si="176"/>
        <v/>
      </c>
      <c r="AG309" s="241"/>
      <c r="AH309" s="242" t="str">
        <f t="shared" si="214"/>
        <v/>
      </c>
      <c r="AI309" s="242" t="str">
        <f t="shared" si="187"/>
        <v/>
      </c>
      <c r="BG309" s="245">
        <f t="shared" si="188"/>
        <v>0</v>
      </c>
      <c r="BH309" s="242">
        <f t="shared" si="189"/>
        <v>0</v>
      </c>
      <c r="BI309" s="242">
        <f t="shared" si="190"/>
        <v>0</v>
      </c>
      <c r="BJ309" s="242">
        <f t="shared" si="191"/>
        <v>0</v>
      </c>
      <c r="BK309" s="351">
        <f t="shared" si="192"/>
        <v>0</v>
      </c>
      <c r="BL309" s="246">
        <f t="shared" si="193"/>
        <v>0</v>
      </c>
      <c r="BM309" s="243">
        <f t="shared" si="194"/>
        <v>0</v>
      </c>
      <c r="BN309" s="243">
        <f t="shared" si="195"/>
        <v>0</v>
      </c>
      <c r="BO309" s="247">
        <f t="shared" si="196"/>
        <v>0</v>
      </c>
      <c r="BP309" s="248">
        <f t="shared" si="197"/>
        <v>0</v>
      </c>
      <c r="BQ309" s="243">
        <f t="shared" si="198"/>
        <v>0</v>
      </c>
      <c r="BR309" s="243">
        <f t="shared" si="199"/>
        <v>0</v>
      </c>
      <c r="BS309" s="249">
        <f t="shared" si="200"/>
        <v>0</v>
      </c>
      <c r="BT309" s="255" t="str">
        <f t="shared" si="213"/>
        <v/>
      </c>
      <c r="BU309" s="350">
        <f t="shared" si="201"/>
        <v>0</v>
      </c>
      <c r="BV309" s="350">
        <f t="shared" si="202"/>
        <v>0</v>
      </c>
      <c r="BW309" s="350">
        <f t="shared" si="203"/>
        <v>0</v>
      </c>
      <c r="BX309" s="353">
        <f t="shared" si="204"/>
        <v>0</v>
      </c>
      <c r="BY309" s="246">
        <f t="shared" si="205"/>
        <v>0</v>
      </c>
      <c r="BZ309" s="243">
        <f t="shared" si="206"/>
        <v>0</v>
      </c>
      <c r="CA309" s="243">
        <f t="shared" si="207"/>
        <v>0</v>
      </c>
      <c r="CB309" s="247">
        <f t="shared" si="208"/>
        <v>0</v>
      </c>
      <c r="CC309" s="246">
        <f t="shared" si="209"/>
        <v>0</v>
      </c>
      <c r="CD309" s="243">
        <f t="shared" si="210"/>
        <v>0</v>
      </c>
      <c r="CE309" s="243">
        <f t="shared" si="211"/>
        <v>0</v>
      </c>
      <c r="CF309" s="243">
        <f t="shared" si="212"/>
        <v>0</v>
      </c>
    </row>
    <row r="310" spans="1:84" ht="20.100000000000001" customHeight="1" x14ac:dyDescent="0.15">
      <c r="A310" s="252">
        <f>IF(A309="",ROW()-3-COUNTBLANK($A$4:$A309),A309+1)</f>
        <v>307</v>
      </c>
      <c r="B310" s="253">
        <f>IF(A310="","",IF(B309="",ROW()-3-COUNTBLANK($B$4:$B309),B309+1))</f>
        <v>307</v>
      </c>
      <c r="C310" s="239" t="str">
        <f t="shared" si="177"/>
        <v>S</v>
      </c>
      <c r="D310" s="240"/>
      <c r="E310" s="241" t="str">
        <f>IF(D310="","",COUNTIF($D$4:D310,D310))</f>
        <v/>
      </c>
      <c r="F310" s="310" t="str">
        <f>IF(D310="","",VLOOKUP(D310,'様式A-2'!$B$10:$E$434,4,0))</f>
        <v/>
      </c>
      <c r="G310" s="241"/>
      <c r="H310" s="241"/>
      <c r="I310" s="241"/>
      <c r="J310" s="241"/>
      <c r="K310" s="241"/>
      <c r="L310" s="346"/>
      <c r="M310" s="346"/>
      <c r="N310" s="346"/>
      <c r="O310" s="346"/>
      <c r="P310" s="388"/>
      <c r="Q310" s="242">
        <f t="shared" si="178"/>
        <v>0</v>
      </c>
      <c r="R310" s="243">
        <f t="shared" si="179"/>
        <v>0</v>
      </c>
      <c r="S310" s="243" t="str">
        <f t="shared" si="180"/>
        <v/>
      </c>
      <c r="T310" s="241"/>
      <c r="U310" s="241" t="str">
        <f t="shared" si="181"/>
        <v/>
      </c>
      <c r="V310" s="241" t="str">
        <f t="shared" si="215"/>
        <v/>
      </c>
      <c r="W310" s="241"/>
      <c r="X310" s="241"/>
      <c r="Y310" s="241" t="str">
        <f t="shared" si="182"/>
        <v/>
      </c>
      <c r="Z310" s="241" t="str">
        <f t="shared" si="183"/>
        <v/>
      </c>
      <c r="AA310" s="241" t="str">
        <f t="shared" si="174"/>
        <v/>
      </c>
      <c r="AB310" s="241" t="str">
        <f t="shared" si="184"/>
        <v/>
      </c>
      <c r="AC310" s="241" t="str">
        <f t="shared" si="185"/>
        <v/>
      </c>
      <c r="AD310" s="241" t="str">
        <f t="shared" si="186"/>
        <v/>
      </c>
      <c r="AE310" s="241" t="str">
        <f t="shared" si="175"/>
        <v/>
      </c>
      <c r="AF310" s="241" t="str">
        <f t="shared" si="176"/>
        <v/>
      </c>
      <c r="AG310" s="241"/>
      <c r="AH310" s="242" t="str">
        <f t="shared" si="214"/>
        <v/>
      </c>
      <c r="AI310" s="242" t="str">
        <f t="shared" si="187"/>
        <v/>
      </c>
      <c r="BG310" s="245">
        <f t="shared" si="188"/>
        <v>0</v>
      </c>
      <c r="BH310" s="242">
        <f t="shared" si="189"/>
        <v>0</v>
      </c>
      <c r="BI310" s="242">
        <f t="shared" si="190"/>
        <v>0</v>
      </c>
      <c r="BJ310" s="242">
        <f t="shared" si="191"/>
        <v>0</v>
      </c>
      <c r="BK310" s="351">
        <f t="shared" si="192"/>
        <v>0</v>
      </c>
      <c r="BL310" s="246">
        <f t="shared" si="193"/>
        <v>0</v>
      </c>
      <c r="BM310" s="243">
        <f t="shared" si="194"/>
        <v>0</v>
      </c>
      <c r="BN310" s="243">
        <f t="shared" si="195"/>
        <v>0</v>
      </c>
      <c r="BO310" s="247">
        <f t="shared" si="196"/>
        <v>0</v>
      </c>
      <c r="BP310" s="248">
        <f t="shared" si="197"/>
        <v>0</v>
      </c>
      <c r="BQ310" s="243">
        <f t="shared" si="198"/>
        <v>0</v>
      </c>
      <c r="BR310" s="243">
        <f t="shared" si="199"/>
        <v>0</v>
      </c>
      <c r="BS310" s="249">
        <f t="shared" si="200"/>
        <v>0</v>
      </c>
      <c r="BT310" s="255" t="str">
        <f t="shared" si="213"/>
        <v/>
      </c>
      <c r="BU310" s="350">
        <f t="shared" si="201"/>
        <v>0</v>
      </c>
      <c r="BV310" s="350">
        <f t="shared" si="202"/>
        <v>0</v>
      </c>
      <c r="BW310" s="350">
        <f t="shared" si="203"/>
        <v>0</v>
      </c>
      <c r="BX310" s="353">
        <f t="shared" si="204"/>
        <v>0</v>
      </c>
      <c r="BY310" s="246">
        <f t="shared" si="205"/>
        <v>0</v>
      </c>
      <c r="BZ310" s="243">
        <f t="shared" si="206"/>
        <v>0</v>
      </c>
      <c r="CA310" s="243">
        <f t="shared" si="207"/>
        <v>0</v>
      </c>
      <c r="CB310" s="247">
        <f t="shared" si="208"/>
        <v>0</v>
      </c>
      <c r="CC310" s="246">
        <f t="shared" si="209"/>
        <v>0</v>
      </c>
      <c r="CD310" s="243">
        <f t="shared" si="210"/>
        <v>0</v>
      </c>
      <c r="CE310" s="243">
        <f t="shared" si="211"/>
        <v>0</v>
      </c>
      <c r="CF310" s="243">
        <f t="shared" si="212"/>
        <v>0</v>
      </c>
    </row>
    <row r="311" spans="1:84" ht="20.100000000000001" customHeight="1" x14ac:dyDescent="0.15">
      <c r="A311" s="252">
        <f>IF(A310="",ROW()-3-COUNTBLANK($A$4:$A310),A310+1)</f>
        <v>308</v>
      </c>
      <c r="B311" s="253">
        <f>IF(A311="","",IF(B310="",ROW()-3-COUNTBLANK($B$4:$B310),B310+1))</f>
        <v>308</v>
      </c>
      <c r="C311" s="239" t="str">
        <f t="shared" si="177"/>
        <v>S</v>
      </c>
      <c r="D311" s="240"/>
      <c r="E311" s="241" t="str">
        <f>IF(D311="","",COUNTIF($D$4:D311,D311))</f>
        <v/>
      </c>
      <c r="F311" s="310" t="str">
        <f>IF(D311="","",VLOOKUP(D311,'様式A-2'!$B$10:$E$434,4,0))</f>
        <v/>
      </c>
      <c r="G311" s="241"/>
      <c r="H311" s="241"/>
      <c r="I311" s="241"/>
      <c r="J311" s="241"/>
      <c r="K311" s="241"/>
      <c r="L311" s="346"/>
      <c r="M311" s="346"/>
      <c r="N311" s="346"/>
      <c r="O311" s="346"/>
      <c r="P311" s="388"/>
      <c r="Q311" s="242">
        <f t="shared" si="178"/>
        <v>0</v>
      </c>
      <c r="R311" s="243">
        <f t="shared" si="179"/>
        <v>0</v>
      </c>
      <c r="S311" s="243" t="str">
        <f t="shared" si="180"/>
        <v/>
      </c>
      <c r="T311" s="241"/>
      <c r="U311" s="241" t="str">
        <f t="shared" si="181"/>
        <v/>
      </c>
      <c r="V311" s="241" t="str">
        <f t="shared" si="215"/>
        <v/>
      </c>
      <c r="W311" s="241"/>
      <c r="X311" s="241"/>
      <c r="Y311" s="241" t="str">
        <f t="shared" si="182"/>
        <v/>
      </c>
      <c r="Z311" s="241" t="str">
        <f t="shared" si="183"/>
        <v/>
      </c>
      <c r="AA311" s="241" t="str">
        <f t="shared" si="174"/>
        <v/>
      </c>
      <c r="AB311" s="241" t="str">
        <f t="shared" si="184"/>
        <v/>
      </c>
      <c r="AC311" s="241" t="str">
        <f t="shared" si="185"/>
        <v/>
      </c>
      <c r="AD311" s="241" t="str">
        <f t="shared" si="186"/>
        <v/>
      </c>
      <c r="AE311" s="241" t="str">
        <f t="shared" si="175"/>
        <v/>
      </c>
      <c r="AF311" s="241" t="str">
        <f t="shared" si="176"/>
        <v/>
      </c>
      <c r="AG311" s="241"/>
      <c r="AH311" s="242" t="str">
        <f t="shared" si="214"/>
        <v/>
      </c>
      <c r="AI311" s="242" t="str">
        <f t="shared" si="187"/>
        <v/>
      </c>
      <c r="BG311" s="245">
        <f t="shared" si="188"/>
        <v>0</v>
      </c>
      <c r="BH311" s="242">
        <f t="shared" si="189"/>
        <v>0</v>
      </c>
      <c r="BI311" s="242">
        <f t="shared" si="190"/>
        <v>0</v>
      </c>
      <c r="BJ311" s="242">
        <f t="shared" si="191"/>
        <v>0</v>
      </c>
      <c r="BK311" s="351">
        <f t="shared" si="192"/>
        <v>0</v>
      </c>
      <c r="BL311" s="246">
        <f t="shared" si="193"/>
        <v>0</v>
      </c>
      <c r="BM311" s="243">
        <f t="shared" si="194"/>
        <v>0</v>
      </c>
      <c r="BN311" s="243">
        <f t="shared" si="195"/>
        <v>0</v>
      </c>
      <c r="BO311" s="247">
        <f t="shared" si="196"/>
        <v>0</v>
      </c>
      <c r="BP311" s="248">
        <f t="shared" si="197"/>
        <v>0</v>
      </c>
      <c r="BQ311" s="243">
        <f t="shared" si="198"/>
        <v>0</v>
      </c>
      <c r="BR311" s="243">
        <f t="shared" si="199"/>
        <v>0</v>
      </c>
      <c r="BS311" s="249">
        <f t="shared" si="200"/>
        <v>0</v>
      </c>
      <c r="BT311" s="255" t="str">
        <f t="shared" si="213"/>
        <v/>
      </c>
      <c r="BU311" s="350">
        <f t="shared" si="201"/>
        <v>0</v>
      </c>
      <c r="BV311" s="350">
        <f t="shared" si="202"/>
        <v>0</v>
      </c>
      <c r="BW311" s="350">
        <f t="shared" si="203"/>
        <v>0</v>
      </c>
      <c r="BX311" s="353">
        <f t="shared" si="204"/>
        <v>0</v>
      </c>
      <c r="BY311" s="246">
        <f t="shared" si="205"/>
        <v>0</v>
      </c>
      <c r="BZ311" s="243">
        <f t="shared" si="206"/>
        <v>0</v>
      </c>
      <c r="CA311" s="243">
        <f t="shared" si="207"/>
        <v>0</v>
      </c>
      <c r="CB311" s="247">
        <f t="shared" si="208"/>
        <v>0</v>
      </c>
      <c r="CC311" s="246">
        <f t="shared" si="209"/>
        <v>0</v>
      </c>
      <c r="CD311" s="243">
        <f t="shared" si="210"/>
        <v>0</v>
      </c>
      <c r="CE311" s="243">
        <f t="shared" si="211"/>
        <v>0</v>
      </c>
      <c r="CF311" s="243">
        <f t="shared" si="212"/>
        <v>0</v>
      </c>
    </row>
    <row r="312" spans="1:84" ht="20.100000000000001" customHeight="1" x14ac:dyDescent="0.15">
      <c r="A312" s="252">
        <f>IF(A311="",ROW()-3-COUNTBLANK($A$4:$A311),A311+1)</f>
        <v>309</v>
      </c>
      <c r="B312" s="253">
        <f>IF(A312="","",IF(B311="",ROW()-3-COUNTBLANK($B$4:$B311),B311+1))</f>
        <v>309</v>
      </c>
      <c r="C312" s="239" t="str">
        <f t="shared" si="177"/>
        <v>S</v>
      </c>
      <c r="D312" s="240"/>
      <c r="E312" s="241" t="str">
        <f>IF(D312="","",COUNTIF($D$4:D312,D312))</f>
        <v/>
      </c>
      <c r="F312" s="310" t="str">
        <f>IF(D312="","",VLOOKUP(D312,'様式A-2'!$B$10:$E$434,4,0))</f>
        <v/>
      </c>
      <c r="G312" s="241"/>
      <c r="H312" s="241"/>
      <c r="I312" s="241"/>
      <c r="J312" s="241"/>
      <c r="K312" s="241"/>
      <c r="L312" s="346"/>
      <c r="M312" s="346"/>
      <c r="N312" s="346"/>
      <c r="O312" s="346"/>
      <c r="P312" s="388"/>
      <c r="Q312" s="242">
        <f t="shared" si="178"/>
        <v>0</v>
      </c>
      <c r="R312" s="243">
        <f t="shared" si="179"/>
        <v>0</v>
      </c>
      <c r="S312" s="243" t="str">
        <f t="shared" si="180"/>
        <v/>
      </c>
      <c r="T312" s="241"/>
      <c r="U312" s="241" t="str">
        <f t="shared" si="181"/>
        <v/>
      </c>
      <c r="V312" s="241" t="str">
        <f t="shared" si="215"/>
        <v/>
      </c>
      <c r="W312" s="241"/>
      <c r="X312" s="241"/>
      <c r="Y312" s="241" t="str">
        <f t="shared" si="182"/>
        <v/>
      </c>
      <c r="Z312" s="241" t="str">
        <f t="shared" si="183"/>
        <v/>
      </c>
      <c r="AA312" s="241" t="str">
        <f t="shared" si="174"/>
        <v/>
      </c>
      <c r="AB312" s="241" t="str">
        <f t="shared" si="184"/>
        <v/>
      </c>
      <c r="AC312" s="241" t="str">
        <f t="shared" si="185"/>
        <v/>
      </c>
      <c r="AD312" s="241" t="str">
        <f t="shared" si="186"/>
        <v/>
      </c>
      <c r="AE312" s="241" t="str">
        <f t="shared" si="175"/>
        <v/>
      </c>
      <c r="AF312" s="241" t="str">
        <f t="shared" si="176"/>
        <v/>
      </c>
      <c r="AG312" s="241"/>
      <c r="AH312" s="242" t="str">
        <f t="shared" si="214"/>
        <v/>
      </c>
      <c r="AI312" s="242" t="str">
        <f t="shared" si="187"/>
        <v/>
      </c>
      <c r="BG312" s="245">
        <f t="shared" si="188"/>
        <v>0</v>
      </c>
      <c r="BH312" s="242">
        <f t="shared" si="189"/>
        <v>0</v>
      </c>
      <c r="BI312" s="242">
        <f t="shared" si="190"/>
        <v>0</v>
      </c>
      <c r="BJ312" s="242">
        <f t="shared" si="191"/>
        <v>0</v>
      </c>
      <c r="BK312" s="351">
        <f t="shared" si="192"/>
        <v>0</v>
      </c>
      <c r="BL312" s="246">
        <f t="shared" si="193"/>
        <v>0</v>
      </c>
      <c r="BM312" s="243">
        <f t="shared" si="194"/>
        <v>0</v>
      </c>
      <c r="BN312" s="243">
        <f t="shared" si="195"/>
        <v>0</v>
      </c>
      <c r="BO312" s="247">
        <f t="shared" si="196"/>
        <v>0</v>
      </c>
      <c r="BP312" s="248">
        <f t="shared" si="197"/>
        <v>0</v>
      </c>
      <c r="BQ312" s="243">
        <f t="shared" si="198"/>
        <v>0</v>
      </c>
      <c r="BR312" s="243">
        <f t="shared" si="199"/>
        <v>0</v>
      </c>
      <c r="BS312" s="249">
        <f t="shared" si="200"/>
        <v>0</v>
      </c>
      <c r="BT312" s="255" t="str">
        <f t="shared" si="213"/>
        <v/>
      </c>
      <c r="BU312" s="350">
        <f t="shared" si="201"/>
        <v>0</v>
      </c>
      <c r="BV312" s="350">
        <f t="shared" si="202"/>
        <v>0</v>
      </c>
      <c r="BW312" s="350">
        <f t="shared" si="203"/>
        <v>0</v>
      </c>
      <c r="BX312" s="353">
        <f t="shared" si="204"/>
        <v>0</v>
      </c>
      <c r="BY312" s="246">
        <f t="shared" si="205"/>
        <v>0</v>
      </c>
      <c r="BZ312" s="243">
        <f t="shared" si="206"/>
        <v>0</v>
      </c>
      <c r="CA312" s="243">
        <f t="shared" si="207"/>
        <v>0</v>
      </c>
      <c r="CB312" s="247">
        <f t="shared" si="208"/>
        <v>0</v>
      </c>
      <c r="CC312" s="246">
        <f t="shared" si="209"/>
        <v>0</v>
      </c>
      <c r="CD312" s="243">
        <f t="shared" si="210"/>
        <v>0</v>
      </c>
      <c r="CE312" s="243">
        <f t="shared" si="211"/>
        <v>0</v>
      </c>
      <c r="CF312" s="243">
        <f t="shared" si="212"/>
        <v>0</v>
      </c>
    </row>
    <row r="313" spans="1:84" ht="20.100000000000001" customHeight="1" x14ac:dyDescent="0.15">
      <c r="A313" s="252">
        <f>IF(A312="",ROW()-3-COUNTBLANK($A$4:$A312),A312+1)</f>
        <v>310</v>
      </c>
      <c r="B313" s="253">
        <f>IF(A313="","",IF(B312="",ROW()-3-COUNTBLANK($B$4:$B312),B312+1))</f>
        <v>310</v>
      </c>
      <c r="C313" s="239" t="str">
        <f t="shared" si="177"/>
        <v>S</v>
      </c>
      <c r="D313" s="240"/>
      <c r="E313" s="241" t="str">
        <f>IF(D313="","",COUNTIF($D$4:D313,D313))</f>
        <v/>
      </c>
      <c r="F313" s="310" t="str">
        <f>IF(D313="","",VLOOKUP(D313,'様式A-2'!$B$10:$E$434,4,0))</f>
        <v/>
      </c>
      <c r="G313" s="241"/>
      <c r="H313" s="241"/>
      <c r="I313" s="241"/>
      <c r="J313" s="241"/>
      <c r="K313" s="241"/>
      <c r="L313" s="346"/>
      <c r="M313" s="346"/>
      <c r="N313" s="346"/>
      <c r="O313" s="346"/>
      <c r="P313" s="388"/>
      <c r="Q313" s="242">
        <f t="shared" si="178"/>
        <v>0</v>
      </c>
      <c r="R313" s="243">
        <f t="shared" si="179"/>
        <v>0</v>
      </c>
      <c r="S313" s="243" t="str">
        <f t="shared" si="180"/>
        <v/>
      </c>
      <c r="T313" s="241"/>
      <c r="U313" s="241" t="str">
        <f t="shared" si="181"/>
        <v/>
      </c>
      <c r="V313" s="241" t="str">
        <f t="shared" si="215"/>
        <v/>
      </c>
      <c r="W313" s="241"/>
      <c r="X313" s="241"/>
      <c r="Y313" s="241" t="str">
        <f t="shared" si="182"/>
        <v/>
      </c>
      <c r="Z313" s="241" t="str">
        <f t="shared" si="183"/>
        <v/>
      </c>
      <c r="AA313" s="241" t="str">
        <f t="shared" si="174"/>
        <v/>
      </c>
      <c r="AB313" s="241" t="str">
        <f t="shared" si="184"/>
        <v/>
      </c>
      <c r="AC313" s="241" t="str">
        <f t="shared" si="185"/>
        <v/>
      </c>
      <c r="AD313" s="241" t="str">
        <f t="shared" si="186"/>
        <v/>
      </c>
      <c r="AE313" s="241" t="str">
        <f t="shared" si="175"/>
        <v/>
      </c>
      <c r="AF313" s="241" t="str">
        <f t="shared" si="176"/>
        <v/>
      </c>
      <c r="AG313" s="241"/>
      <c r="AH313" s="242" t="str">
        <f t="shared" si="214"/>
        <v/>
      </c>
      <c r="AI313" s="242" t="str">
        <f t="shared" si="187"/>
        <v/>
      </c>
      <c r="BG313" s="245">
        <f t="shared" si="188"/>
        <v>0</v>
      </c>
      <c r="BH313" s="242">
        <f t="shared" si="189"/>
        <v>0</v>
      </c>
      <c r="BI313" s="242">
        <f t="shared" si="190"/>
        <v>0</v>
      </c>
      <c r="BJ313" s="242">
        <f t="shared" si="191"/>
        <v>0</v>
      </c>
      <c r="BK313" s="351">
        <f t="shared" si="192"/>
        <v>0</v>
      </c>
      <c r="BL313" s="246">
        <f t="shared" si="193"/>
        <v>0</v>
      </c>
      <c r="BM313" s="243">
        <f t="shared" si="194"/>
        <v>0</v>
      </c>
      <c r="BN313" s="243">
        <f t="shared" si="195"/>
        <v>0</v>
      </c>
      <c r="BO313" s="247">
        <f t="shared" si="196"/>
        <v>0</v>
      </c>
      <c r="BP313" s="248">
        <f t="shared" si="197"/>
        <v>0</v>
      </c>
      <c r="BQ313" s="243">
        <f t="shared" si="198"/>
        <v>0</v>
      </c>
      <c r="BR313" s="243">
        <f t="shared" si="199"/>
        <v>0</v>
      </c>
      <c r="BS313" s="249">
        <f t="shared" si="200"/>
        <v>0</v>
      </c>
      <c r="BT313" s="255" t="str">
        <f t="shared" si="213"/>
        <v/>
      </c>
      <c r="BU313" s="350">
        <f t="shared" si="201"/>
        <v>0</v>
      </c>
      <c r="BV313" s="350">
        <f t="shared" si="202"/>
        <v>0</v>
      </c>
      <c r="BW313" s="350">
        <f t="shared" si="203"/>
        <v>0</v>
      </c>
      <c r="BX313" s="353">
        <f t="shared" si="204"/>
        <v>0</v>
      </c>
      <c r="BY313" s="246">
        <f t="shared" si="205"/>
        <v>0</v>
      </c>
      <c r="BZ313" s="243">
        <f t="shared" si="206"/>
        <v>0</v>
      </c>
      <c r="CA313" s="243">
        <f t="shared" si="207"/>
        <v>0</v>
      </c>
      <c r="CB313" s="247">
        <f t="shared" si="208"/>
        <v>0</v>
      </c>
      <c r="CC313" s="246">
        <f t="shared" si="209"/>
        <v>0</v>
      </c>
      <c r="CD313" s="243">
        <f t="shared" si="210"/>
        <v>0</v>
      </c>
      <c r="CE313" s="243">
        <f t="shared" si="211"/>
        <v>0</v>
      </c>
      <c r="CF313" s="243">
        <f t="shared" si="212"/>
        <v>0</v>
      </c>
    </row>
    <row r="314" spans="1:84" ht="20.100000000000001" customHeight="1" x14ac:dyDescent="0.15">
      <c r="A314" s="252">
        <f>IF(A313="",ROW()-3-COUNTBLANK($A$4:$A313),A313+1)</f>
        <v>311</v>
      </c>
      <c r="B314" s="253">
        <f>IF(A314="","",IF(B313="",ROW()-3-COUNTBLANK($B$4:$B313),B313+1))</f>
        <v>311</v>
      </c>
      <c r="C314" s="239" t="str">
        <f t="shared" si="177"/>
        <v>S</v>
      </c>
      <c r="D314" s="240"/>
      <c r="E314" s="241" t="str">
        <f>IF(D314="","",COUNTIF($D$4:D314,D314))</f>
        <v/>
      </c>
      <c r="F314" s="310" t="str">
        <f>IF(D314="","",VLOOKUP(D314,'様式A-2'!$B$10:$E$434,4,0))</f>
        <v/>
      </c>
      <c r="G314" s="241"/>
      <c r="H314" s="241"/>
      <c r="I314" s="241"/>
      <c r="J314" s="241"/>
      <c r="K314" s="241"/>
      <c r="L314" s="346"/>
      <c r="M314" s="346"/>
      <c r="N314" s="346"/>
      <c r="O314" s="346"/>
      <c r="P314" s="388"/>
      <c r="Q314" s="242">
        <f t="shared" si="178"/>
        <v>0</v>
      </c>
      <c r="R314" s="243">
        <f t="shared" si="179"/>
        <v>0</v>
      </c>
      <c r="S314" s="243" t="str">
        <f t="shared" si="180"/>
        <v/>
      </c>
      <c r="T314" s="241"/>
      <c r="U314" s="241" t="str">
        <f t="shared" si="181"/>
        <v/>
      </c>
      <c r="V314" s="241" t="str">
        <f t="shared" si="215"/>
        <v/>
      </c>
      <c r="W314" s="241"/>
      <c r="X314" s="241"/>
      <c r="Y314" s="241" t="str">
        <f t="shared" si="182"/>
        <v/>
      </c>
      <c r="Z314" s="241" t="str">
        <f t="shared" si="183"/>
        <v/>
      </c>
      <c r="AA314" s="241" t="str">
        <f t="shared" si="174"/>
        <v/>
      </c>
      <c r="AB314" s="241" t="str">
        <f t="shared" si="184"/>
        <v/>
      </c>
      <c r="AC314" s="241" t="str">
        <f t="shared" si="185"/>
        <v/>
      </c>
      <c r="AD314" s="241" t="str">
        <f t="shared" si="186"/>
        <v/>
      </c>
      <c r="AE314" s="241" t="str">
        <f t="shared" si="175"/>
        <v/>
      </c>
      <c r="AF314" s="241" t="str">
        <f t="shared" si="176"/>
        <v/>
      </c>
      <c r="AG314" s="241"/>
      <c r="AH314" s="242" t="str">
        <f t="shared" si="214"/>
        <v/>
      </c>
      <c r="AI314" s="242" t="str">
        <f t="shared" si="187"/>
        <v/>
      </c>
      <c r="BG314" s="245">
        <f t="shared" si="188"/>
        <v>0</v>
      </c>
      <c r="BH314" s="242">
        <f t="shared" si="189"/>
        <v>0</v>
      </c>
      <c r="BI314" s="242">
        <f t="shared" si="190"/>
        <v>0</v>
      </c>
      <c r="BJ314" s="242">
        <f t="shared" si="191"/>
        <v>0</v>
      </c>
      <c r="BK314" s="351">
        <f t="shared" si="192"/>
        <v>0</v>
      </c>
      <c r="BL314" s="246">
        <f t="shared" si="193"/>
        <v>0</v>
      </c>
      <c r="BM314" s="243">
        <f t="shared" si="194"/>
        <v>0</v>
      </c>
      <c r="BN314" s="243">
        <f t="shared" si="195"/>
        <v>0</v>
      </c>
      <c r="BO314" s="247">
        <f t="shared" si="196"/>
        <v>0</v>
      </c>
      <c r="BP314" s="248">
        <f t="shared" si="197"/>
        <v>0</v>
      </c>
      <c r="BQ314" s="243">
        <f t="shared" si="198"/>
        <v>0</v>
      </c>
      <c r="BR314" s="243">
        <f t="shared" si="199"/>
        <v>0</v>
      </c>
      <c r="BS314" s="249">
        <f t="shared" si="200"/>
        <v>0</v>
      </c>
      <c r="BT314" s="255" t="str">
        <f t="shared" si="213"/>
        <v/>
      </c>
      <c r="BU314" s="350">
        <f t="shared" si="201"/>
        <v>0</v>
      </c>
      <c r="BV314" s="350">
        <f t="shared" si="202"/>
        <v>0</v>
      </c>
      <c r="BW314" s="350">
        <f t="shared" si="203"/>
        <v>0</v>
      </c>
      <c r="BX314" s="353">
        <f t="shared" si="204"/>
        <v>0</v>
      </c>
      <c r="BY314" s="246">
        <f t="shared" si="205"/>
        <v>0</v>
      </c>
      <c r="BZ314" s="243">
        <f t="shared" si="206"/>
        <v>0</v>
      </c>
      <c r="CA314" s="243">
        <f t="shared" si="207"/>
        <v>0</v>
      </c>
      <c r="CB314" s="247">
        <f t="shared" si="208"/>
        <v>0</v>
      </c>
      <c r="CC314" s="246">
        <f t="shared" si="209"/>
        <v>0</v>
      </c>
      <c r="CD314" s="243">
        <f t="shared" si="210"/>
        <v>0</v>
      </c>
      <c r="CE314" s="243">
        <f t="shared" si="211"/>
        <v>0</v>
      </c>
      <c r="CF314" s="243">
        <f t="shared" si="212"/>
        <v>0</v>
      </c>
    </row>
    <row r="315" spans="1:84" ht="20.100000000000001" customHeight="1" x14ac:dyDescent="0.15">
      <c r="A315" s="252">
        <f>IF(A314="",ROW()-3-COUNTBLANK($A$4:$A314),A314+1)</f>
        <v>312</v>
      </c>
      <c r="B315" s="253">
        <f>IF(A315="","",IF(B314="",ROW()-3-COUNTBLANK($B$4:$B314),B314+1))</f>
        <v>312</v>
      </c>
      <c r="C315" s="239" t="str">
        <f t="shared" si="177"/>
        <v>S</v>
      </c>
      <c r="D315" s="240"/>
      <c r="E315" s="241" t="str">
        <f>IF(D315="","",COUNTIF($D$4:D315,D315))</f>
        <v/>
      </c>
      <c r="F315" s="310" t="str">
        <f>IF(D315="","",VLOOKUP(D315,'様式A-2'!$B$10:$E$434,4,0))</f>
        <v/>
      </c>
      <c r="G315" s="241"/>
      <c r="H315" s="241"/>
      <c r="I315" s="241"/>
      <c r="J315" s="241"/>
      <c r="K315" s="241"/>
      <c r="L315" s="346"/>
      <c r="M315" s="346"/>
      <c r="N315" s="346"/>
      <c r="O315" s="346"/>
      <c r="P315" s="388"/>
      <c r="Q315" s="242">
        <f t="shared" si="178"/>
        <v>0</v>
      </c>
      <c r="R315" s="243">
        <f t="shared" si="179"/>
        <v>0</v>
      </c>
      <c r="S315" s="243" t="str">
        <f t="shared" si="180"/>
        <v/>
      </c>
      <c r="T315" s="241"/>
      <c r="U315" s="241" t="str">
        <f t="shared" si="181"/>
        <v/>
      </c>
      <c r="V315" s="241" t="str">
        <f t="shared" si="215"/>
        <v/>
      </c>
      <c r="W315" s="241"/>
      <c r="X315" s="241"/>
      <c r="Y315" s="241" t="str">
        <f t="shared" si="182"/>
        <v/>
      </c>
      <c r="Z315" s="241" t="str">
        <f t="shared" si="183"/>
        <v/>
      </c>
      <c r="AA315" s="241" t="str">
        <f t="shared" si="174"/>
        <v/>
      </c>
      <c r="AB315" s="241" t="str">
        <f t="shared" si="184"/>
        <v/>
      </c>
      <c r="AC315" s="241" t="str">
        <f t="shared" si="185"/>
        <v/>
      </c>
      <c r="AD315" s="241" t="str">
        <f t="shared" si="186"/>
        <v/>
      </c>
      <c r="AE315" s="241" t="str">
        <f t="shared" si="175"/>
        <v/>
      </c>
      <c r="AF315" s="241" t="str">
        <f t="shared" si="176"/>
        <v/>
      </c>
      <c r="AG315" s="241"/>
      <c r="AH315" s="242" t="str">
        <f t="shared" si="214"/>
        <v/>
      </c>
      <c r="AI315" s="242" t="str">
        <f t="shared" si="187"/>
        <v/>
      </c>
      <c r="BG315" s="245">
        <f t="shared" si="188"/>
        <v>0</v>
      </c>
      <c r="BH315" s="242">
        <f t="shared" si="189"/>
        <v>0</v>
      </c>
      <c r="BI315" s="242">
        <f t="shared" si="190"/>
        <v>0</v>
      </c>
      <c r="BJ315" s="242">
        <f t="shared" si="191"/>
        <v>0</v>
      </c>
      <c r="BK315" s="351">
        <f t="shared" si="192"/>
        <v>0</v>
      </c>
      <c r="BL315" s="246">
        <f t="shared" si="193"/>
        <v>0</v>
      </c>
      <c r="BM315" s="243">
        <f t="shared" si="194"/>
        <v>0</v>
      </c>
      <c r="BN315" s="243">
        <f t="shared" si="195"/>
        <v>0</v>
      </c>
      <c r="BO315" s="247">
        <f t="shared" si="196"/>
        <v>0</v>
      </c>
      <c r="BP315" s="248">
        <f t="shared" si="197"/>
        <v>0</v>
      </c>
      <c r="BQ315" s="243">
        <f t="shared" si="198"/>
        <v>0</v>
      </c>
      <c r="BR315" s="243">
        <f t="shared" si="199"/>
        <v>0</v>
      </c>
      <c r="BS315" s="249">
        <f t="shared" si="200"/>
        <v>0</v>
      </c>
      <c r="BT315" s="255" t="str">
        <f t="shared" si="213"/>
        <v/>
      </c>
      <c r="BU315" s="350">
        <f t="shared" si="201"/>
        <v>0</v>
      </c>
      <c r="BV315" s="350">
        <f t="shared" si="202"/>
        <v>0</v>
      </c>
      <c r="BW315" s="350">
        <f t="shared" si="203"/>
        <v>0</v>
      </c>
      <c r="BX315" s="353">
        <f t="shared" si="204"/>
        <v>0</v>
      </c>
      <c r="BY315" s="246">
        <f t="shared" si="205"/>
        <v>0</v>
      </c>
      <c r="BZ315" s="243">
        <f t="shared" si="206"/>
        <v>0</v>
      </c>
      <c r="CA315" s="243">
        <f t="shared" si="207"/>
        <v>0</v>
      </c>
      <c r="CB315" s="247">
        <f t="shared" si="208"/>
        <v>0</v>
      </c>
      <c r="CC315" s="246">
        <f t="shared" si="209"/>
        <v>0</v>
      </c>
      <c r="CD315" s="243">
        <f t="shared" si="210"/>
        <v>0</v>
      </c>
      <c r="CE315" s="243">
        <f t="shared" si="211"/>
        <v>0</v>
      </c>
      <c r="CF315" s="243">
        <f t="shared" si="212"/>
        <v>0</v>
      </c>
    </row>
    <row r="316" spans="1:84" ht="20.100000000000001" customHeight="1" x14ac:dyDescent="0.15">
      <c r="A316" s="252">
        <f>IF(A315="",ROW()-3-COUNTBLANK($A$4:$A315),A315+1)</f>
        <v>313</v>
      </c>
      <c r="B316" s="253">
        <f>IF(A316="","",IF(B315="",ROW()-3-COUNTBLANK($B$4:$B315),B315+1))</f>
        <v>313</v>
      </c>
      <c r="C316" s="239" t="str">
        <f t="shared" si="177"/>
        <v>S</v>
      </c>
      <c r="D316" s="240"/>
      <c r="E316" s="241" t="str">
        <f>IF(D316="","",COUNTIF($D$4:D316,D316))</f>
        <v/>
      </c>
      <c r="F316" s="310" t="str">
        <f>IF(D316="","",VLOOKUP(D316,'様式A-2'!$B$10:$E$434,4,0))</f>
        <v/>
      </c>
      <c r="G316" s="241"/>
      <c r="H316" s="241"/>
      <c r="I316" s="241"/>
      <c r="J316" s="241"/>
      <c r="K316" s="241"/>
      <c r="L316" s="346"/>
      <c r="M316" s="346"/>
      <c r="N316" s="346"/>
      <c r="O316" s="346"/>
      <c r="P316" s="388"/>
      <c r="Q316" s="242">
        <f t="shared" si="178"/>
        <v>0</v>
      </c>
      <c r="R316" s="243">
        <f t="shared" si="179"/>
        <v>0</v>
      </c>
      <c r="S316" s="243" t="str">
        <f t="shared" si="180"/>
        <v/>
      </c>
      <c r="T316" s="241"/>
      <c r="U316" s="241" t="str">
        <f t="shared" si="181"/>
        <v/>
      </c>
      <c r="V316" s="241" t="str">
        <f t="shared" si="215"/>
        <v/>
      </c>
      <c r="W316" s="241"/>
      <c r="X316" s="241"/>
      <c r="Y316" s="241" t="str">
        <f t="shared" si="182"/>
        <v/>
      </c>
      <c r="Z316" s="241" t="str">
        <f t="shared" si="183"/>
        <v/>
      </c>
      <c r="AA316" s="241" t="str">
        <f t="shared" si="174"/>
        <v/>
      </c>
      <c r="AB316" s="241" t="str">
        <f t="shared" si="184"/>
        <v/>
      </c>
      <c r="AC316" s="241" t="str">
        <f t="shared" si="185"/>
        <v/>
      </c>
      <c r="AD316" s="241" t="str">
        <f t="shared" si="186"/>
        <v/>
      </c>
      <c r="AE316" s="241" t="str">
        <f t="shared" si="175"/>
        <v/>
      </c>
      <c r="AF316" s="241" t="str">
        <f t="shared" si="176"/>
        <v/>
      </c>
      <c r="AG316" s="241"/>
      <c r="AH316" s="242" t="str">
        <f t="shared" si="214"/>
        <v/>
      </c>
      <c r="AI316" s="242" t="str">
        <f t="shared" si="187"/>
        <v/>
      </c>
      <c r="BG316" s="245">
        <f t="shared" si="188"/>
        <v>0</v>
      </c>
      <c r="BH316" s="242">
        <f t="shared" si="189"/>
        <v>0</v>
      </c>
      <c r="BI316" s="242">
        <f t="shared" si="190"/>
        <v>0</v>
      </c>
      <c r="BJ316" s="242">
        <f t="shared" si="191"/>
        <v>0</v>
      </c>
      <c r="BK316" s="351">
        <f t="shared" si="192"/>
        <v>0</v>
      </c>
      <c r="BL316" s="246">
        <f t="shared" si="193"/>
        <v>0</v>
      </c>
      <c r="BM316" s="243">
        <f t="shared" si="194"/>
        <v>0</v>
      </c>
      <c r="BN316" s="243">
        <f t="shared" si="195"/>
        <v>0</v>
      </c>
      <c r="BO316" s="247">
        <f t="shared" si="196"/>
        <v>0</v>
      </c>
      <c r="BP316" s="248">
        <f t="shared" si="197"/>
        <v>0</v>
      </c>
      <c r="BQ316" s="243">
        <f t="shared" si="198"/>
        <v>0</v>
      </c>
      <c r="BR316" s="243">
        <f t="shared" si="199"/>
        <v>0</v>
      </c>
      <c r="BS316" s="249">
        <f t="shared" si="200"/>
        <v>0</v>
      </c>
      <c r="BT316" s="255" t="str">
        <f t="shared" si="213"/>
        <v/>
      </c>
      <c r="BU316" s="350">
        <f t="shared" si="201"/>
        <v>0</v>
      </c>
      <c r="BV316" s="350">
        <f t="shared" si="202"/>
        <v>0</v>
      </c>
      <c r="BW316" s="350">
        <f t="shared" si="203"/>
        <v>0</v>
      </c>
      <c r="BX316" s="353">
        <f t="shared" si="204"/>
        <v>0</v>
      </c>
      <c r="BY316" s="246">
        <f t="shared" si="205"/>
        <v>0</v>
      </c>
      <c r="BZ316" s="243">
        <f t="shared" si="206"/>
        <v>0</v>
      </c>
      <c r="CA316" s="243">
        <f t="shared" si="207"/>
        <v>0</v>
      </c>
      <c r="CB316" s="247">
        <f t="shared" si="208"/>
        <v>0</v>
      </c>
      <c r="CC316" s="246">
        <f t="shared" si="209"/>
        <v>0</v>
      </c>
      <c r="CD316" s="243">
        <f t="shared" si="210"/>
        <v>0</v>
      </c>
      <c r="CE316" s="243">
        <f t="shared" si="211"/>
        <v>0</v>
      </c>
      <c r="CF316" s="243">
        <f t="shared" si="212"/>
        <v>0</v>
      </c>
    </row>
    <row r="317" spans="1:84" ht="20.100000000000001" customHeight="1" x14ac:dyDescent="0.15">
      <c r="A317" s="252">
        <f>IF(A316="",ROW()-3-COUNTBLANK($A$4:$A316),A316+1)</f>
        <v>314</v>
      </c>
      <c r="B317" s="253">
        <f>IF(A317="","",IF(B316="",ROW()-3-COUNTBLANK($B$4:$B316),B316+1))</f>
        <v>314</v>
      </c>
      <c r="C317" s="239" t="str">
        <f t="shared" si="177"/>
        <v>S</v>
      </c>
      <c r="D317" s="240"/>
      <c r="E317" s="241" t="str">
        <f>IF(D317="","",COUNTIF($D$4:D317,D317))</f>
        <v/>
      </c>
      <c r="F317" s="310" t="str">
        <f>IF(D317="","",VLOOKUP(D317,'様式A-2'!$B$10:$E$434,4,0))</f>
        <v/>
      </c>
      <c r="G317" s="241"/>
      <c r="H317" s="241"/>
      <c r="I317" s="241"/>
      <c r="J317" s="241"/>
      <c r="K317" s="241"/>
      <c r="L317" s="346"/>
      <c r="M317" s="346"/>
      <c r="N317" s="346"/>
      <c r="O317" s="346"/>
      <c r="P317" s="388"/>
      <c r="Q317" s="242">
        <f t="shared" si="178"/>
        <v>0</v>
      </c>
      <c r="R317" s="243">
        <f t="shared" si="179"/>
        <v>0</v>
      </c>
      <c r="S317" s="243" t="str">
        <f t="shared" si="180"/>
        <v/>
      </c>
      <c r="T317" s="241"/>
      <c r="U317" s="241" t="str">
        <f t="shared" si="181"/>
        <v/>
      </c>
      <c r="V317" s="241" t="str">
        <f t="shared" si="215"/>
        <v/>
      </c>
      <c r="W317" s="241"/>
      <c r="X317" s="241"/>
      <c r="Y317" s="241" t="str">
        <f t="shared" si="182"/>
        <v/>
      </c>
      <c r="Z317" s="241" t="str">
        <f t="shared" si="183"/>
        <v/>
      </c>
      <c r="AA317" s="241" t="str">
        <f t="shared" si="174"/>
        <v/>
      </c>
      <c r="AB317" s="241" t="str">
        <f t="shared" si="184"/>
        <v/>
      </c>
      <c r="AC317" s="241" t="str">
        <f t="shared" si="185"/>
        <v/>
      </c>
      <c r="AD317" s="241" t="str">
        <f t="shared" si="186"/>
        <v/>
      </c>
      <c r="AE317" s="241" t="str">
        <f t="shared" si="175"/>
        <v/>
      </c>
      <c r="AF317" s="241" t="str">
        <f t="shared" si="176"/>
        <v/>
      </c>
      <c r="AG317" s="241"/>
      <c r="AH317" s="242" t="str">
        <f t="shared" si="214"/>
        <v/>
      </c>
      <c r="AI317" s="242" t="str">
        <f t="shared" si="187"/>
        <v/>
      </c>
      <c r="BG317" s="245">
        <f t="shared" si="188"/>
        <v>0</v>
      </c>
      <c r="BH317" s="242">
        <f t="shared" si="189"/>
        <v>0</v>
      </c>
      <c r="BI317" s="242">
        <f t="shared" si="190"/>
        <v>0</v>
      </c>
      <c r="BJ317" s="242">
        <f t="shared" si="191"/>
        <v>0</v>
      </c>
      <c r="BK317" s="351">
        <f t="shared" si="192"/>
        <v>0</v>
      </c>
      <c r="BL317" s="246">
        <f t="shared" si="193"/>
        <v>0</v>
      </c>
      <c r="BM317" s="243">
        <f t="shared" si="194"/>
        <v>0</v>
      </c>
      <c r="BN317" s="243">
        <f t="shared" si="195"/>
        <v>0</v>
      </c>
      <c r="BO317" s="247">
        <f t="shared" si="196"/>
        <v>0</v>
      </c>
      <c r="BP317" s="248">
        <f t="shared" si="197"/>
        <v>0</v>
      </c>
      <c r="BQ317" s="243">
        <f t="shared" si="198"/>
        <v>0</v>
      </c>
      <c r="BR317" s="243">
        <f t="shared" si="199"/>
        <v>0</v>
      </c>
      <c r="BS317" s="249">
        <f t="shared" si="200"/>
        <v>0</v>
      </c>
      <c r="BT317" s="255" t="str">
        <f t="shared" si="213"/>
        <v/>
      </c>
      <c r="BU317" s="350">
        <f t="shared" si="201"/>
        <v>0</v>
      </c>
      <c r="BV317" s="350">
        <f t="shared" si="202"/>
        <v>0</v>
      </c>
      <c r="BW317" s="350">
        <f t="shared" si="203"/>
        <v>0</v>
      </c>
      <c r="BX317" s="353">
        <f t="shared" si="204"/>
        <v>0</v>
      </c>
      <c r="BY317" s="246">
        <f t="shared" si="205"/>
        <v>0</v>
      </c>
      <c r="BZ317" s="243">
        <f t="shared" si="206"/>
        <v>0</v>
      </c>
      <c r="CA317" s="243">
        <f t="shared" si="207"/>
        <v>0</v>
      </c>
      <c r="CB317" s="247">
        <f t="shared" si="208"/>
        <v>0</v>
      </c>
      <c r="CC317" s="246">
        <f t="shared" si="209"/>
        <v>0</v>
      </c>
      <c r="CD317" s="243">
        <f t="shared" si="210"/>
        <v>0</v>
      </c>
      <c r="CE317" s="243">
        <f t="shared" si="211"/>
        <v>0</v>
      </c>
      <c r="CF317" s="243">
        <f t="shared" si="212"/>
        <v>0</v>
      </c>
    </row>
    <row r="318" spans="1:84" ht="20.100000000000001" customHeight="1" x14ac:dyDescent="0.15">
      <c r="A318" s="252">
        <f>IF(A317="",ROW()-3-COUNTBLANK($A$4:$A317),A317+1)</f>
        <v>315</v>
      </c>
      <c r="B318" s="253">
        <f>IF(A318="","",IF(B317="",ROW()-3-COUNTBLANK($B$4:$B317),B317+1))</f>
        <v>315</v>
      </c>
      <c r="C318" s="239" t="str">
        <f t="shared" si="177"/>
        <v>S</v>
      </c>
      <c r="D318" s="240"/>
      <c r="E318" s="241" t="str">
        <f>IF(D318="","",COUNTIF($D$4:D318,D318))</f>
        <v/>
      </c>
      <c r="F318" s="310" t="str">
        <f>IF(D318="","",VLOOKUP(D318,'様式A-2'!$B$10:$E$434,4,0))</f>
        <v/>
      </c>
      <c r="G318" s="241"/>
      <c r="H318" s="241"/>
      <c r="I318" s="241"/>
      <c r="J318" s="241"/>
      <c r="K318" s="241"/>
      <c r="L318" s="346"/>
      <c r="M318" s="346"/>
      <c r="N318" s="346"/>
      <c r="O318" s="346"/>
      <c r="P318" s="388"/>
      <c r="Q318" s="242">
        <f t="shared" si="178"/>
        <v>0</v>
      </c>
      <c r="R318" s="243">
        <f t="shared" si="179"/>
        <v>0</v>
      </c>
      <c r="S318" s="243" t="str">
        <f t="shared" si="180"/>
        <v/>
      </c>
      <c r="T318" s="241"/>
      <c r="U318" s="241" t="str">
        <f t="shared" si="181"/>
        <v/>
      </c>
      <c r="V318" s="241" t="str">
        <f t="shared" si="215"/>
        <v/>
      </c>
      <c r="W318" s="241"/>
      <c r="X318" s="241"/>
      <c r="Y318" s="241" t="str">
        <f t="shared" si="182"/>
        <v/>
      </c>
      <c r="Z318" s="241" t="str">
        <f t="shared" si="183"/>
        <v/>
      </c>
      <c r="AA318" s="241" t="str">
        <f t="shared" si="174"/>
        <v/>
      </c>
      <c r="AB318" s="241" t="str">
        <f t="shared" si="184"/>
        <v/>
      </c>
      <c r="AC318" s="241" t="str">
        <f t="shared" si="185"/>
        <v/>
      </c>
      <c r="AD318" s="241" t="str">
        <f t="shared" si="186"/>
        <v/>
      </c>
      <c r="AE318" s="241" t="str">
        <f t="shared" si="175"/>
        <v/>
      </c>
      <c r="AF318" s="241" t="str">
        <f t="shared" si="176"/>
        <v/>
      </c>
      <c r="AG318" s="241"/>
      <c r="AH318" s="242" t="str">
        <f t="shared" si="214"/>
        <v/>
      </c>
      <c r="AI318" s="242" t="str">
        <f t="shared" si="187"/>
        <v/>
      </c>
      <c r="BG318" s="245">
        <f t="shared" si="188"/>
        <v>0</v>
      </c>
      <c r="BH318" s="242">
        <f t="shared" si="189"/>
        <v>0</v>
      </c>
      <c r="BI318" s="242">
        <f t="shared" si="190"/>
        <v>0</v>
      </c>
      <c r="BJ318" s="242">
        <f t="shared" si="191"/>
        <v>0</v>
      </c>
      <c r="BK318" s="351">
        <f t="shared" si="192"/>
        <v>0</v>
      </c>
      <c r="BL318" s="246">
        <f t="shared" si="193"/>
        <v>0</v>
      </c>
      <c r="BM318" s="243">
        <f t="shared" si="194"/>
        <v>0</v>
      </c>
      <c r="BN318" s="243">
        <f t="shared" si="195"/>
        <v>0</v>
      </c>
      <c r="BO318" s="247">
        <f t="shared" si="196"/>
        <v>0</v>
      </c>
      <c r="BP318" s="248">
        <f t="shared" si="197"/>
        <v>0</v>
      </c>
      <c r="BQ318" s="243">
        <f t="shared" si="198"/>
        <v>0</v>
      </c>
      <c r="BR318" s="243">
        <f t="shared" si="199"/>
        <v>0</v>
      </c>
      <c r="BS318" s="249">
        <f t="shared" si="200"/>
        <v>0</v>
      </c>
      <c r="BT318" s="255" t="str">
        <f t="shared" si="213"/>
        <v/>
      </c>
      <c r="BU318" s="350">
        <f t="shared" si="201"/>
        <v>0</v>
      </c>
      <c r="BV318" s="350">
        <f t="shared" si="202"/>
        <v>0</v>
      </c>
      <c r="BW318" s="350">
        <f t="shared" si="203"/>
        <v>0</v>
      </c>
      <c r="BX318" s="353">
        <f t="shared" si="204"/>
        <v>0</v>
      </c>
      <c r="BY318" s="246">
        <f t="shared" si="205"/>
        <v>0</v>
      </c>
      <c r="BZ318" s="243">
        <f t="shared" si="206"/>
        <v>0</v>
      </c>
      <c r="CA318" s="243">
        <f t="shared" si="207"/>
        <v>0</v>
      </c>
      <c r="CB318" s="247">
        <f t="shared" si="208"/>
        <v>0</v>
      </c>
      <c r="CC318" s="246">
        <f t="shared" si="209"/>
        <v>0</v>
      </c>
      <c r="CD318" s="243">
        <f t="shared" si="210"/>
        <v>0</v>
      </c>
      <c r="CE318" s="243">
        <f t="shared" si="211"/>
        <v>0</v>
      </c>
      <c r="CF318" s="243">
        <f t="shared" si="212"/>
        <v>0</v>
      </c>
    </row>
    <row r="319" spans="1:84" ht="20.100000000000001" customHeight="1" x14ac:dyDescent="0.15">
      <c r="A319" s="252">
        <f>IF(A318="",ROW()-3-COUNTBLANK($A$4:$A318),A318+1)</f>
        <v>316</v>
      </c>
      <c r="B319" s="253">
        <f>IF(A319="","",IF(B318="",ROW()-3-COUNTBLANK($B$4:$B318),B318+1))</f>
        <v>316</v>
      </c>
      <c r="C319" s="239" t="str">
        <f t="shared" si="177"/>
        <v>S</v>
      </c>
      <c r="D319" s="240"/>
      <c r="E319" s="241" t="str">
        <f>IF(D319="","",COUNTIF($D$4:D319,D319))</f>
        <v/>
      </c>
      <c r="F319" s="310" t="str">
        <f>IF(D319="","",VLOOKUP(D319,'様式A-2'!$B$10:$E$434,4,0))</f>
        <v/>
      </c>
      <c r="G319" s="241"/>
      <c r="H319" s="241"/>
      <c r="I319" s="241"/>
      <c r="J319" s="241"/>
      <c r="K319" s="241"/>
      <c r="L319" s="346"/>
      <c r="M319" s="346"/>
      <c r="N319" s="346"/>
      <c r="O319" s="346"/>
      <c r="P319" s="388"/>
      <c r="Q319" s="242">
        <f t="shared" si="178"/>
        <v>0</v>
      </c>
      <c r="R319" s="243">
        <f t="shared" si="179"/>
        <v>0</v>
      </c>
      <c r="S319" s="243" t="str">
        <f t="shared" si="180"/>
        <v/>
      </c>
      <c r="T319" s="241"/>
      <c r="U319" s="241" t="str">
        <f t="shared" si="181"/>
        <v/>
      </c>
      <c r="V319" s="241" t="str">
        <f t="shared" si="215"/>
        <v/>
      </c>
      <c r="W319" s="241"/>
      <c r="X319" s="241"/>
      <c r="Y319" s="241" t="str">
        <f t="shared" si="182"/>
        <v/>
      </c>
      <c r="Z319" s="241" t="str">
        <f t="shared" si="183"/>
        <v/>
      </c>
      <c r="AA319" s="241" t="str">
        <f t="shared" si="174"/>
        <v/>
      </c>
      <c r="AB319" s="241" t="str">
        <f t="shared" si="184"/>
        <v/>
      </c>
      <c r="AC319" s="241" t="str">
        <f t="shared" si="185"/>
        <v/>
      </c>
      <c r="AD319" s="241" t="str">
        <f t="shared" si="186"/>
        <v/>
      </c>
      <c r="AE319" s="241" t="str">
        <f t="shared" si="175"/>
        <v/>
      </c>
      <c r="AF319" s="241" t="str">
        <f t="shared" si="176"/>
        <v/>
      </c>
      <c r="AG319" s="241"/>
      <c r="AH319" s="242" t="str">
        <f t="shared" si="214"/>
        <v/>
      </c>
      <c r="AI319" s="242" t="str">
        <f t="shared" si="187"/>
        <v/>
      </c>
      <c r="BG319" s="245">
        <f t="shared" si="188"/>
        <v>0</v>
      </c>
      <c r="BH319" s="242">
        <f t="shared" si="189"/>
        <v>0</v>
      </c>
      <c r="BI319" s="242">
        <f t="shared" si="190"/>
        <v>0</v>
      </c>
      <c r="BJ319" s="242">
        <f t="shared" si="191"/>
        <v>0</v>
      </c>
      <c r="BK319" s="351">
        <f t="shared" si="192"/>
        <v>0</v>
      </c>
      <c r="BL319" s="246">
        <f t="shared" si="193"/>
        <v>0</v>
      </c>
      <c r="BM319" s="243">
        <f t="shared" si="194"/>
        <v>0</v>
      </c>
      <c r="BN319" s="243">
        <f t="shared" si="195"/>
        <v>0</v>
      </c>
      <c r="BO319" s="247">
        <f t="shared" si="196"/>
        <v>0</v>
      </c>
      <c r="BP319" s="248">
        <f t="shared" si="197"/>
        <v>0</v>
      </c>
      <c r="BQ319" s="243">
        <f t="shared" si="198"/>
        <v>0</v>
      </c>
      <c r="BR319" s="243">
        <f t="shared" si="199"/>
        <v>0</v>
      </c>
      <c r="BS319" s="249">
        <f t="shared" si="200"/>
        <v>0</v>
      </c>
      <c r="BT319" s="255" t="str">
        <f t="shared" si="213"/>
        <v/>
      </c>
      <c r="BU319" s="350">
        <f t="shared" si="201"/>
        <v>0</v>
      </c>
      <c r="BV319" s="350">
        <f t="shared" si="202"/>
        <v>0</v>
      </c>
      <c r="BW319" s="350">
        <f t="shared" si="203"/>
        <v>0</v>
      </c>
      <c r="BX319" s="353">
        <f t="shared" si="204"/>
        <v>0</v>
      </c>
      <c r="BY319" s="246">
        <f t="shared" si="205"/>
        <v>0</v>
      </c>
      <c r="BZ319" s="243">
        <f t="shared" si="206"/>
        <v>0</v>
      </c>
      <c r="CA319" s="243">
        <f t="shared" si="207"/>
        <v>0</v>
      </c>
      <c r="CB319" s="247">
        <f t="shared" si="208"/>
        <v>0</v>
      </c>
      <c r="CC319" s="246">
        <f t="shared" si="209"/>
        <v>0</v>
      </c>
      <c r="CD319" s="243">
        <f t="shared" si="210"/>
        <v>0</v>
      </c>
      <c r="CE319" s="243">
        <f t="shared" si="211"/>
        <v>0</v>
      </c>
      <c r="CF319" s="243">
        <f t="shared" si="212"/>
        <v>0</v>
      </c>
    </row>
    <row r="320" spans="1:84" ht="20.100000000000001" customHeight="1" x14ac:dyDescent="0.15">
      <c r="A320" s="252">
        <f>IF(A319="",ROW()-3-COUNTBLANK($A$4:$A319),A319+1)</f>
        <v>317</v>
      </c>
      <c r="B320" s="253">
        <f>IF(A320="","",IF(B319="",ROW()-3-COUNTBLANK($B$4:$B319),B319+1))</f>
        <v>317</v>
      </c>
      <c r="C320" s="239" t="str">
        <f t="shared" si="177"/>
        <v>S</v>
      </c>
      <c r="D320" s="240"/>
      <c r="E320" s="241" t="str">
        <f>IF(D320="","",COUNTIF($D$4:D320,D320))</f>
        <v/>
      </c>
      <c r="F320" s="310" t="str">
        <f>IF(D320="","",VLOOKUP(D320,'様式A-2'!$B$10:$E$434,4,0))</f>
        <v/>
      </c>
      <c r="G320" s="241"/>
      <c r="H320" s="241"/>
      <c r="I320" s="241"/>
      <c r="J320" s="241"/>
      <c r="K320" s="241"/>
      <c r="L320" s="346"/>
      <c r="M320" s="346"/>
      <c r="N320" s="346"/>
      <c r="O320" s="346"/>
      <c r="P320" s="388"/>
      <c r="Q320" s="242">
        <f t="shared" si="178"/>
        <v>0</v>
      </c>
      <c r="R320" s="243">
        <f t="shared" si="179"/>
        <v>0</v>
      </c>
      <c r="S320" s="243" t="str">
        <f t="shared" si="180"/>
        <v/>
      </c>
      <c r="T320" s="241"/>
      <c r="U320" s="241" t="str">
        <f t="shared" si="181"/>
        <v/>
      </c>
      <c r="V320" s="241" t="str">
        <f t="shared" si="215"/>
        <v/>
      </c>
      <c r="W320" s="241"/>
      <c r="X320" s="241"/>
      <c r="Y320" s="241" t="str">
        <f t="shared" si="182"/>
        <v/>
      </c>
      <c r="Z320" s="241" t="str">
        <f t="shared" si="183"/>
        <v/>
      </c>
      <c r="AA320" s="241" t="str">
        <f t="shared" si="174"/>
        <v/>
      </c>
      <c r="AB320" s="241" t="str">
        <f t="shared" si="184"/>
        <v/>
      </c>
      <c r="AC320" s="241" t="str">
        <f t="shared" si="185"/>
        <v/>
      </c>
      <c r="AD320" s="241" t="str">
        <f t="shared" si="186"/>
        <v/>
      </c>
      <c r="AE320" s="241" t="str">
        <f t="shared" si="175"/>
        <v/>
      </c>
      <c r="AF320" s="241" t="str">
        <f t="shared" si="176"/>
        <v/>
      </c>
      <c r="AG320" s="241"/>
      <c r="AH320" s="242" t="str">
        <f t="shared" si="214"/>
        <v/>
      </c>
      <c r="AI320" s="242" t="str">
        <f t="shared" si="187"/>
        <v/>
      </c>
      <c r="BG320" s="245">
        <f t="shared" si="188"/>
        <v>0</v>
      </c>
      <c r="BH320" s="242">
        <f t="shared" si="189"/>
        <v>0</v>
      </c>
      <c r="BI320" s="242">
        <f t="shared" si="190"/>
        <v>0</v>
      </c>
      <c r="BJ320" s="242">
        <f t="shared" si="191"/>
        <v>0</v>
      </c>
      <c r="BK320" s="351">
        <f t="shared" si="192"/>
        <v>0</v>
      </c>
      <c r="BL320" s="246">
        <f t="shared" si="193"/>
        <v>0</v>
      </c>
      <c r="BM320" s="243">
        <f t="shared" si="194"/>
        <v>0</v>
      </c>
      <c r="BN320" s="243">
        <f t="shared" si="195"/>
        <v>0</v>
      </c>
      <c r="BO320" s="247">
        <f t="shared" si="196"/>
        <v>0</v>
      </c>
      <c r="BP320" s="248">
        <f t="shared" si="197"/>
        <v>0</v>
      </c>
      <c r="BQ320" s="243">
        <f t="shared" si="198"/>
        <v>0</v>
      </c>
      <c r="BR320" s="243">
        <f t="shared" si="199"/>
        <v>0</v>
      </c>
      <c r="BS320" s="249">
        <f t="shared" si="200"/>
        <v>0</v>
      </c>
      <c r="BT320" s="255" t="str">
        <f t="shared" si="213"/>
        <v/>
      </c>
      <c r="BU320" s="350">
        <f t="shared" si="201"/>
        <v>0</v>
      </c>
      <c r="BV320" s="350">
        <f t="shared" si="202"/>
        <v>0</v>
      </c>
      <c r="BW320" s="350">
        <f t="shared" si="203"/>
        <v>0</v>
      </c>
      <c r="BX320" s="353">
        <f t="shared" si="204"/>
        <v>0</v>
      </c>
      <c r="BY320" s="246">
        <f t="shared" si="205"/>
        <v>0</v>
      </c>
      <c r="BZ320" s="243">
        <f t="shared" si="206"/>
        <v>0</v>
      </c>
      <c r="CA320" s="243">
        <f t="shared" si="207"/>
        <v>0</v>
      </c>
      <c r="CB320" s="247">
        <f t="shared" si="208"/>
        <v>0</v>
      </c>
      <c r="CC320" s="246">
        <f t="shared" si="209"/>
        <v>0</v>
      </c>
      <c r="CD320" s="243">
        <f t="shared" si="210"/>
        <v>0</v>
      </c>
      <c r="CE320" s="243">
        <f t="shared" si="211"/>
        <v>0</v>
      </c>
      <c r="CF320" s="243">
        <f t="shared" si="212"/>
        <v>0</v>
      </c>
    </row>
    <row r="321" spans="1:84" ht="20.100000000000001" customHeight="1" x14ac:dyDescent="0.15">
      <c r="A321" s="252">
        <f>IF(A320="",ROW()-3-COUNTBLANK($A$4:$A320),A320+1)</f>
        <v>318</v>
      </c>
      <c r="B321" s="253">
        <f>IF(A321="","",IF(B320="",ROW()-3-COUNTBLANK($B$4:$B320),B320+1))</f>
        <v>318</v>
      </c>
      <c r="C321" s="239" t="str">
        <f t="shared" si="177"/>
        <v>S</v>
      </c>
      <c r="D321" s="240"/>
      <c r="E321" s="241" t="str">
        <f>IF(D321="","",COUNTIF($D$4:D321,D321))</f>
        <v/>
      </c>
      <c r="F321" s="310" t="str">
        <f>IF(D321="","",VLOOKUP(D321,'様式A-2'!$B$10:$E$434,4,0))</f>
        <v/>
      </c>
      <c r="G321" s="241"/>
      <c r="H321" s="241"/>
      <c r="I321" s="241"/>
      <c r="J321" s="241"/>
      <c r="K321" s="241"/>
      <c r="L321" s="346"/>
      <c r="M321" s="346"/>
      <c r="N321" s="346"/>
      <c r="O321" s="346"/>
      <c r="P321" s="388"/>
      <c r="Q321" s="242">
        <f t="shared" si="178"/>
        <v>0</v>
      </c>
      <c r="R321" s="243">
        <f t="shared" si="179"/>
        <v>0</v>
      </c>
      <c r="S321" s="243" t="str">
        <f t="shared" si="180"/>
        <v/>
      </c>
      <c r="T321" s="241"/>
      <c r="U321" s="241" t="str">
        <f t="shared" si="181"/>
        <v/>
      </c>
      <c r="V321" s="241" t="str">
        <f t="shared" si="215"/>
        <v/>
      </c>
      <c r="W321" s="241"/>
      <c r="X321" s="241"/>
      <c r="Y321" s="241" t="str">
        <f t="shared" si="182"/>
        <v/>
      </c>
      <c r="Z321" s="241" t="str">
        <f t="shared" si="183"/>
        <v/>
      </c>
      <c r="AA321" s="241" t="str">
        <f t="shared" si="174"/>
        <v/>
      </c>
      <c r="AB321" s="241" t="str">
        <f t="shared" si="184"/>
        <v/>
      </c>
      <c r="AC321" s="241" t="str">
        <f t="shared" si="185"/>
        <v/>
      </c>
      <c r="AD321" s="241" t="str">
        <f t="shared" si="186"/>
        <v/>
      </c>
      <c r="AE321" s="241" t="str">
        <f t="shared" si="175"/>
        <v/>
      </c>
      <c r="AF321" s="241" t="str">
        <f t="shared" si="176"/>
        <v/>
      </c>
      <c r="AG321" s="241"/>
      <c r="AH321" s="242" t="str">
        <f t="shared" si="214"/>
        <v/>
      </c>
      <c r="AI321" s="242" t="str">
        <f t="shared" si="187"/>
        <v/>
      </c>
      <c r="BG321" s="245">
        <f t="shared" si="188"/>
        <v>0</v>
      </c>
      <c r="BH321" s="242">
        <f t="shared" si="189"/>
        <v>0</v>
      </c>
      <c r="BI321" s="242">
        <f t="shared" si="190"/>
        <v>0</v>
      </c>
      <c r="BJ321" s="242">
        <f t="shared" si="191"/>
        <v>0</v>
      </c>
      <c r="BK321" s="351">
        <f t="shared" si="192"/>
        <v>0</v>
      </c>
      <c r="BL321" s="246">
        <f t="shared" si="193"/>
        <v>0</v>
      </c>
      <c r="BM321" s="243">
        <f t="shared" si="194"/>
        <v>0</v>
      </c>
      <c r="BN321" s="243">
        <f t="shared" si="195"/>
        <v>0</v>
      </c>
      <c r="BO321" s="247">
        <f t="shared" si="196"/>
        <v>0</v>
      </c>
      <c r="BP321" s="248">
        <f t="shared" si="197"/>
        <v>0</v>
      </c>
      <c r="BQ321" s="243">
        <f t="shared" si="198"/>
        <v>0</v>
      </c>
      <c r="BR321" s="243">
        <f t="shared" si="199"/>
        <v>0</v>
      </c>
      <c r="BS321" s="249">
        <f t="shared" si="200"/>
        <v>0</v>
      </c>
      <c r="BT321" s="255" t="str">
        <f t="shared" si="213"/>
        <v/>
      </c>
      <c r="BU321" s="350">
        <f t="shared" si="201"/>
        <v>0</v>
      </c>
      <c r="BV321" s="350">
        <f t="shared" si="202"/>
        <v>0</v>
      </c>
      <c r="BW321" s="350">
        <f t="shared" si="203"/>
        <v>0</v>
      </c>
      <c r="BX321" s="353">
        <f t="shared" si="204"/>
        <v>0</v>
      </c>
      <c r="BY321" s="246">
        <f t="shared" si="205"/>
        <v>0</v>
      </c>
      <c r="BZ321" s="243">
        <f t="shared" si="206"/>
        <v>0</v>
      </c>
      <c r="CA321" s="243">
        <f t="shared" si="207"/>
        <v>0</v>
      </c>
      <c r="CB321" s="247">
        <f t="shared" si="208"/>
        <v>0</v>
      </c>
      <c r="CC321" s="246">
        <f t="shared" si="209"/>
        <v>0</v>
      </c>
      <c r="CD321" s="243">
        <f t="shared" si="210"/>
        <v>0</v>
      </c>
      <c r="CE321" s="243">
        <f t="shared" si="211"/>
        <v>0</v>
      </c>
      <c r="CF321" s="243">
        <f t="shared" si="212"/>
        <v>0</v>
      </c>
    </row>
    <row r="322" spans="1:84" ht="20.100000000000001" customHeight="1" x14ac:dyDescent="0.15">
      <c r="A322" s="252">
        <f>IF(A321="",ROW()-3-COUNTBLANK($A$4:$A321),A321+1)</f>
        <v>319</v>
      </c>
      <c r="B322" s="253">
        <f>IF(A322="","",IF(B321="",ROW()-3-COUNTBLANK($B$4:$B321),B321+1))</f>
        <v>319</v>
      </c>
      <c r="C322" s="239" t="str">
        <f t="shared" si="177"/>
        <v>S</v>
      </c>
      <c r="D322" s="240"/>
      <c r="E322" s="241" t="str">
        <f>IF(D322="","",COUNTIF($D$4:D322,D322))</f>
        <v/>
      </c>
      <c r="F322" s="310" t="str">
        <f>IF(D322="","",VLOOKUP(D322,'様式A-2'!$B$10:$E$434,4,0))</f>
        <v/>
      </c>
      <c r="G322" s="241"/>
      <c r="H322" s="241"/>
      <c r="I322" s="241"/>
      <c r="J322" s="241"/>
      <c r="K322" s="241"/>
      <c r="L322" s="346"/>
      <c r="M322" s="346"/>
      <c r="N322" s="346"/>
      <c r="O322" s="346"/>
      <c r="P322" s="388"/>
      <c r="Q322" s="242">
        <f t="shared" si="178"/>
        <v>0</v>
      </c>
      <c r="R322" s="243">
        <f t="shared" si="179"/>
        <v>0</v>
      </c>
      <c r="S322" s="243" t="str">
        <f t="shared" si="180"/>
        <v/>
      </c>
      <c r="T322" s="241"/>
      <c r="U322" s="241" t="str">
        <f t="shared" si="181"/>
        <v/>
      </c>
      <c r="V322" s="241" t="str">
        <f t="shared" si="215"/>
        <v/>
      </c>
      <c r="W322" s="241"/>
      <c r="X322" s="241"/>
      <c r="Y322" s="241" t="str">
        <f t="shared" si="182"/>
        <v/>
      </c>
      <c r="Z322" s="241" t="str">
        <f t="shared" si="183"/>
        <v/>
      </c>
      <c r="AA322" s="241" t="str">
        <f t="shared" si="174"/>
        <v/>
      </c>
      <c r="AB322" s="241" t="str">
        <f t="shared" si="184"/>
        <v/>
      </c>
      <c r="AC322" s="241" t="str">
        <f t="shared" si="185"/>
        <v/>
      </c>
      <c r="AD322" s="241" t="str">
        <f t="shared" si="186"/>
        <v/>
      </c>
      <c r="AE322" s="241" t="str">
        <f t="shared" si="175"/>
        <v/>
      </c>
      <c r="AF322" s="241" t="str">
        <f t="shared" si="176"/>
        <v/>
      </c>
      <c r="AG322" s="241"/>
      <c r="AH322" s="242" t="str">
        <f t="shared" si="214"/>
        <v/>
      </c>
      <c r="AI322" s="242" t="str">
        <f t="shared" si="187"/>
        <v/>
      </c>
      <c r="BG322" s="245">
        <f t="shared" si="188"/>
        <v>0</v>
      </c>
      <c r="BH322" s="242">
        <f t="shared" si="189"/>
        <v>0</v>
      </c>
      <c r="BI322" s="242">
        <f t="shared" si="190"/>
        <v>0</v>
      </c>
      <c r="BJ322" s="242">
        <f t="shared" si="191"/>
        <v>0</v>
      </c>
      <c r="BK322" s="351">
        <f t="shared" si="192"/>
        <v>0</v>
      </c>
      <c r="BL322" s="246">
        <f t="shared" si="193"/>
        <v>0</v>
      </c>
      <c r="BM322" s="243">
        <f t="shared" si="194"/>
        <v>0</v>
      </c>
      <c r="BN322" s="243">
        <f t="shared" si="195"/>
        <v>0</v>
      </c>
      <c r="BO322" s="247">
        <f t="shared" si="196"/>
        <v>0</v>
      </c>
      <c r="BP322" s="248">
        <f t="shared" si="197"/>
        <v>0</v>
      </c>
      <c r="BQ322" s="243">
        <f t="shared" si="198"/>
        <v>0</v>
      </c>
      <c r="BR322" s="243">
        <f t="shared" si="199"/>
        <v>0</v>
      </c>
      <c r="BS322" s="249">
        <f t="shared" si="200"/>
        <v>0</v>
      </c>
      <c r="BT322" s="255" t="str">
        <f t="shared" si="213"/>
        <v/>
      </c>
      <c r="BU322" s="350">
        <f t="shared" si="201"/>
        <v>0</v>
      </c>
      <c r="BV322" s="350">
        <f t="shared" si="202"/>
        <v>0</v>
      </c>
      <c r="BW322" s="350">
        <f t="shared" si="203"/>
        <v>0</v>
      </c>
      <c r="BX322" s="353">
        <f t="shared" si="204"/>
        <v>0</v>
      </c>
      <c r="BY322" s="246">
        <f t="shared" si="205"/>
        <v>0</v>
      </c>
      <c r="BZ322" s="243">
        <f t="shared" si="206"/>
        <v>0</v>
      </c>
      <c r="CA322" s="243">
        <f t="shared" si="207"/>
        <v>0</v>
      </c>
      <c r="CB322" s="247">
        <f t="shared" si="208"/>
        <v>0</v>
      </c>
      <c r="CC322" s="246">
        <f t="shared" si="209"/>
        <v>0</v>
      </c>
      <c r="CD322" s="243">
        <f t="shared" si="210"/>
        <v>0</v>
      </c>
      <c r="CE322" s="243">
        <f t="shared" si="211"/>
        <v>0</v>
      </c>
      <c r="CF322" s="243">
        <f t="shared" si="212"/>
        <v>0</v>
      </c>
    </row>
    <row r="323" spans="1:84" ht="20.100000000000001" customHeight="1" x14ac:dyDescent="0.15">
      <c r="A323" s="252">
        <f>IF(A322="",ROW()-3-COUNTBLANK($A$4:$A322),A322+1)</f>
        <v>320</v>
      </c>
      <c r="B323" s="253">
        <f>IF(A323="","",IF(B322="",ROW()-3-COUNTBLANK($B$4:$B322),B322+1))</f>
        <v>320</v>
      </c>
      <c r="C323" s="239" t="str">
        <f t="shared" si="177"/>
        <v>S</v>
      </c>
      <c r="D323" s="240"/>
      <c r="E323" s="241" t="str">
        <f>IF(D323="","",COUNTIF($D$4:D323,D323))</f>
        <v/>
      </c>
      <c r="F323" s="310" t="str">
        <f>IF(D323="","",VLOOKUP(D323,'様式A-2'!$B$10:$E$434,4,0))</f>
        <v/>
      </c>
      <c r="G323" s="241"/>
      <c r="H323" s="241"/>
      <c r="I323" s="241"/>
      <c r="J323" s="241"/>
      <c r="K323" s="241"/>
      <c r="L323" s="346"/>
      <c r="M323" s="346"/>
      <c r="N323" s="346"/>
      <c r="O323" s="346"/>
      <c r="P323" s="388"/>
      <c r="Q323" s="242">
        <f t="shared" si="178"/>
        <v>0</v>
      </c>
      <c r="R323" s="243">
        <f t="shared" si="179"/>
        <v>0</v>
      </c>
      <c r="S323" s="243" t="str">
        <f t="shared" si="180"/>
        <v/>
      </c>
      <c r="T323" s="241"/>
      <c r="U323" s="241" t="str">
        <f t="shared" si="181"/>
        <v/>
      </c>
      <c r="V323" s="241" t="str">
        <f t="shared" si="215"/>
        <v/>
      </c>
      <c r="W323" s="241"/>
      <c r="X323" s="241"/>
      <c r="Y323" s="241" t="str">
        <f t="shared" si="182"/>
        <v/>
      </c>
      <c r="Z323" s="241" t="str">
        <f t="shared" si="183"/>
        <v/>
      </c>
      <c r="AA323" s="241" t="str">
        <f t="shared" si="174"/>
        <v/>
      </c>
      <c r="AB323" s="241" t="str">
        <f t="shared" si="184"/>
        <v/>
      </c>
      <c r="AC323" s="241" t="str">
        <f t="shared" si="185"/>
        <v/>
      </c>
      <c r="AD323" s="241" t="str">
        <f t="shared" si="186"/>
        <v/>
      </c>
      <c r="AE323" s="241" t="str">
        <f t="shared" si="175"/>
        <v/>
      </c>
      <c r="AF323" s="241" t="str">
        <f t="shared" si="176"/>
        <v/>
      </c>
      <c r="AG323" s="241"/>
      <c r="AH323" s="242" t="str">
        <f t="shared" si="214"/>
        <v/>
      </c>
      <c r="AI323" s="242" t="str">
        <f t="shared" si="187"/>
        <v/>
      </c>
      <c r="BG323" s="245">
        <f t="shared" si="188"/>
        <v>0</v>
      </c>
      <c r="BH323" s="242">
        <f t="shared" si="189"/>
        <v>0</v>
      </c>
      <c r="BI323" s="242">
        <f t="shared" si="190"/>
        <v>0</v>
      </c>
      <c r="BJ323" s="242">
        <f t="shared" si="191"/>
        <v>0</v>
      </c>
      <c r="BK323" s="351">
        <f t="shared" si="192"/>
        <v>0</v>
      </c>
      <c r="BL323" s="246">
        <f t="shared" si="193"/>
        <v>0</v>
      </c>
      <c r="BM323" s="243">
        <f t="shared" si="194"/>
        <v>0</v>
      </c>
      <c r="BN323" s="243">
        <f t="shared" si="195"/>
        <v>0</v>
      </c>
      <c r="BO323" s="247">
        <f t="shared" si="196"/>
        <v>0</v>
      </c>
      <c r="BP323" s="248">
        <f t="shared" si="197"/>
        <v>0</v>
      </c>
      <c r="BQ323" s="243">
        <f t="shared" si="198"/>
        <v>0</v>
      </c>
      <c r="BR323" s="243">
        <f t="shared" si="199"/>
        <v>0</v>
      </c>
      <c r="BS323" s="249">
        <f t="shared" si="200"/>
        <v>0</v>
      </c>
      <c r="BT323" s="255" t="str">
        <f t="shared" si="213"/>
        <v/>
      </c>
      <c r="BU323" s="350">
        <f t="shared" si="201"/>
        <v>0</v>
      </c>
      <c r="BV323" s="350">
        <f t="shared" si="202"/>
        <v>0</v>
      </c>
      <c r="BW323" s="350">
        <f t="shared" si="203"/>
        <v>0</v>
      </c>
      <c r="BX323" s="353">
        <f t="shared" si="204"/>
        <v>0</v>
      </c>
      <c r="BY323" s="246">
        <f t="shared" si="205"/>
        <v>0</v>
      </c>
      <c r="BZ323" s="243">
        <f t="shared" si="206"/>
        <v>0</v>
      </c>
      <c r="CA323" s="243">
        <f t="shared" si="207"/>
        <v>0</v>
      </c>
      <c r="CB323" s="247">
        <f t="shared" si="208"/>
        <v>0</v>
      </c>
      <c r="CC323" s="246">
        <f t="shared" si="209"/>
        <v>0</v>
      </c>
      <c r="CD323" s="243">
        <f t="shared" si="210"/>
        <v>0</v>
      </c>
      <c r="CE323" s="243">
        <f t="shared" si="211"/>
        <v>0</v>
      </c>
      <c r="CF323" s="243">
        <f t="shared" si="212"/>
        <v>0</v>
      </c>
    </row>
    <row r="324" spans="1:84" ht="20.100000000000001" customHeight="1" x14ac:dyDescent="0.15">
      <c r="A324" s="252">
        <f>IF(A323="",ROW()-3-COUNTBLANK($A$4:$A323),A323+1)</f>
        <v>321</v>
      </c>
      <c r="B324" s="253">
        <f>IF(A324="","",IF(B323="",ROW()-3-COUNTBLANK($B$4:$B323),B323+1))</f>
        <v>321</v>
      </c>
      <c r="C324" s="239" t="str">
        <f t="shared" si="177"/>
        <v>S</v>
      </c>
      <c r="D324" s="240"/>
      <c r="E324" s="241" t="str">
        <f>IF(D324="","",COUNTIF($D$4:D324,D324))</f>
        <v/>
      </c>
      <c r="F324" s="310" t="str">
        <f>IF(D324="","",VLOOKUP(D324,'様式A-2'!$B$10:$E$434,4,0))</f>
        <v/>
      </c>
      <c r="G324" s="241"/>
      <c r="H324" s="241"/>
      <c r="I324" s="241"/>
      <c r="J324" s="241"/>
      <c r="K324" s="241"/>
      <c r="L324" s="346"/>
      <c r="M324" s="346"/>
      <c r="N324" s="346"/>
      <c r="O324" s="346"/>
      <c r="P324" s="388"/>
      <c r="Q324" s="242">
        <f t="shared" si="178"/>
        <v>0</v>
      </c>
      <c r="R324" s="243">
        <f t="shared" si="179"/>
        <v>0</v>
      </c>
      <c r="S324" s="243" t="str">
        <f t="shared" si="180"/>
        <v/>
      </c>
      <c r="T324" s="241"/>
      <c r="U324" s="241" t="str">
        <f t="shared" si="181"/>
        <v/>
      </c>
      <c r="V324" s="241" t="str">
        <f t="shared" si="215"/>
        <v/>
      </c>
      <c r="W324" s="241"/>
      <c r="X324" s="241"/>
      <c r="Y324" s="241" t="str">
        <f t="shared" si="182"/>
        <v/>
      </c>
      <c r="Z324" s="241" t="str">
        <f t="shared" si="183"/>
        <v/>
      </c>
      <c r="AA324" s="241" t="str">
        <f t="shared" ref="AA324:AA387" si="216">IF(D324="","",IF(OR(X324="Ⅲ",X324="Ⅳ"),"要","否"))</f>
        <v/>
      </c>
      <c r="AB324" s="241" t="str">
        <f t="shared" si="184"/>
        <v/>
      </c>
      <c r="AC324" s="241" t="str">
        <f t="shared" si="185"/>
        <v/>
      </c>
      <c r="AD324" s="241" t="str">
        <f t="shared" si="186"/>
        <v/>
      </c>
      <c r="AE324" s="241" t="str">
        <f t="shared" ref="AE324:AE387" si="217">IF(D324="","",INDEX($AT$4:$AX$45,MATCH(K324,$AS$4:$AS$45,0),MATCH(X324,$AT$3:$AX$3,0)))</f>
        <v/>
      </c>
      <c r="AF324" s="241" t="str">
        <f t="shared" ref="AF324:AF387" si="218">IF(D324="","",INDEX($BA$4:$BE$45,MATCH(K324,$AZ$4:$AZ$45,0),MATCH(X324,$BA$3:$BE$3,0)))</f>
        <v/>
      </c>
      <c r="AG324" s="241"/>
      <c r="AH324" s="242" t="str">
        <f t="shared" si="214"/>
        <v/>
      </c>
      <c r="AI324" s="242" t="str">
        <f t="shared" si="187"/>
        <v/>
      </c>
      <c r="BG324" s="245">
        <f t="shared" si="188"/>
        <v>0</v>
      </c>
      <c r="BH324" s="242">
        <f t="shared" si="189"/>
        <v>0</v>
      </c>
      <c r="BI324" s="242">
        <f t="shared" si="190"/>
        <v>0</v>
      </c>
      <c r="BJ324" s="242">
        <f t="shared" si="191"/>
        <v>0</v>
      </c>
      <c r="BK324" s="351">
        <f t="shared" si="192"/>
        <v>0</v>
      </c>
      <c r="BL324" s="246">
        <f t="shared" si="193"/>
        <v>0</v>
      </c>
      <c r="BM324" s="243">
        <f t="shared" si="194"/>
        <v>0</v>
      </c>
      <c r="BN324" s="243">
        <f t="shared" si="195"/>
        <v>0</v>
      </c>
      <c r="BO324" s="247">
        <f t="shared" si="196"/>
        <v>0</v>
      </c>
      <c r="BP324" s="248">
        <f t="shared" si="197"/>
        <v>0</v>
      </c>
      <c r="BQ324" s="243">
        <f t="shared" si="198"/>
        <v>0</v>
      </c>
      <c r="BR324" s="243">
        <f t="shared" si="199"/>
        <v>0</v>
      </c>
      <c r="BS324" s="249">
        <f t="shared" si="200"/>
        <v>0</v>
      </c>
      <c r="BT324" s="255" t="str">
        <f t="shared" si="213"/>
        <v/>
      </c>
      <c r="BU324" s="350">
        <f t="shared" si="201"/>
        <v>0</v>
      </c>
      <c r="BV324" s="350">
        <f t="shared" si="202"/>
        <v>0</v>
      </c>
      <c r="BW324" s="350">
        <f t="shared" si="203"/>
        <v>0</v>
      </c>
      <c r="BX324" s="353">
        <f t="shared" si="204"/>
        <v>0</v>
      </c>
      <c r="BY324" s="246">
        <f t="shared" si="205"/>
        <v>0</v>
      </c>
      <c r="BZ324" s="243">
        <f t="shared" si="206"/>
        <v>0</v>
      </c>
      <c r="CA324" s="243">
        <f t="shared" si="207"/>
        <v>0</v>
      </c>
      <c r="CB324" s="247">
        <f t="shared" si="208"/>
        <v>0</v>
      </c>
      <c r="CC324" s="246">
        <f t="shared" si="209"/>
        <v>0</v>
      </c>
      <c r="CD324" s="243">
        <f t="shared" si="210"/>
        <v>0</v>
      </c>
      <c r="CE324" s="243">
        <f t="shared" si="211"/>
        <v>0</v>
      </c>
      <c r="CF324" s="243">
        <f t="shared" si="212"/>
        <v>0</v>
      </c>
    </row>
    <row r="325" spans="1:84" ht="20.100000000000001" customHeight="1" x14ac:dyDescent="0.15">
      <c r="A325" s="252">
        <f>IF(A324="",ROW()-3-COUNTBLANK($A$4:$A324),A324+1)</f>
        <v>322</v>
      </c>
      <c r="B325" s="253">
        <f>IF(A325="","",IF(B324="",ROW()-3-COUNTBLANK($B$4:$B324),B324+1))</f>
        <v>322</v>
      </c>
      <c r="C325" s="239" t="str">
        <f t="shared" ref="C325:C388" si="219">D325&amp;"S"&amp;E325</f>
        <v>S</v>
      </c>
      <c r="D325" s="240"/>
      <c r="E325" s="241" t="str">
        <f>IF(D325="","",COUNTIF($D$4:D325,D325))</f>
        <v/>
      </c>
      <c r="F325" s="310" t="str">
        <f>IF(D325="","",VLOOKUP(D325,'様式A-2'!$B$10:$E$434,4,0))</f>
        <v/>
      </c>
      <c r="G325" s="241"/>
      <c r="H325" s="241"/>
      <c r="I325" s="241"/>
      <c r="J325" s="241"/>
      <c r="K325" s="241"/>
      <c r="L325" s="346"/>
      <c r="M325" s="346"/>
      <c r="N325" s="346"/>
      <c r="O325" s="346"/>
      <c r="P325" s="388"/>
      <c r="Q325" s="242">
        <f t="shared" ref="Q325:Q388" si="220">IF(C325="","",IF(K325="ひび割れ","幅"&amp;TEXT(L325,"0.0")&amp;"mm×長さ"&amp;TEXT(M325,"0.0")&amp;"m",IF(N325="",P325,TEXT(N325,"0.0")&amp;"m×"&amp;TEXT(O325,"0.0")&amp;"m "&amp;P325)))</f>
        <v>0</v>
      </c>
      <c r="R325" s="243">
        <f t="shared" ref="R325:R388" si="221">ROUND(N325*O325,2)</f>
        <v>0</v>
      </c>
      <c r="S325" s="243" t="str">
        <f t="shared" ref="S325:S388" si="222">IF(K325="ひび割れ","幅"&amp;TEXT(L325,"0.0")&amp;"mm "&amp;J325,IF(P325="","",P325))</f>
        <v/>
      </c>
      <c r="T325" s="241"/>
      <c r="U325" s="241" t="str">
        <f t="shared" ref="U325:U388" si="223">IF(T325="新規確認","－","")</f>
        <v/>
      </c>
      <c r="V325" s="241" t="str">
        <f t="shared" si="215"/>
        <v/>
      </c>
      <c r="W325" s="241"/>
      <c r="X325" s="241"/>
      <c r="Y325" s="241" t="str">
        <f t="shared" ref="Y325:Y388" si="224">IF(D325="","",IF(AND(W325&lt;&gt;"",OR(W325="Ⅱa",W325="Ⅱb")),"Ⅱ",IF(W325&lt;&gt;"",W325,IF(OR(X325="Ⅱa",X325="Ⅱb"),"Ⅱ",X325))))</f>
        <v/>
      </c>
      <c r="Z325" s="241" t="str">
        <f t="shared" ref="Z325:Z388" si="225">IF(D325="","",IF(OR(X325="Ⅱa",X325="Ⅱb"),"Ⅱ",X325))</f>
        <v/>
      </c>
      <c r="AA325" s="241" t="str">
        <f t="shared" si="216"/>
        <v/>
      </c>
      <c r="AB325" s="241" t="str">
        <f t="shared" ref="AB325:AB388" si="226">IF(D325="","",IF(X325="Ⅰ","否",IF(OR(X325="Ⅱb",X325="Ⅱa"),"要監視",IF(OR(X325="Ⅲ",X325="Ⅳ"),"要対策",""))))</f>
        <v/>
      </c>
      <c r="AC325" s="241" t="str">
        <f t="shared" ref="AC325:AC388" si="227">IF(D325="","",IF(T325="対策済","済",IF(OR(T325="新規確認",W325="Ⅰ",AND(W325="",X325="Ⅰ")),"－",IF(AND(W325&lt;&gt;"Ⅰ",X325="Ⅰ"),"済","継続"))))</f>
        <v/>
      </c>
      <c r="AD325" s="241" t="str">
        <f t="shared" ref="AD325:AD388" si="228">IF(D325="","",IF(T325="新規確認","－",INDEX($AM$4:$AQ$45,MATCH(K325,$AL$4:$AL$45,0),MATCH(X325,$AM$3:$AQ$3,0))))</f>
        <v/>
      </c>
      <c r="AE325" s="241" t="str">
        <f t="shared" si="217"/>
        <v/>
      </c>
      <c r="AF325" s="241" t="str">
        <f t="shared" si="218"/>
        <v/>
      </c>
      <c r="AG325" s="241"/>
      <c r="AH325" s="242" t="str">
        <f t="shared" si="214"/>
        <v/>
      </c>
      <c r="AI325" s="242" t="str">
        <f t="shared" ref="AI325:AI388" si="229">IF(T325="新規確認","－",IF(T325="進行が認められない",Q325,""))</f>
        <v/>
      </c>
      <c r="BG325" s="245">
        <f t="shared" ref="BG325:BG388" si="230">$D325</f>
        <v>0</v>
      </c>
      <c r="BH325" s="242">
        <f t="shared" ref="BH325:BH388" si="231">IF(AND(I325="外力",X325="Ⅳ"),"〇",0)</f>
        <v>0</v>
      </c>
      <c r="BI325" s="242">
        <f t="shared" ref="BI325:BI388" si="232">IF(AND(I325="外力",X325="Ⅲ"),"〇",0)</f>
        <v>0</v>
      </c>
      <c r="BJ325" s="242">
        <f t="shared" ref="BJ325:BJ388" si="233">IF(AND(I325="外力",X325="Ⅱa"),"〇",0)</f>
        <v>0</v>
      </c>
      <c r="BK325" s="351">
        <f t="shared" ref="BK325:BK388" si="234">IF(AND(I325="外力",X325="Ⅱb"),"〇",0)</f>
        <v>0</v>
      </c>
      <c r="BL325" s="246">
        <f t="shared" ref="BL325:BL388" si="235">IF(AND(I325="材質劣化",X325="Ⅳ"),R325,0)</f>
        <v>0</v>
      </c>
      <c r="BM325" s="243">
        <f t="shared" ref="BM325:BM388" si="236">IF(AND(I325="材質劣化",X325="Ⅲ"),R325,0)</f>
        <v>0</v>
      </c>
      <c r="BN325" s="243">
        <f t="shared" ref="BN325:BN388" si="237">IF(AND(I325="材質劣化",X325="Ⅱa"),R325,0)</f>
        <v>0</v>
      </c>
      <c r="BO325" s="247">
        <f t="shared" ref="BO325:BO388" si="238">IF(AND(I325="材質劣化",X325="Ⅱb"),R325,0)</f>
        <v>0</v>
      </c>
      <c r="BP325" s="248">
        <f t="shared" ref="BP325:BP388" si="239">IF(AND(I325="漏水",X325="Ⅳ"),R325,0)</f>
        <v>0</v>
      </c>
      <c r="BQ325" s="243">
        <f t="shared" ref="BQ325:BQ388" si="240">IF(AND(I325="漏水",X325="Ⅲ"),R325,0)</f>
        <v>0</v>
      </c>
      <c r="BR325" s="243">
        <f t="shared" ref="BR325:BR388" si="241">IF(AND(I325="漏水",X325="Ⅱa"),R325,0)</f>
        <v>0</v>
      </c>
      <c r="BS325" s="249">
        <f t="shared" ref="BS325:BS388" si="242">IF(AND(I325="漏水",X325="Ⅱb"),R325,0)</f>
        <v>0</v>
      </c>
      <c r="BT325" s="255" t="str">
        <f t="shared" si="213"/>
        <v/>
      </c>
      <c r="BU325" s="350">
        <f t="shared" ref="BU325:BU388" si="243">COUNTIFS($BG$4:$BG$3000,BT325,$BH$4:$BH$3000,"〇")</f>
        <v>0</v>
      </c>
      <c r="BV325" s="350">
        <f t="shared" ref="BV325:BV388" si="244">COUNTIFS($BG$4:$BG$3000,BT325,$BI$4:$BI$3000,"〇")</f>
        <v>0</v>
      </c>
      <c r="BW325" s="350">
        <f t="shared" ref="BW325:BW388" si="245">COUNTIFS($BG$4:$BG$3000,BT325,$BJ$4:$BJ$3000,"〇")</f>
        <v>0</v>
      </c>
      <c r="BX325" s="353">
        <f t="shared" ref="BX325:BX388" si="246">COUNTIFS($BG$4:$BG$3000,BT325,$BK$4:$BK$3000,"〇")</f>
        <v>0</v>
      </c>
      <c r="BY325" s="246">
        <f t="shared" ref="BY325:BY388" si="247">IFERROR(IF($BG324=$BG325,BY324+BL325,BL325),"")</f>
        <v>0</v>
      </c>
      <c r="BZ325" s="243">
        <f t="shared" ref="BZ325:BZ388" si="248">IFERROR(IF($BG324=$BG325,BZ324+BM325,BM325),"")</f>
        <v>0</v>
      </c>
      <c r="CA325" s="243">
        <f t="shared" ref="CA325:CA388" si="249">IFERROR(IF($BG324=$BG325,CA324+BN325,BN325),"")</f>
        <v>0</v>
      </c>
      <c r="CB325" s="247">
        <f t="shared" ref="CB325:CB388" si="250">IFERROR(IF($BG324=$BG325,CB324+BO325,BO325),"")</f>
        <v>0</v>
      </c>
      <c r="CC325" s="246">
        <f t="shared" ref="CC325:CC388" si="251">IFERROR(IF($BG324=$BG325,CC324+BP325,BP325),"")</f>
        <v>0</v>
      </c>
      <c r="CD325" s="243">
        <f t="shared" ref="CD325:CD388" si="252">IFERROR(IF($BG324=$BG325,CD324+BQ325,BQ325),"")</f>
        <v>0</v>
      </c>
      <c r="CE325" s="243">
        <f t="shared" ref="CE325:CE388" si="253">IFERROR(IF($BG324=$BG325,CE324+BR325,BR325),"")</f>
        <v>0</v>
      </c>
      <c r="CF325" s="243">
        <f t="shared" ref="CF325:CF388" si="254">IFERROR(IF($BG324=$BG325,CF324+BS325,BS325),"")</f>
        <v>0</v>
      </c>
    </row>
    <row r="326" spans="1:84" ht="20.100000000000001" customHeight="1" x14ac:dyDescent="0.15">
      <c r="A326" s="252">
        <f>IF(A325="",ROW()-3-COUNTBLANK($A$4:$A325),A325+1)</f>
        <v>323</v>
      </c>
      <c r="B326" s="253">
        <f>IF(A326="","",IF(B325="",ROW()-3-COUNTBLANK($B$4:$B325),B325+1))</f>
        <v>323</v>
      </c>
      <c r="C326" s="239" t="str">
        <f t="shared" si="219"/>
        <v>S</v>
      </c>
      <c r="D326" s="240"/>
      <c r="E326" s="241" t="str">
        <f>IF(D326="","",COUNTIF($D$4:D326,D326))</f>
        <v/>
      </c>
      <c r="F326" s="310" t="str">
        <f>IF(D326="","",VLOOKUP(D326,'様式A-2'!$B$10:$E$434,4,0))</f>
        <v/>
      </c>
      <c r="G326" s="241"/>
      <c r="H326" s="241"/>
      <c r="I326" s="241"/>
      <c r="J326" s="241"/>
      <c r="K326" s="241"/>
      <c r="L326" s="346"/>
      <c r="M326" s="346"/>
      <c r="N326" s="346"/>
      <c r="O326" s="346"/>
      <c r="P326" s="388"/>
      <c r="Q326" s="242">
        <f t="shared" si="220"/>
        <v>0</v>
      </c>
      <c r="R326" s="243">
        <f t="shared" si="221"/>
        <v>0</v>
      </c>
      <c r="S326" s="243" t="str">
        <f t="shared" si="222"/>
        <v/>
      </c>
      <c r="T326" s="241"/>
      <c r="U326" s="241" t="str">
        <f t="shared" si="223"/>
        <v/>
      </c>
      <c r="V326" s="241" t="str">
        <f t="shared" si="215"/>
        <v/>
      </c>
      <c r="W326" s="241"/>
      <c r="X326" s="241"/>
      <c r="Y326" s="241" t="str">
        <f t="shared" si="224"/>
        <v/>
      </c>
      <c r="Z326" s="241" t="str">
        <f t="shared" si="225"/>
        <v/>
      </c>
      <c r="AA326" s="241" t="str">
        <f t="shared" si="216"/>
        <v/>
      </c>
      <c r="AB326" s="241" t="str">
        <f t="shared" si="226"/>
        <v/>
      </c>
      <c r="AC326" s="241" t="str">
        <f t="shared" si="227"/>
        <v/>
      </c>
      <c r="AD326" s="241" t="str">
        <f t="shared" si="228"/>
        <v/>
      </c>
      <c r="AE326" s="241" t="str">
        <f t="shared" si="217"/>
        <v/>
      </c>
      <c r="AF326" s="241" t="str">
        <f t="shared" si="218"/>
        <v/>
      </c>
      <c r="AG326" s="241"/>
      <c r="AH326" s="242" t="str">
        <f t="shared" si="214"/>
        <v/>
      </c>
      <c r="AI326" s="242" t="str">
        <f t="shared" si="229"/>
        <v/>
      </c>
      <c r="BG326" s="245">
        <f t="shared" si="230"/>
        <v>0</v>
      </c>
      <c r="BH326" s="242">
        <f t="shared" si="231"/>
        <v>0</v>
      </c>
      <c r="BI326" s="242">
        <f t="shared" si="232"/>
        <v>0</v>
      </c>
      <c r="BJ326" s="242">
        <f t="shared" si="233"/>
        <v>0</v>
      </c>
      <c r="BK326" s="351">
        <f t="shared" si="234"/>
        <v>0</v>
      </c>
      <c r="BL326" s="246">
        <f t="shared" si="235"/>
        <v>0</v>
      </c>
      <c r="BM326" s="243">
        <f t="shared" si="236"/>
        <v>0</v>
      </c>
      <c r="BN326" s="243">
        <f t="shared" si="237"/>
        <v>0</v>
      </c>
      <c r="BO326" s="247">
        <f t="shared" si="238"/>
        <v>0</v>
      </c>
      <c r="BP326" s="248">
        <f t="shared" si="239"/>
        <v>0</v>
      </c>
      <c r="BQ326" s="243">
        <f t="shared" si="240"/>
        <v>0</v>
      </c>
      <c r="BR326" s="243">
        <f t="shared" si="241"/>
        <v>0</v>
      </c>
      <c r="BS326" s="249">
        <f t="shared" si="242"/>
        <v>0</v>
      </c>
      <c r="BT326" s="255" t="str">
        <f t="shared" ref="BT326:BT389" si="255">IF(BG326=BG327,"",BG326)</f>
        <v/>
      </c>
      <c r="BU326" s="350">
        <f t="shared" si="243"/>
        <v>0</v>
      </c>
      <c r="BV326" s="350">
        <f t="shared" si="244"/>
        <v>0</v>
      </c>
      <c r="BW326" s="350">
        <f t="shared" si="245"/>
        <v>0</v>
      </c>
      <c r="BX326" s="353">
        <f t="shared" si="246"/>
        <v>0</v>
      </c>
      <c r="BY326" s="246">
        <f t="shared" si="247"/>
        <v>0</v>
      </c>
      <c r="BZ326" s="243">
        <f t="shared" si="248"/>
        <v>0</v>
      </c>
      <c r="CA326" s="243">
        <f t="shared" si="249"/>
        <v>0</v>
      </c>
      <c r="CB326" s="247">
        <f t="shared" si="250"/>
        <v>0</v>
      </c>
      <c r="CC326" s="246">
        <f t="shared" si="251"/>
        <v>0</v>
      </c>
      <c r="CD326" s="243">
        <f t="shared" si="252"/>
        <v>0</v>
      </c>
      <c r="CE326" s="243">
        <f t="shared" si="253"/>
        <v>0</v>
      </c>
      <c r="CF326" s="243">
        <f t="shared" si="254"/>
        <v>0</v>
      </c>
    </row>
    <row r="327" spans="1:84" ht="20.100000000000001" customHeight="1" x14ac:dyDescent="0.15">
      <c r="A327" s="252">
        <f>IF(A326="",ROW()-3-COUNTBLANK($A$4:$A326),A326+1)</f>
        <v>324</v>
      </c>
      <c r="B327" s="253">
        <f>IF(A327="","",IF(B326="",ROW()-3-COUNTBLANK($B$4:$B326),B326+1))</f>
        <v>324</v>
      </c>
      <c r="C327" s="239" t="str">
        <f t="shared" si="219"/>
        <v>S</v>
      </c>
      <c r="D327" s="240"/>
      <c r="E327" s="241" t="str">
        <f>IF(D327="","",COUNTIF($D$4:D327,D327))</f>
        <v/>
      </c>
      <c r="F327" s="310" t="str">
        <f>IF(D327="","",VLOOKUP(D327,'様式A-2'!$B$10:$E$434,4,0))</f>
        <v/>
      </c>
      <c r="G327" s="241"/>
      <c r="H327" s="241"/>
      <c r="I327" s="241"/>
      <c r="J327" s="241"/>
      <c r="K327" s="241"/>
      <c r="L327" s="346"/>
      <c r="M327" s="346"/>
      <c r="N327" s="346"/>
      <c r="O327" s="346"/>
      <c r="P327" s="388"/>
      <c r="Q327" s="242">
        <f t="shared" si="220"/>
        <v>0</v>
      </c>
      <c r="R327" s="243">
        <f t="shared" si="221"/>
        <v>0</v>
      </c>
      <c r="S327" s="243" t="str">
        <f t="shared" si="222"/>
        <v/>
      </c>
      <c r="T327" s="241"/>
      <c r="U327" s="241" t="str">
        <f t="shared" si="223"/>
        <v/>
      </c>
      <c r="V327" s="241" t="str">
        <f t="shared" si="215"/>
        <v/>
      </c>
      <c r="W327" s="241"/>
      <c r="X327" s="241"/>
      <c r="Y327" s="241" t="str">
        <f t="shared" si="224"/>
        <v/>
      </c>
      <c r="Z327" s="241" t="str">
        <f t="shared" si="225"/>
        <v/>
      </c>
      <c r="AA327" s="241" t="str">
        <f t="shared" si="216"/>
        <v/>
      </c>
      <c r="AB327" s="241" t="str">
        <f t="shared" si="226"/>
        <v/>
      </c>
      <c r="AC327" s="241" t="str">
        <f t="shared" si="227"/>
        <v/>
      </c>
      <c r="AD327" s="241" t="str">
        <f t="shared" si="228"/>
        <v/>
      </c>
      <c r="AE327" s="241" t="str">
        <f t="shared" si="217"/>
        <v/>
      </c>
      <c r="AF327" s="241" t="str">
        <f t="shared" si="218"/>
        <v/>
      </c>
      <c r="AG327" s="241"/>
      <c r="AH327" s="242" t="str">
        <f t="shared" si="214"/>
        <v/>
      </c>
      <c r="AI327" s="242" t="str">
        <f t="shared" si="229"/>
        <v/>
      </c>
      <c r="BG327" s="245">
        <f t="shared" si="230"/>
        <v>0</v>
      </c>
      <c r="BH327" s="242">
        <f t="shared" si="231"/>
        <v>0</v>
      </c>
      <c r="BI327" s="242">
        <f t="shared" si="232"/>
        <v>0</v>
      </c>
      <c r="BJ327" s="242">
        <f t="shared" si="233"/>
        <v>0</v>
      </c>
      <c r="BK327" s="351">
        <f t="shared" si="234"/>
        <v>0</v>
      </c>
      <c r="BL327" s="246">
        <f t="shared" si="235"/>
        <v>0</v>
      </c>
      <c r="BM327" s="243">
        <f t="shared" si="236"/>
        <v>0</v>
      </c>
      <c r="BN327" s="243">
        <f t="shared" si="237"/>
        <v>0</v>
      </c>
      <c r="BO327" s="247">
        <f t="shared" si="238"/>
        <v>0</v>
      </c>
      <c r="BP327" s="248">
        <f t="shared" si="239"/>
        <v>0</v>
      </c>
      <c r="BQ327" s="243">
        <f t="shared" si="240"/>
        <v>0</v>
      </c>
      <c r="BR327" s="243">
        <f t="shared" si="241"/>
        <v>0</v>
      </c>
      <c r="BS327" s="249">
        <f t="shared" si="242"/>
        <v>0</v>
      </c>
      <c r="BT327" s="255" t="str">
        <f t="shared" si="255"/>
        <v/>
      </c>
      <c r="BU327" s="350">
        <f t="shared" si="243"/>
        <v>0</v>
      </c>
      <c r="BV327" s="350">
        <f t="shared" si="244"/>
        <v>0</v>
      </c>
      <c r="BW327" s="350">
        <f t="shared" si="245"/>
        <v>0</v>
      </c>
      <c r="BX327" s="353">
        <f t="shared" si="246"/>
        <v>0</v>
      </c>
      <c r="BY327" s="246">
        <f t="shared" si="247"/>
        <v>0</v>
      </c>
      <c r="BZ327" s="243">
        <f t="shared" si="248"/>
        <v>0</v>
      </c>
      <c r="CA327" s="243">
        <f t="shared" si="249"/>
        <v>0</v>
      </c>
      <c r="CB327" s="247">
        <f t="shared" si="250"/>
        <v>0</v>
      </c>
      <c r="CC327" s="246">
        <f t="shared" si="251"/>
        <v>0</v>
      </c>
      <c r="CD327" s="243">
        <f t="shared" si="252"/>
        <v>0</v>
      </c>
      <c r="CE327" s="243">
        <f t="shared" si="253"/>
        <v>0</v>
      </c>
      <c r="CF327" s="243">
        <f t="shared" si="254"/>
        <v>0</v>
      </c>
    </row>
    <row r="328" spans="1:84" ht="20.100000000000001" customHeight="1" x14ac:dyDescent="0.15">
      <c r="A328" s="252">
        <f>IF(A327="",ROW()-3-COUNTBLANK($A$4:$A327),A327+1)</f>
        <v>325</v>
      </c>
      <c r="B328" s="253">
        <f>IF(A328="","",IF(B327="",ROW()-3-COUNTBLANK($B$4:$B327),B327+1))</f>
        <v>325</v>
      </c>
      <c r="C328" s="239" t="str">
        <f t="shared" si="219"/>
        <v>S</v>
      </c>
      <c r="D328" s="240"/>
      <c r="E328" s="241" t="str">
        <f>IF(D328="","",COUNTIF($D$4:D328,D328))</f>
        <v/>
      </c>
      <c r="F328" s="310" t="str">
        <f>IF(D328="","",VLOOKUP(D328,'様式A-2'!$B$10:$E$434,4,0))</f>
        <v/>
      </c>
      <c r="G328" s="241"/>
      <c r="H328" s="241"/>
      <c r="I328" s="241"/>
      <c r="J328" s="241"/>
      <c r="K328" s="241"/>
      <c r="L328" s="346"/>
      <c r="M328" s="346"/>
      <c r="N328" s="346"/>
      <c r="O328" s="346"/>
      <c r="P328" s="388"/>
      <c r="Q328" s="242">
        <f t="shared" si="220"/>
        <v>0</v>
      </c>
      <c r="R328" s="243">
        <f t="shared" si="221"/>
        <v>0</v>
      </c>
      <c r="S328" s="243" t="str">
        <f t="shared" si="222"/>
        <v/>
      </c>
      <c r="T328" s="241"/>
      <c r="U328" s="241" t="str">
        <f t="shared" si="223"/>
        <v/>
      </c>
      <c r="V328" s="241" t="str">
        <f t="shared" si="215"/>
        <v/>
      </c>
      <c r="W328" s="241"/>
      <c r="X328" s="241"/>
      <c r="Y328" s="241" t="str">
        <f t="shared" si="224"/>
        <v/>
      </c>
      <c r="Z328" s="241" t="str">
        <f t="shared" si="225"/>
        <v/>
      </c>
      <c r="AA328" s="241" t="str">
        <f t="shared" si="216"/>
        <v/>
      </c>
      <c r="AB328" s="241" t="str">
        <f t="shared" si="226"/>
        <v/>
      </c>
      <c r="AC328" s="241" t="str">
        <f t="shared" si="227"/>
        <v/>
      </c>
      <c r="AD328" s="241" t="str">
        <f t="shared" si="228"/>
        <v/>
      </c>
      <c r="AE328" s="241" t="str">
        <f t="shared" si="217"/>
        <v/>
      </c>
      <c r="AF328" s="241" t="str">
        <f t="shared" si="218"/>
        <v/>
      </c>
      <c r="AG328" s="241"/>
      <c r="AH328" s="242" t="str">
        <f t="shared" ref="AH328:AH391" si="256">IF(D328="","",J328&amp;"、"&amp;Q328&amp;AG328)</f>
        <v/>
      </c>
      <c r="AI328" s="242" t="str">
        <f t="shared" si="229"/>
        <v/>
      </c>
      <c r="BG328" s="245">
        <f t="shared" si="230"/>
        <v>0</v>
      </c>
      <c r="BH328" s="242">
        <f t="shared" si="231"/>
        <v>0</v>
      </c>
      <c r="BI328" s="242">
        <f t="shared" si="232"/>
        <v>0</v>
      </c>
      <c r="BJ328" s="242">
        <f t="shared" si="233"/>
        <v>0</v>
      </c>
      <c r="BK328" s="351">
        <f t="shared" si="234"/>
        <v>0</v>
      </c>
      <c r="BL328" s="246">
        <f t="shared" si="235"/>
        <v>0</v>
      </c>
      <c r="BM328" s="243">
        <f t="shared" si="236"/>
        <v>0</v>
      </c>
      <c r="BN328" s="243">
        <f t="shared" si="237"/>
        <v>0</v>
      </c>
      <c r="BO328" s="247">
        <f t="shared" si="238"/>
        <v>0</v>
      </c>
      <c r="BP328" s="248">
        <f t="shared" si="239"/>
        <v>0</v>
      </c>
      <c r="BQ328" s="243">
        <f t="shared" si="240"/>
        <v>0</v>
      </c>
      <c r="BR328" s="243">
        <f t="shared" si="241"/>
        <v>0</v>
      </c>
      <c r="BS328" s="249">
        <f t="shared" si="242"/>
        <v>0</v>
      </c>
      <c r="BT328" s="255" t="str">
        <f t="shared" si="255"/>
        <v/>
      </c>
      <c r="BU328" s="350">
        <f t="shared" si="243"/>
        <v>0</v>
      </c>
      <c r="BV328" s="350">
        <f t="shared" si="244"/>
        <v>0</v>
      </c>
      <c r="BW328" s="350">
        <f t="shared" si="245"/>
        <v>0</v>
      </c>
      <c r="BX328" s="353">
        <f t="shared" si="246"/>
        <v>0</v>
      </c>
      <c r="BY328" s="246">
        <f t="shared" si="247"/>
        <v>0</v>
      </c>
      <c r="BZ328" s="243">
        <f t="shared" si="248"/>
        <v>0</v>
      </c>
      <c r="CA328" s="243">
        <f t="shared" si="249"/>
        <v>0</v>
      </c>
      <c r="CB328" s="247">
        <f t="shared" si="250"/>
        <v>0</v>
      </c>
      <c r="CC328" s="246">
        <f t="shared" si="251"/>
        <v>0</v>
      </c>
      <c r="CD328" s="243">
        <f t="shared" si="252"/>
        <v>0</v>
      </c>
      <c r="CE328" s="243">
        <f t="shared" si="253"/>
        <v>0</v>
      </c>
      <c r="CF328" s="243">
        <f t="shared" si="254"/>
        <v>0</v>
      </c>
    </row>
    <row r="329" spans="1:84" ht="20.100000000000001" customHeight="1" x14ac:dyDescent="0.15">
      <c r="A329" s="252">
        <f>IF(A328="",ROW()-3-COUNTBLANK($A$4:$A328),A328+1)</f>
        <v>326</v>
      </c>
      <c r="B329" s="253">
        <f>IF(A329="","",IF(B328="",ROW()-3-COUNTBLANK($B$4:$B328),B328+1))</f>
        <v>326</v>
      </c>
      <c r="C329" s="239" t="str">
        <f t="shared" si="219"/>
        <v>S</v>
      </c>
      <c r="D329" s="240"/>
      <c r="E329" s="241" t="str">
        <f>IF(D329="","",COUNTIF($D$4:D329,D329))</f>
        <v/>
      </c>
      <c r="F329" s="310" t="str">
        <f>IF(D329="","",VLOOKUP(D329,'様式A-2'!$B$10:$E$434,4,0))</f>
        <v/>
      </c>
      <c r="G329" s="241"/>
      <c r="H329" s="241"/>
      <c r="I329" s="241"/>
      <c r="J329" s="241"/>
      <c r="K329" s="241"/>
      <c r="L329" s="346"/>
      <c r="M329" s="346"/>
      <c r="N329" s="346"/>
      <c r="O329" s="346"/>
      <c r="P329" s="388"/>
      <c r="Q329" s="242">
        <f t="shared" si="220"/>
        <v>0</v>
      </c>
      <c r="R329" s="243">
        <f t="shared" si="221"/>
        <v>0</v>
      </c>
      <c r="S329" s="243" t="str">
        <f t="shared" si="222"/>
        <v/>
      </c>
      <c r="T329" s="241"/>
      <c r="U329" s="241" t="str">
        <f t="shared" si="223"/>
        <v/>
      </c>
      <c r="V329" s="241" t="str">
        <f t="shared" si="215"/>
        <v/>
      </c>
      <c r="W329" s="241"/>
      <c r="X329" s="241"/>
      <c r="Y329" s="241" t="str">
        <f t="shared" si="224"/>
        <v/>
      </c>
      <c r="Z329" s="241" t="str">
        <f t="shared" si="225"/>
        <v/>
      </c>
      <c r="AA329" s="241" t="str">
        <f t="shared" si="216"/>
        <v/>
      </c>
      <c r="AB329" s="241" t="str">
        <f t="shared" si="226"/>
        <v/>
      </c>
      <c r="AC329" s="241" t="str">
        <f t="shared" si="227"/>
        <v/>
      </c>
      <c r="AD329" s="241" t="str">
        <f t="shared" si="228"/>
        <v/>
      </c>
      <c r="AE329" s="241" t="str">
        <f t="shared" si="217"/>
        <v/>
      </c>
      <c r="AF329" s="241" t="str">
        <f t="shared" si="218"/>
        <v/>
      </c>
      <c r="AG329" s="241"/>
      <c r="AH329" s="242" t="str">
        <f t="shared" si="256"/>
        <v/>
      </c>
      <c r="AI329" s="242" t="str">
        <f t="shared" si="229"/>
        <v/>
      </c>
      <c r="BG329" s="245">
        <f t="shared" si="230"/>
        <v>0</v>
      </c>
      <c r="BH329" s="242">
        <f t="shared" si="231"/>
        <v>0</v>
      </c>
      <c r="BI329" s="242">
        <f t="shared" si="232"/>
        <v>0</v>
      </c>
      <c r="BJ329" s="242">
        <f t="shared" si="233"/>
        <v>0</v>
      </c>
      <c r="BK329" s="351">
        <f t="shared" si="234"/>
        <v>0</v>
      </c>
      <c r="BL329" s="246">
        <f t="shared" si="235"/>
        <v>0</v>
      </c>
      <c r="BM329" s="243">
        <f t="shared" si="236"/>
        <v>0</v>
      </c>
      <c r="BN329" s="243">
        <f t="shared" si="237"/>
        <v>0</v>
      </c>
      <c r="BO329" s="247">
        <f t="shared" si="238"/>
        <v>0</v>
      </c>
      <c r="BP329" s="248">
        <f t="shared" si="239"/>
        <v>0</v>
      </c>
      <c r="BQ329" s="243">
        <f t="shared" si="240"/>
        <v>0</v>
      </c>
      <c r="BR329" s="243">
        <f t="shared" si="241"/>
        <v>0</v>
      </c>
      <c r="BS329" s="249">
        <f t="shared" si="242"/>
        <v>0</v>
      </c>
      <c r="BT329" s="255" t="str">
        <f t="shared" si="255"/>
        <v/>
      </c>
      <c r="BU329" s="350">
        <f t="shared" si="243"/>
        <v>0</v>
      </c>
      <c r="BV329" s="350">
        <f t="shared" si="244"/>
        <v>0</v>
      </c>
      <c r="BW329" s="350">
        <f t="shared" si="245"/>
        <v>0</v>
      </c>
      <c r="BX329" s="353">
        <f t="shared" si="246"/>
        <v>0</v>
      </c>
      <c r="BY329" s="246">
        <f t="shared" si="247"/>
        <v>0</v>
      </c>
      <c r="BZ329" s="243">
        <f t="shared" si="248"/>
        <v>0</v>
      </c>
      <c r="CA329" s="243">
        <f t="shared" si="249"/>
        <v>0</v>
      </c>
      <c r="CB329" s="247">
        <f t="shared" si="250"/>
        <v>0</v>
      </c>
      <c r="CC329" s="246">
        <f t="shared" si="251"/>
        <v>0</v>
      </c>
      <c r="CD329" s="243">
        <f t="shared" si="252"/>
        <v>0</v>
      </c>
      <c r="CE329" s="243">
        <f t="shared" si="253"/>
        <v>0</v>
      </c>
      <c r="CF329" s="243">
        <f t="shared" si="254"/>
        <v>0</v>
      </c>
    </row>
    <row r="330" spans="1:84" ht="20.100000000000001" customHeight="1" x14ac:dyDescent="0.15">
      <c r="A330" s="252">
        <f>IF(A329="",ROW()-3-COUNTBLANK($A$4:$A329),A329+1)</f>
        <v>327</v>
      </c>
      <c r="B330" s="253">
        <f>IF(A330="","",IF(B329="",ROW()-3-COUNTBLANK($B$4:$B329),B329+1))</f>
        <v>327</v>
      </c>
      <c r="C330" s="239" t="str">
        <f t="shared" si="219"/>
        <v>S</v>
      </c>
      <c r="D330" s="240"/>
      <c r="E330" s="241" t="str">
        <f>IF(D330="","",COUNTIF($D$4:D330,D330))</f>
        <v/>
      </c>
      <c r="F330" s="310" t="str">
        <f>IF(D330="","",VLOOKUP(D330,'様式A-2'!$B$10:$E$434,4,0))</f>
        <v/>
      </c>
      <c r="G330" s="241"/>
      <c r="H330" s="241"/>
      <c r="I330" s="241"/>
      <c r="J330" s="241"/>
      <c r="K330" s="241"/>
      <c r="L330" s="346"/>
      <c r="M330" s="346"/>
      <c r="N330" s="346"/>
      <c r="O330" s="346"/>
      <c r="P330" s="388"/>
      <c r="Q330" s="242">
        <f t="shared" si="220"/>
        <v>0</v>
      </c>
      <c r="R330" s="243">
        <f t="shared" si="221"/>
        <v>0</v>
      </c>
      <c r="S330" s="243" t="str">
        <f t="shared" si="222"/>
        <v/>
      </c>
      <c r="T330" s="241"/>
      <c r="U330" s="241" t="str">
        <f t="shared" si="223"/>
        <v/>
      </c>
      <c r="V330" s="241" t="str">
        <f t="shared" si="215"/>
        <v/>
      </c>
      <c r="W330" s="241"/>
      <c r="X330" s="241"/>
      <c r="Y330" s="241" t="str">
        <f t="shared" si="224"/>
        <v/>
      </c>
      <c r="Z330" s="241" t="str">
        <f t="shared" si="225"/>
        <v/>
      </c>
      <c r="AA330" s="241" t="str">
        <f t="shared" si="216"/>
        <v/>
      </c>
      <c r="AB330" s="241" t="str">
        <f t="shared" si="226"/>
        <v/>
      </c>
      <c r="AC330" s="241" t="str">
        <f t="shared" si="227"/>
        <v/>
      </c>
      <c r="AD330" s="241" t="str">
        <f t="shared" si="228"/>
        <v/>
      </c>
      <c r="AE330" s="241" t="str">
        <f t="shared" si="217"/>
        <v/>
      </c>
      <c r="AF330" s="241" t="str">
        <f t="shared" si="218"/>
        <v/>
      </c>
      <c r="AG330" s="241"/>
      <c r="AH330" s="242" t="str">
        <f t="shared" si="256"/>
        <v/>
      </c>
      <c r="AI330" s="242" t="str">
        <f t="shared" si="229"/>
        <v/>
      </c>
      <c r="BG330" s="245">
        <f t="shared" si="230"/>
        <v>0</v>
      </c>
      <c r="BH330" s="242">
        <f t="shared" si="231"/>
        <v>0</v>
      </c>
      <c r="BI330" s="242">
        <f t="shared" si="232"/>
        <v>0</v>
      </c>
      <c r="BJ330" s="242">
        <f t="shared" si="233"/>
        <v>0</v>
      </c>
      <c r="BK330" s="351">
        <f t="shared" si="234"/>
        <v>0</v>
      </c>
      <c r="BL330" s="246">
        <f t="shared" si="235"/>
        <v>0</v>
      </c>
      <c r="BM330" s="243">
        <f t="shared" si="236"/>
        <v>0</v>
      </c>
      <c r="BN330" s="243">
        <f t="shared" si="237"/>
        <v>0</v>
      </c>
      <c r="BO330" s="247">
        <f t="shared" si="238"/>
        <v>0</v>
      </c>
      <c r="BP330" s="248">
        <f t="shared" si="239"/>
        <v>0</v>
      </c>
      <c r="BQ330" s="243">
        <f t="shared" si="240"/>
        <v>0</v>
      </c>
      <c r="BR330" s="243">
        <f t="shared" si="241"/>
        <v>0</v>
      </c>
      <c r="BS330" s="249">
        <f t="shared" si="242"/>
        <v>0</v>
      </c>
      <c r="BT330" s="255" t="str">
        <f t="shared" si="255"/>
        <v/>
      </c>
      <c r="BU330" s="350">
        <f t="shared" si="243"/>
        <v>0</v>
      </c>
      <c r="BV330" s="350">
        <f t="shared" si="244"/>
        <v>0</v>
      </c>
      <c r="BW330" s="350">
        <f t="shared" si="245"/>
        <v>0</v>
      </c>
      <c r="BX330" s="353">
        <f t="shared" si="246"/>
        <v>0</v>
      </c>
      <c r="BY330" s="246">
        <f t="shared" si="247"/>
        <v>0</v>
      </c>
      <c r="BZ330" s="243">
        <f t="shared" si="248"/>
        <v>0</v>
      </c>
      <c r="CA330" s="243">
        <f t="shared" si="249"/>
        <v>0</v>
      </c>
      <c r="CB330" s="247">
        <f t="shared" si="250"/>
        <v>0</v>
      </c>
      <c r="CC330" s="246">
        <f t="shared" si="251"/>
        <v>0</v>
      </c>
      <c r="CD330" s="243">
        <f t="shared" si="252"/>
        <v>0</v>
      </c>
      <c r="CE330" s="243">
        <f t="shared" si="253"/>
        <v>0</v>
      </c>
      <c r="CF330" s="243">
        <f t="shared" si="254"/>
        <v>0</v>
      </c>
    </row>
    <row r="331" spans="1:84" ht="20.100000000000001" customHeight="1" x14ac:dyDescent="0.15">
      <c r="A331" s="252">
        <f>IF(A330="",ROW()-3-COUNTBLANK($A$4:$A330),A330+1)</f>
        <v>328</v>
      </c>
      <c r="B331" s="253">
        <f>IF(A331="","",IF(B330="",ROW()-3-COUNTBLANK($B$4:$B330),B330+1))</f>
        <v>328</v>
      </c>
      <c r="C331" s="239" t="str">
        <f t="shared" si="219"/>
        <v>S</v>
      </c>
      <c r="D331" s="240"/>
      <c r="E331" s="241" t="str">
        <f>IF(D331="","",COUNTIF($D$4:D331,D331))</f>
        <v/>
      </c>
      <c r="F331" s="310" t="str">
        <f>IF(D331="","",VLOOKUP(D331,'様式A-2'!$B$10:$E$434,4,0))</f>
        <v/>
      </c>
      <c r="G331" s="241"/>
      <c r="H331" s="241"/>
      <c r="I331" s="241"/>
      <c r="J331" s="241"/>
      <c r="K331" s="241"/>
      <c r="L331" s="346"/>
      <c r="M331" s="346"/>
      <c r="N331" s="346"/>
      <c r="O331" s="346"/>
      <c r="P331" s="388"/>
      <c r="Q331" s="242">
        <f t="shared" si="220"/>
        <v>0</v>
      </c>
      <c r="R331" s="243">
        <f t="shared" si="221"/>
        <v>0</v>
      </c>
      <c r="S331" s="243" t="str">
        <f t="shared" si="222"/>
        <v/>
      </c>
      <c r="T331" s="241"/>
      <c r="U331" s="241" t="str">
        <f t="shared" si="223"/>
        <v/>
      </c>
      <c r="V331" s="241" t="str">
        <f t="shared" si="215"/>
        <v/>
      </c>
      <c r="W331" s="241"/>
      <c r="X331" s="241"/>
      <c r="Y331" s="241" t="str">
        <f t="shared" si="224"/>
        <v/>
      </c>
      <c r="Z331" s="241" t="str">
        <f t="shared" si="225"/>
        <v/>
      </c>
      <c r="AA331" s="241" t="str">
        <f t="shared" si="216"/>
        <v/>
      </c>
      <c r="AB331" s="241" t="str">
        <f t="shared" si="226"/>
        <v/>
      </c>
      <c r="AC331" s="241" t="str">
        <f t="shared" si="227"/>
        <v/>
      </c>
      <c r="AD331" s="241" t="str">
        <f t="shared" si="228"/>
        <v/>
      </c>
      <c r="AE331" s="241" t="str">
        <f t="shared" si="217"/>
        <v/>
      </c>
      <c r="AF331" s="241" t="str">
        <f t="shared" si="218"/>
        <v/>
      </c>
      <c r="AG331" s="241"/>
      <c r="AH331" s="242" t="str">
        <f t="shared" si="256"/>
        <v/>
      </c>
      <c r="AI331" s="242" t="str">
        <f t="shared" si="229"/>
        <v/>
      </c>
      <c r="BG331" s="245">
        <f t="shared" si="230"/>
        <v>0</v>
      </c>
      <c r="BH331" s="242">
        <f t="shared" si="231"/>
        <v>0</v>
      </c>
      <c r="BI331" s="242">
        <f t="shared" si="232"/>
        <v>0</v>
      </c>
      <c r="BJ331" s="242">
        <f t="shared" si="233"/>
        <v>0</v>
      </c>
      <c r="BK331" s="351">
        <f t="shared" si="234"/>
        <v>0</v>
      </c>
      <c r="BL331" s="246">
        <f t="shared" si="235"/>
        <v>0</v>
      </c>
      <c r="BM331" s="243">
        <f t="shared" si="236"/>
        <v>0</v>
      </c>
      <c r="BN331" s="243">
        <f t="shared" si="237"/>
        <v>0</v>
      </c>
      <c r="BO331" s="247">
        <f t="shared" si="238"/>
        <v>0</v>
      </c>
      <c r="BP331" s="248">
        <f t="shared" si="239"/>
        <v>0</v>
      </c>
      <c r="BQ331" s="243">
        <f t="shared" si="240"/>
        <v>0</v>
      </c>
      <c r="BR331" s="243">
        <f t="shared" si="241"/>
        <v>0</v>
      </c>
      <c r="BS331" s="249">
        <f t="shared" si="242"/>
        <v>0</v>
      </c>
      <c r="BT331" s="255" t="str">
        <f t="shared" si="255"/>
        <v/>
      </c>
      <c r="BU331" s="350">
        <f t="shared" si="243"/>
        <v>0</v>
      </c>
      <c r="BV331" s="350">
        <f t="shared" si="244"/>
        <v>0</v>
      </c>
      <c r="BW331" s="350">
        <f t="shared" si="245"/>
        <v>0</v>
      </c>
      <c r="BX331" s="353">
        <f t="shared" si="246"/>
        <v>0</v>
      </c>
      <c r="BY331" s="246">
        <f t="shared" si="247"/>
        <v>0</v>
      </c>
      <c r="BZ331" s="243">
        <f t="shared" si="248"/>
        <v>0</v>
      </c>
      <c r="CA331" s="243">
        <f t="shared" si="249"/>
        <v>0</v>
      </c>
      <c r="CB331" s="247">
        <f t="shared" si="250"/>
        <v>0</v>
      </c>
      <c r="CC331" s="246">
        <f t="shared" si="251"/>
        <v>0</v>
      </c>
      <c r="CD331" s="243">
        <f t="shared" si="252"/>
        <v>0</v>
      </c>
      <c r="CE331" s="243">
        <f t="shared" si="253"/>
        <v>0</v>
      </c>
      <c r="CF331" s="243">
        <f t="shared" si="254"/>
        <v>0</v>
      </c>
    </row>
    <row r="332" spans="1:84" ht="20.100000000000001" customHeight="1" x14ac:dyDescent="0.15">
      <c r="A332" s="252">
        <f>IF(A331="",ROW()-3-COUNTBLANK($A$4:$A331),A331+1)</f>
        <v>329</v>
      </c>
      <c r="B332" s="253">
        <f>IF(A332="","",IF(B331="",ROW()-3-COUNTBLANK($B$4:$B331),B331+1))</f>
        <v>329</v>
      </c>
      <c r="C332" s="239" t="str">
        <f t="shared" si="219"/>
        <v>S</v>
      </c>
      <c r="D332" s="240"/>
      <c r="E332" s="241" t="str">
        <f>IF(D332="","",COUNTIF($D$4:D332,D332))</f>
        <v/>
      </c>
      <c r="F332" s="310" t="str">
        <f>IF(D332="","",VLOOKUP(D332,'様式A-2'!$B$10:$E$434,4,0))</f>
        <v/>
      </c>
      <c r="G332" s="241"/>
      <c r="H332" s="241"/>
      <c r="I332" s="241"/>
      <c r="J332" s="241"/>
      <c r="K332" s="241"/>
      <c r="L332" s="346"/>
      <c r="M332" s="346"/>
      <c r="N332" s="346"/>
      <c r="O332" s="346"/>
      <c r="P332" s="388"/>
      <c r="Q332" s="242">
        <f t="shared" si="220"/>
        <v>0</v>
      </c>
      <c r="R332" s="243">
        <f t="shared" si="221"/>
        <v>0</v>
      </c>
      <c r="S332" s="243" t="str">
        <f t="shared" si="222"/>
        <v/>
      </c>
      <c r="T332" s="241"/>
      <c r="U332" s="241" t="str">
        <f t="shared" si="223"/>
        <v/>
      </c>
      <c r="V332" s="241" t="str">
        <f t="shared" si="215"/>
        <v/>
      </c>
      <c r="W332" s="241"/>
      <c r="X332" s="241"/>
      <c r="Y332" s="241" t="str">
        <f t="shared" si="224"/>
        <v/>
      </c>
      <c r="Z332" s="241" t="str">
        <f t="shared" si="225"/>
        <v/>
      </c>
      <c r="AA332" s="241" t="str">
        <f t="shared" si="216"/>
        <v/>
      </c>
      <c r="AB332" s="241" t="str">
        <f t="shared" si="226"/>
        <v/>
      </c>
      <c r="AC332" s="241" t="str">
        <f t="shared" si="227"/>
        <v/>
      </c>
      <c r="AD332" s="241" t="str">
        <f t="shared" si="228"/>
        <v/>
      </c>
      <c r="AE332" s="241" t="str">
        <f t="shared" si="217"/>
        <v/>
      </c>
      <c r="AF332" s="241" t="str">
        <f t="shared" si="218"/>
        <v/>
      </c>
      <c r="AG332" s="241"/>
      <c r="AH332" s="242" t="str">
        <f t="shared" si="256"/>
        <v/>
      </c>
      <c r="AI332" s="242" t="str">
        <f t="shared" si="229"/>
        <v/>
      </c>
      <c r="BG332" s="245">
        <f t="shared" si="230"/>
        <v>0</v>
      </c>
      <c r="BH332" s="242">
        <f t="shared" si="231"/>
        <v>0</v>
      </c>
      <c r="BI332" s="242">
        <f t="shared" si="232"/>
        <v>0</v>
      </c>
      <c r="BJ332" s="242">
        <f t="shared" si="233"/>
        <v>0</v>
      </c>
      <c r="BK332" s="351">
        <f t="shared" si="234"/>
        <v>0</v>
      </c>
      <c r="BL332" s="246">
        <f t="shared" si="235"/>
        <v>0</v>
      </c>
      <c r="BM332" s="243">
        <f t="shared" si="236"/>
        <v>0</v>
      </c>
      <c r="BN332" s="243">
        <f t="shared" si="237"/>
        <v>0</v>
      </c>
      <c r="BO332" s="247">
        <f t="shared" si="238"/>
        <v>0</v>
      </c>
      <c r="BP332" s="248">
        <f t="shared" si="239"/>
        <v>0</v>
      </c>
      <c r="BQ332" s="243">
        <f t="shared" si="240"/>
        <v>0</v>
      </c>
      <c r="BR332" s="243">
        <f t="shared" si="241"/>
        <v>0</v>
      </c>
      <c r="BS332" s="249">
        <f t="shared" si="242"/>
        <v>0</v>
      </c>
      <c r="BT332" s="255" t="str">
        <f t="shared" si="255"/>
        <v/>
      </c>
      <c r="BU332" s="350">
        <f t="shared" si="243"/>
        <v>0</v>
      </c>
      <c r="BV332" s="350">
        <f t="shared" si="244"/>
        <v>0</v>
      </c>
      <c r="BW332" s="350">
        <f t="shared" si="245"/>
        <v>0</v>
      </c>
      <c r="BX332" s="353">
        <f t="shared" si="246"/>
        <v>0</v>
      </c>
      <c r="BY332" s="246">
        <f t="shared" si="247"/>
        <v>0</v>
      </c>
      <c r="BZ332" s="243">
        <f t="shared" si="248"/>
        <v>0</v>
      </c>
      <c r="CA332" s="243">
        <f t="shared" si="249"/>
        <v>0</v>
      </c>
      <c r="CB332" s="247">
        <f t="shared" si="250"/>
        <v>0</v>
      </c>
      <c r="CC332" s="246">
        <f t="shared" si="251"/>
        <v>0</v>
      </c>
      <c r="CD332" s="243">
        <f t="shared" si="252"/>
        <v>0</v>
      </c>
      <c r="CE332" s="243">
        <f t="shared" si="253"/>
        <v>0</v>
      </c>
      <c r="CF332" s="243">
        <f t="shared" si="254"/>
        <v>0</v>
      </c>
    </row>
    <row r="333" spans="1:84" ht="20.100000000000001" customHeight="1" x14ac:dyDescent="0.15">
      <c r="A333" s="252">
        <f>IF(A332="",ROW()-3-COUNTBLANK($A$4:$A332),A332+1)</f>
        <v>330</v>
      </c>
      <c r="B333" s="253">
        <f>IF(A333="","",IF(B332="",ROW()-3-COUNTBLANK($B$4:$B332),B332+1))</f>
        <v>330</v>
      </c>
      <c r="C333" s="239" t="str">
        <f t="shared" si="219"/>
        <v>S</v>
      </c>
      <c r="D333" s="240"/>
      <c r="E333" s="241" t="str">
        <f>IF(D333="","",COUNTIF($D$4:D333,D333))</f>
        <v/>
      </c>
      <c r="F333" s="310" t="str">
        <f>IF(D333="","",VLOOKUP(D333,'様式A-2'!$B$10:$E$434,4,0))</f>
        <v/>
      </c>
      <c r="G333" s="241"/>
      <c r="H333" s="241"/>
      <c r="I333" s="241"/>
      <c r="J333" s="241"/>
      <c r="K333" s="241"/>
      <c r="L333" s="346"/>
      <c r="M333" s="346"/>
      <c r="N333" s="346"/>
      <c r="O333" s="346"/>
      <c r="P333" s="388"/>
      <c r="Q333" s="242">
        <f t="shared" si="220"/>
        <v>0</v>
      </c>
      <c r="R333" s="243">
        <f t="shared" si="221"/>
        <v>0</v>
      </c>
      <c r="S333" s="243" t="str">
        <f t="shared" si="222"/>
        <v/>
      </c>
      <c r="T333" s="241"/>
      <c r="U333" s="241" t="str">
        <f t="shared" si="223"/>
        <v/>
      </c>
      <c r="V333" s="241" t="str">
        <f t="shared" si="215"/>
        <v/>
      </c>
      <c r="W333" s="241"/>
      <c r="X333" s="241"/>
      <c r="Y333" s="241" t="str">
        <f t="shared" si="224"/>
        <v/>
      </c>
      <c r="Z333" s="241" t="str">
        <f t="shared" si="225"/>
        <v/>
      </c>
      <c r="AA333" s="241" t="str">
        <f t="shared" si="216"/>
        <v/>
      </c>
      <c r="AB333" s="241" t="str">
        <f t="shared" si="226"/>
        <v/>
      </c>
      <c r="AC333" s="241" t="str">
        <f t="shared" si="227"/>
        <v/>
      </c>
      <c r="AD333" s="241" t="str">
        <f t="shared" si="228"/>
        <v/>
      </c>
      <c r="AE333" s="241" t="str">
        <f t="shared" si="217"/>
        <v/>
      </c>
      <c r="AF333" s="241" t="str">
        <f t="shared" si="218"/>
        <v/>
      </c>
      <c r="AG333" s="241"/>
      <c r="AH333" s="242" t="str">
        <f t="shared" si="256"/>
        <v/>
      </c>
      <c r="AI333" s="242" t="str">
        <f t="shared" si="229"/>
        <v/>
      </c>
      <c r="BG333" s="245">
        <f t="shared" si="230"/>
        <v>0</v>
      </c>
      <c r="BH333" s="242">
        <f t="shared" si="231"/>
        <v>0</v>
      </c>
      <c r="BI333" s="242">
        <f t="shared" si="232"/>
        <v>0</v>
      </c>
      <c r="BJ333" s="242">
        <f t="shared" si="233"/>
        <v>0</v>
      </c>
      <c r="BK333" s="351">
        <f t="shared" si="234"/>
        <v>0</v>
      </c>
      <c r="BL333" s="246">
        <f t="shared" si="235"/>
        <v>0</v>
      </c>
      <c r="BM333" s="243">
        <f t="shared" si="236"/>
        <v>0</v>
      </c>
      <c r="BN333" s="243">
        <f t="shared" si="237"/>
        <v>0</v>
      </c>
      <c r="BO333" s="247">
        <f t="shared" si="238"/>
        <v>0</v>
      </c>
      <c r="BP333" s="248">
        <f t="shared" si="239"/>
        <v>0</v>
      </c>
      <c r="BQ333" s="243">
        <f t="shared" si="240"/>
        <v>0</v>
      </c>
      <c r="BR333" s="243">
        <f t="shared" si="241"/>
        <v>0</v>
      </c>
      <c r="BS333" s="249">
        <f t="shared" si="242"/>
        <v>0</v>
      </c>
      <c r="BT333" s="255" t="str">
        <f t="shared" si="255"/>
        <v/>
      </c>
      <c r="BU333" s="350">
        <f t="shared" si="243"/>
        <v>0</v>
      </c>
      <c r="BV333" s="350">
        <f t="shared" si="244"/>
        <v>0</v>
      </c>
      <c r="BW333" s="350">
        <f t="shared" si="245"/>
        <v>0</v>
      </c>
      <c r="BX333" s="353">
        <f t="shared" si="246"/>
        <v>0</v>
      </c>
      <c r="BY333" s="246">
        <f t="shared" si="247"/>
        <v>0</v>
      </c>
      <c r="BZ333" s="243">
        <f t="shared" si="248"/>
        <v>0</v>
      </c>
      <c r="CA333" s="243">
        <f t="shared" si="249"/>
        <v>0</v>
      </c>
      <c r="CB333" s="247">
        <f t="shared" si="250"/>
        <v>0</v>
      </c>
      <c r="CC333" s="246">
        <f t="shared" si="251"/>
        <v>0</v>
      </c>
      <c r="CD333" s="243">
        <f t="shared" si="252"/>
        <v>0</v>
      </c>
      <c r="CE333" s="243">
        <f t="shared" si="253"/>
        <v>0</v>
      </c>
      <c r="CF333" s="243">
        <f t="shared" si="254"/>
        <v>0</v>
      </c>
    </row>
    <row r="334" spans="1:84" ht="20.100000000000001" customHeight="1" x14ac:dyDescent="0.15">
      <c r="A334" s="252">
        <f>IF(A333="",ROW()-3-COUNTBLANK($A$4:$A333),A333+1)</f>
        <v>331</v>
      </c>
      <c r="B334" s="253">
        <f>IF(A334="","",IF(B333="",ROW()-3-COUNTBLANK($B$4:$B333),B333+1))</f>
        <v>331</v>
      </c>
      <c r="C334" s="239" t="str">
        <f t="shared" si="219"/>
        <v>S</v>
      </c>
      <c r="D334" s="240"/>
      <c r="E334" s="241" t="str">
        <f>IF(D334="","",COUNTIF($D$4:D334,D334))</f>
        <v/>
      </c>
      <c r="F334" s="310" t="str">
        <f>IF(D334="","",VLOOKUP(D334,'様式A-2'!$B$10:$E$434,4,0))</f>
        <v/>
      </c>
      <c r="G334" s="241"/>
      <c r="H334" s="241"/>
      <c r="I334" s="241"/>
      <c r="J334" s="241"/>
      <c r="K334" s="241"/>
      <c r="L334" s="346"/>
      <c r="M334" s="346"/>
      <c r="N334" s="346"/>
      <c r="O334" s="346"/>
      <c r="P334" s="388"/>
      <c r="Q334" s="242">
        <f t="shared" si="220"/>
        <v>0</v>
      </c>
      <c r="R334" s="243">
        <f t="shared" si="221"/>
        <v>0</v>
      </c>
      <c r="S334" s="243" t="str">
        <f t="shared" si="222"/>
        <v/>
      </c>
      <c r="T334" s="241"/>
      <c r="U334" s="241" t="str">
        <f t="shared" si="223"/>
        <v/>
      </c>
      <c r="V334" s="241" t="str">
        <f t="shared" si="215"/>
        <v/>
      </c>
      <c r="W334" s="241"/>
      <c r="X334" s="241"/>
      <c r="Y334" s="241" t="str">
        <f t="shared" si="224"/>
        <v/>
      </c>
      <c r="Z334" s="241" t="str">
        <f t="shared" si="225"/>
        <v/>
      </c>
      <c r="AA334" s="241" t="str">
        <f t="shared" si="216"/>
        <v/>
      </c>
      <c r="AB334" s="241" t="str">
        <f t="shared" si="226"/>
        <v/>
      </c>
      <c r="AC334" s="241" t="str">
        <f t="shared" si="227"/>
        <v/>
      </c>
      <c r="AD334" s="241" t="str">
        <f t="shared" si="228"/>
        <v/>
      </c>
      <c r="AE334" s="241" t="str">
        <f t="shared" si="217"/>
        <v/>
      </c>
      <c r="AF334" s="241" t="str">
        <f t="shared" si="218"/>
        <v/>
      </c>
      <c r="AG334" s="241"/>
      <c r="AH334" s="242" t="str">
        <f t="shared" si="256"/>
        <v/>
      </c>
      <c r="AI334" s="242" t="str">
        <f t="shared" si="229"/>
        <v/>
      </c>
      <c r="BG334" s="245">
        <f t="shared" si="230"/>
        <v>0</v>
      </c>
      <c r="BH334" s="242">
        <f t="shared" si="231"/>
        <v>0</v>
      </c>
      <c r="BI334" s="242">
        <f t="shared" si="232"/>
        <v>0</v>
      </c>
      <c r="BJ334" s="242">
        <f t="shared" si="233"/>
        <v>0</v>
      </c>
      <c r="BK334" s="351">
        <f t="shared" si="234"/>
        <v>0</v>
      </c>
      <c r="BL334" s="246">
        <f t="shared" si="235"/>
        <v>0</v>
      </c>
      <c r="BM334" s="243">
        <f t="shared" si="236"/>
        <v>0</v>
      </c>
      <c r="BN334" s="243">
        <f t="shared" si="237"/>
        <v>0</v>
      </c>
      <c r="BO334" s="247">
        <f t="shared" si="238"/>
        <v>0</v>
      </c>
      <c r="BP334" s="248">
        <f t="shared" si="239"/>
        <v>0</v>
      </c>
      <c r="BQ334" s="243">
        <f t="shared" si="240"/>
        <v>0</v>
      </c>
      <c r="BR334" s="243">
        <f t="shared" si="241"/>
        <v>0</v>
      </c>
      <c r="BS334" s="249">
        <f t="shared" si="242"/>
        <v>0</v>
      </c>
      <c r="BT334" s="255" t="str">
        <f t="shared" si="255"/>
        <v/>
      </c>
      <c r="BU334" s="350">
        <f t="shared" si="243"/>
        <v>0</v>
      </c>
      <c r="BV334" s="350">
        <f t="shared" si="244"/>
        <v>0</v>
      </c>
      <c r="BW334" s="350">
        <f t="shared" si="245"/>
        <v>0</v>
      </c>
      <c r="BX334" s="353">
        <f t="shared" si="246"/>
        <v>0</v>
      </c>
      <c r="BY334" s="246">
        <f t="shared" si="247"/>
        <v>0</v>
      </c>
      <c r="BZ334" s="243">
        <f t="shared" si="248"/>
        <v>0</v>
      </c>
      <c r="CA334" s="243">
        <f t="shared" si="249"/>
        <v>0</v>
      </c>
      <c r="CB334" s="247">
        <f t="shared" si="250"/>
        <v>0</v>
      </c>
      <c r="CC334" s="246">
        <f t="shared" si="251"/>
        <v>0</v>
      </c>
      <c r="CD334" s="243">
        <f t="shared" si="252"/>
        <v>0</v>
      </c>
      <c r="CE334" s="243">
        <f t="shared" si="253"/>
        <v>0</v>
      </c>
      <c r="CF334" s="243">
        <f t="shared" si="254"/>
        <v>0</v>
      </c>
    </row>
    <row r="335" spans="1:84" ht="20.100000000000001" customHeight="1" x14ac:dyDescent="0.15">
      <c r="A335" s="252">
        <f>IF(A334="",ROW()-3-COUNTBLANK($A$4:$A334),A334+1)</f>
        <v>332</v>
      </c>
      <c r="B335" s="253">
        <f>IF(A335="","",IF(B334="",ROW()-3-COUNTBLANK($B$4:$B334),B334+1))</f>
        <v>332</v>
      </c>
      <c r="C335" s="239" t="str">
        <f t="shared" si="219"/>
        <v>S</v>
      </c>
      <c r="D335" s="240"/>
      <c r="E335" s="241" t="str">
        <f>IF(D335="","",COUNTIF($D$4:D335,D335))</f>
        <v/>
      </c>
      <c r="F335" s="310" t="str">
        <f>IF(D335="","",VLOOKUP(D335,'様式A-2'!$B$10:$E$434,4,0))</f>
        <v/>
      </c>
      <c r="G335" s="241"/>
      <c r="H335" s="241"/>
      <c r="I335" s="241"/>
      <c r="J335" s="241"/>
      <c r="K335" s="241"/>
      <c r="L335" s="346"/>
      <c r="M335" s="346"/>
      <c r="N335" s="346"/>
      <c r="O335" s="346"/>
      <c r="P335" s="388"/>
      <c r="Q335" s="242">
        <f t="shared" si="220"/>
        <v>0</v>
      </c>
      <c r="R335" s="243">
        <f t="shared" si="221"/>
        <v>0</v>
      </c>
      <c r="S335" s="243" t="str">
        <f t="shared" si="222"/>
        <v/>
      </c>
      <c r="T335" s="241"/>
      <c r="U335" s="241" t="str">
        <f t="shared" si="223"/>
        <v/>
      </c>
      <c r="V335" s="241" t="str">
        <f t="shared" ref="V335:V398" si="257">IF(D335="","",IF(U335="対策区分判定Ⅳ","Ⅳ",IF(U335="対策区分判定Ⅲ","Ⅲ",IF(OR(U335="対策区分判定Ⅱa",U335="対策区分判定Ⅱb"),"Ⅱ",IF(U335="対策区分判定Ⅰ","Ⅰ","－")))))</f>
        <v/>
      </c>
      <c r="W335" s="241"/>
      <c r="X335" s="241"/>
      <c r="Y335" s="241" t="str">
        <f t="shared" si="224"/>
        <v/>
      </c>
      <c r="Z335" s="241" t="str">
        <f t="shared" si="225"/>
        <v/>
      </c>
      <c r="AA335" s="241" t="str">
        <f t="shared" si="216"/>
        <v/>
      </c>
      <c r="AB335" s="241" t="str">
        <f t="shared" si="226"/>
        <v/>
      </c>
      <c r="AC335" s="241" t="str">
        <f t="shared" si="227"/>
        <v/>
      </c>
      <c r="AD335" s="241" t="str">
        <f t="shared" si="228"/>
        <v/>
      </c>
      <c r="AE335" s="241" t="str">
        <f t="shared" si="217"/>
        <v/>
      </c>
      <c r="AF335" s="241" t="str">
        <f t="shared" si="218"/>
        <v/>
      </c>
      <c r="AG335" s="241"/>
      <c r="AH335" s="242" t="str">
        <f t="shared" si="256"/>
        <v/>
      </c>
      <c r="AI335" s="242" t="str">
        <f t="shared" si="229"/>
        <v/>
      </c>
      <c r="BG335" s="245">
        <f t="shared" si="230"/>
        <v>0</v>
      </c>
      <c r="BH335" s="242">
        <f t="shared" si="231"/>
        <v>0</v>
      </c>
      <c r="BI335" s="242">
        <f t="shared" si="232"/>
        <v>0</v>
      </c>
      <c r="BJ335" s="242">
        <f t="shared" si="233"/>
        <v>0</v>
      </c>
      <c r="BK335" s="351">
        <f t="shared" si="234"/>
        <v>0</v>
      </c>
      <c r="BL335" s="246">
        <f t="shared" si="235"/>
        <v>0</v>
      </c>
      <c r="BM335" s="243">
        <f t="shared" si="236"/>
        <v>0</v>
      </c>
      <c r="BN335" s="243">
        <f t="shared" si="237"/>
        <v>0</v>
      </c>
      <c r="BO335" s="247">
        <f t="shared" si="238"/>
        <v>0</v>
      </c>
      <c r="BP335" s="248">
        <f t="shared" si="239"/>
        <v>0</v>
      </c>
      <c r="BQ335" s="243">
        <f t="shared" si="240"/>
        <v>0</v>
      </c>
      <c r="BR335" s="243">
        <f t="shared" si="241"/>
        <v>0</v>
      </c>
      <c r="BS335" s="249">
        <f t="shared" si="242"/>
        <v>0</v>
      </c>
      <c r="BT335" s="255" t="str">
        <f t="shared" si="255"/>
        <v/>
      </c>
      <c r="BU335" s="350">
        <f t="shared" si="243"/>
        <v>0</v>
      </c>
      <c r="BV335" s="350">
        <f t="shared" si="244"/>
        <v>0</v>
      </c>
      <c r="BW335" s="350">
        <f t="shared" si="245"/>
        <v>0</v>
      </c>
      <c r="BX335" s="353">
        <f t="shared" si="246"/>
        <v>0</v>
      </c>
      <c r="BY335" s="246">
        <f t="shared" si="247"/>
        <v>0</v>
      </c>
      <c r="BZ335" s="243">
        <f t="shared" si="248"/>
        <v>0</v>
      </c>
      <c r="CA335" s="243">
        <f t="shared" si="249"/>
        <v>0</v>
      </c>
      <c r="CB335" s="247">
        <f t="shared" si="250"/>
        <v>0</v>
      </c>
      <c r="CC335" s="246">
        <f t="shared" si="251"/>
        <v>0</v>
      </c>
      <c r="CD335" s="243">
        <f t="shared" si="252"/>
        <v>0</v>
      </c>
      <c r="CE335" s="243">
        <f t="shared" si="253"/>
        <v>0</v>
      </c>
      <c r="CF335" s="243">
        <f t="shared" si="254"/>
        <v>0</v>
      </c>
    </row>
    <row r="336" spans="1:84" ht="20.100000000000001" customHeight="1" x14ac:dyDescent="0.15">
      <c r="A336" s="252">
        <f>IF(A335="",ROW()-3-COUNTBLANK($A$4:$A335),A335+1)</f>
        <v>333</v>
      </c>
      <c r="B336" s="253">
        <f>IF(A336="","",IF(B335="",ROW()-3-COUNTBLANK($B$4:$B335),B335+1))</f>
        <v>333</v>
      </c>
      <c r="C336" s="239" t="str">
        <f t="shared" si="219"/>
        <v>S</v>
      </c>
      <c r="D336" s="240"/>
      <c r="E336" s="241" t="str">
        <f>IF(D336="","",COUNTIF($D$4:D336,D336))</f>
        <v/>
      </c>
      <c r="F336" s="310" t="str">
        <f>IF(D336="","",VLOOKUP(D336,'様式A-2'!$B$10:$E$434,4,0))</f>
        <v/>
      </c>
      <c r="G336" s="241"/>
      <c r="H336" s="241"/>
      <c r="I336" s="241"/>
      <c r="J336" s="241"/>
      <c r="K336" s="241"/>
      <c r="L336" s="346"/>
      <c r="M336" s="346"/>
      <c r="N336" s="346"/>
      <c r="O336" s="346"/>
      <c r="P336" s="388"/>
      <c r="Q336" s="242">
        <f t="shared" si="220"/>
        <v>0</v>
      </c>
      <c r="R336" s="243">
        <f t="shared" si="221"/>
        <v>0</v>
      </c>
      <c r="S336" s="243" t="str">
        <f t="shared" si="222"/>
        <v/>
      </c>
      <c r="T336" s="241"/>
      <c r="U336" s="241" t="str">
        <f t="shared" si="223"/>
        <v/>
      </c>
      <c r="V336" s="241" t="str">
        <f t="shared" si="257"/>
        <v/>
      </c>
      <c r="W336" s="241"/>
      <c r="X336" s="241"/>
      <c r="Y336" s="241" t="str">
        <f t="shared" si="224"/>
        <v/>
      </c>
      <c r="Z336" s="241" t="str">
        <f t="shared" si="225"/>
        <v/>
      </c>
      <c r="AA336" s="241" t="str">
        <f t="shared" si="216"/>
        <v/>
      </c>
      <c r="AB336" s="241" t="str">
        <f t="shared" si="226"/>
        <v/>
      </c>
      <c r="AC336" s="241" t="str">
        <f t="shared" si="227"/>
        <v/>
      </c>
      <c r="AD336" s="241" t="str">
        <f t="shared" si="228"/>
        <v/>
      </c>
      <c r="AE336" s="241" t="str">
        <f t="shared" si="217"/>
        <v/>
      </c>
      <c r="AF336" s="241" t="str">
        <f t="shared" si="218"/>
        <v/>
      </c>
      <c r="AG336" s="241"/>
      <c r="AH336" s="242" t="str">
        <f t="shared" si="256"/>
        <v/>
      </c>
      <c r="AI336" s="242" t="str">
        <f t="shared" si="229"/>
        <v/>
      </c>
      <c r="BG336" s="245">
        <f t="shared" si="230"/>
        <v>0</v>
      </c>
      <c r="BH336" s="242">
        <f t="shared" si="231"/>
        <v>0</v>
      </c>
      <c r="BI336" s="242">
        <f t="shared" si="232"/>
        <v>0</v>
      </c>
      <c r="BJ336" s="242">
        <f t="shared" si="233"/>
        <v>0</v>
      </c>
      <c r="BK336" s="351">
        <f t="shared" si="234"/>
        <v>0</v>
      </c>
      <c r="BL336" s="246">
        <f t="shared" si="235"/>
        <v>0</v>
      </c>
      <c r="BM336" s="243">
        <f t="shared" si="236"/>
        <v>0</v>
      </c>
      <c r="BN336" s="243">
        <f t="shared" si="237"/>
        <v>0</v>
      </c>
      <c r="BO336" s="247">
        <f t="shared" si="238"/>
        <v>0</v>
      </c>
      <c r="BP336" s="248">
        <f t="shared" si="239"/>
        <v>0</v>
      </c>
      <c r="BQ336" s="243">
        <f t="shared" si="240"/>
        <v>0</v>
      </c>
      <c r="BR336" s="243">
        <f t="shared" si="241"/>
        <v>0</v>
      </c>
      <c r="BS336" s="249">
        <f t="shared" si="242"/>
        <v>0</v>
      </c>
      <c r="BT336" s="255" t="str">
        <f t="shared" si="255"/>
        <v/>
      </c>
      <c r="BU336" s="350">
        <f t="shared" si="243"/>
        <v>0</v>
      </c>
      <c r="BV336" s="350">
        <f t="shared" si="244"/>
        <v>0</v>
      </c>
      <c r="BW336" s="350">
        <f t="shared" si="245"/>
        <v>0</v>
      </c>
      <c r="BX336" s="353">
        <f t="shared" si="246"/>
        <v>0</v>
      </c>
      <c r="BY336" s="246">
        <f t="shared" si="247"/>
        <v>0</v>
      </c>
      <c r="BZ336" s="243">
        <f t="shared" si="248"/>
        <v>0</v>
      </c>
      <c r="CA336" s="243">
        <f t="shared" si="249"/>
        <v>0</v>
      </c>
      <c r="CB336" s="247">
        <f t="shared" si="250"/>
        <v>0</v>
      </c>
      <c r="CC336" s="246">
        <f t="shared" si="251"/>
        <v>0</v>
      </c>
      <c r="CD336" s="243">
        <f t="shared" si="252"/>
        <v>0</v>
      </c>
      <c r="CE336" s="243">
        <f t="shared" si="253"/>
        <v>0</v>
      </c>
      <c r="CF336" s="243">
        <f t="shared" si="254"/>
        <v>0</v>
      </c>
    </row>
    <row r="337" spans="1:84" ht="20.100000000000001" customHeight="1" x14ac:dyDescent="0.15">
      <c r="A337" s="252">
        <f>IF(A336="",ROW()-3-COUNTBLANK($A$4:$A336),A336+1)</f>
        <v>334</v>
      </c>
      <c r="B337" s="253">
        <f>IF(A337="","",IF(B336="",ROW()-3-COUNTBLANK($B$4:$B336),B336+1))</f>
        <v>334</v>
      </c>
      <c r="C337" s="239" t="str">
        <f t="shared" si="219"/>
        <v>S</v>
      </c>
      <c r="D337" s="240"/>
      <c r="E337" s="241" t="str">
        <f>IF(D337="","",COUNTIF($D$4:D337,D337))</f>
        <v/>
      </c>
      <c r="F337" s="310" t="str">
        <f>IF(D337="","",VLOOKUP(D337,'様式A-2'!$B$10:$E$434,4,0))</f>
        <v/>
      </c>
      <c r="G337" s="241"/>
      <c r="H337" s="241"/>
      <c r="I337" s="241"/>
      <c r="J337" s="241"/>
      <c r="K337" s="241"/>
      <c r="L337" s="346"/>
      <c r="M337" s="346"/>
      <c r="N337" s="346"/>
      <c r="O337" s="346"/>
      <c r="P337" s="388"/>
      <c r="Q337" s="242">
        <f t="shared" si="220"/>
        <v>0</v>
      </c>
      <c r="R337" s="243">
        <f t="shared" si="221"/>
        <v>0</v>
      </c>
      <c r="S337" s="243" t="str">
        <f t="shared" si="222"/>
        <v/>
      </c>
      <c r="T337" s="241"/>
      <c r="U337" s="241" t="str">
        <f t="shared" si="223"/>
        <v/>
      </c>
      <c r="V337" s="241" t="str">
        <f t="shared" si="257"/>
        <v/>
      </c>
      <c r="W337" s="241"/>
      <c r="X337" s="241"/>
      <c r="Y337" s="241" t="str">
        <f t="shared" si="224"/>
        <v/>
      </c>
      <c r="Z337" s="241" t="str">
        <f t="shared" si="225"/>
        <v/>
      </c>
      <c r="AA337" s="241" t="str">
        <f t="shared" si="216"/>
        <v/>
      </c>
      <c r="AB337" s="241" t="str">
        <f t="shared" si="226"/>
        <v/>
      </c>
      <c r="AC337" s="241" t="str">
        <f t="shared" si="227"/>
        <v/>
      </c>
      <c r="AD337" s="241" t="str">
        <f t="shared" si="228"/>
        <v/>
      </c>
      <c r="AE337" s="241" t="str">
        <f t="shared" si="217"/>
        <v/>
      </c>
      <c r="AF337" s="241" t="str">
        <f t="shared" si="218"/>
        <v/>
      </c>
      <c r="AG337" s="241"/>
      <c r="AH337" s="242" t="str">
        <f t="shared" si="256"/>
        <v/>
      </c>
      <c r="AI337" s="242" t="str">
        <f t="shared" si="229"/>
        <v/>
      </c>
      <c r="BG337" s="245">
        <f t="shared" si="230"/>
        <v>0</v>
      </c>
      <c r="BH337" s="242">
        <f t="shared" si="231"/>
        <v>0</v>
      </c>
      <c r="BI337" s="242">
        <f t="shared" si="232"/>
        <v>0</v>
      </c>
      <c r="BJ337" s="242">
        <f t="shared" si="233"/>
        <v>0</v>
      </c>
      <c r="BK337" s="351">
        <f t="shared" si="234"/>
        <v>0</v>
      </c>
      <c r="BL337" s="246">
        <f t="shared" si="235"/>
        <v>0</v>
      </c>
      <c r="BM337" s="243">
        <f t="shared" si="236"/>
        <v>0</v>
      </c>
      <c r="BN337" s="243">
        <f t="shared" si="237"/>
        <v>0</v>
      </c>
      <c r="BO337" s="247">
        <f t="shared" si="238"/>
        <v>0</v>
      </c>
      <c r="BP337" s="248">
        <f t="shared" si="239"/>
        <v>0</v>
      </c>
      <c r="BQ337" s="243">
        <f t="shared" si="240"/>
        <v>0</v>
      </c>
      <c r="BR337" s="243">
        <f t="shared" si="241"/>
        <v>0</v>
      </c>
      <c r="BS337" s="249">
        <f t="shared" si="242"/>
        <v>0</v>
      </c>
      <c r="BT337" s="255" t="str">
        <f t="shared" si="255"/>
        <v/>
      </c>
      <c r="BU337" s="350">
        <f t="shared" si="243"/>
        <v>0</v>
      </c>
      <c r="BV337" s="350">
        <f t="shared" si="244"/>
        <v>0</v>
      </c>
      <c r="BW337" s="350">
        <f t="shared" si="245"/>
        <v>0</v>
      </c>
      <c r="BX337" s="353">
        <f t="shared" si="246"/>
        <v>0</v>
      </c>
      <c r="BY337" s="246">
        <f t="shared" si="247"/>
        <v>0</v>
      </c>
      <c r="BZ337" s="243">
        <f t="shared" si="248"/>
        <v>0</v>
      </c>
      <c r="CA337" s="243">
        <f t="shared" si="249"/>
        <v>0</v>
      </c>
      <c r="CB337" s="247">
        <f t="shared" si="250"/>
        <v>0</v>
      </c>
      <c r="CC337" s="246">
        <f t="shared" si="251"/>
        <v>0</v>
      </c>
      <c r="CD337" s="243">
        <f t="shared" si="252"/>
        <v>0</v>
      </c>
      <c r="CE337" s="243">
        <f t="shared" si="253"/>
        <v>0</v>
      </c>
      <c r="CF337" s="243">
        <f t="shared" si="254"/>
        <v>0</v>
      </c>
    </row>
    <row r="338" spans="1:84" ht="20.100000000000001" customHeight="1" x14ac:dyDescent="0.15">
      <c r="A338" s="252">
        <f>IF(A337="",ROW()-3-COUNTBLANK($A$4:$A337),A337+1)</f>
        <v>335</v>
      </c>
      <c r="B338" s="253">
        <f>IF(A338="","",IF(B337="",ROW()-3-COUNTBLANK($B$4:$B337),B337+1))</f>
        <v>335</v>
      </c>
      <c r="C338" s="239" t="str">
        <f t="shared" si="219"/>
        <v>S</v>
      </c>
      <c r="D338" s="240"/>
      <c r="E338" s="241" t="str">
        <f>IF(D338="","",COUNTIF($D$4:D338,D338))</f>
        <v/>
      </c>
      <c r="F338" s="310" t="str">
        <f>IF(D338="","",VLOOKUP(D338,'様式A-2'!$B$10:$E$434,4,0))</f>
        <v/>
      </c>
      <c r="G338" s="241"/>
      <c r="H338" s="241"/>
      <c r="I338" s="241"/>
      <c r="J338" s="241"/>
      <c r="K338" s="241"/>
      <c r="L338" s="346"/>
      <c r="M338" s="346"/>
      <c r="N338" s="346"/>
      <c r="O338" s="346"/>
      <c r="P338" s="388"/>
      <c r="Q338" s="242">
        <f t="shared" si="220"/>
        <v>0</v>
      </c>
      <c r="R338" s="243">
        <f t="shared" si="221"/>
        <v>0</v>
      </c>
      <c r="S338" s="243" t="str">
        <f t="shared" si="222"/>
        <v/>
      </c>
      <c r="T338" s="241"/>
      <c r="U338" s="241" t="str">
        <f t="shared" si="223"/>
        <v/>
      </c>
      <c r="V338" s="241" t="str">
        <f t="shared" si="257"/>
        <v/>
      </c>
      <c r="W338" s="241"/>
      <c r="X338" s="241"/>
      <c r="Y338" s="241" t="str">
        <f t="shared" si="224"/>
        <v/>
      </c>
      <c r="Z338" s="241" t="str">
        <f t="shared" si="225"/>
        <v/>
      </c>
      <c r="AA338" s="241" t="str">
        <f t="shared" si="216"/>
        <v/>
      </c>
      <c r="AB338" s="241" t="str">
        <f t="shared" si="226"/>
        <v/>
      </c>
      <c r="AC338" s="241" t="str">
        <f t="shared" si="227"/>
        <v/>
      </c>
      <c r="AD338" s="241" t="str">
        <f t="shared" si="228"/>
        <v/>
      </c>
      <c r="AE338" s="241" t="str">
        <f t="shared" si="217"/>
        <v/>
      </c>
      <c r="AF338" s="241" t="str">
        <f t="shared" si="218"/>
        <v/>
      </c>
      <c r="AG338" s="241"/>
      <c r="AH338" s="242" t="str">
        <f t="shared" si="256"/>
        <v/>
      </c>
      <c r="AI338" s="242" t="str">
        <f t="shared" si="229"/>
        <v/>
      </c>
      <c r="BG338" s="245">
        <f t="shared" si="230"/>
        <v>0</v>
      </c>
      <c r="BH338" s="242">
        <f t="shared" si="231"/>
        <v>0</v>
      </c>
      <c r="BI338" s="242">
        <f t="shared" si="232"/>
        <v>0</v>
      </c>
      <c r="BJ338" s="242">
        <f t="shared" si="233"/>
        <v>0</v>
      </c>
      <c r="BK338" s="351">
        <f t="shared" si="234"/>
        <v>0</v>
      </c>
      <c r="BL338" s="246">
        <f t="shared" si="235"/>
        <v>0</v>
      </c>
      <c r="BM338" s="243">
        <f t="shared" si="236"/>
        <v>0</v>
      </c>
      <c r="BN338" s="243">
        <f t="shared" si="237"/>
        <v>0</v>
      </c>
      <c r="BO338" s="247">
        <f t="shared" si="238"/>
        <v>0</v>
      </c>
      <c r="BP338" s="248">
        <f t="shared" si="239"/>
        <v>0</v>
      </c>
      <c r="BQ338" s="243">
        <f t="shared" si="240"/>
        <v>0</v>
      </c>
      <c r="BR338" s="243">
        <f t="shared" si="241"/>
        <v>0</v>
      </c>
      <c r="BS338" s="249">
        <f t="shared" si="242"/>
        <v>0</v>
      </c>
      <c r="BT338" s="255" t="str">
        <f t="shared" si="255"/>
        <v/>
      </c>
      <c r="BU338" s="350">
        <f t="shared" si="243"/>
        <v>0</v>
      </c>
      <c r="BV338" s="350">
        <f t="shared" si="244"/>
        <v>0</v>
      </c>
      <c r="BW338" s="350">
        <f t="shared" si="245"/>
        <v>0</v>
      </c>
      <c r="BX338" s="353">
        <f t="shared" si="246"/>
        <v>0</v>
      </c>
      <c r="BY338" s="246">
        <f t="shared" si="247"/>
        <v>0</v>
      </c>
      <c r="BZ338" s="243">
        <f t="shared" si="248"/>
        <v>0</v>
      </c>
      <c r="CA338" s="243">
        <f t="shared" si="249"/>
        <v>0</v>
      </c>
      <c r="CB338" s="247">
        <f t="shared" si="250"/>
        <v>0</v>
      </c>
      <c r="CC338" s="246">
        <f t="shared" si="251"/>
        <v>0</v>
      </c>
      <c r="CD338" s="243">
        <f t="shared" si="252"/>
        <v>0</v>
      </c>
      <c r="CE338" s="243">
        <f t="shared" si="253"/>
        <v>0</v>
      </c>
      <c r="CF338" s="243">
        <f t="shared" si="254"/>
        <v>0</v>
      </c>
    </row>
    <row r="339" spans="1:84" ht="20.100000000000001" customHeight="1" x14ac:dyDescent="0.15">
      <c r="A339" s="252">
        <f>IF(A338="",ROW()-3-COUNTBLANK($A$4:$A338),A338+1)</f>
        <v>336</v>
      </c>
      <c r="B339" s="253">
        <f>IF(A339="","",IF(B338="",ROW()-3-COUNTBLANK($B$4:$B338),B338+1))</f>
        <v>336</v>
      </c>
      <c r="C339" s="239" t="str">
        <f t="shared" si="219"/>
        <v>S</v>
      </c>
      <c r="D339" s="240"/>
      <c r="E339" s="241" t="str">
        <f>IF(D339="","",COUNTIF($D$4:D339,D339))</f>
        <v/>
      </c>
      <c r="F339" s="310" t="str">
        <f>IF(D339="","",VLOOKUP(D339,'様式A-2'!$B$10:$E$434,4,0))</f>
        <v/>
      </c>
      <c r="G339" s="241"/>
      <c r="H339" s="241"/>
      <c r="I339" s="241"/>
      <c r="J339" s="241"/>
      <c r="K339" s="241"/>
      <c r="L339" s="346"/>
      <c r="M339" s="346"/>
      <c r="N339" s="346"/>
      <c r="O339" s="346"/>
      <c r="P339" s="388"/>
      <c r="Q339" s="242">
        <f t="shared" si="220"/>
        <v>0</v>
      </c>
      <c r="R339" s="243">
        <f t="shared" si="221"/>
        <v>0</v>
      </c>
      <c r="S339" s="243" t="str">
        <f t="shared" si="222"/>
        <v/>
      </c>
      <c r="T339" s="241"/>
      <c r="U339" s="241" t="str">
        <f t="shared" si="223"/>
        <v/>
      </c>
      <c r="V339" s="241" t="str">
        <f t="shared" si="257"/>
        <v/>
      </c>
      <c r="W339" s="241"/>
      <c r="X339" s="241"/>
      <c r="Y339" s="241" t="str">
        <f t="shared" si="224"/>
        <v/>
      </c>
      <c r="Z339" s="241" t="str">
        <f t="shared" si="225"/>
        <v/>
      </c>
      <c r="AA339" s="241" t="str">
        <f t="shared" si="216"/>
        <v/>
      </c>
      <c r="AB339" s="241" t="str">
        <f t="shared" si="226"/>
        <v/>
      </c>
      <c r="AC339" s="241" t="str">
        <f t="shared" si="227"/>
        <v/>
      </c>
      <c r="AD339" s="241" t="str">
        <f t="shared" si="228"/>
        <v/>
      </c>
      <c r="AE339" s="241" t="str">
        <f t="shared" si="217"/>
        <v/>
      </c>
      <c r="AF339" s="241" t="str">
        <f t="shared" si="218"/>
        <v/>
      </c>
      <c r="AG339" s="241"/>
      <c r="AH339" s="242" t="str">
        <f t="shared" si="256"/>
        <v/>
      </c>
      <c r="AI339" s="242" t="str">
        <f t="shared" si="229"/>
        <v/>
      </c>
      <c r="BG339" s="245">
        <f t="shared" si="230"/>
        <v>0</v>
      </c>
      <c r="BH339" s="242">
        <f t="shared" si="231"/>
        <v>0</v>
      </c>
      <c r="BI339" s="242">
        <f t="shared" si="232"/>
        <v>0</v>
      </c>
      <c r="BJ339" s="242">
        <f t="shared" si="233"/>
        <v>0</v>
      </c>
      <c r="BK339" s="351">
        <f t="shared" si="234"/>
        <v>0</v>
      </c>
      <c r="BL339" s="246">
        <f t="shared" si="235"/>
        <v>0</v>
      </c>
      <c r="BM339" s="243">
        <f t="shared" si="236"/>
        <v>0</v>
      </c>
      <c r="BN339" s="243">
        <f t="shared" si="237"/>
        <v>0</v>
      </c>
      <c r="BO339" s="247">
        <f t="shared" si="238"/>
        <v>0</v>
      </c>
      <c r="BP339" s="248">
        <f t="shared" si="239"/>
        <v>0</v>
      </c>
      <c r="BQ339" s="243">
        <f t="shared" si="240"/>
        <v>0</v>
      </c>
      <c r="BR339" s="243">
        <f t="shared" si="241"/>
        <v>0</v>
      </c>
      <c r="BS339" s="249">
        <f t="shared" si="242"/>
        <v>0</v>
      </c>
      <c r="BT339" s="255" t="str">
        <f t="shared" si="255"/>
        <v/>
      </c>
      <c r="BU339" s="350">
        <f t="shared" si="243"/>
        <v>0</v>
      </c>
      <c r="BV339" s="350">
        <f t="shared" si="244"/>
        <v>0</v>
      </c>
      <c r="BW339" s="350">
        <f t="shared" si="245"/>
        <v>0</v>
      </c>
      <c r="BX339" s="353">
        <f t="shared" si="246"/>
        <v>0</v>
      </c>
      <c r="BY339" s="246">
        <f t="shared" si="247"/>
        <v>0</v>
      </c>
      <c r="BZ339" s="243">
        <f t="shared" si="248"/>
        <v>0</v>
      </c>
      <c r="CA339" s="243">
        <f t="shared" si="249"/>
        <v>0</v>
      </c>
      <c r="CB339" s="247">
        <f t="shared" si="250"/>
        <v>0</v>
      </c>
      <c r="CC339" s="246">
        <f t="shared" si="251"/>
        <v>0</v>
      </c>
      <c r="CD339" s="243">
        <f t="shared" si="252"/>
        <v>0</v>
      </c>
      <c r="CE339" s="243">
        <f t="shared" si="253"/>
        <v>0</v>
      </c>
      <c r="CF339" s="243">
        <f t="shared" si="254"/>
        <v>0</v>
      </c>
    </row>
    <row r="340" spans="1:84" ht="20.100000000000001" customHeight="1" x14ac:dyDescent="0.15">
      <c r="A340" s="252">
        <f>IF(A339="",ROW()-3-COUNTBLANK($A$4:$A339),A339+1)</f>
        <v>337</v>
      </c>
      <c r="B340" s="253">
        <f>IF(A340="","",IF(B339="",ROW()-3-COUNTBLANK($B$4:$B339),B339+1))</f>
        <v>337</v>
      </c>
      <c r="C340" s="239" t="str">
        <f t="shared" si="219"/>
        <v>S</v>
      </c>
      <c r="D340" s="240"/>
      <c r="E340" s="241" t="str">
        <f>IF(D340="","",COUNTIF($D$4:D340,D340))</f>
        <v/>
      </c>
      <c r="F340" s="310" t="str">
        <f>IF(D340="","",VLOOKUP(D340,'様式A-2'!$B$10:$E$434,4,0))</f>
        <v/>
      </c>
      <c r="G340" s="241"/>
      <c r="H340" s="241"/>
      <c r="I340" s="241"/>
      <c r="J340" s="241"/>
      <c r="K340" s="241"/>
      <c r="L340" s="346"/>
      <c r="M340" s="346"/>
      <c r="N340" s="346"/>
      <c r="O340" s="346"/>
      <c r="P340" s="388"/>
      <c r="Q340" s="242">
        <f t="shared" si="220"/>
        <v>0</v>
      </c>
      <c r="R340" s="243">
        <f t="shared" si="221"/>
        <v>0</v>
      </c>
      <c r="S340" s="243" t="str">
        <f t="shared" si="222"/>
        <v/>
      </c>
      <c r="T340" s="241"/>
      <c r="U340" s="241" t="str">
        <f t="shared" si="223"/>
        <v/>
      </c>
      <c r="V340" s="241" t="str">
        <f t="shared" si="257"/>
        <v/>
      </c>
      <c r="W340" s="241"/>
      <c r="X340" s="241"/>
      <c r="Y340" s="241" t="str">
        <f t="shared" si="224"/>
        <v/>
      </c>
      <c r="Z340" s="241" t="str">
        <f t="shared" si="225"/>
        <v/>
      </c>
      <c r="AA340" s="241" t="str">
        <f t="shared" si="216"/>
        <v/>
      </c>
      <c r="AB340" s="241" t="str">
        <f t="shared" si="226"/>
        <v/>
      </c>
      <c r="AC340" s="241" t="str">
        <f t="shared" si="227"/>
        <v/>
      </c>
      <c r="AD340" s="241" t="str">
        <f t="shared" si="228"/>
        <v/>
      </c>
      <c r="AE340" s="241" t="str">
        <f t="shared" si="217"/>
        <v/>
      </c>
      <c r="AF340" s="241" t="str">
        <f t="shared" si="218"/>
        <v/>
      </c>
      <c r="AG340" s="241"/>
      <c r="AH340" s="242" t="str">
        <f t="shared" si="256"/>
        <v/>
      </c>
      <c r="AI340" s="242" t="str">
        <f t="shared" si="229"/>
        <v/>
      </c>
      <c r="BG340" s="245">
        <f t="shared" si="230"/>
        <v>0</v>
      </c>
      <c r="BH340" s="242">
        <f t="shared" si="231"/>
        <v>0</v>
      </c>
      <c r="BI340" s="242">
        <f t="shared" si="232"/>
        <v>0</v>
      </c>
      <c r="BJ340" s="242">
        <f t="shared" si="233"/>
        <v>0</v>
      </c>
      <c r="BK340" s="351">
        <f t="shared" si="234"/>
        <v>0</v>
      </c>
      <c r="BL340" s="246">
        <f t="shared" si="235"/>
        <v>0</v>
      </c>
      <c r="BM340" s="243">
        <f t="shared" si="236"/>
        <v>0</v>
      </c>
      <c r="BN340" s="243">
        <f t="shared" si="237"/>
        <v>0</v>
      </c>
      <c r="BO340" s="247">
        <f t="shared" si="238"/>
        <v>0</v>
      </c>
      <c r="BP340" s="248">
        <f t="shared" si="239"/>
        <v>0</v>
      </c>
      <c r="BQ340" s="243">
        <f t="shared" si="240"/>
        <v>0</v>
      </c>
      <c r="BR340" s="243">
        <f t="shared" si="241"/>
        <v>0</v>
      </c>
      <c r="BS340" s="249">
        <f t="shared" si="242"/>
        <v>0</v>
      </c>
      <c r="BT340" s="255" t="str">
        <f t="shared" si="255"/>
        <v/>
      </c>
      <c r="BU340" s="350">
        <f t="shared" si="243"/>
        <v>0</v>
      </c>
      <c r="BV340" s="350">
        <f t="shared" si="244"/>
        <v>0</v>
      </c>
      <c r="BW340" s="350">
        <f t="shared" si="245"/>
        <v>0</v>
      </c>
      <c r="BX340" s="353">
        <f t="shared" si="246"/>
        <v>0</v>
      </c>
      <c r="BY340" s="246">
        <f t="shared" si="247"/>
        <v>0</v>
      </c>
      <c r="BZ340" s="243">
        <f t="shared" si="248"/>
        <v>0</v>
      </c>
      <c r="CA340" s="243">
        <f t="shared" si="249"/>
        <v>0</v>
      </c>
      <c r="CB340" s="247">
        <f t="shared" si="250"/>
        <v>0</v>
      </c>
      <c r="CC340" s="246">
        <f t="shared" si="251"/>
        <v>0</v>
      </c>
      <c r="CD340" s="243">
        <f t="shared" si="252"/>
        <v>0</v>
      </c>
      <c r="CE340" s="243">
        <f t="shared" si="253"/>
        <v>0</v>
      </c>
      <c r="CF340" s="243">
        <f t="shared" si="254"/>
        <v>0</v>
      </c>
    </row>
    <row r="341" spans="1:84" ht="20.100000000000001" customHeight="1" x14ac:dyDescent="0.15">
      <c r="A341" s="252">
        <f>IF(A340="",ROW()-3-COUNTBLANK($A$4:$A340),A340+1)</f>
        <v>338</v>
      </c>
      <c r="B341" s="253">
        <f>IF(A341="","",IF(B340="",ROW()-3-COUNTBLANK($B$4:$B340),B340+1))</f>
        <v>338</v>
      </c>
      <c r="C341" s="239" t="str">
        <f t="shared" si="219"/>
        <v>S</v>
      </c>
      <c r="D341" s="240"/>
      <c r="E341" s="241" t="str">
        <f>IF(D341="","",COUNTIF($D$4:D341,D341))</f>
        <v/>
      </c>
      <c r="F341" s="310" t="str">
        <f>IF(D341="","",VLOOKUP(D341,'様式A-2'!$B$10:$E$434,4,0))</f>
        <v/>
      </c>
      <c r="G341" s="241"/>
      <c r="H341" s="241"/>
      <c r="I341" s="241"/>
      <c r="J341" s="241"/>
      <c r="K341" s="241"/>
      <c r="L341" s="346"/>
      <c r="M341" s="346"/>
      <c r="N341" s="346"/>
      <c r="O341" s="346"/>
      <c r="P341" s="388"/>
      <c r="Q341" s="242">
        <f t="shared" si="220"/>
        <v>0</v>
      </c>
      <c r="R341" s="243">
        <f t="shared" si="221"/>
        <v>0</v>
      </c>
      <c r="S341" s="243" t="str">
        <f t="shared" si="222"/>
        <v/>
      </c>
      <c r="T341" s="241"/>
      <c r="U341" s="241" t="str">
        <f t="shared" si="223"/>
        <v/>
      </c>
      <c r="V341" s="241" t="str">
        <f t="shared" si="257"/>
        <v/>
      </c>
      <c r="W341" s="241"/>
      <c r="X341" s="241"/>
      <c r="Y341" s="241" t="str">
        <f t="shared" si="224"/>
        <v/>
      </c>
      <c r="Z341" s="241" t="str">
        <f t="shared" si="225"/>
        <v/>
      </c>
      <c r="AA341" s="241" t="str">
        <f t="shared" si="216"/>
        <v/>
      </c>
      <c r="AB341" s="241" t="str">
        <f t="shared" si="226"/>
        <v/>
      </c>
      <c r="AC341" s="241" t="str">
        <f t="shared" si="227"/>
        <v/>
      </c>
      <c r="AD341" s="241" t="str">
        <f t="shared" si="228"/>
        <v/>
      </c>
      <c r="AE341" s="241" t="str">
        <f t="shared" si="217"/>
        <v/>
      </c>
      <c r="AF341" s="241" t="str">
        <f t="shared" si="218"/>
        <v/>
      </c>
      <c r="AG341" s="241"/>
      <c r="AH341" s="242" t="str">
        <f t="shared" si="256"/>
        <v/>
      </c>
      <c r="AI341" s="242" t="str">
        <f t="shared" si="229"/>
        <v/>
      </c>
      <c r="BG341" s="245">
        <f t="shared" si="230"/>
        <v>0</v>
      </c>
      <c r="BH341" s="242">
        <f t="shared" si="231"/>
        <v>0</v>
      </c>
      <c r="BI341" s="242">
        <f t="shared" si="232"/>
        <v>0</v>
      </c>
      <c r="BJ341" s="242">
        <f t="shared" si="233"/>
        <v>0</v>
      </c>
      <c r="BK341" s="351">
        <f t="shared" si="234"/>
        <v>0</v>
      </c>
      <c r="BL341" s="246">
        <f t="shared" si="235"/>
        <v>0</v>
      </c>
      <c r="BM341" s="243">
        <f t="shared" si="236"/>
        <v>0</v>
      </c>
      <c r="BN341" s="243">
        <f t="shared" si="237"/>
        <v>0</v>
      </c>
      <c r="BO341" s="247">
        <f t="shared" si="238"/>
        <v>0</v>
      </c>
      <c r="BP341" s="248">
        <f t="shared" si="239"/>
        <v>0</v>
      </c>
      <c r="BQ341" s="243">
        <f t="shared" si="240"/>
        <v>0</v>
      </c>
      <c r="BR341" s="243">
        <f t="shared" si="241"/>
        <v>0</v>
      </c>
      <c r="BS341" s="249">
        <f t="shared" si="242"/>
        <v>0</v>
      </c>
      <c r="BT341" s="255" t="str">
        <f t="shared" si="255"/>
        <v/>
      </c>
      <c r="BU341" s="350">
        <f t="shared" si="243"/>
        <v>0</v>
      </c>
      <c r="BV341" s="350">
        <f t="shared" si="244"/>
        <v>0</v>
      </c>
      <c r="BW341" s="350">
        <f t="shared" si="245"/>
        <v>0</v>
      </c>
      <c r="BX341" s="353">
        <f t="shared" si="246"/>
        <v>0</v>
      </c>
      <c r="BY341" s="246">
        <f t="shared" si="247"/>
        <v>0</v>
      </c>
      <c r="BZ341" s="243">
        <f t="shared" si="248"/>
        <v>0</v>
      </c>
      <c r="CA341" s="243">
        <f t="shared" si="249"/>
        <v>0</v>
      </c>
      <c r="CB341" s="247">
        <f t="shared" si="250"/>
        <v>0</v>
      </c>
      <c r="CC341" s="246">
        <f t="shared" si="251"/>
        <v>0</v>
      </c>
      <c r="CD341" s="243">
        <f t="shared" si="252"/>
        <v>0</v>
      </c>
      <c r="CE341" s="243">
        <f t="shared" si="253"/>
        <v>0</v>
      </c>
      <c r="CF341" s="243">
        <f t="shared" si="254"/>
        <v>0</v>
      </c>
    </row>
    <row r="342" spans="1:84" ht="20.100000000000001" customHeight="1" x14ac:dyDescent="0.15">
      <c r="A342" s="252">
        <f>IF(A341="",ROW()-3-COUNTBLANK($A$4:$A341),A341+1)</f>
        <v>339</v>
      </c>
      <c r="B342" s="253">
        <f>IF(A342="","",IF(B341="",ROW()-3-COUNTBLANK($B$4:$B341),B341+1))</f>
        <v>339</v>
      </c>
      <c r="C342" s="239" t="str">
        <f t="shared" si="219"/>
        <v>S</v>
      </c>
      <c r="D342" s="240"/>
      <c r="E342" s="241" t="str">
        <f>IF(D342="","",COUNTIF($D$4:D342,D342))</f>
        <v/>
      </c>
      <c r="F342" s="310" t="str">
        <f>IF(D342="","",VLOOKUP(D342,'様式A-2'!$B$10:$E$434,4,0))</f>
        <v/>
      </c>
      <c r="G342" s="241"/>
      <c r="H342" s="241"/>
      <c r="I342" s="241"/>
      <c r="J342" s="241"/>
      <c r="K342" s="241"/>
      <c r="L342" s="346"/>
      <c r="M342" s="346"/>
      <c r="N342" s="346"/>
      <c r="O342" s="346"/>
      <c r="P342" s="388"/>
      <c r="Q342" s="242">
        <f t="shared" si="220"/>
        <v>0</v>
      </c>
      <c r="R342" s="243">
        <f t="shared" si="221"/>
        <v>0</v>
      </c>
      <c r="S342" s="243" t="str">
        <f t="shared" si="222"/>
        <v/>
      </c>
      <c r="T342" s="241"/>
      <c r="U342" s="241" t="str">
        <f t="shared" si="223"/>
        <v/>
      </c>
      <c r="V342" s="241" t="str">
        <f t="shared" si="257"/>
        <v/>
      </c>
      <c r="W342" s="241"/>
      <c r="X342" s="241"/>
      <c r="Y342" s="241" t="str">
        <f t="shared" si="224"/>
        <v/>
      </c>
      <c r="Z342" s="241" t="str">
        <f t="shared" si="225"/>
        <v/>
      </c>
      <c r="AA342" s="241" t="str">
        <f t="shared" si="216"/>
        <v/>
      </c>
      <c r="AB342" s="241" t="str">
        <f t="shared" si="226"/>
        <v/>
      </c>
      <c r="AC342" s="241" t="str">
        <f t="shared" si="227"/>
        <v/>
      </c>
      <c r="AD342" s="241" t="str">
        <f t="shared" si="228"/>
        <v/>
      </c>
      <c r="AE342" s="241" t="str">
        <f t="shared" si="217"/>
        <v/>
      </c>
      <c r="AF342" s="241" t="str">
        <f t="shared" si="218"/>
        <v/>
      </c>
      <c r="AG342" s="241"/>
      <c r="AH342" s="242" t="str">
        <f t="shared" si="256"/>
        <v/>
      </c>
      <c r="AI342" s="242" t="str">
        <f t="shared" si="229"/>
        <v/>
      </c>
      <c r="BG342" s="245">
        <f t="shared" si="230"/>
        <v>0</v>
      </c>
      <c r="BH342" s="242">
        <f t="shared" si="231"/>
        <v>0</v>
      </c>
      <c r="BI342" s="242">
        <f t="shared" si="232"/>
        <v>0</v>
      </c>
      <c r="BJ342" s="242">
        <f t="shared" si="233"/>
        <v>0</v>
      </c>
      <c r="BK342" s="351">
        <f t="shared" si="234"/>
        <v>0</v>
      </c>
      <c r="BL342" s="246">
        <f t="shared" si="235"/>
        <v>0</v>
      </c>
      <c r="BM342" s="243">
        <f t="shared" si="236"/>
        <v>0</v>
      </c>
      <c r="BN342" s="243">
        <f t="shared" si="237"/>
        <v>0</v>
      </c>
      <c r="BO342" s="247">
        <f t="shared" si="238"/>
        <v>0</v>
      </c>
      <c r="BP342" s="248">
        <f t="shared" si="239"/>
        <v>0</v>
      </c>
      <c r="BQ342" s="243">
        <f t="shared" si="240"/>
        <v>0</v>
      </c>
      <c r="BR342" s="243">
        <f t="shared" si="241"/>
        <v>0</v>
      </c>
      <c r="BS342" s="249">
        <f t="shared" si="242"/>
        <v>0</v>
      </c>
      <c r="BT342" s="255" t="str">
        <f t="shared" si="255"/>
        <v/>
      </c>
      <c r="BU342" s="350">
        <f t="shared" si="243"/>
        <v>0</v>
      </c>
      <c r="BV342" s="350">
        <f t="shared" si="244"/>
        <v>0</v>
      </c>
      <c r="BW342" s="350">
        <f t="shared" si="245"/>
        <v>0</v>
      </c>
      <c r="BX342" s="353">
        <f t="shared" si="246"/>
        <v>0</v>
      </c>
      <c r="BY342" s="246">
        <f t="shared" si="247"/>
        <v>0</v>
      </c>
      <c r="BZ342" s="243">
        <f t="shared" si="248"/>
        <v>0</v>
      </c>
      <c r="CA342" s="243">
        <f t="shared" si="249"/>
        <v>0</v>
      </c>
      <c r="CB342" s="247">
        <f t="shared" si="250"/>
        <v>0</v>
      </c>
      <c r="CC342" s="246">
        <f t="shared" si="251"/>
        <v>0</v>
      </c>
      <c r="CD342" s="243">
        <f t="shared" si="252"/>
        <v>0</v>
      </c>
      <c r="CE342" s="243">
        <f t="shared" si="253"/>
        <v>0</v>
      </c>
      <c r="CF342" s="243">
        <f t="shared" si="254"/>
        <v>0</v>
      </c>
    </row>
    <row r="343" spans="1:84" ht="20.100000000000001" customHeight="1" x14ac:dyDescent="0.15">
      <c r="A343" s="252">
        <f>IF(A342="",ROW()-3-COUNTBLANK($A$4:$A342),A342+1)</f>
        <v>340</v>
      </c>
      <c r="B343" s="253">
        <f>IF(A343="","",IF(B342="",ROW()-3-COUNTBLANK($B$4:$B342),B342+1))</f>
        <v>340</v>
      </c>
      <c r="C343" s="239" t="str">
        <f t="shared" si="219"/>
        <v>S</v>
      </c>
      <c r="D343" s="240"/>
      <c r="E343" s="241" t="str">
        <f>IF(D343="","",COUNTIF($D$4:D343,D343))</f>
        <v/>
      </c>
      <c r="F343" s="310" t="str">
        <f>IF(D343="","",VLOOKUP(D343,'様式A-2'!$B$10:$E$434,4,0))</f>
        <v/>
      </c>
      <c r="G343" s="241"/>
      <c r="H343" s="241"/>
      <c r="I343" s="241"/>
      <c r="J343" s="241"/>
      <c r="K343" s="241"/>
      <c r="L343" s="346"/>
      <c r="M343" s="346"/>
      <c r="N343" s="346"/>
      <c r="O343" s="346"/>
      <c r="P343" s="388"/>
      <c r="Q343" s="242">
        <f t="shared" si="220"/>
        <v>0</v>
      </c>
      <c r="R343" s="243">
        <f t="shared" si="221"/>
        <v>0</v>
      </c>
      <c r="S343" s="243" t="str">
        <f t="shared" si="222"/>
        <v/>
      </c>
      <c r="T343" s="241"/>
      <c r="U343" s="241" t="str">
        <f t="shared" si="223"/>
        <v/>
      </c>
      <c r="V343" s="241" t="str">
        <f t="shared" si="257"/>
        <v/>
      </c>
      <c r="W343" s="241"/>
      <c r="X343" s="241"/>
      <c r="Y343" s="241" t="str">
        <f t="shared" si="224"/>
        <v/>
      </c>
      <c r="Z343" s="241" t="str">
        <f t="shared" si="225"/>
        <v/>
      </c>
      <c r="AA343" s="241" t="str">
        <f t="shared" si="216"/>
        <v/>
      </c>
      <c r="AB343" s="241" t="str">
        <f t="shared" si="226"/>
        <v/>
      </c>
      <c r="AC343" s="241" t="str">
        <f t="shared" si="227"/>
        <v/>
      </c>
      <c r="AD343" s="241" t="str">
        <f t="shared" si="228"/>
        <v/>
      </c>
      <c r="AE343" s="241" t="str">
        <f t="shared" si="217"/>
        <v/>
      </c>
      <c r="AF343" s="241" t="str">
        <f t="shared" si="218"/>
        <v/>
      </c>
      <c r="AG343" s="241"/>
      <c r="AH343" s="242" t="str">
        <f t="shared" si="256"/>
        <v/>
      </c>
      <c r="AI343" s="242" t="str">
        <f t="shared" si="229"/>
        <v/>
      </c>
      <c r="BG343" s="245">
        <f t="shared" si="230"/>
        <v>0</v>
      </c>
      <c r="BH343" s="242">
        <f t="shared" si="231"/>
        <v>0</v>
      </c>
      <c r="BI343" s="242">
        <f t="shared" si="232"/>
        <v>0</v>
      </c>
      <c r="BJ343" s="242">
        <f t="shared" si="233"/>
        <v>0</v>
      </c>
      <c r="BK343" s="351">
        <f t="shared" si="234"/>
        <v>0</v>
      </c>
      <c r="BL343" s="246">
        <f t="shared" si="235"/>
        <v>0</v>
      </c>
      <c r="BM343" s="243">
        <f t="shared" si="236"/>
        <v>0</v>
      </c>
      <c r="BN343" s="243">
        <f t="shared" si="237"/>
        <v>0</v>
      </c>
      <c r="BO343" s="247">
        <f t="shared" si="238"/>
        <v>0</v>
      </c>
      <c r="BP343" s="248">
        <f t="shared" si="239"/>
        <v>0</v>
      </c>
      <c r="BQ343" s="243">
        <f t="shared" si="240"/>
        <v>0</v>
      </c>
      <c r="BR343" s="243">
        <f t="shared" si="241"/>
        <v>0</v>
      </c>
      <c r="BS343" s="249">
        <f t="shared" si="242"/>
        <v>0</v>
      </c>
      <c r="BT343" s="255" t="str">
        <f t="shared" si="255"/>
        <v/>
      </c>
      <c r="BU343" s="350">
        <f t="shared" si="243"/>
        <v>0</v>
      </c>
      <c r="BV343" s="350">
        <f t="shared" si="244"/>
        <v>0</v>
      </c>
      <c r="BW343" s="350">
        <f t="shared" si="245"/>
        <v>0</v>
      </c>
      <c r="BX343" s="353">
        <f t="shared" si="246"/>
        <v>0</v>
      </c>
      <c r="BY343" s="246">
        <f t="shared" si="247"/>
        <v>0</v>
      </c>
      <c r="BZ343" s="243">
        <f t="shared" si="248"/>
        <v>0</v>
      </c>
      <c r="CA343" s="243">
        <f t="shared" si="249"/>
        <v>0</v>
      </c>
      <c r="CB343" s="247">
        <f t="shared" si="250"/>
        <v>0</v>
      </c>
      <c r="CC343" s="246">
        <f t="shared" si="251"/>
        <v>0</v>
      </c>
      <c r="CD343" s="243">
        <f t="shared" si="252"/>
        <v>0</v>
      </c>
      <c r="CE343" s="243">
        <f t="shared" si="253"/>
        <v>0</v>
      </c>
      <c r="CF343" s="243">
        <f t="shared" si="254"/>
        <v>0</v>
      </c>
    </row>
    <row r="344" spans="1:84" ht="20.100000000000001" customHeight="1" x14ac:dyDescent="0.15">
      <c r="A344" s="252">
        <f>IF(A343="",ROW()-3-COUNTBLANK($A$4:$A343),A343+1)</f>
        <v>341</v>
      </c>
      <c r="B344" s="253">
        <f>IF(A344="","",IF(B343="",ROW()-3-COUNTBLANK($B$4:$B343),B343+1))</f>
        <v>341</v>
      </c>
      <c r="C344" s="239" t="str">
        <f t="shared" si="219"/>
        <v>S</v>
      </c>
      <c r="D344" s="240"/>
      <c r="E344" s="241" t="str">
        <f>IF(D344="","",COUNTIF($D$4:D344,D344))</f>
        <v/>
      </c>
      <c r="F344" s="310" t="str">
        <f>IF(D344="","",VLOOKUP(D344,'様式A-2'!$B$10:$E$434,4,0))</f>
        <v/>
      </c>
      <c r="G344" s="241"/>
      <c r="H344" s="241"/>
      <c r="I344" s="241"/>
      <c r="J344" s="241"/>
      <c r="K344" s="241"/>
      <c r="L344" s="346"/>
      <c r="M344" s="346"/>
      <c r="N344" s="346"/>
      <c r="O344" s="346"/>
      <c r="P344" s="388"/>
      <c r="Q344" s="242">
        <f t="shared" si="220"/>
        <v>0</v>
      </c>
      <c r="R344" s="243">
        <f t="shared" si="221"/>
        <v>0</v>
      </c>
      <c r="S344" s="243" t="str">
        <f t="shared" si="222"/>
        <v/>
      </c>
      <c r="T344" s="241"/>
      <c r="U344" s="241" t="str">
        <f t="shared" si="223"/>
        <v/>
      </c>
      <c r="V344" s="241" t="str">
        <f t="shared" si="257"/>
        <v/>
      </c>
      <c r="W344" s="241"/>
      <c r="X344" s="241"/>
      <c r="Y344" s="241" t="str">
        <f t="shared" si="224"/>
        <v/>
      </c>
      <c r="Z344" s="241" t="str">
        <f t="shared" si="225"/>
        <v/>
      </c>
      <c r="AA344" s="241" t="str">
        <f t="shared" si="216"/>
        <v/>
      </c>
      <c r="AB344" s="241" t="str">
        <f t="shared" si="226"/>
        <v/>
      </c>
      <c r="AC344" s="241" t="str">
        <f t="shared" si="227"/>
        <v/>
      </c>
      <c r="AD344" s="241" t="str">
        <f t="shared" si="228"/>
        <v/>
      </c>
      <c r="AE344" s="241" t="str">
        <f t="shared" si="217"/>
        <v/>
      </c>
      <c r="AF344" s="241" t="str">
        <f t="shared" si="218"/>
        <v/>
      </c>
      <c r="AG344" s="241"/>
      <c r="AH344" s="242" t="str">
        <f t="shared" si="256"/>
        <v/>
      </c>
      <c r="AI344" s="242" t="str">
        <f t="shared" si="229"/>
        <v/>
      </c>
      <c r="BG344" s="245">
        <f t="shared" si="230"/>
        <v>0</v>
      </c>
      <c r="BH344" s="242">
        <f t="shared" si="231"/>
        <v>0</v>
      </c>
      <c r="BI344" s="242">
        <f t="shared" si="232"/>
        <v>0</v>
      </c>
      <c r="BJ344" s="242">
        <f t="shared" si="233"/>
        <v>0</v>
      </c>
      <c r="BK344" s="351">
        <f t="shared" si="234"/>
        <v>0</v>
      </c>
      <c r="BL344" s="246">
        <f t="shared" si="235"/>
        <v>0</v>
      </c>
      <c r="BM344" s="243">
        <f t="shared" si="236"/>
        <v>0</v>
      </c>
      <c r="BN344" s="243">
        <f t="shared" si="237"/>
        <v>0</v>
      </c>
      <c r="BO344" s="247">
        <f t="shared" si="238"/>
        <v>0</v>
      </c>
      <c r="BP344" s="248">
        <f t="shared" si="239"/>
        <v>0</v>
      </c>
      <c r="BQ344" s="243">
        <f t="shared" si="240"/>
        <v>0</v>
      </c>
      <c r="BR344" s="243">
        <f t="shared" si="241"/>
        <v>0</v>
      </c>
      <c r="BS344" s="249">
        <f t="shared" si="242"/>
        <v>0</v>
      </c>
      <c r="BT344" s="255" t="str">
        <f t="shared" si="255"/>
        <v/>
      </c>
      <c r="BU344" s="350">
        <f t="shared" si="243"/>
        <v>0</v>
      </c>
      <c r="BV344" s="350">
        <f t="shared" si="244"/>
        <v>0</v>
      </c>
      <c r="BW344" s="350">
        <f t="shared" si="245"/>
        <v>0</v>
      </c>
      <c r="BX344" s="353">
        <f t="shared" si="246"/>
        <v>0</v>
      </c>
      <c r="BY344" s="246">
        <f t="shared" si="247"/>
        <v>0</v>
      </c>
      <c r="BZ344" s="243">
        <f t="shared" si="248"/>
        <v>0</v>
      </c>
      <c r="CA344" s="243">
        <f t="shared" si="249"/>
        <v>0</v>
      </c>
      <c r="CB344" s="247">
        <f t="shared" si="250"/>
        <v>0</v>
      </c>
      <c r="CC344" s="246">
        <f t="shared" si="251"/>
        <v>0</v>
      </c>
      <c r="CD344" s="243">
        <f t="shared" si="252"/>
        <v>0</v>
      </c>
      <c r="CE344" s="243">
        <f t="shared" si="253"/>
        <v>0</v>
      </c>
      <c r="CF344" s="243">
        <f t="shared" si="254"/>
        <v>0</v>
      </c>
    </row>
    <row r="345" spans="1:84" ht="20.100000000000001" customHeight="1" x14ac:dyDescent="0.15">
      <c r="A345" s="252">
        <f>IF(A344="",ROW()-3-COUNTBLANK($A$4:$A344),A344+1)</f>
        <v>342</v>
      </c>
      <c r="B345" s="253">
        <f>IF(A345="","",IF(B344="",ROW()-3-COUNTBLANK($B$4:$B344),B344+1))</f>
        <v>342</v>
      </c>
      <c r="C345" s="239" t="str">
        <f t="shared" si="219"/>
        <v>S</v>
      </c>
      <c r="D345" s="240"/>
      <c r="E345" s="241" t="str">
        <f>IF(D345="","",COUNTIF($D$4:D345,D345))</f>
        <v/>
      </c>
      <c r="F345" s="310" t="str">
        <f>IF(D345="","",VLOOKUP(D345,'様式A-2'!$B$10:$E$434,4,0))</f>
        <v/>
      </c>
      <c r="G345" s="241"/>
      <c r="H345" s="241"/>
      <c r="I345" s="241"/>
      <c r="J345" s="241"/>
      <c r="K345" s="241"/>
      <c r="L345" s="346"/>
      <c r="M345" s="346"/>
      <c r="N345" s="346"/>
      <c r="O345" s="346"/>
      <c r="P345" s="388"/>
      <c r="Q345" s="242">
        <f t="shared" si="220"/>
        <v>0</v>
      </c>
      <c r="R345" s="243">
        <f t="shared" si="221"/>
        <v>0</v>
      </c>
      <c r="S345" s="243" t="str">
        <f t="shared" si="222"/>
        <v/>
      </c>
      <c r="T345" s="241"/>
      <c r="U345" s="241" t="str">
        <f t="shared" si="223"/>
        <v/>
      </c>
      <c r="V345" s="241" t="str">
        <f t="shared" si="257"/>
        <v/>
      </c>
      <c r="W345" s="241"/>
      <c r="X345" s="241"/>
      <c r="Y345" s="241" t="str">
        <f t="shared" si="224"/>
        <v/>
      </c>
      <c r="Z345" s="241" t="str">
        <f t="shared" si="225"/>
        <v/>
      </c>
      <c r="AA345" s="241" t="str">
        <f t="shared" si="216"/>
        <v/>
      </c>
      <c r="AB345" s="241" t="str">
        <f t="shared" si="226"/>
        <v/>
      </c>
      <c r="AC345" s="241" t="str">
        <f t="shared" si="227"/>
        <v/>
      </c>
      <c r="AD345" s="241" t="str">
        <f t="shared" si="228"/>
        <v/>
      </c>
      <c r="AE345" s="241" t="str">
        <f t="shared" si="217"/>
        <v/>
      </c>
      <c r="AF345" s="241" t="str">
        <f t="shared" si="218"/>
        <v/>
      </c>
      <c r="AG345" s="241"/>
      <c r="AH345" s="242" t="str">
        <f t="shared" si="256"/>
        <v/>
      </c>
      <c r="AI345" s="242" t="str">
        <f t="shared" si="229"/>
        <v/>
      </c>
      <c r="BG345" s="245">
        <f t="shared" si="230"/>
        <v>0</v>
      </c>
      <c r="BH345" s="242">
        <f t="shared" si="231"/>
        <v>0</v>
      </c>
      <c r="BI345" s="242">
        <f t="shared" si="232"/>
        <v>0</v>
      </c>
      <c r="BJ345" s="242">
        <f t="shared" si="233"/>
        <v>0</v>
      </c>
      <c r="BK345" s="351">
        <f t="shared" si="234"/>
        <v>0</v>
      </c>
      <c r="BL345" s="246">
        <f t="shared" si="235"/>
        <v>0</v>
      </c>
      <c r="BM345" s="243">
        <f t="shared" si="236"/>
        <v>0</v>
      </c>
      <c r="BN345" s="243">
        <f t="shared" si="237"/>
        <v>0</v>
      </c>
      <c r="BO345" s="247">
        <f t="shared" si="238"/>
        <v>0</v>
      </c>
      <c r="BP345" s="248">
        <f t="shared" si="239"/>
        <v>0</v>
      </c>
      <c r="BQ345" s="243">
        <f t="shared" si="240"/>
        <v>0</v>
      </c>
      <c r="BR345" s="243">
        <f t="shared" si="241"/>
        <v>0</v>
      </c>
      <c r="BS345" s="249">
        <f t="shared" si="242"/>
        <v>0</v>
      </c>
      <c r="BT345" s="255" t="str">
        <f t="shared" si="255"/>
        <v/>
      </c>
      <c r="BU345" s="350">
        <f t="shared" si="243"/>
        <v>0</v>
      </c>
      <c r="BV345" s="350">
        <f t="shared" si="244"/>
        <v>0</v>
      </c>
      <c r="BW345" s="350">
        <f t="shared" si="245"/>
        <v>0</v>
      </c>
      <c r="BX345" s="353">
        <f t="shared" si="246"/>
        <v>0</v>
      </c>
      <c r="BY345" s="246">
        <f t="shared" si="247"/>
        <v>0</v>
      </c>
      <c r="BZ345" s="243">
        <f t="shared" si="248"/>
        <v>0</v>
      </c>
      <c r="CA345" s="243">
        <f t="shared" si="249"/>
        <v>0</v>
      </c>
      <c r="CB345" s="247">
        <f t="shared" si="250"/>
        <v>0</v>
      </c>
      <c r="CC345" s="246">
        <f t="shared" si="251"/>
        <v>0</v>
      </c>
      <c r="CD345" s="243">
        <f t="shared" si="252"/>
        <v>0</v>
      </c>
      <c r="CE345" s="243">
        <f t="shared" si="253"/>
        <v>0</v>
      </c>
      <c r="CF345" s="243">
        <f t="shared" si="254"/>
        <v>0</v>
      </c>
    </row>
    <row r="346" spans="1:84" ht="20.100000000000001" customHeight="1" x14ac:dyDescent="0.15">
      <c r="A346" s="252">
        <f>IF(A345="",ROW()-3-COUNTBLANK($A$4:$A345),A345+1)</f>
        <v>343</v>
      </c>
      <c r="B346" s="253">
        <f>IF(A346="","",IF(B345="",ROW()-3-COUNTBLANK($B$4:$B345),B345+1))</f>
        <v>343</v>
      </c>
      <c r="C346" s="239" t="str">
        <f t="shared" si="219"/>
        <v>S</v>
      </c>
      <c r="D346" s="240"/>
      <c r="E346" s="241" t="str">
        <f>IF(D346="","",COUNTIF($D$4:D346,D346))</f>
        <v/>
      </c>
      <c r="F346" s="310" t="str">
        <f>IF(D346="","",VLOOKUP(D346,'様式A-2'!$B$10:$E$434,4,0))</f>
        <v/>
      </c>
      <c r="G346" s="241"/>
      <c r="H346" s="241"/>
      <c r="I346" s="241"/>
      <c r="J346" s="241"/>
      <c r="K346" s="241"/>
      <c r="L346" s="346"/>
      <c r="M346" s="346"/>
      <c r="N346" s="346"/>
      <c r="O346" s="346"/>
      <c r="P346" s="388"/>
      <c r="Q346" s="242">
        <f t="shared" si="220"/>
        <v>0</v>
      </c>
      <c r="R346" s="243">
        <f t="shared" si="221"/>
        <v>0</v>
      </c>
      <c r="S346" s="243" t="str">
        <f t="shared" si="222"/>
        <v/>
      </c>
      <c r="T346" s="241"/>
      <c r="U346" s="241" t="str">
        <f t="shared" si="223"/>
        <v/>
      </c>
      <c r="V346" s="241" t="str">
        <f t="shared" si="257"/>
        <v/>
      </c>
      <c r="W346" s="241"/>
      <c r="X346" s="241"/>
      <c r="Y346" s="241" t="str">
        <f t="shared" si="224"/>
        <v/>
      </c>
      <c r="Z346" s="241" t="str">
        <f t="shared" si="225"/>
        <v/>
      </c>
      <c r="AA346" s="241" t="str">
        <f t="shared" si="216"/>
        <v/>
      </c>
      <c r="AB346" s="241" t="str">
        <f t="shared" si="226"/>
        <v/>
      </c>
      <c r="AC346" s="241" t="str">
        <f t="shared" si="227"/>
        <v/>
      </c>
      <c r="AD346" s="241" t="str">
        <f t="shared" si="228"/>
        <v/>
      </c>
      <c r="AE346" s="241" t="str">
        <f t="shared" si="217"/>
        <v/>
      </c>
      <c r="AF346" s="241" t="str">
        <f t="shared" si="218"/>
        <v/>
      </c>
      <c r="AG346" s="241"/>
      <c r="AH346" s="242" t="str">
        <f t="shared" si="256"/>
        <v/>
      </c>
      <c r="AI346" s="242" t="str">
        <f t="shared" si="229"/>
        <v/>
      </c>
      <c r="BG346" s="245">
        <f t="shared" si="230"/>
        <v>0</v>
      </c>
      <c r="BH346" s="242">
        <f t="shared" si="231"/>
        <v>0</v>
      </c>
      <c r="BI346" s="242">
        <f t="shared" si="232"/>
        <v>0</v>
      </c>
      <c r="BJ346" s="242">
        <f t="shared" si="233"/>
        <v>0</v>
      </c>
      <c r="BK346" s="351">
        <f t="shared" si="234"/>
        <v>0</v>
      </c>
      <c r="BL346" s="246">
        <f t="shared" si="235"/>
        <v>0</v>
      </c>
      <c r="BM346" s="243">
        <f t="shared" si="236"/>
        <v>0</v>
      </c>
      <c r="BN346" s="243">
        <f t="shared" si="237"/>
        <v>0</v>
      </c>
      <c r="BO346" s="247">
        <f t="shared" si="238"/>
        <v>0</v>
      </c>
      <c r="BP346" s="248">
        <f t="shared" si="239"/>
        <v>0</v>
      </c>
      <c r="BQ346" s="243">
        <f t="shared" si="240"/>
        <v>0</v>
      </c>
      <c r="BR346" s="243">
        <f t="shared" si="241"/>
        <v>0</v>
      </c>
      <c r="BS346" s="249">
        <f t="shared" si="242"/>
        <v>0</v>
      </c>
      <c r="BT346" s="255" t="str">
        <f t="shared" si="255"/>
        <v/>
      </c>
      <c r="BU346" s="350">
        <f t="shared" si="243"/>
        <v>0</v>
      </c>
      <c r="BV346" s="350">
        <f t="shared" si="244"/>
        <v>0</v>
      </c>
      <c r="BW346" s="350">
        <f t="shared" si="245"/>
        <v>0</v>
      </c>
      <c r="BX346" s="353">
        <f t="shared" si="246"/>
        <v>0</v>
      </c>
      <c r="BY346" s="246">
        <f t="shared" si="247"/>
        <v>0</v>
      </c>
      <c r="BZ346" s="243">
        <f t="shared" si="248"/>
        <v>0</v>
      </c>
      <c r="CA346" s="243">
        <f t="shared" si="249"/>
        <v>0</v>
      </c>
      <c r="CB346" s="247">
        <f t="shared" si="250"/>
        <v>0</v>
      </c>
      <c r="CC346" s="246">
        <f t="shared" si="251"/>
        <v>0</v>
      </c>
      <c r="CD346" s="243">
        <f t="shared" si="252"/>
        <v>0</v>
      </c>
      <c r="CE346" s="243">
        <f t="shared" si="253"/>
        <v>0</v>
      </c>
      <c r="CF346" s="243">
        <f t="shared" si="254"/>
        <v>0</v>
      </c>
    </row>
    <row r="347" spans="1:84" ht="20.100000000000001" customHeight="1" x14ac:dyDescent="0.15">
      <c r="A347" s="252">
        <f>IF(A346="",ROW()-3-COUNTBLANK($A$4:$A346),A346+1)</f>
        <v>344</v>
      </c>
      <c r="B347" s="253">
        <f>IF(A347="","",IF(B346="",ROW()-3-COUNTBLANK($B$4:$B346),B346+1))</f>
        <v>344</v>
      </c>
      <c r="C347" s="239" t="str">
        <f t="shared" si="219"/>
        <v>S</v>
      </c>
      <c r="D347" s="240"/>
      <c r="E347" s="241" t="str">
        <f>IF(D347="","",COUNTIF($D$4:D347,D347))</f>
        <v/>
      </c>
      <c r="F347" s="310" t="str">
        <f>IF(D347="","",VLOOKUP(D347,'様式A-2'!$B$10:$E$434,4,0))</f>
        <v/>
      </c>
      <c r="G347" s="241"/>
      <c r="H347" s="241"/>
      <c r="I347" s="241"/>
      <c r="J347" s="241"/>
      <c r="K347" s="241"/>
      <c r="L347" s="346"/>
      <c r="M347" s="346"/>
      <c r="N347" s="346"/>
      <c r="O347" s="346"/>
      <c r="P347" s="388"/>
      <c r="Q347" s="242">
        <f t="shared" si="220"/>
        <v>0</v>
      </c>
      <c r="R347" s="243">
        <f t="shared" si="221"/>
        <v>0</v>
      </c>
      <c r="S347" s="243" t="str">
        <f t="shared" si="222"/>
        <v/>
      </c>
      <c r="T347" s="241"/>
      <c r="U347" s="241" t="str">
        <f t="shared" si="223"/>
        <v/>
      </c>
      <c r="V347" s="241" t="str">
        <f t="shared" si="257"/>
        <v/>
      </c>
      <c r="W347" s="241"/>
      <c r="X347" s="241"/>
      <c r="Y347" s="241" t="str">
        <f t="shared" si="224"/>
        <v/>
      </c>
      <c r="Z347" s="241" t="str">
        <f t="shared" si="225"/>
        <v/>
      </c>
      <c r="AA347" s="241" t="str">
        <f t="shared" si="216"/>
        <v/>
      </c>
      <c r="AB347" s="241" t="str">
        <f t="shared" si="226"/>
        <v/>
      </c>
      <c r="AC347" s="241" t="str">
        <f t="shared" si="227"/>
        <v/>
      </c>
      <c r="AD347" s="241" t="str">
        <f t="shared" si="228"/>
        <v/>
      </c>
      <c r="AE347" s="241" t="str">
        <f t="shared" si="217"/>
        <v/>
      </c>
      <c r="AF347" s="241" t="str">
        <f t="shared" si="218"/>
        <v/>
      </c>
      <c r="AG347" s="241"/>
      <c r="AH347" s="242" t="str">
        <f t="shared" si="256"/>
        <v/>
      </c>
      <c r="AI347" s="242" t="str">
        <f t="shared" si="229"/>
        <v/>
      </c>
      <c r="BG347" s="245">
        <f t="shared" si="230"/>
        <v>0</v>
      </c>
      <c r="BH347" s="242">
        <f t="shared" si="231"/>
        <v>0</v>
      </c>
      <c r="BI347" s="242">
        <f t="shared" si="232"/>
        <v>0</v>
      </c>
      <c r="BJ347" s="242">
        <f t="shared" si="233"/>
        <v>0</v>
      </c>
      <c r="BK347" s="351">
        <f t="shared" si="234"/>
        <v>0</v>
      </c>
      <c r="BL347" s="246">
        <f t="shared" si="235"/>
        <v>0</v>
      </c>
      <c r="BM347" s="243">
        <f t="shared" si="236"/>
        <v>0</v>
      </c>
      <c r="BN347" s="243">
        <f t="shared" si="237"/>
        <v>0</v>
      </c>
      <c r="BO347" s="247">
        <f t="shared" si="238"/>
        <v>0</v>
      </c>
      <c r="BP347" s="248">
        <f t="shared" si="239"/>
        <v>0</v>
      </c>
      <c r="BQ347" s="243">
        <f t="shared" si="240"/>
        <v>0</v>
      </c>
      <c r="BR347" s="243">
        <f t="shared" si="241"/>
        <v>0</v>
      </c>
      <c r="BS347" s="249">
        <f t="shared" si="242"/>
        <v>0</v>
      </c>
      <c r="BT347" s="255" t="str">
        <f t="shared" si="255"/>
        <v/>
      </c>
      <c r="BU347" s="350">
        <f t="shared" si="243"/>
        <v>0</v>
      </c>
      <c r="BV347" s="350">
        <f t="shared" si="244"/>
        <v>0</v>
      </c>
      <c r="BW347" s="350">
        <f t="shared" si="245"/>
        <v>0</v>
      </c>
      <c r="BX347" s="353">
        <f t="shared" si="246"/>
        <v>0</v>
      </c>
      <c r="BY347" s="246">
        <f t="shared" si="247"/>
        <v>0</v>
      </c>
      <c r="BZ347" s="243">
        <f t="shared" si="248"/>
        <v>0</v>
      </c>
      <c r="CA347" s="243">
        <f t="shared" si="249"/>
        <v>0</v>
      </c>
      <c r="CB347" s="247">
        <f t="shared" si="250"/>
        <v>0</v>
      </c>
      <c r="CC347" s="246">
        <f t="shared" si="251"/>
        <v>0</v>
      </c>
      <c r="CD347" s="243">
        <f t="shared" si="252"/>
        <v>0</v>
      </c>
      <c r="CE347" s="243">
        <f t="shared" si="253"/>
        <v>0</v>
      </c>
      <c r="CF347" s="243">
        <f t="shared" si="254"/>
        <v>0</v>
      </c>
    </row>
    <row r="348" spans="1:84" ht="20.100000000000001" customHeight="1" x14ac:dyDescent="0.15">
      <c r="A348" s="252">
        <f>IF(A347="",ROW()-3-COUNTBLANK($A$4:$A347),A347+1)</f>
        <v>345</v>
      </c>
      <c r="B348" s="253">
        <f>IF(A348="","",IF(B347="",ROW()-3-COUNTBLANK($B$4:$B347),B347+1))</f>
        <v>345</v>
      </c>
      <c r="C348" s="239" t="str">
        <f t="shared" si="219"/>
        <v>S</v>
      </c>
      <c r="D348" s="240"/>
      <c r="E348" s="241" t="str">
        <f>IF(D348="","",COUNTIF($D$4:D348,D348))</f>
        <v/>
      </c>
      <c r="F348" s="310" t="str">
        <f>IF(D348="","",VLOOKUP(D348,'様式A-2'!$B$10:$E$434,4,0))</f>
        <v/>
      </c>
      <c r="G348" s="241"/>
      <c r="H348" s="241"/>
      <c r="I348" s="241"/>
      <c r="J348" s="241"/>
      <c r="K348" s="241"/>
      <c r="L348" s="346"/>
      <c r="M348" s="346"/>
      <c r="N348" s="346"/>
      <c r="O348" s="346"/>
      <c r="P348" s="388"/>
      <c r="Q348" s="242">
        <f t="shared" si="220"/>
        <v>0</v>
      </c>
      <c r="R348" s="243">
        <f t="shared" si="221"/>
        <v>0</v>
      </c>
      <c r="S348" s="243" t="str">
        <f t="shared" si="222"/>
        <v/>
      </c>
      <c r="T348" s="241"/>
      <c r="U348" s="241" t="str">
        <f t="shared" si="223"/>
        <v/>
      </c>
      <c r="V348" s="241" t="str">
        <f t="shared" si="257"/>
        <v/>
      </c>
      <c r="W348" s="241"/>
      <c r="X348" s="241"/>
      <c r="Y348" s="241" t="str">
        <f t="shared" si="224"/>
        <v/>
      </c>
      <c r="Z348" s="241" t="str">
        <f t="shared" si="225"/>
        <v/>
      </c>
      <c r="AA348" s="241" t="str">
        <f t="shared" si="216"/>
        <v/>
      </c>
      <c r="AB348" s="241" t="str">
        <f t="shared" si="226"/>
        <v/>
      </c>
      <c r="AC348" s="241" t="str">
        <f t="shared" si="227"/>
        <v/>
      </c>
      <c r="AD348" s="241" t="str">
        <f t="shared" si="228"/>
        <v/>
      </c>
      <c r="AE348" s="241" t="str">
        <f t="shared" si="217"/>
        <v/>
      </c>
      <c r="AF348" s="241" t="str">
        <f t="shared" si="218"/>
        <v/>
      </c>
      <c r="AG348" s="241"/>
      <c r="AH348" s="242" t="str">
        <f t="shared" si="256"/>
        <v/>
      </c>
      <c r="AI348" s="242" t="str">
        <f t="shared" si="229"/>
        <v/>
      </c>
      <c r="BG348" s="245">
        <f t="shared" si="230"/>
        <v>0</v>
      </c>
      <c r="BH348" s="242">
        <f t="shared" si="231"/>
        <v>0</v>
      </c>
      <c r="BI348" s="242">
        <f t="shared" si="232"/>
        <v>0</v>
      </c>
      <c r="BJ348" s="242">
        <f t="shared" si="233"/>
        <v>0</v>
      </c>
      <c r="BK348" s="351">
        <f t="shared" si="234"/>
        <v>0</v>
      </c>
      <c r="BL348" s="246">
        <f t="shared" si="235"/>
        <v>0</v>
      </c>
      <c r="BM348" s="243">
        <f t="shared" si="236"/>
        <v>0</v>
      </c>
      <c r="BN348" s="243">
        <f t="shared" si="237"/>
        <v>0</v>
      </c>
      <c r="BO348" s="247">
        <f t="shared" si="238"/>
        <v>0</v>
      </c>
      <c r="BP348" s="248">
        <f t="shared" si="239"/>
        <v>0</v>
      </c>
      <c r="BQ348" s="243">
        <f t="shared" si="240"/>
        <v>0</v>
      </c>
      <c r="BR348" s="243">
        <f t="shared" si="241"/>
        <v>0</v>
      </c>
      <c r="BS348" s="249">
        <f t="shared" si="242"/>
        <v>0</v>
      </c>
      <c r="BT348" s="255" t="str">
        <f t="shared" si="255"/>
        <v/>
      </c>
      <c r="BU348" s="350">
        <f t="shared" si="243"/>
        <v>0</v>
      </c>
      <c r="BV348" s="350">
        <f t="shared" si="244"/>
        <v>0</v>
      </c>
      <c r="BW348" s="350">
        <f t="shared" si="245"/>
        <v>0</v>
      </c>
      <c r="BX348" s="353">
        <f t="shared" si="246"/>
        <v>0</v>
      </c>
      <c r="BY348" s="246">
        <f t="shared" si="247"/>
        <v>0</v>
      </c>
      <c r="BZ348" s="243">
        <f t="shared" si="248"/>
        <v>0</v>
      </c>
      <c r="CA348" s="243">
        <f t="shared" si="249"/>
        <v>0</v>
      </c>
      <c r="CB348" s="247">
        <f t="shared" si="250"/>
        <v>0</v>
      </c>
      <c r="CC348" s="246">
        <f t="shared" si="251"/>
        <v>0</v>
      </c>
      <c r="CD348" s="243">
        <f t="shared" si="252"/>
        <v>0</v>
      </c>
      <c r="CE348" s="243">
        <f t="shared" si="253"/>
        <v>0</v>
      </c>
      <c r="CF348" s="243">
        <f t="shared" si="254"/>
        <v>0</v>
      </c>
    </row>
    <row r="349" spans="1:84" ht="20.100000000000001" customHeight="1" x14ac:dyDescent="0.15">
      <c r="A349" s="252">
        <f>IF(A348="",ROW()-3-COUNTBLANK($A$4:$A348),A348+1)</f>
        <v>346</v>
      </c>
      <c r="B349" s="253">
        <f>IF(A349="","",IF(B348="",ROW()-3-COUNTBLANK($B$4:$B348),B348+1))</f>
        <v>346</v>
      </c>
      <c r="C349" s="239" t="str">
        <f t="shared" si="219"/>
        <v>S</v>
      </c>
      <c r="D349" s="240"/>
      <c r="E349" s="241" t="str">
        <f>IF(D349="","",COUNTIF($D$4:D349,D349))</f>
        <v/>
      </c>
      <c r="F349" s="310" t="str">
        <f>IF(D349="","",VLOOKUP(D349,'様式A-2'!$B$10:$E$434,4,0))</f>
        <v/>
      </c>
      <c r="G349" s="241"/>
      <c r="H349" s="241"/>
      <c r="I349" s="241"/>
      <c r="J349" s="241"/>
      <c r="K349" s="241"/>
      <c r="L349" s="346"/>
      <c r="M349" s="346"/>
      <c r="N349" s="346"/>
      <c r="O349" s="346"/>
      <c r="P349" s="388"/>
      <c r="Q349" s="242">
        <f t="shared" si="220"/>
        <v>0</v>
      </c>
      <c r="R349" s="243">
        <f t="shared" si="221"/>
        <v>0</v>
      </c>
      <c r="S349" s="243" t="str">
        <f t="shared" si="222"/>
        <v/>
      </c>
      <c r="T349" s="241"/>
      <c r="U349" s="241" t="str">
        <f t="shared" si="223"/>
        <v/>
      </c>
      <c r="V349" s="241" t="str">
        <f t="shared" si="257"/>
        <v/>
      </c>
      <c r="W349" s="241"/>
      <c r="X349" s="241"/>
      <c r="Y349" s="241" t="str">
        <f t="shared" si="224"/>
        <v/>
      </c>
      <c r="Z349" s="241" t="str">
        <f t="shared" si="225"/>
        <v/>
      </c>
      <c r="AA349" s="241" t="str">
        <f t="shared" si="216"/>
        <v/>
      </c>
      <c r="AB349" s="241" t="str">
        <f t="shared" si="226"/>
        <v/>
      </c>
      <c r="AC349" s="241" t="str">
        <f t="shared" si="227"/>
        <v/>
      </c>
      <c r="AD349" s="241" t="str">
        <f t="shared" si="228"/>
        <v/>
      </c>
      <c r="AE349" s="241" t="str">
        <f t="shared" si="217"/>
        <v/>
      </c>
      <c r="AF349" s="241" t="str">
        <f t="shared" si="218"/>
        <v/>
      </c>
      <c r="AG349" s="241"/>
      <c r="AH349" s="242" t="str">
        <f t="shared" si="256"/>
        <v/>
      </c>
      <c r="AI349" s="242" t="str">
        <f t="shared" si="229"/>
        <v/>
      </c>
      <c r="BG349" s="245">
        <f t="shared" si="230"/>
        <v>0</v>
      </c>
      <c r="BH349" s="242">
        <f t="shared" si="231"/>
        <v>0</v>
      </c>
      <c r="BI349" s="242">
        <f t="shared" si="232"/>
        <v>0</v>
      </c>
      <c r="BJ349" s="242">
        <f t="shared" si="233"/>
        <v>0</v>
      </c>
      <c r="BK349" s="351">
        <f t="shared" si="234"/>
        <v>0</v>
      </c>
      <c r="BL349" s="246">
        <f t="shared" si="235"/>
        <v>0</v>
      </c>
      <c r="BM349" s="243">
        <f t="shared" si="236"/>
        <v>0</v>
      </c>
      <c r="BN349" s="243">
        <f t="shared" si="237"/>
        <v>0</v>
      </c>
      <c r="BO349" s="247">
        <f t="shared" si="238"/>
        <v>0</v>
      </c>
      <c r="BP349" s="248">
        <f t="shared" si="239"/>
        <v>0</v>
      </c>
      <c r="BQ349" s="243">
        <f t="shared" si="240"/>
        <v>0</v>
      </c>
      <c r="BR349" s="243">
        <f t="shared" si="241"/>
        <v>0</v>
      </c>
      <c r="BS349" s="249">
        <f t="shared" si="242"/>
        <v>0</v>
      </c>
      <c r="BT349" s="255" t="str">
        <f t="shared" si="255"/>
        <v/>
      </c>
      <c r="BU349" s="350">
        <f t="shared" si="243"/>
        <v>0</v>
      </c>
      <c r="BV349" s="350">
        <f t="shared" si="244"/>
        <v>0</v>
      </c>
      <c r="BW349" s="350">
        <f t="shared" si="245"/>
        <v>0</v>
      </c>
      <c r="BX349" s="353">
        <f t="shared" si="246"/>
        <v>0</v>
      </c>
      <c r="BY349" s="246">
        <f t="shared" si="247"/>
        <v>0</v>
      </c>
      <c r="BZ349" s="243">
        <f t="shared" si="248"/>
        <v>0</v>
      </c>
      <c r="CA349" s="243">
        <f t="shared" si="249"/>
        <v>0</v>
      </c>
      <c r="CB349" s="247">
        <f t="shared" si="250"/>
        <v>0</v>
      </c>
      <c r="CC349" s="246">
        <f t="shared" si="251"/>
        <v>0</v>
      </c>
      <c r="CD349" s="243">
        <f t="shared" si="252"/>
        <v>0</v>
      </c>
      <c r="CE349" s="243">
        <f t="shared" si="253"/>
        <v>0</v>
      </c>
      <c r="CF349" s="243">
        <f t="shared" si="254"/>
        <v>0</v>
      </c>
    </row>
    <row r="350" spans="1:84" ht="20.100000000000001" customHeight="1" x14ac:dyDescent="0.15">
      <c r="A350" s="252">
        <f>IF(A349="",ROW()-3-COUNTBLANK($A$4:$A349),A349+1)</f>
        <v>347</v>
      </c>
      <c r="B350" s="253">
        <f>IF(A350="","",IF(B349="",ROW()-3-COUNTBLANK($B$4:$B349),B349+1))</f>
        <v>347</v>
      </c>
      <c r="C350" s="239" t="str">
        <f t="shared" si="219"/>
        <v>S</v>
      </c>
      <c r="D350" s="240"/>
      <c r="E350" s="241" t="str">
        <f>IF(D350="","",COUNTIF($D$4:D350,D350))</f>
        <v/>
      </c>
      <c r="F350" s="310" t="str">
        <f>IF(D350="","",VLOOKUP(D350,'様式A-2'!$B$10:$E$434,4,0))</f>
        <v/>
      </c>
      <c r="G350" s="241"/>
      <c r="H350" s="241"/>
      <c r="I350" s="241"/>
      <c r="J350" s="241"/>
      <c r="K350" s="241"/>
      <c r="L350" s="346"/>
      <c r="M350" s="346"/>
      <c r="N350" s="346"/>
      <c r="O350" s="346"/>
      <c r="P350" s="388"/>
      <c r="Q350" s="242">
        <f t="shared" si="220"/>
        <v>0</v>
      </c>
      <c r="R350" s="243">
        <f t="shared" si="221"/>
        <v>0</v>
      </c>
      <c r="S350" s="243" t="str">
        <f t="shared" si="222"/>
        <v/>
      </c>
      <c r="T350" s="241"/>
      <c r="U350" s="241" t="str">
        <f t="shared" si="223"/>
        <v/>
      </c>
      <c r="V350" s="241" t="str">
        <f t="shared" si="257"/>
        <v/>
      </c>
      <c r="W350" s="241"/>
      <c r="X350" s="241"/>
      <c r="Y350" s="241" t="str">
        <f t="shared" si="224"/>
        <v/>
      </c>
      <c r="Z350" s="241" t="str">
        <f t="shared" si="225"/>
        <v/>
      </c>
      <c r="AA350" s="241" t="str">
        <f t="shared" si="216"/>
        <v/>
      </c>
      <c r="AB350" s="241" t="str">
        <f t="shared" si="226"/>
        <v/>
      </c>
      <c r="AC350" s="241" t="str">
        <f t="shared" si="227"/>
        <v/>
      </c>
      <c r="AD350" s="241" t="str">
        <f t="shared" si="228"/>
        <v/>
      </c>
      <c r="AE350" s="241" t="str">
        <f t="shared" si="217"/>
        <v/>
      </c>
      <c r="AF350" s="241" t="str">
        <f t="shared" si="218"/>
        <v/>
      </c>
      <c r="AG350" s="241"/>
      <c r="AH350" s="242" t="str">
        <f t="shared" si="256"/>
        <v/>
      </c>
      <c r="AI350" s="242" t="str">
        <f t="shared" si="229"/>
        <v/>
      </c>
      <c r="BG350" s="245">
        <f t="shared" si="230"/>
        <v>0</v>
      </c>
      <c r="BH350" s="242">
        <f t="shared" si="231"/>
        <v>0</v>
      </c>
      <c r="BI350" s="242">
        <f t="shared" si="232"/>
        <v>0</v>
      </c>
      <c r="BJ350" s="242">
        <f t="shared" si="233"/>
        <v>0</v>
      </c>
      <c r="BK350" s="351">
        <f t="shared" si="234"/>
        <v>0</v>
      </c>
      <c r="BL350" s="246">
        <f t="shared" si="235"/>
        <v>0</v>
      </c>
      <c r="BM350" s="243">
        <f t="shared" si="236"/>
        <v>0</v>
      </c>
      <c r="BN350" s="243">
        <f t="shared" si="237"/>
        <v>0</v>
      </c>
      <c r="BO350" s="247">
        <f t="shared" si="238"/>
        <v>0</v>
      </c>
      <c r="BP350" s="248">
        <f t="shared" si="239"/>
        <v>0</v>
      </c>
      <c r="BQ350" s="243">
        <f t="shared" si="240"/>
        <v>0</v>
      </c>
      <c r="BR350" s="243">
        <f t="shared" si="241"/>
        <v>0</v>
      </c>
      <c r="BS350" s="249">
        <f t="shared" si="242"/>
        <v>0</v>
      </c>
      <c r="BT350" s="255" t="str">
        <f t="shared" si="255"/>
        <v/>
      </c>
      <c r="BU350" s="350">
        <f t="shared" si="243"/>
        <v>0</v>
      </c>
      <c r="BV350" s="350">
        <f t="shared" si="244"/>
        <v>0</v>
      </c>
      <c r="BW350" s="350">
        <f t="shared" si="245"/>
        <v>0</v>
      </c>
      <c r="BX350" s="353">
        <f t="shared" si="246"/>
        <v>0</v>
      </c>
      <c r="BY350" s="246">
        <f t="shared" si="247"/>
        <v>0</v>
      </c>
      <c r="BZ350" s="243">
        <f t="shared" si="248"/>
        <v>0</v>
      </c>
      <c r="CA350" s="243">
        <f t="shared" si="249"/>
        <v>0</v>
      </c>
      <c r="CB350" s="247">
        <f t="shared" si="250"/>
        <v>0</v>
      </c>
      <c r="CC350" s="246">
        <f t="shared" si="251"/>
        <v>0</v>
      </c>
      <c r="CD350" s="243">
        <f t="shared" si="252"/>
        <v>0</v>
      </c>
      <c r="CE350" s="243">
        <f t="shared" si="253"/>
        <v>0</v>
      </c>
      <c r="CF350" s="243">
        <f t="shared" si="254"/>
        <v>0</v>
      </c>
    </row>
    <row r="351" spans="1:84" ht="20.100000000000001" customHeight="1" x14ac:dyDescent="0.15">
      <c r="A351" s="252">
        <f>IF(A350="",ROW()-3-COUNTBLANK($A$4:$A350),A350+1)</f>
        <v>348</v>
      </c>
      <c r="B351" s="253">
        <f>IF(A351="","",IF(B350="",ROW()-3-COUNTBLANK($B$4:$B350),B350+1))</f>
        <v>348</v>
      </c>
      <c r="C351" s="239" t="str">
        <f t="shared" si="219"/>
        <v>S</v>
      </c>
      <c r="D351" s="240"/>
      <c r="E351" s="241" t="str">
        <f>IF(D351="","",COUNTIF($D$4:D351,D351))</f>
        <v/>
      </c>
      <c r="F351" s="310" t="str">
        <f>IF(D351="","",VLOOKUP(D351,'様式A-2'!$B$10:$E$434,4,0))</f>
        <v/>
      </c>
      <c r="G351" s="241"/>
      <c r="H351" s="241"/>
      <c r="I351" s="241"/>
      <c r="J351" s="241"/>
      <c r="K351" s="241"/>
      <c r="L351" s="346"/>
      <c r="M351" s="346"/>
      <c r="N351" s="346"/>
      <c r="O351" s="346"/>
      <c r="P351" s="388"/>
      <c r="Q351" s="242">
        <f t="shared" si="220"/>
        <v>0</v>
      </c>
      <c r="R351" s="243">
        <f t="shared" si="221"/>
        <v>0</v>
      </c>
      <c r="S351" s="243" t="str">
        <f t="shared" si="222"/>
        <v/>
      </c>
      <c r="T351" s="241"/>
      <c r="U351" s="241" t="str">
        <f t="shared" si="223"/>
        <v/>
      </c>
      <c r="V351" s="241" t="str">
        <f t="shared" si="257"/>
        <v/>
      </c>
      <c r="W351" s="241"/>
      <c r="X351" s="241"/>
      <c r="Y351" s="241" t="str">
        <f t="shared" si="224"/>
        <v/>
      </c>
      <c r="Z351" s="241" t="str">
        <f t="shared" si="225"/>
        <v/>
      </c>
      <c r="AA351" s="241" t="str">
        <f t="shared" si="216"/>
        <v/>
      </c>
      <c r="AB351" s="241" t="str">
        <f t="shared" si="226"/>
        <v/>
      </c>
      <c r="AC351" s="241" t="str">
        <f t="shared" si="227"/>
        <v/>
      </c>
      <c r="AD351" s="241" t="str">
        <f t="shared" si="228"/>
        <v/>
      </c>
      <c r="AE351" s="241" t="str">
        <f t="shared" si="217"/>
        <v/>
      </c>
      <c r="AF351" s="241" t="str">
        <f t="shared" si="218"/>
        <v/>
      </c>
      <c r="AG351" s="241"/>
      <c r="AH351" s="242" t="str">
        <f t="shared" si="256"/>
        <v/>
      </c>
      <c r="AI351" s="242" t="str">
        <f t="shared" si="229"/>
        <v/>
      </c>
      <c r="BG351" s="245">
        <f t="shared" si="230"/>
        <v>0</v>
      </c>
      <c r="BH351" s="242">
        <f t="shared" si="231"/>
        <v>0</v>
      </c>
      <c r="BI351" s="242">
        <f t="shared" si="232"/>
        <v>0</v>
      </c>
      <c r="BJ351" s="242">
        <f t="shared" si="233"/>
        <v>0</v>
      </c>
      <c r="BK351" s="351">
        <f t="shared" si="234"/>
        <v>0</v>
      </c>
      <c r="BL351" s="246">
        <f t="shared" si="235"/>
        <v>0</v>
      </c>
      <c r="BM351" s="243">
        <f t="shared" si="236"/>
        <v>0</v>
      </c>
      <c r="BN351" s="243">
        <f t="shared" si="237"/>
        <v>0</v>
      </c>
      <c r="BO351" s="247">
        <f t="shared" si="238"/>
        <v>0</v>
      </c>
      <c r="BP351" s="248">
        <f t="shared" si="239"/>
        <v>0</v>
      </c>
      <c r="BQ351" s="243">
        <f t="shared" si="240"/>
        <v>0</v>
      </c>
      <c r="BR351" s="243">
        <f t="shared" si="241"/>
        <v>0</v>
      </c>
      <c r="BS351" s="249">
        <f t="shared" si="242"/>
        <v>0</v>
      </c>
      <c r="BT351" s="255" t="str">
        <f t="shared" si="255"/>
        <v/>
      </c>
      <c r="BU351" s="350">
        <f t="shared" si="243"/>
        <v>0</v>
      </c>
      <c r="BV351" s="350">
        <f t="shared" si="244"/>
        <v>0</v>
      </c>
      <c r="BW351" s="350">
        <f t="shared" si="245"/>
        <v>0</v>
      </c>
      <c r="BX351" s="353">
        <f t="shared" si="246"/>
        <v>0</v>
      </c>
      <c r="BY351" s="246">
        <f t="shared" si="247"/>
        <v>0</v>
      </c>
      <c r="BZ351" s="243">
        <f t="shared" si="248"/>
        <v>0</v>
      </c>
      <c r="CA351" s="243">
        <f t="shared" si="249"/>
        <v>0</v>
      </c>
      <c r="CB351" s="247">
        <f t="shared" si="250"/>
        <v>0</v>
      </c>
      <c r="CC351" s="246">
        <f t="shared" si="251"/>
        <v>0</v>
      </c>
      <c r="CD351" s="243">
        <f t="shared" si="252"/>
        <v>0</v>
      </c>
      <c r="CE351" s="243">
        <f t="shared" si="253"/>
        <v>0</v>
      </c>
      <c r="CF351" s="243">
        <f t="shared" si="254"/>
        <v>0</v>
      </c>
    </row>
    <row r="352" spans="1:84" ht="20.100000000000001" customHeight="1" x14ac:dyDescent="0.15">
      <c r="A352" s="252">
        <f>IF(A351="",ROW()-3-COUNTBLANK($A$4:$A351),A351+1)</f>
        <v>349</v>
      </c>
      <c r="B352" s="253">
        <f>IF(A352="","",IF(B351="",ROW()-3-COUNTBLANK($B$4:$B351),B351+1))</f>
        <v>349</v>
      </c>
      <c r="C352" s="239" t="str">
        <f t="shared" si="219"/>
        <v>S</v>
      </c>
      <c r="D352" s="240"/>
      <c r="E352" s="241" t="str">
        <f>IF(D352="","",COUNTIF($D$4:D352,D352))</f>
        <v/>
      </c>
      <c r="F352" s="310" t="str">
        <f>IF(D352="","",VLOOKUP(D352,'様式A-2'!$B$10:$E$434,4,0))</f>
        <v/>
      </c>
      <c r="G352" s="241"/>
      <c r="H352" s="241"/>
      <c r="I352" s="241"/>
      <c r="J352" s="241"/>
      <c r="K352" s="241"/>
      <c r="L352" s="346"/>
      <c r="M352" s="346"/>
      <c r="N352" s="346"/>
      <c r="O352" s="346"/>
      <c r="P352" s="388"/>
      <c r="Q352" s="242">
        <f t="shared" si="220"/>
        <v>0</v>
      </c>
      <c r="R352" s="243">
        <f t="shared" si="221"/>
        <v>0</v>
      </c>
      <c r="S352" s="243" t="str">
        <f t="shared" si="222"/>
        <v/>
      </c>
      <c r="T352" s="241"/>
      <c r="U352" s="241" t="str">
        <f t="shared" si="223"/>
        <v/>
      </c>
      <c r="V352" s="241" t="str">
        <f t="shared" si="257"/>
        <v/>
      </c>
      <c r="W352" s="241"/>
      <c r="X352" s="241"/>
      <c r="Y352" s="241" t="str">
        <f t="shared" si="224"/>
        <v/>
      </c>
      <c r="Z352" s="241" t="str">
        <f t="shared" si="225"/>
        <v/>
      </c>
      <c r="AA352" s="241" t="str">
        <f t="shared" si="216"/>
        <v/>
      </c>
      <c r="AB352" s="241" t="str">
        <f t="shared" si="226"/>
        <v/>
      </c>
      <c r="AC352" s="241" t="str">
        <f t="shared" si="227"/>
        <v/>
      </c>
      <c r="AD352" s="241" t="str">
        <f t="shared" si="228"/>
        <v/>
      </c>
      <c r="AE352" s="241" t="str">
        <f t="shared" si="217"/>
        <v/>
      </c>
      <c r="AF352" s="241" t="str">
        <f t="shared" si="218"/>
        <v/>
      </c>
      <c r="AG352" s="241"/>
      <c r="AH352" s="242" t="str">
        <f t="shared" si="256"/>
        <v/>
      </c>
      <c r="AI352" s="242" t="str">
        <f t="shared" si="229"/>
        <v/>
      </c>
      <c r="BG352" s="245">
        <f t="shared" si="230"/>
        <v>0</v>
      </c>
      <c r="BH352" s="242">
        <f t="shared" si="231"/>
        <v>0</v>
      </c>
      <c r="BI352" s="242">
        <f t="shared" si="232"/>
        <v>0</v>
      </c>
      <c r="BJ352" s="242">
        <f t="shared" si="233"/>
        <v>0</v>
      </c>
      <c r="BK352" s="351">
        <f t="shared" si="234"/>
        <v>0</v>
      </c>
      <c r="BL352" s="246">
        <f t="shared" si="235"/>
        <v>0</v>
      </c>
      <c r="BM352" s="243">
        <f t="shared" si="236"/>
        <v>0</v>
      </c>
      <c r="BN352" s="243">
        <f t="shared" si="237"/>
        <v>0</v>
      </c>
      <c r="BO352" s="247">
        <f t="shared" si="238"/>
        <v>0</v>
      </c>
      <c r="BP352" s="248">
        <f t="shared" si="239"/>
        <v>0</v>
      </c>
      <c r="BQ352" s="243">
        <f t="shared" si="240"/>
        <v>0</v>
      </c>
      <c r="BR352" s="243">
        <f t="shared" si="241"/>
        <v>0</v>
      </c>
      <c r="BS352" s="249">
        <f t="shared" si="242"/>
        <v>0</v>
      </c>
      <c r="BT352" s="255" t="str">
        <f t="shared" si="255"/>
        <v/>
      </c>
      <c r="BU352" s="350">
        <f t="shared" si="243"/>
        <v>0</v>
      </c>
      <c r="BV352" s="350">
        <f t="shared" si="244"/>
        <v>0</v>
      </c>
      <c r="BW352" s="350">
        <f t="shared" si="245"/>
        <v>0</v>
      </c>
      <c r="BX352" s="353">
        <f t="shared" si="246"/>
        <v>0</v>
      </c>
      <c r="BY352" s="246">
        <f t="shared" si="247"/>
        <v>0</v>
      </c>
      <c r="BZ352" s="243">
        <f t="shared" si="248"/>
        <v>0</v>
      </c>
      <c r="CA352" s="243">
        <f t="shared" si="249"/>
        <v>0</v>
      </c>
      <c r="CB352" s="247">
        <f t="shared" si="250"/>
        <v>0</v>
      </c>
      <c r="CC352" s="246">
        <f t="shared" si="251"/>
        <v>0</v>
      </c>
      <c r="CD352" s="243">
        <f t="shared" si="252"/>
        <v>0</v>
      </c>
      <c r="CE352" s="243">
        <f t="shared" si="253"/>
        <v>0</v>
      </c>
      <c r="CF352" s="243">
        <f t="shared" si="254"/>
        <v>0</v>
      </c>
    </row>
    <row r="353" spans="1:84" ht="20.100000000000001" customHeight="1" x14ac:dyDescent="0.15">
      <c r="A353" s="252">
        <f>IF(A352="",ROW()-3-COUNTBLANK($A$4:$A352),A352+1)</f>
        <v>350</v>
      </c>
      <c r="B353" s="253">
        <f>IF(A353="","",IF(B352="",ROW()-3-COUNTBLANK($B$4:$B352),B352+1))</f>
        <v>350</v>
      </c>
      <c r="C353" s="239" t="str">
        <f t="shared" si="219"/>
        <v>S</v>
      </c>
      <c r="D353" s="240"/>
      <c r="E353" s="241" t="str">
        <f>IF(D353="","",COUNTIF($D$4:D353,D353))</f>
        <v/>
      </c>
      <c r="F353" s="310" t="str">
        <f>IF(D353="","",VLOOKUP(D353,'様式A-2'!$B$10:$E$434,4,0))</f>
        <v/>
      </c>
      <c r="G353" s="241"/>
      <c r="H353" s="241"/>
      <c r="I353" s="241"/>
      <c r="J353" s="241"/>
      <c r="K353" s="241"/>
      <c r="L353" s="346"/>
      <c r="M353" s="346"/>
      <c r="N353" s="346"/>
      <c r="O353" s="346"/>
      <c r="P353" s="388"/>
      <c r="Q353" s="242">
        <f t="shared" si="220"/>
        <v>0</v>
      </c>
      <c r="R353" s="243">
        <f t="shared" si="221"/>
        <v>0</v>
      </c>
      <c r="S353" s="243" t="str">
        <f t="shared" si="222"/>
        <v/>
      </c>
      <c r="T353" s="241"/>
      <c r="U353" s="241" t="str">
        <f t="shared" si="223"/>
        <v/>
      </c>
      <c r="V353" s="241" t="str">
        <f t="shared" si="257"/>
        <v/>
      </c>
      <c r="W353" s="241"/>
      <c r="X353" s="241"/>
      <c r="Y353" s="241" t="str">
        <f t="shared" si="224"/>
        <v/>
      </c>
      <c r="Z353" s="241" t="str">
        <f t="shared" si="225"/>
        <v/>
      </c>
      <c r="AA353" s="241" t="str">
        <f t="shared" si="216"/>
        <v/>
      </c>
      <c r="AB353" s="241" t="str">
        <f t="shared" si="226"/>
        <v/>
      </c>
      <c r="AC353" s="241" t="str">
        <f t="shared" si="227"/>
        <v/>
      </c>
      <c r="AD353" s="241" t="str">
        <f t="shared" si="228"/>
        <v/>
      </c>
      <c r="AE353" s="241" t="str">
        <f t="shared" si="217"/>
        <v/>
      </c>
      <c r="AF353" s="241" t="str">
        <f t="shared" si="218"/>
        <v/>
      </c>
      <c r="AG353" s="241"/>
      <c r="AH353" s="242" t="str">
        <f t="shared" si="256"/>
        <v/>
      </c>
      <c r="AI353" s="242" t="str">
        <f t="shared" si="229"/>
        <v/>
      </c>
      <c r="BG353" s="245">
        <f t="shared" si="230"/>
        <v>0</v>
      </c>
      <c r="BH353" s="242">
        <f t="shared" si="231"/>
        <v>0</v>
      </c>
      <c r="BI353" s="242">
        <f t="shared" si="232"/>
        <v>0</v>
      </c>
      <c r="BJ353" s="242">
        <f t="shared" si="233"/>
        <v>0</v>
      </c>
      <c r="BK353" s="351">
        <f t="shared" si="234"/>
        <v>0</v>
      </c>
      <c r="BL353" s="246">
        <f t="shared" si="235"/>
        <v>0</v>
      </c>
      <c r="BM353" s="243">
        <f t="shared" si="236"/>
        <v>0</v>
      </c>
      <c r="BN353" s="243">
        <f t="shared" si="237"/>
        <v>0</v>
      </c>
      <c r="BO353" s="247">
        <f t="shared" si="238"/>
        <v>0</v>
      </c>
      <c r="BP353" s="248">
        <f t="shared" si="239"/>
        <v>0</v>
      </c>
      <c r="BQ353" s="243">
        <f t="shared" si="240"/>
        <v>0</v>
      </c>
      <c r="BR353" s="243">
        <f t="shared" si="241"/>
        <v>0</v>
      </c>
      <c r="BS353" s="249">
        <f t="shared" si="242"/>
        <v>0</v>
      </c>
      <c r="BT353" s="255" t="str">
        <f t="shared" si="255"/>
        <v/>
      </c>
      <c r="BU353" s="350">
        <f t="shared" si="243"/>
        <v>0</v>
      </c>
      <c r="BV353" s="350">
        <f t="shared" si="244"/>
        <v>0</v>
      </c>
      <c r="BW353" s="350">
        <f t="shared" si="245"/>
        <v>0</v>
      </c>
      <c r="BX353" s="353">
        <f t="shared" si="246"/>
        <v>0</v>
      </c>
      <c r="BY353" s="246">
        <f t="shared" si="247"/>
        <v>0</v>
      </c>
      <c r="BZ353" s="243">
        <f t="shared" si="248"/>
        <v>0</v>
      </c>
      <c r="CA353" s="243">
        <f t="shared" si="249"/>
        <v>0</v>
      </c>
      <c r="CB353" s="247">
        <f t="shared" si="250"/>
        <v>0</v>
      </c>
      <c r="CC353" s="246">
        <f t="shared" si="251"/>
        <v>0</v>
      </c>
      <c r="CD353" s="243">
        <f t="shared" si="252"/>
        <v>0</v>
      </c>
      <c r="CE353" s="243">
        <f t="shared" si="253"/>
        <v>0</v>
      </c>
      <c r="CF353" s="243">
        <f t="shared" si="254"/>
        <v>0</v>
      </c>
    </row>
    <row r="354" spans="1:84" ht="20.100000000000001" customHeight="1" x14ac:dyDescent="0.15">
      <c r="A354" s="252">
        <f>IF(A353="",ROW()-3-COUNTBLANK($A$4:$A353),A353+1)</f>
        <v>351</v>
      </c>
      <c r="B354" s="253">
        <f>IF(A354="","",IF(B353="",ROW()-3-COUNTBLANK($B$4:$B353),B353+1))</f>
        <v>351</v>
      </c>
      <c r="C354" s="239" t="str">
        <f t="shared" si="219"/>
        <v>S</v>
      </c>
      <c r="D354" s="240"/>
      <c r="E354" s="241" t="str">
        <f>IF(D354="","",COUNTIF($D$4:D354,D354))</f>
        <v/>
      </c>
      <c r="F354" s="310" t="str">
        <f>IF(D354="","",VLOOKUP(D354,'様式A-2'!$B$10:$E$434,4,0))</f>
        <v/>
      </c>
      <c r="G354" s="241"/>
      <c r="H354" s="241"/>
      <c r="I354" s="241"/>
      <c r="J354" s="241"/>
      <c r="K354" s="241"/>
      <c r="L354" s="346"/>
      <c r="M354" s="346"/>
      <c r="N354" s="346"/>
      <c r="O354" s="346"/>
      <c r="P354" s="388"/>
      <c r="Q354" s="242">
        <f t="shared" si="220"/>
        <v>0</v>
      </c>
      <c r="R354" s="243">
        <f t="shared" si="221"/>
        <v>0</v>
      </c>
      <c r="S354" s="243" t="str">
        <f t="shared" si="222"/>
        <v/>
      </c>
      <c r="T354" s="241"/>
      <c r="U354" s="241" t="str">
        <f t="shared" si="223"/>
        <v/>
      </c>
      <c r="V354" s="241" t="str">
        <f t="shared" si="257"/>
        <v/>
      </c>
      <c r="W354" s="241"/>
      <c r="X354" s="241"/>
      <c r="Y354" s="241" t="str">
        <f t="shared" si="224"/>
        <v/>
      </c>
      <c r="Z354" s="241" t="str">
        <f t="shared" si="225"/>
        <v/>
      </c>
      <c r="AA354" s="241" t="str">
        <f t="shared" si="216"/>
        <v/>
      </c>
      <c r="AB354" s="241" t="str">
        <f t="shared" si="226"/>
        <v/>
      </c>
      <c r="AC354" s="241" t="str">
        <f t="shared" si="227"/>
        <v/>
      </c>
      <c r="AD354" s="241" t="str">
        <f t="shared" si="228"/>
        <v/>
      </c>
      <c r="AE354" s="241" t="str">
        <f t="shared" si="217"/>
        <v/>
      </c>
      <c r="AF354" s="241" t="str">
        <f t="shared" si="218"/>
        <v/>
      </c>
      <c r="AG354" s="241"/>
      <c r="AH354" s="242" t="str">
        <f t="shared" si="256"/>
        <v/>
      </c>
      <c r="AI354" s="242" t="str">
        <f t="shared" si="229"/>
        <v/>
      </c>
      <c r="BG354" s="245">
        <f t="shared" si="230"/>
        <v>0</v>
      </c>
      <c r="BH354" s="242">
        <f t="shared" si="231"/>
        <v>0</v>
      </c>
      <c r="BI354" s="242">
        <f t="shared" si="232"/>
        <v>0</v>
      </c>
      <c r="BJ354" s="242">
        <f t="shared" si="233"/>
        <v>0</v>
      </c>
      <c r="BK354" s="351">
        <f t="shared" si="234"/>
        <v>0</v>
      </c>
      <c r="BL354" s="246">
        <f t="shared" si="235"/>
        <v>0</v>
      </c>
      <c r="BM354" s="243">
        <f t="shared" si="236"/>
        <v>0</v>
      </c>
      <c r="BN354" s="243">
        <f t="shared" si="237"/>
        <v>0</v>
      </c>
      <c r="BO354" s="247">
        <f t="shared" si="238"/>
        <v>0</v>
      </c>
      <c r="BP354" s="248">
        <f t="shared" si="239"/>
        <v>0</v>
      </c>
      <c r="BQ354" s="243">
        <f t="shared" si="240"/>
        <v>0</v>
      </c>
      <c r="BR354" s="243">
        <f t="shared" si="241"/>
        <v>0</v>
      </c>
      <c r="BS354" s="249">
        <f t="shared" si="242"/>
        <v>0</v>
      </c>
      <c r="BT354" s="255" t="str">
        <f t="shared" si="255"/>
        <v/>
      </c>
      <c r="BU354" s="350">
        <f t="shared" si="243"/>
        <v>0</v>
      </c>
      <c r="BV354" s="350">
        <f t="shared" si="244"/>
        <v>0</v>
      </c>
      <c r="BW354" s="350">
        <f t="shared" si="245"/>
        <v>0</v>
      </c>
      <c r="BX354" s="353">
        <f t="shared" si="246"/>
        <v>0</v>
      </c>
      <c r="BY354" s="246">
        <f t="shared" si="247"/>
        <v>0</v>
      </c>
      <c r="BZ354" s="243">
        <f t="shared" si="248"/>
        <v>0</v>
      </c>
      <c r="CA354" s="243">
        <f t="shared" si="249"/>
        <v>0</v>
      </c>
      <c r="CB354" s="247">
        <f t="shared" si="250"/>
        <v>0</v>
      </c>
      <c r="CC354" s="246">
        <f t="shared" si="251"/>
        <v>0</v>
      </c>
      <c r="CD354" s="243">
        <f t="shared" si="252"/>
        <v>0</v>
      </c>
      <c r="CE354" s="243">
        <f t="shared" si="253"/>
        <v>0</v>
      </c>
      <c r="CF354" s="243">
        <f t="shared" si="254"/>
        <v>0</v>
      </c>
    </row>
    <row r="355" spans="1:84" ht="20.100000000000001" customHeight="1" x14ac:dyDescent="0.15">
      <c r="A355" s="252">
        <f>IF(A354="",ROW()-3-COUNTBLANK($A$4:$A354),A354+1)</f>
        <v>352</v>
      </c>
      <c r="B355" s="253">
        <f>IF(A355="","",IF(B354="",ROW()-3-COUNTBLANK($B$4:$B354),B354+1))</f>
        <v>352</v>
      </c>
      <c r="C355" s="239" t="str">
        <f t="shared" si="219"/>
        <v>S</v>
      </c>
      <c r="D355" s="240"/>
      <c r="E355" s="241" t="str">
        <f>IF(D355="","",COUNTIF($D$4:D355,D355))</f>
        <v/>
      </c>
      <c r="F355" s="310" t="str">
        <f>IF(D355="","",VLOOKUP(D355,'様式A-2'!$B$10:$E$434,4,0))</f>
        <v/>
      </c>
      <c r="G355" s="241"/>
      <c r="H355" s="241"/>
      <c r="I355" s="241"/>
      <c r="J355" s="241"/>
      <c r="K355" s="241"/>
      <c r="L355" s="346"/>
      <c r="M355" s="346"/>
      <c r="N355" s="346"/>
      <c r="O355" s="346"/>
      <c r="P355" s="388"/>
      <c r="Q355" s="242">
        <f t="shared" si="220"/>
        <v>0</v>
      </c>
      <c r="R355" s="243">
        <f t="shared" si="221"/>
        <v>0</v>
      </c>
      <c r="S355" s="243" t="str">
        <f t="shared" si="222"/>
        <v/>
      </c>
      <c r="T355" s="241"/>
      <c r="U355" s="241" t="str">
        <f t="shared" si="223"/>
        <v/>
      </c>
      <c r="V355" s="241" t="str">
        <f t="shared" si="257"/>
        <v/>
      </c>
      <c r="W355" s="241"/>
      <c r="X355" s="241"/>
      <c r="Y355" s="241" t="str">
        <f t="shared" si="224"/>
        <v/>
      </c>
      <c r="Z355" s="241" t="str">
        <f t="shared" si="225"/>
        <v/>
      </c>
      <c r="AA355" s="241" t="str">
        <f t="shared" si="216"/>
        <v/>
      </c>
      <c r="AB355" s="241" t="str">
        <f t="shared" si="226"/>
        <v/>
      </c>
      <c r="AC355" s="241" t="str">
        <f t="shared" si="227"/>
        <v/>
      </c>
      <c r="AD355" s="241" t="str">
        <f t="shared" si="228"/>
        <v/>
      </c>
      <c r="AE355" s="241" t="str">
        <f t="shared" si="217"/>
        <v/>
      </c>
      <c r="AF355" s="241" t="str">
        <f t="shared" si="218"/>
        <v/>
      </c>
      <c r="AG355" s="241"/>
      <c r="AH355" s="242" t="str">
        <f t="shared" si="256"/>
        <v/>
      </c>
      <c r="AI355" s="242" t="str">
        <f t="shared" si="229"/>
        <v/>
      </c>
      <c r="BG355" s="245">
        <f t="shared" si="230"/>
        <v>0</v>
      </c>
      <c r="BH355" s="242">
        <f t="shared" si="231"/>
        <v>0</v>
      </c>
      <c r="BI355" s="242">
        <f t="shared" si="232"/>
        <v>0</v>
      </c>
      <c r="BJ355" s="242">
        <f t="shared" si="233"/>
        <v>0</v>
      </c>
      <c r="BK355" s="351">
        <f t="shared" si="234"/>
        <v>0</v>
      </c>
      <c r="BL355" s="246">
        <f t="shared" si="235"/>
        <v>0</v>
      </c>
      <c r="BM355" s="243">
        <f t="shared" si="236"/>
        <v>0</v>
      </c>
      <c r="BN355" s="243">
        <f t="shared" si="237"/>
        <v>0</v>
      </c>
      <c r="BO355" s="247">
        <f t="shared" si="238"/>
        <v>0</v>
      </c>
      <c r="BP355" s="248">
        <f t="shared" si="239"/>
        <v>0</v>
      </c>
      <c r="BQ355" s="243">
        <f t="shared" si="240"/>
        <v>0</v>
      </c>
      <c r="BR355" s="243">
        <f t="shared" si="241"/>
        <v>0</v>
      </c>
      <c r="BS355" s="249">
        <f t="shared" si="242"/>
        <v>0</v>
      </c>
      <c r="BT355" s="255" t="str">
        <f t="shared" si="255"/>
        <v/>
      </c>
      <c r="BU355" s="350">
        <f t="shared" si="243"/>
        <v>0</v>
      </c>
      <c r="BV355" s="350">
        <f t="shared" si="244"/>
        <v>0</v>
      </c>
      <c r="BW355" s="350">
        <f t="shared" si="245"/>
        <v>0</v>
      </c>
      <c r="BX355" s="353">
        <f t="shared" si="246"/>
        <v>0</v>
      </c>
      <c r="BY355" s="246">
        <f t="shared" si="247"/>
        <v>0</v>
      </c>
      <c r="BZ355" s="243">
        <f t="shared" si="248"/>
        <v>0</v>
      </c>
      <c r="CA355" s="243">
        <f t="shared" si="249"/>
        <v>0</v>
      </c>
      <c r="CB355" s="247">
        <f t="shared" si="250"/>
        <v>0</v>
      </c>
      <c r="CC355" s="246">
        <f t="shared" si="251"/>
        <v>0</v>
      </c>
      <c r="CD355" s="243">
        <f t="shared" si="252"/>
        <v>0</v>
      </c>
      <c r="CE355" s="243">
        <f t="shared" si="253"/>
        <v>0</v>
      </c>
      <c r="CF355" s="243">
        <f t="shared" si="254"/>
        <v>0</v>
      </c>
    </row>
    <row r="356" spans="1:84" ht="20.100000000000001" customHeight="1" x14ac:dyDescent="0.15">
      <c r="A356" s="252">
        <f>IF(A355="",ROW()-3-COUNTBLANK($A$4:$A355),A355+1)</f>
        <v>353</v>
      </c>
      <c r="B356" s="253">
        <f>IF(A356="","",IF(B355="",ROW()-3-COUNTBLANK($B$4:$B355),B355+1))</f>
        <v>353</v>
      </c>
      <c r="C356" s="239" t="str">
        <f t="shared" si="219"/>
        <v>S</v>
      </c>
      <c r="D356" s="240"/>
      <c r="E356" s="241" t="str">
        <f>IF(D356="","",COUNTIF($D$4:D356,D356))</f>
        <v/>
      </c>
      <c r="F356" s="310" t="str">
        <f>IF(D356="","",VLOOKUP(D356,'様式A-2'!$B$10:$E$434,4,0))</f>
        <v/>
      </c>
      <c r="G356" s="241"/>
      <c r="H356" s="241"/>
      <c r="I356" s="241"/>
      <c r="J356" s="241"/>
      <c r="K356" s="241"/>
      <c r="L356" s="346"/>
      <c r="M356" s="346"/>
      <c r="N356" s="346"/>
      <c r="O356" s="346"/>
      <c r="P356" s="388"/>
      <c r="Q356" s="242">
        <f t="shared" si="220"/>
        <v>0</v>
      </c>
      <c r="R356" s="243">
        <f t="shared" si="221"/>
        <v>0</v>
      </c>
      <c r="S356" s="243" t="str">
        <f t="shared" si="222"/>
        <v/>
      </c>
      <c r="T356" s="241"/>
      <c r="U356" s="241" t="str">
        <f t="shared" si="223"/>
        <v/>
      </c>
      <c r="V356" s="241" t="str">
        <f t="shared" si="257"/>
        <v/>
      </c>
      <c r="W356" s="241"/>
      <c r="X356" s="241"/>
      <c r="Y356" s="241" t="str">
        <f t="shared" si="224"/>
        <v/>
      </c>
      <c r="Z356" s="241" t="str">
        <f t="shared" si="225"/>
        <v/>
      </c>
      <c r="AA356" s="241" t="str">
        <f t="shared" si="216"/>
        <v/>
      </c>
      <c r="AB356" s="241" t="str">
        <f t="shared" si="226"/>
        <v/>
      </c>
      <c r="AC356" s="241" t="str">
        <f t="shared" si="227"/>
        <v/>
      </c>
      <c r="AD356" s="241" t="str">
        <f t="shared" si="228"/>
        <v/>
      </c>
      <c r="AE356" s="241" t="str">
        <f t="shared" si="217"/>
        <v/>
      </c>
      <c r="AF356" s="241" t="str">
        <f t="shared" si="218"/>
        <v/>
      </c>
      <c r="AG356" s="241"/>
      <c r="AH356" s="242" t="str">
        <f t="shared" si="256"/>
        <v/>
      </c>
      <c r="AI356" s="242" t="str">
        <f t="shared" si="229"/>
        <v/>
      </c>
      <c r="BG356" s="245">
        <f t="shared" si="230"/>
        <v>0</v>
      </c>
      <c r="BH356" s="242">
        <f t="shared" si="231"/>
        <v>0</v>
      </c>
      <c r="BI356" s="242">
        <f t="shared" si="232"/>
        <v>0</v>
      </c>
      <c r="BJ356" s="242">
        <f t="shared" si="233"/>
        <v>0</v>
      </c>
      <c r="BK356" s="351">
        <f t="shared" si="234"/>
        <v>0</v>
      </c>
      <c r="BL356" s="246">
        <f t="shared" si="235"/>
        <v>0</v>
      </c>
      <c r="BM356" s="243">
        <f t="shared" si="236"/>
        <v>0</v>
      </c>
      <c r="BN356" s="243">
        <f t="shared" si="237"/>
        <v>0</v>
      </c>
      <c r="BO356" s="247">
        <f t="shared" si="238"/>
        <v>0</v>
      </c>
      <c r="BP356" s="248">
        <f t="shared" si="239"/>
        <v>0</v>
      </c>
      <c r="BQ356" s="243">
        <f t="shared" si="240"/>
        <v>0</v>
      </c>
      <c r="BR356" s="243">
        <f t="shared" si="241"/>
        <v>0</v>
      </c>
      <c r="BS356" s="249">
        <f t="shared" si="242"/>
        <v>0</v>
      </c>
      <c r="BT356" s="255" t="str">
        <f t="shared" si="255"/>
        <v/>
      </c>
      <c r="BU356" s="350">
        <f t="shared" si="243"/>
        <v>0</v>
      </c>
      <c r="BV356" s="350">
        <f t="shared" si="244"/>
        <v>0</v>
      </c>
      <c r="BW356" s="350">
        <f t="shared" si="245"/>
        <v>0</v>
      </c>
      <c r="BX356" s="353">
        <f t="shared" si="246"/>
        <v>0</v>
      </c>
      <c r="BY356" s="246">
        <f t="shared" si="247"/>
        <v>0</v>
      </c>
      <c r="BZ356" s="243">
        <f t="shared" si="248"/>
        <v>0</v>
      </c>
      <c r="CA356" s="243">
        <f t="shared" si="249"/>
        <v>0</v>
      </c>
      <c r="CB356" s="247">
        <f t="shared" si="250"/>
        <v>0</v>
      </c>
      <c r="CC356" s="246">
        <f t="shared" si="251"/>
        <v>0</v>
      </c>
      <c r="CD356" s="243">
        <f t="shared" si="252"/>
        <v>0</v>
      </c>
      <c r="CE356" s="243">
        <f t="shared" si="253"/>
        <v>0</v>
      </c>
      <c r="CF356" s="243">
        <f t="shared" si="254"/>
        <v>0</v>
      </c>
    </row>
    <row r="357" spans="1:84" ht="20.100000000000001" customHeight="1" x14ac:dyDescent="0.15">
      <c r="A357" s="252">
        <f>IF(A356="",ROW()-3-COUNTBLANK($A$4:$A356),A356+1)</f>
        <v>354</v>
      </c>
      <c r="B357" s="253">
        <f>IF(A357="","",IF(B356="",ROW()-3-COUNTBLANK($B$4:$B356),B356+1))</f>
        <v>354</v>
      </c>
      <c r="C357" s="239" t="str">
        <f t="shared" si="219"/>
        <v>S</v>
      </c>
      <c r="D357" s="240"/>
      <c r="E357" s="241" t="str">
        <f>IF(D357="","",COUNTIF($D$4:D357,D357))</f>
        <v/>
      </c>
      <c r="F357" s="310" t="str">
        <f>IF(D357="","",VLOOKUP(D357,'様式A-2'!$B$10:$E$434,4,0))</f>
        <v/>
      </c>
      <c r="G357" s="241"/>
      <c r="H357" s="241"/>
      <c r="I357" s="241"/>
      <c r="J357" s="241"/>
      <c r="K357" s="241"/>
      <c r="L357" s="346"/>
      <c r="M357" s="346"/>
      <c r="N357" s="346"/>
      <c r="O357" s="346"/>
      <c r="P357" s="388"/>
      <c r="Q357" s="242">
        <f t="shared" si="220"/>
        <v>0</v>
      </c>
      <c r="R357" s="243">
        <f t="shared" si="221"/>
        <v>0</v>
      </c>
      <c r="S357" s="243" t="str">
        <f t="shared" si="222"/>
        <v/>
      </c>
      <c r="T357" s="241"/>
      <c r="U357" s="241" t="str">
        <f t="shared" si="223"/>
        <v/>
      </c>
      <c r="V357" s="241" t="str">
        <f t="shared" si="257"/>
        <v/>
      </c>
      <c r="W357" s="241"/>
      <c r="X357" s="241"/>
      <c r="Y357" s="241" t="str">
        <f t="shared" si="224"/>
        <v/>
      </c>
      <c r="Z357" s="241" t="str">
        <f t="shared" si="225"/>
        <v/>
      </c>
      <c r="AA357" s="241" t="str">
        <f t="shared" si="216"/>
        <v/>
      </c>
      <c r="AB357" s="241" t="str">
        <f t="shared" si="226"/>
        <v/>
      </c>
      <c r="AC357" s="241" t="str">
        <f t="shared" si="227"/>
        <v/>
      </c>
      <c r="AD357" s="241" t="str">
        <f t="shared" si="228"/>
        <v/>
      </c>
      <c r="AE357" s="241" t="str">
        <f t="shared" si="217"/>
        <v/>
      </c>
      <c r="AF357" s="241" t="str">
        <f t="shared" si="218"/>
        <v/>
      </c>
      <c r="AG357" s="241"/>
      <c r="AH357" s="242" t="str">
        <f t="shared" si="256"/>
        <v/>
      </c>
      <c r="AI357" s="242" t="str">
        <f t="shared" si="229"/>
        <v/>
      </c>
      <c r="BG357" s="245">
        <f t="shared" si="230"/>
        <v>0</v>
      </c>
      <c r="BH357" s="242">
        <f t="shared" si="231"/>
        <v>0</v>
      </c>
      <c r="BI357" s="242">
        <f t="shared" si="232"/>
        <v>0</v>
      </c>
      <c r="BJ357" s="242">
        <f t="shared" si="233"/>
        <v>0</v>
      </c>
      <c r="BK357" s="351">
        <f t="shared" si="234"/>
        <v>0</v>
      </c>
      <c r="BL357" s="246">
        <f t="shared" si="235"/>
        <v>0</v>
      </c>
      <c r="BM357" s="243">
        <f t="shared" si="236"/>
        <v>0</v>
      </c>
      <c r="BN357" s="243">
        <f t="shared" si="237"/>
        <v>0</v>
      </c>
      <c r="BO357" s="247">
        <f t="shared" si="238"/>
        <v>0</v>
      </c>
      <c r="BP357" s="248">
        <f t="shared" si="239"/>
        <v>0</v>
      </c>
      <c r="BQ357" s="243">
        <f t="shared" si="240"/>
        <v>0</v>
      </c>
      <c r="BR357" s="243">
        <f t="shared" si="241"/>
        <v>0</v>
      </c>
      <c r="BS357" s="249">
        <f t="shared" si="242"/>
        <v>0</v>
      </c>
      <c r="BT357" s="255" t="str">
        <f t="shared" si="255"/>
        <v/>
      </c>
      <c r="BU357" s="350">
        <f t="shared" si="243"/>
        <v>0</v>
      </c>
      <c r="BV357" s="350">
        <f t="shared" si="244"/>
        <v>0</v>
      </c>
      <c r="BW357" s="350">
        <f t="shared" si="245"/>
        <v>0</v>
      </c>
      <c r="BX357" s="353">
        <f t="shared" si="246"/>
        <v>0</v>
      </c>
      <c r="BY357" s="246">
        <f t="shared" si="247"/>
        <v>0</v>
      </c>
      <c r="BZ357" s="243">
        <f t="shared" si="248"/>
        <v>0</v>
      </c>
      <c r="CA357" s="243">
        <f t="shared" si="249"/>
        <v>0</v>
      </c>
      <c r="CB357" s="247">
        <f t="shared" si="250"/>
        <v>0</v>
      </c>
      <c r="CC357" s="246">
        <f t="shared" si="251"/>
        <v>0</v>
      </c>
      <c r="CD357" s="243">
        <f t="shared" si="252"/>
        <v>0</v>
      </c>
      <c r="CE357" s="243">
        <f t="shared" si="253"/>
        <v>0</v>
      </c>
      <c r="CF357" s="243">
        <f t="shared" si="254"/>
        <v>0</v>
      </c>
    </row>
    <row r="358" spans="1:84" ht="20.100000000000001" customHeight="1" x14ac:dyDescent="0.15">
      <c r="A358" s="252">
        <f>IF(A357="",ROW()-3-COUNTBLANK($A$4:$A357),A357+1)</f>
        <v>355</v>
      </c>
      <c r="B358" s="253">
        <f>IF(A358="","",IF(B357="",ROW()-3-COUNTBLANK($B$4:$B357),B357+1))</f>
        <v>355</v>
      </c>
      <c r="C358" s="239" t="str">
        <f t="shared" si="219"/>
        <v>S</v>
      </c>
      <c r="D358" s="240"/>
      <c r="E358" s="241" t="str">
        <f>IF(D358="","",COUNTIF($D$4:D358,D358))</f>
        <v/>
      </c>
      <c r="F358" s="310" t="str">
        <f>IF(D358="","",VLOOKUP(D358,'様式A-2'!$B$10:$E$434,4,0))</f>
        <v/>
      </c>
      <c r="G358" s="241"/>
      <c r="H358" s="241"/>
      <c r="I358" s="241"/>
      <c r="J358" s="241"/>
      <c r="K358" s="241"/>
      <c r="L358" s="346"/>
      <c r="M358" s="346"/>
      <c r="N358" s="346"/>
      <c r="O358" s="346"/>
      <c r="P358" s="388"/>
      <c r="Q358" s="242">
        <f t="shared" si="220"/>
        <v>0</v>
      </c>
      <c r="R358" s="243">
        <f t="shared" si="221"/>
        <v>0</v>
      </c>
      <c r="S358" s="243" t="str">
        <f t="shared" si="222"/>
        <v/>
      </c>
      <c r="T358" s="241"/>
      <c r="U358" s="241" t="str">
        <f t="shared" si="223"/>
        <v/>
      </c>
      <c r="V358" s="241" t="str">
        <f t="shared" si="257"/>
        <v/>
      </c>
      <c r="W358" s="241"/>
      <c r="X358" s="241"/>
      <c r="Y358" s="241" t="str">
        <f t="shared" si="224"/>
        <v/>
      </c>
      <c r="Z358" s="241" t="str">
        <f t="shared" si="225"/>
        <v/>
      </c>
      <c r="AA358" s="241" t="str">
        <f t="shared" si="216"/>
        <v/>
      </c>
      <c r="AB358" s="241" t="str">
        <f t="shared" si="226"/>
        <v/>
      </c>
      <c r="AC358" s="241" t="str">
        <f t="shared" si="227"/>
        <v/>
      </c>
      <c r="AD358" s="241" t="str">
        <f t="shared" si="228"/>
        <v/>
      </c>
      <c r="AE358" s="241" t="str">
        <f t="shared" si="217"/>
        <v/>
      </c>
      <c r="AF358" s="241" t="str">
        <f t="shared" si="218"/>
        <v/>
      </c>
      <c r="AG358" s="241"/>
      <c r="AH358" s="242" t="str">
        <f t="shared" si="256"/>
        <v/>
      </c>
      <c r="AI358" s="242" t="str">
        <f t="shared" si="229"/>
        <v/>
      </c>
      <c r="BG358" s="245">
        <f t="shared" si="230"/>
        <v>0</v>
      </c>
      <c r="BH358" s="242">
        <f t="shared" si="231"/>
        <v>0</v>
      </c>
      <c r="BI358" s="242">
        <f t="shared" si="232"/>
        <v>0</v>
      </c>
      <c r="BJ358" s="242">
        <f t="shared" si="233"/>
        <v>0</v>
      </c>
      <c r="BK358" s="351">
        <f t="shared" si="234"/>
        <v>0</v>
      </c>
      <c r="BL358" s="246">
        <f t="shared" si="235"/>
        <v>0</v>
      </c>
      <c r="BM358" s="243">
        <f t="shared" si="236"/>
        <v>0</v>
      </c>
      <c r="BN358" s="243">
        <f t="shared" si="237"/>
        <v>0</v>
      </c>
      <c r="BO358" s="247">
        <f t="shared" si="238"/>
        <v>0</v>
      </c>
      <c r="BP358" s="248">
        <f t="shared" si="239"/>
        <v>0</v>
      </c>
      <c r="BQ358" s="243">
        <f t="shared" si="240"/>
        <v>0</v>
      </c>
      <c r="BR358" s="243">
        <f t="shared" si="241"/>
        <v>0</v>
      </c>
      <c r="BS358" s="249">
        <f t="shared" si="242"/>
        <v>0</v>
      </c>
      <c r="BT358" s="255" t="str">
        <f t="shared" si="255"/>
        <v/>
      </c>
      <c r="BU358" s="350">
        <f t="shared" si="243"/>
        <v>0</v>
      </c>
      <c r="BV358" s="350">
        <f t="shared" si="244"/>
        <v>0</v>
      </c>
      <c r="BW358" s="350">
        <f t="shared" si="245"/>
        <v>0</v>
      </c>
      <c r="BX358" s="353">
        <f t="shared" si="246"/>
        <v>0</v>
      </c>
      <c r="BY358" s="246">
        <f t="shared" si="247"/>
        <v>0</v>
      </c>
      <c r="BZ358" s="243">
        <f t="shared" si="248"/>
        <v>0</v>
      </c>
      <c r="CA358" s="243">
        <f t="shared" si="249"/>
        <v>0</v>
      </c>
      <c r="CB358" s="247">
        <f t="shared" si="250"/>
        <v>0</v>
      </c>
      <c r="CC358" s="246">
        <f t="shared" si="251"/>
        <v>0</v>
      </c>
      <c r="CD358" s="243">
        <f t="shared" si="252"/>
        <v>0</v>
      </c>
      <c r="CE358" s="243">
        <f t="shared" si="253"/>
        <v>0</v>
      </c>
      <c r="CF358" s="243">
        <f t="shared" si="254"/>
        <v>0</v>
      </c>
    </row>
    <row r="359" spans="1:84" ht="20.100000000000001" customHeight="1" x14ac:dyDescent="0.15">
      <c r="A359" s="252">
        <f>IF(A358="",ROW()-3-COUNTBLANK($A$4:$A358),A358+1)</f>
        <v>356</v>
      </c>
      <c r="B359" s="253">
        <f>IF(A359="","",IF(B358="",ROW()-3-COUNTBLANK($B$4:$B358),B358+1))</f>
        <v>356</v>
      </c>
      <c r="C359" s="239" t="str">
        <f t="shared" si="219"/>
        <v>S</v>
      </c>
      <c r="D359" s="240"/>
      <c r="E359" s="241" t="str">
        <f>IF(D359="","",COUNTIF($D$4:D359,D359))</f>
        <v/>
      </c>
      <c r="F359" s="310" t="str">
        <f>IF(D359="","",VLOOKUP(D359,'様式A-2'!$B$10:$E$434,4,0))</f>
        <v/>
      </c>
      <c r="G359" s="241"/>
      <c r="H359" s="241"/>
      <c r="I359" s="241"/>
      <c r="J359" s="241"/>
      <c r="K359" s="241"/>
      <c r="L359" s="346"/>
      <c r="M359" s="346"/>
      <c r="N359" s="346"/>
      <c r="O359" s="346"/>
      <c r="P359" s="388"/>
      <c r="Q359" s="242">
        <f t="shared" si="220"/>
        <v>0</v>
      </c>
      <c r="R359" s="243">
        <f t="shared" si="221"/>
        <v>0</v>
      </c>
      <c r="S359" s="243" t="str">
        <f t="shared" si="222"/>
        <v/>
      </c>
      <c r="T359" s="241"/>
      <c r="U359" s="241" t="str">
        <f t="shared" si="223"/>
        <v/>
      </c>
      <c r="V359" s="241" t="str">
        <f t="shared" si="257"/>
        <v/>
      </c>
      <c r="W359" s="241"/>
      <c r="X359" s="241"/>
      <c r="Y359" s="241" t="str">
        <f t="shared" si="224"/>
        <v/>
      </c>
      <c r="Z359" s="241" t="str">
        <f t="shared" si="225"/>
        <v/>
      </c>
      <c r="AA359" s="241" t="str">
        <f t="shared" si="216"/>
        <v/>
      </c>
      <c r="AB359" s="241" t="str">
        <f t="shared" si="226"/>
        <v/>
      </c>
      <c r="AC359" s="241" t="str">
        <f t="shared" si="227"/>
        <v/>
      </c>
      <c r="AD359" s="241" t="str">
        <f t="shared" si="228"/>
        <v/>
      </c>
      <c r="AE359" s="241" t="str">
        <f t="shared" si="217"/>
        <v/>
      </c>
      <c r="AF359" s="241" t="str">
        <f t="shared" si="218"/>
        <v/>
      </c>
      <c r="AG359" s="241"/>
      <c r="AH359" s="242" t="str">
        <f t="shared" si="256"/>
        <v/>
      </c>
      <c r="AI359" s="242" t="str">
        <f t="shared" si="229"/>
        <v/>
      </c>
      <c r="BG359" s="245">
        <f t="shared" si="230"/>
        <v>0</v>
      </c>
      <c r="BH359" s="242">
        <f t="shared" si="231"/>
        <v>0</v>
      </c>
      <c r="BI359" s="242">
        <f t="shared" si="232"/>
        <v>0</v>
      </c>
      <c r="BJ359" s="242">
        <f t="shared" si="233"/>
        <v>0</v>
      </c>
      <c r="BK359" s="351">
        <f t="shared" si="234"/>
        <v>0</v>
      </c>
      <c r="BL359" s="246">
        <f t="shared" si="235"/>
        <v>0</v>
      </c>
      <c r="BM359" s="243">
        <f t="shared" si="236"/>
        <v>0</v>
      </c>
      <c r="BN359" s="243">
        <f t="shared" si="237"/>
        <v>0</v>
      </c>
      <c r="BO359" s="247">
        <f t="shared" si="238"/>
        <v>0</v>
      </c>
      <c r="BP359" s="248">
        <f t="shared" si="239"/>
        <v>0</v>
      </c>
      <c r="BQ359" s="243">
        <f t="shared" si="240"/>
        <v>0</v>
      </c>
      <c r="BR359" s="243">
        <f t="shared" si="241"/>
        <v>0</v>
      </c>
      <c r="BS359" s="249">
        <f t="shared" si="242"/>
        <v>0</v>
      </c>
      <c r="BT359" s="255" t="str">
        <f t="shared" si="255"/>
        <v/>
      </c>
      <c r="BU359" s="350">
        <f t="shared" si="243"/>
        <v>0</v>
      </c>
      <c r="BV359" s="350">
        <f t="shared" si="244"/>
        <v>0</v>
      </c>
      <c r="BW359" s="350">
        <f t="shared" si="245"/>
        <v>0</v>
      </c>
      <c r="BX359" s="353">
        <f t="shared" si="246"/>
        <v>0</v>
      </c>
      <c r="BY359" s="246">
        <f t="shared" si="247"/>
        <v>0</v>
      </c>
      <c r="BZ359" s="243">
        <f t="shared" si="248"/>
        <v>0</v>
      </c>
      <c r="CA359" s="243">
        <f t="shared" si="249"/>
        <v>0</v>
      </c>
      <c r="CB359" s="247">
        <f t="shared" si="250"/>
        <v>0</v>
      </c>
      <c r="CC359" s="246">
        <f t="shared" si="251"/>
        <v>0</v>
      </c>
      <c r="CD359" s="243">
        <f t="shared" si="252"/>
        <v>0</v>
      </c>
      <c r="CE359" s="243">
        <f t="shared" si="253"/>
        <v>0</v>
      </c>
      <c r="CF359" s="243">
        <f t="shared" si="254"/>
        <v>0</v>
      </c>
    </row>
    <row r="360" spans="1:84" ht="20.100000000000001" customHeight="1" x14ac:dyDescent="0.15">
      <c r="A360" s="252">
        <f>IF(A359="",ROW()-3-COUNTBLANK($A$4:$A359),A359+1)</f>
        <v>357</v>
      </c>
      <c r="B360" s="253">
        <f>IF(A360="","",IF(B359="",ROW()-3-COUNTBLANK($B$4:$B359),B359+1))</f>
        <v>357</v>
      </c>
      <c r="C360" s="239" t="str">
        <f t="shared" si="219"/>
        <v>S</v>
      </c>
      <c r="D360" s="240"/>
      <c r="E360" s="241" t="str">
        <f>IF(D360="","",COUNTIF($D$4:D360,D360))</f>
        <v/>
      </c>
      <c r="F360" s="310" t="str">
        <f>IF(D360="","",VLOOKUP(D360,'様式A-2'!$B$10:$E$434,4,0))</f>
        <v/>
      </c>
      <c r="G360" s="241"/>
      <c r="H360" s="241"/>
      <c r="I360" s="241"/>
      <c r="J360" s="241"/>
      <c r="K360" s="241"/>
      <c r="L360" s="346"/>
      <c r="M360" s="346"/>
      <c r="N360" s="346"/>
      <c r="O360" s="346"/>
      <c r="P360" s="388"/>
      <c r="Q360" s="242">
        <f t="shared" si="220"/>
        <v>0</v>
      </c>
      <c r="R360" s="243">
        <f t="shared" si="221"/>
        <v>0</v>
      </c>
      <c r="S360" s="243" t="str">
        <f t="shared" si="222"/>
        <v/>
      </c>
      <c r="T360" s="241"/>
      <c r="U360" s="241" t="str">
        <f t="shared" si="223"/>
        <v/>
      </c>
      <c r="V360" s="241" t="str">
        <f t="shared" si="257"/>
        <v/>
      </c>
      <c r="W360" s="241"/>
      <c r="X360" s="241"/>
      <c r="Y360" s="241" t="str">
        <f t="shared" si="224"/>
        <v/>
      </c>
      <c r="Z360" s="241" t="str">
        <f t="shared" si="225"/>
        <v/>
      </c>
      <c r="AA360" s="241" t="str">
        <f t="shared" si="216"/>
        <v/>
      </c>
      <c r="AB360" s="241" t="str">
        <f t="shared" si="226"/>
        <v/>
      </c>
      <c r="AC360" s="241" t="str">
        <f t="shared" si="227"/>
        <v/>
      </c>
      <c r="AD360" s="241" t="str">
        <f t="shared" si="228"/>
        <v/>
      </c>
      <c r="AE360" s="241" t="str">
        <f t="shared" si="217"/>
        <v/>
      </c>
      <c r="AF360" s="241" t="str">
        <f t="shared" si="218"/>
        <v/>
      </c>
      <c r="AG360" s="241"/>
      <c r="AH360" s="242" t="str">
        <f t="shared" si="256"/>
        <v/>
      </c>
      <c r="AI360" s="242" t="str">
        <f t="shared" si="229"/>
        <v/>
      </c>
      <c r="BG360" s="245">
        <f t="shared" si="230"/>
        <v>0</v>
      </c>
      <c r="BH360" s="242">
        <f t="shared" si="231"/>
        <v>0</v>
      </c>
      <c r="BI360" s="242">
        <f t="shared" si="232"/>
        <v>0</v>
      </c>
      <c r="BJ360" s="242">
        <f t="shared" si="233"/>
        <v>0</v>
      </c>
      <c r="BK360" s="351">
        <f t="shared" si="234"/>
        <v>0</v>
      </c>
      <c r="BL360" s="246">
        <f t="shared" si="235"/>
        <v>0</v>
      </c>
      <c r="BM360" s="243">
        <f t="shared" si="236"/>
        <v>0</v>
      </c>
      <c r="BN360" s="243">
        <f t="shared" si="237"/>
        <v>0</v>
      </c>
      <c r="BO360" s="247">
        <f t="shared" si="238"/>
        <v>0</v>
      </c>
      <c r="BP360" s="248">
        <f t="shared" si="239"/>
        <v>0</v>
      </c>
      <c r="BQ360" s="243">
        <f t="shared" si="240"/>
        <v>0</v>
      </c>
      <c r="BR360" s="243">
        <f t="shared" si="241"/>
        <v>0</v>
      </c>
      <c r="BS360" s="249">
        <f t="shared" si="242"/>
        <v>0</v>
      </c>
      <c r="BT360" s="255" t="str">
        <f t="shared" si="255"/>
        <v/>
      </c>
      <c r="BU360" s="350">
        <f t="shared" si="243"/>
        <v>0</v>
      </c>
      <c r="BV360" s="350">
        <f t="shared" si="244"/>
        <v>0</v>
      </c>
      <c r="BW360" s="350">
        <f t="shared" si="245"/>
        <v>0</v>
      </c>
      <c r="BX360" s="353">
        <f t="shared" si="246"/>
        <v>0</v>
      </c>
      <c r="BY360" s="246">
        <f t="shared" si="247"/>
        <v>0</v>
      </c>
      <c r="BZ360" s="243">
        <f t="shared" si="248"/>
        <v>0</v>
      </c>
      <c r="CA360" s="243">
        <f t="shared" si="249"/>
        <v>0</v>
      </c>
      <c r="CB360" s="247">
        <f t="shared" si="250"/>
        <v>0</v>
      </c>
      <c r="CC360" s="246">
        <f t="shared" si="251"/>
        <v>0</v>
      </c>
      <c r="CD360" s="243">
        <f t="shared" si="252"/>
        <v>0</v>
      </c>
      <c r="CE360" s="243">
        <f t="shared" si="253"/>
        <v>0</v>
      </c>
      <c r="CF360" s="243">
        <f t="shared" si="254"/>
        <v>0</v>
      </c>
    </row>
    <row r="361" spans="1:84" ht="20.100000000000001" customHeight="1" x14ac:dyDescent="0.15">
      <c r="A361" s="252">
        <f>IF(A360="",ROW()-3-COUNTBLANK($A$4:$A360),A360+1)</f>
        <v>358</v>
      </c>
      <c r="B361" s="253">
        <f>IF(A361="","",IF(B360="",ROW()-3-COUNTBLANK($B$4:$B360),B360+1))</f>
        <v>358</v>
      </c>
      <c r="C361" s="239" t="str">
        <f t="shared" si="219"/>
        <v>S</v>
      </c>
      <c r="D361" s="240"/>
      <c r="E361" s="241" t="str">
        <f>IF(D361="","",COUNTIF($D$4:D361,D361))</f>
        <v/>
      </c>
      <c r="F361" s="310" t="str">
        <f>IF(D361="","",VLOOKUP(D361,'様式A-2'!$B$10:$E$434,4,0))</f>
        <v/>
      </c>
      <c r="G361" s="241"/>
      <c r="H361" s="241"/>
      <c r="I361" s="241"/>
      <c r="J361" s="241"/>
      <c r="K361" s="241"/>
      <c r="L361" s="346"/>
      <c r="M361" s="346"/>
      <c r="N361" s="346"/>
      <c r="O361" s="346"/>
      <c r="P361" s="388"/>
      <c r="Q361" s="242">
        <f t="shared" si="220"/>
        <v>0</v>
      </c>
      <c r="R361" s="243">
        <f t="shared" si="221"/>
        <v>0</v>
      </c>
      <c r="S361" s="243" t="str">
        <f t="shared" si="222"/>
        <v/>
      </c>
      <c r="T361" s="241"/>
      <c r="U361" s="241" t="str">
        <f t="shared" si="223"/>
        <v/>
      </c>
      <c r="V361" s="241" t="str">
        <f t="shared" si="257"/>
        <v/>
      </c>
      <c r="W361" s="241"/>
      <c r="X361" s="241"/>
      <c r="Y361" s="241" t="str">
        <f t="shared" si="224"/>
        <v/>
      </c>
      <c r="Z361" s="241" t="str">
        <f t="shared" si="225"/>
        <v/>
      </c>
      <c r="AA361" s="241" t="str">
        <f t="shared" si="216"/>
        <v/>
      </c>
      <c r="AB361" s="241" t="str">
        <f t="shared" si="226"/>
        <v/>
      </c>
      <c r="AC361" s="241" t="str">
        <f t="shared" si="227"/>
        <v/>
      </c>
      <c r="AD361" s="241" t="str">
        <f t="shared" si="228"/>
        <v/>
      </c>
      <c r="AE361" s="241" t="str">
        <f t="shared" si="217"/>
        <v/>
      </c>
      <c r="AF361" s="241" t="str">
        <f t="shared" si="218"/>
        <v/>
      </c>
      <c r="AG361" s="241"/>
      <c r="AH361" s="242" t="str">
        <f t="shared" si="256"/>
        <v/>
      </c>
      <c r="AI361" s="242" t="str">
        <f t="shared" si="229"/>
        <v/>
      </c>
      <c r="BG361" s="245">
        <f t="shared" si="230"/>
        <v>0</v>
      </c>
      <c r="BH361" s="242">
        <f t="shared" si="231"/>
        <v>0</v>
      </c>
      <c r="BI361" s="242">
        <f t="shared" si="232"/>
        <v>0</v>
      </c>
      <c r="BJ361" s="242">
        <f t="shared" si="233"/>
        <v>0</v>
      </c>
      <c r="BK361" s="351">
        <f t="shared" si="234"/>
        <v>0</v>
      </c>
      <c r="BL361" s="246">
        <f t="shared" si="235"/>
        <v>0</v>
      </c>
      <c r="BM361" s="243">
        <f t="shared" si="236"/>
        <v>0</v>
      </c>
      <c r="BN361" s="243">
        <f t="shared" si="237"/>
        <v>0</v>
      </c>
      <c r="BO361" s="247">
        <f t="shared" si="238"/>
        <v>0</v>
      </c>
      <c r="BP361" s="248">
        <f t="shared" si="239"/>
        <v>0</v>
      </c>
      <c r="BQ361" s="243">
        <f t="shared" si="240"/>
        <v>0</v>
      </c>
      <c r="BR361" s="243">
        <f t="shared" si="241"/>
        <v>0</v>
      </c>
      <c r="BS361" s="249">
        <f t="shared" si="242"/>
        <v>0</v>
      </c>
      <c r="BT361" s="255" t="str">
        <f t="shared" si="255"/>
        <v/>
      </c>
      <c r="BU361" s="350">
        <f t="shared" si="243"/>
        <v>0</v>
      </c>
      <c r="BV361" s="350">
        <f t="shared" si="244"/>
        <v>0</v>
      </c>
      <c r="BW361" s="350">
        <f t="shared" si="245"/>
        <v>0</v>
      </c>
      <c r="BX361" s="353">
        <f t="shared" si="246"/>
        <v>0</v>
      </c>
      <c r="BY361" s="246">
        <f t="shared" si="247"/>
        <v>0</v>
      </c>
      <c r="BZ361" s="243">
        <f t="shared" si="248"/>
        <v>0</v>
      </c>
      <c r="CA361" s="243">
        <f t="shared" si="249"/>
        <v>0</v>
      </c>
      <c r="CB361" s="247">
        <f t="shared" si="250"/>
        <v>0</v>
      </c>
      <c r="CC361" s="246">
        <f t="shared" si="251"/>
        <v>0</v>
      </c>
      <c r="CD361" s="243">
        <f t="shared" si="252"/>
        <v>0</v>
      </c>
      <c r="CE361" s="243">
        <f t="shared" si="253"/>
        <v>0</v>
      </c>
      <c r="CF361" s="243">
        <f t="shared" si="254"/>
        <v>0</v>
      </c>
    </row>
    <row r="362" spans="1:84" ht="20.100000000000001" customHeight="1" x14ac:dyDescent="0.15">
      <c r="A362" s="252">
        <f>IF(A361="",ROW()-3-COUNTBLANK($A$4:$A361),A361+1)</f>
        <v>359</v>
      </c>
      <c r="B362" s="253">
        <f>IF(A362="","",IF(B361="",ROW()-3-COUNTBLANK($B$4:$B361),B361+1))</f>
        <v>359</v>
      </c>
      <c r="C362" s="239" t="str">
        <f t="shared" si="219"/>
        <v>S</v>
      </c>
      <c r="D362" s="240"/>
      <c r="E362" s="241" t="str">
        <f>IF(D362="","",COUNTIF($D$4:D362,D362))</f>
        <v/>
      </c>
      <c r="F362" s="310" t="str">
        <f>IF(D362="","",VLOOKUP(D362,'様式A-2'!$B$10:$E$434,4,0))</f>
        <v/>
      </c>
      <c r="G362" s="241"/>
      <c r="H362" s="241"/>
      <c r="I362" s="241"/>
      <c r="J362" s="241"/>
      <c r="K362" s="241"/>
      <c r="L362" s="346"/>
      <c r="M362" s="346"/>
      <c r="N362" s="346"/>
      <c r="O362" s="346"/>
      <c r="P362" s="388"/>
      <c r="Q362" s="242">
        <f t="shared" si="220"/>
        <v>0</v>
      </c>
      <c r="R362" s="243">
        <f t="shared" si="221"/>
        <v>0</v>
      </c>
      <c r="S362" s="243" t="str">
        <f t="shared" si="222"/>
        <v/>
      </c>
      <c r="T362" s="241"/>
      <c r="U362" s="241" t="str">
        <f t="shared" si="223"/>
        <v/>
      </c>
      <c r="V362" s="241" t="str">
        <f t="shared" si="257"/>
        <v/>
      </c>
      <c r="W362" s="241"/>
      <c r="X362" s="241"/>
      <c r="Y362" s="241" t="str">
        <f t="shared" si="224"/>
        <v/>
      </c>
      <c r="Z362" s="241" t="str">
        <f t="shared" si="225"/>
        <v/>
      </c>
      <c r="AA362" s="241" t="str">
        <f t="shared" si="216"/>
        <v/>
      </c>
      <c r="AB362" s="241" t="str">
        <f t="shared" si="226"/>
        <v/>
      </c>
      <c r="AC362" s="241" t="str">
        <f t="shared" si="227"/>
        <v/>
      </c>
      <c r="AD362" s="241" t="str">
        <f t="shared" si="228"/>
        <v/>
      </c>
      <c r="AE362" s="241" t="str">
        <f t="shared" si="217"/>
        <v/>
      </c>
      <c r="AF362" s="241" t="str">
        <f t="shared" si="218"/>
        <v/>
      </c>
      <c r="AG362" s="241"/>
      <c r="AH362" s="242" t="str">
        <f t="shared" si="256"/>
        <v/>
      </c>
      <c r="AI362" s="242" t="str">
        <f t="shared" si="229"/>
        <v/>
      </c>
      <c r="BG362" s="245">
        <f t="shared" si="230"/>
        <v>0</v>
      </c>
      <c r="BH362" s="242">
        <f t="shared" si="231"/>
        <v>0</v>
      </c>
      <c r="BI362" s="242">
        <f t="shared" si="232"/>
        <v>0</v>
      </c>
      <c r="BJ362" s="242">
        <f t="shared" si="233"/>
        <v>0</v>
      </c>
      <c r="BK362" s="351">
        <f t="shared" si="234"/>
        <v>0</v>
      </c>
      <c r="BL362" s="246">
        <f t="shared" si="235"/>
        <v>0</v>
      </c>
      <c r="BM362" s="243">
        <f t="shared" si="236"/>
        <v>0</v>
      </c>
      <c r="BN362" s="243">
        <f t="shared" si="237"/>
        <v>0</v>
      </c>
      <c r="BO362" s="247">
        <f t="shared" si="238"/>
        <v>0</v>
      </c>
      <c r="BP362" s="248">
        <f t="shared" si="239"/>
        <v>0</v>
      </c>
      <c r="BQ362" s="243">
        <f t="shared" si="240"/>
        <v>0</v>
      </c>
      <c r="BR362" s="243">
        <f t="shared" si="241"/>
        <v>0</v>
      </c>
      <c r="BS362" s="249">
        <f t="shared" si="242"/>
        <v>0</v>
      </c>
      <c r="BT362" s="255" t="str">
        <f t="shared" si="255"/>
        <v/>
      </c>
      <c r="BU362" s="350">
        <f t="shared" si="243"/>
        <v>0</v>
      </c>
      <c r="BV362" s="350">
        <f t="shared" si="244"/>
        <v>0</v>
      </c>
      <c r="BW362" s="350">
        <f t="shared" si="245"/>
        <v>0</v>
      </c>
      <c r="BX362" s="353">
        <f t="shared" si="246"/>
        <v>0</v>
      </c>
      <c r="BY362" s="246">
        <f t="shared" si="247"/>
        <v>0</v>
      </c>
      <c r="BZ362" s="243">
        <f t="shared" si="248"/>
        <v>0</v>
      </c>
      <c r="CA362" s="243">
        <f t="shared" si="249"/>
        <v>0</v>
      </c>
      <c r="CB362" s="247">
        <f t="shared" si="250"/>
        <v>0</v>
      </c>
      <c r="CC362" s="246">
        <f t="shared" si="251"/>
        <v>0</v>
      </c>
      <c r="CD362" s="243">
        <f t="shared" si="252"/>
        <v>0</v>
      </c>
      <c r="CE362" s="243">
        <f t="shared" si="253"/>
        <v>0</v>
      </c>
      <c r="CF362" s="243">
        <f t="shared" si="254"/>
        <v>0</v>
      </c>
    </row>
    <row r="363" spans="1:84" ht="20.100000000000001" customHeight="1" x14ac:dyDescent="0.15">
      <c r="A363" s="252">
        <f>IF(A362="",ROW()-3-COUNTBLANK($A$4:$A362),A362+1)</f>
        <v>360</v>
      </c>
      <c r="B363" s="253">
        <f>IF(A363="","",IF(B362="",ROW()-3-COUNTBLANK($B$4:$B362),B362+1))</f>
        <v>360</v>
      </c>
      <c r="C363" s="239" t="str">
        <f t="shared" si="219"/>
        <v>S</v>
      </c>
      <c r="D363" s="240"/>
      <c r="E363" s="241" t="str">
        <f>IF(D363="","",COUNTIF($D$4:D363,D363))</f>
        <v/>
      </c>
      <c r="F363" s="310" t="str">
        <f>IF(D363="","",VLOOKUP(D363,'様式A-2'!$B$10:$E$434,4,0))</f>
        <v/>
      </c>
      <c r="G363" s="241"/>
      <c r="H363" s="241"/>
      <c r="I363" s="241"/>
      <c r="J363" s="241"/>
      <c r="K363" s="241"/>
      <c r="L363" s="346"/>
      <c r="M363" s="346"/>
      <c r="N363" s="346"/>
      <c r="O363" s="346"/>
      <c r="P363" s="388"/>
      <c r="Q363" s="242">
        <f t="shared" si="220"/>
        <v>0</v>
      </c>
      <c r="R363" s="243">
        <f t="shared" si="221"/>
        <v>0</v>
      </c>
      <c r="S363" s="243" t="str">
        <f t="shared" si="222"/>
        <v/>
      </c>
      <c r="T363" s="241"/>
      <c r="U363" s="241" t="str">
        <f t="shared" si="223"/>
        <v/>
      </c>
      <c r="V363" s="241" t="str">
        <f t="shared" si="257"/>
        <v/>
      </c>
      <c r="W363" s="241"/>
      <c r="X363" s="241"/>
      <c r="Y363" s="241" t="str">
        <f t="shared" si="224"/>
        <v/>
      </c>
      <c r="Z363" s="241" t="str">
        <f t="shared" si="225"/>
        <v/>
      </c>
      <c r="AA363" s="241" t="str">
        <f t="shared" si="216"/>
        <v/>
      </c>
      <c r="AB363" s="241" t="str">
        <f t="shared" si="226"/>
        <v/>
      </c>
      <c r="AC363" s="241" t="str">
        <f t="shared" si="227"/>
        <v/>
      </c>
      <c r="AD363" s="241" t="str">
        <f t="shared" si="228"/>
        <v/>
      </c>
      <c r="AE363" s="241" t="str">
        <f t="shared" si="217"/>
        <v/>
      </c>
      <c r="AF363" s="241" t="str">
        <f t="shared" si="218"/>
        <v/>
      </c>
      <c r="AG363" s="241"/>
      <c r="AH363" s="242" t="str">
        <f t="shared" si="256"/>
        <v/>
      </c>
      <c r="AI363" s="242" t="str">
        <f t="shared" si="229"/>
        <v/>
      </c>
      <c r="BG363" s="245">
        <f t="shared" si="230"/>
        <v>0</v>
      </c>
      <c r="BH363" s="242">
        <f t="shared" si="231"/>
        <v>0</v>
      </c>
      <c r="BI363" s="242">
        <f t="shared" si="232"/>
        <v>0</v>
      </c>
      <c r="BJ363" s="242">
        <f t="shared" si="233"/>
        <v>0</v>
      </c>
      <c r="BK363" s="351">
        <f t="shared" si="234"/>
        <v>0</v>
      </c>
      <c r="BL363" s="246">
        <f t="shared" si="235"/>
        <v>0</v>
      </c>
      <c r="BM363" s="243">
        <f t="shared" si="236"/>
        <v>0</v>
      </c>
      <c r="BN363" s="243">
        <f t="shared" si="237"/>
        <v>0</v>
      </c>
      <c r="BO363" s="247">
        <f t="shared" si="238"/>
        <v>0</v>
      </c>
      <c r="BP363" s="248">
        <f t="shared" si="239"/>
        <v>0</v>
      </c>
      <c r="BQ363" s="243">
        <f t="shared" si="240"/>
        <v>0</v>
      </c>
      <c r="BR363" s="243">
        <f t="shared" si="241"/>
        <v>0</v>
      </c>
      <c r="BS363" s="249">
        <f t="shared" si="242"/>
        <v>0</v>
      </c>
      <c r="BT363" s="255" t="str">
        <f t="shared" si="255"/>
        <v/>
      </c>
      <c r="BU363" s="350">
        <f t="shared" si="243"/>
        <v>0</v>
      </c>
      <c r="BV363" s="350">
        <f t="shared" si="244"/>
        <v>0</v>
      </c>
      <c r="BW363" s="350">
        <f t="shared" si="245"/>
        <v>0</v>
      </c>
      <c r="BX363" s="353">
        <f t="shared" si="246"/>
        <v>0</v>
      </c>
      <c r="BY363" s="246">
        <f t="shared" si="247"/>
        <v>0</v>
      </c>
      <c r="BZ363" s="243">
        <f t="shared" si="248"/>
        <v>0</v>
      </c>
      <c r="CA363" s="243">
        <f t="shared" si="249"/>
        <v>0</v>
      </c>
      <c r="CB363" s="247">
        <f t="shared" si="250"/>
        <v>0</v>
      </c>
      <c r="CC363" s="246">
        <f t="shared" si="251"/>
        <v>0</v>
      </c>
      <c r="CD363" s="243">
        <f t="shared" si="252"/>
        <v>0</v>
      </c>
      <c r="CE363" s="243">
        <f t="shared" si="253"/>
        <v>0</v>
      </c>
      <c r="CF363" s="243">
        <f t="shared" si="254"/>
        <v>0</v>
      </c>
    </row>
    <row r="364" spans="1:84" ht="20.100000000000001" customHeight="1" x14ac:dyDescent="0.15">
      <c r="A364" s="252">
        <f>IF(A363="",ROW()-3-COUNTBLANK($A$4:$A363),A363+1)</f>
        <v>361</v>
      </c>
      <c r="B364" s="253">
        <f>IF(A364="","",IF(B363="",ROW()-3-COUNTBLANK($B$4:$B363),B363+1))</f>
        <v>361</v>
      </c>
      <c r="C364" s="239" t="str">
        <f t="shared" si="219"/>
        <v>S</v>
      </c>
      <c r="D364" s="240"/>
      <c r="E364" s="241" t="str">
        <f>IF(D364="","",COUNTIF($D$4:D364,D364))</f>
        <v/>
      </c>
      <c r="F364" s="310" t="str">
        <f>IF(D364="","",VLOOKUP(D364,'様式A-2'!$B$10:$E$434,4,0))</f>
        <v/>
      </c>
      <c r="G364" s="241"/>
      <c r="H364" s="241"/>
      <c r="I364" s="241"/>
      <c r="J364" s="241"/>
      <c r="K364" s="241"/>
      <c r="L364" s="346"/>
      <c r="M364" s="346"/>
      <c r="N364" s="346"/>
      <c r="O364" s="346"/>
      <c r="P364" s="388"/>
      <c r="Q364" s="242">
        <f t="shared" si="220"/>
        <v>0</v>
      </c>
      <c r="R364" s="243">
        <f t="shared" si="221"/>
        <v>0</v>
      </c>
      <c r="S364" s="243" t="str">
        <f t="shared" si="222"/>
        <v/>
      </c>
      <c r="T364" s="241"/>
      <c r="U364" s="241" t="str">
        <f t="shared" si="223"/>
        <v/>
      </c>
      <c r="V364" s="241" t="str">
        <f t="shared" si="257"/>
        <v/>
      </c>
      <c r="W364" s="241"/>
      <c r="X364" s="241"/>
      <c r="Y364" s="241" t="str">
        <f t="shared" si="224"/>
        <v/>
      </c>
      <c r="Z364" s="241" t="str">
        <f t="shared" si="225"/>
        <v/>
      </c>
      <c r="AA364" s="241" t="str">
        <f t="shared" si="216"/>
        <v/>
      </c>
      <c r="AB364" s="241" t="str">
        <f t="shared" si="226"/>
        <v/>
      </c>
      <c r="AC364" s="241" t="str">
        <f t="shared" si="227"/>
        <v/>
      </c>
      <c r="AD364" s="241" t="str">
        <f t="shared" si="228"/>
        <v/>
      </c>
      <c r="AE364" s="241" t="str">
        <f t="shared" si="217"/>
        <v/>
      </c>
      <c r="AF364" s="241" t="str">
        <f t="shared" si="218"/>
        <v/>
      </c>
      <c r="AG364" s="241"/>
      <c r="AH364" s="242" t="str">
        <f t="shared" si="256"/>
        <v/>
      </c>
      <c r="AI364" s="242" t="str">
        <f t="shared" si="229"/>
        <v/>
      </c>
      <c r="BG364" s="245">
        <f t="shared" si="230"/>
        <v>0</v>
      </c>
      <c r="BH364" s="242">
        <f t="shared" si="231"/>
        <v>0</v>
      </c>
      <c r="BI364" s="242">
        <f t="shared" si="232"/>
        <v>0</v>
      </c>
      <c r="BJ364" s="242">
        <f t="shared" si="233"/>
        <v>0</v>
      </c>
      <c r="BK364" s="351">
        <f t="shared" si="234"/>
        <v>0</v>
      </c>
      <c r="BL364" s="246">
        <f t="shared" si="235"/>
        <v>0</v>
      </c>
      <c r="BM364" s="243">
        <f t="shared" si="236"/>
        <v>0</v>
      </c>
      <c r="BN364" s="243">
        <f t="shared" si="237"/>
        <v>0</v>
      </c>
      <c r="BO364" s="247">
        <f t="shared" si="238"/>
        <v>0</v>
      </c>
      <c r="BP364" s="248">
        <f t="shared" si="239"/>
        <v>0</v>
      </c>
      <c r="BQ364" s="243">
        <f t="shared" si="240"/>
        <v>0</v>
      </c>
      <c r="BR364" s="243">
        <f t="shared" si="241"/>
        <v>0</v>
      </c>
      <c r="BS364" s="249">
        <f t="shared" si="242"/>
        <v>0</v>
      </c>
      <c r="BT364" s="255" t="str">
        <f t="shared" si="255"/>
        <v/>
      </c>
      <c r="BU364" s="350">
        <f t="shared" si="243"/>
        <v>0</v>
      </c>
      <c r="BV364" s="350">
        <f t="shared" si="244"/>
        <v>0</v>
      </c>
      <c r="BW364" s="350">
        <f t="shared" si="245"/>
        <v>0</v>
      </c>
      <c r="BX364" s="353">
        <f t="shared" si="246"/>
        <v>0</v>
      </c>
      <c r="BY364" s="246">
        <f t="shared" si="247"/>
        <v>0</v>
      </c>
      <c r="BZ364" s="243">
        <f t="shared" si="248"/>
        <v>0</v>
      </c>
      <c r="CA364" s="243">
        <f t="shared" si="249"/>
        <v>0</v>
      </c>
      <c r="CB364" s="247">
        <f t="shared" si="250"/>
        <v>0</v>
      </c>
      <c r="CC364" s="246">
        <f t="shared" si="251"/>
        <v>0</v>
      </c>
      <c r="CD364" s="243">
        <f t="shared" si="252"/>
        <v>0</v>
      </c>
      <c r="CE364" s="243">
        <f t="shared" si="253"/>
        <v>0</v>
      </c>
      <c r="CF364" s="243">
        <f t="shared" si="254"/>
        <v>0</v>
      </c>
    </row>
    <row r="365" spans="1:84" ht="20.100000000000001" customHeight="1" x14ac:dyDescent="0.15">
      <c r="A365" s="252">
        <f>IF(A364="",ROW()-3-COUNTBLANK($A$4:$A364),A364+1)</f>
        <v>362</v>
      </c>
      <c r="B365" s="253">
        <f>IF(A365="","",IF(B364="",ROW()-3-COUNTBLANK($B$4:$B364),B364+1))</f>
        <v>362</v>
      </c>
      <c r="C365" s="239" t="str">
        <f t="shared" si="219"/>
        <v>S</v>
      </c>
      <c r="D365" s="240"/>
      <c r="E365" s="241" t="str">
        <f>IF(D365="","",COUNTIF($D$4:D365,D365))</f>
        <v/>
      </c>
      <c r="F365" s="310" t="str">
        <f>IF(D365="","",VLOOKUP(D365,'様式A-2'!$B$10:$E$434,4,0))</f>
        <v/>
      </c>
      <c r="G365" s="241"/>
      <c r="H365" s="241"/>
      <c r="I365" s="241"/>
      <c r="J365" s="241"/>
      <c r="K365" s="241"/>
      <c r="L365" s="346"/>
      <c r="M365" s="346"/>
      <c r="N365" s="346"/>
      <c r="O365" s="346"/>
      <c r="P365" s="388"/>
      <c r="Q365" s="242">
        <f t="shared" si="220"/>
        <v>0</v>
      </c>
      <c r="R365" s="243">
        <f t="shared" si="221"/>
        <v>0</v>
      </c>
      <c r="S365" s="243" t="str">
        <f t="shared" si="222"/>
        <v/>
      </c>
      <c r="T365" s="241"/>
      <c r="U365" s="241" t="str">
        <f t="shared" si="223"/>
        <v/>
      </c>
      <c r="V365" s="241" t="str">
        <f t="shared" si="257"/>
        <v/>
      </c>
      <c r="W365" s="241"/>
      <c r="X365" s="241"/>
      <c r="Y365" s="241" t="str">
        <f t="shared" si="224"/>
        <v/>
      </c>
      <c r="Z365" s="241" t="str">
        <f t="shared" si="225"/>
        <v/>
      </c>
      <c r="AA365" s="241" t="str">
        <f t="shared" si="216"/>
        <v/>
      </c>
      <c r="AB365" s="241" t="str">
        <f t="shared" si="226"/>
        <v/>
      </c>
      <c r="AC365" s="241" t="str">
        <f t="shared" si="227"/>
        <v/>
      </c>
      <c r="AD365" s="241" t="str">
        <f t="shared" si="228"/>
        <v/>
      </c>
      <c r="AE365" s="241" t="str">
        <f t="shared" si="217"/>
        <v/>
      </c>
      <c r="AF365" s="241" t="str">
        <f t="shared" si="218"/>
        <v/>
      </c>
      <c r="AG365" s="241"/>
      <c r="AH365" s="242" t="str">
        <f t="shared" si="256"/>
        <v/>
      </c>
      <c r="AI365" s="242" t="str">
        <f t="shared" si="229"/>
        <v/>
      </c>
      <c r="BG365" s="245">
        <f t="shared" si="230"/>
        <v>0</v>
      </c>
      <c r="BH365" s="242">
        <f t="shared" si="231"/>
        <v>0</v>
      </c>
      <c r="BI365" s="242">
        <f t="shared" si="232"/>
        <v>0</v>
      </c>
      <c r="BJ365" s="242">
        <f t="shared" si="233"/>
        <v>0</v>
      </c>
      <c r="BK365" s="351">
        <f t="shared" si="234"/>
        <v>0</v>
      </c>
      <c r="BL365" s="246">
        <f t="shared" si="235"/>
        <v>0</v>
      </c>
      <c r="BM365" s="243">
        <f t="shared" si="236"/>
        <v>0</v>
      </c>
      <c r="BN365" s="243">
        <f t="shared" si="237"/>
        <v>0</v>
      </c>
      <c r="BO365" s="247">
        <f t="shared" si="238"/>
        <v>0</v>
      </c>
      <c r="BP365" s="248">
        <f t="shared" si="239"/>
        <v>0</v>
      </c>
      <c r="BQ365" s="243">
        <f t="shared" si="240"/>
        <v>0</v>
      </c>
      <c r="BR365" s="243">
        <f t="shared" si="241"/>
        <v>0</v>
      </c>
      <c r="BS365" s="249">
        <f t="shared" si="242"/>
        <v>0</v>
      </c>
      <c r="BT365" s="255" t="str">
        <f t="shared" si="255"/>
        <v/>
      </c>
      <c r="BU365" s="350">
        <f t="shared" si="243"/>
        <v>0</v>
      </c>
      <c r="BV365" s="350">
        <f t="shared" si="244"/>
        <v>0</v>
      </c>
      <c r="BW365" s="350">
        <f t="shared" si="245"/>
        <v>0</v>
      </c>
      <c r="BX365" s="353">
        <f t="shared" si="246"/>
        <v>0</v>
      </c>
      <c r="BY365" s="246">
        <f t="shared" si="247"/>
        <v>0</v>
      </c>
      <c r="BZ365" s="243">
        <f t="shared" si="248"/>
        <v>0</v>
      </c>
      <c r="CA365" s="243">
        <f t="shared" si="249"/>
        <v>0</v>
      </c>
      <c r="CB365" s="247">
        <f t="shared" si="250"/>
        <v>0</v>
      </c>
      <c r="CC365" s="246">
        <f t="shared" si="251"/>
        <v>0</v>
      </c>
      <c r="CD365" s="243">
        <f t="shared" si="252"/>
        <v>0</v>
      </c>
      <c r="CE365" s="243">
        <f t="shared" si="253"/>
        <v>0</v>
      </c>
      <c r="CF365" s="243">
        <f t="shared" si="254"/>
        <v>0</v>
      </c>
    </row>
    <row r="366" spans="1:84" ht="20.100000000000001" customHeight="1" x14ac:dyDescent="0.15">
      <c r="A366" s="252">
        <f>IF(A365="",ROW()-3-COUNTBLANK($A$4:$A365),A365+1)</f>
        <v>363</v>
      </c>
      <c r="B366" s="253">
        <f>IF(A366="","",IF(B365="",ROW()-3-COUNTBLANK($B$4:$B365),B365+1))</f>
        <v>363</v>
      </c>
      <c r="C366" s="239" t="str">
        <f t="shared" si="219"/>
        <v>S</v>
      </c>
      <c r="D366" s="240"/>
      <c r="E366" s="241" t="str">
        <f>IF(D366="","",COUNTIF($D$4:D366,D366))</f>
        <v/>
      </c>
      <c r="F366" s="310" t="str">
        <f>IF(D366="","",VLOOKUP(D366,'様式A-2'!$B$10:$E$434,4,0))</f>
        <v/>
      </c>
      <c r="G366" s="241"/>
      <c r="H366" s="241"/>
      <c r="I366" s="241"/>
      <c r="J366" s="241"/>
      <c r="K366" s="241"/>
      <c r="L366" s="346"/>
      <c r="M366" s="346"/>
      <c r="N366" s="346"/>
      <c r="O366" s="346"/>
      <c r="P366" s="388"/>
      <c r="Q366" s="242">
        <f t="shared" si="220"/>
        <v>0</v>
      </c>
      <c r="R366" s="243">
        <f t="shared" si="221"/>
        <v>0</v>
      </c>
      <c r="S366" s="243" t="str">
        <f t="shared" si="222"/>
        <v/>
      </c>
      <c r="T366" s="241"/>
      <c r="U366" s="241" t="str">
        <f t="shared" si="223"/>
        <v/>
      </c>
      <c r="V366" s="241" t="str">
        <f t="shared" si="257"/>
        <v/>
      </c>
      <c r="W366" s="241"/>
      <c r="X366" s="241"/>
      <c r="Y366" s="241" t="str">
        <f t="shared" si="224"/>
        <v/>
      </c>
      <c r="Z366" s="241" t="str">
        <f t="shared" si="225"/>
        <v/>
      </c>
      <c r="AA366" s="241" t="str">
        <f t="shared" si="216"/>
        <v/>
      </c>
      <c r="AB366" s="241" t="str">
        <f t="shared" si="226"/>
        <v/>
      </c>
      <c r="AC366" s="241" t="str">
        <f t="shared" si="227"/>
        <v/>
      </c>
      <c r="AD366" s="241" t="str">
        <f t="shared" si="228"/>
        <v/>
      </c>
      <c r="AE366" s="241" t="str">
        <f t="shared" si="217"/>
        <v/>
      </c>
      <c r="AF366" s="241" t="str">
        <f t="shared" si="218"/>
        <v/>
      </c>
      <c r="AG366" s="241"/>
      <c r="AH366" s="242" t="str">
        <f t="shared" si="256"/>
        <v/>
      </c>
      <c r="AI366" s="242" t="str">
        <f t="shared" si="229"/>
        <v/>
      </c>
      <c r="BG366" s="245">
        <f t="shared" si="230"/>
        <v>0</v>
      </c>
      <c r="BH366" s="242">
        <f t="shared" si="231"/>
        <v>0</v>
      </c>
      <c r="BI366" s="242">
        <f t="shared" si="232"/>
        <v>0</v>
      </c>
      <c r="BJ366" s="242">
        <f t="shared" si="233"/>
        <v>0</v>
      </c>
      <c r="BK366" s="351">
        <f t="shared" si="234"/>
        <v>0</v>
      </c>
      <c r="BL366" s="246">
        <f t="shared" si="235"/>
        <v>0</v>
      </c>
      <c r="BM366" s="243">
        <f t="shared" si="236"/>
        <v>0</v>
      </c>
      <c r="BN366" s="243">
        <f t="shared" si="237"/>
        <v>0</v>
      </c>
      <c r="BO366" s="247">
        <f t="shared" si="238"/>
        <v>0</v>
      </c>
      <c r="BP366" s="248">
        <f t="shared" si="239"/>
        <v>0</v>
      </c>
      <c r="BQ366" s="243">
        <f t="shared" si="240"/>
        <v>0</v>
      </c>
      <c r="BR366" s="243">
        <f t="shared" si="241"/>
        <v>0</v>
      </c>
      <c r="BS366" s="249">
        <f t="shared" si="242"/>
        <v>0</v>
      </c>
      <c r="BT366" s="255" t="str">
        <f t="shared" si="255"/>
        <v/>
      </c>
      <c r="BU366" s="350">
        <f t="shared" si="243"/>
        <v>0</v>
      </c>
      <c r="BV366" s="350">
        <f t="shared" si="244"/>
        <v>0</v>
      </c>
      <c r="BW366" s="350">
        <f t="shared" si="245"/>
        <v>0</v>
      </c>
      <c r="BX366" s="353">
        <f t="shared" si="246"/>
        <v>0</v>
      </c>
      <c r="BY366" s="246">
        <f t="shared" si="247"/>
        <v>0</v>
      </c>
      <c r="BZ366" s="243">
        <f t="shared" si="248"/>
        <v>0</v>
      </c>
      <c r="CA366" s="243">
        <f t="shared" si="249"/>
        <v>0</v>
      </c>
      <c r="CB366" s="247">
        <f t="shared" si="250"/>
        <v>0</v>
      </c>
      <c r="CC366" s="246">
        <f t="shared" si="251"/>
        <v>0</v>
      </c>
      <c r="CD366" s="243">
        <f t="shared" si="252"/>
        <v>0</v>
      </c>
      <c r="CE366" s="243">
        <f t="shared" si="253"/>
        <v>0</v>
      </c>
      <c r="CF366" s="243">
        <f t="shared" si="254"/>
        <v>0</v>
      </c>
    </row>
    <row r="367" spans="1:84" ht="20.100000000000001" customHeight="1" x14ac:dyDescent="0.15">
      <c r="A367" s="252">
        <f>IF(A366="",ROW()-3-COUNTBLANK($A$4:$A366),A366+1)</f>
        <v>364</v>
      </c>
      <c r="B367" s="253">
        <f>IF(A367="","",IF(B366="",ROW()-3-COUNTBLANK($B$4:$B366),B366+1))</f>
        <v>364</v>
      </c>
      <c r="C367" s="239" t="str">
        <f t="shared" si="219"/>
        <v>S</v>
      </c>
      <c r="D367" s="240"/>
      <c r="E367" s="241" t="str">
        <f>IF(D367="","",COUNTIF($D$4:D367,D367))</f>
        <v/>
      </c>
      <c r="F367" s="310" t="str">
        <f>IF(D367="","",VLOOKUP(D367,'様式A-2'!$B$10:$E$434,4,0))</f>
        <v/>
      </c>
      <c r="G367" s="241"/>
      <c r="H367" s="241"/>
      <c r="I367" s="241"/>
      <c r="J367" s="241"/>
      <c r="K367" s="241"/>
      <c r="L367" s="346"/>
      <c r="M367" s="346"/>
      <c r="N367" s="346"/>
      <c r="O367" s="346"/>
      <c r="P367" s="388"/>
      <c r="Q367" s="242">
        <f t="shared" si="220"/>
        <v>0</v>
      </c>
      <c r="R367" s="243">
        <f t="shared" si="221"/>
        <v>0</v>
      </c>
      <c r="S367" s="243" t="str">
        <f t="shared" si="222"/>
        <v/>
      </c>
      <c r="T367" s="241"/>
      <c r="U367" s="241" t="str">
        <f t="shared" si="223"/>
        <v/>
      </c>
      <c r="V367" s="241" t="str">
        <f t="shared" si="257"/>
        <v/>
      </c>
      <c r="W367" s="241"/>
      <c r="X367" s="241"/>
      <c r="Y367" s="241" t="str">
        <f t="shared" si="224"/>
        <v/>
      </c>
      <c r="Z367" s="241" t="str">
        <f t="shared" si="225"/>
        <v/>
      </c>
      <c r="AA367" s="241" t="str">
        <f t="shared" si="216"/>
        <v/>
      </c>
      <c r="AB367" s="241" t="str">
        <f t="shared" si="226"/>
        <v/>
      </c>
      <c r="AC367" s="241" t="str">
        <f t="shared" si="227"/>
        <v/>
      </c>
      <c r="AD367" s="241" t="str">
        <f t="shared" si="228"/>
        <v/>
      </c>
      <c r="AE367" s="241" t="str">
        <f t="shared" si="217"/>
        <v/>
      </c>
      <c r="AF367" s="241" t="str">
        <f t="shared" si="218"/>
        <v/>
      </c>
      <c r="AG367" s="241"/>
      <c r="AH367" s="242" t="str">
        <f t="shared" si="256"/>
        <v/>
      </c>
      <c r="AI367" s="242" t="str">
        <f t="shared" si="229"/>
        <v/>
      </c>
      <c r="BG367" s="245">
        <f t="shared" si="230"/>
        <v>0</v>
      </c>
      <c r="BH367" s="242">
        <f t="shared" si="231"/>
        <v>0</v>
      </c>
      <c r="BI367" s="242">
        <f t="shared" si="232"/>
        <v>0</v>
      </c>
      <c r="BJ367" s="242">
        <f t="shared" si="233"/>
        <v>0</v>
      </c>
      <c r="BK367" s="351">
        <f t="shared" si="234"/>
        <v>0</v>
      </c>
      <c r="BL367" s="246">
        <f t="shared" si="235"/>
        <v>0</v>
      </c>
      <c r="BM367" s="243">
        <f t="shared" si="236"/>
        <v>0</v>
      </c>
      <c r="BN367" s="243">
        <f t="shared" si="237"/>
        <v>0</v>
      </c>
      <c r="BO367" s="247">
        <f t="shared" si="238"/>
        <v>0</v>
      </c>
      <c r="BP367" s="248">
        <f t="shared" si="239"/>
        <v>0</v>
      </c>
      <c r="BQ367" s="243">
        <f t="shared" si="240"/>
        <v>0</v>
      </c>
      <c r="BR367" s="243">
        <f t="shared" si="241"/>
        <v>0</v>
      </c>
      <c r="BS367" s="249">
        <f t="shared" si="242"/>
        <v>0</v>
      </c>
      <c r="BT367" s="255" t="str">
        <f t="shared" si="255"/>
        <v/>
      </c>
      <c r="BU367" s="350">
        <f t="shared" si="243"/>
        <v>0</v>
      </c>
      <c r="BV367" s="350">
        <f t="shared" si="244"/>
        <v>0</v>
      </c>
      <c r="BW367" s="350">
        <f t="shared" si="245"/>
        <v>0</v>
      </c>
      <c r="BX367" s="353">
        <f t="shared" si="246"/>
        <v>0</v>
      </c>
      <c r="BY367" s="246">
        <f t="shared" si="247"/>
        <v>0</v>
      </c>
      <c r="BZ367" s="243">
        <f t="shared" si="248"/>
        <v>0</v>
      </c>
      <c r="CA367" s="243">
        <f t="shared" si="249"/>
        <v>0</v>
      </c>
      <c r="CB367" s="247">
        <f t="shared" si="250"/>
        <v>0</v>
      </c>
      <c r="CC367" s="246">
        <f t="shared" si="251"/>
        <v>0</v>
      </c>
      <c r="CD367" s="243">
        <f t="shared" si="252"/>
        <v>0</v>
      </c>
      <c r="CE367" s="243">
        <f t="shared" si="253"/>
        <v>0</v>
      </c>
      <c r="CF367" s="243">
        <f t="shared" si="254"/>
        <v>0</v>
      </c>
    </row>
    <row r="368" spans="1:84" ht="20.100000000000001" customHeight="1" x14ac:dyDescent="0.15">
      <c r="A368" s="252">
        <f>IF(A367="",ROW()-3-COUNTBLANK($A$4:$A367),A367+1)</f>
        <v>365</v>
      </c>
      <c r="B368" s="253">
        <f>IF(A368="","",IF(B367="",ROW()-3-COUNTBLANK($B$4:$B367),B367+1))</f>
        <v>365</v>
      </c>
      <c r="C368" s="239" t="str">
        <f t="shared" si="219"/>
        <v>S</v>
      </c>
      <c r="D368" s="240"/>
      <c r="E368" s="241" t="str">
        <f>IF(D368="","",COUNTIF($D$4:D368,D368))</f>
        <v/>
      </c>
      <c r="F368" s="310" t="str">
        <f>IF(D368="","",VLOOKUP(D368,'様式A-2'!$B$10:$E$434,4,0))</f>
        <v/>
      </c>
      <c r="G368" s="241"/>
      <c r="H368" s="241"/>
      <c r="I368" s="241"/>
      <c r="J368" s="241"/>
      <c r="K368" s="241"/>
      <c r="L368" s="346"/>
      <c r="M368" s="346"/>
      <c r="N368" s="346"/>
      <c r="O368" s="346"/>
      <c r="P368" s="388"/>
      <c r="Q368" s="242">
        <f t="shared" si="220"/>
        <v>0</v>
      </c>
      <c r="R368" s="243">
        <f t="shared" si="221"/>
        <v>0</v>
      </c>
      <c r="S368" s="243" t="str">
        <f t="shared" si="222"/>
        <v/>
      </c>
      <c r="T368" s="241"/>
      <c r="U368" s="241" t="str">
        <f t="shared" si="223"/>
        <v/>
      </c>
      <c r="V368" s="241" t="str">
        <f t="shared" si="257"/>
        <v/>
      </c>
      <c r="W368" s="241"/>
      <c r="X368" s="241"/>
      <c r="Y368" s="241" t="str">
        <f t="shared" si="224"/>
        <v/>
      </c>
      <c r="Z368" s="241" t="str">
        <f t="shared" si="225"/>
        <v/>
      </c>
      <c r="AA368" s="241" t="str">
        <f t="shared" si="216"/>
        <v/>
      </c>
      <c r="AB368" s="241" t="str">
        <f t="shared" si="226"/>
        <v/>
      </c>
      <c r="AC368" s="241" t="str">
        <f t="shared" si="227"/>
        <v/>
      </c>
      <c r="AD368" s="241" t="str">
        <f t="shared" si="228"/>
        <v/>
      </c>
      <c r="AE368" s="241" t="str">
        <f t="shared" si="217"/>
        <v/>
      </c>
      <c r="AF368" s="241" t="str">
        <f t="shared" si="218"/>
        <v/>
      </c>
      <c r="AG368" s="241"/>
      <c r="AH368" s="242" t="str">
        <f t="shared" si="256"/>
        <v/>
      </c>
      <c r="AI368" s="242" t="str">
        <f t="shared" si="229"/>
        <v/>
      </c>
      <c r="BG368" s="245">
        <f t="shared" si="230"/>
        <v>0</v>
      </c>
      <c r="BH368" s="242">
        <f t="shared" si="231"/>
        <v>0</v>
      </c>
      <c r="BI368" s="242">
        <f t="shared" si="232"/>
        <v>0</v>
      </c>
      <c r="BJ368" s="242">
        <f t="shared" si="233"/>
        <v>0</v>
      </c>
      <c r="BK368" s="351">
        <f t="shared" si="234"/>
        <v>0</v>
      </c>
      <c r="BL368" s="246">
        <f t="shared" si="235"/>
        <v>0</v>
      </c>
      <c r="BM368" s="243">
        <f t="shared" si="236"/>
        <v>0</v>
      </c>
      <c r="BN368" s="243">
        <f t="shared" si="237"/>
        <v>0</v>
      </c>
      <c r="BO368" s="247">
        <f t="shared" si="238"/>
        <v>0</v>
      </c>
      <c r="BP368" s="248">
        <f t="shared" si="239"/>
        <v>0</v>
      </c>
      <c r="BQ368" s="243">
        <f t="shared" si="240"/>
        <v>0</v>
      </c>
      <c r="BR368" s="243">
        <f t="shared" si="241"/>
        <v>0</v>
      </c>
      <c r="BS368" s="249">
        <f t="shared" si="242"/>
        <v>0</v>
      </c>
      <c r="BT368" s="255" t="str">
        <f t="shared" si="255"/>
        <v/>
      </c>
      <c r="BU368" s="350">
        <f t="shared" si="243"/>
        <v>0</v>
      </c>
      <c r="BV368" s="350">
        <f t="shared" si="244"/>
        <v>0</v>
      </c>
      <c r="BW368" s="350">
        <f t="shared" si="245"/>
        <v>0</v>
      </c>
      <c r="BX368" s="353">
        <f t="shared" si="246"/>
        <v>0</v>
      </c>
      <c r="BY368" s="246">
        <f t="shared" si="247"/>
        <v>0</v>
      </c>
      <c r="BZ368" s="243">
        <f t="shared" si="248"/>
        <v>0</v>
      </c>
      <c r="CA368" s="243">
        <f t="shared" si="249"/>
        <v>0</v>
      </c>
      <c r="CB368" s="247">
        <f t="shared" si="250"/>
        <v>0</v>
      </c>
      <c r="CC368" s="246">
        <f t="shared" si="251"/>
        <v>0</v>
      </c>
      <c r="CD368" s="243">
        <f t="shared" si="252"/>
        <v>0</v>
      </c>
      <c r="CE368" s="243">
        <f t="shared" si="253"/>
        <v>0</v>
      </c>
      <c r="CF368" s="243">
        <f t="shared" si="254"/>
        <v>0</v>
      </c>
    </row>
    <row r="369" spans="1:84" ht="20.100000000000001" customHeight="1" x14ac:dyDescent="0.15">
      <c r="A369" s="252">
        <f>IF(A368="",ROW()-3-COUNTBLANK($A$4:$A368),A368+1)</f>
        <v>366</v>
      </c>
      <c r="B369" s="253">
        <f>IF(A369="","",IF(B368="",ROW()-3-COUNTBLANK($B$4:$B368),B368+1))</f>
        <v>366</v>
      </c>
      <c r="C369" s="239" t="str">
        <f t="shared" si="219"/>
        <v>S</v>
      </c>
      <c r="D369" s="240"/>
      <c r="E369" s="241" t="str">
        <f>IF(D369="","",COUNTIF($D$4:D369,D369))</f>
        <v/>
      </c>
      <c r="F369" s="310" t="str">
        <f>IF(D369="","",VLOOKUP(D369,'様式A-2'!$B$10:$E$434,4,0))</f>
        <v/>
      </c>
      <c r="G369" s="241"/>
      <c r="H369" s="241"/>
      <c r="I369" s="241"/>
      <c r="J369" s="241"/>
      <c r="K369" s="241"/>
      <c r="L369" s="346"/>
      <c r="M369" s="346"/>
      <c r="N369" s="346"/>
      <c r="O369" s="346"/>
      <c r="P369" s="388"/>
      <c r="Q369" s="242">
        <f t="shared" si="220"/>
        <v>0</v>
      </c>
      <c r="R369" s="243">
        <f t="shared" si="221"/>
        <v>0</v>
      </c>
      <c r="S369" s="243" t="str">
        <f t="shared" si="222"/>
        <v/>
      </c>
      <c r="T369" s="241"/>
      <c r="U369" s="241" t="str">
        <f t="shared" si="223"/>
        <v/>
      </c>
      <c r="V369" s="241" t="str">
        <f t="shared" si="257"/>
        <v/>
      </c>
      <c r="W369" s="241"/>
      <c r="X369" s="241"/>
      <c r="Y369" s="241" t="str">
        <f t="shared" si="224"/>
        <v/>
      </c>
      <c r="Z369" s="241" t="str">
        <f t="shared" si="225"/>
        <v/>
      </c>
      <c r="AA369" s="241" t="str">
        <f t="shared" si="216"/>
        <v/>
      </c>
      <c r="AB369" s="241" t="str">
        <f t="shared" si="226"/>
        <v/>
      </c>
      <c r="AC369" s="241" t="str">
        <f t="shared" si="227"/>
        <v/>
      </c>
      <c r="AD369" s="241" t="str">
        <f t="shared" si="228"/>
        <v/>
      </c>
      <c r="AE369" s="241" t="str">
        <f t="shared" si="217"/>
        <v/>
      </c>
      <c r="AF369" s="241" t="str">
        <f t="shared" si="218"/>
        <v/>
      </c>
      <c r="AG369" s="241"/>
      <c r="AH369" s="242" t="str">
        <f t="shared" si="256"/>
        <v/>
      </c>
      <c r="AI369" s="242" t="str">
        <f t="shared" si="229"/>
        <v/>
      </c>
      <c r="BG369" s="245">
        <f t="shared" si="230"/>
        <v>0</v>
      </c>
      <c r="BH369" s="242">
        <f t="shared" si="231"/>
        <v>0</v>
      </c>
      <c r="BI369" s="242">
        <f t="shared" si="232"/>
        <v>0</v>
      </c>
      <c r="BJ369" s="242">
        <f t="shared" si="233"/>
        <v>0</v>
      </c>
      <c r="BK369" s="351">
        <f t="shared" si="234"/>
        <v>0</v>
      </c>
      <c r="BL369" s="246">
        <f t="shared" si="235"/>
        <v>0</v>
      </c>
      <c r="BM369" s="243">
        <f t="shared" si="236"/>
        <v>0</v>
      </c>
      <c r="BN369" s="243">
        <f t="shared" si="237"/>
        <v>0</v>
      </c>
      <c r="BO369" s="247">
        <f t="shared" si="238"/>
        <v>0</v>
      </c>
      <c r="BP369" s="248">
        <f t="shared" si="239"/>
        <v>0</v>
      </c>
      <c r="BQ369" s="243">
        <f t="shared" si="240"/>
        <v>0</v>
      </c>
      <c r="BR369" s="243">
        <f t="shared" si="241"/>
        <v>0</v>
      </c>
      <c r="BS369" s="249">
        <f t="shared" si="242"/>
        <v>0</v>
      </c>
      <c r="BT369" s="255" t="str">
        <f t="shared" si="255"/>
        <v/>
      </c>
      <c r="BU369" s="350">
        <f t="shared" si="243"/>
        <v>0</v>
      </c>
      <c r="BV369" s="350">
        <f t="shared" si="244"/>
        <v>0</v>
      </c>
      <c r="BW369" s="350">
        <f t="shared" si="245"/>
        <v>0</v>
      </c>
      <c r="BX369" s="353">
        <f t="shared" si="246"/>
        <v>0</v>
      </c>
      <c r="BY369" s="246">
        <f t="shared" si="247"/>
        <v>0</v>
      </c>
      <c r="BZ369" s="243">
        <f t="shared" si="248"/>
        <v>0</v>
      </c>
      <c r="CA369" s="243">
        <f t="shared" si="249"/>
        <v>0</v>
      </c>
      <c r="CB369" s="247">
        <f t="shared" si="250"/>
        <v>0</v>
      </c>
      <c r="CC369" s="246">
        <f t="shared" si="251"/>
        <v>0</v>
      </c>
      <c r="CD369" s="243">
        <f t="shared" si="252"/>
        <v>0</v>
      </c>
      <c r="CE369" s="243">
        <f t="shared" si="253"/>
        <v>0</v>
      </c>
      <c r="CF369" s="243">
        <f t="shared" si="254"/>
        <v>0</v>
      </c>
    </row>
    <row r="370" spans="1:84" ht="20.100000000000001" customHeight="1" x14ac:dyDescent="0.15">
      <c r="A370" s="252">
        <f>IF(A369="",ROW()-3-COUNTBLANK($A$4:$A369),A369+1)</f>
        <v>367</v>
      </c>
      <c r="B370" s="253">
        <f>IF(A370="","",IF(B369="",ROW()-3-COUNTBLANK($B$4:$B369),B369+1))</f>
        <v>367</v>
      </c>
      <c r="C370" s="239" t="str">
        <f t="shared" si="219"/>
        <v>S</v>
      </c>
      <c r="D370" s="240"/>
      <c r="E370" s="241" t="str">
        <f>IF(D370="","",COUNTIF($D$4:D370,D370))</f>
        <v/>
      </c>
      <c r="F370" s="310" t="str">
        <f>IF(D370="","",VLOOKUP(D370,'様式A-2'!$B$10:$E$434,4,0))</f>
        <v/>
      </c>
      <c r="G370" s="241"/>
      <c r="H370" s="241"/>
      <c r="I370" s="241"/>
      <c r="J370" s="241"/>
      <c r="K370" s="241"/>
      <c r="L370" s="346"/>
      <c r="M370" s="346"/>
      <c r="N370" s="346"/>
      <c r="O370" s="346"/>
      <c r="P370" s="388"/>
      <c r="Q370" s="242">
        <f t="shared" si="220"/>
        <v>0</v>
      </c>
      <c r="R370" s="243">
        <f t="shared" si="221"/>
        <v>0</v>
      </c>
      <c r="S370" s="243" t="str">
        <f t="shared" si="222"/>
        <v/>
      </c>
      <c r="T370" s="241"/>
      <c r="U370" s="241" t="str">
        <f t="shared" si="223"/>
        <v/>
      </c>
      <c r="V370" s="241" t="str">
        <f t="shared" si="257"/>
        <v/>
      </c>
      <c r="W370" s="241"/>
      <c r="X370" s="241"/>
      <c r="Y370" s="241" t="str">
        <f t="shared" si="224"/>
        <v/>
      </c>
      <c r="Z370" s="241" t="str">
        <f t="shared" si="225"/>
        <v/>
      </c>
      <c r="AA370" s="241" t="str">
        <f t="shared" si="216"/>
        <v/>
      </c>
      <c r="AB370" s="241" t="str">
        <f t="shared" si="226"/>
        <v/>
      </c>
      <c r="AC370" s="241" t="str">
        <f t="shared" si="227"/>
        <v/>
      </c>
      <c r="AD370" s="241" t="str">
        <f t="shared" si="228"/>
        <v/>
      </c>
      <c r="AE370" s="241" t="str">
        <f t="shared" si="217"/>
        <v/>
      </c>
      <c r="AF370" s="241" t="str">
        <f t="shared" si="218"/>
        <v/>
      </c>
      <c r="AG370" s="241"/>
      <c r="AH370" s="242" t="str">
        <f t="shared" si="256"/>
        <v/>
      </c>
      <c r="AI370" s="242" t="str">
        <f t="shared" si="229"/>
        <v/>
      </c>
      <c r="BG370" s="245">
        <f t="shared" si="230"/>
        <v>0</v>
      </c>
      <c r="BH370" s="242">
        <f t="shared" si="231"/>
        <v>0</v>
      </c>
      <c r="BI370" s="242">
        <f t="shared" si="232"/>
        <v>0</v>
      </c>
      <c r="BJ370" s="242">
        <f t="shared" si="233"/>
        <v>0</v>
      </c>
      <c r="BK370" s="351">
        <f t="shared" si="234"/>
        <v>0</v>
      </c>
      <c r="BL370" s="246">
        <f t="shared" si="235"/>
        <v>0</v>
      </c>
      <c r="BM370" s="243">
        <f t="shared" si="236"/>
        <v>0</v>
      </c>
      <c r="BN370" s="243">
        <f t="shared" si="237"/>
        <v>0</v>
      </c>
      <c r="BO370" s="247">
        <f t="shared" si="238"/>
        <v>0</v>
      </c>
      <c r="BP370" s="248">
        <f t="shared" si="239"/>
        <v>0</v>
      </c>
      <c r="BQ370" s="243">
        <f t="shared" si="240"/>
        <v>0</v>
      </c>
      <c r="BR370" s="243">
        <f t="shared" si="241"/>
        <v>0</v>
      </c>
      <c r="BS370" s="249">
        <f t="shared" si="242"/>
        <v>0</v>
      </c>
      <c r="BT370" s="255" t="str">
        <f t="shared" si="255"/>
        <v/>
      </c>
      <c r="BU370" s="350">
        <f t="shared" si="243"/>
        <v>0</v>
      </c>
      <c r="BV370" s="350">
        <f t="shared" si="244"/>
        <v>0</v>
      </c>
      <c r="BW370" s="350">
        <f t="shared" si="245"/>
        <v>0</v>
      </c>
      <c r="BX370" s="353">
        <f t="shared" si="246"/>
        <v>0</v>
      </c>
      <c r="BY370" s="246">
        <f t="shared" si="247"/>
        <v>0</v>
      </c>
      <c r="BZ370" s="243">
        <f t="shared" si="248"/>
        <v>0</v>
      </c>
      <c r="CA370" s="243">
        <f t="shared" si="249"/>
        <v>0</v>
      </c>
      <c r="CB370" s="247">
        <f t="shared" si="250"/>
        <v>0</v>
      </c>
      <c r="CC370" s="246">
        <f t="shared" si="251"/>
        <v>0</v>
      </c>
      <c r="CD370" s="243">
        <f t="shared" si="252"/>
        <v>0</v>
      </c>
      <c r="CE370" s="243">
        <f t="shared" si="253"/>
        <v>0</v>
      </c>
      <c r="CF370" s="243">
        <f t="shared" si="254"/>
        <v>0</v>
      </c>
    </row>
    <row r="371" spans="1:84" ht="20.100000000000001" customHeight="1" x14ac:dyDescent="0.15">
      <c r="A371" s="252">
        <f>IF(A370="",ROW()-3-COUNTBLANK($A$4:$A370),A370+1)</f>
        <v>368</v>
      </c>
      <c r="B371" s="253">
        <f>IF(A371="","",IF(B370="",ROW()-3-COUNTBLANK($B$4:$B370),B370+1))</f>
        <v>368</v>
      </c>
      <c r="C371" s="239" t="str">
        <f t="shared" si="219"/>
        <v>S</v>
      </c>
      <c r="D371" s="240"/>
      <c r="E371" s="241" t="str">
        <f>IF(D371="","",COUNTIF($D$4:D371,D371))</f>
        <v/>
      </c>
      <c r="F371" s="310" t="str">
        <f>IF(D371="","",VLOOKUP(D371,'様式A-2'!$B$10:$E$434,4,0))</f>
        <v/>
      </c>
      <c r="G371" s="241"/>
      <c r="H371" s="241"/>
      <c r="I371" s="241"/>
      <c r="J371" s="241"/>
      <c r="K371" s="241"/>
      <c r="L371" s="346"/>
      <c r="M371" s="346"/>
      <c r="N371" s="346"/>
      <c r="O371" s="346"/>
      <c r="P371" s="388"/>
      <c r="Q371" s="242">
        <f t="shared" si="220"/>
        <v>0</v>
      </c>
      <c r="R371" s="243">
        <f t="shared" si="221"/>
        <v>0</v>
      </c>
      <c r="S371" s="243" t="str">
        <f t="shared" si="222"/>
        <v/>
      </c>
      <c r="T371" s="241"/>
      <c r="U371" s="241" t="str">
        <f t="shared" si="223"/>
        <v/>
      </c>
      <c r="V371" s="241" t="str">
        <f t="shared" si="257"/>
        <v/>
      </c>
      <c r="W371" s="241"/>
      <c r="X371" s="241"/>
      <c r="Y371" s="241" t="str">
        <f t="shared" si="224"/>
        <v/>
      </c>
      <c r="Z371" s="241" t="str">
        <f t="shared" si="225"/>
        <v/>
      </c>
      <c r="AA371" s="241" t="str">
        <f t="shared" si="216"/>
        <v/>
      </c>
      <c r="AB371" s="241" t="str">
        <f t="shared" si="226"/>
        <v/>
      </c>
      <c r="AC371" s="241" t="str">
        <f t="shared" si="227"/>
        <v/>
      </c>
      <c r="AD371" s="241" t="str">
        <f t="shared" si="228"/>
        <v/>
      </c>
      <c r="AE371" s="241" t="str">
        <f t="shared" si="217"/>
        <v/>
      </c>
      <c r="AF371" s="241" t="str">
        <f t="shared" si="218"/>
        <v/>
      </c>
      <c r="AG371" s="241"/>
      <c r="AH371" s="242" t="str">
        <f t="shared" si="256"/>
        <v/>
      </c>
      <c r="AI371" s="242" t="str">
        <f t="shared" si="229"/>
        <v/>
      </c>
      <c r="BG371" s="245">
        <f t="shared" si="230"/>
        <v>0</v>
      </c>
      <c r="BH371" s="242">
        <f t="shared" si="231"/>
        <v>0</v>
      </c>
      <c r="BI371" s="242">
        <f t="shared" si="232"/>
        <v>0</v>
      </c>
      <c r="BJ371" s="242">
        <f t="shared" si="233"/>
        <v>0</v>
      </c>
      <c r="BK371" s="351">
        <f t="shared" si="234"/>
        <v>0</v>
      </c>
      <c r="BL371" s="246">
        <f t="shared" si="235"/>
        <v>0</v>
      </c>
      <c r="BM371" s="243">
        <f t="shared" si="236"/>
        <v>0</v>
      </c>
      <c r="BN371" s="243">
        <f t="shared" si="237"/>
        <v>0</v>
      </c>
      <c r="BO371" s="247">
        <f t="shared" si="238"/>
        <v>0</v>
      </c>
      <c r="BP371" s="248">
        <f t="shared" si="239"/>
        <v>0</v>
      </c>
      <c r="BQ371" s="243">
        <f t="shared" si="240"/>
        <v>0</v>
      </c>
      <c r="BR371" s="243">
        <f t="shared" si="241"/>
        <v>0</v>
      </c>
      <c r="BS371" s="249">
        <f t="shared" si="242"/>
        <v>0</v>
      </c>
      <c r="BT371" s="255" t="str">
        <f t="shared" si="255"/>
        <v/>
      </c>
      <c r="BU371" s="350">
        <f t="shared" si="243"/>
        <v>0</v>
      </c>
      <c r="BV371" s="350">
        <f t="shared" si="244"/>
        <v>0</v>
      </c>
      <c r="BW371" s="350">
        <f t="shared" si="245"/>
        <v>0</v>
      </c>
      <c r="BX371" s="353">
        <f t="shared" si="246"/>
        <v>0</v>
      </c>
      <c r="BY371" s="246">
        <f t="shared" si="247"/>
        <v>0</v>
      </c>
      <c r="BZ371" s="243">
        <f t="shared" si="248"/>
        <v>0</v>
      </c>
      <c r="CA371" s="243">
        <f t="shared" si="249"/>
        <v>0</v>
      </c>
      <c r="CB371" s="247">
        <f t="shared" si="250"/>
        <v>0</v>
      </c>
      <c r="CC371" s="246">
        <f t="shared" si="251"/>
        <v>0</v>
      </c>
      <c r="CD371" s="243">
        <f t="shared" si="252"/>
        <v>0</v>
      </c>
      <c r="CE371" s="243">
        <f t="shared" si="253"/>
        <v>0</v>
      </c>
      <c r="CF371" s="243">
        <f t="shared" si="254"/>
        <v>0</v>
      </c>
    </row>
    <row r="372" spans="1:84" ht="20.100000000000001" customHeight="1" x14ac:dyDescent="0.15">
      <c r="A372" s="252">
        <f>IF(A371="",ROW()-3-COUNTBLANK($A$4:$A371),A371+1)</f>
        <v>369</v>
      </c>
      <c r="B372" s="253">
        <f>IF(A372="","",IF(B371="",ROW()-3-COUNTBLANK($B$4:$B371),B371+1))</f>
        <v>369</v>
      </c>
      <c r="C372" s="239" t="str">
        <f t="shared" si="219"/>
        <v>S</v>
      </c>
      <c r="D372" s="240"/>
      <c r="E372" s="241" t="str">
        <f>IF(D372="","",COUNTIF($D$4:D372,D372))</f>
        <v/>
      </c>
      <c r="F372" s="310" t="str">
        <f>IF(D372="","",VLOOKUP(D372,'様式A-2'!$B$10:$E$434,4,0))</f>
        <v/>
      </c>
      <c r="G372" s="241"/>
      <c r="H372" s="241"/>
      <c r="I372" s="241"/>
      <c r="J372" s="241"/>
      <c r="K372" s="241"/>
      <c r="L372" s="346"/>
      <c r="M372" s="346"/>
      <c r="N372" s="346"/>
      <c r="O372" s="346"/>
      <c r="P372" s="388"/>
      <c r="Q372" s="242">
        <f t="shared" si="220"/>
        <v>0</v>
      </c>
      <c r="R372" s="243">
        <f t="shared" si="221"/>
        <v>0</v>
      </c>
      <c r="S372" s="243" t="str">
        <f t="shared" si="222"/>
        <v/>
      </c>
      <c r="T372" s="241"/>
      <c r="U372" s="241" t="str">
        <f t="shared" si="223"/>
        <v/>
      </c>
      <c r="V372" s="241" t="str">
        <f t="shared" si="257"/>
        <v/>
      </c>
      <c r="W372" s="241"/>
      <c r="X372" s="241"/>
      <c r="Y372" s="241" t="str">
        <f t="shared" si="224"/>
        <v/>
      </c>
      <c r="Z372" s="241" t="str">
        <f t="shared" si="225"/>
        <v/>
      </c>
      <c r="AA372" s="241" t="str">
        <f t="shared" si="216"/>
        <v/>
      </c>
      <c r="AB372" s="241" t="str">
        <f t="shared" si="226"/>
        <v/>
      </c>
      <c r="AC372" s="241" t="str">
        <f t="shared" si="227"/>
        <v/>
      </c>
      <c r="AD372" s="241" t="str">
        <f t="shared" si="228"/>
        <v/>
      </c>
      <c r="AE372" s="241" t="str">
        <f t="shared" si="217"/>
        <v/>
      </c>
      <c r="AF372" s="241" t="str">
        <f t="shared" si="218"/>
        <v/>
      </c>
      <c r="AG372" s="241"/>
      <c r="AH372" s="242" t="str">
        <f t="shared" si="256"/>
        <v/>
      </c>
      <c r="AI372" s="242" t="str">
        <f t="shared" si="229"/>
        <v/>
      </c>
      <c r="BG372" s="245">
        <f t="shared" si="230"/>
        <v>0</v>
      </c>
      <c r="BH372" s="242">
        <f t="shared" si="231"/>
        <v>0</v>
      </c>
      <c r="BI372" s="242">
        <f t="shared" si="232"/>
        <v>0</v>
      </c>
      <c r="BJ372" s="242">
        <f t="shared" si="233"/>
        <v>0</v>
      </c>
      <c r="BK372" s="351">
        <f t="shared" si="234"/>
        <v>0</v>
      </c>
      <c r="BL372" s="246">
        <f t="shared" si="235"/>
        <v>0</v>
      </c>
      <c r="BM372" s="243">
        <f t="shared" si="236"/>
        <v>0</v>
      </c>
      <c r="BN372" s="243">
        <f t="shared" si="237"/>
        <v>0</v>
      </c>
      <c r="BO372" s="247">
        <f t="shared" si="238"/>
        <v>0</v>
      </c>
      <c r="BP372" s="248">
        <f t="shared" si="239"/>
        <v>0</v>
      </c>
      <c r="BQ372" s="243">
        <f t="shared" si="240"/>
        <v>0</v>
      </c>
      <c r="BR372" s="243">
        <f t="shared" si="241"/>
        <v>0</v>
      </c>
      <c r="BS372" s="249">
        <f t="shared" si="242"/>
        <v>0</v>
      </c>
      <c r="BT372" s="255" t="str">
        <f t="shared" si="255"/>
        <v/>
      </c>
      <c r="BU372" s="350">
        <f t="shared" si="243"/>
        <v>0</v>
      </c>
      <c r="BV372" s="350">
        <f t="shared" si="244"/>
        <v>0</v>
      </c>
      <c r="BW372" s="350">
        <f t="shared" si="245"/>
        <v>0</v>
      </c>
      <c r="BX372" s="353">
        <f t="shared" si="246"/>
        <v>0</v>
      </c>
      <c r="BY372" s="246">
        <f t="shared" si="247"/>
        <v>0</v>
      </c>
      <c r="BZ372" s="243">
        <f t="shared" si="248"/>
        <v>0</v>
      </c>
      <c r="CA372" s="243">
        <f t="shared" si="249"/>
        <v>0</v>
      </c>
      <c r="CB372" s="247">
        <f t="shared" si="250"/>
        <v>0</v>
      </c>
      <c r="CC372" s="246">
        <f t="shared" si="251"/>
        <v>0</v>
      </c>
      <c r="CD372" s="243">
        <f t="shared" si="252"/>
        <v>0</v>
      </c>
      <c r="CE372" s="243">
        <f t="shared" si="253"/>
        <v>0</v>
      </c>
      <c r="CF372" s="243">
        <f t="shared" si="254"/>
        <v>0</v>
      </c>
    </row>
    <row r="373" spans="1:84" ht="20.100000000000001" customHeight="1" x14ac:dyDescent="0.15">
      <c r="A373" s="252">
        <f>IF(A372="",ROW()-3-COUNTBLANK($A$4:$A372),A372+1)</f>
        <v>370</v>
      </c>
      <c r="B373" s="253">
        <f>IF(A373="","",IF(B372="",ROW()-3-COUNTBLANK($B$4:$B372),B372+1))</f>
        <v>370</v>
      </c>
      <c r="C373" s="239" t="str">
        <f t="shared" si="219"/>
        <v>S</v>
      </c>
      <c r="D373" s="240"/>
      <c r="E373" s="241" t="str">
        <f>IF(D373="","",COUNTIF($D$4:D373,D373))</f>
        <v/>
      </c>
      <c r="F373" s="310" t="str">
        <f>IF(D373="","",VLOOKUP(D373,'様式A-2'!$B$10:$E$434,4,0))</f>
        <v/>
      </c>
      <c r="G373" s="241"/>
      <c r="H373" s="241"/>
      <c r="I373" s="241"/>
      <c r="J373" s="241"/>
      <c r="K373" s="241"/>
      <c r="L373" s="346"/>
      <c r="M373" s="346"/>
      <c r="N373" s="346"/>
      <c r="O373" s="346"/>
      <c r="P373" s="388"/>
      <c r="Q373" s="242">
        <f t="shared" si="220"/>
        <v>0</v>
      </c>
      <c r="R373" s="243">
        <f t="shared" si="221"/>
        <v>0</v>
      </c>
      <c r="S373" s="243" t="str">
        <f t="shared" si="222"/>
        <v/>
      </c>
      <c r="T373" s="241"/>
      <c r="U373" s="241" t="str">
        <f t="shared" si="223"/>
        <v/>
      </c>
      <c r="V373" s="241" t="str">
        <f t="shared" si="257"/>
        <v/>
      </c>
      <c r="W373" s="241"/>
      <c r="X373" s="241"/>
      <c r="Y373" s="241" t="str">
        <f t="shared" si="224"/>
        <v/>
      </c>
      <c r="Z373" s="241" t="str">
        <f t="shared" si="225"/>
        <v/>
      </c>
      <c r="AA373" s="241" t="str">
        <f t="shared" si="216"/>
        <v/>
      </c>
      <c r="AB373" s="241" t="str">
        <f t="shared" si="226"/>
        <v/>
      </c>
      <c r="AC373" s="241" t="str">
        <f t="shared" si="227"/>
        <v/>
      </c>
      <c r="AD373" s="241" t="str">
        <f t="shared" si="228"/>
        <v/>
      </c>
      <c r="AE373" s="241" t="str">
        <f t="shared" si="217"/>
        <v/>
      </c>
      <c r="AF373" s="241" t="str">
        <f t="shared" si="218"/>
        <v/>
      </c>
      <c r="AG373" s="241"/>
      <c r="AH373" s="242" t="str">
        <f t="shared" si="256"/>
        <v/>
      </c>
      <c r="AI373" s="242" t="str">
        <f t="shared" si="229"/>
        <v/>
      </c>
      <c r="BG373" s="245">
        <f t="shared" si="230"/>
        <v>0</v>
      </c>
      <c r="BH373" s="242">
        <f t="shared" si="231"/>
        <v>0</v>
      </c>
      <c r="BI373" s="242">
        <f t="shared" si="232"/>
        <v>0</v>
      </c>
      <c r="BJ373" s="242">
        <f t="shared" si="233"/>
        <v>0</v>
      </c>
      <c r="BK373" s="351">
        <f t="shared" si="234"/>
        <v>0</v>
      </c>
      <c r="BL373" s="246">
        <f t="shared" si="235"/>
        <v>0</v>
      </c>
      <c r="BM373" s="243">
        <f t="shared" si="236"/>
        <v>0</v>
      </c>
      <c r="BN373" s="243">
        <f t="shared" si="237"/>
        <v>0</v>
      </c>
      <c r="BO373" s="247">
        <f t="shared" si="238"/>
        <v>0</v>
      </c>
      <c r="BP373" s="248">
        <f t="shared" si="239"/>
        <v>0</v>
      </c>
      <c r="BQ373" s="243">
        <f t="shared" si="240"/>
        <v>0</v>
      </c>
      <c r="BR373" s="243">
        <f t="shared" si="241"/>
        <v>0</v>
      </c>
      <c r="BS373" s="249">
        <f t="shared" si="242"/>
        <v>0</v>
      </c>
      <c r="BT373" s="255" t="str">
        <f t="shared" si="255"/>
        <v/>
      </c>
      <c r="BU373" s="350">
        <f t="shared" si="243"/>
        <v>0</v>
      </c>
      <c r="BV373" s="350">
        <f t="shared" si="244"/>
        <v>0</v>
      </c>
      <c r="BW373" s="350">
        <f t="shared" si="245"/>
        <v>0</v>
      </c>
      <c r="BX373" s="353">
        <f t="shared" si="246"/>
        <v>0</v>
      </c>
      <c r="BY373" s="246">
        <f t="shared" si="247"/>
        <v>0</v>
      </c>
      <c r="BZ373" s="243">
        <f t="shared" si="248"/>
        <v>0</v>
      </c>
      <c r="CA373" s="243">
        <f t="shared" si="249"/>
        <v>0</v>
      </c>
      <c r="CB373" s="247">
        <f t="shared" si="250"/>
        <v>0</v>
      </c>
      <c r="CC373" s="246">
        <f t="shared" si="251"/>
        <v>0</v>
      </c>
      <c r="CD373" s="243">
        <f t="shared" si="252"/>
        <v>0</v>
      </c>
      <c r="CE373" s="243">
        <f t="shared" si="253"/>
        <v>0</v>
      </c>
      <c r="CF373" s="243">
        <f t="shared" si="254"/>
        <v>0</v>
      </c>
    </row>
    <row r="374" spans="1:84" ht="20.100000000000001" customHeight="1" x14ac:dyDescent="0.15">
      <c r="A374" s="252">
        <f>IF(A373="",ROW()-3-COUNTBLANK($A$4:$A373),A373+1)</f>
        <v>371</v>
      </c>
      <c r="B374" s="253">
        <f>IF(A374="","",IF(B373="",ROW()-3-COUNTBLANK($B$4:$B373),B373+1))</f>
        <v>371</v>
      </c>
      <c r="C374" s="239" t="str">
        <f t="shared" si="219"/>
        <v>S</v>
      </c>
      <c r="D374" s="240"/>
      <c r="E374" s="241" t="str">
        <f>IF(D374="","",COUNTIF($D$4:D374,D374))</f>
        <v/>
      </c>
      <c r="F374" s="310" t="str">
        <f>IF(D374="","",VLOOKUP(D374,'様式A-2'!$B$10:$E$434,4,0))</f>
        <v/>
      </c>
      <c r="G374" s="241"/>
      <c r="H374" s="241"/>
      <c r="I374" s="241"/>
      <c r="J374" s="241"/>
      <c r="K374" s="241"/>
      <c r="L374" s="346"/>
      <c r="M374" s="346"/>
      <c r="N374" s="346"/>
      <c r="O374" s="346"/>
      <c r="P374" s="388"/>
      <c r="Q374" s="242">
        <f t="shared" si="220"/>
        <v>0</v>
      </c>
      <c r="R374" s="243">
        <f t="shared" si="221"/>
        <v>0</v>
      </c>
      <c r="S374" s="243" t="str">
        <f t="shared" si="222"/>
        <v/>
      </c>
      <c r="T374" s="241"/>
      <c r="U374" s="241" t="str">
        <f t="shared" si="223"/>
        <v/>
      </c>
      <c r="V374" s="241" t="str">
        <f t="shared" si="257"/>
        <v/>
      </c>
      <c r="W374" s="241"/>
      <c r="X374" s="241"/>
      <c r="Y374" s="241" t="str">
        <f t="shared" si="224"/>
        <v/>
      </c>
      <c r="Z374" s="241" t="str">
        <f t="shared" si="225"/>
        <v/>
      </c>
      <c r="AA374" s="241" t="str">
        <f t="shared" si="216"/>
        <v/>
      </c>
      <c r="AB374" s="241" t="str">
        <f t="shared" si="226"/>
        <v/>
      </c>
      <c r="AC374" s="241" t="str">
        <f t="shared" si="227"/>
        <v/>
      </c>
      <c r="AD374" s="241" t="str">
        <f t="shared" si="228"/>
        <v/>
      </c>
      <c r="AE374" s="241" t="str">
        <f t="shared" si="217"/>
        <v/>
      </c>
      <c r="AF374" s="241" t="str">
        <f t="shared" si="218"/>
        <v/>
      </c>
      <c r="AG374" s="241"/>
      <c r="AH374" s="242" t="str">
        <f t="shared" si="256"/>
        <v/>
      </c>
      <c r="AI374" s="242" t="str">
        <f t="shared" si="229"/>
        <v/>
      </c>
      <c r="BG374" s="245">
        <f t="shared" si="230"/>
        <v>0</v>
      </c>
      <c r="BH374" s="242">
        <f t="shared" si="231"/>
        <v>0</v>
      </c>
      <c r="BI374" s="242">
        <f t="shared" si="232"/>
        <v>0</v>
      </c>
      <c r="BJ374" s="242">
        <f t="shared" si="233"/>
        <v>0</v>
      </c>
      <c r="BK374" s="351">
        <f t="shared" si="234"/>
        <v>0</v>
      </c>
      <c r="BL374" s="246">
        <f t="shared" si="235"/>
        <v>0</v>
      </c>
      <c r="BM374" s="243">
        <f t="shared" si="236"/>
        <v>0</v>
      </c>
      <c r="BN374" s="243">
        <f t="shared" si="237"/>
        <v>0</v>
      </c>
      <c r="BO374" s="247">
        <f t="shared" si="238"/>
        <v>0</v>
      </c>
      <c r="BP374" s="248">
        <f t="shared" si="239"/>
        <v>0</v>
      </c>
      <c r="BQ374" s="243">
        <f t="shared" si="240"/>
        <v>0</v>
      </c>
      <c r="BR374" s="243">
        <f t="shared" si="241"/>
        <v>0</v>
      </c>
      <c r="BS374" s="249">
        <f t="shared" si="242"/>
        <v>0</v>
      </c>
      <c r="BT374" s="255" t="str">
        <f t="shared" si="255"/>
        <v/>
      </c>
      <c r="BU374" s="350">
        <f t="shared" si="243"/>
        <v>0</v>
      </c>
      <c r="BV374" s="350">
        <f t="shared" si="244"/>
        <v>0</v>
      </c>
      <c r="BW374" s="350">
        <f t="shared" si="245"/>
        <v>0</v>
      </c>
      <c r="BX374" s="353">
        <f t="shared" si="246"/>
        <v>0</v>
      </c>
      <c r="BY374" s="246">
        <f t="shared" si="247"/>
        <v>0</v>
      </c>
      <c r="BZ374" s="243">
        <f t="shared" si="248"/>
        <v>0</v>
      </c>
      <c r="CA374" s="243">
        <f t="shared" si="249"/>
        <v>0</v>
      </c>
      <c r="CB374" s="247">
        <f t="shared" si="250"/>
        <v>0</v>
      </c>
      <c r="CC374" s="246">
        <f t="shared" si="251"/>
        <v>0</v>
      </c>
      <c r="CD374" s="243">
        <f t="shared" si="252"/>
        <v>0</v>
      </c>
      <c r="CE374" s="243">
        <f t="shared" si="253"/>
        <v>0</v>
      </c>
      <c r="CF374" s="243">
        <f t="shared" si="254"/>
        <v>0</v>
      </c>
    </row>
    <row r="375" spans="1:84" ht="20.100000000000001" customHeight="1" x14ac:dyDescent="0.15">
      <c r="A375" s="252">
        <f>IF(A374="",ROW()-3-COUNTBLANK($A$4:$A374),A374+1)</f>
        <v>372</v>
      </c>
      <c r="B375" s="253">
        <f>IF(A375="","",IF(B374="",ROW()-3-COUNTBLANK($B$4:$B374),B374+1))</f>
        <v>372</v>
      </c>
      <c r="C375" s="239" t="str">
        <f t="shared" si="219"/>
        <v>S</v>
      </c>
      <c r="D375" s="240"/>
      <c r="E375" s="241" t="str">
        <f>IF(D375="","",COUNTIF($D$4:D375,D375))</f>
        <v/>
      </c>
      <c r="F375" s="310" t="str">
        <f>IF(D375="","",VLOOKUP(D375,'様式A-2'!$B$10:$E$434,4,0))</f>
        <v/>
      </c>
      <c r="G375" s="241"/>
      <c r="H375" s="241"/>
      <c r="I375" s="241"/>
      <c r="J375" s="241"/>
      <c r="K375" s="241"/>
      <c r="L375" s="346"/>
      <c r="M375" s="346"/>
      <c r="N375" s="346"/>
      <c r="O375" s="346"/>
      <c r="P375" s="388"/>
      <c r="Q375" s="242">
        <f t="shared" si="220"/>
        <v>0</v>
      </c>
      <c r="R375" s="243">
        <f t="shared" si="221"/>
        <v>0</v>
      </c>
      <c r="S375" s="243" t="str">
        <f t="shared" si="222"/>
        <v/>
      </c>
      <c r="T375" s="241"/>
      <c r="U375" s="241" t="str">
        <f t="shared" si="223"/>
        <v/>
      </c>
      <c r="V375" s="241" t="str">
        <f t="shared" si="257"/>
        <v/>
      </c>
      <c r="W375" s="241"/>
      <c r="X375" s="241"/>
      <c r="Y375" s="241" t="str">
        <f t="shared" si="224"/>
        <v/>
      </c>
      <c r="Z375" s="241" t="str">
        <f t="shared" si="225"/>
        <v/>
      </c>
      <c r="AA375" s="241" t="str">
        <f t="shared" si="216"/>
        <v/>
      </c>
      <c r="AB375" s="241" t="str">
        <f t="shared" si="226"/>
        <v/>
      </c>
      <c r="AC375" s="241" t="str">
        <f t="shared" si="227"/>
        <v/>
      </c>
      <c r="AD375" s="241" t="str">
        <f t="shared" si="228"/>
        <v/>
      </c>
      <c r="AE375" s="241" t="str">
        <f t="shared" si="217"/>
        <v/>
      </c>
      <c r="AF375" s="241" t="str">
        <f t="shared" si="218"/>
        <v/>
      </c>
      <c r="AG375" s="241"/>
      <c r="AH375" s="242" t="str">
        <f t="shared" si="256"/>
        <v/>
      </c>
      <c r="AI375" s="242" t="str">
        <f t="shared" si="229"/>
        <v/>
      </c>
      <c r="BG375" s="245">
        <f t="shared" si="230"/>
        <v>0</v>
      </c>
      <c r="BH375" s="242">
        <f t="shared" si="231"/>
        <v>0</v>
      </c>
      <c r="BI375" s="242">
        <f t="shared" si="232"/>
        <v>0</v>
      </c>
      <c r="BJ375" s="242">
        <f t="shared" si="233"/>
        <v>0</v>
      </c>
      <c r="BK375" s="351">
        <f t="shared" si="234"/>
        <v>0</v>
      </c>
      <c r="BL375" s="246">
        <f t="shared" si="235"/>
        <v>0</v>
      </c>
      <c r="BM375" s="243">
        <f t="shared" si="236"/>
        <v>0</v>
      </c>
      <c r="BN375" s="243">
        <f t="shared" si="237"/>
        <v>0</v>
      </c>
      <c r="BO375" s="247">
        <f t="shared" si="238"/>
        <v>0</v>
      </c>
      <c r="BP375" s="248">
        <f t="shared" si="239"/>
        <v>0</v>
      </c>
      <c r="BQ375" s="243">
        <f t="shared" si="240"/>
        <v>0</v>
      </c>
      <c r="BR375" s="243">
        <f t="shared" si="241"/>
        <v>0</v>
      </c>
      <c r="BS375" s="249">
        <f t="shared" si="242"/>
        <v>0</v>
      </c>
      <c r="BT375" s="255" t="str">
        <f t="shared" si="255"/>
        <v/>
      </c>
      <c r="BU375" s="350">
        <f t="shared" si="243"/>
        <v>0</v>
      </c>
      <c r="BV375" s="350">
        <f t="shared" si="244"/>
        <v>0</v>
      </c>
      <c r="BW375" s="350">
        <f t="shared" si="245"/>
        <v>0</v>
      </c>
      <c r="BX375" s="353">
        <f t="shared" si="246"/>
        <v>0</v>
      </c>
      <c r="BY375" s="246">
        <f t="shared" si="247"/>
        <v>0</v>
      </c>
      <c r="BZ375" s="243">
        <f t="shared" si="248"/>
        <v>0</v>
      </c>
      <c r="CA375" s="243">
        <f t="shared" si="249"/>
        <v>0</v>
      </c>
      <c r="CB375" s="247">
        <f t="shared" si="250"/>
        <v>0</v>
      </c>
      <c r="CC375" s="246">
        <f t="shared" si="251"/>
        <v>0</v>
      </c>
      <c r="CD375" s="243">
        <f t="shared" si="252"/>
        <v>0</v>
      </c>
      <c r="CE375" s="243">
        <f t="shared" si="253"/>
        <v>0</v>
      </c>
      <c r="CF375" s="243">
        <f t="shared" si="254"/>
        <v>0</v>
      </c>
    </row>
    <row r="376" spans="1:84" ht="20.100000000000001" customHeight="1" x14ac:dyDescent="0.15">
      <c r="A376" s="252">
        <f>IF(A375="",ROW()-3-COUNTBLANK($A$4:$A375),A375+1)</f>
        <v>373</v>
      </c>
      <c r="B376" s="253">
        <f>IF(A376="","",IF(B375="",ROW()-3-COUNTBLANK($B$4:$B375),B375+1))</f>
        <v>373</v>
      </c>
      <c r="C376" s="239" t="str">
        <f t="shared" si="219"/>
        <v>S</v>
      </c>
      <c r="D376" s="240"/>
      <c r="E376" s="241" t="str">
        <f>IF(D376="","",COUNTIF($D$4:D376,D376))</f>
        <v/>
      </c>
      <c r="F376" s="310" t="str">
        <f>IF(D376="","",VLOOKUP(D376,'様式A-2'!$B$10:$E$434,4,0))</f>
        <v/>
      </c>
      <c r="G376" s="241"/>
      <c r="H376" s="241"/>
      <c r="I376" s="241"/>
      <c r="J376" s="241"/>
      <c r="K376" s="241"/>
      <c r="L376" s="346"/>
      <c r="M376" s="346"/>
      <c r="N376" s="346"/>
      <c r="O376" s="346"/>
      <c r="P376" s="388"/>
      <c r="Q376" s="242">
        <f t="shared" si="220"/>
        <v>0</v>
      </c>
      <c r="R376" s="243">
        <f t="shared" si="221"/>
        <v>0</v>
      </c>
      <c r="S376" s="243" t="str">
        <f t="shared" si="222"/>
        <v/>
      </c>
      <c r="T376" s="241"/>
      <c r="U376" s="241" t="str">
        <f t="shared" si="223"/>
        <v/>
      </c>
      <c r="V376" s="241" t="str">
        <f t="shared" si="257"/>
        <v/>
      </c>
      <c r="W376" s="241"/>
      <c r="X376" s="241"/>
      <c r="Y376" s="241" t="str">
        <f t="shared" si="224"/>
        <v/>
      </c>
      <c r="Z376" s="241" t="str">
        <f t="shared" si="225"/>
        <v/>
      </c>
      <c r="AA376" s="241" t="str">
        <f t="shared" si="216"/>
        <v/>
      </c>
      <c r="AB376" s="241" t="str">
        <f t="shared" si="226"/>
        <v/>
      </c>
      <c r="AC376" s="241" t="str">
        <f t="shared" si="227"/>
        <v/>
      </c>
      <c r="AD376" s="241" t="str">
        <f t="shared" si="228"/>
        <v/>
      </c>
      <c r="AE376" s="241" t="str">
        <f t="shared" si="217"/>
        <v/>
      </c>
      <c r="AF376" s="241" t="str">
        <f t="shared" si="218"/>
        <v/>
      </c>
      <c r="AG376" s="241"/>
      <c r="AH376" s="242" t="str">
        <f t="shared" si="256"/>
        <v/>
      </c>
      <c r="AI376" s="242" t="str">
        <f t="shared" si="229"/>
        <v/>
      </c>
      <c r="BG376" s="245">
        <f t="shared" si="230"/>
        <v>0</v>
      </c>
      <c r="BH376" s="242">
        <f t="shared" si="231"/>
        <v>0</v>
      </c>
      <c r="BI376" s="242">
        <f t="shared" si="232"/>
        <v>0</v>
      </c>
      <c r="BJ376" s="242">
        <f t="shared" si="233"/>
        <v>0</v>
      </c>
      <c r="BK376" s="351">
        <f t="shared" si="234"/>
        <v>0</v>
      </c>
      <c r="BL376" s="246">
        <f t="shared" si="235"/>
        <v>0</v>
      </c>
      <c r="BM376" s="243">
        <f t="shared" si="236"/>
        <v>0</v>
      </c>
      <c r="BN376" s="243">
        <f t="shared" si="237"/>
        <v>0</v>
      </c>
      <c r="BO376" s="247">
        <f t="shared" si="238"/>
        <v>0</v>
      </c>
      <c r="BP376" s="248">
        <f t="shared" si="239"/>
        <v>0</v>
      </c>
      <c r="BQ376" s="243">
        <f t="shared" si="240"/>
        <v>0</v>
      </c>
      <c r="BR376" s="243">
        <f t="shared" si="241"/>
        <v>0</v>
      </c>
      <c r="BS376" s="249">
        <f t="shared" si="242"/>
        <v>0</v>
      </c>
      <c r="BT376" s="255" t="str">
        <f t="shared" si="255"/>
        <v/>
      </c>
      <c r="BU376" s="350">
        <f t="shared" si="243"/>
        <v>0</v>
      </c>
      <c r="BV376" s="350">
        <f t="shared" si="244"/>
        <v>0</v>
      </c>
      <c r="BW376" s="350">
        <f t="shared" si="245"/>
        <v>0</v>
      </c>
      <c r="BX376" s="353">
        <f t="shared" si="246"/>
        <v>0</v>
      </c>
      <c r="BY376" s="246">
        <f t="shared" si="247"/>
        <v>0</v>
      </c>
      <c r="BZ376" s="243">
        <f t="shared" si="248"/>
        <v>0</v>
      </c>
      <c r="CA376" s="243">
        <f t="shared" si="249"/>
        <v>0</v>
      </c>
      <c r="CB376" s="247">
        <f t="shared" si="250"/>
        <v>0</v>
      </c>
      <c r="CC376" s="246">
        <f t="shared" si="251"/>
        <v>0</v>
      </c>
      <c r="CD376" s="243">
        <f t="shared" si="252"/>
        <v>0</v>
      </c>
      <c r="CE376" s="243">
        <f t="shared" si="253"/>
        <v>0</v>
      </c>
      <c r="CF376" s="243">
        <f t="shared" si="254"/>
        <v>0</v>
      </c>
    </row>
    <row r="377" spans="1:84" ht="20.100000000000001" customHeight="1" x14ac:dyDescent="0.15">
      <c r="A377" s="252">
        <f>IF(A376="",ROW()-3-COUNTBLANK($A$4:$A376),A376+1)</f>
        <v>374</v>
      </c>
      <c r="B377" s="253">
        <f>IF(A377="","",IF(B376="",ROW()-3-COUNTBLANK($B$4:$B376),B376+1))</f>
        <v>374</v>
      </c>
      <c r="C377" s="239" t="str">
        <f t="shared" si="219"/>
        <v>S</v>
      </c>
      <c r="D377" s="240"/>
      <c r="E377" s="241" t="str">
        <f>IF(D377="","",COUNTIF($D$4:D377,D377))</f>
        <v/>
      </c>
      <c r="F377" s="310" t="str">
        <f>IF(D377="","",VLOOKUP(D377,'様式A-2'!$B$10:$E$434,4,0))</f>
        <v/>
      </c>
      <c r="G377" s="241"/>
      <c r="H377" s="241"/>
      <c r="I377" s="241"/>
      <c r="J377" s="241"/>
      <c r="K377" s="241"/>
      <c r="L377" s="346"/>
      <c r="M377" s="346"/>
      <c r="N377" s="346"/>
      <c r="O377" s="346"/>
      <c r="P377" s="388"/>
      <c r="Q377" s="242">
        <f t="shared" si="220"/>
        <v>0</v>
      </c>
      <c r="R377" s="243">
        <f t="shared" si="221"/>
        <v>0</v>
      </c>
      <c r="S377" s="243" t="str">
        <f t="shared" si="222"/>
        <v/>
      </c>
      <c r="T377" s="241"/>
      <c r="U377" s="241" t="str">
        <f t="shared" si="223"/>
        <v/>
      </c>
      <c r="V377" s="241" t="str">
        <f t="shared" si="257"/>
        <v/>
      </c>
      <c r="W377" s="241"/>
      <c r="X377" s="241"/>
      <c r="Y377" s="241" t="str">
        <f t="shared" si="224"/>
        <v/>
      </c>
      <c r="Z377" s="241" t="str">
        <f t="shared" si="225"/>
        <v/>
      </c>
      <c r="AA377" s="241" t="str">
        <f t="shared" si="216"/>
        <v/>
      </c>
      <c r="AB377" s="241" t="str">
        <f t="shared" si="226"/>
        <v/>
      </c>
      <c r="AC377" s="241" t="str">
        <f t="shared" si="227"/>
        <v/>
      </c>
      <c r="AD377" s="241" t="str">
        <f t="shared" si="228"/>
        <v/>
      </c>
      <c r="AE377" s="241" t="str">
        <f t="shared" si="217"/>
        <v/>
      </c>
      <c r="AF377" s="241" t="str">
        <f t="shared" si="218"/>
        <v/>
      </c>
      <c r="AG377" s="241"/>
      <c r="AH377" s="242" t="str">
        <f t="shared" si="256"/>
        <v/>
      </c>
      <c r="AI377" s="242" t="str">
        <f t="shared" si="229"/>
        <v/>
      </c>
      <c r="BG377" s="245">
        <f t="shared" si="230"/>
        <v>0</v>
      </c>
      <c r="BH377" s="242">
        <f t="shared" si="231"/>
        <v>0</v>
      </c>
      <c r="BI377" s="242">
        <f t="shared" si="232"/>
        <v>0</v>
      </c>
      <c r="BJ377" s="242">
        <f t="shared" si="233"/>
        <v>0</v>
      </c>
      <c r="BK377" s="351">
        <f t="shared" si="234"/>
        <v>0</v>
      </c>
      <c r="BL377" s="246">
        <f t="shared" si="235"/>
        <v>0</v>
      </c>
      <c r="BM377" s="243">
        <f t="shared" si="236"/>
        <v>0</v>
      </c>
      <c r="BN377" s="243">
        <f t="shared" si="237"/>
        <v>0</v>
      </c>
      <c r="BO377" s="247">
        <f t="shared" si="238"/>
        <v>0</v>
      </c>
      <c r="BP377" s="248">
        <f t="shared" si="239"/>
        <v>0</v>
      </c>
      <c r="BQ377" s="243">
        <f t="shared" si="240"/>
        <v>0</v>
      </c>
      <c r="BR377" s="243">
        <f t="shared" si="241"/>
        <v>0</v>
      </c>
      <c r="BS377" s="249">
        <f t="shared" si="242"/>
        <v>0</v>
      </c>
      <c r="BT377" s="255" t="str">
        <f t="shared" si="255"/>
        <v/>
      </c>
      <c r="BU377" s="350">
        <f t="shared" si="243"/>
        <v>0</v>
      </c>
      <c r="BV377" s="350">
        <f t="shared" si="244"/>
        <v>0</v>
      </c>
      <c r="BW377" s="350">
        <f t="shared" si="245"/>
        <v>0</v>
      </c>
      <c r="BX377" s="353">
        <f t="shared" si="246"/>
        <v>0</v>
      </c>
      <c r="BY377" s="246">
        <f t="shared" si="247"/>
        <v>0</v>
      </c>
      <c r="BZ377" s="243">
        <f t="shared" si="248"/>
        <v>0</v>
      </c>
      <c r="CA377" s="243">
        <f t="shared" si="249"/>
        <v>0</v>
      </c>
      <c r="CB377" s="247">
        <f t="shared" si="250"/>
        <v>0</v>
      </c>
      <c r="CC377" s="246">
        <f t="shared" si="251"/>
        <v>0</v>
      </c>
      <c r="CD377" s="243">
        <f t="shared" si="252"/>
        <v>0</v>
      </c>
      <c r="CE377" s="243">
        <f t="shared" si="253"/>
        <v>0</v>
      </c>
      <c r="CF377" s="243">
        <f t="shared" si="254"/>
        <v>0</v>
      </c>
    </row>
    <row r="378" spans="1:84" ht="20.100000000000001" customHeight="1" x14ac:dyDescent="0.15">
      <c r="A378" s="252">
        <f>IF(A377="",ROW()-3-COUNTBLANK($A$4:$A377),A377+1)</f>
        <v>375</v>
      </c>
      <c r="B378" s="253">
        <f>IF(A378="","",IF(B377="",ROW()-3-COUNTBLANK($B$4:$B377),B377+1))</f>
        <v>375</v>
      </c>
      <c r="C378" s="239" t="str">
        <f t="shared" si="219"/>
        <v>S</v>
      </c>
      <c r="D378" s="240"/>
      <c r="E378" s="241" t="str">
        <f>IF(D378="","",COUNTIF($D$4:D378,D378))</f>
        <v/>
      </c>
      <c r="F378" s="310" t="str">
        <f>IF(D378="","",VLOOKUP(D378,'様式A-2'!$B$10:$E$434,4,0))</f>
        <v/>
      </c>
      <c r="G378" s="241"/>
      <c r="H378" s="241"/>
      <c r="I378" s="241"/>
      <c r="J378" s="241"/>
      <c r="K378" s="241"/>
      <c r="L378" s="346"/>
      <c r="M378" s="346"/>
      <c r="N378" s="346"/>
      <c r="O378" s="346"/>
      <c r="P378" s="388"/>
      <c r="Q378" s="242">
        <f t="shared" si="220"/>
        <v>0</v>
      </c>
      <c r="R378" s="243">
        <f t="shared" si="221"/>
        <v>0</v>
      </c>
      <c r="S378" s="243" t="str">
        <f t="shared" si="222"/>
        <v/>
      </c>
      <c r="T378" s="241"/>
      <c r="U378" s="241" t="str">
        <f t="shared" si="223"/>
        <v/>
      </c>
      <c r="V378" s="241" t="str">
        <f t="shared" si="257"/>
        <v/>
      </c>
      <c r="W378" s="241"/>
      <c r="X378" s="241"/>
      <c r="Y378" s="241" t="str">
        <f t="shared" si="224"/>
        <v/>
      </c>
      <c r="Z378" s="241" t="str">
        <f t="shared" si="225"/>
        <v/>
      </c>
      <c r="AA378" s="241" t="str">
        <f t="shared" si="216"/>
        <v/>
      </c>
      <c r="AB378" s="241" t="str">
        <f t="shared" si="226"/>
        <v/>
      </c>
      <c r="AC378" s="241" t="str">
        <f t="shared" si="227"/>
        <v/>
      </c>
      <c r="AD378" s="241" t="str">
        <f t="shared" si="228"/>
        <v/>
      </c>
      <c r="AE378" s="241" t="str">
        <f t="shared" si="217"/>
        <v/>
      </c>
      <c r="AF378" s="241" t="str">
        <f t="shared" si="218"/>
        <v/>
      </c>
      <c r="AG378" s="241"/>
      <c r="AH378" s="242" t="str">
        <f t="shared" si="256"/>
        <v/>
      </c>
      <c r="AI378" s="242" t="str">
        <f t="shared" si="229"/>
        <v/>
      </c>
      <c r="BG378" s="245">
        <f t="shared" si="230"/>
        <v>0</v>
      </c>
      <c r="BH378" s="242">
        <f t="shared" si="231"/>
        <v>0</v>
      </c>
      <c r="BI378" s="242">
        <f t="shared" si="232"/>
        <v>0</v>
      </c>
      <c r="BJ378" s="242">
        <f t="shared" si="233"/>
        <v>0</v>
      </c>
      <c r="BK378" s="351">
        <f t="shared" si="234"/>
        <v>0</v>
      </c>
      <c r="BL378" s="246">
        <f t="shared" si="235"/>
        <v>0</v>
      </c>
      <c r="BM378" s="243">
        <f t="shared" si="236"/>
        <v>0</v>
      </c>
      <c r="BN378" s="243">
        <f t="shared" si="237"/>
        <v>0</v>
      </c>
      <c r="BO378" s="247">
        <f t="shared" si="238"/>
        <v>0</v>
      </c>
      <c r="BP378" s="248">
        <f t="shared" si="239"/>
        <v>0</v>
      </c>
      <c r="BQ378" s="243">
        <f t="shared" si="240"/>
        <v>0</v>
      </c>
      <c r="BR378" s="243">
        <f t="shared" si="241"/>
        <v>0</v>
      </c>
      <c r="BS378" s="249">
        <f t="shared" si="242"/>
        <v>0</v>
      </c>
      <c r="BT378" s="255" t="str">
        <f t="shared" si="255"/>
        <v/>
      </c>
      <c r="BU378" s="350">
        <f t="shared" si="243"/>
        <v>0</v>
      </c>
      <c r="BV378" s="350">
        <f t="shared" si="244"/>
        <v>0</v>
      </c>
      <c r="BW378" s="350">
        <f t="shared" si="245"/>
        <v>0</v>
      </c>
      <c r="BX378" s="353">
        <f t="shared" si="246"/>
        <v>0</v>
      </c>
      <c r="BY378" s="246">
        <f t="shared" si="247"/>
        <v>0</v>
      </c>
      <c r="BZ378" s="243">
        <f t="shared" si="248"/>
        <v>0</v>
      </c>
      <c r="CA378" s="243">
        <f t="shared" si="249"/>
        <v>0</v>
      </c>
      <c r="CB378" s="247">
        <f t="shared" si="250"/>
        <v>0</v>
      </c>
      <c r="CC378" s="246">
        <f t="shared" si="251"/>
        <v>0</v>
      </c>
      <c r="CD378" s="243">
        <f t="shared" si="252"/>
        <v>0</v>
      </c>
      <c r="CE378" s="243">
        <f t="shared" si="253"/>
        <v>0</v>
      </c>
      <c r="CF378" s="243">
        <f t="shared" si="254"/>
        <v>0</v>
      </c>
    </row>
    <row r="379" spans="1:84" ht="20.100000000000001" customHeight="1" x14ac:dyDescent="0.15">
      <c r="A379" s="252">
        <f>IF(A378="",ROW()-3-COUNTBLANK($A$4:$A378),A378+1)</f>
        <v>376</v>
      </c>
      <c r="B379" s="253">
        <f>IF(A379="","",IF(B378="",ROW()-3-COUNTBLANK($B$4:$B378),B378+1))</f>
        <v>376</v>
      </c>
      <c r="C379" s="239" t="str">
        <f t="shared" si="219"/>
        <v>S</v>
      </c>
      <c r="D379" s="240"/>
      <c r="E379" s="241" t="str">
        <f>IF(D379="","",COUNTIF($D$4:D379,D379))</f>
        <v/>
      </c>
      <c r="F379" s="310" t="str">
        <f>IF(D379="","",VLOOKUP(D379,'様式A-2'!$B$10:$E$434,4,0))</f>
        <v/>
      </c>
      <c r="G379" s="241"/>
      <c r="H379" s="241"/>
      <c r="I379" s="241"/>
      <c r="J379" s="241"/>
      <c r="K379" s="241"/>
      <c r="L379" s="346"/>
      <c r="M379" s="346"/>
      <c r="N379" s="346"/>
      <c r="O379" s="346"/>
      <c r="P379" s="388"/>
      <c r="Q379" s="242">
        <f t="shared" si="220"/>
        <v>0</v>
      </c>
      <c r="R379" s="243">
        <f t="shared" si="221"/>
        <v>0</v>
      </c>
      <c r="S379" s="243" t="str">
        <f t="shared" si="222"/>
        <v/>
      </c>
      <c r="T379" s="241"/>
      <c r="U379" s="241" t="str">
        <f t="shared" si="223"/>
        <v/>
      </c>
      <c r="V379" s="241" t="str">
        <f t="shared" si="257"/>
        <v/>
      </c>
      <c r="W379" s="241"/>
      <c r="X379" s="241"/>
      <c r="Y379" s="241" t="str">
        <f t="shared" si="224"/>
        <v/>
      </c>
      <c r="Z379" s="241" t="str">
        <f t="shared" si="225"/>
        <v/>
      </c>
      <c r="AA379" s="241" t="str">
        <f t="shared" si="216"/>
        <v/>
      </c>
      <c r="AB379" s="241" t="str">
        <f t="shared" si="226"/>
        <v/>
      </c>
      <c r="AC379" s="241" t="str">
        <f t="shared" si="227"/>
        <v/>
      </c>
      <c r="AD379" s="241" t="str">
        <f t="shared" si="228"/>
        <v/>
      </c>
      <c r="AE379" s="241" t="str">
        <f t="shared" si="217"/>
        <v/>
      </c>
      <c r="AF379" s="241" t="str">
        <f t="shared" si="218"/>
        <v/>
      </c>
      <c r="AG379" s="241"/>
      <c r="AH379" s="242" t="str">
        <f t="shared" si="256"/>
        <v/>
      </c>
      <c r="AI379" s="242" t="str">
        <f t="shared" si="229"/>
        <v/>
      </c>
      <c r="BG379" s="245">
        <f t="shared" si="230"/>
        <v>0</v>
      </c>
      <c r="BH379" s="242">
        <f t="shared" si="231"/>
        <v>0</v>
      </c>
      <c r="BI379" s="242">
        <f t="shared" si="232"/>
        <v>0</v>
      </c>
      <c r="BJ379" s="242">
        <f t="shared" si="233"/>
        <v>0</v>
      </c>
      <c r="BK379" s="351">
        <f t="shared" si="234"/>
        <v>0</v>
      </c>
      <c r="BL379" s="246">
        <f t="shared" si="235"/>
        <v>0</v>
      </c>
      <c r="BM379" s="243">
        <f t="shared" si="236"/>
        <v>0</v>
      </c>
      <c r="BN379" s="243">
        <f t="shared" si="237"/>
        <v>0</v>
      </c>
      <c r="BO379" s="247">
        <f t="shared" si="238"/>
        <v>0</v>
      </c>
      <c r="BP379" s="248">
        <f t="shared" si="239"/>
        <v>0</v>
      </c>
      <c r="BQ379" s="243">
        <f t="shared" si="240"/>
        <v>0</v>
      </c>
      <c r="BR379" s="243">
        <f t="shared" si="241"/>
        <v>0</v>
      </c>
      <c r="BS379" s="249">
        <f t="shared" si="242"/>
        <v>0</v>
      </c>
      <c r="BT379" s="255" t="str">
        <f t="shared" si="255"/>
        <v/>
      </c>
      <c r="BU379" s="350">
        <f t="shared" si="243"/>
        <v>0</v>
      </c>
      <c r="BV379" s="350">
        <f t="shared" si="244"/>
        <v>0</v>
      </c>
      <c r="BW379" s="350">
        <f t="shared" si="245"/>
        <v>0</v>
      </c>
      <c r="BX379" s="353">
        <f t="shared" si="246"/>
        <v>0</v>
      </c>
      <c r="BY379" s="246">
        <f t="shared" si="247"/>
        <v>0</v>
      </c>
      <c r="BZ379" s="243">
        <f t="shared" si="248"/>
        <v>0</v>
      </c>
      <c r="CA379" s="243">
        <f t="shared" si="249"/>
        <v>0</v>
      </c>
      <c r="CB379" s="247">
        <f t="shared" si="250"/>
        <v>0</v>
      </c>
      <c r="CC379" s="246">
        <f t="shared" si="251"/>
        <v>0</v>
      </c>
      <c r="CD379" s="243">
        <f t="shared" si="252"/>
        <v>0</v>
      </c>
      <c r="CE379" s="243">
        <f t="shared" si="253"/>
        <v>0</v>
      </c>
      <c r="CF379" s="243">
        <f t="shared" si="254"/>
        <v>0</v>
      </c>
    </row>
    <row r="380" spans="1:84" ht="20.100000000000001" customHeight="1" x14ac:dyDescent="0.15">
      <c r="A380" s="252">
        <f>IF(A379="",ROW()-3-COUNTBLANK($A$4:$A379),A379+1)</f>
        <v>377</v>
      </c>
      <c r="B380" s="253">
        <f>IF(A380="","",IF(B379="",ROW()-3-COUNTBLANK($B$4:$B379),B379+1))</f>
        <v>377</v>
      </c>
      <c r="C380" s="239" t="str">
        <f t="shared" si="219"/>
        <v>S</v>
      </c>
      <c r="D380" s="240"/>
      <c r="E380" s="241" t="str">
        <f>IF(D380="","",COUNTIF($D$4:D380,D380))</f>
        <v/>
      </c>
      <c r="F380" s="310" t="str">
        <f>IF(D380="","",VLOOKUP(D380,'様式A-2'!$B$10:$E$434,4,0))</f>
        <v/>
      </c>
      <c r="G380" s="241"/>
      <c r="H380" s="241"/>
      <c r="I380" s="241"/>
      <c r="J380" s="241"/>
      <c r="K380" s="241"/>
      <c r="L380" s="346"/>
      <c r="M380" s="346"/>
      <c r="N380" s="346"/>
      <c r="O380" s="346"/>
      <c r="P380" s="388"/>
      <c r="Q380" s="242">
        <f t="shared" si="220"/>
        <v>0</v>
      </c>
      <c r="R380" s="243">
        <f t="shared" si="221"/>
        <v>0</v>
      </c>
      <c r="S380" s="243" t="str">
        <f t="shared" si="222"/>
        <v/>
      </c>
      <c r="T380" s="241"/>
      <c r="U380" s="241" t="str">
        <f t="shared" si="223"/>
        <v/>
      </c>
      <c r="V380" s="241" t="str">
        <f t="shared" si="257"/>
        <v/>
      </c>
      <c r="W380" s="241"/>
      <c r="X380" s="241"/>
      <c r="Y380" s="241" t="str">
        <f t="shared" si="224"/>
        <v/>
      </c>
      <c r="Z380" s="241" t="str">
        <f t="shared" si="225"/>
        <v/>
      </c>
      <c r="AA380" s="241" t="str">
        <f t="shared" si="216"/>
        <v/>
      </c>
      <c r="AB380" s="241" t="str">
        <f t="shared" si="226"/>
        <v/>
      </c>
      <c r="AC380" s="241" t="str">
        <f t="shared" si="227"/>
        <v/>
      </c>
      <c r="AD380" s="241" t="str">
        <f t="shared" si="228"/>
        <v/>
      </c>
      <c r="AE380" s="241" t="str">
        <f t="shared" si="217"/>
        <v/>
      </c>
      <c r="AF380" s="241" t="str">
        <f t="shared" si="218"/>
        <v/>
      </c>
      <c r="AG380" s="241"/>
      <c r="AH380" s="242" t="str">
        <f t="shared" si="256"/>
        <v/>
      </c>
      <c r="AI380" s="242" t="str">
        <f t="shared" si="229"/>
        <v/>
      </c>
      <c r="BG380" s="245">
        <f t="shared" si="230"/>
        <v>0</v>
      </c>
      <c r="BH380" s="242">
        <f t="shared" si="231"/>
        <v>0</v>
      </c>
      <c r="BI380" s="242">
        <f t="shared" si="232"/>
        <v>0</v>
      </c>
      <c r="BJ380" s="242">
        <f t="shared" si="233"/>
        <v>0</v>
      </c>
      <c r="BK380" s="351">
        <f t="shared" si="234"/>
        <v>0</v>
      </c>
      <c r="BL380" s="246">
        <f t="shared" si="235"/>
        <v>0</v>
      </c>
      <c r="BM380" s="243">
        <f t="shared" si="236"/>
        <v>0</v>
      </c>
      <c r="BN380" s="243">
        <f t="shared" si="237"/>
        <v>0</v>
      </c>
      <c r="BO380" s="247">
        <f t="shared" si="238"/>
        <v>0</v>
      </c>
      <c r="BP380" s="248">
        <f t="shared" si="239"/>
        <v>0</v>
      </c>
      <c r="BQ380" s="243">
        <f t="shared" si="240"/>
        <v>0</v>
      </c>
      <c r="BR380" s="243">
        <f t="shared" si="241"/>
        <v>0</v>
      </c>
      <c r="BS380" s="249">
        <f t="shared" si="242"/>
        <v>0</v>
      </c>
      <c r="BT380" s="255" t="str">
        <f t="shared" si="255"/>
        <v/>
      </c>
      <c r="BU380" s="350">
        <f t="shared" si="243"/>
        <v>0</v>
      </c>
      <c r="BV380" s="350">
        <f t="shared" si="244"/>
        <v>0</v>
      </c>
      <c r="BW380" s="350">
        <f t="shared" si="245"/>
        <v>0</v>
      </c>
      <c r="BX380" s="353">
        <f t="shared" si="246"/>
        <v>0</v>
      </c>
      <c r="BY380" s="246">
        <f t="shared" si="247"/>
        <v>0</v>
      </c>
      <c r="BZ380" s="243">
        <f t="shared" si="248"/>
        <v>0</v>
      </c>
      <c r="CA380" s="243">
        <f t="shared" si="249"/>
        <v>0</v>
      </c>
      <c r="CB380" s="247">
        <f t="shared" si="250"/>
        <v>0</v>
      </c>
      <c r="CC380" s="246">
        <f t="shared" si="251"/>
        <v>0</v>
      </c>
      <c r="CD380" s="243">
        <f t="shared" si="252"/>
        <v>0</v>
      </c>
      <c r="CE380" s="243">
        <f t="shared" si="253"/>
        <v>0</v>
      </c>
      <c r="CF380" s="243">
        <f t="shared" si="254"/>
        <v>0</v>
      </c>
    </row>
    <row r="381" spans="1:84" ht="20.100000000000001" customHeight="1" x14ac:dyDescent="0.15">
      <c r="A381" s="252">
        <f>IF(A380="",ROW()-3-COUNTBLANK($A$4:$A380),A380+1)</f>
        <v>378</v>
      </c>
      <c r="B381" s="253">
        <f>IF(A381="","",IF(B380="",ROW()-3-COUNTBLANK($B$4:$B380),B380+1))</f>
        <v>378</v>
      </c>
      <c r="C381" s="239" t="str">
        <f t="shared" si="219"/>
        <v>S</v>
      </c>
      <c r="D381" s="240"/>
      <c r="E381" s="241" t="str">
        <f>IF(D381="","",COUNTIF($D$4:D381,D381))</f>
        <v/>
      </c>
      <c r="F381" s="310" t="str">
        <f>IF(D381="","",VLOOKUP(D381,'様式A-2'!$B$10:$E$434,4,0))</f>
        <v/>
      </c>
      <c r="G381" s="241"/>
      <c r="H381" s="241"/>
      <c r="I381" s="241"/>
      <c r="J381" s="241"/>
      <c r="K381" s="241"/>
      <c r="L381" s="346"/>
      <c r="M381" s="346"/>
      <c r="N381" s="346"/>
      <c r="O381" s="346"/>
      <c r="P381" s="388"/>
      <c r="Q381" s="242">
        <f t="shared" si="220"/>
        <v>0</v>
      </c>
      <c r="R381" s="243">
        <f t="shared" si="221"/>
        <v>0</v>
      </c>
      <c r="S381" s="243" t="str">
        <f t="shared" si="222"/>
        <v/>
      </c>
      <c r="T381" s="241"/>
      <c r="U381" s="241" t="str">
        <f t="shared" si="223"/>
        <v/>
      </c>
      <c r="V381" s="241" t="str">
        <f t="shared" si="257"/>
        <v/>
      </c>
      <c r="W381" s="241"/>
      <c r="X381" s="241"/>
      <c r="Y381" s="241" t="str">
        <f t="shared" si="224"/>
        <v/>
      </c>
      <c r="Z381" s="241" t="str">
        <f t="shared" si="225"/>
        <v/>
      </c>
      <c r="AA381" s="241" t="str">
        <f t="shared" si="216"/>
        <v/>
      </c>
      <c r="AB381" s="241" t="str">
        <f t="shared" si="226"/>
        <v/>
      </c>
      <c r="AC381" s="241" t="str">
        <f t="shared" si="227"/>
        <v/>
      </c>
      <c r="AD381" s="241" t="str">
        <f t="shared" si="228"/>
        <v/>
      </c>
      <c r="AE381" s="241" t="str">
        <f t="shared" si="217"/>
        <v/>
      </c>
      <c r="AF381" s="241" t="str">
        <f t="shared" si="218"/>
        <v/>
      </c>
      <c r="AG381" s="241"/>
      <c r="AH381" s="242" t="str">
        <f t="shared" si="256"/>
        <v/>
      </c>
      <c r="AI381" s="242" t="str">
        <f t="shared" si="229"/>
        <v/>
      </c>
      <c r="BG381" s="245">
        <f t="shared" si="230"/>
        <v>0</v>
      </c>
      <c r="BH381" s="242">
        <f t="shared" si="231"/>
        <v>0</v>
      </c>
      <c r="BI381" s="242">
        <f t="shared" si="232"/>
        <v>0</v>
      </c>
      <c r="BJ381" s="242">
        <f t="shared" si="233"/>
        <v>0</v>
      </c>
      <c r="BK381" s="351">
        <f t="shared" si="234"/>
        <v>0</v>
      </c>
      <c r="BL381" s="246">
        <f t="shared" si="235"/>
        <v>0</v>
      </c>
      <c r="BM381" s="243">
        <f t="shared" si="236"/>
        <v>0</v>
      </c>
      <c r="BN381" s="243">
        <f t="shared" si="237"/>
        <v>0</v>
      </c>
      <c r="BO381" s="247">
        <f t="shared" si="238"/>
        <v>0</v>
      </c>
      <c r="BP381" s="248">
        <f t="shared" si="239"/>
        <v>0</v>
      </c>
      <c r="BQ381" s="243">
        <f t="shared" si="240"/>
        <v>0</v>
      </c>
      <c r="BR381" s="243">
        <f t="shared" si="241"/>
        <v>0</v>
      </c>
      <c r="BS381" s="249">
        <f t="shared" si="242"/>
        <v>0</v>
      </c>
      <c r="BT381" s="255" t="str">
        <f t="shared" si="255"/>
        <v/>
      </c>
      <c r="BU381" s="350">
        <f t="shared" si="243"/>
        <v>0</v>
      </c>
      <c r="BV381" s="350">
        <f t="shared" si="244"/>
        <v>0</v>
      </c>
      <c r="BW381" s="350">
        <f t="shared" si="245"/>
        <v>0</v>
      </c>
      <c r="BX381" s="353">
        <f t="shared" si="246"/>
        <v>0</v>
      </c>
      <c r="BY381" s="246">
        <f t="shared" si="247"/>
        <v>0</v>
      </c>
      <c r="BZ381" s="243">
        <f t="shared" si="248"/>
        <v>0</v>
      </c>
      <c r="CA381" s="243">
        <f t="shared" si="249"/>
        <v>0</v>
      </c>
      <c r="CB381" s="247">
        <f t="shared" si="250"/>
        <v>0</v>
      </c>
      <c r="CC381" s="246">
        <f t="shared" si="251"/>
        <v>0</v>
      </c>
      <c r="CD381" s="243">
        <f t="shared" si="252"/>
        <v>0</v>
      </c>
      <c r="CE381" s="243">
        <f t="shared" si="253"/>
        <v>0</v>
      </c>
      <c r="CF381" s="243">
        <f t="shared" si="254"/>
        <v>0</v>
      </c>
    </row>
    <row r="382" spans="1:84" ht="20.100000000000001" customHeight="1" x14ac:dyDescent="0.15">
      <c r="A382" s="252">
        <f>IF(A381="",ROW()-3-COUNTBLANK($A$4:$A381),A381+1)</f>
        <v>379</v>
      </c>
      <c r="B382" s="253">
        <f>IF(A382="","",IF(B381="",ROW()-3-COUNTBLANK($B$4:$B381),B381+1))</f>
        <v>379</v>
      </c>
      <c r="C382" s="239" t="str">
        <f t="shared" si="219"/>
        <v>S</v>
      </c>
      <c r="D382" s="240"/>
      <c r="E382" s="241" t="str">
        <f>IF(D382="","",COUNTIF($D$4:D382,D382))</f>
        <v/>
      </c>
      <c r="F382" s="310" t="str">
        <f>IF(D382="","",VLOOKUP(D382,'様式A-2'!$B$10:$E$434,4,0))</f>
        <v/>
      </c>
      <c r="G382" s="241"/>
      <c r="H382" s="241"/>
      <c r="I382" s="241"/>
      <c r="J382" s="241"/>
      <c r="K382" s="241"/>
      <c r="L382" s="346"/>
      <c r="M382" s="346"/>
      <c r="N382" s="346"/>
      <c r="O382" s="346"/>
      <c r="P382" s="388"/>
      <c r="Q382" s="242">
        <f t="shared" si="220"/>
        <v>0</v>
      </c>
      <c r="R382" s="243">
        <f t="shared" si="221"/>
        <v>0</v>
      </c>
      <c r="S382" s="243" t="str">
        <f t="shared" si="222"/>
        <v/>
      </c>
      <c r="T382" s="241"/>
      <c r="U382" s="241" t="str">
        <f t="shared" si="223"/>
        <v/>
      </c>
      <c r="V382" s="241" t="str">
        <f t="shared" si="257"/>
        <v/>
      </c>
      <c r="W382" s="241"/>
      <c r="X382" s="241"/>
      <c r="Y382" s="241" t="str">
        <f t="shared" si="224"/>
        <v/>
      </c>
      <c r="Z382" s="241" t="str">
        <f t="shared" si="225"/>
        <v/>
      </c>
      <c r="AA382" s="241" t="str">
        <f t="shared" si="216"/>
        <v/>
      </c>
      <c r="AB382" s="241" t="str">
        <f t="shared" si="226"/>
        <v/>
      </c>
      <c r="AC382" s="241" t="str">
        <f t="shared" si="227"/>
        <v/>
      </c>
      <c r="AD382" s="241" t="str">
        <f t="shared" si="228"/>
        <v/>
      </c>
      <c r="AE382" s="241" t="str">
        <f t="shared" si="217"/>
        <v/>
      </c>
      <c r="AF382" s="241" t="str">
        <f t="shared" si="218"/>
        <v/>
      </c>
      <c r="AG382" s="241"/>
      <c r="AH382" s="242" t="str">
        <f t="shared" si="256"/>
        <v/>
      </c>
      <c r="AI382" s="242" t="str">
        <f t="shared" si="229"/>
        <v/>
      </c>
      <c r="BG382" s="245">
        <f t="shared" si="230"/>
        <v>0</v>
      </c>
      <c r="BH382" s="242">
        <f t="shared" si="231"/>
        <v>0</v>
      </c>
      <c r="BI382" s="242">
        <f t="shared" si="232"/>
        <v>0</v>
      </c>
      <c r="BJ382" s="242">
        <f t="shared" si="233"/>
        <v>0</v>
      </c>
      <c r="BK382" s="351">
        <f t="shared" si="234"/>
        <v>0</v>
      </c>
      <c r="BL382" s="246">
        <f t="shared" si="235"/>
        <v>0</v>
      </c>
      <c r="BM382" s="243">
        <f t="shared" si="236"/>
        <v>0</v>
      </c>
      <c r="BN382" s="243">
        <f t="shared" si="237"/>
        <v>0</v>
      </c>
      <c r="BO382" s="247">
        <f t="shared" si="238"/>
        <v>0</v>
      </c>
      <c r="BP382" s="248">
        <f t="shared" si="239"/>
        <v>0</v>
      </c>
      <c r="BQ382" s="243">
        <f t="shared" si="240"/>
        <v>0</v>
      </c>
      <c r="BR382" s="243">
        <f t="shared" si="241"/>
        <v>0</v>
      </c>
      <c r="BS382" s="249">
        <f t="shared" si="242"/>
        <v>0</v>
      </c>
      <c r="BT382" s="255" t="str">
        <f t="shared" si="255"/>
        <v/>
      </c>
      <c r="BU382" s="350">
        <f t="shared" si="243"/>
        <v>0</v>
      </c>
      <c r="BV382" s="350">
        <f t="shared" si="244"/>
        <v>0</v>
      </c>
      <c r="BW382" s="350">
        <f t="shared" si="245"/>
        <v>0</v>
      </c>
      <c r="BX382" s="353">
        <f t="shared" si="246"/>
        <v>0</v>
      </c>
      <c r="BY382" s="246">
        <f t="shared" si="247"/>
        <v>0</v>
      </c>
      <c r="BZ382" s="243">
        <f t="shared" si="248"/>
        <v>0</v>
      </c>
      <c r="CA382" s="243">
        <f t="shared" si="249"/>
        <v>0</v>
      </c>
      <c r="CB382" s="247">
        <f t="shared" si="250"/>
        <v>0</v>
      </c>
      <c r="CC382" s="246">
        <f t="shared" si="251"/>
        <v>0</v>
      </c>
      <c r="CD382" s="243">
        <f t="shared" si="252"/>
        <v>0</v>
      </c>
      <c r="CE382" s="243">
        <f t="shared" si="253"/>
        <v>0</v>
      </c>
      <c r="CF382" s="243">
        <f t="shared" si="254"/>
        <v>0</v>
      </c>
    </row>
    <row r="383" spans="1:84" ht="20.100000000000001" customHeight="1" x14ac:dyDescent="0.15">
      <c r="A383" s="252">
        <f>IF(A382="",ROW()-3-COUNTBLANK($A$4:$A382),A382+1)</f>
        <v>380</v>
      </c>
      <c r="B383" s="253">
        <f>IF(A383="","",IF(B382="",ROW()-3-COUNTBLANK($B$4:$B382),B382+1))</f>
        <v>380</v>
      </c>
      <c r="C383" s="239" t="str">
        <f t="shared" si="219"/>
        <v>S</v>
      </c>
      <c r="D383" s="240"/>
      <c r="E383" s="241" t="str">
        <f>IF(D383="","",COUNTIF($D$4:D383,D383))</f>
        <v/>
      </c>
      <c r="F383" s="310" t="str">
        <f>IF(D383="","",VLOOKUP(D383,'様式A-2'!$B$10:$E$434,4,0))</f>
        <v/>
      </c>
      <c r="G383" s="241"/>
      <c r="H383" s="241"/>
      <c r="I383" s="241"/>
      <c r="J383" s="241"/>
      <c r="K383" s="241"/>
      <c r="L383" s="346"/>
      <c r="M383" s="346"/>
      <c r="N383" s="346"/>
      <c r="O383" s="346"/>
      <c r="P383" s="388"/>
      <c r="Q383" s="242">
        <f t="shared" si="220"/>
        <v>0</v>
      </c>
      <c r="R383" s="243">
        <f t="shared" si="221"/>
        <v>0</v>
      </c>
      <c r="S383" s="243" t="str">
        <f t="shared" si="222"/>
        <v/>
      </c>
      <c r="T383" s="241"/>
      <c r="U383" s="241" t="str">
        <f t="shared" si="223"/>
        <v/>
      </c>
      <c r="V383" s="241" t="str">
        <f t="shared" si="257"/>
        <v/>
      </c>
      <c r="W383" s="241"/>
      <c r="X383" s="241"/>
      <c r="Y383" s="241" t="str">
        <f t="shared" si="224"/>
        <v/>
      </c>
      <c r="Z383" s="241" t="str">
        <f t="shared" si="225"/>
        <v/>
      </c>
      <c r="AA383" s="241" t="str">
        <f t="shared" si="216"/>
        <v/>
      </c>
      <c r="AB383" s="241" t="str">
        <f t="shared" si="226"/>
        <v/>
      </c>
      <c r="AC383" s="241" t="str">
        <f t="shared" si="227"/>
        <v/>
      </c>
      <c r="AD383" s="241" t="str">
        <f t="shared" si="228"/>
        <v/>
      </c>
      <c r="AE383" s="241" t="str">
        <f t="shared" si="217"/>
        <v/>
      </c>
      <c r="AF383" s="241" t="str">
        <f t="shared" si="218"/>
        <v/>
      </c>
      <c r="AG383" s="241"/>
      <c r="AH383" s="242" t="str">
        <f t="shared" si="256"/>
        <v/>
      </c>
      <c r="AI383" s="242" t="str">
        <f t="shared" si="229"/>
        <v/>
      </c>
      <c r="BG383" s="245">
        <f t="shared" si="230"/>
        <v>0</v>
      </c>
      <c r="BH383" s="242">
        <f t="shared" si="231"/>
        <v>0</v>
      </c>
      <c r="BI383" s="242">
        <f t="shared" si="232"/>
        <v>0</v>
      </c>
      <c r="BJ383" s="242">
        <f t="shared" si="233"/>
        <v>0</v>
      </c>
      <c r="BK383" s="351">
        <f t="shared" si="234"/>
        <v>0</v>
      </c>
      <c r="BL383" s="246">
        <f t="shared" si="235"/>
        <v>0</v>
      </c>
      <c r="BM383" s="243">
        <f t="shared" si="236"/>
        <v>0</v>
      </c>
      <c r="BN383" s="243">
        <f t="shared" si="237"/>
        <v>0</v>
      </c>
      <c r="BO383" s="247">
        <f t="shared" si="238"/>
        <v>0</v>
      </c>
      <c r="BP383" s="248">
        <f t="shared" si="239"/>
        <v>0</v>
      </c>
      <c r="BQ383" s="243">
        <f t="shared" si="240"/>
        <v>0</v>
      </c>
      <c r="BR383" s="243">
        <f t="shared" si="241"/>
        <v>0</v>
      </c>
      <c r="BS383" s="249">
        <f t="shared" si="242"/>
        <v>0</v>
      </c>
      <c r="BT383" s="255" t="str">
        <f t="shared" si="255"/>
        <v/>
      </c>
      <c r="BU383" s="350">
        <f t="shared" si="243"/>
        <v>0</v>
      </c>
      <c r="BV383" s="350">
        <f t="shared" si="244"/>
        <v>0</v>
      </c>
      <c r="BW383" s="350">
        <f t="shared" si="245"/>
        <v>0</v>
      </c>
      <c r="BX383" s="353">
        <f t="shared" si="246"/>
        <v>0</v>
      </c>
      <c r="BY383" s="246">
        <f t="shared" si="247"/>
        <v>0</v>
      </c>
      <c r="BZ383" s="243">
        <f t="shared" si="248"/>
        <v>0</v>
      </c>
      <c r="CA383" s="243">
        <f t="shared" si="249"/>
        <v>0</v>
      </c>
      <c r="CB383" s="247">
        <f t="shared" si="250"/>
        <v>0</v>
      </c>
      <c r="CC383" s="246">
        <f t="shared" si="251"/>
        <v>0</v>
      </c>
      <c r="CD383" s="243">
        <f t="shared" si="252"/>
        <v>0</v>
      </c>
      <c r="CE383" s="243">
        <f t="shared" si="253"/>
        <v>0</v>
      </c>
      <c r="CF383" s="243">
        <f t="shared" si="254"/>
        <v>0</v>
      </c>
    </row>
    <row r="384" spans="1:84" ht="20.100000000000001" customHeight="1" x14ac:dyDescent="0.15">
      <c r="A384" s="252">
        <f>IF(A383="",ROW()-3-COUNTBLANK($A$4:$A383),A383+1)</f>
        <v>381</v>
      </c>
      <c r="B384" s="253">
        <f>IF(A384="","",IF(B383="",ROW()-3-COUNTBLANK($B$4:$B383),B383+1))</f>
        <v>381</v>
      </c>
      <c r="C384" s="239" t="str">
        <f t="shared" si="219"/>
        <v>S</v>
      </c>
      <c r="D384" s="240"/>
      <c r="E384" s="241" t="str">
        <f>IF(D384="","",COUNTIF($D$4:D384,D384))</f>
        <v/>
      </c>
      <c r="F384" s="310" t="str">
        <f>IF(D384="","",VLOOKUP(D384,'様式A-2'!$B$10:$E$434,4,0))</f>
        <v/>
      </c>
      <c r="G384" s="241"/>
      <c r="H384" s="241"/>
      <c r="I384" s="241"/>
      <c r="J384" s="241"/>
      <c r="K384" s="241"/>
      <c r="L384" s="346"/>
      <c r="M384" s="346"/>
      <c r="N384" s="346"/>
      <c r="O384" s="346"/>
      <c r="P384" s="388"/>
      <c r="Q384" s="242">
        <f t="shared" si="220"/>
        <v>0</v>
      </c>
      <c r="R384" s="243">
        <f t="shared" si="221"/>
        <v>0</v>
      </c>
      <c r="S384" s="243" t="str">
        <f t="shared" si="222"/>
        <v/>
      </c>
      <c r="T384" s="241"/>
      <c r="U384" s="241" t="str">
        <f t="shared" si="223"/>
        <v/>
      </c>
      <c r="V384" s="241" t="str">
        <f t="shared" si="257"/>
        <v/>
      </c>
      <c r="W384" s="241"/>
      <c r="X384" s="241"/>
      <c r="Y384" s="241" t="str">
        <f t="shared" si="224"/>
        <v/>
      </c>
      <c r="Z384" s="241" t="str">
        <f t="shared" si="225"/>
        <v/>
      </c>
      <c r="AA384" s="241" t="str">
        <f t="shared" si="216"/>
        <v/>
      </c>
      <c r="AB384" s="241" t="str">
        <f t="shared" si="226"/>
        <v/>
      </c>
      <c r="AC384" s="241" t="str">
        <f t="shared" si="227"/>
        <v/>
      </c>
      <c r="AD384" s="241" t="str">
        <f t="shared" si="228"/>
        <v/>
      </c>
      <c r="AE384" s="241" t="str">
        <f t="shared" si="217"/>
        <v/>
      </c>
      <c r="AF384" s="241" t="str">
        <f t="shared" si="218"/>
        <v/>
      </c>
      <c r="AG384" s="241"/>
      <c r="AH384" s="242" t="str">
        <f t="shared" si="256"/>
        <v/>
      </c>
      <c r="AI384" s="242" t="str">
        <f t="shared" si="229"/>
        <v/>
      </c>
      <c r="BG384" s="245">
        <f t="shared" si="230"/>
        <v>0</v>
      </c>
      <c r="BH384" s="242">
        <f t="shared" si="231"/>
        <v>0</v>
      </c>
      <c r="BI384" s="242">
        <f t="shared" si="232"/>
        <v>0</v>
      </c>
      <c r="BJ384" s="242">
        <f t="shared" si="233"/>
        <v>0</v>
      </c>
      <c r="BK384" s="351">
        <f t="shared" si="234"/>
        <v>0</v>
      </c>
      <c r="BL384" s="246">
        <f t="shared" si="235"/>
        <v>0</v>
      </c>
      <c r="BM384" s="243">
        <f t="shared" si="236"/>
        <v>0</v>
      </c>
      <c r="BN384" s="243">
        <f t="shared" si="237"/>
        <v>0</v>
      </c>
      <c r="BO384" s="247">
        <f t="shared" si="238"/>
        <v>0</v>
      </c>
      <c r="BP384" s="248">
        <f t="shared" si="239"/>
        <v>0</v>
      </c>
      <c r="BQ384" s="243">
        <f t="shared" si="240"/>
        <v>0</v>
      </c>
      <c r="BR384" s="243">
        <f t="shared" si="241"/>
        <v>0</v>
      </c>
      <c r="BS384" s="249">
        <f t="shared" si="242"/>
        <v>0</v>
      </c>
      <c r="BT384" s="255" t="str">
        <f t="shared" si="255"/>
        <v/>
      </c>
      <c r="BU384" s="350">
        <f t="shared" si="243"/>
        <v>0</v>
      </c>
      <c r="BV384" s="350">
        <f t="shared" si="244"/>
        <v>0</v>
      </c>
      <c r="BW384" s="350">
        <f t="shared" si="245"/>
        <v>0</v>
      </c>
      <c r="BX384" s="353">
        <f t="shared" si="246"/>
        <v>0</v>
      </c>
      <c r="BY384" s="246">
        <f t="shared" si="247"/>
        <v>0</v>
      </c>
      <c r="BZ384" s="243">
        <f t="shared" si="248"/>
        <v>0</v>
      </c>
      <c r="CA384" s="243">
        <f t="shared" si="249"/>
        <v>0</v>
      </c>
      <c r="CB384" s="247">
        <f t="shared" si="250"/>
        <v>0</v>
      </c>
      <c r="CC384" s="246">
        <f t="shared" si="251"/>
        <v>0</v>
      </c>
      <c r="CD384" s="243">
        <f t="shared" si="252"/>
        <v>0</v>
      </c>
      <c r="CE384" s="243">
        <f t="shared" si="253"/>
        <v>0</v>
      </c>
      <c r="CF384" s="243">
        <f t="shared" si="254"/>
        <v>0</v>
      </c>
    </row>
    <row r="385" spans="1:84" ht="20.100000000000001" customHeight="1" x14ac:dyDescent="0.15">
      <c r="A385" s="252">
        <f>IF(A384="",ROW()-3-COUNTBLANK($A$4:$A384),A384+1)</f>
        <v>382</v>
      </c>
      <c r="B385" s="253">
        <f>IF(A385="","",IF(B384="",ROW()-3-COUNTBLANK($B$4:$B384),B384+1))</f>
        <v>382</v>
      </c>
      <c r="C385" s="239" t="str">
        <f t="shared" si="219"/>
        <v>S</v>
      </c>
      <c r="D385" s="240"/>
      <c r="E385" s="241" t="str">
        <f>IF(D385="","",COUNTIF($D$4:D385,D385))</f>
        <v/>
      </c>
      <c r="F385" s="310" t="str">
        <f>IF(D385="","",VLOOKUP(D385,'様式A-2'!$B$10:$E$434,4,0))</f>
        <v/>
      </c>
      <c r="G385" s="241"/>
      <c r="H385" s="241"/>
      <c r="I385" s="241"/>
      <c r="J385" s="241"/>
      <c r="K385" s="241"/>
      <c r="L385" s="346"/>
      <c r="M385" s="346"/>
      <c r="N385" s="346"/>
      <c r="O385" s="346"/>
      <c r="P385" s="388"/>
      <c r="Q385" s="242">
        <f t="shared" si="220"/>
        <v>0</v>
      </c>
      <c r="R385" s="243">
        <f t="shared" si="221"/>
        <v>0</v>
      </c>
      <c r="S385" s="243" t="str">
        <f t="shared" si="222"/>
        <v/>
      </c>
      <c r="T385" s="241"/>
      <c r="U385" s="241" t="str">
        <f t="shared" si="223"/>
        <v/>
      </c>
      <c r="V385" s="241" t="str">
        <f t="shared" si="257"/>
        <v/>
      </c>
      <c r="W385" s="241"/>
      <c r="X385" s="241"/>
      <c r="Y385" s="241" t="str">
        <f t="shared" si="224"/>
        <v/>
      </c>
      <c r="Z385" s="241" t="str">
        <f t="shared" si="225"/>
        <v/>
      </c>
      <c r="AA385" s="241" t="str">
        <f t="shared" si="216"/>
        <v/>
      </c>
      <c r="AB385" s="241" t="str">
        <f t="shared" si="226"/>
        <v/>
      </c>
      <c r="AC385" s="241" t="str">
        <f t="shared" si="227"/>
        <v/>
      </c>
      <c r="AD385" s="241" t="str">
        <f t="shared" si="228"/>
        <v/>
      </c>
      <c r="AE385" s="241" t="str">
        <f t="shared" si="217"/>
        <v/>
      </c>
      <c r="AF385" s="241" t="str">
        <f t="shared" si="218"/>
        <v/>
      </c>
      <c r="AG385" s="241"/>
      <c r="AH385" s="242" t="str">
        <f t="shared" si="256"/>
        <v/>
      </c>
      <c r="AI385" s="242" t="str">
        <f t="shared" si="229"/>
        <v/>
      </c>
      <c r="BG385" s="245">
        <f t="shared" si="230"/>
        <v>0</v>
      </c>
      <c r="BH385" s="242">
        <f t="shared" si="231"/>
        <v>0</v>
      </c>
      <c r="BI385" s="242">
        <f t="shared" si="232"/>
        <v>0</v>
      </c>
      <c r="BJ385" s="242">
        <f t="shared" si="233"/>
        <v>0</v>
      </c>
      <c r="BK385" s="351">
        <f t="shared" si="234"/>
        <v>0</v>
      </c>
      <c r="BL385" s="246">
        <f t="shared" si="235"/>
        <v>0</v>
      </c>
      <c r="BM385" s="243">
        <f t="shared" si="236"/>
        <v>0</v>
      </c>
      <c r="BN385" s="243">
        <f t="shared" si="237"/>
        <v>0</v>
      </c>
      <c r="BO385" s="247">
        <f t="shared" si="238"/>
        <v>0</v>
      </c>
      <c r="BP385" s="248">
        <f t="shared" si="239"/>
        <v>0</v>
      </c>
      <c r="BQ385" s="243">
        <f t="shared" si="240"/>
        <v>0</v>
      </c>
      <c r="BR385" s="243">
        <f t="shared" si="241"/>
        <v>0</v>
      </c>
      <c r="BS385" s="249">
        <f t="shared" si="242"/>
        <v>0</v>
      </c>
      <c r="BT385" s="255" t="str">
        <f t="shared" si="255"/>
        <v/>
      </c>
      <c r="BU385" s="350">
        <f t="shared" si="243"/>
        <v>0</v>
      </c>
      <c r="BV385" s="350">
        <f t="shared" si="244"/>
        <v>0</v>
      </c>
      <c r="BW385" s="350">
        <f t="shared" si="245"/>
        <v>0</v>
      </c>
      <c r="BX385" s="353">
        <f t="shared" si="246"/>
        <v>0</v>
      </c>
      <c r="BY385" s="246">
        <f t="shared" si="247"/>
        <v>0</v>
      </c>
      <c r="BZ385" s="243">
        <f t="shared" si="248"/>
        <v>0</v>
      </c>
      <c r="CA385" s="243">
        <f t="shared" si="249"/>
        <v>0</v>
      </c>
      <c r="CB385" s="247">
        <f t="shared" si="250"/>
        <v>0</v>
      </c>
      <c r="CC385" s="246">
        <f t="shared" si="251"/>
        <v>0</v>
      </c>
      <c r="CD385" s="243">
        <f t="shared" si="252"/>
        <v>0</v>
      </c>
      <c r="CE385" s="243">
        <f t="shared" si="253"/>
        <v>0</v>
      </c>
      <c r="CF385" s="243">
        <f t="shared" si="254"/>
        <v>0</v>
      </c>
    </row>
    <row r="386" spans="1:84" ht="20.100000000000001" customHeight="1" x14ac:dyDescent="0.15">
      <c r="A386" s="252">
        <f>IF(A385="",ROW()-3-COUNTBLANK($A$4:$A385),A385+1)</f>
        <v>383</v>
      </c>
      <c r="B386" s="253">
        <f>IF(A386="","",IF(B385="",ROW()-3-COUNTBLANK($B$4:$B385),B385+1))</f>
        <v>383</v>
      </c>
      <c r="C386" s="239" t="str">
        <f t="shared" si="219"/>
        <v>S</v>
      </c>
      <c r="D386" s="240"/>
      <c r="E386" s="241" t="str">
        <f>IF(D386="","",COUNTIF($D$4:D386,D386))</f>
        <v/>
      </c>
      <c r="F386" s="310" t="str">
        <f>IF(D386="","",VLOOKUP(D386,'様式A-2'!$B$10:$E$434,4,0))</f>
        <v/>
      </c>
      <c r="G386" s="241"/>
      <c r="H386" s="241"/>
      <c r="I386" s="241"/>
      <c r="J386" s="241"/>
      <c r="K386" s="241"/>
      <c r="L386" s="346"/>
      <c r="M386" s="346"/>
      <c r="N386" s="346"/>
      <c r="O386" s="346"/>
      <c r="P386" s="388"/>
      <c r="Q386" s="242">
        <f t="shared" si="220"/>
        <v>0</v>
      </c>
      <c r="R386" s="243">
        <f t="shared" si="221"/>
        <v>0</v>
      </c>
      <c r="S386" s="243" t="str">
        <f t="shared" si="222"/>
        <v/>
      </c>
      <c r="T386" s="241"/>
      <c r="U386" s="241" t="str">
        <f t="shared" si="223"/>
        <v/>
      </c>
      <c r="V386" s="241" t="str">
        <f t="shared" si="257"/>
        <v/>
      </c>
      <c r="W386" s="241"/>
      <c r="X386" s="241"/>
      <c r="Y386" s="241" t="str">
        <f t="shared" si="224"/>
        <v/>
      </c>
      <c r="Z386" s="241" t="str">
        <f t="shared" si="225"/>
        <v/>
      </c>
      <c r="AA386" s="241" t="str">
        <f t="shared" si="216"/>
        <v/>
      </c>
      <c r="AB386" s="241" t="str">
        <f t="shared" si="226"/>
        <v/>
      </c>
      <c r="AC386" s="241" t="str">
        <f t="shared" si="227"/>
        <v/>
      </c>
      <c r="AD386" s="241" t="str">
        <f t="shared" si="228"/>
        <v/>
      </c>
      <c r="AE386" s="241" t="str">
        <f t="shared" si="217"/>
        <v/>
      </c>
      <c r="AF386" s="241" t="str">
        <f t="shared" si="218"/>
        <v/>
      </c>
      <c r="AG386" s="241"/>
      <c r="AH386" s="242" t="str">
        <f t="shared" si="256"/>
        <v/>
      </c>
      <c r="AI386" s="242" t="str">
        <f t="shared" si="229"/>
        <v/>
      </c>
      <c r="BG386" s="245">
        <f t="shared" si="230"/>
        <v>0</v>
      </c>
      <c r="BH386" s="242">
        <f t="shared" si="231"/>
        <v>0</v>
      </c>
      <c r="BI386" s="242">
        <f t="shared" si="232"/>
        <v>0</v>
      </c>
      <c r="BJ386" s="242">
        <f t="shared" si="233"/>
        <v>0</v>
      </c>
      <c r="BK386" s="351">
        <f t="shared" si="234"/>
        <v>0</v>
      </c>
      <c r="BL386" s="246">
        <f t="shared" si="235"/>
        <v>0</v>
      </c>
      <c r="BM386" s="243">
        <f t="shared" si="236"/>
        <v>0</v>
      </c>
      <c r="BN386" s="243">
        <f t="shared" si="237"/>
        <v>0</v>
      </c>
      <c r="BO386" s="247">
        <f t="shared" si="238"/>
        <v>0</v>
      </c>
      <c r="BP386" s="248">
        <f t="shared" si="239"/>
        <v>0</v>
      </c>
      <c r="BQ386" s="243">
        <f t="shared" si="240"/>
        <v>0</v>
      </c>
      <c r="BR386" s="243">
        <f t="shared" si="241"/>
        <v>0</v>
      </c>
      <c r="BS386" s="249">
        <f t="shared" si="242"/>
        <v>0</v>
      </c>
      <c r="BT386" s="255" t="str">
        <f t="shared" si="255"/>
        <v/>
      </c>
      <c r="BU386" s="350">
        <f t="shared" si="243"/>
        <v>0</v>
      </c>
      <c r="BV386" s="350">
        <f t="shared" si="244"/>
        <v>0</v>
      </c>
      <c r="BW386" s="350">
        <f t="shared" si="245"/>
        <v>0</v>
      </c>
      <c r="BX386" s="353">
        <f t="shared" si="246"/>
        <v>0</v>
      </c>
      <c r="BY386" s="246">
        <f t="shared" si="247"/>
        <v>0</v>
      </c>
      <c r="BZ386" s="243">
        <f t="shared" si="248"/>
        <v>0</v>
      </c>
      <c r="CA386" s="243">
        <f t="shared" si="249"/>
        <v>0</v>
      </c>
      <c r="CB386" s="247">
        <f t="shared" si="250"/>
        <v>0</v>
      </c>
      <c r="CC386" s="246">
        <f t="shared" si="251"/>
        <v>0</v>
      </c>
      <c r="CD386" s="243">
        <f t="shared" si="252"/>
        <v>0</v>
      </c>
      <c r="CE386" s="243">
        <f t="shared" si="253"/>
        <v>0</v>
      </c>
      <c r="CF386" s="243">
        <f t="shared" si="254"/>
        <v>0</v>
      </c>
    </row>
    <row r="387" spans="1:84" ht="20.100000000000001" customHeight="1" x14ac:dyDescent="0.15">
      <c r="A387" s="252">
        <f>IF(A386="",ROW()-3-COUNTBLANK($A$4:$A386),A386+1)</f>
        <v>384</v>
      </c>
      <c r="B387" s="253">
        <f>IF(A387="","",IF(B386="",ROW()-3-COUNTBLANK($B$4:$B386),B386+1))</f>
        <v>384</v>
      </c>
      <c r="C387" s="239" t="str">
        <f t="shared" si="219"/>
        <v>S</v>
      </c>
      <c r="D387" s="240"/>
      <c r="E387" s="241" t="str">
        <f>IF(D387="","",COUNTIF($D$4:D387,D387))</f>
        <v/>
      </c>
      <c r="F387" s="310" t="str">
        <f>IF(D387="","",VLOOKUP(D387,'様式A-2'!$B$10:$E$434,4,0))</f>
        <v/>
      </c>
      <c r="G387" s="241"/>
      <c r="H387" s="241"/>
      <c r="I387" s="241"/>
      <c r="J387" s="241"/>
      <c r="K387" s="241"/>
      <c r="L387" s="346"/>
      <c r="M387" s="346"/>
      <c r="N387" s="346"/>
      <c r="O387" s="346"/>
      <c r="P387" s="388"/>
      <c r="Q387" s="242">
        <f t="shared" si="220"/>
        <v>0</v>
      </c>
      <c r="R387" s="243">
        <f t="shared" si="221"/>
        <v>0</v>
      </c>
      <c r="S387" s="243" t="str">
        <f t="shared" si="222"/>
        <v/>
      </c>
      <c r="T387" s="241"/>
      <c r="U387" s="241" t="str">
        <f t="shared" si="223"/>
        <v/>
      </c>
      <c r="V387" s="241" t="str">
        <f t="shared" si="257"/>
        <v/>
      </c>
      <c r="W387" s="241"/>
      <c r="X387" s="241"/>
      <c r="Y387" s="241" t="str">
        <f t="shared" si="224"/>
        <v/>
      </c>
      <c r="Z387" s="241" t="str">
        <f t="shared" si="225"/>
        <v/>
      </c>
      <c r="AA387" s="241" t="str">
        <f t="shared" si="216"/>
        <v/>
      </c>
      <c r="AB387" s="241" t="str">
        <f t="shared" si="226"/>
        <v/>
      </c>
      <c r="AC387" s="241" t="str">
        <f t="shared" si="227"/>
        <v/>
      </c>
      <c r="AD387" s="241" t="str">
        <f t="shared" si="228"/>
        <v/>
      </c>
      <c r="AE387" s="241" t="str">
        <f t="shared" si="217"/>
        <v/>
      </c>
      <c r="AF387" s="241" t="str">
        <f t="shared" si="218"/>
        <v/>
      </c>
      <c r="AG387" s="241"/>
      <c r="AH387" s="242" t="str">
        <f t="shared" si="256"/>
        <v/>
      </c>
      <c r="AI387" s="242" t="str">
        <f t="shared" si="229"/>
        <v/>
      </c>
      <c r="BG387" s="245">
        <f t="shared" si="230"/>
        <v>0</v>
      </c>
      <c r="BH387" s="242">
        <f t="shared" si="231"/>
        <v>0</v>
      </c>
      <c r="BI387" s="242">
        <f t="shared" si="232"/>
        <v>0</v>
      </c>
      <c r="BJ387" s="242">
        <f t="shared" si="233"/>
        <v>0</v>
      </c>
      <c r="BK387" s="351">
        <f t="shared" si="234"/>
        <v>0</v>
      </c>
      <c r="BL387" s="246">
        <f t="shared" si="235"/>
        <v>0</v>
      </c>
      <c r="BM387" s="243">
        <f t="shared" si="236"/>
        <v>0</v>
      </c>
      <c r="BN387" s="243">
        <f t="shared" si="237"/>
        <v>0</v>
      </c>
      <c r="BO387" s="247">
        <f t="shared" si="238"/>
        <v>0</v>
      </c>
      <c r="BP387" s="248">
        <f t="shared" si="239"/>
        <v>0</v>
      </c>
      <c r="BQ387" s="243">
        <f t="shared" si="240"/>
        <v>0</v>
      </c>
      <c r="BR387" s="243">
        <f t="shared" si="241"/>
        <v>0</v>
      </c>
      <c r="BS387" s="249">
        <f t="shared" si="242"/>
        <v>0</v>
      </c>
      <c r="BT387" s="255" t="str">
        <f t="shared" si="255"/>
        <v/>
      </c>
      <c r="BU387" s="350">
        <f t="shared" si="243"/>
        <v>0</v>
      </c>
      <c r="BV387" s="350">
        <f t="shared" si="244"/>
        <v>0</v>
      </c>
      <c r="BW387" s="350">
        <f t="shared" si="245"/>
        <v>0</v>
      </c>
      <c r="BX387" s="353">
        <f t="shared" si="246"/>
        <v>0</v>
      </c>
      <c r="BY387" s="246">
        <f t="shared" si="247"/>
        <v>0</v>
      </c>
      <c r="BZ387" s="243">
        <f t="shared" si="248"/>
        <v>0</v>
      </c>
      <c r="CA387" s="243">
        <f t="shared" si="249"/>
        <v>0</v>
      </c>
      <c r="CB387" s="247">
        <f t="shared" si="250"/>
        <v>0</v>
      </c>
      <c r="CC387" s="246">
        <f t="shared" si="251"/>
        <v>0</v>
      </c>
      <c r="CD387" s="243">
        <f t="shared" si="252"/>
        <v>0</v>
      </c>
      <c r="CE387" s="243">
        <f t="shared" si="253"/>
        <v>0</v>
      </c>
      <c r="CF387" s="243">
        <f t="shared" si="254"/>
        <v>0</v>
      </c>
    </row>
    <row r="388" spans="1:84" ht="20.100000000000001" customHeight="1" x14ac:dyDescent="0.15">
      <c r="A388" s="252">
        <f>IF(A387="",ROW()-3-COUNTBLANK($A$4:$A387),A387+1)</f>
        <v>385</v>
      </c>
      <c r="B388" s="253">
        <f>IF(A388="","",IF(B387="",ROW()-3-COUNTBLANK($B$4:$B387),B387+1))</f>
        <v>385</v>
      </c>
      <c r="C388" s="239" t="str">
        <f t="shared" si="219"/>
        <v>S</v>
      </c>
      <c r="D388" s="240"/>
      <c r="E388" s="241" t="str">
        <f>IF(D388="","",COUNTIF($D$4:D388,D388))</f>
        <v/>
      </c>
      <c r="F388" s="310" t="str">
        <f>IF(D388="","",VLOOKUP(D388,'様式A-2'!$B$10:$E$434,4,0))</f>
        <v/>
      </c>
      <c r="G388" s="241"/>
      <c r="H388" s="241"/>
      <c r="I388" s="241"/>
      <c r="J388" s="241"/>
      <c r="K388" s="241"/>
      <c r="L388" s="346"/>
      <c r="M388" s="346"/>
      <c r="N388" s="346"/>
      <c r="O388" s="346"/>
      <c r="P388" s="388"/>
      <c r="Q388" s="242">
        <f t="shared" si="220"/>
        <v>0</v>
      </c>
      <c r="R388" s="243">
        <f t="shared" si="221"/>
        <v>0</v>
      </c>
      <c r="S388" s="243" t="str">
        <f t="shared" si="222"/>
        <v/>
      </c>
      <c r="T388" s="241"/>
      <c r="U388" s="241" t="str">
        <f t="shared" si="223"/>
        <v/>
      </c>
      <c r="V388" s="241" t="str">
        <f t="shared" si="257"/>
        <v/>
      </c>
      <c r="W388" s="241"/>
      <c r="X388" s="241"/>
      <c r="Y388" s="241" t="str">
        <f t="shared" si="224"/>
        <v/>
      </c>
      <c r="Z388" s="241" t="str">
        <f t="shared" si="225"/>
        <v/>
      </c>
      <c r="AA388" s="241" t="str">
        <f t="shared" ref="AA388:AA451" si="258">IF(D388="","",IF(OR(X388="Ⅲ",X388="Ⅳ"),"要","否"))</f>
        <v/>
      </c>
      <c r="AB388" s="241" t="str">
        <f t="shared" si="226"/>
        <v/>
      </c>
      <c r="AC388" s="241" t="str">
        <f t="shared" si="227"/>
        <v/>
      </c>
      <c r="AD388" s="241" t="str">
        <f t="shared" si="228"/>
        <v/>
      </c>
      <c r="AE388" s="241" t="str">
        <f t="shared" ref="AE388:AE451" si="259">IF(D388="","",INDEX($AT$4:$AX$45,MATCH(K388,$AS$4:$AS$45,0),MATCH(X388,$AT$3:$AX$3,0)))</f>
        <v/>
      </c>
      <c r="AF388" s="241" t="str">
        <f t="shared" ref="AF388:AF451" si="260">IF(D388="","",INDEX($BA$4:$BE$45,MATCH(K388,$AZ$4:$AZ$45,0),MATCH(X388,$BA$3:$BE$3,0)))</f>
        <v/>
      </c>
      <c r="AG388" s="241"/>
      <c r="AH388" s="242" t="str">
        <f t="shared" si="256"/>
        <v/>
      </c>
      <c r="AI388" s="242" t="str">
        <f t="shared" si="229"/>
        <v/>
      </c>
      <c r="BG388" s="245">
        <f t="shared" si="230"/>
        <v>0</v>
      </c>
      <c r="BH388" s="242">
        <f t="shared" si="231"/>
        <v>0</v>
      </c>
      <c r="BI388" s="242">
        <f t="shared" si="232"/>
        <v>0</v>
      </c>
      <c r="BJ388" s="242">
        <f t="shared" si="233"/>
        <v>0</v>
      </c>
      <c r="BK388" s="351">
        <f t="shared" si="234"/>
        <v>0</v>
      </c>
      <c r="BL388" s="246">
        <f t="shared" si="235"/>
        <v>0</v>
      </c>
      <c r="BM388" s="243">
        <f t="shared" si="236"/>
        <v>0</v>
      </c>
      <c r="BN388" s="243">
        <f t="shared" si="237"/>
        <v>0</v>
      </c>
      <c r="BO388" s="247">
        <f t="shared" si="238"/>
        <v>0</v>
      </c>
      <c r="BP388" s="248">
        <f t="shared" si="239"/>
        <v>0</v>
      </c>
      <c r="BQ388" s="243">
        <f t="shared" si="240"/>
        <v>0</v>
      </c>
      <c r="BR388" s="243">
        <f t="shared" si="241"/>
        <v>0</v>
      </c>
      <c r="BS388" s="249">
        <f t="shared" si="242"/>
        <v>0</v>
      </c>
      <c r="BT388" s="255" t="str">
        <f t="shared" si="255"/>
        <v/>
      </c>
      <c r="BU388" s="350">
        <f t="shared" si="243"/>
        <v>0</v>
      </c>
      <c r="BV388" s="350">
        <f t="shared" si="244"/>
        <v>0</v>
      </c>
      <c r="BW388" s="350">
        <f t="shared" si="245"/>
        <v>0</v>
      </c>
      <c r="BX388" s="353">
        <f t="shared" si="246"/>
        <v>0</v>
      </c>
      <c r="BY388" s="246">
        <f t="shared" si="247"/>
        <v>0</v>
      </c>
      <c r="BZ388" s="243">
        <f t="shared" si="248"/>
        <v>0</v>
      </c>
      <c r="CA388" s="243">
        <f t="shared" si="249"/>
        <v>0</v>
      </c>
      <c r="CB388" s="247">
        <f t="shared" si="250"/>
        <v>0</v>
      </c>
      <c r="CC388" s="246">
        <f t="shared" si="251"/>
        <v>0</v>
      </c>
      <c r="CD388" s="243">
        <f t="shared" si="252"/>
        <v>0</v>
      </c>
      <c r="CE388" s="243">
        <f t="shared" si="253"/>
        <v>0</v>
      </c>
      <c r="CF388" s="243">
        <f t="shared" si="254"/>
        <v>0</v>
      </c>
    </row>
    <row r="389" spans="1:84" ht="20.100000000000001" customHeight="1" x14ac:dyDescent="0.15">
      <c r="A389" s="252">
        <f>IF(A388="",ROW()-3-COUNTBLANK($A$4:$A388),A388+1)</f>
        <v>386</v>
      </c>
      <c r="B389" s="253">
        <f>IF(A389="","",IF(B388="",ROW()-3-COUNTBLANK($B$4:$B388),B388+1))</f>
        <v>386</v>
      </c>
      <c r="C389" s="239" t="str">
        <f t="shared" ref="C389:C452" si="261">D389&amp;"S"&amp;E389</f>
        <v>S</v>
      </c>
      <c r="D389" s="240"/>
      <c r="E389" s="241" t="str">
        <f>IF(D389="","",COUNTIF($D$4:D389,D389))</f>
        <v/>
      </c>
      <c r="F389" s="310" t="str">
        <f>IF(D389="","",VLOOKUP(D389,'様式A-2'!$B$10:$E$434,4,0))</f>
        <v/>
      </c>
      <c r="G389" s="241"/>
      <c r="H389" s="241"/>
      <c r="I389" s="241"/>
      <c r="J389" s="241"/>
      <c r="K389" s="241"/>
      <c r="L389" s="346"/>
      <c r="M389" s="346"/>
      <c r="N389" s="346"/>
      <c r="O389" s="346"/>
      <c r="P389" s="388"/>
      <c r="Q389" s="242">
        <f t="shared" ref="Q389:Q452" si="262">IF(C389="","",IF(K389="ひび割れ","幅"&amp;TEXT(L389,"0.0")&amp;"mm×長さ"&amp;TEXT(M389,"0.0")&amp;"m",IF(N389="",P389,TEXT(N389,"0.0")&amp;"m×"&amp;TEXT(O389,"0.0")&amp;"m "&amp;P389)))</f>
        <v>0</v>
      </c>
      <c r="R389" s="243">
        <f t="shared" ref="R389:R452" si="263">ROUND(N389*O389,2)</f>
        <v>0</v>
      </c>
      <c r="S389" s="243" t="str">
        <f t="shared" ref="S389:S452" si="264">IF(K389="ひび割れ","幅"&amp;TEXT(L389,"0.0")&amp;"mm "&amp;J389,IF(P389="","",P389))</f>
        <v/>
      </c>
      <c r="T389" s="241"/>
      <c r="U389" s="241" t="str">
        <f t="shared" ref="U389:U452" si="265">IF(T389="新規確認","－","")</f>
        <v/>
      </c>
      <c r="V389" s="241" t="str">
        <f t="shared" si="257"/>
        <v/>
      </c>
      <c r="W389" s="241"/>
      <c r="X389" s="241"/>
      <c r="Y389" s="241" t="str">
        <f t="shared" ref="Y389:Y452" si="266">IF(D389="","",IF(AND(W389&lt;&gt;"",OR(W389="Ⅱa",W389="Ⅱb")),"Ⅱ",IF(W389&lt;&gt;"",W389,IF(OR(X389="Ⅱa",X389="Ⅱb"),"Ⅱ",X389))))</f>
        <v/>
      </c>
      <c r="Z389" s="241" t="str">
        <f t="shared" ref="Z389:Z452" si="267">IF(D389="","",IF(OR(X389="Ⅱa",X389="Ⅱb"),"Ⅱ",X389))</f>
        <v/>
      </c>
      <c r="AA389" s="241" t="str">
        <f t="shared" si="258"/>
        <v/>
      </c>
      <c r="AB389" s="241" t="str">
        <f t="shared" ref="AB389:AB452" si="268">IF(D389="","",IF(X389="Ⅰ","否",IF(OR(X389="Ⅱb",X389="Ⅱa"),"要監視",IF(OR(X389="Ⅲ",X389="Ⅳ"),"要対策",""))))</f>
        <v/>
      </c>
      <c r="AC389" s="241" t="str">
        <f t="shared" ref="AC389:AC452" si="269">IF(D389="","",IF(T389="対策済","済",IF(OR(T389="新規確認",W389="Ⅰ",AND(W389="",X389="Ⅰ")),"－",IF(AND(W389&lt;&gt;"Ⅰ",X389="Ⅰ"),"済","継続"))))</f>
        <v/>
      </c>
      <c r="AD389" s="241" t="str">
        <f t="shared" ref="AD389:AD452" si="270">IF(D389="","",IF(T389="新規確認","－",INDEX($AM$4:$AQ$45,MATCH(K389,$AL$4:$AL$45,0),MATCH(X389,$AM$3:$AQ$3,0))))</f>
        <v/>
      </c>
      <c r="AE389" s="241" t="str">
        <f t="shared" si="259"/>
        <v/>
      </c>
      <c r="AF389" s="241" t="str">
        <f t="shared" si="260"/>
        <v/>
      </c>
      <c r="AG389" s="241"/>
      <c r="AH389" s="242" t="str">
        <f t="shared" si="256"/>
        <v/>
      </c>
      <c r="AI389" s="242" t="str">
        <f t="shared" ref="AI389:AI452" si="271">IF(T389="新規確認","－",IF(T389="進行が認められない",Q389,""))</f>
        <v/>
      </c>
      <c r="BG389" s="245">
        <f t="shared" ref="BG389:BG452" si="272">$D389</f>
        <v>0</v>
      </c>
      <c r="BH389" s="242">
        <f t="shared" ref="BH389:BH452" si="273">IF(AND(I389="外力",X389="Ⅳ"),"〇",0)</f>
        <v>0</v>
      </c>
      <c r="BI389" s="242">
        <f t="shared" ref="BI389:BI452" si="274">IF(AND(I389="外力",X389="Ⅲ"),"〇",0)</f>
        <v>0</v>
      </c>
      <c r="BJ389" s="242">
        <f t="shared" ref="BJ389:BJ452" si="275">IF(AND(I389="外力",X389="Ⅱa"),"〇",0)</f>
        <v>0</v>
      </c>
      <c r="BK389" s="351">
        <f t="shared" ref="BK389:BK452" si="276">IF(AND(I389="外力",X389="Ⅱb"),"〇",0)</f>
        <v>0</v>
      </c>
      <c r="BL389" s="246">
        <f t="shared" ref="BL389:BL452" si="277">IF(AND(I389="材質劣化",X389="Ⅳ"),R389,0)</f>
        <v>0</v>
      </c>
      <c r="BM389" s="243">
        <f t="shared" ref="BM389:BM452" si="278">IF(AND(I389="材質劣化",X389="Ⅲ"),R389,0)</f>
        <v>0</v>
      </c>
      <c r="BN389" s="243">
        <f t="shared" ref="BN389:BN452" si="279">IF(AND(I389="材質劣化",X389="Ⅱa"),R389,0)</f>
        <v>0</v>
      </c>
      <c r="BO389" s="247">
        <f t="shared" ref="BO389:BO452" si="280">IF(AND(I389="材質劣化",X389="Ⅱb"),R389,0)</f>
        <v>0</v>
      </c>
      <c r="BP389" s="248">
        <f t="shared" ref="BP389:BP452" si="281">IF(AND(I389="漏水",X389="Ⅳ"),R389,0)</f>
        <v>0</v>
      </c>
      <c r="BQ389" s="243">
        <f t="shared" ref="BQ389:BQ452" si="282">IF(AND(I389="漏水",X389="Ⅲ"),R389,0)</f>
        <v>0</v>
      </c>
      <c r="BR389" s="243">
        <f t="shared" ref="BR389:BR452" si="283">IF(AND(I389="漏水",X389="Ⅱa"),R389,0)</f>
        <v>0</v>
      </c>
      <c r="BS389" s="249">
        <f t="shared" ref="BS389:BS452" si="284">IF(AND(I389="漏水",X389="Ⅱb"),R389,0)</f>
        <v>0</v>
      </c>
      <c r="BT389" s="255" t="str">
        <f t="shared" si="255"/>
        <v/>
      </c>
      <c r="BU389" s="350">
        <f t="shared" ref="BU389:BU452" si="285">COUNTIFS($BG$4:$BG$3000,BT389,$BH$4:$BH$3000,"〇")</f>
        <v>0</v>
      </c>
      <c r="BV389" s="350">
        <f t="shared" ref="BV389:BV452" si="286">COUNTIFS($BG$4:$BG$3000,BT389,$BI$4:$BI$3000,"〇")</f>
        <v>0</v>
      </c>
      <c r="BW389" s="350">
        <f t="shared" ref="BW389:BW452" si="287">COUNTIFS($BG$4:$BG$3000,BT389,$BJ$4:$BJ$3000,"〇")</f>
        <v>0</v>
      </c>
      <c r="BX389" s="353">
        <f t="shared" ref="BX389:BX452" si="288">COUNTIFS($BG$4:$BG$3000,BT389,$BK$4:$BK$3000,"〇")</f>
        <v>0</v>
      </c>
      <c r="BY389" s="246">
        <f t="shared" ref="BY389:BY452" si="289">IFERROR(IF($BG388=$BG389,BY388+BL389,BL389),"")</f>
        <v>0</v>
      </c>
      <c r="BZ389" s="243">
        <f t="shared" ref="BZ389:BZ452" si="290">IFERROR(IF($BG388=$BG389,BZ388+BM389,BM389),"")</f>
        <v>0</v>
      </c>
      <c r="CA389" s="243">
        <f t="shared" ref="CA389:CA452" si="291">IFERROR(IF($BG388=$BG389,CA388+BN389,BN389),"")</f>
        <v>0</v>
      </c>
      <c r="CB389" s="247">
        <f t="shared" ref="CB389:CB452" si="292">IFERROR(IF($BG388=$BG389,CB388+BO389,BO389),"")</f>
        <v>0</v>
      </c>
      <c r="CC389" s="246">
        <f t="shared" ref="CC389:CC452" si="293">IFERROR(IF($BG388=$BG389,CC388+BP389,BP389),"")</f>
        <v>0</v>
      </c>
      <c r="CD389" s="243">
        <f t="shared" ref="CD389:CD452" si="294">IFERROR(IF($BG388=$BG389,CD388+BQ389,BQ389),"")</f>
        <v>0</v>
      </c>
      <c r="CE389" s="243">
        <f t="shared" ref="CE389:CE452" si="295">IFERROR(IF($BG388=$BG389,CE388+BR389,BR389),"")</f>
        <v>0</v>
      </c>
      <c r="CF389" s="243">
        <f t="shared" ref="CF389:CF452" si="296">IFERROR(IF($BG388=$BG389,CF388+BS389,BS389),"")</f>
        <v>0</v>
      </c>
    </row>
    <row r="390" spans="1:84" ht="20.100000000000001" customHeight="1" x14ac:dyDescent="0.15">
      <c r="A390" s="252">
        <f>IF(A389="",ROW()-3-COUNTBLANK($A$4:$A389),A389+1)</f>
        <v>387</v>
      </c>
      <c r="B390" s="253">
        <f>IF(A390="","",IF(B389="",ROW()-3-COUNTBLANK($B$4:$B389),B389+1))</f>
        <v>387</v>
      </c>
      <c r="C390" s="239" t="str">
        <f t="shared" si="261"/>
        <v>S</v>
      </c>
      <c r="D390" s="240"/>
      <c r="E390" s="241" t="str">
        <f>IF(D390="","",COUNTIF($D$4:D390,D390))</f>
        <v/>
      </c>
      <c r="F390" s="310" t="str">
        <f>IF(D390="","",VLOOKUP(D390,'様式A-2'!$B$10:$E$434,4,0))</f>
        <v/>
      </c>
      <c r="G390" s="241"/>
      <c r="H390" s="241"/>
      <c r="I390" s="241"/>
      <c r="J390" s="241"/>
      <c r="K390" s="241"/>
      <c r="L390" s="346"/>
      <c r="M390" s="346"/>
      <c r="N390" s="346"/>
      <c r="O390" s="346"/>
      <c r="P390" s="388"/>
      <c r="Q390" s="242">
        <f t="shared" si="262"/>
        <v>0</v>
      </c>
      <c r="R390" s="243">
        <f t="shared" si="263"/>
        <v>0</v>
      </c>
      <c r="S390" s="243" t="str">
        <f t="shared" si="264"/>
        <v/>
      </c>
      <c r="T390" s="241"/>
      <c r="U390" s="241" t="str">
        <f t="shared" si="265"/>
        <v/>
      </c>
      <c r="V390" s="241" t="str">
        <f t="shared" si="257"/>
        <v/>
      </c>
      <c r="W390" s="241"/>
      <c r="X390" s="241"/>
      <c r="Y390" s="241" t="str">
        <f t="shared" si="266"/>
        <v/>
      </c>
      <c r="Z390" s="241" t="str">
        <f t="shared" si="267"/>
        <v/>
      </c>
      <c r="AA390" s="241" t="str">
        <f t="shared" si="258"/>
        <v/>
      </c>
      <c r="AB390" s="241" t="str">
        <f t="shared" si="268"/>
        <v/>
      </c>
      <c r="AC390" s="241" t="str">
        <f t="shared" si="269"/>
        <v/>
      </c>
      <c r="AD390" s="241" t="str">
        <f t="shared" si="270"/>
        <v/>
      </c>
      <c r="AE390" s="241" t="str">
        <f t="shared" si="259"/>
        <v/>
      </c>
      <c r="AF390" s="241" t="str">
        <f t="shared" si="260"/>
        <v/>
      </c>
      <c r="AG390" s="241"/>
      <c r="AH390" s="242" t="str">
        <f t="shared" si="256"/>
        <v/>
      </c>
      <c r="AI390" s="242" t="str">
        <f t="shared" si="271"/>
        <v/>
      </c>
      <c r="BG390" s="245">
        <f t="shared" si="272"/>
        <v>0</v>
      </c>
      <c r="BH390" s="242">
        <f t="shared" si="273"/>
        <v>0</v>
      </c>
      <c r="BI390" s="242">
        <f t="shared" si="274"/>
        <v>0</v>
      </c>
      <c r="BJ390" s="242">
        <f t="shared" si="275"/>
        <v>0</v>
      </c>
      <c r="BK390" s="351">
        <f t="shared" si="276"/>
        <v>0</v>
      </c>
      <c r="BL390" s="246">
        <f t="shared" si="277"/>
        <v>0</v>
      </c>
      <c r="BM390" s="243">
        <f t="shared" si="278"/>
        <v>0</v>
      </c>
      <c r="BN390" s="243">
        <f t="shared" si="279"/>
        <v>0</v>
      </c>
      <c r="BO390" s="247">
        <f t="shared" si="280"/>
        <v>0</v>
      </c>
      <c r="BP390" s="248">
        <f t="shared" si="281"/>
        <v>0</v>
      </c>
      <c r="BQ390" s="243">
        <f t="shared" si="282"/>
        <v>0</v>
      </c>
      <c r="BR390" s="243">
        <f t="shared" si="283"/>
        <v>0</v>
      </c>
      <c r="BS390" s="249">
        <f t="shared" si="284"/>
        <v>0</v>
      </c>
      <c r="BT390" s="255" t="str">
        <f t="shared" ref="BT390:BT453" si="297">IF(BG390=BG391,"",BG390)</f>
        <v/>
      </c>
      <c r="BU390" s="350">
        <f t="shared" si="285"/>
        <v>0</v>
      </c>
      <c r="BV390" s="350">
        <f t="shared" si="286"/>
        <v>0</v>
      </c>
      <c r="BW390" s="350">
        <f t="shared" si="287"/>
        <v>0</v>
      </c>
      <c r="BX390" s="353">
        <f t="shared" si="288"/>
        <v>0</v>
      </c>
      <c r="BY390" s="246">
        <f t="shared" si="289"/>
        <v>0</v>
      </c>
      <c r="BZ390" s="243">
        <f t="shared" si="290"/>
        <v>0</v>
      </c>
      <c r="CA390" s="243">
        <f t="shared" si="291"/>
        <v>0</v>
      </c>
      <c r="CB390" s="247">
        <f t="shared" si="292"/>
        <v>0</v>
      </c>
      <c r="CC390" s="246">
        <f t="shared" si="293"/>
        <v>0</v>
      </c>
      <c r="CD390" s="243">
        <f t="shared" si="294"/>
        <v>0</v>
      </c>
      <c r="CE390" s="243">
        <f t="shared" si="295"/>
        <v>0</v>
      </c>
      <c r="CF390" s="243">
        <f t="shared" si="296"/>
        <v>0</v>
      </c>
    </row>
    <row r="391" spans="1:84" ht="20.100000000000001" customHeight="1" x14ac:dyDescent="0.15">
      <c r="A391" s="252">
        <f>IF(A390="",ROW()-3-COUNTBLANK($A$4:$A390),A390+1)</f>
        <v>388</v>
      </c>
      <c r="B391" s="253">
        <f>IF(A391="","",IF(B390="",ROW()-3-COUNTBLANK($B$4:$B390),B390+1))</f>
        <v>388</v>
      </c>
      <c r="C391" s="239" t="str">
        <f t="shared" si="261"/>
        <v>S</v>
      </c>
      <c r="D391" s="240"/>
      <c r="E391" s="241" t="str">
        <f>IF(D391="","",COUNTIF($D$4:D391,D391))</f>
        <v/>
      </c>
      <c r="F391" s="310" t="str">
        <f>IF(D391="","",VLOOKUP(D391,'様式A-2'!$B$10:$E$434,4,0))</f>
        <v/>
      </c>
      <c r="G391" s="241"/>
      <c r="H391" s="241"/>
      <c r="I391" s="241"/>
      <c r="J391" s="241"/>
      <c r="K391" s="241"/>
      <c r="L391" s="346"/>
      <c r="M391" s="346"/>
      <c r="N391" s="346"/>
      <c r="O391" s="346"/>
      <c r="P391" s="388"/>
      <c r="Q391" s="242">
        <f t="shared" si="262"/>
        <v>0</v>
      </c>
      <c r="R391" s="243">
        <f t="shared" si="263"/>
        <v>0</v>
      </c>
      <c r="S391" s="243" t="str">
        <f t="shared" si="264"/>
        <v/>
      </c>
      <c r="T391" s="241"/>
      <c r="U391" s="241" t="str">
        <f t="shared" si="265"/>
        <v/>
      </c>
      <c r="V391" s="241" t="str">
        <f t="shared" si="257"/>
        <v/>
      </c>
      <c r="W391" s="241"/>
      <c r="X391" s="241"/>
      <c r="Y391" s="241" t="str">
        <f t="shared" si="266"/>
        <v/>
      </c>
      <c r="Z391" s="241" t="str">
        <f t="shared" si="267"/>
        <v/>
      </c>
      <c r="AA391" s="241" t="str">
        <f t="shared" si="258"/>
        <v/>
      </c>
      <c r="AB391" s="241" t="str">
        <f t="shared" si="268"/>
        <v/>
      </c>
      <c r="AC391" s="241" t="str">
        <f t="shared" si="269"/>
        <v/>
      </c>
      <c r="AD391" s="241" t="str">
        <f t="shared" si="270"/>
        <v/>
      </c>
      <c r="AE391" s="241" t="str">
        <f t="shared" si="259"/>
        <v/>
      </c>
      <c r="AF391" s="241" t="str">
        <f t="shared" si="260"/>
        <v/>
      </c>
      <c r="AG391" s="241"/>
      <c r="AH391" s="242" t="str">
        <f t="shared" si="256"/>
        <v/>
      </c>
      <c r="AI391" s="242" t="str">
        <f t="shared" si="271"/>
        <v/>
      </c>
      <c r="BG391" s="245">
        <f t="shared" si="272"/>
        <v>0</v>
      </c>
      <c r="BH391" s="242">
        <f t="shared" si="273"/>
        <v>0</v>
      </c>
      <c r="BI391" s="242">
        <f t="shared" si="274"/>
        <v>0</v>
      </c>
      <c r="BJ391" s="242">
        <f t="shared" si="275"/>
        <v>0</v>
      </c>
      <c r="BK391" s="351">
        <f t="shared" si="276"/>
        <v>0</v>
      </c>
      <c r="BL391" s="246">
        <f t="shared" si="277"/>
        <v>0</v>
      </c>
      <c r="BM391" s="243">
        <f t="shared" si="278"/>
        <v>0</v>
      </c>
      <c r="BN391" s="243">
        <f t="shared" si="279"/>
        <v>0</v>
      </c>
      <c r="BO391" s="247">
        <f t="shared" si="280"/>
        <v>0</v>
      </c>
      <c r="BP391" s="248">
        <f t="shared" si="281"/>
        <v>0</v>
      </c>
      <c r="BQ391" s="243">
        <f t="shared" si="282"/>
        <v>0</v>
      </c>
      <c r="BR391" s="243">
        <f t="shared" si="283"/>
        <v>0</v>
      </c>
      <c r="BS391" s="249">
        <f t="shared" si="284"/>
        <v>0</v>
      </c>
      <c r="BT391" s="255" t="str">
        <f t="shared" si="297"/>
        <v/>
      </c>
      <c r="BU391" s="350">
        <f t="shared" si="285"/>
        <v>0</v>
      </c>
      <c r="BV391" s="350">
        <f t="shared" si="286"/>
        <v>0</v>
      </c>
      <c r="BW391" s="350">
        <f t="shared" si="287"/>
        <v>0</v>
      </c>
      <c r="BX391" s="353">
        <f t="shared" si="288"/>
        <v>0</v>
      </c>
      <c r="BY391" s="246">
        <f t="shared" si="289"/>
        <v>0</v>
      </c>
      <c r="BZ391" s="243">
        <f t="shared" si="290"/>
        <v>0</v>
      </c>
      <c r="CA391" s="243">
        <f t="shared" si="291"/>
        <v>0</v>
      </c>
      <c r="CB391" s="247">
        <f t="shared" si="292"/>
        <v>0</v>
      </c>
      <c r="CC391" s="246">
        <f t="shared" si="293"/>
        <v>0</v>
      </c>
      <c r="CD391" s="243">
        <f t="shared" si="294"/>
        <v>0</v>
      </c>
      <c r="CE391" s="243">
        <f t="shared" si="295"/>
        <v>0</v>
      </c>
      <c r="CF391" s="243">
        <f t="shared" si="296"/>
        <v>0</v>
      </c>
    </row>
    <row r="392" spans="1:84" ht="20.100000000000001" customHeight="1" x14ac:dyDescent="0.15">
      <c r="A392" s="252">
        <f>IF(A391="",ROW()-3-COUNTBLANK($A$4:$A391),A391+1)</f>
        <v>389</v>
      </c>
      <c r="B392" s="253">
        <f>IF(A392="","",IF(B391="",ROW()-3-COUNTBLANK($B$4:$B391),B391+1))</f>
        <v>389</v>
      </c>
      <c r="C392" s="239" t="str">
        <f t="shared" si="261"/>
        <v>S</v>
      </c>
      <c r="D392" s="240"/>
      <c r="E392" s="241" t="str">
        <f>IF(D392="","",COUNTIF($D$4:D392,D392))</f>
        <v/>
      </c>
      <c r="F392" s="310" t="str">
        <f>IF(D392="","",VLOOKUP(D392,'様式A-2'!$B$10:$E$434,4,0))</f>
        <v/>
      </c>
      <c r="G392" s="241"/>
      <c r="H392" s="241"/>
      <c r="I392" s="241"/>
      <c r="J392" s="241"/>
      <c r="K392" s="241"/>
      <c r="L392" s="346"/>
      <c r="M392" s="346"/>
      <c r="N392" s="346"/>
      <c r="O392" s="346"/>
      <c r="P392" s="388"/>
      <c r="Q392" s="242">
        <f t="shared" si="262"/>
        <v>0</v>
      </c>
      <c r="R392" s="243">
        <f t="shared" si="263"/>
        <v>0</v>
      </c>
      <c r="S392" s="243" t="str">
        <f t="shared" si="264"/>
        <v/>
      </c>
      <c r="T392" s="241"/>
      <c r="U392" s="241" t="str">
        <f t="shared" si="265"/>
        <v/>
      </c>
      <c r="V392" s="241" t="str">
        <f t="shared" si="257"/>
        <v/>
      </c>
      <c r="W392" s="241"/>
      <c r="X392" s="241"/>
      <c r="Y392" s="241" t="str">
        <f t="shared" si="266"/>
        <v/>
      </c>
      <c r="Z392" s="241" t="str">
        <f t="shared" si="267"/>
        <v/>
      </c>
      <c r="AA392" s="241" t="str">
        <f t="shared" si="258"/>
        <v/>
      </c>
      <c r="AB392" s="241" t="str">
        <f t="shared" si="268"/>
        <v/>
      </c>
      <c r="AC392" s="241" t="str">
        <f t="shared" si="269"/>
        <v/>
      </c>
      <c r="AD392" s="241" t="str">
        <f t="shared" si="270"/>
        <v/>
      </c>
      <c r="AE392" s="241" t="str">
        <f t="shared" si="259"/>
        <v/>
      </c>
      <c r="AF392" s="241" t="str">
        <f t="shared" si="260"/>
        <v/>
      </c>
      <c r="AG392" s="241"/>
      <c r="AH392" s="242" t="str">
        <f t="shared" ref="AH392:AH455" si="298">IF(D392="","",J392&amp;"、"&amp;Q392&amp;AG392)</f>
        <v/>
      </c>
      <c r="AI392" s="242" t="str">
        <f t="shared" si="271"/>
        <v/>
      </c>
      <c r="BG392" s="245">
        <f t="shared" si="272"/>
        <v>0</v>
      </c>
      <c r="BH392" s="242">
        <f t="shared" si="273"/>
        <v>0</v>
      </c>
      <c r="BI392" s="242">
        <f t="shared" si="274"/>
        <v>0</v>
      </c>
      <c r="BJ392" s="242">
        <f t="shared" si="275"/>
        <v>0</v>
      </c>
      <c r="BK392" s="351">
        <f t="shared" si="276"/>
        <v>0</v>
      </c>
      <c r="BL392" s="246">
        <f t="shared" si="277"/>
        <v>0</v>
      </c>
      <c r="BM392" s="243">
        <f t="shared" si="278"/>
        <v>0</v>
      </c>
      <c r="BN392" s="243">
        <f t="shared" si="279"/>
        <v>0</v>
      </c>
      <c r="BO392" s="247">
        <f t="shared" si="280"/>
        <v>0</v>
      </c>
      <c r="BP392" s="248">
        <f t="shared" si="281"/>
        <v>0</v>
      </c>
      <c r="BQ392" s="243">
        <f t="shared" si="282"/>
        <v>0</v>
      </c>
      <c r="BR392" s="243">
        <f t="shared" si="283"/>
        <v>0</v>
      </c>
      <c r="BS392" s="249">
        <f t="shared" si="284"/>
        <v>0</v>
      </c>
      <c r="BT392" s="255" t="str">
        <f t="shared" si="297"/>
        <v/>
      </c>
      <c r="BU392" s="350">
        <f t="shared" si="285"/>
        <v>0</v>
      </c>
      <c r="BV392" s="350">
        <f t="shared" si="286"/>
        <v>0</v>
      </c>
      <c r="BW392" s="350">
        <f t="shared" si="287"/>
        <v>0</v>
      </c>
      <c r="BX392" s="353">
        <f t="shared" si="288"/>
        <v>0</v>
      </c>
      <c r="BY392" s="246">
        <f t="shared" si="289"/>
        <v>0</v>
      </c>
      <c r="BZ392" s="243">
        <f t="shared" si="290"/>
        <v>0</v>
      </c>
      <c r="CA392" s="243">
        <f t="shared" si="291"/>
        <v>0</v>
      </c>
      <c r="CB392" s="247">
        <f t="shared" si="292"/>
        <v>0</v>
      </c>
      <c r="CC392" s="246">
        <f t="shared" si="293"/>
        <v>0</v>
      </c>
      <c r="CD392" s="243">
        <f t="shared" si="294"/>
        <v>0</v>
      </c>
      <c r="CE392" s="243">
        <f t="shared" si="295"/>
        <v>0</v>
      </c>
      <c r="CF392" s="243">
        <f t="shared" si="296"/>
        <v>0</v>
      </c>
    </row>
    <row r="393" spans="1:84" ht="20.100000000000001" customHeight="1" x14ac:dyDescent="0.15">
      <c r="A393" s="252">
        <f>IF(A392="",ROW()-3-COUNTBLANK($A$4:$A392),A392+1)</f>
        <v>390</v>
      </c>
      <c r="B393" s="253">
        <f>IF(A393="","",IF(B392="",ROW()-3-COUNTBLANK($B$4:$B392),B392+1))</f>
        <v>390</v>
      </c>
      <c r="C393" s="239" t="str">
        <f t="shared" si="261"/>
        <v>S</v>
      </c>
      <c r="D393" s="240"/>
      <c r="E393" s="241" t="str">
        <f>IF(D393="","",COUNTIF($D$4:D393,D393))</f>
        <v/>
      </c>
      <c r="F393" s="310" t="str">
        <f>IF(D393="","",VLOOKUP(D393,'様式A-2'!$B$10:$E$434,4,0))</f>
        <v/>
      </c>
      <c r="G393" s="241"/>
      <c r="H393" s="241"/>
      <c r="I393" s="241"/>
      <c r="J393" s="241"/>
      <c r="K393" s="241"/>
      <c r="L393" s="346"/>
      <c r="M393" s="346"/>
      <c r="N393" s="346"/>
      <c r="O393" s="346"/>
      <c r="P393" s="388"/>
      <c r="Q393" s="242">
        <f t="shared" si="262"/>
        <v>0</v>
      </c>
      <c r="R393" s="243">
        <f t="shared" si="263"/>
        <v>0</v>
      </c>
      <c r="S393" s="243" t="str">
        <f t="shared" si="264"/>
        <v/>
      </c>
      <c r="T393" s="241"/>
      <c r="U393" s="241" t="str">
        <f t="shared" si="265"/>
        <v/>
      </c>
      <c r="V393" s="241" t="str">
        <f t="shared" si="257"/>
        <v/>
      </c>
      <c r="W393" s="241"/>
      <c r="X393" s="241"/>
      <c r="Y393" s="241" t="str">
        <f t="shared" si="266"/>
        <v/>
      </c>
      <c r="Z393" s="241" t="str">
        <f t="shared" si="267"/>
        <v/>
      </c>
      <c r="AA393" s="241" t="str">
        <f t="shared" si="258"/>
        <v/>
      </c>
      <c r="AB393" s="241" t="str">
        <f t="shared" si="268"/>
        <v/>
      </c>
      <c r="AC393" s="241" t="str">
        <f t="shared" si="269"/>
        <v/>
      </c>
      <c r="AD393" s="241" t="str">
        <f t="shared" si="270"/>
        <v/>
      </c>
      <c r="AE393" s="241" t="str">
        <f t="shared" si="259"/>
        <v/>
      </c>
      <c r="AF393" s="241" t="str">
        <f t="shared" si="260"/>
        <v/>
      </c>
      <c r="AG393" s="241"/>
      <c r="AH393" s="242" t="str">
        <f t="shared" si="298"/>
        <v/>
      </c>
      <c r="AI393" s="242" t="str">
        <f t="shared" si="271"/>
        <v/>
      </c>
      <c r="BG393" s="245">
        <f t="shared" si="272"/>
        <v>0</v>
      </c>
      <c r="BH393" s="242">
        <f t="shared" si="273"/>
        <v>0</v>
      </c>
      <c r="BI393" s="242">
        <f t="shared" si="274"/>
        <v>0</v>
      </c>
      <c r="BJ393" s="242">
        <f t="shared" si="275"/>
        <v>0</v>
      </c>
      <c r="BK393" s="351">
        <f t="shared" si="276"/>
        <v>0</v>
      </c>
      <c r="BL393" s="246">
        <f t="shared" si="277"/>
        <v>0</v>
      </c>
      <c r="BM393" s="243">
        <f t="shared" si="278"/>
        <v>0</v>
      </c>
      <c r="BN393" s="243">
        <f t="shared" si="279"/>
        <v>0</v>
      </c>
      <c r="BO393" s="247">
        <f t="shared" si="280"/>
        <v>0</v>
      </c>
      <c r="BP393" s="248">
        <f t="shared" si="281"/>
        <v>0</v>
      </c>
      <c r="BQ393" s="243">
        <f t="shared" si="282"/>
        <v>0</v>
      </c>
      <c r="BR393" s="243">
        <f t="shared" si="283"/>
        <v>0</v>
      </c>
      <c r="BS393" s="249">
        <f t="shared" si="284"/>
        <v>0</v>
      </c>
      <c r="BT393" s="255" t="str">
        <f t="shared" si="297"/>
        <v/>
      </c>
      <c r="BU393" s="350">
        <f t="shared" si="285"/>
        <v>0</v>
      </c>
      <c r="BV393" s="350">
        <f t="shared" si="286"/>
        <v>0</v>
      </c>
      <c r="BW393" s="350">
        <f t="shared" si="287"/>
        <v>0</v>
      </c>
      <c r="BX393" s="353">
        <f t="shared" si="288"/>
        <v>0</v>
      </c>
      <c r="BY393" s="246">
        <f t="shared" si="289"/>
        <v>0</v>
      </c>
      <c r="BZ393" s="243">
        <f t="shared" si="290"/>
        <v>0</v>
      </c>
      <c r="CA393" s="243">
        <f t="shared" si="291"/>
        <v>0</v>
      </c>
      <c r="CB393" s="247">
        <f t="shared" si="292"/>
        <v>0</v>
      </c>
      <c r="CC393" s="246">
        <f t="shared" si="293"/>
        <v>0</v>
      </c>
      <c r="CD393" s="243">
        <f t="shared" si="294"/>
        <v>0</v>
      </c>
      <c r="CE393" s="243">
        <f t="shared" si="295"/>
        <v>0</v>
      </c>
      <c r="CF393" s="243">
        <f t="shared" si="296"/>
        <v>0</v>
      </c>
    </row>
    <row r="394" spans="1:84" ht="20.100000000000001" customHeight="1" x14ac:dyDescent="0.15">
      <c r="A394" s="252">
        <f>IF(A393="",ROW()-3-COUNTBLANK($A$4:$A393),A393+1)</f>
        <v>391</v>
      </c>
      <c r="B394" s="253">
        <f>IF(A394="","",IF(B393="",ROW()-3-COUNTBLANK($B$4:$B393),B393+1))</f>
        <v>391</v>
      </c>
      <c r="C394" s="239" t="str">
        <f t="shared" si="261"/>
        <v>S</v>
      </c>
      <c r="D394" s="240"/>
      <c r="E394" s="241" t="str">
        <f>IF(D394="","",COUNTIF($D$4:D394,D394))</f>
        <v/>
      </c>
      <c r="F394" s="310" t="str">
        <f>IF(D394="","",VLOOKUP(D394,'様式A-2'!$B$10:$E$434,4,0))</f>
        <v/>
      </c>
      <c r="G394" s="241"/>
      <c r="H394" s="241"/>
      <c r="I394" s="241"/>
      <c r="J394" s="241"/>
      <c r="K394" s="241"/>
      <c r="L394" s="346"/>
      <c r="M394" s="346"/>
      <c r="N394" s="346"/>
      <c r="O394" s="346"/>
      <c r="P394" s="388"/>
      <c r="Q394" s="242">
        <f t="shared" si="262"/>
        <v>0</v>
      </c>
      <c r="R394" s="243">
        <f t="shared" si="263"/>
        <v>0</v>
      </c>
      <c r="S394" s="243" t="str">
        <f t="shared" si="264"/>
        <v/>
      </c>
      <c r="T394" s="241"/>
      <c r="U394" s="241" t="str">
        <f t="shared" si="265"/>
        <v/>
      </c>
      <c r="V394" s="241" t="str">
        <f t="shared" si="257"/>
        <v/>
      </c>
      <c r="W394" s="241"/>
      <c r="X394" s="241"/>
      <c r="Y394" s="241" t="str">
        <f t="shared" si="266"/>
        <v/>
      </c>
      <c r="Z394" s="241" t="str">
        <f t="shared" si="267"/>
        <v/>
      </c>
      <c r="AA394" s="241" t="str">
        <f t="shared" si="258"/>
        <v/>
      </c>
      <c r="AB394" s="241" t="str">
        <f t="shared" si="268"/>
        <v/>
      </c>
      <c r="AC394" s="241" t="str">
        <f t="shared" si="269"/>
        <v/>
      </c>
      <c r="AD394" s="241" t="str">
        <f t="shared" si="270"/>
        <v/>
      </c>
      <c r="AE394" s="241" t="str">
        <f t="shared" si="259"/>
        <v/>
      </c>
      <c r="AF394" s="241" t="str">
        <f t="shared" si="260"/>
        <v/>
      </c>
      <c r="AG394" s="241"/>
      <c r="AH394" s="242" t="str">
        <f t="shared" si="298"/>
        <v/>
      </c>
      <c r="AI394" s="242" t="str">
        <f t="shared" si="271"/>
        <v/>
      </c>
      <c r="BG394" s="245">
        <f t="shared" si="272"/>
        <v>0</v>
      </c>
      <c r="BH394" s="242">
        <f t="shared" si="273"/>
        <v>0</v>
      </c>
      <c r="BI394" s="242">
        <f t="shared" si="274"/>
        <v>0</v>
      </c>
      <c r="BJ394" s="242">
        <f t="shared" si="275"/>
        <v>0</v>
      </c>
      <c r="BK394" s="351">
        <f t="shared" si="276"/>
        <v>0</v>
      </c>
      <c r="BL394" s="246">
        <f t="shared" si="277"/>
        <v>0</v>
      </c>
      <c r="BM394" s="243">
        <f t="shared" si="278"/>
        <v>0</v>
      </c>
      <c r="BN394" s="243">
        <f t="shared" si="279"/>
        <v>0</v>
      </c>
      <c r="BO394" s="247">
        <f t="shared" si="280"/>
        <v>0</v>
      </c>
      <c r="BP394" s="248">
        <f t="shared" si="281"/>
        <v>0</v>
      </c>
      <c r="BQ394" s="243">
        <f t="shared" si="282"/>
        <v>0</v>
      </c>
      <c r="BR394" s="243">
        <f t="shared" si="283"/>
        <v>0</v>
      </c>
      <c r="BS394" s="249">
        <f t="shared" si="284"/>
        <v>0</v>
      </c>
      <c r="BT394" s="255" t="str">
        <f t="shared" si="297"/>
        <v/>
      </c>
      <c r="BU394" s="350">
        <f t="shared" si="285"/>
        <v>0</v>
      </c>
      <c r="BV394" s="350">
        <f t="shared" si="286"/>
        <v>0</v>
      </c>
      <c r="BW394" s="350">
        <f t="shared" si="287"/>
        <v>0</v>
      </c>
      <c r="BX394" s="353">
        <f t="shared" si="288"/>
        <v>0</v>
      </c>
      <c r="BY394" s="246">
        <f t="shared" si="289"/>
        <v>0</v>
      </c>
      <c r="BZ394" s="243">
        <f t="shared" si="290"/>
        <v>0</v>
      </c>
      <c r="CA394" s="243">
        <f t="shared" si="291"/>
        <v>0</v>
      </c>
      <c r="CB394" s="247">
        <f t="shared" si="292"/>
        <v>0</v>
      </c>
      <c r="CC394" s="246">
        <f t="shared" si="293"/>
        <v>0</v>
      </c>
      <c r="CD394" s="243">
        <f t="shared" si="294"/>
        <v>0</v>
      </c>
      <c r="CE394" s="243">
        <f t="shared" si="295"/>
        <v>0</v>
      </c>
      <c r="CF394" s="243">
        <f t="shared" si="296"/>
        <v>0</v>
      </c>
    </row>
    <row r="395" spans="1:84" ht="20.100000000000001" customHeight="1" x14ac:dyDescent="0.15">
      <c r="A395" s="252">
        <f>IF(A394="",ROW()-3-COUNTBLANK($A$4:$A394),A394+1)</f>
        <v>392</v>
      </c>
      <c r="B395" s="253">
        <f>IF(A395="","",IF(B394="",ROW()-3-COUNTBLANK($B$4:$B394),B394+1))</f>
        <v>392</v>
      </c>
      <c r="C395" s="239" t="str">
        <f t="shared" si="261"/>
        <v>S</v>
      </c>
      <c r="D395" s="240"/>
      <c r="E395" s="241" t="str">
        <f>IF(D395="","",COUNTIF($D$4:D395,D395))</f>
        <v/>
      </c>
      <c r="F395" s="310" t="str">
        <f>IF(D395="","",VLOOKUP(D395,'様式A-2'!$B$10:$E$434,4,0))</f>
        <v/>
      </c>
      <c r="G395" s="241"/>
      <c r="H395" s="241"/>
      <c r="I395" s="241"/>
      <c r="J395" s="241"/>
      <c r="K395" s="241"/>
      <c r="L395" s="346"/>
      <c r="M395" s="346"/>
      <c r="N395" s="346"/>
      <c r="O395" s="346"/>
      <c r="P395" s="388"/>
      <c r="Q395" s="242">
        <f t="shared" si="262"/>
        <v>0</v>
      </c>
      <c r="R395" s="243">
        <f t="shared" si="263"/>
        <v>0</v>
      </c>
      <c r="S395" s="243" t="str">
        <f t="shared" si="264"/>
        <v/>
      </c>
      <c r="T395" s="241"/>
      <c r="U395" s="241" t="str">
        <f t="shared" si="265"/>
        <v/>
      </c>
      <c r="V395" s="241" t="str">
        <f t="shared" si="257"/>
        <v/>
      </c>
      <c r="W395" s="241"/>
      <c r="X395" s="241"/>
      <c r="Y395" s="241" t="str">
        <f t="shared" si="266"/>
        <v/>
      </c>
      <c r="Z395" s="241" t="str">
        <f t="shared" si="267"/>
        <v/>
      </c>
      <c r="AA395" s="241" t="str">
        <f t="shared" si="258"/>
        <v/>
      </c>
      <c r="AB395" s="241" t="str">
        <f t="shared" si="268"/>
        <v/>
      </c>
      <c r="AC395" s="241" t="str">
        <f t="shared" si="269"/>
        <v/>
      </c>
      <c r="AD395" s="241" t="str">
        <f t="shared" si="270"/>
        <v/>
      </c>
      <c r="AE395" s="241" t="str">
        <f t="shared" si="259"/>
        <v/>
      </c>
      <c r="AF395" s="241" t="str">
        <f t="shared" si="260"/>
        <v/>
      </c>
      <c r="AG395" s="241"/>
      <c r="AH395" s="242" t="str">
        <f t="shared" si="298"/>
        <v/>
      </c>
      <c r="AI395" s="242" t="str">
        <f t="shared" si="271"/>
        <v/>
      </c>
      <c r="BG395" s="245">
        <f t="shared" si="272"/>
        <v>0</v>
      </c>
      <c r="BH395" s="242">
        <f t="shared" si="273"/>
        <v>0</v>
      </c>
      <c r="BI395" s="242">
        <f t="shared" si="274"/>
        <v>0</v>
      </c>
      <c r="BJ395" s="242">
        <f t="shared" si="275"/>
        <v>0</v>
      </c>
      <c r="BK395" s="351">
        <f t="shared" si="276"/>
        <v>0</v>
      </c>
      <c r="BL395" s="246">
        <f t="shared" si="277"/>
        <v>0</v>
      </c>
      <c r="BM395" s="243">
        <f t="shared" si="278"/>
        <v>0</v>
      </c>
      <c r="BN395" s="243">
        <f t="shared" si="279"/>
        <v>0</v>
      </c>
      <c r="BO395" s="247">
        <f t="shared" si="280"/>
        <v>0</v>
      </c>
      <c r="BP395" s="248">
        <f t="shared" si="281"/>
        <v>0</v>
      </c>
      <c r="BQ395" s="243">
        <f t="shared" si="282"/>
        <v>0</v>
      </c>
      <c r="BR395" s="243">
        <f t="shared" si="283"/>
        <v>0</v>
      </c>
      <c r="BS395" s="249">
        <f t="shared" si="284"/>
        <v>0</v>
      </c>
      <c r="BT395" s="255" t="str">
        <f t="shared" si="297"/>
        <v/>
      </c>
      <c r="BU395" s="350">
        <f t="shared" si="285"/>
        <v>0</v>
      </c>
      <c r="BV395" s="350">
        <f t="shared" si="286"/>
        <v>0</v>
      </c>
      <c r="BW395" s="350">
        <f t="shared" si="287"/>
        <v>0</v>
      </c>
      <c r="BX395" s="353">
        <f t="shared" si="288"/>
        <v>0</v>
      </c>
      <c r="BY395" s="246">
        <f t="shared" si="289"/>
        <v>0</v>
      </c>
      <c r="BZ395" s="243">
        <f t="shared" si="290"/>
        <v>0</v>
      </c>
      <c r="CA395" s="243">
        <f t="shared" si="291"/>
        <v>0</v>
      </c>
      <c r="CB395" s="247">
        <f t="shared" si="292"/>
        <v>0</v>
      </c>
      <c r="CC395" s="246">
        <f t="shared" si="293"/>
        <v>0</v>
      </c>
      <c r="CD395" s="243">
        <f t="shared" si="294"/>
        <v>0</v>
      </c>
      <c r="CE395" s="243">
        <f t="shared" si="295"/>
        <v>0</v>
      </c>
      <c r="CF395" s="243">
        <f t="shared" si="296"/>
        <v>0</v>
      </c>
    </row>
    <row r="396" spans="1:84" ht="20.100000000000001" customHeight="1" x14ac:dyDescent="0.15">
      <c r="A396" s="252">
        <f>IF(A395="",ROW()-3-COUNTBLANK($A$4:$A395),A395+1)</f>
        <v>393</v>
      </c>
      <c r="B396" s="253">
        <f>IF(A396="","",IF(B395="",ROW()-3-COUNTBLANK($B$4:$B395),B395+1))</f>
        <v>393</v>
      </c>
      <c r="C396" s="239" t="str">
        <f t="shared" si="261"/>
        <v>S</v>
      </c>
      <c r="D396" s="240"/>
      <c r="E396" s="241" t="str">
        <f>IF(D396="","",COUNTIF($D$4:D396,D396))</f>
        <v/>
      </c>
      <c r="F396" s="310" t="str">
        <f>IF(D396="","",VLOOKUP(D396,'様式A-2'!$B$10:$E$434,4,0))</f>
        <v/>
      </c>
      <c r="G396" s="241"/>
      <c r="H396" s="241"/>
      <c r="I396" s="241"/>
      <c r="J396" s="241"/>
      <c r="K396" s="241"/>
      <c r="L396" s="346"/>
      <c r="M396" s="346"/>
      <c r="N396" s="346"/>
      <c r="O396" s="346"/>
      <c r="P396" s="388"/>
      <c r="Q396" s="242">
        <f t="shared" si="262"/>
        <v>0</v>
      </c>
      <c r="R396" s="243">
        <f t="shared" si="263"/>
        <v>0</v>
      </c>
      <c r="S396" s="243" t="str">
        <f t="shared" si="264"/>
        <v/>
      </c>
      <c r="T396" s="241"/>
      <c r="U396" s="241" t="str">
        <f t="shared" si="265"/>
        <v/>
      </c>
      <c r="V396" s="241" t="str">
        <f t="shared" si="257"/>
        <v/>
      </c>
      <c r="W396" s="241"/>
      <c r="X396" s="241"/>
      <c r="Y396" s="241" t="str">
        <f t="shared" si="266"/>
        <v/>
      </c>
      <c r="Z396" s="241" t="str">
        <f t="shared" si="267"/>
        <v/>
      </c>
      <c r="AA396" s="241" t="str">
        <f t="shared" si="258"/>
        <v/>
      </c>
      <c r="AB396" s="241" t="str">
        <f t="shared" si="268"/>
        <v/>
      </c>
      <c r="AC396" s="241" t="str">
        <f t="shared" si="269"/>
        <v/>
      </c>
      <c r="AD396" s="241" t="str">
        <f t="shared" si="270"/>
        <v/>
      </c>
      <c r="AE396" s="241" t="str">
        <f t="shared" si="259"/>
        <v/>
      </c>
      <c r="AF396" s="241" t="str">
        <f t="shared" si="260"/>
        <v/>
      </c>
      <c r="AG396" s="241"/>
      <c r="AH396" s="242" t="str">
        <f t="shared" si="298"/>
        <v/>
      </c>
      <c r="AI396" s="242" t="str">
        <f t="shared" si="271"/>
        <v/>
      </c>
      <c r="BG396" s="245">
        <f t="shared" si="272"/>
        <v>0</v>
      </c>
      <c r="BH396" s="242">
        <f t="shared" si="273"/>
        <v>0</v>
      </c>
      <c r="BI396" s="242">
        <f t="shared" si="274"/>
        <v>0</v>
      </c>
      <c r="BJ396" s="242">
        <f t="shared" si="275"/>
        <v>0</v>
      </c>
      <c r="BK396" s="351">
        <f t="shared" si="276"/>
        <v>0</v>
      </c>
      <c r="BL396" s="246">
        <f t="shared" si="277"/>
        <v>0</v>
      </c>
      <c r="BM396" s="243">
        <f t="shared" si="278"/>
        <v>0</v>
      </c>
      <c r="BN396" s="243">
        <f t="shared" si="279"/>
        <v>0</v>
      </c>
      <c r="BO396" s="247">
        <f t="shared" si="280"/>
        <v>0</v>
      </c>
      <c r="BP396" s="248">
        <f t="shared" si="281"/>
        <v>0</v>
      </c>
      <c r="BQ396" s="243">
        <f t="shared" si="282"/>
        <v>0</v>
      </c>
      <c r="BR396" s="243">
        <f t="shared" si="283"/>
        <v>0</v>
      </c>
      <c r="BS396" s="249">
        <f t="shared" si="284"/>
        <v>0</v>
      </c>
      <c r="BT396" s="255" t="str">
        <f t="shared" si="297"/>
        <v/>
      </c>
      <c r="BU396" s="350">
        <f t="shared" si="285"/>
        <v>0</v>
      </c>
      <c r="BV396" s="350">
        <f t="shared" si="286"/>
        <v>0</v>
      </c>
      <c r="BW396" s="350">
        <f t="shared" si="287"/>
        <v>0</v>
      </c>
      <c r="BX396" s="353">
        <f t="shared" si="288"/>
        <v>0</v>
      </c>
      <c r="BY396" s="246">
        <f t="shared" si="289"/>
        <v>0</v>
      </c>
      <c r="BZ396" s="243">
        <f t="shared" si="290"/>
        <v>0</v>
      </c>
      <c r="CA396" s="243">
        <f t="shared" si="291"/>
        <v>0</v>
      </c>
      <c r="CB396" s="247">
        <f t="shared" si="292"/>
        <v>0</v>
      </c>
      <c r="CC396" s="246">
        <f t="shared" si="293"/>
        <v>0</v>
      </c>
      <c r="CD396" s="243">
        <f t="shared" si="294"/>
        <v>0</v>
      </c>
      <c r="CE396" s="243">
        <f t="shared" si="295"/>
        <v>0</v>
      </c>
      <c r="CF396" s="243">
        <f t="shared" si="296"/>
        <v>0</v>
      </c>
    </row>
    <row r="397" spans="1:84" ht="20.100000000000001" customHeight="1" x14ac:dyDescent="0.15">
      <c r="A397" s="252">
        <f>IF(A396="",ROW()-3-COUNTBLANK($A$4:$A396),A396+1)</f>
        <v>394</v>
      </c>
      <c r="B397" s="253">
        <f>IF(A397="","",IF(B396="",ROW()-3-COUNTBLANK($B$4:$B396),B396+1))</f>
        <v>394</v>
      </c>
      <c r="C397" s="239" t="str">
        <f t="shared" si="261"/>
        <v>S</v>
      </c>
      <c r="D397" s="240"/>
      <c r="E397" s="241" t="str">
        <f>IF(D397="","",COUNTIF($D$4:D397,D397))</f>
        <v/>
      </c>
      <c r="F397" s="310" t="str">
        <f>IF(D397="","",VLOOKUP(D397,'様式A-2'!$B$10:$E$434,4,0))</f>
        <v/>
      </c>
      <c r="G397" s="241"/>
      <c r="H397" s="241"/>
      <c r="I397" s="241"/>
      <c r="J397" s="241"/>
      <c r="K397" s="241"/>
      <c r="L397" s="346"/>
      <c r="M397" s="346"/>
      <c r="N397" s="346"/>
      <c r="O397" s="346"/>
      <c r="P397" s="388"/>
      <c r="Q397" s="242">
        <f t="shared" si="262"/>
        <v>0</v>
      </c>
      <c r="R397" s="243">
        <f t="shared" si="263"/>
        <v>0</v>
      </c>
      <c r="S397" s="243" t="str">
        <f t="shared" si="264"/>
        <v/>
      </c>
      <c r="T397" s="241"/>
      <c r="U397" s="241" t="str">
        <f t="shared" si="265"/>
        <v/>
      </c>
      <c r="V397" s="241" t="str">
        <f t="shared" si="257"/>
        <v/>
      </c>
      <c r="W397" s="241"/>
      <c r="X397" s="241"/>
      <c r="Y397" s="241" t="str">
        <f t="shared" si="266"/>
        <v/>
      </c>
      <c r="Z397" s="241" t="str">
        <f t="shared" si="267"/>
        <v/>
      </c>
      <c r="AA397" s="241" t="str">
        <f t="shared" si="258"/>
        <v/>
      </c>
      <c r="AB397" s="241" t="str">
        <f t="shared" si="268"/>
        <v/>
      </c>
      <c r="AC397" s="241" t="str">
        <f t="shared" si="269"/>
        <v/>
      </c>
      <c r="AD397" s="241" t="str">
        <f t="shared" si="270"/>
        <v/>
      </c>
      <c r="AE397" s="241" t="str">
        <f t="shared" si="259"/>
        <v/>
      </c>
      <c r="AF397" s="241" t="str">
        <f t="shared" si="260"/>
        <v/>
      </c>
      <c r="AG397" s="241"/>
      <c r="AH397" s="242" t="str">
        <f t="shared" si="298"/>
        <v/>
      </c>
      <c r="AI397" s="242" t="str">
        <f t="shared" si="271"/>
        <v/>
      </c>
      <c r="BG397" s="245">
        <f t="shared" si="272"/>
        <v>0</v>
      </c>
      <c r="BH397" s="242">
        <f t="shared" si="273"/>
        <v>0</v>
      </c>
      <c r="BI397" s="242">
        <f t="shared" si="274"/>
        <v>0</v>
      </c>
      <c r="BJ397" s="242">
        <f t="shared" si="275"/>
        <v>0</v>
      </c>
      <c r="BK397" s="351">
        <f t="shared" si="276"/>
        <v>0</v>
      </c>
      <c r="BL397" s="246">
        <f t="shared" si="277"/>
        <v>0</v>
      </c>
      <c r="BM397" s="243">
        <f t="shared" si="278"/>
        <v>0</v>
      </c>
      <c r="BN397" s="243">
        <f t="shared" si="279"/>
        <v>0</v>
      </c>
      <c r="BO397" s="247">
        <f t="shared" si="280"/>
        <v>0</v>
      </c>
      <c r="BP397" s="248">
        <f t="shared" si="281"/>
        <v>0</v>
      </c>
      <c r="BQ397" s="243">
        <f t="shared" si="282"/>
        <v>0</v>
      </c>
      <c r="BR397" s="243">
        <f t="shared" si="283"/>
        <v>0</v>
      </c>
      <c r="BS397" s="249">
        <f t="shared" si="284"/>
        <v>0</v>
      </c>
      <c r="BT397" s="255" t="str">
        <f t="shared" si="297"/>
        <v/>
      </c>
      <c r="BU397" s="350">
        <f t="shared" si="285"/>
        <v>0</v>
      </c>
      <c r="BV397" s="350">
        <f t="shared" si="286"/>
        <v>0</v>
      </c>
      <c r="BW397" s="350">
        <f t="shared" si="287"/>
        <v>0</v>
      </c>
      <c r="BX397" s="353">
        <f t="shared" si="288"/>
        <v>0</v>
      </c>
      <c r="BY397" s="246">
        <f t="shared" si="289"/>
        <v>0</v>
      </c>
      <c r="BZ397" s="243">
        <f t="shared" si="290"/>
        <v>0</v>
      </c>
      <c r="CA397" s="243">
        <f t="shared" si="291"/>
        <v>0</v>
      </c>
      <c r="CB397" s="247">
        <f t="shared" si="292"/>
        <v>0</v>
      </c>
      <c r="CC397" s="246">
        <f t="shared" si="293"/>
        <v>0</v>
      </c>
      <c r="CD397" s="243">
        <f t="shared" si="294"/>
        <v>0</v>
      </c>
      <c r="CE397" s="243">
        <f t="shared" si="295"/>
        <v>0</v>
      </c>
      <c r="CF397" s="243">
        <f t="shared" si="296"/>
        <v>0</v>
      </c>
    </row>
    <row r="398" spans="1:84" ht="20.100000000000001" customHeight="1" x14ac:dyDescent="0.15">
      <c r="A398" s="252">
        <f>IF(A397="",ROW()-3-COUNTBLANK($A$4:$A397),A397+1)</f>
        <v>395</v>
      </c>
      <c r="B398" s="253">
        <f>IF(A398="","",IF(B397="",ROW()-3-COUNTBLANK($B$4:$B397),B397+1))</f>
        <v>395</v>
      </c>
      <c r="C398" s="239" t="str">
        <f t="shared" si="261"/>
        <v>S</v>
      </c>
      <c r="D398" s="240"/>
      <c r="E398" s="241" t="str">
        <f>IF(D398="","",COUNTIF($D$4:D398,D398))</f>
        <v/>
      </c>
      <c r="F398" s="310" t="str">
        <f>IF(D398="","",VLOOKUP(D398,'様式A-2'!$B$10:$E$434,4,0))</f>
        <v/>
      </c>
      <c r="G398" s="241"/>
      <c r="H398" s="241"/>
      <c r="I398" s="241"/>
      <c r="J398" s="241"/>
      <c r="K398" s="241"/>
      <c r="L398" s="346"/>
      <c r="M398" s="346"/>
      <c r="N398" s="346"/>
      <c r="O398" s="346"/>
      <c r="P398" s="388"/>
      <c r="Q398" s="242">
        <f t="shared" si="262"/>
        <v>0</v>
      </c>
      <c r="R398" s="243">
        <f t="shared" si="263"/>
        <v>0</v>
      </c>
      <c r="S398" s="243" t="str">
        <f t="shared" si="264"/>
        <v/>
      </c>
      <c r="T398" s="241"/>
      <c r="U398" s="241" t="str">
        <f t="shared" si="265"/>
        <v/>
      </c>
      <c r="V398" s="241" t="str">
        <f t="shared" si="257"/>
        <v/>
      </c>
      <c r="W398" s="241"/>
      <c r="X398" s="241"/>
      <c r="Y398" s="241" t="str">
        <f t="shared" si="266"/>
        <v/>
      </c>
      <c r="Z398" s="241" t="str">
        <f t="shared" si="267"/>
        <v/>
      </c>
      <c r="AA398" s="241" t="str">
        <f t="shared" si="258"/>
        <v/>
      </c>
      <c r="AB398" s="241" t="str">
        <f t="shared" si="268"/>
        <v/>
      </c>
      <c r="AC398" s="241" t="str">
        <f t="shared" si="269"/>
        <v/>
      </c>
      <c r="AD398" s="241" t="str">
        <f t="shared" si="270"/>
        <v/>
      </c>
      <c r="AE398" s="241" t="str">
        <f t="shared" si="259"/>
        <v/>
      </c>
      <c r="AF398" s="241" t="str">
        <f t="shared" si="260"/>
        <v/>
      </c>
      <c r="AG398" s="241"/>
      <c r="AH398" s="242" t="str">
        <f t="shared" si="298"/>
        <v/>
      </c>
      <c r="AI398" s="242" t="str">
        <f t="shared" si="271"/>
        <v/>
      </c>
      <c r="BG398" s="245">
        <f t="shared" si="272"/>
        <v>0</v>
      </c>
      <c r="BH398" s="242">
        <f t="shared" si="273"/>
        <v>0</v>
      </c>
      <c r="BI398" s="242">
        <f t="shared" si="274"/>
        <v>0</v>
      </c>
      <c r="BJ398" s="242">
        <f t="shared" si="275"/>
        <v>0</v>
      </c>
      <c r="BK398" s="351">
        <f t="shared" si="276"/>
        <v>0</v>
      </c>
      <c r="BL398" s="246">
        <f t="shared" si="277"/>
        <v>0</v>
      </c>
      <c r="BM398" s="243">
        <f t="shared" si="278"/>
        <v>0</v>
      </c>
      <c r="BN398" s="243">
        <f t="shared" si="279"/>
        <v>0</v>
      </c>
      <c r="BO398" s="247">
        <f t="shared" si="280"/>
        <v>0</v>
      </c>
      <c r="BP398" s="248">
        <f t="shared" si="281"/>
        <v>0</v>
      </c>
      <c r="BQ398" s="243">
        <f t="shared" si="282"/>
        <v>0</v>
      </c>
      <c r="BR398" s="243">
        <f t="shared" si="283"/>
        <v>0</v>
      </c>
      <c r="BS398" s="249">
        <f t="shared" si="284"/>
        <v>0</v>
      </c>
      <c r="BT398" s="255" t="str">
        <f t="shared" si="297"/>
        <v/>
      </c>
      <c r="BU398" s="350">
        <f t="shared" si="285"/>
        <v>0</v>
      </c>
      <c r="BV398" s="350">
        <f t="shared" si="286"/>
        <v>0</v>
      </c>
      <c r="BW398" s="350">
        <f t="shared" si="287"/>
        <v>0</v>
      </c>
      <c r="BX398" s="353">
        <f t="shared" si="288"/>
        <v>0</v>
      </c>
      <c r="BY398" s="246">
        <f t="shared" si="289"/>
        <v>0</v>
      </c>
      <c r="BZ398" s="243">
        <f t="shared" si="290"/>
        <v>0</v>
      </c>
      <c r="CA398" s="243">
        <f t="shared" si="291"/>
        <v>0</v>
      </c>
      <c r="CB398" s="247">
        <f t="shared" si="292"/>
        <v>0</v>
      </c>
      <c r="CC398" s="246">
        <f t="shared" si="293"/>
        <v>0</v>
      </c>
      <c r="CD398" s="243">
        <f t="shared" si="294"/>
        <v>0</v>
      </c>
      <c r="CE398" s="243">
        <f t="shared" si="295"/>
        <v>0</v>
      </c>
      <c r="CF398" s="243">
        <f t="shared" si="296"/>
        <v>0</v>
      </c>
    </row>
    <row r="399" spans="1:84" ht="20.100000000000001" customHeight="1" x14ac:dyDescent="0.15">
      <c r="A399" s="252">
        <f>IF(A398="",ROW()-3-COUNTBLANK($A$4:$A398),A398+1)</f>
        <v>396</v>
      </c>
      <c r="B399" s="253">
        <f>IF(A399="","",IF(B398="",ROW()-3-COUNTBLANK($B$4:$B398),B398+1))</f>
        <v>396</v>
      </c>
      <c r="C399" s="239" t="str">
        <f t="shared" si="261"/>
        <v>S</v>
      </c>
      <c r="D399" s="240"/>
      <c r="E399" s="241" t="str">
        <f>IF(D399="","",COUNTIF($D$4:D399,D399))</f>
        <v/>
      </c>
      <c r="F399" s="310" t="str">
        <f>IF(D399="","",VLOOKUP(D399,'様式A-2'!$B$10:$E$434,4,0))</f>
        <v/>
      </c>
      <c r="G399" s="241"/>
      <c r="H399" s="241"/>
      <c r="I399" s="241"/>
      <c r="J399" s="241"/>
      <c r="K399" s="241"/>
      <c r="L399" s="346"/>
      <c r="M399" s="346"/>
      <c r="N399" s="346"/>
      <c r="O399" s="346"/>
      <c r="P399" s="388"/>
      <c r="Q399" s="242">
        <f t="shared" si="262"/>
        <v>0</v>
      </c>
      <c r="R399" s="243">
        <f t="shared" si="263"/>
        <v>0</v>
      </c>
      <c r="S399" s="243" t="str">
        <f t="shared" si="264"/>
        <v/>
      </c>
      <c r="T399" s="241"/>
      <c r="U399" s="241" t="str">
        <f t="shared" si="265"/>
        <v/>
      </c>
      <c r="V399" s="241" t="str">
        <f t="shared" ref="V399:V462" si="299">IF(D399="","",IF(U399="対策区分判定Ⅳ","Ⅳ",IF(U399="対策区分判定Ⅲ","Ⅲ",IF(OR(U399="対策区分判定Ⅱa",U399="対策区分判定Ⅱb"),"Ⅱ",IF(U399="対策区分判定Ⅰ","Ⅰ","－")))))</f>
        <v/>
      </c>
      <c r="W399" s="241"/>
      <c r="X399" s="241"/>
      <c r="Y399" s="241" t="str">
        <f t="shared" si="266"/>
        <v/>
      </c>
      <c r="Z399" s="241" t="str">
        <f t="shared" si="267"/>
        <v/>
      </c>
      <c r="AA399" s="241" t="str">
        <f t="shared" si="258"/>
        <v/>
      </c>
      <c r="AB399" s="241" t="str">
        <f t="shared" si="268"/>
        <v/>
      </c>
      <c r="AC399" s="241" t="str">
        <f t="shared" si="269"/>
        <v/>
      </c>
      <c r="AD399" s="241" t="str">
        <f t="shared" si="270"/>
        <v/>
      </c>
      <c r="AE399" s="241" t="str">
        <f t="shared" si="259"/>
        <v/>
      </c>
      <c r="AF399" s="241" t="str">
        <f t="shared" si="260"/>
        <v/>
      </c>
      <c r="AG399" s="241"/>
      <c r="AH399" s="242" t="str">
        <f t="shared" si="298"/>
        <v/>
      </c>
      <c r="AI399" s="242" t="str">
        <f t="shared" si="271"/>
        <v/>
      </c>
      <c r="BG399" s="245">
        <f t="shared" si="272"/>
        <v>0</v>
      </c>
      <c r="BH399" s="242">
        <f t="shared" si="273"/>
        <v>0</v>
      </c>
      <c r="BI399" s="242">
        <f t="shared" si="274"/>
        <v>0</v>
      </c>
      <c r="BJ399" s="242">
        <f t="shared" si="275"/>
        <v>0</v>
      </c>
      <c r="BK399" s="351">
        <f t="shared" si="276"/>
        <v>0</v>
      </c>
      <c r="BL399" s="246">
        <f t="shared" si="277"/>
        <v>0</v>
      </c>
      <c r="BM399" s="243">
        <f t="shared" si="278"/>
        <v>0</v>
      </c>
      <c r="BN399" s="243">
        <f t="shared" si="279"/>
        <v>0</v>
      </c>
      <c r="BO399" s="247">
        <f t="shared" si="280"/>
        <v>0</v>
      </c>
      <c r="BP399" s="248">
        <f t="shared" si="281"/>
        <v>0</v>
      </c>
      <c r="BQ399" s="243">
        <f t="shared" si="282"/>
        <v>0</v>
      </c>
      <c r="BR399" s="243">
        <f t="shared" si="283"/>
        <v>0</v>
      </c>
      <c r="BS399" s="249">
        <f t="shared" si="284"/>
        <v>0</v>
      </c>
      <c r="BT399" s="255" t="str">
        <f t="shared" si="297"/>
        <v/>
      </c>
      <c r="BU399" s="350">
        <f t="shared" si="285"/>
        <v>0</v>
      </c>
      <c r="BV399" s="350">
        <f t="shared" si="286"/>
        <v>0</v>
      </c>
      <c r="BW399" s="350">
        <f t="shared" si="287"/>
        <v>0</v>
      </c>
      <c r="BX399" s="353">
        <f t="shared" si="288"/>
        <v>0</v>
      </c>
      <c r="BY399" s="246">
        <f t="shared" si="289"/>
        <v>0</v>
      </c>
      <c r="BZ399" s="243">
        <f t="shared" si="290"/>
        <v>0</v>
      </c>
      <c r="CA399" s="243">
        <f t="shared" si="291"/>
        <v>0</v>
      </c>
      <c r="CB399" s="247">
        <f t="shared" si="292"/>
        <v>0</v>
      </c>
      <c r="CC399" s="246">
        <f t="shared" si="293"/>
        <v>0</v>
      </c>
      <c r="CD399" s="243">
        <f t="shared" si="294"/>
        <v>0</v>
      </c>
      <c r="CE399" s="243">
        <f t="shared" si="295"/>
        <v>0</v>
      </c>
      <c r="CF399" s="243">
        <f t="shared" si="296"/>
        <v>0</v>
      </c>
    </row>
    <row r="400" spans="1:84" ht="20.100000000000001" customHeight="1" x14ac:dyDescent="0.15">
      <c r="A400" s="252">
        <f>IF(A399="",ROW()-3-COUNTBLANK($A$4:$A399),A399+1)</f>
        <v>397</v>
      </c>
      <c r="B400" s="253">
        <f>IF(A400="","",IF(B399="",ROW()-3-COUNTBLANK($B$4:$B399),B399+1))</f>
        <v>397</v>
      </c>
      <c r="C400" s="239" t="str">
        <f t="shared" si="261"/>
        <v>S</v>
      </c>
      <c r="D400" s="240"/>
      <c r="E400" s="241" t="str">
        <f>IF(D400="","",COUNTIF($D$4:D400,D400))</f>
        <v/>
      </c>
      <c r="F400" s="310" t="str">
        <f>IF(D400="","",VLOOKUP(D400,'様式A-2'!$B$10:$E$434,4,0))</f>
        <v/>
      </c>
      <c r="G400" s="241"/>
      <c r="H400" s="241"/>
      <c r="I400" s="241"/>
      <c r="J400" s="241"/>
      <c r="K400" s="241"/>
      <c r="L400" s="346"/>
      <c r="M400" s="346"/>
      <c r="N400" s="346"/>
      <c r="O400" s="346"/>
      <c r="P400" s="388"/>
      <c r="Q400" s="242">
        <f t="shared" si="262"/>
        <v>0</v>
      </c>
      <c r="R400" s="243">
        <f t="shared" si="263"/>
        <v>0</v>
      </c>
      <c r="S400" s="243" t="str">
        <f t="shared" si="264"/>
        <v/>
      </c>
      <c r="T400" s="241"/>
      <c r="U400" s="241" t="str">
        <f t="shared" si="265"/>
        <v/>
      </c>
      <c r="V400" s="241" t="str">
        <f t="shared" si="299"/>
        <v/>
      </c>
      <c r="W400" s="241"/>
      <c r="X400" s="241"/>
      <c r="Y400" s="241" t="str">
        <f t="shared" si="266"/>
        <v/>
      </c>
      <c r="Z400" s="241" t="str">
        <f t="shared" si="267"/>
        <v/>
      </c>
      <c r="AA400" s="241" t="str">
        <f t="shared" si="258"/>
        <v/>
      </c>
      <c r="AB400" s="241" t="str">
        <f t="shared" si="268"/>
        <v/>
      </c>
      <c r="AC400" s="241" t="str">
        <f t="shared" si="269"/>
        <v/>
      </c>
      <c r="AD400" s="241" t="str">
        <f t="shared" si="270"/>
        <v/>
      </c>
      <c r="AE400" s="241" t="str">
        <f t="shared" si="259"/>
        <v/>
      </c>
      <c r="AF400" s="241" t="str">
        <f t="shared" si="260"/>
        <v/>
      </c>
      <c r="AG400" s="241"/>
      <c r="AH400" s="242" t="str">
        <f t="shared" si="298"/>
        <v/>
      </c>
      <c r="AI400" s="242" t="str">
        <f t="shared" si="271"/>
        <v/>
      </c>
      <c r="BG400" s="245">
        <f t="shared" si="272"/>
        <v>0</v>
      </c>
      <c r="BH400" s="242">
        <f t="shared" si="273"/>
        <v>0</v>
      </c>
      <c r="BI400" s="242">
        <f t="shared" si="274"/>
        <v>0</v>
      </c>
      <c r="BJ400" s="242">
        <f t="shared" si="275"/>
        <v>0</v>
      </c>
      <c r="BK400" s="351">
        <f t="shared" si="276"/>
        <v>0</v>
      </c>
      <c r="BL400" s="246">
        <f t="shared" si="277"/>
        <v>0</v>
      </c>
      <c r="BM400" s="243">
        <f t="shared" si="278"/>
        <v>0</v>
      </c>
      <c r="BN400" s="243">
        <f t="shared" si="279"/>
        <v>0</v>
      </c>
      <c r="BO400" s="247">
        <f t="shared" si="280"/>
        <v>0</v>
      </c>
      <c r="BP400" s="248">
        <f t="shared" si="281"/>
        <v>0</v>
      </c>
      <c r="BQ400" s="243">
        <f t="shared" si="282"/>
        <v>0</v>
      </c>
      <c r="BR400" s="243">
        <f t="shared" si="283"/>
        <v>0</v>
      </c>
      <c r="BS400" s="249">
        <f t="shared" si="284"/>
        <v>0</v>
      </c>
      <c r="BT400" s="255" t="str">
        <f t="shared" si="297"/>
        <v/>
      </c>
      <c r="BU400" s="350">
        <f t="shared" si="285"/>
        <v>0</v>
      </c>
      <c r="BV400" s="350">
        <f t="shared" si="286"/>
        <v>0</v>
      </c>
      <c r="BW400" s="350">
        <f t="shared" si="287"/>
        <v>0</v>
      </c>
      <c r="BX400" s="353">
        <f t="shared" si="288"/>
        <v>0</v>
      </c>
      <c r="BY400" s="246">
        <f t="shared" si="289"/>
        <v>0</v>
      </c>
      <c r="BZ400" s="243">
        <f t="shared" si="290"/>
        <v>0</v>
      </c>
      <c r="CA400" s="243">
        <f t="shared" si="291"/>
        <v>0</v>
      </c>
      <c r="CB400" s="247">
        <f t="shared" si="292"/>
        <v>0</v>
      </c>
      <c r="CC400" s="246">
        <f t="shared" si="293"/>
        <v>0</v>
      </c>
      <c r="CD400" s="243">
        <f t="shared" si="294"/>
        <v>0</v>
      </c>
      <c r="CE400" s="243">
        <f t="shared" si="295"/>
        <v>0</v>
      </c>
      <c r="CF400" s="243">
        <f t="shared" si="296"/>
        <v>0</v>
      </c>
    </row>
    <row r="401" spans="1:84" ht="20.100000000000001" customHeight="1" x14ac:dyDescent="0.15">
      <c r="A401" s="252">
        <f>IF(A400="",ROW()-3-COUNTBLANK($A$4:$A400),A400+1)</f>
        <v>398</v>
      </c>
      <c r="B401" s="253">
        <f>IF(A401="","",IF(B400="",ROW()-3-COUNTBLANK($B$4:$B400),B400+1))</f>
        <v>398</v>
      </c>
      <c r="C401" s="239" t="str">
        <f t="shared" si="261"/>
        <v>S</v>
      </c>
      <c r="D401" s="240"/>
      <c r="E401" s="241" t="str">
        <f>IF(D401="","",COUNTIF($D$4:D401,D401))</f>
        <v/>
      </c>
      <c r="F401" s="310" t="str">
        <f>IF(D401="","",VLOOKUP(D401,'様式A-2'!$B$10:$E$434,4,0))</f>
        <v/>
      </c>
      <c r="G401" s="241"/>
      <c r="H401" s="241"/>
      <c r="I401" s="241"/>
      <c r="J401" s="241"/>
      <c r="K401" s="241"/>
      <c r="L401" s="346"/>
      <c r="M401" s="346"/>
      <c r="N401" s="346"/>
      <c r="O401" s="346"/>
      <c r="P401" s="388"/>
      <c r="Q401" s="242">
        <f t="shared" si="262"/>
        <v>0</v>
      </c>
      <c r="R401" s="243">
        <f t="shared" si="263"/>
        <v>0</v>
      </c>
      <c r="S401" s="243" t="str">
        <f t="shared" si="264"/>
        <v/>
      </c>
      <c r="T401" s="241"/>
      <c r="U401" s="241" t="str">
        <f t="shared" si="265"/>
        <v/>
      </c>
      <c r="V401" s="241" t="str">
        <f t="shared" si="299"/>
        <v/>
      </c>
      <c r="W401" s="241"/>
      <c r="X401" s="241"/>
      <c r="Y401" s="241" t="str">
        <f t="shared" si="266"/>
        <v/>
      </c>
      <c r="Z401" s="241" t="str">
        <f t="shared" si="267"/>
        <v/>
      </c>
      <c r="AA401" s="241" t="str">
        <f t="shared" si="258"/>
        <v/>
      </c>
      <c r="AB401" s="241" t="str">
        <f t="shared" si="268"/>
        <v/>
      </c>
      <c r="AC401" s="241" t="str">
        <f t="shared" si="269"/>
        <v/>
      </c>
      <c r="AD401" s="241" t="str">
        <f t="shared" si="270"/>
        <v/>
      </c>
      <c r="AE401" s="241" t="str">
        <f t="shared" si="259"/>
        <v/>
      </c>
      <c r="AF401" s="241" t="str">
        <f t="shared" si="260"/>
        <v/>
      </c>
      <c r="AG401" s="241"/>
      <c r="AH401" s="242" t="str">
        <f t="shared" si="298"/>
        <v/>
      </c>
      <c r="AI401" s="242" t="str">
        <f t="shared" si="271"/>
        <v/>
      </c>
      <c r="BG401" s="245">
        <f t="shared" si="272"/>
        <v>0</v>
      </c>
      <c r="BH401" s="242">
        <f t="shared" si="273"/>
        <v>0</v>
      </c>
      <c r="BI401" s="242">
        <f t="shared" si="274"/>
        <v>0</v>
      </c>
      <c r="BJ401" s="242">
        <f t="shared" si="275"/>
        <v>0</v>
      </c>
      <c r="BK401" s="351">
        <f t="shared" si="276"/>
        <v>0</v>
      </c>
      <c r="BL401" s="246">
        <f t="shared" si="277"/>
        <v>0</v>
      </c>
      <c r="BM401" s="243">
        <f t="shared" si="278"/>
        <v>0</v>
      </c>
      <c r="BN401" s="243">
        <f t="shared" si="279"/>
        <v>0</v>
      </c>
      <c r="BO401" s="247">
        <f t="shared" si="280"/>
        <v>0</v>
      </c>
      <c r="BP401" s="248">
        <f t="shared" si="281"/>
        <v>0</v>
      </c>
      <c r="BQ401" s="243">
        <f t="shared" si="282"/>
        <v>0</v>
      </c>
      <c r="BR401" s="243">
        <f t="shared" si="283"/>
        <v>0</v>
      </c>
      <c r="BS401" s="249">
        <f t="shared" si="284"/>
        <v>0</v>
      </c>
      <c r="BT401" s="255" t="str">
        <f t="shared" si="297"/>
        <v/>
      </c>
      <c r="BU401" s="350">
        <f t="shared" si="285"/>
        <v>0</v>
      </c>
      <c r="BV401" s="350">
        <f t="shared" si="286"/>
        <v>0</v>
      </c>
      <c r="BW401" s="350">
        <f t="shared" si="287"/>
        <v>0</v>
      </c>
      <c r="BX401" s="353">
        <f t="shared" si="288"/>
        <v>0</v>
      </c>
      <c r="BY401" s="246">
        <f t="shared" si="289"/>
        <v>0</v>
      </c>
      <c r="BZ401" s="243">
        <f t="shared" si="290"/>
        <v>0</v>
      </c>
      <c r="CA401" s="243">
        <f t="shared" si="291"/>
        <v>0</v>
      </c>
      <c r="CB401" s="247">
        <f t="shared" si="292"/>
        <v>0</v>
      </c>
      <c r="CC401" s="246">
        <f t="shared" si="293"/>
        <v>0</v>
      </c>
      <c r="CD401" s="243">
        <f t="shared" si="294"/>
        <v>0</v>
      </c>
      <c r="CE401" s="243">
        <f t="shared" si="295"/>
        <v>0</v>
      </c>
      <c r="CF401" s="243">
        <f t="shared" si="296"/>
        <v>0</v>
      </c>
    </row>
    <row r="402" spans="1:84" ht="20.100000000000001" customHeight="1" x14ac:dyDescent="0.15">
      <c r="A402" s="252">
        <f>IF(A401="",ROW()-3-COUNTBLANK($A$4:$A401),A401+1)</f>
        <v>399</v>
      </c>
      <c r="B402" s="253">
        <f>IF(A402="","",IF(B401="",ROW()-3-COUNTBLANK($B$4:$B401),B401+1))</f>
        <v>399</v>
      </c>
      <c r="C402" s="239" t="str">
        <f t="shared" si="261"/>
        <v>S</v>
      </c>
      <c r="D402" s="240"/>
      <c r="E402" s="241" t="str">
        <f>IF(D402="","",COUNTIF($D$4:D402,D402))</f>
        <v/>
      </c>
      <c r="F402" s="310" t="str">
        <f>IF(D402="","",VLOOKUP(D402,'様式A-2'!$B$10:$E$434,4,0))</f>
        <v/>
      </c>
      <c r="G402" s="241"/>
      <c r="H402" s="241"/>
      <c r="I402" s="241"/>
      <c r="J402" s="241"/>
      <c r="K402" s="241"/>
      <c r="L402" s="346"/>
      <c r="M402" s="346"/>
      <c r="N402" s="346"/>
      <c r="O402" s="346"/>
      <c r="P402" s="388"/>
      <c r="Q402" s="242">
        <f t="shared" si="262"/>
        <v>0</v>
      </c>
      <c r="R402" s="243">
        <f t="shared" si="263"/>
        <v>0</v>
      </c>
      <c r="S402" s="243" t="str">
        <f t="shared" si="264"/>
        <v/>
      </c>
      <c r="T402" s="241"/>
      <c r="U402" s="241" t="str">
        <f t="shared" si="265"/>
        <v/>
      </c>
      <c r="V402" s="241" t="str">
        <f t="shared" si="299"/>
        <v/>
      </c>
      <c r="W402" s="241"/>
      <c r="X402" s="241"/>
      <c r="Y402" s="241" t="str">
        <f t="shared" si="266"/>
        <v/>
      </c>
      <c r="Z402" s="241" t="str">
        <f t="shared" si="267"/>
        <v/>
      </c>
      <c r="AA402" s="241" t="str">
        <f t="shared" si="258"/>
        <v/>
      </c>
      <c r="AB402" s="241" t="str">
        <f t="shared" si="268"/>
        <v/>
      </c>
      <c r="AC402" s="241" t="str">
        <f t="shared" si="269"/>
        <v/>
      </c>
      <c r="AD402" s="241" t="str">
        <f t="shared" si="270"/>
        <v/>
      </c>
      <c r="AE402" s="241" t="str">
        <f t="shared" si="259"/>
        <v/>
      </c>
      <c r="AF402" s="241" t="str">
        <f t="shared" si="260"/>
        <v/>
      </c>
      <c r="AG402" s="241"/>
      <c r="AH402" s="242" t="str">
        <f t="shared" si="298"/>
        <v/>
      </c>
      <c r="AI402" s="242" t="str">
        <f t="shared" si="271"/>
        <v/>
      </c>
      <c r="BG402" s="245">
        <f t="shared" si="272"/>
        <v>0</v>
      </c>
      <c r="BH402" s="242">
        <f t="shared" si="273"/>
        <v>0</v>
      </c>
      <c r="BI402" s="242">
        <f t="shared" si="274"/>
        <v>0</v>
      </c>
      <c r="BJ402" s="242">
        <f t="shared" si="275"/>
        <v>0</v>
      </c>
      <c r="BK402" s="351">
        <f t="shared" si="276"/>
        <v>0</v>
      </c>
      <c r="BL402" s="246">
        <f t="shared" si="277"/>
        <v>0</v>
      </c>
      <c r="BM402" s="243">
        <f t="shared" si="278"/>
        <v>0</v>
      </c>
      <c r="BN402" s="243">
        <f t="shared" si="279"/>
        <v>0</v>
      </c>
      <c r="BO402" s="247">
        <f t="shared" si="280"/>
        <v>0</v>
      </c>
      <c r="BP402" s="248">
        <f t="shared" si="281"/>
        <v>0</v>
      </c>
      <c r="BQ402" s="243">
        <f t="shared" si="282"/>
        <v>0</v>
      </c>
      <c r="BR402" s="243">
        <f t="shared" si="283"/>
        <v>0</v>
      </c>
      <c r="BS402" s="249">
        <f t="shared" si="284"/>
        <v>0</v>
      </c>
      <c r="BT402" s="255" t="str">
        <f t="shared" si="297"/>
        <v/>
      </c>
      <c r="BU402" s="350">
        <f t="shared" si="285"/>
        <v>0</v>
      </c>
      <c r="BV402" s="350">
        <f t="shared" si="286"/>
        <v>0</v>
      </c>
      <c r="BW402" s="350">
        <f t="shared" si="287"/>
        <v>0</v>
      </c>
      <c r="BX402" s="353">
        <f t="shared" si="288"/>
        <v>0</v>
      </c>
      <c r="BY402" s="246">
        <f t="shared" si="289"/>
        <v>0</v>
      </c>
      <c r="BZ402" s="243">
        <f t="shared" si="290"/>
        <v>0</v>
      </c>
      <c r="CA402" s="243">
        <f t="shared" si="291"/>
        <v>0</v>
      </c>
      <c r="CB402" s="247">
        <f t="shared" si="292"/>
        <v>0</v>
      </c>
      <c r="CC402" s="246">
        <f t="shared" si="293"/>
        <v>0</v>
      </c>
      <c r="CD402" s="243">
        <f t="shared" si="294"/>
        <v>0</v>
      </c>
      <c r="CE402" s="243">
        <f t="shared" si="295"/>
        <v>0</v>
      </c>
      <c r="CF402" s="243">
        <f t="shared" si="296"/>
        <v>0</v>
      </c>
    </row>
    <row r="403" spans="1:84" ht="20.100000000000001" customHeight="1" x14ac:dyDescent="0.15">
      <c r="A403" s="252">
        <f>IF(A402="",ROW()-3-COUNTBLANK($A$4:$A402),A402+1)</f>
        <v>400</v>
      </c>
      <c r="B403" s="253">
        <f>IF(A403="","",IF(B402="",ROW()-3-COUNTBLANK($B$4:$B402),B402+1))</f>
        <v>400</v>
      </c>
      <c r="C403" s="239" t="str">
        <f t="shared" si="261"/>
        <v>S</v>
      </c>
      <c r="D403" s="240"/>
      <c r="E403" s="241" t="str">
        <f>IF(D403="","",COUNTIF($D$4:D403,D403))</f>
        <v/>
      </c>
      <c r="F403" s="310" t="str">
        <f>IF(D403="","",VLOOKUP(D403,'様式A-2'!$B$10:$E$434,4,0))</f>
        <v/>
      </c>
      <c r="G403" s="241"/>
      <c r="H403" s="241"/>
      <c r="I403" s="241"/>
      <c r="J403" s="241"/>
      <c r="K403" s="241"/>
      <c r="L403" s="346"/>
      <c r="M403" s="346"/>
      <c r="N403" s="346"/>
      <c r="O403" s="346"/>
      <c r="P403" s="388"/>
      <c r="Q403" s="242">
        <f t="shared" si="262"/>
        <v>0</v>
      </c>
      <c r="R403" s="243">
        <f t="shared" si="263"/>
        <v>0</v>
      </c>
      <c r="S403" s="243" t="str">
        <f t="shared" si="264"/>
        <v/>
      </c>
      <c r="T403" s="241"/>
      <c r="U403" s="241" t="str">
        <f t="shared" si="265"/>
        <v/>
      </c>
      <c r="V403" s="241" t="str">
        <f t="shared" si="299"/>
        <v/>
      </c>
      <c r="W403" s="241"/>
      <c r="X403" s="241"/>
      <c r="Y403" s="241" t="str">
        <f t="shared" si="266"/>
        <v/>
      </c>
      <c r="Z403" s="241" t="str">
        <f t="shared" si="267"/>
        <v/>
      </c>
      <c r="AA403" s="241" t="str">
        <f t="shared" si="258"/>
        <v/>
      </c>
      <c r="AB403" s="241" t="str">
        <f t="shared" si="268"/>
        <v/>
      </c>
      <c r="AC403" s="241" t="str">
        <f t="shared" si="269"/>
        <v/>
      </c>
      <c r="AD403" s="241" t="str">
        <f t="shared" si="270"/>
        <v/>
      </c>
      <c r="AE403" s="241" t="str">
        <f t="shared" si="259"/>
        <v/>
      </c>
      <c r="AF403" s="241" t="str">
        <f t="shared" si="260"/>
        <v/>
      </c>
      <c r="AG403" s="241"/>
      <c r="AH403" s="242" t="str">
        <f t="shared" si="298"/>
        <v/>
      </c>
      <c r="AI403" s="242" t="str">
        <f t="shared" si="271"/>
        <v/>
      </c>
      <c r="BG403" s="245">
        <f t="shared" si="272"/>
        <v>0</v>
      </c>
      <c r="BH403" s="242">
        <f t="shared" si="273"/>
        <v>0</v>
      </c>
      <c r="BI403" s="242">
        <f t="shared" si="274"/>
        <v>0</v>
      </c>
      <c r="BJ403" s="242">
        <f t="shared" si="275"/>
        <v>0</v>
      </c>
      <c r="BK403" s="351">
        <f t="shared" si="276"/>
        <v>0</v>
      </c>
      <c r="BL403" s="246">
        <f t="shared" si="277"/>
        <v>0</v>
      </c>
      <c r="BM403" s="243">
        <f t="shared" si="278"/>
        <v>0</v>
      </c>
      <c r="BN403" s="243">
        <f t="shared" si="279"/>
        <v>0</v>
      </c>
      <c r="BO403" s="247">
        <f t="shared" si="280"/>
        <v>0</v>
      </c>
      <c r="BP403" s="248">
        <f t="shared" si="281"/>
        <v>0</v>
      </c>
      <c r="BQ403" s="243">
        <f t="shared" si="282"/>
        <v>0</v>
      </c>
      <c r="BR403" s="243">
        <f t="shared" si="283"/>
        <v>0</v>
      </c>
      <c r="BS403" s="249">
        <f t="shared" si="284"/>
        <v>0</v>
      </c>
      <c r="BT403" s="255" t="str">
        <f t="shared" si="297"/>
        <v/>
      </c>
      <c r="BU403" s="350">
        <f t="shared" si="285"/>
        <v>0</v>
      </c>
      <c r="BV403" s="350">
        <f t="shared" si="286"/>
        <v>0</v>
      </c>
      <c r="BW403" s="350">
        <f t="shared" si="287"/>
        <v>0</v>
      </c>
      <c r="BX403" s="353">
        <f t="shared" si="288"/>
        <v>0</v>
      </c>
      <c r="BY403" s="246">
        <f t="shared" si="289"/>
        <v>0</v>
      </c>
      <c r="BZ403" s="243">
        <f t="shared" si="290"/>
        <v>0</v>
      </c>
      <c r="CA403" s="243">
        <f t="shared" si="291"/>
        <v>0</v>
      </c>
      <c r="CB403" s="247">
        <f t="shared" si="292"/>
        <v>0</v>
      </c>
      <c r="CC403" s="246">
        <f t="shared" si="293"/>
        <v>0</v>
      </c>
      <c r="CD403" s="243">
        <f t="shared" si="294"/>
        <v>0</v>
      </c>
      <c r="CE403" s="243">
        <f t="shared" si="295"/>
        <v>0</v>
      </c>
      <c r="CF403" s="243">
        <f t="shared" si="296"/>
        <v>0</v>
      </c>
    </row>
    <row r="404" spans="1:84" ht="20.100000000000001" customHeight="1" x14ac:dyDescent="0.15">
      <c r="A404" s="252">
        <f>IF(A403="",ROW()-3-COUNTBLANK($A$4:$A403),A403+1)</f>
        <v>401</v>
      </c>
      <c r="B404" s="253">
        <f>IF(A404="","",IF(B403="",ROW()-3-COUNTBLANK($B$4:$B403),B403+1))</f>
        <v>401</v>
      </c>
      <c r="C404" s="239" t="str">
        <f t="shared" si="261"/>
        <v>S</v>
      </c>
      <c r="D404" s="240"/>
      <c r="E404" s="241" t="str">
        <f>IF(D404="","",COUNTIF($D$4:D404,D404))</f>
        <v/>
      </c>
      <c r="F404" s="310" t="str">
        <f>IF(D404="","",VLOOKUP(D404,'様式A-2'!$B$10:$E$434,4,0))</f>
        <v/>
      </c>
      <c r="G404" s="241"/>
      <c r="H404" s="241"/>
      <c r="I404" s="241"/>
      <c r="J404" s="241"/>
      <c r="K404" s="241"/>
      <c r="L404" s="346"/>
      <c r="M404" s="346"/>
      <c r="N404" s="346"/>
      <c r="O404" s="346"/>
      <c r="P404" s="388"/>
      <c r="Q404" s="242">
        <f t="shared" si="262"/>
        <v>0</v>
      </c>
      <c r="R404" s="243">
        <f t="shared" si="263"/>
        <v>0</v>
      </c>
      <c r="S404" s="243" t="str">
        <f t="shared" si="264"/>
        <v/>
      </c>
      <c r="T404" s="241"/>
      <c r="U404" s="241" t="str">
        <f t="shared" si="265"/>
        <v/>
      </c>
      <c r="V404" s="241" t="str">
        <f t="shared" si="299"/>
        <v/>
      </c>
      <c r="W404" s="241"/>
      <c r="X404" s="241"/>
      <c r="Y404" s="241" t="str">
        <f t="shared" si="266"/>
        <v/>
      </c>
      <c r="Z404" s="241" t="str">
        <f t="shared" si="267"/>
        <v/>
      </c>
      <c r="AA404" s="241" t="str">
        <f t="shared" si="258"/>
        <v/>
      </c>
      <c r="AB404" s="241" t="str">
        <f t="shared" si="268"/>
        <v/>
      </c>
      <c r="AC404" s="241" t="str">
        <f t="shared" si="269"/>
        <v/>
      </c>
      <c r="AD404" s="241" t="str">
        <f t="shared" si="270"/>
        <v/>
      </c>
      <c r="AE404" s="241" t="str">
        <f t="shared" si="259"/>
        <v/>
      </c>
      <c r="AF404" s="241" t="str">
        <f t="shared" si="260"/>
        <v/>
      </c>
      <c r="AG404" s="241"/>
      <c r="AH404" s="242" t="str">
        <f t="shared" si="298"/>
        <v/>
      </c>
      <c r="AI404" s="242" t="str">
        <f t="shared" si="271"/>
        <v/>
      </c>
      <c r="BG404" s="245">
        <f t="shared" si="272"/>
        <v>0</v>
      </c>
      <c r="BH404" s="242">
        <f t="shared" si="273"/>
        <v>0</v>
      </c>
      <c r="BI404" s="242">
        <f t="shared" si="274"/>
        <v>0</v>
      </c>
      <c r="BJ404" s="242">
        <f t="shared" si="275"/>
        <v>0</v>
      </c>
      <c r="BK404" s="351">
        <f t="shared" si="276"/>
        <v>0</v>
      </c>
      <c r="BL404" s="246">
        <f t="shared" si="277"/>
        <v>0</v>
      </c>
      <c r="BM404" s="243">
        <f t="shared" si="278"/>
        <v>0</v>
      </c>
      <c r="BN404" s="243">
        <f t="shared" si="279"/>
        <v>0</v>
      </c>
      <c r="BO404" s="247">
        <f t="shared" si="280"/>
        <v>0</v>
      </c>
      <c r="BP404" s="248">
        <f t="shared" si="281"/>
        <v>0</v>
      </c>
      <c r="BQ404" s="243">
        <f t="shared" si="282"/>
        <v>0</v>
      </c>
      <c r="BR404" s="243">
        <f t="shared" si="283"/>
        <v>0</v>
      </c>
      <c r="BS404" s="249">
        <f t="shared" si="284"/>
        <v>0</v>
      </c>
      <c r="BT404" s="255" t="str">
        <f t="shared" si="297"/>
        <v/>
      </c>
      <c r="BU404" s="350">
        <f t="shared" si="285"/>
        <v>0</v>
      </c>
      <c r="BV404" s="350">
        <f t="shared" si="286"/>
        <v>0</v>
      </c>
      <c r="BW404" s="350">
        <f t="shared" si="287"/>
        <v>0</v>
      </c>
      <c r="BX404" s="353">
        <f t="shared" si="288"/>
        <v>0</v>
      </c>
      <c r="BY404" s="246">
        <f t="shared" si="289"/>
        <v>0</v>
      </c>
      <c r="BZ404" s="243">
        <f t="shared" si="290"/>
        <v>0</v>
      </c>
      <c r="CA404" s="243">
        <f t="shared" si="291"/>
        <v>0</v>
      </c>
      <c r="CB404" s="247">
        <f t="shared" si="292"/>
        <v>0</v>
      </c>
      <c r="CC404" s="246">
        <f t="shared" si="293"/>
        <v>0</v>
      </c>
      <c r="CD404" s="243">
        <f t="shared" si="294"/>
        <v>0</v>
      </c>
      <c r="CE404" s="243">
        <f t="shared" si="295"/>
        <v>0</v>
      </c>
      <c r="CF404" s="243">
        <f t="shared" si="296"/>
        <v>0</v>
      </c>
    </row>
    <row r="405" spans="1:84" ht="20.100000000000001" customHeight="1" x14ac:dyDescent="0.15">
      <c r="A405" s="252">
        <f>IF(A404="",ROW()-3-COUNTBLANK($A$4:$A404),A404+1)</f>
        <v>402</v>
      </c>
      <c r="B405" s="253">
        <f>IF(A405="","",IF(B404="",ROW()-3-COUNTBLANK($B$4:$B404),B404+1))</f>
        <v>402</v>
      </c>
      <c r="C405" s="239" t="str">
        <f t="shared" si="261"/>
        <v>S</v>
      </c>
      <c r="D405" s="240"/>
      <c r="E405" s="241" t="str">
        <f>IF(D405="","",COUNTIF($D$4:D405,D405))</f>
        <v/>
      </c>
      <c r="F405" s="310" t="str">
        <f>IF(D405="","",VLOOKUP(D405,'様式A-2'!$B$10:$E$434,4,0))</f>
        <v/>
      </c>
      <c r="G405" s="241"/>
      <c r="H405" s="241"/>
      <c r="I405" s="241"/>
      <c r="J405" s="241"/>
      <c r="K405" s="241"/>
      <c r="L405" s="346"/>
      <c r="M405" s="346"/>
      <c r="N405" s="346"/>
      <c r="O405" s="346"/>
      <c r="P405" s="388"/>
      <c r="Q405" s="242">
        <f t="shared" si="262"/>
        <v>0</v>
      </c>
      <c r="R405" s="243">
        <f t="shared" si="263"/>
        <v>0</v>
      </c>
      <c r="S405" s="243" t="str">
        <f t="shared" si="264"/>
        <v/>
      </c>
      <c r="T405" s="241"/>
      <c r="U405" s="241" t="str">
        <f t="shared" si="265"/>
        <v/>
      </c>
      <c r="V405" s="241" t="str">
        <f t="shared" si="299"/>
        <v/>
      </c>
      <c r="W405" s="241"/>
      <c r="X405" s="241"/>
      <c r="Y405" s="241" t="str">
        <f t="shared" si="266"/>
        <v/>
      </c>
      <c r="Z405" s="241" t="str">
        <f t="shared" si="267"/>
        <v/>
      </c>
      <c r="AA405" s="241" t="str">
        <f t="shared" si="258"/>
        <v/>
      </c>
      <c r="AB405" s="241" t="str">
        <f t="shared" si="268"/>
        <v/>
      </c>
      <c r="AC405" s="241" t="str">
        <f t="shared" si="269"/>
        <v/>
      </c>
      <c r="AD405" s="241" t="str">
        <f t="shared" si="270"/>
        <v/>
      </c>
      <c r="AE405" s="241" t="str">
        <f t="shared" si="259"/>
        <v/>
      </c>
      <c r="AF405" s="241" t="str">
        <f t="shared" si="260"/>
        <v/>
      </c>
      <c r="AG405" s="241"/>
      <c r="AH405" s="242" t="str">
        <f t="shared" si="298"/>
        <v/>
      </c>
      <c r="AI405" s="242" t="str">
        <f t="shared" si="271"/>
        <v/>
      </c>
      <c r="BG405" s="245">
        <f t="shared" si="272"/>
        <v>0</v>
      </c>
      <c r="BH405" s="242">
        <f t="shared" si="273"/>
        <v>0</v>
      </c>
      <c r="BI405" s="242">
        <f t="shared" si="274"/>
        <v>0</v>
      </c>
      <c r="BJ405" s="242">
        <f t="shared" si="275"/>
        <v>0</v>
      </c>
      <c r="BK405" s="351">
        <f t="shared" si="276"/>
        <v>0</v>
      </c>
      <c r="BL405" s="246">
        <f t="shared" si="277"/>
        <v>0</v>
      </c>
      <c r="BM405" s="243">
        <f t="shared" si="278"/>
        <v>0</v>
      </c>
      <c r="BN405" s="243">
        <f t="shared" si="279"/>
        <v>0</v>
      </c>
      <c r="BO405" s="247">
        <f t="shared" si="280"/>
        <v>0</v>
      </c>
      <c r="BP405" s="248">
        <f t="shared" si="281"/>
        <v>0</v>
      </c>
      <c r="BQ405" s="243">
        <f t="shared" si="282"/>
        <v>0</v>
      </c>
      <c r="BR405" s="243">
        <f t="shared" si="283"/>
        <v>0</v>
      </c>
      <c r="BS405" s="249">
        <f t="shared" si="284"/>
        <v>0</v>
      </c>
      <c r="BT405" s="255" t="str">
        <f t="shared" si="297"/>
        <v/>
      </c>
      <c r="BU405" s="350">
        <f t="shared" si="285"/>
        <v>0</v>
      </c>
      <c r="BV405" s="350">
        <f t="shared" si="286"/>
        <v>0</v>
      </c>
      <c r="BW405" s="350">
        <f t="shared" si="287"/>
        <v>0</v>
      </c>
      <c r="BX405" s="353">
        <f t="shared" si="288"/>
        <v>0</v>
      </c>
      <c r="BY405" s="246">
        <f t="shared" si="289"/>
        <v>0</v>
      </c>
      <c r="BZ405" s="243">
        <f t="shared" si="290"/>
        <v>0</v>
      </c>
      <c r="CA405" s="243">
        <f t="shared" si="291"/>
        <v>0</v>
      </c>
      <c r="CB405" s="247">
        <f t="shared" si="292"/>
        <v>0</v>
      </c>
      <c r="CC405" s="246">
        <f t="shared" si="293"/>
        <v>0</v>
      </c>
      <c r="CD405" s="243">
        <f t="shared" si="294"/>
        <v>0</v>
      </c>
      <c r="CE405" s="243">
        <f t="shared" si="295"/>
        <v>0</v>
      </c>
      <c r="CF405" s="243">
        <f t="shared" si="296"/>
        <v>0</v>
      </c>
    </row>
    <row r="406" spans="1:84" ht="20.100000000000001" customHeight="1" x14ac:dyDescent="0.15">
      <c r="A406" s="252">
        <f>IF(A405="",ROW()-3-COUNTBLANK($A$4:$A405),A405+1)</f>
        <v>403</v>
      </c>
      <c r="B406" s="253">
        <f>IF(A406="","",IF(B405="",ROW()-3-COUNTBLANK($B$4:$B405),B405+1))</f>
        <v>403</v>
      </c>
      <c r="C406" s="239" t="str">
        <f t="shared" si="261"/>
        <v>S</v>
      </c>
      <c r="D406" s="240"/>
      <c r="E406" s="241" t="str">
        <f>IF(D406="","",COUNTIF($D$4:D406,D406))</f>
        <v/>
      </c>
      <c r="F406" s="310" t="str">
        <f>IF(D406="","",VLOOKUP(D406,'様式A-2'!$B$10:$E$434,4,0))</f>
        <v/>
      </c>
      <c r="G406" s="241"/>
      <c r="H406" s="241"/>
      <c r="I406" s="241"/>
      <c r="J406" s="241"/>
      <c r="K406" s="241"/>
      <c r="L406" s="346"/>
      <c r="M406" s="346"/>
      <c r="N406" s="346"/>
      <c r="O406" s="346"/>
      <c r="P406" s="388"/>
      <c r="Q406" s="242">
        <f t="shared" si="262"/>
        <v>0</v>
      </c>
      <c r="R406" s="243">
        <f t="shared" si="263"/>
        <v>0</v>
      </c>
      <c r="S406" s="243" t="str">
        <f t="shared" si="264"/>
        <v/>
      </c>
      <c r="T406" s="241"/>
      <c r="U406" s="241" t="str">
        <f t="shared" si="265"/>
        <v/>
      </c>
      <c r="V406" s="241" t="str">
        <f t="shared" si="299"/>
        <v/>
      </c>
      <c r="W406" s="241"/>
      <c r="X406" s="241"/>
      <c r="Y406" s="241" t="str">
        <f t="shared" si="266"/>
        <v/>
      </c>
      <c r="Z406" s="241" t="str">
        <f t="shared" si="267"/>
        <v/>
      </c>
      <c r="AA406" s="241" t="str">
        <f t="shared" si="258"/>
        <v/>
      </c>
      <c r="AB406" s="241" t="str">
        <f t="shared" si="268"/>
        <v/>
      </c>
      <c r="AC406" s="241" t="str">
        <f t="shared" si="269"/>
        <v/>
      </c>
      <c r="AD406" s="241" t="str">
        <f t="shared" si="270"/>
        <v/>
      </c>
      <c r="AE406" s="241" t="str">
        <f t="shared" si="259"/>
        <v/>
      </c>
      <c r="AF406" s="241" t="str">
        <f t="shared" si="260"/>
        <v/>
      </c>
      <c r="AG406" s="241"/>
      <c r="AH406" s="242" t="str">
        <f t="shared" si="298"/>
        <v/>
      </c>
      <c r="AI406" s="242" t="str">
        <f t="shared" si="271"/>
        <v/>
      </c>
      <c r="BG406" s="245">
        <f t="shared" si="272"/>
        <v>0</v>
      </c>
      <c r="BH406" s="242">
        <f t="shared" si="273"/>
        <v>0</v>
      </c>
      <c r="BI406" s="242">
        <f t="shared" si="274"/>
        <v>0</v>
      </c>
      <c r="BJ406" s="242">
        <f t="shared" si="275"/>
        <v>0</v>
      </c>
      <c r="BK406" s="351">
        <f t="shared" si="276"/>
        <v>0</v>
      </c>
      <c r="BL406" s="246">
        <f t="shared" si="277"/>
        <v>0</v>
      </c>
      <c r="BM406" s="243">
        <f t="shared" si="278"/>
        <v>0</v>
      </c>
      <c r="BN406" s="243">
        <f t="shared" si="279"/>
        <v>0</v>
      </c>
      <c r="BO406" s="247">
        <f t="shared" si="280"/>
        <v>0</v>
      </c>
      <c r="BP406" s="248">
        <f t="shared" si="281"/>
        <v>0</v>
      </c>
      <c r="BQ406" s="243">
        <f t="shared" si="282"/>
        <v>0</v>
      </c>
      <c r="BR406" s="243">
        <f t="shared" si="283"/>
        <v>0</v>
      </c>
      <c r="BS406" s="249">
        <f t="shared" si="284"/>
        <v>0</v>
      </c>
      <c r="BT406" s="255" t="str">
        <f t="shared" si="297"/>
        <v/>
      </c>
      <c r="BU406" s="350">
        <f t="shared" si="285"/>
        <v>0</v>
      </c>
      <c r="BV406" s="350">
        <f t="shared" si="286"/>
        <v>0</v>
      </c>
      <c r="BW406" s="350">
        <f t="shared" si="287"/>
        <v>0</v>
      </c>
      <c r="BX406" s="353">
        <f t="shared" si="288"/>
        <v>0</v>
      </c>
      <c r="BY406" s="246">
        <f t="shared" si="289"/>
        <v>0</v>
      </c>
      <c r="BZ406" s="243">
        <f t="shared" si="290"/>
        <v>0</v>
      </c>
      <c r="CA406" s="243">
        <f t="shared" si="291"/>
        <v>0</v>
      </c>
      <c r="CB406" s="247">
        <f t="shared" si="292"/>
        <v>0</v>
      </c>
      <c r="CC406" s="246">
        <f t="shared" si="293"/>
        <v>0</v>
      </c>
      <c r="CD406" s="243">
        <f t="shared" si="294"/>
        <v>0</v>
      </c>
      <c r="CE406" s="243">
        <f t="shared" si="295"/>
        <v>0</v>
      </c>
      <c r="CF406" s="243">
        <f t="shared" si="296"/>
        <v>0</v>
      </c>
    </row>
    <row r="407" spans="1:84" ht="20.100000000000001" customHeight="1" x14ac:dyDescent="0.15">
      <c r="A407" s="252">
        <f>IF(A406="",ROW()-3-COUNTBLANK($A$4:$A406),A406+1)</f>
        <v>404</v>
      </c>
      <c r="B407" s="253">
        <f>IF(A407="","",IF(B406="",ROW()-3-COUNTBLANK($B$4:$B406),B406+1))</f>
        <v>404</v>
      </c>
      <c r="C407" s="239" t="str">
        <f t="shared" si="261"/>
        <v>S</v>
      </c>
      <c r="D407" s="240"/>
      <c r="E407" s="241" t="str">
        <f>IF(D407="","",COUNTIF($D$4:D407,D407))</f>
        <v/>
      </c>
      <c r="F407" s="310" t="str">
        <f>IF(D407="","",VLOOKUP(D407,'様式A-2'!$B$10:$E$434,4,0))</f>
        <v/>
      </c>
      <c r="G407" s="241"/>
      <c r="H407" s="241"/>
      <c r="I407" s="241"/>
      <c r="J407" s="241"/>
      <c r="K407" s="241"/>
      <c r="L407" s="346"/>
      <c r="M407" s="346"/>
      <c r="N407" s="346"/>
      <c r="O407" s="346"/>
      <c r="P407" s="388"/>
      <c r="Q407" s="242">
        <f t="shared" si="262"/>
        <v>0</v>
      </c>
      <c r="R407" s="243">
        <f t="shared" si="263"/>
        <v>0</v>
      </c>
      <c r="S407" s="243" t="str">
        <f t="shared" si="264"/>
        <v/>
      </c>
      <c r="T407" s="241"/>
      <c r="U407" s="241" t="str">
        <f t="shared" si="265"/>
        <v/>
      </c>
      <c r="V407" s="241" t="str">
        <f t="shared" si="299"/>
        <v/>
      </c>
      <c r="W407" s="241"/>
      <c r="X407" s="241"/>
      <c r="Y407" s="241" t="str">
        <f t="shared" si="266"/>
        <v/>
      </c>
      <c r="Z407" s="241" t="str">
        <f t="shared" si="267"/>
        <v/>
      </c>
      <c r="AA407" s="241" t="str">
        <f t="shared" si="258"/>
        <v/>
      </c>
      <c r="AB407" s="241" t="str">
        <f t="shared" si="268"/>
        <v/>
      </c>
      <c r="AC407" s="241" t="str">
        <f t="shared" si="269"/>
        <v/>
      </c>
      <c r="AD407" s="241" t="str">
        <f t="shared" si="270"/>
        <v/>
      </c>
      <c r="AE407" s="241" t="str">
        <f t="shared" si="259"/>
        <v/>
      </c>
      <c r="AF407" s="241" t="str">
        <f t="shared" si="260"/>
        <v/>
      </c>
      <c r="AG407" s="241"/>
      <c r="AH407" s="242" t="str">
        <f t="shared" si="298"/>
        <v/>
      </c>
      <c r="AI407" s="242" t="str">
        <f t="shared" si="271"/>
        <v/>
      </c>
      <c r="BG407" s="245">
        <f t="shared" si="272"/>
        <v>0</v>
      </c>
      <c r="BH407" s="242">
        <f t="shared" si="273"/>
        <v>0</v>
      </c>
      <c r="BI407" s="242">
        <f t="shared" si="274"/>
        <v>0</v>
      </c>
      <c r="BJ407" s="242">
        <f t="shared" si="275"/>
        <v>0</v>
      </c>
      <c r="BK407" s="351">
        <f t="shared" si="276"/>
        <v>0</v>
      </c>
      <c r="BL407" s="246">
        <f t="shared" si="277"/>
        <v>0</v>
      </c>
      <c r="BM407" s="243">
        <f t="shared" si="278"/>
        <v>0</v>
      </c>
      <c r="BN407" s="243">
        <f t="shared" si="279"/>
        <v>0</v>
      </c>
      <c r="BO407" s="247">
        <f t="shared" si="280"/>
        <v>0</v>
      </c>
      <c r="BP407" s="248">
        <f t="shared" si="281"/>
        <v>0</v>
      </c>
      <c r="BQ407" s="243">
        <f t="shared" si="282"/>
        <v>0</v>
      </c>
      <c r="BR407" s="243">
        <f t="shared" si="283"/>
        <v>0</v>
      </c>
      <c r="BS407" s="249">
        <f t="shared" si="284"/>
        <v>0</v>
      </c>
      <c r="BT407" s="255" t="str">
        <f t="shared" si="297"/>
        <v/>
      </c>
      <c r="BU407" s="350">
        <f t="shared" si="285"/>
        <v>0</v>
      </c>
      <c r="BV407" s="350">
        <f t="shared" si="286"/>
        <v>0</v>
      </c>
      <c r="BW407" s="350">
        <f t="shared" si="287"/>
        <v>0</v>
      </c>
      <c r="BX407" s="353">
        <f t="shared" si="288"/>
        <v>0</v>
      </c>
      <c r="BY407" s="246">
        <f t="shared" si="289"/>
        <v>0</v>
      </c>
      <c r="BZ407" s="243">
        <f t="shared" si="290"/>
        <v>0</v>
      </c>
      <c r="CA407" s="243">
        <f t="shared" si="291"/>
        <v>0</v>
      </c>
      <c r="CB407" s="247">
        <f t="shared" si="292"/>
        <v>0</v>
      </c>
      <c r="CC407" s="246">
        <f t="shared" si="293"/>
        <v>0</v>
      </c>
      <c r="CD407" s="243">
        <f t="shared" si="294"/>
        <v>0</v>
      </c>
      <c r="CE407" s="243">
        <f t="shared" si="295"/>
        <v>0</v>
      </c>
      <c r="CF407" s="243">
        <f t="shared" si="296"/>
        <v>0</v>
      </c>
    </row>
    <row r="408" spans="1:84" ht="20.100000000000001" customHeight="1" x14ac:dyDescent="0.15">
      <c r="A408" s="252">
        <f>IF(A407="",ROW()-3-COUNTBLANK($A$4:$A407),A407+1)</f>
        <v>405</v>
      </c>
      <c r="B408" s="253">
        <f>IF(A408="","",IF(B407="",ROW()-3-COUNTBLANK($B$4:$B407),B407+1))</f>
        <v>405</v>
      </c>
      <c r="C408" s="239" t="str">
        <f t="shared" si="261"/>
        <v>S</v>
      </c>
      <c r="D408" s="240"/>
      <c r="E408" s="241" t="str">
        <f>IF(D408="","",COUNTIF($D$4:D408,D408))</f>
        <v/>
      </c>
      <c r="F408" s="310" t="str">
        <f>IF(D408="","",VLOOKUP(D408,'様式A-2'!$B$10:$E$434,4,0))</f>
        <v/>
      </c>
      <c r="G408" s="241"/>
      <c r="H408" s="241"/>
      <c r="I408" s="241"/>
      <c r="J408" s="241"/>
      <c r="K408" s="241"/>
      <c r="L408" s="346"/>
      <c r="M408" s="346"/>
      <c r="N408" s="346"/>
      <c r="O408" s="346"/>
      <c r="P408" s="388"/>
      <c r="Q408" s="242">
        <f t="shared" si="262"/>
        <v>0</v>
      </c>
      <c r="R408" s="243">
        <f t="shared" si="263"/>
        <v>0</v>
      </c>
      <c r="S408" s="243" t="str">
        <f t="shared" si="264"/>
        <v/>
      </c>
      <c r="T408" s="241"/>
      <c r="U408" s="241" t="str">
        <f t="shared" si="265"/>
        <v/>
      </c>
      <c r="V408" s="241" t="str">
        <f t="shared" si="299"/>
        <v/>
      </c>
      <c r="W408" s="241"/>
      <c r="X408" s="241"/>
      <c r="Y408" s="241" t="str">
        <f t="shared" si="266"/>
        <v/>
      </c>
      <c r="Z408" s="241" t="str">
        <f t="shared" si="267"/>
        <v/>
      </c>
      <c r="AA408" s="241" t="str">
        <f t="shared" si="258"/>
        <v/>
      </c>
      <c r="AB408" s="241" t="str">
        <f t="shared" si="268"/>
        <v/>
      </c>
      <c r="AC408" s="241" t="str">
        <f t="shared" si="269"/>
        <v/>
      </c>
      <c r="AD408" s="241" t="str">
        <f t="shared" si="270"/>
        <v/>
      </c>
      <c r="AE408" s="241" t="str">
        <f t="shared" si="259"/>
        <v/>
      </c>
      <c r="AF408" s="241" t="str">
        <f t="shared" si="260"/>
        <v/>
      </c>
      <c r="AG408" s="241"/>
      <c r="AH408" s="242" t="str">
        <f t="shared" si="298"/>
        <v/>
      </c>
      <c r="AI408" s="242" t="str">
        <f t="shared" si="271"/>
        <v/>
      </c>
      <c r="BG408" s="245">
        <f t="shared" si="272"/>
        <v>0</v>
      </c>
      <c r="BH408" s="242">
        <f t="shared" si="273"/>
        <v>0</v>
      </c>
      <c r="BI408" s="242">
        <f t="shared" si="274"/>
        <v>0</v>
      </c>
      <c r="BJ408" s="242">
        <f t="shared" si="275"/>
        <v>0</v>
      </c>
      <c r="BK408" s="351">
        <f t="shared" si="276"/>
        <v>0</v>
      </c>
      <c r="BL408" s="246">
        <f t="shared" si="277"/>
        <v>0</v>
      </c>
      <c r="BM408" s="243">
        <f t="shared" si="278"/>
        <v>0</v>
      </c>
      <c r="BN408" s="243">
        <f t="shared" si="279"/>
        <v>0</v>
      </c>
      <c r="BO408" s="247">
        <f t="shared" si="280"/>
        <v>0</v>
      </c>
      <c r="BP408" s="248">
        <f t="shared" si="281"/>
        <v>0</v>
      </c>
      <c r="BQ408" s="243">
        <f t="shared" si="282"/>
        <v>0</v>
      </c>
      <c r="BR408" s="243">
        <f t="shared" si="283"/>
        <v>0</v>
      </c>
      <c r="BS408" s="249">
        <f t="shared" si="284"/>
        <v>0</v>
      </c>
      <c r="BT408" s="255" t="str">
        <f t="shared" si="297"/>
        <v/>
      </c>
      <c r="BU408" s="350">
        <f t="shared" si="285"/>
        <v>0</v>
      </c>
      <c r="BV408" s="350">
        <f t="shared" si="286"/>
        <v>0</v>
      </c>
      <c r="BW408" s="350">
        <f t="shared" si="287"/>
        <v>0</v>
      </c>
      <c r="BX408" s="353">
        <f t="shared" si="288"/>
        <v>0</v>
      </c>
      <c r="BY408" s="246">
        <f t="shared" si="289"/>
        <v>0</v>
      </c>
      <c r="BZ408" s="243">
        <f t="shared" si="290"/>
        <v>0</v>
      </c>
      <c r="CA408" s="243">
        <f t="shared" si="291"/>
        <v>0</v>
      </c>
      <c r="CB408" s="247">
        <f t="shared" si="292"/>
        <v>0</v>
      </c>
      <c r="CC408" s="246">
        <f t="shared" si="293"/>
        <v>0</v>
      </c>
      <c r="CD408" s="243">
        <f t="shared" si="294"/>
        <v>0</v>
      </c>
      <c r="CE408" s="243">
        <f t="shared" si="295"/>
        <v>0</v>
      </c>
      <c r="CF408" s="243">
        <f t="shared" si="296"/>
        <v>0</v>
      </c>
    </row>
    <row r="409" spans="1:84" ht="20.100000000000001" customHeight="1" x14ac:dyDescent="0.15">
      <c r="A409" s="252">
        <f>IF(A408="",ROW()-3-COUNTBLANK($A$4:$A408),A408+1)</f>
        <v>406</v>
      </c>
      <c r="B409" s="253">
        <f>IF(A409="","",IF(B408="",ROW()-3-COUNTBLANK($B$4:$B408),B408+1))</f>
        <v>406</v>
      </c>
      <c r="C409" s="239" t="str">
        <f t="shared" si="261"/>
        <v>S</v>
      </c>
      <c r="D409" s="240"/>
      <c r="E409" s="241" t="str">
        <f>IF(D409="","",COUNTIF($D$4:D409,D409))</f>
        <v/>
      </c>
      <c r="F409" s="310" t="str">
        <f>IF(D409="","",VLOOKUP(D409,'様式A-2'!$B$10:$E$434,4,0))</f>
        <v/>
      </c>
      <c r="G409" s="241"/>
      <c r="H409" s="241"/>
      <c r="I409" s="241"/>
      <c r="J409" s="241"/>
      <c r="K409" s="241"/>
      <c r="L409" s="346"/>
      <c r="M409" s="346"/>
      <c r="N409" s="346"/>
      <c r="O409" s="346"/>
      <c r="P409" s="388"/>
      <c r="Q409" s="242">
        <f t="shared" si="262"/>
        <v>0</v>
      </c>
      <c r="R409" s="243">
        <f t="shared" si="263"/>
        <v>0</v>
      </c>
      <c r="S409" s="243" t="str">
        <f t="shared" si="264"/>
        <v/>
      </c>
      <c r="T409" s="241"/>
      <c r="U409" s="241" t="str">
        <f t="shared" si="265"/>
        <v/>
      </c>
      <c r="V409" s="241" t="str">
        <f t="shared" si="299"/>
        <v/>
      </c>
      <c r="W409" s="241"/>
      <c r="X409" s="241"/>
      <c r="Y409" s="241" t="str">
        <f t="shared" si="266"/>
        <v/>
      </c>
      <c r="Z409" s="241" t="str">
        <f t="shared" si="267"/>
        <v/>
      </c>
      <c r="AA409" s="241" t="str">
        <f t="shared" si="258"/>
        <v/>
      </c>
      <c r="AB409" s="241" t="str">
        <f t="shared" si="268"/>
        <v/>
      </c>
      <c r="AC409" s="241" t="str">
        <f t="shared" si="269"/>
        <v/>
      </c>
      <c r="AD409" s="241" t="str">
        <f t="shared" si="270"/>
        <v/>
      </c>
      <c r="AE409" s="241" t="str">
        <f t="shared" si="259"/>
        <v/>
      </c>
      <c r="AF409" s="241" t="str">
        <f t="shared" si="260"/>
        <v/>
      </c>
      <c r="AG409" s="241"/>
      <c r="AH409" s="242" t="str">
        <f t="shared" si="298"/>
        <v/>
      </c>
      <c r="AI409" s="242" t="str">
        <f t="shared" si="271"/>
        <v/>
      </c>
      <c r="BG409" s="245">
        <f t="shared" si="272"/>
        <v>0</v>
      </c>
      <c r="BH409" s="242">
        <f t="shared" si="273"/>
        <v>0</v>
      </c>
      <c r="BI409" s="242">
        <f t="shared" si="274"/>
        <v>0</v>
      </c>
      <c r="BJ409" s="242">
        <f t="shared" si="275"/>
        <v>0</v>
      </c>
      <c r="BK409" s="351">
        <f t="shared" si="276"/>
        <v>0</v>
      </c>
      <c r="BL409" s="246">
        <f t="shared" si="277"/>
        <v>0</v>
      </c>
      <c r="BM409" s="243">
        <f t="shared" si="278"/>
        <v>0</v>
      </c>
      <c r="BN409" s="243">
        <f t="shared" si="279"/>
        <v>0</v>
      </c>
      <c r="BO409" s="247">
        <f t="shared" si="280"/>
        <v>0</v>
      </c>
      <c r="BP409" s="248">
        <f t="shared" si="281"/>
        <v>0</v>
      </c>
      <c r="BQ409" s="243">
        <f t="shared" si="282"/>
        <v>0</v>
      </c>
      <c r="BR409" s="243">
        <f t="shared" si="283"/>
        <v>0</v>
      </c>
      <c r="BS409" s="249">
        <f t="shared" si="284"/>
        <v>0</v>
      </c>
      <c r="BT409" s="255" t="str">
        <f t="shared" si="297"/>
        <v/>
      </c>
      <c r="BU409" s="350">
        <f t="shared" si="285"/>
        <v>0</v>
      </c>
      <c r="BV409" s="350">
        <f t="shared" si="286"/>
        <v>0</v>
      </c>
      <c r="BW409" s="350">
        <f t="shared" si="287"/>
        <v>0</v>
      </c>
      <c r="BX409" s="353">
        <f t="shared" si="288"/>
        <v>0</v>
      </c>
      <c r="BY409" s="246">
        <f t="shared" si="289"/>
        <v>0</v>
      </c>
      <c r="BZ409" s="243">
        <f t="shared" si="290"/>
        <v>0</v>
      </c>
      <c r="CA409" s="243">
        <f t="shared" si="291"/>
        <v>0</v>
      </c>
      <c r="CB409" s="247">
        <f t="shared" si="292"/>
        <v>0</v>
      </c>
      <c r="CC409" s="246">
        <f t="shared" si="293"/>
        <v>0</v>
      </c>
      <c r="CD409" s="243">
        <f t="shared" si="294"/>
        <v>0</v>
      </c>
      <c r="CE409" s="243">
        <f t="shared" si="295"/>
        <v>0</v>
      </c>
      <c r="CF409" s="243">
        <f t="shared" si="296"/>
        <v>0</v>
      </c>
    </row>
    <row r="410" spans="1:84" ht="20.100000000000001" customHeight="1" x14ac:dyDescent="0.15">
      <c r="A410" s="252">
        <f>IF(A409="",ROW()-3-COUNTBLANK($A$4:$A409),A409+1)</f>
        <v>407</v>
      </c>
      <c r="B410" s="253">
        <f>IF(A410="","",IF(B409="",ROW()-3-COUNTBLANK($B$4:$B409),B409+1))</f>
        <v>407</v>
      </c>
      <c r="C410" s="239" t="str">
        <f t="shared" si="261"/>
        <v>S</v>
      </c>
      <c r="D410" s="240"/>
      <c r="E410" s="241" t="str">
        <f>IF(D410="","",COUNTIF($D$4:D410,D410))</f>
        <v/>
      </c>
      <c r="F410" s="310" t="str">
        <f>IF(D410="","",VLOOKUP(D410,'様式A-2'!$B$10:$E$434,4,0))</f>
        <v/>
      </c>
      <c r="G410" s="241"/>
      <c r="H410" s="241"/>
      <c r="I410" s="241"/>
      <c r="J410" s="241"/>
      <c r="K410" s="241"/>
      <c r="L410" s="346"/>
      <c r="M410" s="346"/>
      <c r="N410" s="346"/>
      <c r="O410" s="346"/>
      <c r="P410" s="388"/>
      <c r="Q410" s="242">
        <f t="shared" si="262"/>
        <v>0</v>
      </c>
      <c r="R410" s="243">
        <f t="shared" si="263"/>
        <v>0</v>
      </c>
      <c r="S410" s="243" t="str">
        <f t="shared" si="264"/>
        <v/>
      </c>
      <c r="T410" s="241"/>
      <c r="U410" s="241" t="str">
        <f t="shared" si="265"/>
        <v/>
      </c>
      <c r="V410" s="241" t="str">
        <f t="shared" si="299"/>
        <v/>
      </c>
      <c r="W410" s="241"/>
      <c r="X410" s="241"/>
      <c r="Y410" s="241" t="str">
        <f t="shared" si="266"/>
        <v/>
      </c>
      <c r="Z410" s="241" t="str">
        <f t="shared" si="267"/>
        <v/>
      </c>
      <c r="AA410" s="241" t="str">
        <f t="shared" si="258"/>
        <v/>
      </c>
      <c r="AB410" s="241" t="str">
        <f t="shared" si="268"/>
        <v/>
      </c>
      <c r="AC410" s="241" t="str">
        <f t="shared" si="269"/>
        <v/>
      </c>
      <c r="AD410" s="241" t="str">
        <f t="shared" si="270"/>
        <v/>
      </c>
      <c r="AE410" s="241" t="str">
        <f t="shared" si="259"/>
        <v/>
      </c>
      <c r="AF410" s="241" t="str">
        <f t="shared" si="260"/>
        <v/>
      </c>
      <c r="AG410" s="241"/>
      <c r="AH410" s="242" t="str">
        <f t="shared" si="298"/>
        <v/>
      </c>
      <c r="AI410" s="242" t="str">
        <f t="shared" si="271"/>
        <v/>
      </c>
      <c r="BG410" s="245">
        <f t="shared" si="272"/>
        <v>0</v>
      </c>
      <c r="BH410" s="242">
        <f t="shared" si="273"/>
        <v>0</v>
      </c>
      <c r="BI410" s="242">
        <f t="shared" si="274"/>
        <v>0</v>
      </c>
      <c r="BJ410" s="242">
        <f t="shared" si="275"/>
        <v>0</v>
      </c>
      <c r="BK410" s="351">
        <f t="shared" si="276"/>
        <v>0</v>
      </c>
      <c r="BL410" s="246">
        <f t="shared" si="277"/>
        <v>0</v>
      </c>
      <c r="BM410" s="243">
        <f t="shared" si="278"/>
        <v>0</v>
      </c>
      <c r="BN410" s="243">
        <f t="shared" si="279"/>
        <v>0</v>
      </c>
      <c r="BO410" s="247">
        <f t="shared" si="280"/>
        <v>0</v>
      </c>
      <c r="BP410" s="248">
        <f t="shared" si="281"/>
        <v>0</v>
      </c>
      <c r="BQ410" s="243">
        <f t="shared" si="282"/>
        <v>0</v>
      </c>
      <c r="BR410" s="243">
        <f t="shared" si="283"/>
        <v>0</v>
      </c>
      <c r="BS410" s="249">
        <f t="shared" si="284"/>
        <v>0</v>
      </c>
      <c r="BT410" s="255" t="str">
        <f t="shared" si="297"/>
        <v/>
      </c>
      <c r="BU410" s="350">
        <f t="shared" si="285"/>
        <v>0</v>
      </c>
      <c r="BV410" s="350">
        <f t="shared" si="286"/>
        <v>0</v>
      </c>
      <c r="BW410" s="350">
        <f t="shared" si="287"/>
        <v>0</v>
      </c>
      <c r="BX410" s="353">
        <f t="shared" si="288"/>
        <v>0</v>
      </c>
      <c r="BY410" s="246">
        <f t="shared" si="289"/>
        <v>0</v>
      </c>
      <c r="BZ410" s="243">
        <f t="shared" si="290"/>
        <v>0</v>
      </c>
      <c r="CA410" s="243">
        <f t="shared" si="291"/>
        <v>0</v>
      </c>
      <c r="CB410" s="247">
        <f t="shared" si="292"/>
        <v>0</v>
      </c>
      <c r="CC410" s="246">
        <f t="shared" si="293"/>
        <v>0</v>
      </c>
      <c r="CD410" s="243">
        <f t="shared" si="294"/>
        <v>0</v>
      </c>
      <c r="CE410" s="243">
        <f t="shared" si="295"/>
        <v>0</v>
      </c>
      <c r="CF410" s="243">
        <f t="shared" si="296"/>
        <v>0</v>
      </c>
    </row>
    <row r="411" spans="1:84" ht="20.100000000000001" customHeight="1" x14ac:dyDescent="0.15">
      <c r="A411" s="252">
        <f>IF(A410="",ROW()-3-COUNTBLANK($A$4:$A410),A410+1)</f>
        <v>408</v>
      </c>
      <c r="B411" s="253">
        <f>IF(A411="","",IF(B410="",ROW()-3-COUNTBLANK($B$4:$B410),B410+1))</f>
        <v>408</v>
      </c>
      <c r="C411" s="239" t="str">
        <f t="shared" si="261"/>
        <v>S</v>
      </c>
      <c r="D411" s="240"/>
      <c r="E411" s="241" t="str">
        <f>IF(D411="","",COUNTIF($D$4:D411,D411))</f>
        <v/>
      </c>
      <c r="F411" s="310" t="str">
        <f>IF(D411="","",VLOOKUP(D411,'様式A-2'!$B$10:$E$434,4,0))</f>
        <v/>
      </c>
      <c r="G411" s="241"/>
      <c r="H411" s="241"/>
      <c r="I411" s="241"/>
      <c r="J411" s="241"/>
      <c r="K411" s="241"/>
      <c r="L411" s="346"/>
      <c r="M411" s="346"/>
      <c r="N411" s="346"/>
      <c r="O411" s="346"/>
      <c r="P411" s="388"/>
      <c r="Q411" s="242">
        <f t="shared" si="262"/>
        <v>0</v>
      </c>
      <c r="R411" s="243">
        <f t="shared" si="263"/>
        <v>0</v>
      </c>
      <c r="S411" s="243" t="str">
        <f t="shared" si="264"/>
        <v/>
      </c>
      <c r="T411" s="241"/>
      <c r="U411" s="241" t="str">
        <f t="shared" si="265"/>
        <v/>
      </c>
      <c r="V411" s="241" t="str">
        <f t="shared" si="299"/>
        <v/>
      </c>
      <c r="W411" s="241"/>
      <c r="X411" s="241"/>
      <c r="Y411" s="241" t="str">
        <f t="shared" si="266"/>
        <v/>
      </c>
      <c r="Z411" s="241" t="str">
        <f t="shared" si="267"/>
        <v/>
      </c>
      <c r="AA411" s="241" t="str">
        <f t="shared" si="258"/>
        <v/>
      </c>
      <c r="AB411" s="241" t="str">
        <f t="shared" si="268"/>
        <v/>
      </c>
      <c r="AC411" s="241" t="str">
        <f t="shared" si="269"/>
        <v/>
      </c>
      <c r="AD411" s="241" t="str">
        <f t="shared" si="270"/>
        <v/>
      </c>
      <c r="AE411" s="241" t="str">
        <f t="shared" si="259"/>
        <v/>
      </c>
      <c r="AF411" s="241" t="str">
        <f t="shared" si="260"/>
        <v/>
      </c>
      <c r="AG411" s="241"/>
      <c r="AH411" s="242" t="str">
        <f t="shared" si="298"/>
        <v/>
      </c>
      <c r="AI411" s="242" t="str">
        <f t="shared" si="271"/>
        <v/>
      </c>
      <c r="BG411" s="245">
        <f t="shared" si="272"/>
        <v>0</v>
      </c>
      <c r="BH411" s="242">
        <f t="shared" si="273"/>
        <v>0</v>
      </c>
      <c r="BI411" s="242">
        <f t="shared" si="274"/>
        <v>0</v>
      </c>
      <c r="BJ411" s="242">
        <f t="shared" si="275"/>
        <v>0</v>
      </c>
      <c r="BK411" s="351">
        <f t="shared" si="276"/>
        <v>0</v>
      </c>
      <c r="BL411" s="246">
        <f t="shared" si="277"/>
        <v>0</v>
      </c>
      <c r="BM411" s="243">
        <f t="shared" si="278"/>
        <v>0</v>
      </c>
      <c r="BN411" s="243">
        <f t="shared" si="279"/>
        <v>0</v>
      </c>
      <c r="BO411" s="247">
        <f t="shared" si="280"/>
        <v>0</v>
      </c>
      <c r="BP411" s="248">
        <f t="shared" si="281"/>
        <v>0</v>
      </c>
      <c r="BQ411" s="243">
        <f t="shared" si="282"/>
        <v>0</v>
      </c>
      <c r="BR411" s="243">
        <f t="shared" si="283"/>
        <v>0</v>
      </c>
      <c r="BS411" s="249">
        <f t="shared" si="284"/>
        <v>0</v>
      </c>
      <c r="BT411" s="255" t="str">
        <f t="shared" si="297"/>
        <v/>
      </c>
      <c r="BU411" s="350">
        <f t="shared" si="285"/>
        <v>0</v>
      </c>
      <c r="BV411" s="350">
        <f t="shared" si="286"/>
        <v>0</v>
      </c>
      <c r="BW411" s="350">
        <f t="shared" si="287"/>
        <v>0</v>
      </c>
      <c r="BX411" s="353">
        <f t="shared" si="288"/>
        <v>0</v>
      </c>
      <c r="BY411" s="246">
        <f t="shared" si="289"/>
        <v>0</v>
      </c>
      <c r="BZ411" s="243">
        <f t="shared" si="290"/>
        <v>0</v>
      </c>
      <c r="CA411" s="243">
        <f t="shared" si="291"/>
        <v>0</v>
      </c>
      <c r="CB411" s="247">
        <f t="shared" si="292"/>
        <v>0</v>
      </c>
      <c r="CC411" s="246">
        <f t="shared" si="293"/>
        <v>0</v>
      </c>
      <c r="CD411" s="243">
        <f t="shared" si="294"/>
        <v>0</v>
      </c>
      <c r="CE411" s="243">
        <f t="shared" si="295"/>
        <v>0</v>
      </c>
      <c r="CF411" s="243">
        <f t="shared" si="296"/>
        <v>0</v>
      </c>
    </row>
    <row r="412" spans="1:84" ht="20.100000000000001" customHeight="1" x14ac:dyDescent="0.15">
      <c r="A412" s="252">
        <f>IF(A411="",ROW()-3-COUNTBLANK($A$4:$A411),A411+1)</f>
        <v>409</v>
      </c>
      <c r="B412" s="253">
        <f>IF(A412="","",IF(B411="",ROW()-3-COUNTBLANK($B$4:$B411),B411+1))</f>
        <v>409</v>
      </c>
      <c r="C412" s="239" t="str">
        <f t="shared" si="261"/>
        <v>S</v>
      </c>
      <c r="D412" s="240"/>
      <c r="E412" s="241" t="str">
        <f>IF(D412="","",COUNTIF($D$4:D412,D412))</f>
        <v/>
      </c>
      <c r="F412" s="310" t="str">
        <f>IF(D412="","",VLOOKUP(D412,'様式A-2'!$B$10:$E$434,4,0))</f>
        <v/>
      </c>
      <c r="G412" s="241"/>
      <c r="H412" s="241"/>
      <c r="I412" s="241"/>
      <c r="J412" s="241"/>
      <c r="K412" s="241"/>
      <c r="L412" s="346"/>
      <c r="M412" s="346"/>
      <c r="N412" s="346"/>
      <c r="O412" s="346"/>
      <c r="P412" s="388"/>
      <c r="Q412" s="242">
        <f t="shared" si="262"/>
        <v>0</v>
      </c>
      <c r="R412" s="243">
        <f t="shared" si="263"/>
        <v>0</v>
      </c>
      <c r="S412" s="243" t="str">
        <f t="shared" si="264"/>
        <v/>
      </c>
      <c r="T412" s="241"/>
      <c r="U412" s="241" t="str">
        <f t="shared" si="265"/>
        <v/>
      </c>
      <c r="V412" s="241" t="str">
        <f t="shared" si="299"/>
        <v/>
      </c>
      <c r="W412" s="241"/>
      <c r="X412" s="241"/>
      <c r="Y412" s="241" t="str">
        <f t="shared" si="266"/>
        <v/>
      </c>
      <c r="Z412" s="241" t="str">
        <f t="shared" si="267"/>
        <v/>
      </c>
      <c r="AA412" s="241" t="str">
        <f t="shared" si="258"/>
        <v/>
      </c>
      <c r="AB412" s="241" t="str">
        <f t="shared" si="268"/>
        <v/>
      </c>
      <c r="AC412" s="241" t="str">
        <f t="shared" si="269"/>
        <v/>
      </c>
      <c r="AD412" s="241" t="str">
        <f t="shared" si="270"/>
        <v/>
      </c>
      <c r="AE412" s="241" t="str">
        <f t="shared" si="259"/>
        <v/>
      </c>
      <c r="AF412" s="241" t="str">
        <f t="shared" si="260"/>
        <v/>
      </c>
      <c r="AG412" s="241"/>
      <c r="AH412" s="242" t="str">
        <f t="shared" si="298"/>
        <v/>
      </c>
      <c r="AI412" s="242" t="str">
        <f t="shared" si="271"/>
        <v/>
      </c>
      <c r="BG412" s="245">
        <f t="shared" si="272"/>
        <v>0</v>
      </c>
      <c r="BH412" s="242">
        <f t="shared" si="273"/>
        <v>0</v>
      </c>
      <c r="BI412" s="242">
        <f t="shared" si="274"/>
        <v>0</v>
      </c>
      <c r="BJ412" s="242">
        <f t="shared" si="275"/>
        <v>0</v>
      </c>
      <c r="BK412" s="351">
        <f t="shared" si="276"/>
        <v>0</v>
      </c>
      <c r="BL412" s="246">
        <f t="shared" si="277"/>
        <v>0</v>
      </c>
      <c r="BM412" s="243">
        <f t="shared" si="278"/>
        <v>0</v>
      </c>
      <c r="BN412" s="243">
        <f t="shared" si="279"/>
        <v>0</v>
      </c>
      <c r="BO412" s="247">
        <f t="shared" si="280"/>
        <v>0</v>
      </c>
      <c r="BP412" s="248">
        <f t="shared" si="281"/>
        <v>0</v>
      </c>
      <c r="BQ412" s="243">
        <f t="shared" si="282"/>
        <v>0</v>
      </c>
      <c r="BR412" s="243">
        <f t="shared" si="283"/>
        <v>0</v>
      </c>
      <c r="BS412" s="249">
        <f t="shared" si="284"/>
        <v>0</v>
      </c>
      <c r="BT412" s="255" t="str">
        <f t="shared" si="297"/>
        <v/>
      </c>
      <c r="BU412" s="350">
        <f t="shared" si="285"/>
        <v>0</v>
      </c>
      <c r="BV412" s="350">
        <f t="shared" si="286"/>
        <v>0</v>
      </c>
      <c r="BW412" s="350">
        <f t="shared" si="287"/>
        <v>0</v>
      </c>
      <c r="BX412" s="353">
        <f t="shared" si="288"/>
        <v>0</v>
      </c>
      <c r="BY412" s="246">
        <f t="shared" si="289"/>
        <v>0</v>
      </c>
      <c r="BZ412" s="243">
        <f t="shared" si="290"/>
        <v>0</v>
      </c>
      <c r="CA412" s="243">
        <f t="shared" si="291"/>
        <v>0</v>
      </c>
      <c r="CB412" s="247">
        <f t="shared" si="292"/>
        <v>0</v>
      </c>
      <c r="CC412" s="246">
        <f t="shared" si="293"/>
        <v>0</v>
      </c>
      <c r="CD412" s="243">
        <f t="shared" si="294"/>
        <v>0</v>
      </c>
      <c r="CE412" s="243">
        <f t="shared" si="295"/>
        <v>0</v>
      </c>
      <c r="CF412" s="243">
        <f t="shared" si="296"/>
        <v>0</v>
      </c>
    </row>
    <row r="413" spans="1:84" ht="20.100000000000001" customHeight="1" x14ac:dyDescent="0.15">
      <c r="A413" s="252">
        <f>IF(A412="",ROW()-3-COUNTBLANK($A$4:$A412),A412+1)</f>
        <v>410</v>
      </c>
      <c r="B413" s="253">
        <f>IF(A413="","",IF(B412="",ROW()-3-COUNTBLANK($B$4:$B412),B412+1))</f>
        <v>410</v>
      </c>
      <c r="C413" s="239" t="str">
        <f t="shared" si="261"/>
        <v>S</v>
      </c>
      <c r="D413" s="240"/>
      <c r="E413" s="241" t="str">
        <f>IF(D413="","",COUNTIF($D$4:D413,D413))</f>
        <v/>
      </c>
      <c r="F413" s="310" t="str">
        <f>IF(D413="","",VLOOKUP(D413,'様式A-2'!$B$10:$E$434,4,0))</f>
        <v/>
      </c>
      <c r="G413" s="241"/>
      <c r="H413" s="241"/>
      <c r="I413" s="241"/>
      <c r="J413" s="241"/>
      <c r="K413" s="241"/>
      <c r="L413" s="346"/>
      <c r="M413" s="346"/>
      <c r="N413" s="346"/>
      <c r="O413" s="346"/>
      <c r="P413" s="388"/>
      <c r="Q413" s="242">
        <f t="shared" si="262"/>
        <v>0</v>
      </c>
      <c r="R413" s="243">
        <f t="shared" si="263"/>
        <v>0</v>
      </c>
      <c r="S413" s="243" t="str">
        <f t="shared" si="264"/>
        <v/>
      </c>
      <c r="T413" s="241"/>
      <c r="U413" s="241" t="str">
        <f t="shared" si="265"/>
        <v/>
      </c>
      <c r="V413" s="241" t="str">
        <f t="shared" si="299"/>
        <v/>
      </c>
      <c r="W413" s="241"/>
      <c r="X413" s="241"/>
      <c r="Y413" s="241" t="str">
        <f t="shared" si="266"/>
        <v/>
      </c>
      <c r="Z413" s="241" t="str">
        <f t="shared" si="267"/>
        <v/>
      </c>
      <c r="AA413" s="241" t="str">
        <f t="shared" si="258"/>
        <v/>
      </c>
      <c r="AB413" s="241" t="str">
        <f t="shared" si="268"/>
        <v/>
      </c>
      <c r="AC413" s="241" t="str">
        <f t="shared" si="269"/>
        <v/>
      </c>
      <c r="AD413" s="241" t="str">
        <f t="shared" si="270"/>
        <v/>
      </c>
      <c r="AE413" s="241" t="str">
        <f t="shared" si="259"/>
        <v/>
      </c>
      <c r="AF413" s="241" t="str">
        <f t="shared" si="260"/>
        <v/>
      </c>
      <c r="AG413" s="241"/>
      <c r="AH413" s="242" t="str">
        <f t="shared" si="298"/>
        <v/>
      </c>
      <c r="AI413" s="242" t="str">
        <f t="shared" si="271"/>
        <v/>
      </c>
      <c r="BG413" s="245">
        <f t="shared" si="272"/>
        <v>0</v>
      </c>
      <c r="BH413" s="242">
        <f t="shared" si="273"/>
        <v>0</v>
      </c>
      <c r="BI413" s="242">
        <f t="shared" si="274"/>
        <v>0</v>
      </c>
      <c r="BJ413" s="242">
        <f t="shared" si="275"/>
        <v>0</v>
      </c>
      <c r="BK413" s="351">
        <f t="shared" si="276"/>
        <v>0</v>
      </c>
      <c r="BL413" s="246">
        <f t="shared" si="277"/>
        <v>0</v>
      </c>
      <c r="BM413" s="243">
        <f t="shared" si="278"/>
        <v>0</v>
      </c>
      <c r="BN413" s="243">
        <f t="shared" si="279"/>
        <v>0</v>
      </c>
      <c r="BO413" s="247">
        <f t="shared" si="280"/>
        <v>0</v>
      </c>
      <c r="BP413" s="248">
        <f t="shared" si="281"/>
        <v>0</v>
      </c>
      <c r="BQ413" s="243">
        <f t="shared" si="282"/>
        <v>0</v>
      </c>
      <c r="BR413" s="243">
        <f t="shared" si="283"/>
        <v>0</v>
      </c>
      <c r="BS413" s="249">
        <f t="shared" si="284"/>
        <v>0</v>
      </c>
      <c r="BT413" s="255" t="str">
        <f t="shared" si="297"/>
        <v/>
      </c>
      <c r="BU413" s="350">
        <f t="shared" si="285"/>
        <v>0</v>
      </c>
      <c r="BV413" s="350">
        <f t="shared" si="286"/>
        <v>0</v>
      </c>
      <c r="BW413" s="350">
        <f t="shared" si="287"/>
        <v>0</v>
      </c>
      <c r="BX413" s="353">
        <f t="shared" si="288"/>
        <v>0</v>
      </c>
      <c r="BY413" s="246">
        <f t="shared" si="289"/>
        <v>0</v>
      </c>
      <c r="BZ413" s="243">
        <f t="shared" si="290"/>
        <v>0</v>
      </c>
      <c r="CA413" s="243">
        <f t="shared" si="291"/>
        <v>0</v>
      </c>
      <c r="CB413" s="247">
        <f t="shared" si="292"/>
        <v>0</v>
      </c>
      <c r="CC413" s="246">
        <f t="shared" si="293"/>
        <v>0</v>
      </c>
      <c r="CD413" s="243">
        <f t="shared" si="294"/>
        <v>0</v>
      </c>
      <c r="CE413" s="243">
        <f t="shared" si="295"/>
        <v>0</v>
      </c>
      <c r="CF413" s="243">
        <f t="shared" si="296"/>
        <v>0</v>
      </c>
    </row>
    <row r="414" spans="1:84" ht="20.100000000000001" customHeight="1" x14ac:dyDescent="0.15">
      <c r="A414" s="252">
        <f>IF(A413="",ROW()-3-COUNTBLANK($A$4:$A413),A413+1)</f>
        <v>411</v>
      </c>
      <c r="B414" s="253">
        <f>IF(A414="","",IF(B413="",ROW()-3-COUNTBLANK($B$4:$B413),B413+1))</f>
        <v>411</v>
      </c>
      <c r="C414" s="239" t="str">
        <f t="shared" si="261"/>
        <v>S</v>
      </c>
      <c r="D414" s="240"/>
      <c r="E414" s="241" t="str">
        <f>IF(D414="","",COUNTIF($D$4:D414,D414))</f>
        <v/>
      </c>
      <c r="F414" s="310" t="str">
        <f>IF(D414="","",VLOOKUP(D414,'様式A-2'!$B$10:$E$434,4,0))</f>
        <v/>
      </c>
      <c r="G414" s="241"/>
      <c r="H414" s="241"/>
      <c r="I414" s="241"/>
      <c r="J414" s="241"/>
      <c r="K414" s="241"/>
      <c r="L414" s="346"/>
      <c r="M414" s="346"/>
      <c r="N414" s="346"/>
      <c r="O414" s="346"/>
      <c r="P414" s="388"/>
      <c r="Q414" s="242">
        <f t="shared" si="262"/>
        <v>0</v>
      </c>
      <c r="R414" s="243">
        <f t="shared" si="263"/>
        <v>0</v>
      </c>
      <c r="S414" s="243" t="str">
        <f t="shared" si="264"/>
        <v/>
      </c>
      <c r="T414" s="241"/>
      <c r="U414" s="241" t="str">
        <f t="shared" si="265"/>
        <v/>
      </c>
      <c r="V414" s="241" t="str">
        <f t="shared" si="299"/>
        <v/>
      </c>
      <c r="W414" s="241"/>
      <c r="X414" s="241"/>
      <c r="Y414" s="241" t="str">
        <f t="shared" si="266"/>
        <v/>
      </c>
      <c r="Z414" s="241" t="str">
        <f t="shared" si="267"/>
        <v/>
      </c>
      <c r="AA414" s="241" t="str">
        <f t="shared" si="258"/>
        <v/>
      </c>
      <c r="AB414" s="241" t="str">
        <f t="shared" si="268"/>
        <v/>
      </c>
      <c r="AC414" s="241" t="str">
        <f t="shared" si="269"/>
        <v/>
      </c>
      <c r="AD414" s="241" t="str">
        <f t="shared" si="270"/>
        <v/>
      </c>
      <c r="AE414" s="241" t="str">
        <f t="shared" si="259"/>
        <v/>
      </c>
      <c r="AF414" s="241" t="str">
        <f t="shared" si="260"/>
        <v/>
      </c>
      <c r="AG414" s="241"/>
      <c r="AH414" s="242" t="str">
        <f t="shared" si="298"/>
        <v/>
      </c>
      <c r="AI414" s="242" t="str">
        <f t="shared" si="271"/>
        <v/>
      </c>
      <c r="BG414" s="245">
        <f t="shared" si="272"/>
        <v>0</v>
      </c>
      <c r="BH414" s="242">
        <f t="shared" si="273"/>
        <v>0</v>
      </c>
      <c r="BI414" s="242">
        <f t="shared" si="274"/>
        <v>0</v>
      </c>
      <c r="BJ414" s="242">
        <f t="shared" si="275"/>
        <v>0</v>
      </c>
      <c r="BK414" s="351">
        <f t="shared" si="276"/>
        <v>0</v>
      </c>
      <c r="BL414" s="246">
        <f t="shared" si="277"/>
        <v>0</v>
      </c>
      <c r="BM414" s="243">
        <f t="shared" si="278"/>
        <v>0</v>
      </c>
      <c r="BN414" s="243">
        <f t="shared" si="279"/>
        <v>0</v>
      </c>
      <c r="BO414" s="247">
        <f t="shared" si="280"/>
        <v>0</v>
      </c>
      <c r="BP414" s="248">
        <f t="shared" si="281"/>
        <v>0</v>
      </c>
      <c r="BQ414" s="243">
        <f t="shared" si="282"/>
        <v>0</v>
      </c>
      <c r="BR414" s="243">
        <f t="shared" si="283"/>
        <v>0</v>
      </c>
      <c r="BS414" s="249">
        <f t="shared" si="284"/>
        <v>0</v>
      </c>
      <c r="BT414" s="255" t="str">
        <f t="shared" si="297"/>
        <v/>
      </c>
      <c r="BU414" s="350">
        <f t="shared" si="285"/>
        <v>0</v>
      </c>
      <c r="BV414" s="350">
        <f t="shared" si="286"/>
        <v>0</v>
      </c>
      <c r="BW414" s="350">
        <f t="shared" si="287"/>
        <v>0</v>
      </c>
      <c r="BX414" s="353">
        <f t="shared" si="288"/>
        <v>0</v>
      </c>
      <c r="BY414" s="246">
        <f t="shared" si="289"/>
        <v>0</v>
      </c>
      <c r="BZ414" s="243">
        <f t="shared" si="290"/>
        <v>0</v>
      </c>
      <c r="CA414" s="243">
        <f t="shared" si="291"/>
        <v>0</v>
      </c>
      <c r="CB414" s="247">
        <f t="shared" si="292"/>
        <v>0</v>
      </c>
      <c r="CC414" s="246">
        <f t="shared" si="293"/>
        <v>0</v>
      </c>
      <c r="CD414" s="243">
        <f t="shared" si="294"/>
        <v>0</v>
      </c>
      <c r="CE414" s="243">
        <f t="shared" si="295"/>
        <v>0</v>
      </c>
      <c r="CF414" s="243">
        <f t="shared" si="296"/>
        <v>0</v>
      </c>
    </row>
    <row r="415" spans="1:84" ht="20.100000000000001" customHeight="1" x14ac:dyDescent="0.15">
      <c r="A415" s="252">
        <f>IF(A414="",ROW()-3-COUNTBLANK($A$4:$A414),A414+1)</f>
        <v>412</v>
      </c>
      <c r="B415" s="253">
        <f>IF(A415="","",IF(B414="",ROW()-3-COUNTBLANK($B$4:$B414),B414+1))</f>
        <v>412</v>
      </c>
      <c r="C415" s="239" t="str">
        <f t="shared" si="261"/>
        <v>S</v>
      </c>
      <c r="D415" s="240"/>
      <c r="E415" s="241" t="str">
        <f>IF(D415="","",COUNTIF($D$4:D415,D415))</f>
        <v/>
      </c>
      <c r="F415" s="310" t="str">
        <f>IF(D415="","",VLOOKUP(D415,'様式A-2'!$B$10:$E$434,4,0))</f>
        <v/>
      </c>
      <c r="G415" s="241"/>
      <c r="H415" s="241"/>
      <c r="I415" s="241"/>
      <c r="J415" s="241"/>
      <c r="K415" s="241"/>
      <c r="L415" s="346"/>
      <c r="M415" s="346"/>
      <c r="N415" s="346"/>
      <c r="O415" s="346"/>
      <c r="P415" s="388"/>
      <c r="Q415" s="242">
        <f t="shared" si="262"/>
        <v>0</v>
      </c>
      <c r="R415" s="243">
        <f t="shared" si="263"/>
        <v>0</v>
      </c>
      <c r="S415" s="243" t="str">
        <f t="shared" si="264"/>
        <v/>
      </c>
      <c r="T415" s="241"/>
      <c r="U415" s="241" t="str">
        <f t="shared" si="265"/>
        <v/>
      </c>
      <c r="V415" s="241" t="str">
        <f t="shared" si="299"/>
        <v/>
      </c>
      <c r="W415" s="241"/>
      <c r="X415" s="241"/>
      <c r="Y415" s="241" t="str">
        <f t="shared" si="266"/>
        <v/>
      </c>
      <c r="Z415" s="241" t="str">
        <f t="shared" si="267"/>
        <v/>
      </c>
      <c r="AA415" s="241" t="str">
        <f t="shared" si="258"/>
        <v/>
      </c>
      <c r="AB415" s="241" t="str">
        <f t="shared" si="268"/>
        <v/>
      </c>
      <c r="AC415" s="241" t="str">
        <f t="shared" si="269"/>
        <v/>
      </c>
      <c r="AD415" s="241" t="str">
        <f t="shared" si="270"/>
        <v/>
      </c>
      <c r="AE415" s="241" t="str">
        <f t="shared" si="259"/>
        <v/>
      </c>
      <c r="AF415" s="241" t="str">
        <f t="shared" si="260"/>
        <v/>
      </c>
      <c r="AG415" s="241"/>
      <c r="AH415" s="242" t="str">
        <f t="shared" si="298"/>
        <v/>
      </c>
      <c r="AI415" s="242" t="str">
        <f t="shared" si="271"/>
        <v/>
      </c>
      <c r="BG415" s="245">
        <f t="shared" si="272"/>
        <v>0</v>
      </c>
      <c r="BH415" s="242">
        <f t="shared" si="273"/>
        <v>0</v>
      </c>
      <c r="BI415" s="242">
        <f t="shared" si="274"/>
        <v>0</v>
      </c>
      <c r="BJ415" s="242">
        <f t="shared" si="275"/>
        <v>0</v>
      </c>
      <c r="BK415" s="351">
        <f t="shared" si="276"/>
        <v>0</v>
      </c>
      <c r="BL415" s="246">
        <f t="shared" si="277"/>
        <v>0</v>
      </c>
      <c r="BM415" s="243">
        <f t="shared" si="278"/>
        <v>0</v>
      </c>
      <c r="BN415" s="243">
        <f t="shared" si="279"/>
        <v>0</v>
      </c>
      <c r="BO415" s="247">
        <f t="shared" si="280"/>
        <v>0</v>
      </c>
      <c r="BP415" s="248">
        <f t="shared" si="281"/>
        <v>0</v>
      </c>
      <c r="BQ415" s="243">
        <f t="shared" si="282"/>
        <v>0</v>
      </c>
      <c r="BR415" s="243">
        <f t="shared" si="283"/>
        <v>0</v>
      </c>
      <c r="BS415" s="249">
        <f t="shared" si="284"/>
        <v>0</v>
      </c>
      <c r="BT415" s="255" t="str">
        <f t="shared" si="297"/>
        <v/>
      </c>
      <c r="BU415" s="350">
        <f t="shared" si="285"/>
        <v>0</v>
      </c>
      <c r="BV415" s="350">
        <f t="shared" si="286"/>
        <v>0</v>
      </c>
      <c r="BW415" s="350">
        <f t="shared" si="287"/>
        <v>0</v>
      </c>
      <c r="BX415" s="353">
        <f t="shared" si="288"/>
        <v>0</v>
      </c>
      <c r="BY415" s="246">
        <f t="shared" si="289"/>
        <v>0</v>
      </c>
      <c r="BZ415" s="243">
        <f t="shared" si="290"/>
        <v>0</v>
      </c>
      <c r="CA415" s="243">
        <f t="shared" si="291"/>
        <v>0</v>
      </c>
      <c r="CB415" s="247">
        <f t="shared" si="292"/>
        <v>0</v>
      </c>
      <c r="CC415" s="246">
        <f t="shared" si="293"/>
        <v>0</v>
      </c>
      <c r="CD415" s="243">
        <f t="shared" si="294"/>
        <v>0</v>
      </c>
      <c r="CE415" s="243">
        <f t="shared" si="295"/>
        <v>0</v>
      </c>
      <c r="CF415" s="243">
        <f t="shared" si="296"/>
        <v>0</v>
      </c>
    </row>
    <row r="416" spans="1:84" ht="20.100000000000001" customHeight="1" x14ac:dyDescent="0.15">
      <c r="A416" s="252">
        <f>IF(A415="",ROW()-3-COUNTBLANK($A$4:$A415),A415+1)</f>
        <v>413</v>
      </c>
      <c r="B416" s="253">
        <f>IF(A416="","",IF(B415="",ROW()-3-COUNTBLANK($B$4:$B415),B415+1))</f>
        <v>413</v>
      </c>
      <c r="C416" s="239" t="str">
        <f t="shared" si="261"/>
        <v>S</v>
      </c>
      <c r="D416" s="240"/>
      <c r="E416" s="241" t="str">
        <f>IF(D416="","",COUNTIF($D$4:D416,D416))</f>
        <v/>
      </c>
      <c r="F416" s="310" t="str">
        <f>IF(D416="","",VLOOKUP(D416,'様式A-2'!$B$10:$E$434,4,0))</f>
        <v/>
      </c>
      <c r="G416" s="241"/>
      <c r="H416" s="241"/>
      <c r="I416" s="241"/>
      <c r="J416" s="241"/>
      <c r="K416" s="241"/>
      <c r="L416" s="346"/>
      <c r="M416" s="346"/>
      <c r="N416" s="346"/>
      <c r="O416" s="346"/>
      <c r="P416" s="388"/>
      <c r="Q416" s="242">
        <f t="shared" si="262"/>
        <v>0</v>
      </c>
      <c r="R416" s="243">
        <f t="shared" si="263"/>
        <v>0</v>
      </c>
      <c r="S416" s="243" t="str">
        <f t="shared" si="264"/>
        <v/>
      </c>
      <c r="T416" s="241"/>
      <c r="U416" s="241" t="str">
        <f t="shared" si="265"/>
        <v/>
      </c>
      <c r="V416" s="241" t="str">
        <f t="shared" si="299"/>
        <v/>
      </c>
      <c r="W416" s="241"/>
      <c r="X416" s="241"/>
      <c r="Y416" s="241" t="str">
        <f t="shared" si="266"/>
        <v/>
      </c>
      <c r="Z416" s="241" t="str">
        <f t="shared" si="267"/>
        <v/>
      </c>
      <c r="AA416" s="241" t="str">
        <f t="shared" si="258"/>
        <v/>
      </c>
      <c r="AB416" s="241" t="str">
        <f t="shared" si="268"/>
        <v/>
      </c>
      <c r="AC416" s="241" t="str">
        <f t="shared" si="269"/>
        <v/>
      </c>
      <c r="AD416" s="241" t="str">
        <f t="shared" si="270"/>
        <v/>
      </c>
      <c r="AE416" s="241" t="str">
        <f t="shared" si="259"/>
        <v/>
      </c>
      <c r="AF416" s="241" t="str">
        <f t="shared" si="260"/>
        <v/>
      </c>
      <c r="AG416" s="241"/>
      <c r="AH416" s="242" t="str">
        <f t="shared" si="298"/>
        <v/>
      </c>
      <c r="AI416" s="242" t="str">
        <f t="shared" si="271"/>
        <v/>
      </c>
      <c r="BG416" s="245">
        <f t="shared" si="272"/>
        <v>0</v>
      </c>
      <c r="BH416" s="242">
        <f t="shared" si="273"/>
        <v>0</v>
      </c>
      <c r="BI416" s="242">
        <f t="shared" si="274"/>
        <v>0</v>
      </c>
      <c r="BJ416" s="242">
        <f t="shared" si="275"/>
        <v>0</v>
      </c>
      <c r="BK416" s="351">
        <f t="shared" si="276"/>
        <v>0</v>
      </c>
      <c r="BL416" s="246">
        <f t="shared" si="277"/>
        <v>0</v>
      </c>
      <c r="BM416" s="243">
        <f t="shared" si="278"/>
        <v>0</v>
      </c>
      <c r="BN416" s="243">
        <f t="shared" si="279"/>
        <v>0</v>
      </c>
      <c r="BO416" s="247">
        <f t="shared" si="280"/>
        <v>0</v>
      </c>
      <c r="BP416" s="248">
        <f t="shared" si="281"/>
        <v>0</v>
      </c>
      <c r="BQ416" s="243">
        <f t="shared" si="282"/>
        <v>0</v>
      </c>
      <c r="BR416" s="243">
        <f t="shared" si="283"/>
        <v>0</v>
      </c>
      <c r="BS416" s="249">
        <f t="shared" si="284"/>
        <v>0</v>
      </c>
      <c r="BT416" s="255" t="str">
        <f t="shared" si="297"/>
        <v/>
      </c>
      <c r="BU416" s="350">
        <f t="shared" si="285"/>
        <v>0</v>
      </c>
      <c r="BV416" s="350">
        <f t="shared" si="286"/>
        <v>0</v>
      </c>
      <c r="BW416" s="350">
        <f t="shared" si="287"/>
        <v>0</v>
      </c>
      <c r="BX416" s="353">
        <f t="shared" si="288"/>
        <v>0</v>
      </c>
      <c r="BY416" s="246">
        <f t="shared" si="289"/>
        <v>0</v>
      </c>
      <c r="BZ416" s="243">
        <f t="shared" si="290"/>
        <v>0</v>
      </c>
      <c r="CA416" s="243">
        <f t="shared" si="291"/>
        <v>0</v>
      </c>
      <c r="CB416" s="247">
        <f t="shared" si="292"/>
        <v>0</v>
      </c>
      <c r="CC416" s="246">
        <f t="shared" si="293"/>
        <v>0</v>
      </c>
      <c r="CD416" s="243">
        <f t="shared" si="294"/>
        <v>0</v>
      </c>
      <c r="CE416" s="243">
        <f t="shared" si="295"/>
        <v>0</v>
      </c>
      <c r="CF416" s="243">
        <f t="shared" si="296"/>
        <v>0</v>
      </c>
    </row>
    <row r="417" spans="1:84" ht="20.100000000000001" customHeight="1" x14ac:dyDescent="0.15">
      <c r="A417" s="252">
        <f>IF(A416="",ROW()-3-COUNTBLANK($A$4:$A416),A416+1)</f>
        <v>414</v>
      </c>
      <c r="B417" s="253">
        <f>IF(A417="","",IF(B416="",ROW()-3-COUNTBLANK($B$4:$B416),B416+1))</f>
        <v>414</v>
      </c>
      <c r="C417" s="239" t="str">
        <f t="shared" si="261"/>
        <v>S</v>
      </c>
      <c r="D417" s="240"/>
      <c r="E417" s="241" t="str">
        <f>IF(D417="","",COUNTIF($D$4:D417,D417))</f>
        <v/>
      </c>
      <c r="F417" s="310" t="str">
        <f>IF(D417="","",VLOOKUP(D417,'様式A-2'!$B$10:$E$434,4,0))</f>
        <v/>
      </c>
      <c r="G417" s="241"/>
      <c r="H417" s="241"/>
      <c r="I417" s="241"/>
      <c r="J417" s="241"/>
      <c r="K417" s="241"/>
      <c r="L417" s="346"/>
      <c r="M417" s="346"/>
      <c r="N417" s="346"/>
      <c r="O417" s="346"/>
      <c r="P417" s="388"/>
      <c r="Q417" s="242">
        <f t="shared" si="262"/>
        <v>0</v>
      </c>
      <c r="R417" s="243">
        <f t="shared" si="263"/>
        <v>0</v>
      </c>
      <c r="S417" s="243" t="str">
        <f t="shared" si="264"/>
        <v/>
      </c>
      <c r="T417" s="241"/>
      <c r="U417" s="241" t="str">
        <f t="shared" si="265"/>
        <v/>
      </c>
      <c r="V417" s="241" t="str">
        <f t="shared" si="299"/>
        <v/>
      </c>
      <c r="W417" s="241"/>
      <c r="X417" s="241"/>
      <c r="Y417" s="241" t="str">
        <f t="shared" si="266"/>
        <v/>
      </c>
      <c r="Z417" s="241" t="str">
        <f t="shared" si="267"/>
        <v/>
      </c>
      <c r="AA417" s="241" t="str">
        <f t="shared" si="258"/>
        <v/>
      </c>
      <c r="AB417" s="241" t="str">
        <f t="shared" si="268"/>
        <v/>
      </c>
      <c r="AC417" s="241" t="str">
        <f t="shared" si="269"/>
        <v/>
      </c>
      <c r="AD417" s="241" t="str">
        <f t="shared" si="270"/>
        <v/>
      </c>
      <c r="AE417" s="241" t="str">
        <f t="shared" si="259"/>
        <v/>
      </c>
      <c r="AF417" s="241" t="str">
        <f t="shared" si="260"/>
        <v/>
      </c>
      <c r="AG417" s="241"/>
      <c r="AH417" s="242" t="str">
        <f t="shared" si="298"/>
        <v/>
      </c>
      <c r="AI417" s="242" t="str">
        <f t="shared" si="271"/>
        <v/>
      </c>
      <c r="BG417" s="245">
        <f t="shared" si="272"/>
        <v>0</v>
      </c>
      <c r="BH417" s="242">
        <f t="shared" si="273"/>
        <v>0</v>
      </c>
      <c r="BI417" s="242">
        <f t="shared" si="274"/>
        <v>0</v>
      </c>
      <c r="BJ417" s="242">
        <f t="shared" si="275"/>
        <v>0</v>
      </c>
      <c r="BK417" s="351">
        <f t="shared" si="276"/>
        <v>0</v>
      </c>
      <c r="BL417" s="246">
        <f t="shared" si="277"/>
        <v>0</v>
      </c>
      <c r="BM417" s="243">
        <f t="shared" si="278"/>
        <v>0</v>
      </c>
      <c r="BN417" s="243">
        <f t="shared" si="279"/>
        <v>0</v>
      </c>
      <c r="BO417" s="247">
        <f t="shared" si="280"/>
        <v>0</v>
      </c>
      <c r="BP417" s="248">
        <f t="shared" si="281"/>
        <v>0</v>
      </c>
      <c r="BQ417" s="243">
        <f t="shared" si="282"/>
        <v>0</v>
      </c>
      <c r="BR417" s="243">
        <f t="shared" si="283"/>
        <v>0</v>
      </c>
      <c r="BS417" s="249">
        <f t="shared" si="284"/>
        <v>0</v>
      </c>
      <c r="BT417" s="255" t="str">
        <f t="shared" si="297"/>
        <v/>
      </c>
      <c r="BU417" s="350">
        <f t="shared" si="285"/>
        <v>0</v>
      </c>
      <c r="BV417" s="350">
        <f t="shared" si="286"/>
        <v>0</v>
      </c>
      <c r="BW417" s="350">
        <f t="shared" si="287"/>
        <v>0</v>
      </c>
      <c r="BX417" s="353">
        <f t="shared" si="288"/>
        <v>0</v>
      </c>
      <c r="BY417" s="246">
        <f t="shared" si="289"/>
        <v>0</v>
      </c>
      <c r="BZ417" s="243">
        <f t="shared" si="290"/>
        <v>0</v>
      </c>
      <c r="CA417" s="243">
        <f t="shared" si="291"/>
        <v>0</v>
      </c>
      <c r="CB417" s="247">
        <f t="shared" si="292"/>
        <v>0</v>
      </c>
      <c r="CC417" s="246">
        <f t="shared" si="293"/>
        <v>0</v>
      </c>
      <c r="CD417" s="243">
        <f t="shared" si="294"/>
        <v>0</v>
      </c>
      <c r="CE417" s="243">
        <f t="shared" si="295"/>
        <v>0</v>
      </c>
      <c r="CF417" s="243">
        <f t="shared" si="296"/>
        <v>0</v>
      </c>
    </row>
    <row r="418" spans="1:84" ht="20.100000000000001" customHeight="1" x14ac:dyDescent="0.15">
      <c r="A418" s="252">
        <f>IF(A417="",ROW()-3-COUNTBLANK($A$4:$A417),A417+1)</f>
        <v>415</v>
      </c>
      <c r="B418" s="253">
        <f>IF(A418="","",IF(B417="",ROW()-3-COUNTBLANK($B$4:$B417),B417+1))</f>
        <v>415</v>
      </c>
      <c r="C418" s="239" t="str">
        <f t="shared" si="261"/>
        <v>S</v>
      </c>
      <c r="D418" s="240"/>
      <c r="E418" s="241" t="str">
        <f>IF(D418="","",COUNTIF($D$4:D418,D418))</f>
        <v/>
      </c>
      <c r="F418" s="310" t="str">
        <f>IF(D418="","",VLOOKUP(D418,'様式A-2'!$B$10:$E$434,4,0))</f>
        <v/>
      </c>
      <c r="G418" s="241"/>
      <c r="H418" s="241"/>
      <c r="I418" s="241"/>
      <c r="J418" s="241"/>
      <c r="K418" s="241"/>
      <c r="L418" s="346"/>
      <c r="M418" s="346"/>
      <c r="N418" s="346"/>
      <c r="O418" s="346"/>
      <c r="P418" s="388"/>
      <c r="Q418" s="242">
        <f t="shared" si="262"/>
        <v>0</v>
      </c>
      <c r="R418" s="243">
        <f t="shared" si="263"/>
        <v>0</v>
      </c>
      <c r="S418" s="243" t="str">
        <f t="shared" si="264"/>
        <v/>
      </c>
      <c r="T418" s="241"/>
      <c r="U418" s="241" t="str">
        <f t="shared" si="265"/>
        <v/>
      </c>
      <c r="V418" s="241" t="str">
        <f t="shared" si="299"/>
        <v/>
      </c>
      <c r="W418" s="241"/>
      <c r="X418" s="241"/>
      <c r="Y418" s="241" t="str">
        <f t="shared" si="266"/>
        <v/>
      </c>
      <c r="Z418" s="241" t="str">
        <f t="shared" si="267"/>
        <v/>
      </c>
      <c r="AA418" s="241" t="str">
        <f t="shared" si="258"/>
        <v/>
      </c>
      <c r="AB418" s="241" t="str">
        <f t="shared" si="268"/>
        <v/>
      </c>
      <c r="AC418" s="241" t="str">
        <f t="shared" si="269"/>
        <v/>
      </c>
      <c r="AD418" s="241" t="str">
        <f t="shared" si="270"/>
        <v/>
      </c>
      <c r="AE418" s="241" t="str">
        <f t="shared" si="259"/>
        <v/>
      </c>
      <c r="AF418" s="241" t="str">
        <f t="shared" si="260"/>
        <v/>
      </c>
      <c r="AG418" s="241"/>
      <c r="AH418" s="242" t="str">
        <f t="shared" si="298"/>
        <v/>
      </c>
      <c r="AI418" s="242" t="str">
        <f t="shared" si="271"/>
        <v/>
      </c>
      <c r="BG418" s="245">
        <f t="shared" si="272"/>
        <v>0</v>
      </c>
      <c r="BH418" s="242">
        <f t="shared" si="273"/>
        <v>0</v>
      </c>
      <c r="BI418" s="242">
        <f t="shared" si="274"/>
        <v>0</v>
      </c>
      <c r="BJ418" s="242">
        <f t="shared" si="275"/>
        <v>0</v>
      </c>
      <c r="BK418" s="351">
        <f t="shared" si="276"/>
        <v>0</v>
      </c>
      <c r="BL418" s="246">
        <f t="shared" si="277"/>
        <v>0</v>
      </c>
      <c r="BM418" s="243">
        <f t="shared" si="278"/>
        <v>0</v>
      </c>
      <c r="BN418" s="243">
        <f t="shared" si="279"/>
        <v>0</v>
      </c>
      <c r="BO418" s="247">
        <f t="shared" si="280"/>
        <v>0</v>
      </c>
      <c r="BP418" s="248">
        <f t="shared" si="281"/>
        <v>0</v>
      </c>
      <c r="BQ418" s="243">
        <f t="shared" si="282"/>
        <v>0</v>
      </c>
      <c r="BR418" s="243">
        <f t="shared" si="283"/>
        <v>0</v>
      </c>
      <c r="BS418" s="249">
        <f t="shared" si="284"/>
        <v>0</v>
      </c>
      <c r="BT418" s="255" t="str">
        <f t="shared" si="297"/>
        <v/>
      </c>
      <c r="BU418" s="350">
        <f t="shared" si="285"/>
        <v>0</v>
      </c>
      <c r="BV418" s="350">
        <f t="shared" si="286"/>
        <v>0</v>
      </c>
      <c r="BW418" s="350">
        <f t="shared" si="287"/>
        <v>0</v>
      </c>
      <c r="BX418" s="353">
        <f t="shared" si="288"/>
        <v>0</v>
      </c>
      <c r="BY418" s="246">
        <f t="shared" si="289"/>
        <v>0</v>
      </c>
      <c r="BZ418" s="243">
        <f t="shared" si="290"/>
        <v>0</v>
      </c>
      <c r="CA418" s="243">
        <f t="shared" si="291"/>
        <v>0</v>
      </c>
      <c r="CB418" s="247">
        <f t="shared" si="292"/>
        <v>0</v>
      </c>
      <c r="CC418" s="246">
        <f t="shared" si="293"/>
        <v>0</v>
      </c>
      <c r="CD418" s="243">
        <f t="shared" si="294"/>
        <v>0</v>
      </c>
      <c r="CE418" s="243">
        <f t="shared" si="295"/>
        <v>0</v>
      </c>
      <c r="CF418" s="243">
        <f t="shared" si="296"/>
        <v>0</v>
      </c>
    </row>
    <row r="419" spans="1:84" ht="20.100000000000001" customHeight="1" x14ac:dyDescent="0.15">
      <c r="A419" s="252">
        <f>IF(A418="",ROW()-3-COUNTBLANK($A$4:$A418),A418+1)</f>
        <v>416</v>
      </c>
      <c r="B419" s="253">
        <f>IF(A419="","",IF(B418="",ROW()-3-COUNTBLANK($B$4:$B418),B418+1))</f>
        <v>416</v>
      </c>
      <c r="C419" s="239" t="str">
        <f t="shared" si="261"/>
        <v>S</v>
      </c>
      <c r="D419" s="240"/>
      <c r="E419" s="241" t="str">
        <f>IF(D419="","",COUNTIF($D$4:D419,D419))</f>
        <v/>
      </c>
      <c r="F419" s="310" t="str">
        <f>IF(D419="","",VLOOKUP(D419,'様式A-2'!$B$10:$E$434,4,0))</f>
        <v/>
      </c>
      <c r="G419" s="241"/>
      <c r="H419" s="241"/>
      <c r="I419" s="241"/>
      <c r="J419" s="241"/>
      <c r="K419" s="241"/>
      <c r="L419" s="346"/>
      <c r="M419" s="346"/>
      <c r="N419" s="346"/>
      <c r="O419" s="346"/>
      <c r="P419" s="388"/>
      <c r="Q419" s="242">
        <f t="shared" si="262"/>
        <v>0</v>
      </c>
      <c r="R419" s="243">
        <f t="shared" si="263"/>
        <v>0</v>
      </c>
      <c r="S419" s="243" t="str">
        <f t="shared" si="264"/>
        <v/>
      </c>
      <c r="T419" s="241"/>
      <c r="U419" s="241" t="str">
        <f t="shared" si="265"/>
        <v/>
      </c>
      <c r="V419" s="241" t="str">
        <f t="shared" si="299"/>
        <v/>
      </c>
      <c r="W419" s="241"/>
      <c r="X419" s="241"/>
      <c r="Y419" s="241" t="str">
        <f t="shared" si="266"/>
        <v/>
      </c>
      <c r="Z419" s="241" t="str">
        <f t="shared" si="267"/>
        <v/>
      </c>
      <c r="AA419" s="241" t="str">
        <f t="shared" si="258"/>
        <v/>
      </c>
      <c r="AB419" s="241" t="str">
        <f t="shared" si="268"/>
        <v/>
      </c>
      <c r="AC419" s="241" t="str">
        <f t="shared" si="269"/>
        <v/>
      </c>
      <c r="AD419" s="241" t="str">
        <f t="shared" si="270"/>
        <v/>
      </c>
      <c r="AE419" s="241" t="str">
        <f t="shared" si="259"/>
        <v/>
      </c>
      <c r="AF419" s="241" t="str">
        <f t="shared" si="260"/>
        <v/>
      </c>
      <c r="AG419" s="241"/>
      <c r="AH419" s="242" t="str">
        <f t="shared" si="298"/>
        <v/>
      </c>
      <c r="AI419" s="242" t="str">
        <f t="shared" si="271"/>
        <v/>
      </c>
      <c r="BG419" s="245">
        <f t="shared" si="272"/>
        <v>0</v>
      </c>
      <c r="BH419" s="242">
        <f t="shared" si="273"/>
        <v>0</v>
      </c>
      <c r="BI419" s="242">
        <f t="shared" si="274"/>
        <v>0</v>
      </c>
      <c r="BJ419" s="242">
        <f t="shared" si="275"/>
        <v>0</v>
      </c>
      <c r="BK419" s="351">
        <f t="shared" si="276"/>
        <v>0</v>
      </c>
      <c r="BL419" s="246">
        <f t="shared" si="277"/>
        <v>0</v>
      </c>
      <c r="BM419" s="243">
        <f t="shared" si="278"/>
        <v>0</v>
      </c>
      <c r="BN419" s="243">
        <f t="shared" si="279"/>
        <v>0</v>
      </c>
      <c r="BO419" s="247">
        <f t="shared" si="280"/>
        <v>0</v>
      </c>
      <c r="BP419" s="248">
        <f t="shared" si="281"/>
        <v>0</v>
      </c>
      <c r="BQ419" s="243">
        <f t="shared" si="282"/>
        <v>0</v>
      </c>
      <c r="BR419" s="243">
        <f t="shared" si="283"/>
        <v>0</v>
      </c>
      <c r="BS419" s="249">
        <f t="shared" si="284"/>
        <v>0</v>
      </c>
      <c r="BT419" s="255" t="str">
        <f t="shared" si="297"/>
        <v/>
      </c>
      <c r="BU419" s="350">
        <f t="shared" si="285"/>
        <v>0</v>
      </c>
      <c r="BV419" s="350">
        <f t="shared" si="286"/>
        <v>0</v>
      </c>
      <c r="BW419" s="350">
        <f t="shared" si="287"/>
        <v>0</v>
      </c>
      <c r="BX419" s="353">
        <f t="shared" si="288"/>
        <v>0</v>
      </c>
      <c r="BY419" s="246">
        <f t="shared" si="289"/>
        <v>0</v>
      </c>
      <c r="BZ419" s="243">
        <f t="shared" si="290"/>
        <v>0</v>
      </c>
      <c r="CA419" s="243">
        <f t="shared" si="291"/>
        <v>0</v>
      </c>
      <c r="CB419" s="247">
        <f t="shared" si="292"/>
        <v>0</v>
      </c>
      <c r="CC419" s="246">
        <f t="shared" si="293"/>
        <v>0</v>
      </c>
      <c r="CD419" s="243">
        <f t="shared" si="294"/>
        <v>0</v>
      </c>
      <c r="CE419" s="243">
        <f t="shared" si="295"/>
        <v>0</v>
      </c>
      <c r="CF419" s="243">
        <f t="shared" si="296"/>
        <v>0</v>
      </c>
    </row>
    <row r="420" spans="1:84" ht="20.100000000000001" customHeight="1" x14ac:dyDescent="0.15">
      <c r="A420" s="252">
        <f>IF(A419="",ROW()-3-COUNTBLANK($A$4:$A419),A419+1)</f>
        <v>417</v>
      </c>
      <c r="B420" s="253">
        <f>IF(A420="","",IF(B419="",ROW()-3-COUNTBLANK($B$4:$B419),B419+1))</f>
        <v>417</v>
      </c>
      <c r="C420" s="239" t="str">
        <f t="shared" si="261"/>
        <v>S</v>
      </c>
      <c r="D420" s="240"/>
      <c r="E420" s="241" t="str">
        <f>IF(D420="","",COUNTIF($D$4:D420,D420))</f>
        <v/>
      </c>
      <c r="F420" s="310" t="str">
        <f>IF(D420="","",VLOOKUP(D420,'様式A-2'!$B$10:$E$434,4,0))</f>
        <v/>
      </c>
      <c r="G420" s="241"/>
      <c r="H420" s="241"/>
      <c r="I420" s="241"/>
      <c r="J420" s="241"/>
      <c r="K420" s="241"/>
      <c r="L420" s="346"/>
      <c r="M420" s="346"/>
      <c r="N420" s="346"/>
      <c r="O420" s="346"/>
      <c r="P420" s="388"/>
      <c r="Q420" s="242">
        <f t="shared" si="262"/>
        <v>0</v>
      </c>
      <c r="R420" s="243">
        <f t="shared" si="263"/>
        <v>0</v>
      </c>
      <c r="S420" s="243" t="str">
        <f t="shared" si="264"/>
        <v/>
      </c>
      <c r="T420" s="241"/>
      <c r="U420" s="241" t="str">
        <f t="shared" si="265"/>
        <v/>
      </c>
      <c r="V420" s="241" t="str">
        <f t="shared" si="299"/>
        <v/>
      </c>
      <c r="W420" s="241"/>
      <c r="X420" s="241"/>
      <c r="Y420" s="241" t="str">
        <f t="shared" si="266"/>
        <v/>
      </c>
      <c r="Z420" s="241" t="str">
        <f t="shared" si="267"/>
        <v/>
      </c>
      <c r="AA420" s="241" t="str">
        <f t="shared" si="258"/>
        <v/>
      </c>
      <c r="AB420" s="241" t="str">
        <f t="shared" si="268"/>
        <v/>
      </c>
      <c r="AC420" s="241" t="str">
        <f t="shared" si="269"/>
        <v/>
      </c>
      <c r="AD420" s="241" t="str">
        <f t="shared" si="270"/>
        <v/>
      </c>
      <c r="AE420" s="241" t="str">
        <f t="shared" si="259"/>
        <v/>
      </c>
      <c r="AF420" s="241" t="str">
        <f t="shared" si="260"/>
        <v/>
      </c>
      <c r="AG420" s="241"/>
      <c r="AH420" s="242" t="str">
        <f t="shared" si="298"/>
        <v/>
      </c>
      <c r="AI420" s="242" t="str">
        <f t="shared" si="271"/>
        <v/>
      </c>
      <c r="BG420" s="245">
        <f t="shared" si="272"/>
        <v>0</v>
      </c>
      <c r="BH420" s="242">
        <f t="shared" si="273"/>
        <v>0</v>
      </c>
      <c r="BI420" s="242">
        <f t="shared" si="274"/>
        <v>0</v>
      </c>
      <c r="BJ420" s="242">
        <f t="shared" si="275"/>
        <v>0</v>
      </c>
      <c r="BK420" s="351">
        <f t="shared" si="276"/>
        <v>0</v>
      </c>
      <c r="BL420" s="246">
        <f t="shared" si="277"/>
        <v>0</v>
      </c>
      <c r="BM420" s="243">
        <f t="shared" si="278"/>
        <v>0</v>
      </c>
      <c r="BN420" s="243">
        <f t="shared" si="279"/>
        <v>0</v>
      </c>
      <c r="BO420" s="247">
        <f t="shared" si="280"/>
        <v>0</v>
      </c>
      <c r="BP420" s="248">
        <f t="shared" si="281"/>
        <v>0</v>
      </c>
      <c r="BQ420" s="243">
        <f t="shared" si="282"/>
        <v>0</v>
      </c>
      <c r="BR420" s="243">
        <f t="shared" si="283"/>
        <v>0</v>
      </c>
      <c r="BS420" s="249">
        <f t="shared" si="284"/>
        <v>0</v>
      </c>
      <c r="BT420" s="255" t="str">
        <f t="shared" si="297"/>
        <v/>
      </c>
      <c r="BU420" s="350">
        <f t="shared" si="285"/>
        <v>0</v>
      </c>
      <c r="BV420" s="350">
        <f t="shared" si="286"/>
        <v>0</v>
      </c>
      <c r="BW420" s="350">
        <f t="shared" si="287"/>
        <v>0</v>
      </c>
      <c r="BX420" s="353">
        <f t="shared" si="288"/>
        <v>0</v>
      </c>
      <c r="BY420" s="246">
        <f t="shared" si="289"/>
        <v>0</v>
      </c>
      <c r="BZ420" s="243">
        <f t="shared" si="290"/>
        <v>0</v>
      </c>
      <c r="CA420" s="243">
        <f t="shared" si="291"/>
        <v>0</v>
      </c>
      <c r="CB420" s="247">
        <f t="shared" si="292"/>
        <v>0</v>
      </c>
      <c r="CC420" s="246">
        <f t="shared" si="293"/>
        <v>0</v>
      </c>
      <c r="CD420" s="243">
        <f t="shared" si="294"/>
        <v>0</v>
      </c>
      <c r="CE420" s="243">
        <f t="shared" si="295"/>
        <v>0</v>
      </c>
      <c r="CF420" s="243">
        <f t="shared" si="296"/>
        <v>0</v>
      </c>
    </row>
    <row r="421" spans="1:84" ht="20.100000000000001" customHeight="1" x14ac:dyDescent="0.15">
      <c r="A421" s="252">
        <f>IF(A420="",ROW()-3-COUNTBLANK($A$4:$A420),A420+1)</f>
        <v>418</v>
      </c>
      <c r="B421" s="253">
        <f>IF(A421="","",IF(B420="",ROW()-3-COUNTBLANK($B$4:$B420),B420+1))</f>
        <v>418</v>
      </c>
      <c r="C421" s="239" t="str">
        <f t="shared" si="261"/>
        <v>S</v>
      </c>
      <c r="D421" s="240"/>
      <c r="E421" s="241" t="str">
        <f>IF(D421="","",COUNTIF($D$4:D421,D421))</f>
        <v/>
      </c>
      <c r="F421" s="310" t="str">
        <f>IF(D421="","",VLOOKUP(D421,'様式A-2'!$B$10:$E$434,4,0))</f>
        <v/>
      </c>
      <c r="G421" s="241"/>
      <c r="H421" s="241"/>
      <c r="I421" s="241"/>
      <c r="J421" s="241"/>
      <c r="K421" s="241"/>
      <c r="L421" s="346"/>
      <c r="M421" s="346"/>
      <c r="N421" s="346"/>
      <c r="O421" s="346"/>
      <c r="P421" s="388"/>
      <c r="Q421" s="242">
        <f t="shared" si="262"/>
        <v>0</v>
      </c>
      <c r="R421" s="243">
        <f t="shared" si="263"/>
        <v>0</v>
      </c>
      <c r="S421" s="243" t="str">
        <f t="shared" si="264"/>
        <v/>
      </c>
      <c r="T421" s="241"/>
      <c r="U421" s="241" t="str">
        <f t="shared" si="265"/>
        <v/>
      </c>
      <c r="V421" s="241" t="str">
        <f t="shared" si="299"/>
        <v/>
      </c>
      <c r="W421" s="241"/>
      <c r="X421" s="241"/>
      <c r="Y421" s="241" t="str">
        <f t="shared" si="266"/>
        <v/>
      </c>
      <c r="Z421" s="241" t="str">
        <f t="shared" si="267"/>
        <v/>
      </c>
      <c r="AA421" s="241" t="str">
        <f t="shared" si="258"/>
        <v/>
      </c>
      <c r="AB421" s="241" t="str">
        <f t="shared" si="268"/>
        <v/>
      </c>
      <c r="AC421" s="241" t="str">
        <f t="shared" si="269"/>
        <v/>
      </c>
      <c r="AD421" s="241" t="str">
        <f t="shared" si="270"/>
        <v/>
      </c>
      <c r="AE421" s="241" t="str">
        <f t="shared" si="259"/>
        <v/>
      </c>
      <c r="AF421" s="241" t="str">
        <f t="shared" si="260"/>
        <v/>
      </c>
      <c r="AG421" s="241"/>
      <c r="AH421" s="242" t="str">
        <f t="shared" si="298"/>
        <v/>
      </c>
      <c r="AI421" s="242" t="str">
        <f t="shared" si="271"/>
        <v/>
      </c>
      <c r="BG421" s="245">
        <f t="shared" si="272"/>
        <v>0</v>
      </c>
      <c r="BH421" s="242">
        <f t="shared" si="273"/>
        <v>0</v>
      </c>
      <c r="BI421" s="242">
        <f t="shared" si="274"/>
        <v>0</v>
      </c>
      <c r="BJ421" s="242">
        <f t="shared" si="275"/>
        <v>0</v>
      </c>
      <c r="BK421" s="351">
        <f t="shared" si="276"/>
        <v>0</v>
      </c>
      <c r="BL421" s="246">
        <f t="shared" si="277"/>
        <v>0</v>
      </c>
      <c r="BM421" s="243">
        <f t="shared" si="278"/>
        <v>0</v>
      </c>
      <c r="BN421" s="243">
        <f t="shared" si="279"/>
        <v>0</v>
      </c>
      <c r="BO421" s="247">
        <f t="shared" si="280"/>
        <v>0</v>
      </c>
      <c r="BP421" s="248">
        <f t="shared" si="281"/>
        <v>0</v>
      </c>
      <c r="BQ421" s="243">
        <f t="shared" si="282"/>
        <v>0</v>
      </c>
      <c r="BR421" s="243">
        <f t="shared" si="283"/>
        <v>0</v>
      </c>
      <c r="BS421" s="249">
        <f t="shared" si="284"/>
        <v>0</v>
      </c>
      <c r="BT421" s="255" t="str">
        <f t="shared" si="297"/>
        <v/>
      </c>
      <c r="BU421" s="350">
        <f t="shared" si="285"/>
        <v>0</v>
      </c>
      <c r="BV421" s="350">
        <f t="shared" si="286"/>
        <v>0</v>
      </c>
      <c r="BW421" s="350">
        <f t="shared" si="287"/>
        <v>0</v>
      </c>
      <c r="BX421" s="353">
        <f t="shared" si="288"/>
        <v>0</v>
      </c>
      <c r="BY421" s="246">
        <f t="shared" si="289"/>
        <v>0</v>
      </c>
      <c r="BZ421" s="243">
        <f t="shared" si="290"/>
        <v>0</v>
      </c>
      <c r="CA421" s="243">
        <f t="shared" si="291"/>
        <v>0</v>
      </c>
      <c r="CB421" s="247">
        <f t="shared" si="292"/>
        <v>0</v>
      </c>
      <c r="CC421" s="246">
        <f t="shared" si="293"/>
        <v>0</v>
      </c>
      <c r="CD421" s="243">
        <f t="shared" si="294"/>
        <v>0</v>
      </c>
      <c r="CE421" s="243">
        <f t="shared" si="295"/>
        <v>0</v>
      </c>
      <c r="CF421" s="243">
        <f t="shared" si="296"/>
        <v>0</v>
      </c>
    </row>
    <row r="422" spans="1:84" ht="20.100000000000001" customHeight="1" x14ac:dyDescent="0.15">
      <c r="A422" s="252">
        <f>IF(A421="",ROW()-3-COUNTBLANK($A$4:$A421),A421+1)</f>
        <v>419</v>
      </c>
      <c r="B422" s="253">
        <f>IF(A422="","",IF(B421="",ROW()-3-COUNTBLANK($B$4:$B421),B421+1))</f>
        <v>419</v>
      </c>
      <c r="C422" s="239" t="str">
        <f t="shared" si="261"/>
        <v>S</v>
      </c>
      <c r="D422" s="240"/>
      <c r="E422" s="241" t="str">
        <f>IF(D422="","",COUNTIF($D$4:D422,D422))</f>
        <v/>
      </c>
      <c r="F422" s="310" t="str">
        <f>IF(D422="","",VLOOKUP(D422,'様式A-2'!$B$10:$E$434,4,0))</f>
        <v/>
      </c>
      <c r="G422" s="241"/>
      <c r="H422" s="241"/>
      <c r="I422" s="241"/>
      <c r="J422" s="241"/>
      <c r="K422" s="241"/>
      <c r="L422" s="346"/>
      <c r="M422" s="346"/>
      <c r="N422" s="346"/>
      <c r="O422" s="346"/>
      <c r="P422" s="388"/>
      <c r="Q422" s="242">
        <f t="shared" si="262"/>
        <v>0</v>
      </c>
      <c r="R422" s="243">
        <f t="shared" si="263"/>
        <v>0</v>
      </c>
      <c r="S422" s="243" t="str">
        <f t="shared" si="264"/>
        <v/>
      </c>
      <c r="T422" s="241"/>
      <c r="U422" s="241" t="str">
        <f t="shared" si="265"/>
        <v/>
      </c>
      <c r="V422" s="241" t="str">
        <f t="shared" si="299"/>
        <v/>
      </c>
      <c r="W422" s="241"/>
      <c r="X422" s="241"/>
      <c r="Y422" s="241" t="str">
        <f t="shared" si="266"/>
        <v/>
      </c>
      <c r="Z422" s="241" t="str">
        <f t="shared" si="267"/>
        <v/>
      </c>
      <c r="AA422" s="241" t="str">
        <f t="shared" si="258"/>
        <v/>
      </c>
      <c r="AB422" s="241" t="str">
        <f t="shared" si="268"/>
        <v/>
      </c>
      <c r="AC422" s="241" t="str">
        <f t="shared" si="269"/>
        <v/>
      </c>
      <c r="AD422" s="241" t="str">
        <f t="shared" si="270"/>
        <v/>
      </c>
      <c r="AE422" s="241" t="str">
        <f t="shared" si="259"/>
        <v/>
      </c>
      <c r="AF422" s="241" t="str">
        <f t="shared" si="260"/>
        <v/>
      </c>
      <c r="AG422" s="241"/>
      <c r="AH422" s="242" t="str">
        <f t="shared" si="298"/>
        <v/>
      </c>
      <c r="AI422" s="242" t="str">
        <f t="shared" si="271"/>
        <v/>
      </c>
      <c r="BG422" s="245">
        <f t="shared" si="272"/>
        <v>0</v>
      </c>
      <c r="BH422" s="242">
        <f t="shared" si="273"/>
        <v>0</v>
      </c>
      <c r="BI422" s="242">
        <f t="shared" si="274"/>
        <v>0</v>
      </c>
      <c r="BJ422" s="242">
        <f t="shared" si="275"/>
        <v>0</v>
      </c>
      <c r="BK422" s="351">
        <f t="shared" si="276"/>
        <v>0</v>
      </c>
      <c r="BL422" s="246">
        <f t="shared" si="277"/>
        <v>0</v>
      </c>
      <c r="BM422" s="243">
        <f t="shared" si="278"/>
        <v>0</v>
      </c>
      <c r="BN422" s="243">
        <f t="shared" si="279"/>
        <v>0</v>
      </c>
      <c r="BO422" s="247">
        <f t="shared" si="280"/>
        <v>0</v>
      </c>
      <c r="BP422" s="248">
        <f t="shared" si="281"/>
        <v>0</v>
      </c>
      <c r="BQ422" s="243">
        <f t="shared" si="282"/>
        <v>0</v>
      </c>
      <c r="BR422" s="243">
        <f t="shared" si="283"/>
        <v>0</v>
      </c>
      <c r="BS422" s="249">
        <f t="shared" si="284"/>
        <v>0</v>
      </c>
      <c r="BT422" s="255" t="str">
        <f t="shared" si="297"/>
        <v/>
      </c>
      <c r="BU422" s="350">
        <f t="shared" si="285"/>
        <v>0</v>
      </c>
      <c r="BV422" s="350">
        <f t="shared" si="286"/>
        <v>0</v>
      </c>
      <c r="BW422" s="350">
        <f t="shared" si="287"/>
        <v>0</v>
      </c>
      <c r="BX422" s="353">
        <f t="shared" si="288"/>
        <v>0</v>
      </c>
      <c r="BY422" s="246">
        <f t="shared" si="289"/>
        <v>0</v>
      </c>
      <c r="BZ422" s="243">
        <f t="shared" si="290"/>
        <v>0</v>
      </c>
      <c r="CA422" s="243">
        <f t="shared" si="291"/>
        <v>0</v>
      </c>
      <c r="CB422" s="247">
        <f t="shared" si="292"/>
        <v>0</v>
      </c>
      <c r="CC422" s="246">
        <f t="shared" si="293"/>
        <v>0</v>
      </c>
      <c r="CD422" s="243">
        <f t="shared" si="294"/>
        <v>0</v>
      </c>
      <c r="CE422" s="243">
        <f t="shared" si="295"/>
        <v>0</v>
      </c>
      <c r="CF422" s="243">
        <f t="shared" si="296"/>
        <v>0</v>
      </c>
    </row>
    <row r="423" spans="1:84" ht="20.100000000000001" customHeight="1" x14ac:dyDescent="0.15">
      <c r="A423" s="252">
        <f>IF(A422="",ROW()-3-COUNTBLANK($A$4:$A422),A422+1)</f>
        <v>420</v>
      </c>
      <c r="B423" s="253">
        <f>IF(A423="","",IF(B422="",ROW()-3-COUNTBLANK($B$4:$B422),B422+1))</f>
        <v>420</v>
      </c>
      <c r="C423" s="239" t="str">
        <f t="shared" si="261"/>
        <v>S</v>
      </c>
      <c r="D423" s="240"/>
      <c r="E423" s="241" t="str">
        <f>IF(D423="","",COUNTIF($D$4:D423,D423))</f>
        <v/>
      </c>
      <c r="F423" s="310" t="str">
        <f>IF(D423="","",VLOOKUP(D423,'様式A-2'!$B$10:$E$434,4,0))</f>
        <v/>
      </c>
      <c r="G423" s="241"/>
      <c r="H423" s="241"/>
      <c r="I423" s="241"/>
      <c r="J423" s="241"/>
      <c r="K423" s="241"/>
      <c r="L423" s="346"/>
      <c r="M423" s="346"/>
      <c r="N423" s="346"/>
      <c r="O423" s="346"/>
      <c r="P423" s="388"/>
      <c r="Q423" s="242">
        <f t="shared" si="262"/>
        <v>0</v>
      </c>
      <c r="R423" s="243">
        <f t="shared" si="263"/>
        <v>0</v>
      </c>
      <c r="S423" s="243" t="str">
        <f t="shared" si="264"/>
        <v/>
      </c>
      <c r="T423" s="241"/>
      <c r="U423" s="241" t="str">
        <f t="shared" si="265"/>
        <v/>
      </c>
      <c r="V423" s="241" t="str">
        <f t="shared" si="299"/>
        <v/>
      </c>
      <c r="W423" s="241"/>
      <c r="X423" s="241"/>
      <c r="Y423" s="241" t="str">
        <f t="shared" si="266"/>
        <v/>
      </c>
      <c r="Z423" s="241" t="str">
        <f t="shared" si="267"/>
        <v/>
      </c>
      <c r="AA423" s="241" t="str">
        <f t="shared" si="258"/>
        <v/>
      </c>
      <c r="AB423" s="241" t="str">
        <f t="shared" si="268"/>
        <v/>
      </c>
      <c r="AC423" s="241" t="str">
        <f t="shared" si="269"/>
        <v/>
      </c>
      <c r="AD423" s="241" t="str">
        <f t="shared" si="270"/>
        <v/>
      </c>
      <c r="AE423" s="241" t="str">
        <f t="shared" si="259"/>
        <v/>
      </c>
      <c r="AF423" s="241" t="str">
        <f t="shared" si="260"/>
        <v/>
      </c>
      <c r="AG423" s="241"/>
      <c r="AH423" s="242" t="str">
        <f t="shared" si="298"/>
        <v/>
      </c>
      <c r="AI423" s="242" t="str">
        <f t="shared" si="271"/>
        <v/>
      </c>
      <c r="BG423" s="245">
        <f t="shared" si="272"/>
        <v>0</v>
      </c>
      <c r="BH423" s="242">
        <f t="shared" si="273"/>
        <v>0</v>
      </c>
      <c r="BI423" s="242">
        <f t="shared" si="274"/>
        <v>0</v>
      </c>
      <c r="BJ423" s="242">
        <f t="shared" si="275"/>
        <v>0</v>
      </c>
      <c r="BK423" s="351">
        <f t="shared" si="276"/>
        <v>0</v>
      </c>
      <c r="BL423" s="246">
        <f t="shared" si="277"/>
        <v>0</v>
      </c>
      <c r="BM423" s="243">
        <f t="shared" si="278"/>
        <v>0</v>
      </c>
      <c r="BN423" s="243">
        <f t="shared" si="279"/>
        <v>0</v>
      </c>
      <c r="BO423" s="247">
        <f t="shared" si="280"/>
        <v>0</v>
      </c>
      <c r="BP423" s="248">
        <f t="shared" si="281"/>
        <v>0</v>
      </c>
      <c r="BQ423" s="243">
        <f t="shared" si="282"/>
        <v>0</v>
      </c>
      <c r="BR423" s="243">
        <f t="shared" si="283"/>
        <v>0</v>
      </c>
      <c r="BS423" s="249">
        <f t="shared" si="284"/>
        <v>0</v>
      </c>
      <c r="BT423" s="255" t="str">
        <f t="shared" si="297"/>
        <v/>
      </c>
      <c r="BU423" s="350">
        <f t="shared" si="285"/>
        <v>0</v>
      </c>
      <c r="BV423" s="350">
        <f t="shared" si="286"/>
        <v>0</v>
      </c>
      <c r="BW423" s="350">
        <f t="shared" si="287"/>
        <v>0</v>
      </c>
      <c r="BX423" s="353">
        <f t="shared" si="288"/>
        <v>0</v>
      </c>
      <c r="BY423" s="246">
        <f t="shared" si="289"/>
        <v>0</v>
      </c>
      <c r="BZ423" s="243">
        <f t="shared" si="290"/>
        <v>0</v>
      </c>
      <c r="CA423" s="243">
        <f t="shared" si="291"/>
        <v>0</v>
      </c>
      <c r="CB423" s="247">
        <f t="shared" si="292"/>
        <v>0</v>
      </c>
      <c r="CC423" s="246">
        <f t="shared" si="293"/>
        <v>0</v>
      </c>
      <c r="CD423" s="243">
        <f t="shared" si="294"/>
        <v>0</v>
      </c>
      <c r="CE423" s="243">
        <f t="shared" si="295"/>
        <v>0</v>
      </c>
      <c r="CF423" s="243">
        <f t="shared" si="296"/>
        <v>0</v>
      </c>
    </row>
    <row r="424" spans="1:84" ht="20.100000000000001" customHeight="1" x14ac:dyDescent="0.15">
      <c r="A424" s="252">
        <f>IF(A423="",ROW()-3-COUNTBLANK($A$4:$A423),A423+1)</f>
        <v>421</v>
      </c>
      <c r="B424" s="253">
        <f>IF(A424="","",IF(B423="",ROW()-3-COUNTBLANK($B$4:$B423),B423+1))</f>
        <v>421</v>
      </c>
      <c r="C424" s="239" t="str">
        <f t="shared" si="261"/>
        <v>S</v>
      </c>
      <c r="D424" s="240"/>
      <c r="E424" s="241" t="str">
        <f>IF(D424="","",COUNTIF($D$4:D424,D424))</f>
        <v/>
      </c>
      <c r="F424" s="310" t="str">
        <f>IF(D424="","",VLOOKUP(D424,'様式A-2'!$B$10:$E$434,4,0))</f>
        <v/>
      </c>
      <c r="G424" s="241"/>
      <c r="H424" s="241"/>
      <c r="I424" s="241"/>
      <c r="J424" s="241"/>
      <c r="K424" s="241"/>
      <c r="L424" s="346"/>
      <c r="M424" s="346"/>
      <c r="N424" s="346"/>
      <c r="O424" s="346"/>
      <c r="P424" s="388"/>
      <c r="Q424" s="242">
        <f t="shared" si="262"/>
        <v>0</v>
      </c>
      <c r="R424" s="243">
        <f t="shared" si="263"/>
        <v>0</v>
      </c>
      <c r="S424" s="243" t="str">
        <f t="shared" si="264"/>
        <v/>
      </c>
      <c r="T424" s="241"/>
      <c r="U424" s="241" t="str">
        <f t="shared" si="265"/>
        <v/>
      </c>
      <c r="V424" s="241" t="str">
        <f t="shared" si="299"/>
        <v/>
      </c>
      <c r="W424" s="241"/>
      <c r="X424" s="241"/>
      <c r="Y424" s="241" t="str">
        <f t="shared" si="266"/>
        <v/>
      </c>
      <c r="Z424" s="241" t="str">
        <f t="shared" si="267"/>
        <v/>
      </c>
      <c r="AA424" s="241" t="str">
        <f t="shared" si="258"/>
        <v/>
      </c>
      <c r="AB424" s="241" t="str">
        <f t="shared" si="268"/>
        <v/>
      </c>
      <c r="AC424" s="241" t="str">
        <f t="shared" si="269"/>
        <v/>
      </c>
      <c r="AD424" s="241" t="str">
        <f t="shared" si="270"/>
        <v/>
      </c>
      <c r="AE424" s="241" t="str">
        <f t="shared" si="259"/>
        <v/>
      </c>
      <c r="AF424" s="241" t="str">
        <f t="shared" si="260"/>
        <v/>
      </c>
      <c r="AG424" s="241"/>
      <c r="AH424" s="242" t="str">
        <f t="shared" si="298"/>
        <v/>
      </c>
      <c r="AI424" s="242" t="str">
        <f t="shared" si="271"/>
        <v/>
      </c>
      <c r="BG424" s="245">
        <f t="shared" si="272"/>
        <v>0</v>
      </c>
      <c r="BH424" s="242">
        <f t="shared" si="273"/>
        <v>0</v>
      </c>
      <c r="BI424" s="242">
        <f t="shared" si="274"/>
        <v>0</v>
      </c>
      <c r="BJ424" s="242">
        <f t="shared" si="275"/>
        <v>0</v>
      </c>
      <c r="BK424" s="351">
        <f t="shared" si="276"/>
        <v>0</v>
      </c>
      <c r="BL424" s="246">
        <f t="shared" si="277"/>
        <v>0</v>
      </c>
      <c r="BM424" s="243">
        <f t="shared" si="278"/>
        <v>0</v>
      </c>
      <c r="BN424" s="243">
        <f t="shared" si="279"/>
        <v>0</v>
      </c>
      <c r="BO424" s="247">
        <f t="shared" si="280"/>
        <v>0</v>
      </c>
      <c r="BP424" s="248">
        <f t="shared" si="281"/>
        <v>0</v>
      </c>
      <c r="BQ424" s="243">
        <f t="shared" si="282"/>
        <v>0</v>
      </c>
      <c r="BR424" s="243">
        <f t="shared" si="283"/>
        <v>0</v>
      </c>
      <c r="BS424" s="249">
        <f t="shared" si="284"/>
        <v>0</v>
      </c>
      <c r="BT424" s="255" t="str">
        <f t="shared" si="297"/>
        <v/>
      </c>
      <c r="BU424" s="350">
        <f t="shared" si="285"/>
        <v>0</v>
      </c>
      <c r="BV424" s="350">
        <f t="shared" si="286"/>
        <v>0</v>
      </c>
      <c r="BW424" s="350">
        <f t="shared" si="287"/>
        <v>0</v>
      </c>
      <c r="BX424" s="353">
        <f t="shared" si="288"/>
        <v>0</v>
      </c>
      <c r="BY424" s="246">
        <f t="shared" si="289"/>
        <v>0</v>
      </c>
      <c r="BZ424" s="243">
        <f t="shared" si="290"/>
        <v>0</v>
      </c>
      <c r="CA424" s="243">
        <f t="shared" si="291"/>
        <v>0</v>
      </c>
      <c r="CB424" s="247">
        <f t="shared" si="292"/>
        <v>0</v>
      </c>
      <c r="CC424" s="246">
        <f t="shared" si="293"/>
        <v>0</v>
      </c>
      <c r="CD424" s="243">
        <f t="shared" si="294"/>
        <v>0</v>
      </c>
      <c r="CE424" s="243">
        <f t="shared" si="295"/>
        <v>0</v>
      </c>
      <c r="CF424" s="243">
        <f t="shared" si="296"/>
        <v>0</v>
      </c>
    </row>
    <row r="425" spans="1:84" ht="20.100000000000001" customHeight="1" x14ac:dyDescent="0.15">
      <c r="A425" s="252">
        <f>IF(A424="",ROW()-3-COUNTBLANK($A$4:$A424),A424+1)</f>
        <v>422</v>
      </c>
      <c r="B425" s="253">
        <f>IF(A425="","",IF(B424="",ROW()-3-COUNTBLANK($B$4:$B424),B424+1))</f>
        <v>422</v>
      </c>
      <c r="C425" s="239" t="str">
        <f t="shared" si="261"/>
        <v>S</v>
      </c>
      <c r="D425" s="240"/>
      <c r="E425" s="241" t="str">
        <f>IF(D425="","",COUNTIF($D$4:D425,D425))</f>
        <v/>
      </c>
      <c r="F425" s="310" t="str">
        <f>IF(D425="","",VLOOKUP(D425,'様式A-2'!$B$10:$E$434,4,0))</f>
        <v/>
      </c>
      <c r="G425" s="241"/>
      <c r="H425" s="241"/>
      <c r="I425" s="241"/>
      <c r="J425" s="241"/>
      <c r="K425" s="241"/>
      <c r="L425" s="346"/>
      <c r="M425" s="346"/>
      <c r="N425" s="346"/>
      <c r="O425" s="346"/>
      <c r="P425" s="388"/>
      <c r="Q425" s="242">
        <f t="shared" si="262"/>
        <v>0</v>
      </c>
      <c r="R425" s="243">
        <f t="shared" si="263"/>
        <v>0</v>
      </c>
      <c r="S425" s="243" t="str">
        <f t="shared" si="264"/>
        <v/>
      </c>
      <c r="T425" s="241"/>
      <c r="U425" s="241" t="str">
        <f t="shared" si="265"/>
        <v/>
      </c>
      <c r="V425" s="241" t="str">
        <f t="shared" si="299"/>
        <v/>
      </c>
      <c r="W425" s="241"/>
      <c r="X425" s="241"/>
      <c r="Y425" s="241" t="str">
        <f t="shared" si="266"/>
        <v/>
      </c>
      <c r="Z425" s="241" t="str">
        <f t="shared" si="267"/>
        <v/>
      </c>
      <c r="AA425" s="241" t="str">
        <f t="shared" si="258"/>
        <v/>
      </c>
      <c r="AB425" s="241" t="str">
        <f t="shared" si="268"/>
        <v/>
      </c>
      <c r="AC425" s="241" t="str">
        <f t="shared" si="269"/>
        <v/>
      </c>
      <c r="AD425" s="241" t="str">
        <f t="shared" si="270"/>
        <v/>
      </c>
      <c r="AE425" s="241" t="str">
        <f t="shared" si="259"/>
        <v/>
      </c>
      <c r="AF425" s="241" t="str">
        <f t="shared" si="260"/>
        <v/>
      </c>
      <c r="AG425" s="241"/>
      <c r="AH425" s="242" t="str">
        <f t="shared" si="298"/>
        <v/>
      </c>
      <c r="AI425" s="242" t="str">
        <f t="shared" si="271"/>
        <v/>
      </c>
      <c r="BG425" s="245">
        <f t="shared" si="272"/>
        <v>0</v>
      </c>
      <c r="BH425" s="242">
        <f t="shared" si="273"/>
        <v>0</v>
      </c>
      <c r="BI425" s="242">
        <f t="shared" si="274"/>
        <v>0</v>
      </c>
      <c r="BJ425" s="242">
        <f t="shared" si="275"/>
        <v>0</v>
      </c>
      <c r="BK425" s="351">
        <f t="shared" si="276"/>
        <v>0</v>
      </c>
      <c r="BL425" s="246">
        <f t="shared" si="277"/>
        <v>0</v>
      </c>
      <c r="BM425" s="243">
        <f t="shared" si="278"/>
        <v>0</v>
      </c>
      <c r="BN425" s="243">
        <f t="shared" si="279"/>
        <v>0</v>
      </c>
      <c r="BO425" s="247">
        <f t="shared" si="280"/>
        <v>0</v>
      </c>
      <c r="BP425" s="248">
        <f t="shared" si="281"/>
        <v>0</v>
      </c>
      <c r="BQ425" s="243">
        <f t="shared" si="282"/>
        <v>0</v>
      </c>
      <c r="BR425" s="243">
        <f t="shared" si="283"/>
        <v>0</v>
      </c>
      <c r="BS425" s="249">
        <f t="shared" si="284"/>
        <v>0</v>
      </c>
      <c r="BT425" s="255" t="str">
        <f t="shared" si="297"/>
        <v/>
      </c>
      <c r="BU425" s="350">
        <f t="shared" si="285"/>
        <v>0</v>
      </c>
      <c r="BV425" s="350">
        <f t="shared" si="286"/>
        <v>0</v>
      </c>
      <c r="BW425" s="350">
        <f t="shared" si="287"/>
        <v>0</v>
      </c>
      <c r="BX425" s="353">
        <f t="shared" si="288"/>
        <v>0</v>
      </c>
      <c r="BY425" s="246">
        <f t="shared" si="289"/>
        <v>0</v>
      </c>
      <c r="BZ425" s="243">
        <f t="shared" si="290"/>
        <v>0</v>
      </c>
      <c r="CA425" s="243">
        <f t="shared" si="291"/>
        <v>0</v>
      </c>
      <c r="CB425" s="247">
        <f t="shared" si="292"/>
        <v>0</v>
      </c>
      <c r="CC425" s="246">
        <f t="shared" si="293"/>
        <v>0</v>
      </c>
      <c r="CD425" s="243">
        <f t="shared" si="294"/>
        <v>0</v>
      </c>
      <c r="CE425" s="243">
        <f t="shared" si="295"/>
        <v>0</v>
      </c>
      <c r="CF425" s="243">
        <f t="shared" si="296"/>
        <v>0</v>
      </c>
    </row>
    <row r="426" spans="1:84" ht="20.100000000000001" customHeight="1" x14ac:dyDescent="0.15">
      <c r="A426" s="252">
        <f>IF(A425="",ROW()-3-COUNTBLANK($A$4:$A425),A425+1)</f>
        <v>423</v>
      </c>
      <c r="B426" s="253">
        <f>IF(A426="","",IF(B425="",ROW()-3-COUNTBLANK($B$4:$B425),B425+1))</f>
        <v>423</v>
      </c>
      <c r="C426" s="239" t="str">
        <f t="shared" si="261"/>
        <v>S</v>
      </c>
      <c r="D426" s="240"/>
      <c r="E426" s="241" t="str">
        <f>IF(D426="","",COUNTIF($D$4:D426,D426))</f>
        <v/>
      </c>
      <c r="F426" s="310" t="str">
        <f>IF(D426="","",VLOOKUP(D426,'様式A-2'!$B$10:$E$434,4,0))</f>
        <v/>
      </c>
      <c r="G426" s="241"/>
      <c r="H426" s="241"/>
      <c r="I426" s="241"/>
      <c r="J426" s="241"/>
      <c r="K426" s="241"/>
      <c r="L426" s="346"/>
      <c r="M426" s="346"/>
      <c r="N426" s="346"/>
      <c r="O426" s="346"/>
      <c r="P426" s="388"/>
      <c r="Q426" s="242">
        <f t="shared" si="262"/>
        <v>0</v>
      </c>
      <c r="R426" s="243">
        <f t="shared" si="263"/>
        <v>0</v>
      </c>
      <c r="S426" s="243" t="str">
        <f t="shared" si="264"/>
        <v/>
      </c>
      <c r="T426" s="241"/>
      <c r="U426" s="241" t="str">
        <f t="shared" si="265"/>
        <v/>
      </c>
      <c r="V426" s="241" t="str">
        <f t="shared" si="299"/>
        <v/>
      </c>
      <c r="W426" s="241"/>
      <c r="X426" s="241"/>
      <c r="Y426" s="241" t="str">
        <f t="shared" si="266"/>
        <v/>
      </c>
      <c r="Z426" s="241" t="str">
        <f t="shared" si="267"/>
        <v/>
      </c>
      <c r="AA426" s="241" t="str">
        <f t="shared" si="258"/>
        <v/>
      </c>
      <c r="AB426" s="241" t="str">
        <f t="shared" si="268"/>
        <v/>
      </c>
      <c r="AC426" s="241" t="str">
        <f t="shared" si="269"/>
        <v/>
      </c>
      <c r="AD426" s="241" t="str">
        <f t="shared" si="270"/>
        <v/>
      </c>
      <c r="AE426" s="241" t="str">
        <f t="shared" si="259"/>
        <v/>
      </c>
      <c r="AF426" s="241" t="str">
        <f t="shared" si="260"/>
        <v/>
      </c>
      <c r="AG426" s="241"/>
      <c r="AH426" s="242" t="str">
        <f t="shared" si="298"/>
        <v/>
      </c>
      <c r="AI426" s="242" t="str">
        <f t="shared" si="271"/>
        <v/>
      </c>
      <c r="BG426" s="245">
        <f t="shared" si="272"/>
        <v>0</v>
      </c>
      <c r="BH426" s="242">
        <f t="shared" si="273"/>
        <v>0</v>
      </c>
      <c r="BI426" s="242">
        <f t="shared" si="274"/>
        <v>0</v>
      </c>
      <c r="BJ426" s="242">
        <f t="shared" si="275"/>
        <v>0</v>
      </c>
      <c r="BK426" s="351">
        <f t="shared" si="276"/>
        <v>0</v>
      </c>
      <c r="BL426" s="246">
        <f t="shared" si="277"/>
        <v>0</v>
      </c>
      <c r="BM426" s="243">
        <f t="shared" si="278"/>
        <v>0</v>
      </c>
      <c r="BN426" s="243">
        <f t="shared" si="279"/>
        <v>0</v>
      </c>
      <c r="BO426" s="247">
        <f t="shared" si="280"/>
        <v>0</v>
      </c>
      <c r="BP426" s="248">
        <f t="shared" si="281"/>
        <v>0</v>
      </c>
      <c r="BQ426" s="243">
        <f t="shared" si="282"/>
        <v>0</v>
      </c>
      <c r="BR426" s="243">
        <f t="shared" si="283"/>
        <v>0</v>
      </c>
      <c r="BS426" s="249">
        <f t="shared" si="284"/>
        <v>0</v>
      </c>
      <c r="BT426" s="255" t="str">
        <f t="shared" si="297"/>
        <v/>
      </c>
      <c r="BU426" s="350">
        <f t="shared" si="285"/>
        <v>0</v>
      </c>
      <c r="BV426" s="350">
        <f t="shared" si="286"/>
        <v>0</v>
      </c>
      <c r="BW426" s="350">
        <f t="shared" si="287"/>
        <v>0</v>
      </c>
      <c r="BX426" s="353">
        <f t="shared" si="288"/>
        <v>0</v>
      </c>
      <c r="BY426" s="246">
        <f t="shared" si="289"/>
        <v>0</v>
      </c>
      <c r="BZ426" s="243">
        <f t="shared" si="290"/>
        <v>0</v>
      </c>
      <c r="CA426" s="243">
        <f t="shared" si="291"/>
        <v>0</v>
      </c>
      <c r="CB426" s="247">
        <f t="shared" si="292"/>
        <v>0</v>
      </c>
      <c r="CC426" s="246">
        <f t="shared" si="293"/>
        <v>0</v>
      </c>
      <c r="CD426" s="243">
        <f t="shared" si="294"/>
        <v>0</v>
      </c>
      <c r="CE426" s="243">
        <f t="shared" si="295"/>
        <v>0</v>
      </c>
      <c r="CF426" s="243">
        <f t="shared" si="296"/>
        <v>0</v>
      </c>
    </row>
    <row r="427" spans="1:84" ht="20.100000000000001" customHeight="1" x14ac:dyDescent="0.15">
      <c r="A427" s="252">
        <f>IF(A426="",ROW()-3-COUNTBLANK($A$4:$A426),A426+1)</f>
        <v>424</v>
      </c>
      <c r="B427" s="253">
        <f>IF(A427="","",IF(B426="",ROW()-3-COUNTBLANK($B$4:$B426),B426+1))</f>
        <v>424</v>
      </c>
      <c r="C427" s="239" t="str">
        <f t="shared" si="261"/>
        <v>S</v>
      </c>
      <c r="D427" s="240"/>
      <c r="E427" s="241" t="str">
        <f>IF(D427="","",COUNTIF($D$4:D427,D427))</f>
        <v/>
      </c>
      <c r="F427" s="310" t="str">
        <f>IF(D427="","",VLOOKUP(D427,'様式A-2'!$B$10:$E$434,4,0))</f>
        <v/>
      </c>
      <c r="G427" s="241"/>
      <c r="H427" s="241"/>
      <c r="I427" s="241"/>
      <c r="J427" s="241"/>
      <c r="K427" s="241"/>
      <c r="L427" s="346"/>
      <c r="M427" s="346"/>
      <c r="N427" s="346"/>
      <c r="O427" s="346"/>
      <c r="P427" s="388"/>
      <c r="Q427" s="242">
        <f t="shared" si="262"/>
        <v>0</v>
      </c>
      <c r="R427" s="243">
        <f t="shared" si="263"/>
        <v>0</v>
      </c>
      <c r="S427" s="243" t="str">
        <f t="shared" si="264"/>
        <v/>
      </c>
      <c r="T427" s="241"/>
      <c r="U427" s="241" t="str">
        <f t="shared" si="265"/>
        <v/>
      </c>
      <c r="V427" s="241" t="str">
        <f t="shared" si="299"/>
        <v/>
      </c>
      <c r="W427" s="241"/>
      <c r="X427" s="241"/>
      <c r="Y427" s="241" t="str">
        <f t="shared" si="266"/>
        <v/>
      </c>
      <c r="Z427" s="241" t="str">
        <f t="shared" si="267"/>
        <v/>
      </c>
      <c r="AA427" s="241" t="str">
        <f t="shared" si="258"/>
        <v/>
      </c>
      <c r="AB427" s="241" t="str">
        <f t="shared" si="268"/>
        <v/>
      </c>
      <c r="AC427" s="241" t="str">
        <f t="shared" si="269"/>
        <v/>
      </c>
      <c r="AD427" s="241" t="str">
        <f t="shared" si="270"/>
        <v/>
      </c>
      <c r="AE427" s="241" t="str">
        <f t="shared" si="259"/>
        <v/>
      </c>
      <c r="AF427" s="241" t="str">
        <f t="shared" si="260"/>
        <v/>
      </c>
      <c r="AG427" s="241"/>
      <c r="AH427" s="242" t="str">
        <f t="shared" si="298"/>
        <v/>
      </c>
      <c r="AI427" s="242" t="str">
        <f t="shared" si="271"/>
        <v/>
      </c>
      <c r="BG427" s="245">
        <f t="shared" si="272"/>
        <v>0</v>
      </c>
      <c r="BH427" s="242">
        <f t="shared" si="273"/>
        <v>0</v>
      </c>
      <c r="BI427" s="242">
        <f t="shared" si="274"/>
        <v>0</v>
      </c>
      <c r="BJ427" s="242">
        <f t="shared" si="275"/>
        <v>0</v>
      </c>
      <c r="BK427" s="351">
        <f t="shared" si="276"/>
        <v>0</v>
      </c>
      <c r="BL427" s="246">
        <f t="shared" si="277"/>
        <v>0</v>
      </c>
      <c r="BM427" s="243">
        <f t="shared" si="278"/>
        <v>0</v>
      </c>
      <c r="BN427" s="243">
        <f t="shared" si="279"/>
        <v>0</v>
      </c>
      <c r="BO427" s="247">
        <f t="shared" si="280"/>
        <v>0</v>
      </c>
      <c r="BP427" s="248">
        <f t="shared" si="281"/>
        <v>0</v>
      </c>
      <c r="BQ427" s="243">
        <f t="shared" si="282"/>
        <v>0</v>
      </c>
      <c r="BR427" s="243">
        <f t="shared" si="283"/>
        <v>0</v>
      </c>
      <c r="BS427" s="249">
        <f t="shared" si="284"/>
        <v>0</v>
      </c>
      <c r="BT427" s="255" t="str">
        <f t="shared" si="297"/>
        <v/>
      </c>
      <c r="BU427" s="350">
        <f t="shared" si="285"/>
        <v>0</v>
      </c>
      <c r="BV427" s="350">
        <f t="shared" si="286"/>
        <v>0</v>
      </c>
      <c r="BW427" s="350">
        <f t="shared" si="287"/>
        <v>0</v>
      </c>
      <c r="BX427" s="353">
        <f t="shared" si="288"/>
        <v>0</v>
      </c>
      <c r="BY427" s="246">
        <f t="shared" si="289"/>
        <v>0</v>
      </c>
      <c r="BZ427" s="243">
        <f t="shared" si="290"/>
        <v>0</v>
      </c>
      <c r="CA427" s="243">
        <f t="shared" si="291"/>
        <v>0</v>
      </c>
      <c r="CB427" s="247">
        <f t="shared" si="292"/>
        <v>0</v>
      </c>
      <c r="CC427" s="246">
        <f t="shared" si="293"/>
        <v>0</v>
      </c>
      <c r="CD427" s="243">
        <f t="shared" si="294"/>
        <v>0</v>
      </c>
      <c r="CE427" s="243">
        <f t="shared" si="295"/>
        <v>0</v>
      </c>
      <c r="CF427" s="243">
        <f t="shared" si="296"/>
        <v>0</v>
      </c>
    </row>
    <row r="428" spans="1:84" ht="20.100000000000001" customHeight="1" x14ac:dyDescent="0.15">
      <c r="A428" s="252">
        <f>IF(A427="",ROW()-3-COUNTBLANK($A$4:$A427),A427+1)</f>
        <v>425</v>
      </c>
      <c r="B428" s="253">
        <f>IF(A428="","",IF(B427="",ROW()-3-COUNTBLANK($B$4:$B427),B427+1))</f>
        <v>425</v>
      </c>
      <c r="C428" s="239" t="str">
        <f t="shared" si="261"/>
        <v>S</v>
      </c>
      <c r="D428" s="240"/>
      <c r="E428" s="241" t="str">
        <f>IF(D428="","",COUNTIF($D$4:D428,D428))</f>
        <v/>
      </c>
      <c r="F428" s="310" t="str">
        <f>IF(D428="","",VLOOKUP(D428,'様式A-2'!$B$10:$E$434,4,0))</f>
        <v/>
      </c>
      <c r="G428" s="241"/>
      <c r="H428" s="241"/>
      <c r="I428" s="241"/>
      <c r="J428" s="241"/>
      <c r="K428" s="241"/>
      <c r="L428" s="346"/>
      <c r="M428" s="346"/>
      <c r="N428" s="346"/>
      <c r="O428" s="346"/>
      <c r="P428" s="388"/>
      <c r="Q428" s="242">
        <f t="shared" si="262"/>
        <v>0</v>
      </c>
      <c r="R428" s="243">
        <f t="shared" si="263"/>
        <v>0</v>
      </c>
      <c r="S428" s="243" t="str">
        <f t="shared" si="264"/>
        <v/>
      </c>
      <c r="T428" s="241"/>
      <c r="U428" s="241" t="str">
        <f t="shared" si="265"/>
        <v/>
      </c>
      <c r="V428" s="241" t="str">
        <f t="shared" si="299"/>
        <v/>
      </c>
      <c r="W428" s="241"/>
      <c r="X428" s="241"/>
      <c r="Y428" s="241" t="str">
        <f t="shared" si="266"/>
        <v/>
      </c>
      <c r="Z428" s="241" t="str">
        <f t="shared" si="267"/>
        <v/>
      </c>
      <c r="AA428" s="241" t="str">
        <f t="shared" si="258"/>
        <v/>
      </c>
      <c r="AB428" s="241" t="str">
        <f t="shared" si="268"/>
        <v/>
      </c>
      <c r="AC428" s="241" t="str">
        <f t="shared" si="269"/>
        <v/>
      </c>
      <c r="AD428" s="241" t="str">
        <f t="shared" si="270"/>
        <v/>
      </c>
      <c r="AE428" s="241" t="str">
        <f t="shared" si="259"/>
        <v/>
      </c>
      <c r="AF428" s="241" t="str">
        <f t="shared" si="260"/>
        <v/>
      </c>
      <c r="AG428" s="241"/>
      <c r="AH428" s="242" t="str">
        <f t="shared" si="298"/>
        <v/>
      </c>
      <c r="AI428" s="242" t="str">
        <f t="shared" si="271"/>
        <v/>
      </c>
      <c r="BG428" s="245">
        <f t="shared" si="272"/>
        <v>0</v>
      </c>
      <c r="BH428" s="242">
        <f t="shared" si="273"/>
        <v>0</v>
      </c>
      <c r="BI428" s="242">
        <f t="shared" si="274"/>
        <v>0</v>
      </c>
      <c r="BJ428" s="242">
        <f t="shared" si="275"/>
        <v>0</v>
      </c>
      <c r="BK428" s="351">
        <f t="shared" si="276"/>
        <v>0</v>
      </c>
      <c r="BL428" s="246">
        <f t="shared" si="277"/>
        <v>0</v>
      </c>
      <c r="BM428" s="243">
        <f t="shared" si="278"/>
        <v>0</v>
      </c>
      <c r="BN428" s="243">
        <f t="shared" si="279"/>
        <v>0</v>
      </c>
      <c r="BO428" s="247">
        <f t="shared" si="280"/>
        <v>0</v>
      </c>
      <c r="BP428" s="248">
        <f t="shared" si="281"/>
        <v>0</v>
      </c>
      <c r="BQ428" s="243">
        <f t="shared" si="282"/>
        <v>0</v>
      </c>
      <c r="BR428" s="243">
        <f t="shared" si="283"/>
        <v>0</v>
      </c>
      <c r="BS428" s="249">
        <f t="shared" si="284"/>
        <v>0</v>
      </c>
      <c r="BT428" s="255" t="str">
        <f t="shared" si="297"/>
        <v/>
      </c>
      <c r="BU428" s="350">
        <f t="shared" si="285"/>
        <v>0</v>
      </c>
      <c r="BV428" s="350">
        <f t="shared" si="286"/>
        <v>0</v>
      </c>
      <c r="BW428" s="350">
        <f t="shared" si="287"/>
        <v>0</v>
      </c>
      <c r="BX428" s="353">
        <f t="shared" si="288"/>
        <v>0</v>
      </c>
      <c r="BY428" s="246">
        <f t="shared" si="289"/>
        <v>0</v>
      </c>
      <c r="BZ428" s="243">
        <f t="shared" si="290"/>
        <v>0</v>
      </c>
      <c r="CA428" s="243">
        <f t="shared" si="291"/>
        <v>0</v>
      </c>
      <c r="CB428" s="247">
        <f t="shared" si="292"/>
        <v>0</v>
      </c>
      <c r="CC428" s="246">
        <f t="shared" si="293"/>
        <v>0</v>
      </c>
      <c r="CD428" s="243">
        <f t="shared" si="294"/>
        <v>0</v>
      </c>
      <c r="CE428" s="243">
        <f t="shared" si="295"/>
        <v>0</v>
      </c>
      <c r="CF428" s="243">
        <f t="shared" si="296"/>
        <v>0</v>
      </c>
    </row>
    <row r="429" spans="1:84" ht="20.100000000000001" customHeight="1" x14ac:dyDescent="0.15">
      <c r="A429" s="252">
        <f>IF(A428="",ROW()-3-COUNTBLANK($A$4:$A428),A428+1)</f>
        <v>426</v>
      </c>
      <c r="B429" s="253">
        <f>IF(A429="","",IF(B428="",ROW()-3-COUNTBLANK($B$4:$B428),B428+1))</f>
        <v>426</v>
      </c>
      <c r="C429" s="239" t="str">
        <f t="shared" si="261"/>
        <v>S</v>
      </c>
      <c r="D429" s="240"/>
      <c r="E429" s="241" t="str">
        <f>IF(D429="","",COUNTIF($D$4:D429,D429))</f>
        <v/>
      </c>
      <c r="F429" s="310" t="str">
        <f>IF(D429="","",VLOOKUP(D429,'様式A-2'!$B$10:$E$434,4,0))</f>
        <v/>
      </c>
      <c r="G429" s="241"/>
      <c r="H429" s="241"/>
      <c r="I429" s="241"/>
      <c r="J429" s="241"/>
      <c r="K429" s="241"/>
      <c r="L429" s="346"/>
      <c r="M429" s="346"/>
      <c r="N429" s="346"/>
      <c r="O429" s="346"/>
      <c r="P429" s="388"/>
      <c r="Q429" s="242">
        <f t="shared" si="262"/>
        <v>0</v>
      </c>
      <c r="R429" s="243">
        <f t="shared" si="263"/>
        <v>0</v>
      </c>
      <c r="S429" s="243" t="str">
        <f t="shared" si="264"/>
        <v/>
      </c>
      <c r="T429" s="241"/>
      <c r="U429" s="241" t="str">
        <f t="shared" si="265"/>
        <v/>
      </c>
      <c r="V429" s="241" t="str">
        <f t="shared" si="299"/>
        <v/>
      </c>
      <c r="W429" s="241"/>
      <c r="X429" s="241"/>
      <c r="Y429" s="241" t="str">
        <f t="shared" si="266"/>
        <v/>
      </c>
      <c r="Z429" s="241" t="str">
        <f t="shared" si="267"/>
        <v/>
      </c>
      <c r="AA429" s="241" t="str">
        <f t="shared" si="258"/>
        <v/>
      </c>
      <c r="AB429" s="241" t="str">
        <f t="shared" si="268"/>
        <v/>
      </c>
      <c r="AC429" s="241" t="str">
        <f t="shared" si="269"/>
        <v/>
      </c>
      <c r="AD429" s="241" t="str">
        <f t="shared" si="270"/>
        <v/>
      </c>
      <c r="AE429" s="241" t="str">
        <f t="shared" si="259"/>
        <v/>
      </c>
      <c r="AF429" s="241" t="str">
        <f t="shared" si="260"/>
        <v/>
      </c>
      <c r="AG429" s="241"/>
      <c r="AH429" s="242" t="str">
        <f t="shared" si="298"/>
        <v/>
      </c>
      <c r="AI429" s="242" t="str">
        <f t="shared" si="271"/>
        <v/>
      </c>
      <c r="BG429" s="245">
        <f t="shared" si="272"/>
        <v>0</v>
      </c>
      <c r="BH429" s="242">
        <f t="shared" si="273"/>
        <v>0</v>
      </c>
      <c r="BI429" s="242">
        <f t="shared" si="274"/>
        <v>0</v>
      </c>
      <c r="BJ429" s="242">
        <f t="shared" si="275"/>
        <v>0</v>
      </c>
      <c r="BK429" s="351">
        <f t="shared" si="276"/>
        <v>0</v>
      </c>
      <c r="BL429" s="246">
        <f t="shared" si="277"/>
        <v>0</v>
      </c>
      <c r="BM429" s="243">
        <f t="shared" si="278"/>
        <v>0</v>
      </c>
      <c r="BN429" s="243">
        <f t="shared" si="279"/>
        <v>0</v>
      </c>
      <c r="BO429" s="247">
        <f t="shared" si="280"/>
        <v>0</v>
      </c>
      <c r="BP429" s="248">
        <f t="shared" si="281"/>
        <v>0</v>
      </c>
      <c r="BQ429" s="243">
        <f t="shared" si="282"/>
        <v>0</v>
      </c>
      <c r="BR429" s="243">
        <f t="shared" si="283"/>
        <v>0</v>
      </c>
      <c r="BS429" s="249">
        <f t="shared" si="284"/>
        <v>0</v>
      </c>
      <c r="BT429" s="255" t="str">
        <f t="shared" si="297"/>
        <v/>
      </c>
      <c r="BU429" s="350">
        <f t="shared" si="285"/>
        <v>0</v>
      </c>
      <c r="BV429" s="350">
        <f t="shared" si="286"/>
        <v>0</v>
      </c>
      <c r="BW429" s="350">
        <f t="shared" si="287"/>
        <v>0</v>
      </c>
      <c r="BX429" s="353">
        <f t="shared" si="288"/>
        <v>0</v>
      </c>
      <c r="BY429" s="246">
        <f t="shared" si="289"/>
        <v>0</v>
      </c>
      <c r="BZ429" s="243">
        <f t="shared" si="290"/>
        <v>0</v>
      </c>
      <c r="CA429" s="243">
        <f t="shared" si="291"/>
        <v>0</v>
      </c>
      <c r="CB429" s="247">
        <f t="shared" si="292"/>
        <v>0</v>
      </c>
      <c r="CC429" s="246">
        <f t="shared" si="293"/>
        <v>0</v>
      </c>
      <c r="CD429" s="243">
        <f t="shared" si="294"/>
        <v>0</v>
      </c>
      <c r="CE429" s="243">
        <f t="shared" si="295"/>
        <v>0</v>
      </c>
      <c r="CF429" s="243">
        <f t="shared" si="296"/>
        <v>0</v>
      </c>
    </row>
    <row r="430" spans="1:84" ht="20.100000000000001" customHeight="1" x14ac:dyDescent="0.15">
      <c r="A430" s="252">
        <f>IF(A429="",ROW()-3-COUNTBLANK($A$4:$A429),A429+1)</f>
        <v>427</v>
      </c>
      <c r="B430" s="253">
        <f>IF(A430="","",IF(B429="",ROW()-3-COUNTBLANK($B$4:$B429),B429+1))</f>
        <v>427</v>
      </c>
      <c r="C430" s="239" t="str">
        <f t="shared" si="261"/>
        <v>S</v>
      </c>
      <c r="D430" s="240"/>
      <c r="E430" s="241" t="str">
        <f>IF(D430="","",COUNTIF($D$4:D430,D430))</f>
        <v/>
      </c>
      <c r="F430" s="310" t="str">
        <f>IF(D430="","",VLOOKUP(D430,'様式A-2'!$B$10:$E$434,4,0))</f>
        <v/>
      </c>
      <c r="G430" s="241"/>
      <c r="H430" s="241"/>
      <c r="I430" s="241"/>
      <c r="J430" s="241"/>
      <c r="K430" s="241"/>
      <c r="L430" s="346"/>
      <c r="M430" s="346"/>
      <c r="N430" s="346"/>
      <c r="O430" s="346"/>
      <c r="P430" s="388"/>
      <c r="Q430" s="242">
        <f t="shared" si="262"/>
        <v>0</v>
      </c>
      <c r="R430" s="243">
        <f t="shared" si="263"/>
        <v>0</v>
      </c>
      <c r="S430" s="243" t="str">
        <f t="shared" si="264"/>
        <v/>
      </c>
      <c r="T430" s="241"/>
      <c r="U430" s="241" t="str">
        <f t="shared" si="265"/>
        <v/>
      </c>
      <c r="V430" s="241" t="str">
        <f t="shared" si="299"/>
        <v/>
      </c>
      <c r="W430" s="241"/>
      <c r="X430" s="241"/>
      <c r="Y430" s="241" t="str">
        <f t="shared" si="266"/>
        <v/>
      </c>
      <c r="Z430" s="241" t="str">
        <f t="shared" si="267"/>
        <v/>
      </c>
      <c r="AA430" s="241" t="str">
        <f t="shared" si="258"/>
        <v/>
      </c>
      <c r="AB430" s="241" t="str">
        <f t="shared" si="268"/>
        <v/>
      </c>
      <c r="AC430" s="241" t="str">
        <f t="shared" si="269"/>
        <v/>
      </c>
      <c r="AD430" s="241" t="str">
        <f t="shared" si="270"/>
        <v/>
      </c>
      <c r="AE430" s="241" t="str">
        <f t="shared" si="259"/>
        <v/>
      </c>
      <c r="AF430" s="241" t="str">
        <f t="shared" si="260"/>
        <v/>
      </c>
      <c r="AG430" s="241"/>
      <c r="AH430" s="242" t="str">
        <f t="shared" si="298"/>
        <v/>
      </c>
      <c r="AI430" s="242" t="str">
        <f t="shared" si="271"/>
        <v/>
      </c>
      <c r="BG430" s="245">
        <f t="shared" si="272"/>
        <v>0</v>
      </c>
      <c r="BH430" s="242">
        <f t="shared" si="273"/>
        <v>0</v>
      </c>
      <c r="BI430" s="242">
        <f t="shared" si="274"/>
        <v>0</v>
      </c>
      <c r="BJ430" s="242">
        <f t="shared" si="275"/>
        <v>0</v>
      </c>
      <c r="BK430" s="351">
        <f t="shared" si="276"/>
        <v>0</v>
      </c>
      <c r="BL430" s="246">
        <f t="shared" si="277"/>
        <v>0</v>
      </c>
      <c r="BM430" s="243">
        <f t="shared" si="278"/>
        <v>0</v>
      </c>
      <c r="BN430" s="243">
        <f t="shared" si="279"/>
        <v>0</v>
      </c>
      <c r="BO430" s="247">
        <f t="shared" si="280"/>
        <v>0</v>
      </c>
      <c r="BP430" s="248">
        <f t="shared" si="281"/>
        <v>0</v>
      </c>
      <c r="BQ430" s="243">
        <f t="shared" si="282"/>
        <v>0</v>
      </c>
      <c r="BR430" s="243">
        <f t="shared" si="283"/>
        <v>0</v>
      </c>
      <c r="BS430" s="249">
        <f t="shared" si="284"/>
        <v>0</v>
      </c>
      <c r="BT430" s="255" t="str">
        <f t="shared" si="297"/>
        <v/>
      </c>
      <c r="BU430" s="350">
        <f t="shared" si="285"/>
        <v>0</v>
      </c>
      <c r="BV430" s="350">
        <f t="shared" si="286"/>
        <v>0</v>
      </c>
      <c r="BW430" s="350">
        <f t="shared" si="287"/>
        <v>0</v>
      </c>
      <c r="BX430" s="353">
        <f t="shared" si="288"/>
        <v>0</v>
      </c>
      <c r="BY430" s="246">
        <f t="shared" si="289"/>
        <v>0</v>
      </c>
      <c r="BZ430" s="243">
        <f t="shared" si="290"/>
        <v>0</v>
      </c>
      <c r="CA430" s="243">
        <f t="shared" si="291"/>
        <v>0</v>
      </c>
      <c r="CB430" s="247">
        <f t="shared" si="292"/>
        <v>0</v>
      </c>
      <c r="CC430" s="246">
        <f t="shared" si="293"/>
        <v>0</v>
      </c>
      <c r="CD430" s="243">
        <f t="shared" si="294"/>
        <v>0</v>
      </c>
      <c r="CE430" s="243">
        <f t="shared" si="295"/>
        <v>0</v>
      </c>
      <c r="CF430" s="243">
        <f t="shared" si="296"/>
        <v>0</v>
      </c>
    </row>
    <row r="431" spans="1:84" ht="20.100000000000001" customHeight="1" x14ac:dyDescent="0.15">
      <c r="A431" s="252">
        <f>IF(A430="",ROW()-3-COUNTBLANK($A$4:$A430),A430+1)</f>
        <v>428</v>
      </c>
      <c r="B431" s="253">
        <f>IF(A431="","",IF(B430="",ROW()-3-COUNTBLANK($B$4:$B430),B430+1))</f>
        <v>428</v>
      </c>
      <c r="C431" s="239" t="str">
        <f t="shared" si="261"/>
        <v>S</v>
      </c>
      <c r="D431" s="240"/>
      <c r="E431" s="241" t="str">
        <f>IF(D431="","",COUNTIF($D$4:D431,D431))</f>
        <v/>
      </c>
      <c r="F431" s="310" t="str">
        <f>IF(D431="","",VLOOKUP(D431,'様式A-2'!$B$10:$E$434,4,0))</f>
        <v/>
      </c>
      <c r="G431" s="241"/>
      <c r="H431" s="241"/>
      <c r="I431" s="241"/>
      <c r="J431" s="241"/>
      <c r="K431" s="241"/>
      <c r="L431" s="346"/>
      <c r="M431" s="346"/>
      <c r="N431" s="346"/>
      <c r="O431" s="346"/>
      <c r="P431" s="388"/>
      <c r="Q431" s="242">
        <f t="shared" si="262"/>
        <v>0</v>
      </c>
      <c r="R431" s="243">
        <f t="shared" si="263"/>
        <v>0</v>
      </c>
      <c r="S431" s="243" t="str">
        <f t="shared" si="264"/>
        <v/>
      </c>
      <c r="T431" s="241"/>
      <c r="U431" s="241" t="str">
        <f t="shared" si="265"/>
        <v/>
      </c>
      <c r="V431" s="241" t="str">
        <f t="shared" si="299"/>
        <v/>
      </c>
      <c r="W431" s="241"/>
      <c r="X431" s="241"/>
      <c r="Y431" s="241" t="str">
        <f t="shared" si="266"/>
        <v/>
      </c>
      <c r="Z431" s="241" t="str">
        <f t="shared" si="267"/>
        <v/>
      </c>
      <c r="AA431" s="241" t="str">
        <f t="shared" si="258"/>
        <v/>
      </c>
      <c r="AB431" s="241" t="str">
        <f t="shared" si="268"/>
        <v/>
      </c>
      <c r="AC431" s="241" t="str">
        <f t="shared" si="269"/>
        <v/>
      </c>
      <c r="AD431" s="241" t="str">
        <f t="shared" si="270"/>
        <v/>
      </c>
      <c r="AE431" s="241" t="str">
        <f t="shared" si="259"/>
        <v/>
      </c>
      <c r="AF431" s="241" t="str">
        <f t="shared" si="260"/>
        <v/>
      </c>
      <c r="AG431" s="241"/>
      <c r="AH431" s="242" t="str">
        <f t="shared" si="298"/>
        <v/>
      </c>
      <c r="AI431" s="242" t="str">
        <f t="shared" si="271"/>
        <v/>
      </c>
      <c r="BG431" s="245">
        <f t="shared" si="272"/>
        <v>0</v>
      </c>
      <c r="BH431" s="242">
        <f t="shared" si="273"/>
        <v>0</v>
      </c>
      <c r="BI431" s="242">
        <f t="shared" si="274"/>
        <v>0</v>
      </c>
      <c r="BJ431" s="242">
        <f t="shared" si="275"/>
        <v>0</v>
      </c>
      <c r="BK431" s="351">
        <f t="shared" si="276"/>
        <v>0</v>
      </c>
      <c r="BL431" s="246">
        <f t="shared" si="277"/>
        <v>0</v>
      </c>
      <c r="BM431" s="243">
        <f t="shared" si="278"/>
        <v>0</v>
      </c>
      <c r="BN431" s="243">
        <f t="shared" si="279"/>
        <v>0</v>
      </c>
      <c r="BO431" s="247">
        <f t="shared" si="280"/>
        <v>0</v>
      </c>
      <c r="BP431" s="248">
        <f t="shared" si="281"/>
        <v>0</v>
      </c>
      <c r="BQ431" s="243">
        <f t="shared" si="282"/>
        <v>0</v>
      </c>
      <c r="BR431" s="243">
        <f t="shared" si="283"/>
        <v>0</v>
      </c>
      <c r="BS431" s="249">
        <f t="shared" si="284"/>
        <v>0</v>
      </c>
      <c r="BT431" s="255" t="str">
        <f t="shared" si="297"/>
        <v/>
      </c>
      <c r="BU431" s="350">
        <f t="shared" si="285"/>
        <v>0</v>
      </c>
      <c r="BV431" s="350">
        <f t="shared" si="286"/>
        <v>0</v>
      </c>
      <c r="BW431" s="350">
        <f t="shared" si="287"/>
        <v>0</v>
      </c>
      <c r="BX431" s="353">
        <f t="shared" si="288"/>
        <v>0</v>
      </c>
      <c r="BY431" s="246">
        <f t="shared" si="289"/>
        <v>0</v>
      </c>
      <c r="BZ431" s="243">
        <f t="shared" si="290"/>
        <v>0</v>
      </c>
      <c r="CA431" s="243">
        <f t="shared" si="291"/>
        <v>0</v>
      </c>
      <c r="CB431" s="247">
        <f t="shared" si="292"/>
        <v>0</v>
      </c>
      <c r="CC431" s="246">
        <f t="shared" si="293"/>
        <v>0</v>
      </c>
      <c r="CD431" s="243">
        <f t="shared" si="294"/>
        <v>0</v>
      </c>
      <c r="CE431" s="243">
        <f t="shared" si="295"/>
        <v>0</v>
      </c>
      <c r="CF431" s="243">
        <f t="shared" si="296"/>
        <v>0</v>
      </c>
    </row>
    <row r="432" spans="1:84" ht="20.100000000000001" customHeight="1" x14ac:dyDescent="0.15">
      <c r="A432" s="252">
        <f>IF(A431="",ROW()-3-COUNTBLANK($A$4:$A431),A431+1)</f>
        <v>429</v>
      </c>
      <c r="B432" s="253">
        <f>IF(A432="","",IF(B431="",ROW()-3-COUNTBLANK($B$4:$B431),B431+1))</f>
        <v>429</v>
      </c>
      <c r="C432" s="239" t="str">
        <f t="shared" si="261"/>
        <v>S</v>
      </c>
      <c r="D432" s="240"/>
      <c r="E432" s="241" t="str">
        <f>IF(D432="","",COUNTIF($D$4:D432,D432))</f>
        <v/>
      </c>
      <c r="F432" s="310" t="str">
        <f>IF(D432="","",VLOOKUP(D432,'様式A-2'!$B$10:$E$434,4,0))</f>
        <v/>
      </c>
      <c r="G432" s="241"/>
      <c r="H432" s="241"/>
      <c r="I432" s="241"/>
      <c r="J432" s="241"/>
      <c r="K432" s="241"/>
      <c r="L432" s="346"/>
      <c r="M432" s="346"/>
      <c r="N432" s="346"/>
      <c r="O432" s="346"/>
      <c r="P432" s="388"/>
      <c r="Q432" s="242">
        <f t="shared" si="262"/>
        <v>0</v>
      </c>
      <c r="R432" s="243">
        <f t="shared" si="263"/>
        <v>0</v>
      </c>
      <c r="S432" s="243" t="str">
        <f t="shared" si="264"/>
        <v/>
      </c>
      <c r="T432" s="241"/>
      <c r="U432" s="241" t="str">
        <f t="shared" si="265"/>
        <v/>
      </c>
      <c r="V432" s="241" t="str">
        <f t="shared" si="299"/>
        <v/>
      </c>
      <c r="W432" s="241"/>
      <c r="X432" s="241"/>
      <c r="Y432" s="241" t="str">
        <f t="shared" si="266"/>
        <v/>
      </c>
      <c r="Z432" s="241" t="str">
        <f t="shared" si="267"/>
        <v/>
      </c>
      <c r="AA432" s="241" t="str">
        <f t="shared" si="258"/>
        <v/>
      </c>
      <c r="AB432" s="241" t="str">
        <f t="shared" si="268"/>
        <v/>
      </c>
      <c r="AC432" s="241" t="str">
        <f t="shared" si="269"/>
        <v/>
      </c>
      <c r="AD432" s="241" t="str">
        <f t="shared" si="270"/>
        <v/>
      </c>
      <c r="AE432" s="241" t="str">
        <f t="shared" si="259"/>
        <v/>
      </c>
      <c r="AF432" s="241" t="str">
        <f t="shared" si="260"/>
        <v/>
      </c>
      <c r="AG432" s="241"/>
      <c r="AH432" s="242" t="str">
        <f t="shared" si="298"/>
        <v/>
      </c>
      <c r="AI432" s="242" t="str">
        <f t="shared" si="271"/>
        <v/>
      </c>
      <c r="BG432" s="245">
        <f t="shared" si="272"/>
        <v>0</v>
      </c>
      <c r="BH432" s="242">
        <f t="shared" si="273"/>
        <v>0</v>
      </c>
      <c r="BI432" s="242">
        <f t="shared" si="274"/>
        <v>0</v>
      </c>
      <c r="BJ432" s="242">
        <f t="shared" si="275"/>
        <v>0</v>
      </c>
      <c r="BK432" s="351">
        <f t="shared" si="276"/>
        <v>0</v>
      </c>
      <c r="BL432" s="246">
        <f t="shared" si="277"/>
        <v>0</v>
      </c>
      <c r="BM432" s="243">
        <f t="shared" si="278"/>
        <v>0</v>
      </c>
      <c r="BN432" s="243">
        <f t="shared" si="279"/>
        <v>0</v>
      </c>
      <c r="BO432" s="247">
        <f t="shared" si="280"/>
        <v>0</v>
      </c>
      <c r="BP432" s="248">
        <f t="shared" si="281"/>
        <v>0</v>
      </c>
      <c r="BQ432" s="243">
        <f t="shared" si="282"/>
        <v>0</v>
      </c>
      <c r="BR432" s="243">
        <f t="shared" si="283"/>
        <v>0</v>
      </c>
      <c r="BS432" s="249">
        <f t="shared" si="284"/>
        <v>0</v>
      </c>
      <c r="BT432" s="255" t="str">
        <f t="shared" si="297"/>
        <v/>
      </c>
      <c r="BU432" s="350">
        <f t="shared" si="285"/>
        <v>0</v>
      </c>
      <c r="BV432" s="350">
        <f t="shared" si="286"/>
        <v>0</v>
      </c>
      <c r="BW432" s="350">
        <f t="shared" si="287"/>
        <v>0</v>
      </c>
      <c r="BX432" s="353">
        <f t="shared" si="288"/>
        <v>0</v>
      </c>
      <c r="BY432" s="246">
        <f t="shared" si="289"/>
        <v>0</v>
      </c>
      <c r="BZ432" s="243">
        <f t="shared" si="290"/>
        <v>0</v>
      </c>
      <c r="CA432" s="243">
        <f t="shared" si="291"/>
        <v>0</v>
      </c>
      <c r="CB432" s="247">
        <f t="shared" si="292"/>
        <v>0</v>
      </c>
      <c r="CC432" s="246">
        <f t="shared" si="293"/>
        <v>0</v>
      </c>
      <c r="CD432" s="243">
        <f t="shared" si="294"/>
        <v>0</v>
      </c>
      <c r="CE432" s="243">
        <f t="shared" si="295"/>
        <v>0</v>
      </c>
      <c r="CF432" s="243">
        <f t="shared" si="296"/>
        <v>0</v>
      </c>
    </row>
    <row r="433" spans="1:84" ht="20.100000000000001" customHeight="1" x14ac:dyDescent="0.15">
      <c r="A433" s="252">
        <f>IF(A432="",ROW()-3-COUNTBLANK($A$4:$A432),A432+1)</f>
        <v>430</v>
      </c>
      <c r="B433" s="253">
        <f>IF(A433="","",IF(B432="",ROW()-3-COUNTBLANK($B$4:$B432),B432+1))</f>
        <v>430</v>
      </c>
      <c r="C433" s="239" t="str">
        <f t="shared" si="261"/>
        <v>S</v>
      </c>
      <c r="D433" s="240"/>
      <c r="E433" s="241" t="str">
        <f>IF(D433="","",COUNTIF($D$4:D433,D433))</f>
        <v/>
      </c>
      <c r="F433" s="310" t="str">
        <f>IF(D433="","",VLOOKUP(D433,'様式A-2'!$B$10:$E$434,4,0))</f>
        <v/>
      </c>
      <c r="G433" s="241"/>
      <c r="H433" s="241"/>
      <c r="I433" s="241"/>
      <c r="J433" s="241"/>
      <c r="K433" s="241"/>
      <c r="L433" s="346"/>
      <c r="M433" s="346"/>
      <c r="N433" s="346"/>
      <c r="O433" s="346"/>
      <c r="P433" s="388"/>
      <c r="Q433" s="242">
        <f t="shared" si="262"/>
        <v>0</v>
      </c>
      <c r="R433" s="243">
        <f t="shared" si="263"/>
        <v>0</v>
      </c>
      <c r="S433" s="243" t="str">
        <f t="shared" si="264"/>
        <v/>
      </c>
      <c r="T433" s="241"/>
      <c r="U433" s="241" t="str">
        <f t="shared" si="265"/>
        <v/>
      </c>
      <c r="V433" s="241" t="str">
        <f t="shared" si="299"/>
        <v/>
      </c>
      <c r="W433" s="241"/>
      <c r="X433" s="241"/>
      <c r="Y433" s="241" t="str">
        <f t="shared" si="266"/>
        <v/>
      </c>
      <c r="Z433" s="241" t="str">
        <f t="shared" si="267"/>
        <v/>
      </c>
      <c r="AA433" s="241" t="str">
        <f t="shared" si="258"/>
        <v/>
      </c>
      <c r="AB433" s="241" t="str">
        <f t="shared" si="268"/>
        <v/>
      </c>
      <c r="AC433" s="241" t="str">
        <f t="shared" si="269"/>
        <v/>
      </c>
      <c r="AD433" s="241" t="str">
        <f t="shared" si="270"/>
        <v/>
      </c>
      <c r="AE433" s="241" t="str">
        <f t="shared" si="259"/>
        <v/>
      </c>
      <c r="AF433" s="241" t="str">
        <f t="shared" si="260"/>
        <v/>
      </c>
      <c r="AG433" s="241"/>
      <c r="AH433" s="242" t="str">
        <f t="shared" si="298"/>
        <v/>
      </c>
      <c r="AI433" s="242" t="str">
        <f t="shared" si="271"/>
        <v/>
      </c>
      <c r="BG433" s="245">
        <f t="shared" si="272"/>
        <v>0</v>
      </c>
      <c r="BH433" s="242">
        <f t="shared" si="273"/>
        <v>0</v>
      </c>
      <c r="BI433" s="242">
        <f t="shared" si="274"/>
        <v>0</v>
      </c>
      <c r="BJ433" s="242">
        <f t="shared" si="275"/>
        <v>0</v>
      </c>
      <c r="BK433" s="351">
        <f t="shared" si="276"/>
        <v>0</v>
      </c>
      <c r="BL433" s="246">
        <f t="shared" si="277"/>
        <v>0</v>
      </c>
      <c r="BM433" s="243">
        <f t="shared" si="278"/>
        <v>0</v>
      </c>
      <c r="BN433" s="243">
        <f t="shared" si="279"/>
        <v>0</v>
      </c>
      <c r="BO433" s="247">
        <f t="shared" si="280"/>
        <v>0</v>
      </c>
      <c r="BP433" s="248">
        <f t="shared" si="281"/>
        <v>0</v>
      </c>
      <c r="BQ433" s="243">
        <f t="shared" si="282"/>
        <v>0</v>
      </c>
      <c r="BR433" s="243">
        <f t="shared" si="283"/>
        <v>0</v>
      </c>
      <c r="BS433" s="249">
        <f t="shared" si="284"/>
        <v>0</v>
      </c>
      <c r="BT433" s="255" t="str">
        <f t="shared" si="297"/>
        <v/>
      </c>
      <c r="BU433" s="350">
        <f t="shared" si="285"/>
        <v>0</v>
      </c>
      <c r="BV433" s="350">
        <f t="shared" si="286"/>
        <v>0</v>
      </c>
      <c r="BW433" s="350">
        <f t="shared" si="287"/>
        <v>0</v>
      </c>
      <c r="BX433" s="353">
        <f t="shared" si="288"/>
        <v>0</v>
      </c>
      <c r="BY433" s="246">
        <f t="shared" si="289"/>
        <v>0</v>
      </c>
      <c r="BZ433" s="243">
        <f t="shared" si="290"/>
        <v>0</v>
      </c>
      <c r="CA433" s="243">
        <f t="shared" si="291"/>
        <v>0</v>
      </c>
      <c r="CB433" s="247">
        <f t="shared" si="292"/>
        <v>0</v>
      </c>
      <c r="CC433" s="246">
        <f t="shared" si="293"/>
        <v>0</v>
      </c>
      <c r="CD433" s="243">
        <f t="shared" si="294"/>
        <v>0</v>
      </c>
      <c r="CE433" s="243">
        <f t="shared" si="295"/>
        <v>0</v>
      </c>
      <c r="CF433" s="243">
        <f t="shared" si="296"/>
        <v>0</v>
      </c>
    </row>
    <row r="434" spans="1:84" ht="20.100000000000001" customHeight="1" x14ac:dyDescent="0.15">
      <c r="A434" s="252">
        <f>IF(A433="",ROW()-3-COUNTBLANK($A$4:$A433),A433+1)</f>
        <v>431</v>
      </c>
      <c r="B434" s="253">
        <f>IF(A434="","",IF(B433="",ROW()-3-COUNTBLANK($B$4:$B433),B433+1))</f>
        <v>431</v>
      </c>
      <c r="C434" s="239" t="str">
        <f t="shared" si="261"/>
        <v>S</v>
      </c>
      <c r="D434" s="240"/>
      <c r="E434" s="241" t="str">
        <f>IF(D434="","",COUNTIF($D$4:D434,D434))</f>
        <v/>
      </c>
      <c r="F434" s="310" t="str">
        <f>IF(D434="","",VLOOKUP(D434,'様式A-2'!$B$10:$E$434,4,0))</f>
        <v/>
      </c>
      <c r="G434" s="241"/>
      <c r="H434" s="241"/>
      <c r="I434" s="241"/>
      <c r="J434" s="241"/>
      <c r="K434" s="241"/>
      <c r="L434" s="346"/>
      <c r="M434" s="346"/>
      <c r="N434" s="346"/>
      <c r="O434" s="346"/>
      <c r="P434" s="388"/>
      <c r="Q434" s="242">
        <f t="shared" si="262"/>
        <v>0</v>
      </c>
      <c r="R434" s="243">
        <f t="shared" si="263"/>
        <v>0</v>
      </c>
      <c r="S434" s="243" t="str">
        <f t="shared" si="264"/>
        <v/>
      </c>
      <c r="T434" s="241"/>
      <c r="U434" s="241" t="str">
        <f t="shared" si="265"/>
        <v/>
      </c>
      <c r="V434" s="241" t="str">
        <f t="shared" si="299"/>
        <v/>
      </c>
      <c r="W434" s="241"/>
      <c r="X434" s="241"/>
      <c r="Y434" s="241" t="str">
        <f t="shared" si="266"/>
        <v/>
      </c>
      <c r="Z434" s="241" t="str">
        <f t="shared" si="267"/>
        <v/>
      </c>
      <c r="AA434" s="241" t="str">
        <f t="shared" si="258"/>
        <v/>
      </c>
      <c r="AB434" s="241" t="str">
        <f t="shared" si="268"/>
        <v/>
      </c>
      <c r="AC434" s="241" t="str">
        <f t="shared" si="269"/>
        <v/>
      </c>
      <c r="AD434" s="241" t="str">
        <f t="shared" si="270"/>
        <v/>
      </c>
      <c r="AE434" s="241" t="str">
        <f t="shared" si="259"/>
        <v/>
      </c>
      <c r="AF434" s="241" t="str">
        <f t="shared" si="260"/>
        <v/>
      </c>
      <c r="AG434" s="241"/>
      <c r="AH434" s="242" t="str">
        <f t="shared" si="298"/>
        <v/>
      </c>
      <c r="AI434" s="242" t="str">
        <f t="shared" si="271"/>
        <v/>
      </c>
      <c r="BG434" s="245">
        <f t="shared" si="272"/>
        <v>0</v>
      </c>
      <c r="BH434" s="242">
        <f t="shared" si="273"/>
        <v>0</v>
      </c>
      <c r="BI434" s="242">
        <f t="shared" si="274"/>
        <v>0</v>
      </c>
      <c r="BJ434" s="242">
        <f t="shared" si="275"/>
        <v>0</v>
      </c>
      <c r="BK434" s="351">
        <f t="shared" si="276"/>
        <v>0</v>
      </c>
      <c r="BL434" s="246">
        <f t="shared" si="277"/>
        <v>0</v>
      </c>
      <c r="BM434" s="243">
        <f t="shared" si="278"/>
        <v>0</v>
      </c>
      <c r="BN434" s="243">
        <f t="shared" si="279"/>
        <v>0</v>
      </c>
      <c r="BO434" s="247">
        <f t="shared" si="280"/>
        <v>0</v>
      </c>
      <c r="BP434" s="248">
        <f t="shared" si="281"/>
        <v>0</v>
      </c>
      <c r="BQ434" s="243">
        <f t="shared" si="282"/>
        <v>0</v>
      </c>
      <c r="BR434" s="243">
        <f t="shared" si="283"/>
        <v>0</v>
      </c>
      <c r="BS434" s="249">
        <f t="shared" si="284"/>
        <v>0</v>
      </c>
      <c r="BT434" s="255" t="str">
        <f t="shared" si="297"/>
        <v/>
      </c>
      <c r="BU434" s="350">
        <f t="shared" si="285"/>
        <v>0</v>
      </c>
      <c r="BV434" s="350">
        <f t="shared" si="286"/>
        <v>0</v>
      </c>
      <c r="BW434" s="350">
        <f t="shared" si="287"/>
        <v>0</v>
      </c>
      <c r="BX434" s="353">
        <f t="shared" si="288"/>
        <v>0</v>
      </c>
      <c r="BY434" s="246">
        <f t="shared" si="289"/>
        <v>0</v>
      </c>
      <c r="BZ434" s="243">
        <f t="shared" si="290"/>
        <v>0</v>
      </c>
      <c r="CA434" s="243">
        <f t="shared" si="291"/>
        <v>0</v>
      </c>
      <c r="CB434" s="247">
        <f t="shared" si="292"/>
        <v>0</v>
      </c>
      <c r="CC434" s="246">
        <f t="shared" si="293"/>
        <v>0</v>
      </c>
      <c r="CD434" s="243">
        <f t="shared" si="294"/>
        <v>0</v>
      </c>
      <c r="CE434" s="243">
        <f t="shared" si="295"/>
        <v>0</v>
      </c>
      <c r="CF434" s="243">
        <f t="shared" si="296"/>
        <v>0</v>
      </c>
    </row>
    <row r="435" spans="1:84" ht="20.100000000000001" customHeight="1" x14ac:dyDescent="0.15">
      <c r="A435" s="252">
        <f>IF(A434="",ROW()-3-COUNTBLANK($A$4:$A434),A434+1)</f>
        <v>432</v>
      </c>
      <c r="B435" s="253">
        <f>IF(A435="","",IF(B434="",ROW()-3-COUNTBLANK($B$4:$B434),B434+1))</f>
        <v>432</v>
      </c>
      <c r="C435" s="239" t="str">
        <f t="shared" si="261"/>
        <v>S</v>
      </c>
      <c r="D435" s="240"/>
      <c r="E435" s="241" t="str">
        <f>IF(D435="","",COUNTIF($D$4:D435,D435))</f>
        <v/>
      </c>
      <c r="F435" s="310" t="str">
        <f>IF(D435="","",VLOOKUP(D435,'様式A-2'!$B$10:$E$434,4,0))</f>
        <v/>
      </c>
      <c r="G435" s="241"/>
      <c r="H435" s="241"/>
      <c r="I435" s="241"/>
      <c r="J435" s="241"/>
      <c r="K435" s="241"/>
      <c r="L435" s="346"/>
      <c r="M435" s="346"/>
      <c r="N435" s="346"/>
      <c r="O435" s="346"/>
      <c r="P435" s="388"/>
      <c r="Q435" s="242">
        <f t="shared" si="262"/>
        <v>0</v>
      </c>
      <c r="R435" s="243">
        <f t="shared" si="263"/>
        <v>0</v>
      </c>
      <c r="S435" s="243" t="str">
        <f t="shared" si="264"/>
        <v/>
      </c>
      <c r="T435" s="241"/>
      <c r="U435" s="241" t="str">
        <f t="shared" si="265"/>
        <v/>
      </c>
      <c r="V435" s="241" t="str">
        <f t="shared" si="299"/>
        <v/>
      </c>
      <c r="W435" s="241"/>
      <c r="X435" s="241"/>
      <c r="Y435" s="241" t="str">
        <f t="shared" si="266"/>
        <v/>
      </c>
      <c r="Z435" s="241" t="str">
        <f t="shared" si="267"/>
        <v/>
      </c>
      <c r="AA435" s="241" t="str">
        <f t="shared" si="258"/>
        <v/>
      </c>
      <c r="AB435" s="241" t="str">
        <f t="shared" si="268"/>
        <v/>
      </c>
      <c r="AC435" s="241" t="str">
        <f t="shared" si="269"/>
        <v/>
      </c>
      <c r="AD435" s="241" t="str">
        <f t="shared" si="270"/>
        <v/>
      </c>
      <c r="AE435" s="241" t="str">
        <f t="shared" si="259"/>
        <v/>
      </c>
      <c r="AF435" s="241" t="str">
        <f t="shared" si="260"/>
        <v/>
      </c>
      <c r="AG435" s="241"/>
      <c r="AH435" s="242" t="str">
        <f t="shared" si="298"/>
        <v/>
      </c>
      <c r="AI435" s="242" t="str">
        <f t="shared" si="271"/>
        <v/>
      </c>
      <c r="BG435" s="245">
        <f t="shared" si="272"/>
        <v>0</v>
      </c>
      <c r="BH435" s="242">
        <f t="shared" si="273"/>
        <v>0</v>
      </c>
      <c r="BI435" s="242">
        <f t="shared" si="274"/>
        <v>0</v>
      </c>
      <c r="BJ435" s="242">
        <f t="shared" si="275"/>
        <v>0</v>
      </c>
      <c r="BK435" s="351">
        <f t="shared" si="276"/>
        <v>0</v>
      </c>
      <c r="BL435" s="246">
        <f t="shared" si="277"/>
        <v>0</v>
      </c>
      <c r="BM435" s="243">
        <f t="shared" si="278"/>
        <v>0</v>
      </c>
      <c r="BN435" s="243">
        <f t="shared" si="279"/>
        <v>0</v>
      </c>
      <c r="BO435" s="247">
        <f t="shared" si="280"/>
        <v>0</v>
      </c>
      <c r="BP435" s="248">
        <f t="shared" si="281"/>
        <v>0</v>
      </c>
      <c r="BQ435" s="243">
        <f t="shared" si="282"/>
        <v>0</v>
      </c>
      <c r="BR435" s="243">
        <f t="shared" si="283"/>
        <v>0</v>
      </c>
      <c r="BS435" s="249">
        <f t="shared" si="284"/>
        <v>0</v>
      </c>
      <c r="BT435" s="255" t="str">
        <f t="shared" si="297"/>
        <v/>
      </c>
      <c r="BU435" s="350">
        <f t="shared" si="285"/>
        <v>0</v>
      </c>
      <c r="BV435" s="350">
        <f t="shared" si="286"/>
        <v>0</v>
      </c>
      <c r="BW435" s="350">
        <f t="shared" si="287"/>
        <v>0</v>
      </c>
      <c r="BX435" s="353">
        <f t="shared" si="288"/>
        <v>0</v>
      </c>
      <c r="BY435" s="246">
        <f t="shared" si="289"/>
        <v>0</v>
      </c>
      <c r="BZ435" s="243">
        <f t="shared" si="290"/>
        <v>0</v>
      </c>
      <c r="CA435" s="243">
        <f t="shared" si="291"/>
        <v>0</v>
      </c>
      <c r="CB435" s="247">
        <f t="shared" si="292"/>
        <v>0</v>
      </c>
      <c r="CC435" s="246">
        <f t="shared" si="293"/>
        <v>0</v>
      </c>
      <c r="CD435" s="243">
        <f t="shared" si="294"/>
        <v>0</v>
      </c>
      <c r="CE435" s="243">
        <f t="shared" si="295"/>
        <v>0</v>
      </c>
      <c r="CF435" s="243">
        <f t="shared" si="296"/>
        <v>0</v>
      </c>
    </row>
    <row r="436" spans="1:84" ht="20.100000000000001" customHeight="1" x14ac:dyDescent="0.15">
      <c r="A436" s="252">
        <f>IF(A435="",ROW()-3-COUNTBLANK($A$4:$A435),A435+1)</f>
        <v>433</v>
      </c>
      <c r="B436" s="253">
        <f>IF(A436="","",IF(B435="",ROW()-3-COUNTBLANK($B$4:$B435),B435+1))</f>
        <v>433</v>
      </c>
      <c r="C436" s="239" t="str">
        <f t="shared" si="261"/>
        <v>S</v>
      </c>
      <c r="D436" s="240"/>
      <c r="E436" s="241" t="str">
        <f>IF(D436="","",COUNTIF($D$4:D436,D436))</f>
        <v/>
      </c>
      <c r="F436" s="310" t="str">
        <f>IF(D436="","",VLOOKUP(D436,'様式A-2'!$B$10:$E$434,4,0))</f>
        <v/>
      </c>
      <c r="G436" s="241"/>
      <c r="H436" s="241"/>
      <c r="I436" s="241"/>
      <c r="J436" s="241"/>
      <c r="K436" s="241"/>
      <c r="L436" s="346"/>
      <c r="M436" s="346"/>
      <c r="N436" s="346"/>
      <c r="O436" s="346"/>
      <c r="P436" s="388"/>
      <c r="Q436" s="242">
        <f t="shared" si="262"/>
        <v>0</v>
      </c>
      <c r="R436" s="243">
        <f t="shared" si="263"/>
        <v>0</v>
      </c>
      <c r="S436" s="243" t="str">
        <f t="shared" si="264"/>
        <v/>
      </c>
      <c r="T436" s="241"/>
      <c r="U436" s="241" t="str">
        <f t="shared" si="265"/>
        <v/>
      </c>
      <c r="V436" s="241" t="str">
        <f t="shared" si="299"/>
        <v/>
      </c>
      <c r="W436" s="241"/>
      <c r="X436" s="241"/>
      <c r="Y436" s="241" t="str">
        <f t="shared" si="266"/>
        <v/>
      </c>
      <c r="Z436" s="241" t="str">
        <f t="shared" si="267"/>
        <v/>
      </c>
      <c r="AA436" s="241" t="str">
        <f t="shared" si="258"/>
        <v/>
      </c>
      <c r="AB436" s="241" t="str">
        <f t="shared" si="268"/>
        <v/>
      </c>
      <c r="AC436" s="241" t="str">
        <f t="shared" si="269"/>
        <v/>
      </c>
      <c r="AD436" s="241" t="str">
        <f t="shared" si="270"/>
        <v/>
      </c>
      <c r="AE436" s="241" t="str">
        <f t="shared" si="259"/>
        <v/>
      </c>
      <c r="AF436" s="241" t="str">
        <f t="shared" si="260"/>
        <v/>
      </c>
      <c r="AG436" s="241"/>
      <c r="AH436" s="242" t="str">
        <f t="shared" si="298"/>
        <v/>
      </c>
      <c r="AI436" s="242" t="str">
        <f t="shared" si="271"/>
        <v/>
      </c>
      <c r="BG436" s="245">
        <f t="shared" si="272"/>
        <v>0</v>
      </c>
      <c r="BH436" s="242">
        <f t="shared" si="273"/>
        <v>0</v>
      </c>
      <c r="BI436" s="242">
        <f t="shared" si="274"/>
        <v>0</v>
      </c>
      <c r="BJ436" s="242">
        <f t="shared" si="275"/>
        <v>0</v>
      </c>
      <c r="BK436" s="351">
        <f t="shared" si="276"/>
        <v>0</v>
      </c>
      <c r="BL436" s="246">
        <f t="shared" si="277"/>
        <v>0</v>
      </c>
      <c r="BM436" s="243">
        <f t="shared" si="278"/>
        <v>0</v>
      </c>
      <c r="BN436" s="243">
        <f t="shared" si="279"/>
        <v>0</v>
      </c>
      <c r="BO436" s="247">
        <f t="shared" si="280"/>
        <v>0</v>
      </c>
      <c r="BP436" s="248">
        <f t="shared" si="281"/>
        <v>0</v>
      </c>
      <c r="BQ436" s="243">
        <f t="shared" si="282"/>
        <v>0</v>
      </c>
      <c r="BR436" s="243">
        <f t="shared" si="283"/>
        <v>0</v>
      </c>
      <c r="BS436" s="249">
        <f t="shared" si="284"/>
        <v>0</v>
      </c>
      <c r="BT436" s="255" t="str">
        <f t="shared" si="297"/>
        <v/>
      </c>
      <c r="BU436" s="350">
        <f t="shared" si="285"/>
        <v>0</v>
      </c>
      <c r="BV436" s="350">
        <f t="shared" si="286"/>
        <v>0</v>
      </c>
      <c r="BW436" s="350">
        <f t="shared" si="287"/>
        <v>0</v>
      </c>
      <c r="BX436" s="353">
        <f t="shared" si="288"/>
        <v>0</v>
      </c>
      <c r="BY436" s="246">
        <f t="shared" si="289"/>
        <v>0</v>
      </c>
      <c r="BZ436" s="243">
        <f t="shared" si="290"/>
        <v>0</v>
      </c>
      <c r="CA436" s="243">
        <f t="shared" si="291"/>
        <v>0</v>
      </c>
      <c r="CB436" s="247">
        <f t="shared" si="292"/>
        <v>0</v>
      </c>
      <c r="CC436" s="246">
        <f t="shared" si="293"/>
        <v>0</v>
      </c>
      <c r="CD436" s="243">
        <f t="shared" si="294"/>
        <v>0</v>
      </c>
      <c r="CE436" s="243">
        <f t="shared" si="295"/>
        <v>0</v>
      </c>
      <c r="CF436" s="243">
        <f t="shared" si="296"/>
        <v>0</v>
      </c>
    </row>
    <row r="437" spans="1:84" ht="20.100000000000001" customHeight="1" x14ac:dyDescent="0.15">
      <c r="A437" s="252">
        <f>IF(A436="",ROW()-3-COUNTBLANK($A$4:$A436),A436+1)</f>
        <v>434</v>
      </c>
      <c r="B437" s="253">
        <f>IF(A437="","",IF(B436="",ROW()-3-COUNTBLANK($B$4:$B436),B436+1))</f>
        <v>434</v>
      </c>
      <c r="C437" s="239" t="str">
        <f t="shared" si="261"/>
        <v>S</v>
      </c>
      <c r="D437" s="240"/>
      <c r="E437" s="241" t="str">
        <f>IF(D437="","",COUNTIF($D$4:D437,D437))</f>
        <v/>
      </c>
      <c r="F437" s="310" t="str">
        <f>IF(D437="","",VLOOKUP(D437,'様式A-2'!$B$10:$E$434,4,0))</f>
        <v/>
      </c>
      <c r="G437" s="241"/>
      <c r="H437" s="241"/>
      <c r="I437" s="241"/>
      <c r="J437" s="241"/>
      <c r="K437" s="241"/>
      <c r="L437" s="346"/>
      <c r="M437" s="346"/>
      <c r="N437" s="346"/>
      <c r="O437" s="346"/>
      <c r="P437" s="388"/>
      <c r="Q437" s="242">
        <f t="shared" si="262"/>
        <v>0</v>
      </c>
      <c r="R437" s="243">
        <f t="shared" si="263"/>
        <v>0</v>
      </c>
      <c r="S437" s="243" t="str">
        <f t="shared" si="264"/>
        <v/>
      </c>
      <c r="T437" s="241"/>
      <c r="U437" s="241" t="str">
        <f t="shared" si="265"/>
        <v/>
      </c>
      <c r="V437" s="241" t="str">
        <f t="shared" si="299"/>
        <v/>
      </c>
      <c r="W437" s="241"/>
      <c r="X437" s="241"/>
      <c r="Y437" s="241" t="str">
        <f t="shared" si="266"/>
        <v/>
      </c>
      <c r="Z437" s="241" t="str">
        <f t="shared" si="267"/>
        <v/>
      </c>
      <c r="AA437" s="241" t="str">
        <f t="shared" si="258"/>
        <v/>
      </c>
      <c r="AB437" s="241" t="str">
        <f t="shared" si="268"/>
        <v/>
      </c>
      <c r="AC437" s="241" t="str">
        <f t="shared" si="269"/>
        <v/>
      </c>
      <c r="AD437" s="241" t="str">
        <f t="shared" si="270"/>
        <v/>
      </c>
      <c r="AE437" s="241" t="str">
        <f t="shared" si="259"/>
        <v/>
      </c>
      <c r="AF437" s="241" t="str">
        <f t="shared" si="260"/>
        <v/>
      </c>
      <c r="AG437" s="241"/>
      <c r="AH437" s="242" t="str">
        <f t="shared" si="298"/>
        <v/>
      </c>
      <c r="AI437" s="242" t="str">
        <f t="shared" si="271"/>
        <v/>
      </c>
      <c r="BG437" s="245">
        <f t="shared" si="272"/>
        <v>0</v>
      </c>
      <c r="BH437" s="242">
        <f t="shared" si="273"/>
        <v>0</v>
      </c>
      <c r="BI437" s="242">
        <f t="shared" si="274"/>
        <v>0</v>
      </c>
      <c r="BJ437" s="242">
        <f t="shared" si="275"/>
        <v>0</v>
      </c>
      <c r="BK437" s="351">
        <f t="shared" si="276"/>
        <v>0</v>
      </c>
      <c r="BL437" s="246">
        <f t="shared" si="277"/>
        <v>0</v>
      </c>
      <c r="BM437" s="243">
        <f t="shared" si="278"/>
        <v>0</v>
      </c>
      <c r="BN437" s="243">
        <f t="shared" si="279"/>
        <v>0</v>
      </c>
      <c r="BO437" s="247">
        <f t="shared" si="280"/>
        <v>0</v>
      </c>
      <c r="BP437" s="248">
        <f t="shared" si="281"/>
        <v>0</v>
      </c>
      <c r="BQ437" s="243">
        <f t="shared" si="282"/>
        <v>0</v>
      </c>
      <c r="BR437" s="243">
        <f t="shared" si="283"/>
        <v>0</v>
      </c>
      <c r="BS437" s="249">
        <f t="shared" si="284"/>
        <v>0</v>
      </c>
      <c r="BT437" s="255" t="str">
        <f t="shared" si="297"/>
        <v/>
      </c>
      <c r="BU437" s="350">
        <f t="shared" si="285"/>
        <v>0</v>
      </c>
      <c r="BV437" s="350">
        <f t="shared" si="286"/>
        <v>0</v>
      </c>
      <c r="BW437" s="350">
        <f t="shared" si="287"/>
        <v>0</v>
      </c>
      <c r="BX437" s="353">
        <f t="shared" si="288"/>
        <v>0</v>
      </c>
      <c r="BY437" s="246">
        <f t="shared" si="289"/>
        <v>0</v>
      </c>
      <c r="BZ437" s="243">
        <f t="shared" si="290"/>
        <v>0</v>
      </c>
      <c r="CA437" s="243">
        <f t="shared" si="291"/>
        <v>0</v>
      </c>
      <c r="CB437" s="247">
        <f t="shared" si="292"/>
        <v>0</v>
      </c>
      <c r="CC437" s="246">
        <f t="shared" si="293"/>
        <v>0</v>
      </c>
      <c r="CD437" s="243">
        <f t="shared" si="294"/>
        <v>0</v>
      </c>
      <c r="CE437" s="243">
        <f t="shared" si="295"/>
        <v>0</v>
      </c>
      <c r="CF437" s="243">
        <f t="shared" si="296"/>
        <v>0</v>
      </c>
    </row>
    <row r="438" spans="1:84" ht="20.100000000000001" customHeight="1" x14ac:dyDescent="0.15">
      <c r="A438" s="252">
        <f>IF(A437="",ROW()-3-COUNTBLANK($A$4:$A437),A437+1)</f>
        <v>435</v>
      </c>
      <c r="B438" s="253">
        <f>IF(A438="","",IF(B437="",ROW()-3-COUNTBLANK($B$4:$B437),B437+1))</f>
        <v>435</v>
      </c>
      <c r="C438" s="239" t="str">
        <f t="shared" si="261"/>
        <v>S</v>
      </c>
      <c r="D438" s="240"/>
      <c r="E438" s="241" t="str">
        <f>IF(D438="","",COUNTIF($D$4:D438,D438))</f>
        <v/>
      </c>
      <c r="F438" s="310" t="str">
        <f>IF(D438="","",VLOOKUP(D438,'様式A-2'!$B$10:$E$434,4,0))</f>
        <v/>
      </c>
      <c r="G438" s="241"/>
      <c r="H438" s="241"/>
      <c r="I438" s="241"/>
      <c r="J438" s="241"/>
      <c r="K438" s="241"/>
      <c r="L438" s="346"/>
      <c r="M438" s="346"/>
      <c r="N438" s="346"/>
      <c r="O438" s="346"/>
      <c r="P438" s="388"/>
      <c r="Q438" s="242">
        <f t="shared" si="262"/>
        <v>0</v>
      </c>
      <c r="R438" s="243">
        <f t="shared" si="263"/>
        <v>0</v>
      </c>
      <c r="S438" s="243" t="str">
        <f t="shared" si="264"/>
        <v/>
      </c>
      <c r="T438" s="241"/>
      <c r="U438" s="241" t="str">
        <f t="shared" si="265"/>
        <v/>
      </c>
      <c r="V438" s="241" t="str">
        <f t="shared" si="299"/>
        <v/>
      </c>
      <c r="W438" s="241"/>
      <c r="X438" s="241"/>
      <c r="Y438" s="241" t="str">
        <f t="shared" si="266"/>
        <v/>
      </c>
      <c r="Z438" s="241" t="str">
        <f t="shared" si="267"/>
        <v/>
      </c>
      <c r="AA438" s="241" t="str">
        <f t="shared" si="258"/>
        <v/>
      </c>
      <c r="AB438" s="241" t="str">
        <f t="shared" si="268"/>
        <v/>
      </c>
      <c r="AC438" s="241" t="str">
        <f t="shared" si="269"/>
        <v/>
      </c>
      <c r="AD438" s="241" t="str">
        <f t="shared" si="270"/>
        <v/>
      </c>
      <c r="AE438" s="241" t="str">
        <f t="shared" si="259"/>
        <v/>
      </c>
      <c r="AF438" s="241" t="str">
        <f t="shared" si="260"/>
        <v/>
      </c>
      <c r="AG438" s="241"/>
      <c r="AH438" s="242" t="str">
        <f t="shared" si="298"/>
        <v/>
      </c>
      <c r="AI438" s="242" t="str">
        <f t="shared" si="271"/>
        <v/>
      </c>
      <c r="BG438" s="245">
        <f t="shared" si="272"/>
        <v>0</v>
      </c>
      <c r="BH438" s="242">
        <f t="shared" si="273"/>
        <v>0</v>
      </c>
      <c r="BI438" s="242">
        <f t="shared" si="274"/>
        <v>0</v>
      </c>
      <c r="BJ438" s="242">
        <f t="shared" si="275"/>
        <v>0</v>
      </c>
      <c r="BK438" s="351">
        <f t="shared" si="276"/>
        <v>0</v>
      </c>
      <c r="BL438" s="246">
        <f t="shared" si="277"/>
        <v>0</v>
      </c>
      <c r="BM438" s="243">
        <f t="shared" si="278"/>
        <v>0</v>
      </c>
      <c r="BN438" s="243">
        <f t="shared" si="279"/>
        <v>0</v>
      </c>
      <c r="BO438" s="247">
        <f t="shared" si="280"/>
        <v>0</v>
      </c>
      <c r="BP438" s="248">
        <f t="shared" si="281"/>
        <v>0</v>
      </c>
      <c r="BQ438" s="243">
        <f t="shared" si="282"/>
        <v>0</v>
      </c>
      <c r="BR438" s="243">
        <f t="shared" si="283"/>
        <v>0</v>
      </c>
      <c r="BS438" s="249">
        <f t="shared" si="284"/>
        <v>0</v>
      </c>
      <c r="BT438" s="255" t="str">
        <f t="shared" si="297"/>
        <v/>
      </c>
      <c r="BU438" s="350">
        <f t="shared" si="285"/>
        <v>0</v>
      </c>
      <c r="BV438" s="350">
        <f t="shared" si="286"/>
        <v>0</v>
      </c>
      <c r="BW438" s="350">
        <f t="shared" si="287"/>
        <v>0</v>
      </c>
      <c r="BX438" s="353">
        <f t="shared" si="288"/>
        <v>0</v>
      </c>
      <c r="BY438" s="246">
        <f t="shared" si="289"/>
        <v>0</v>
      </c>
      <c r="BZ438" s="243">
        <f t="shared" si="290"/>
        <v>0</v>
      </c>
      <c r="CA438" s="243">
        <f t="shared" si="291"/>
        <v>0</v>
      </c>
      <c r="CB438" s="247">
        <f t="shared" si="292"/>
        <v>0</v>
      </c>
      <c r="CC438" s="246">
        <f t="shared" si="293"/>
        <v>0</v>
      </c>
      <c r="CD438" s="243">
        <f t="shared" si="294"/>
        <v>0</v>
      </c>
      <c r="CE438" s="243">
        <f t="shared" si="295"/>
        <v>0</v>
      </c>
      <c r="CF438" s="243">
        <f t="shared" si="296"/>
        <v>0</v>
      </c>
    </row>
    <row r="439" spans="1:84" ht="20.100000000000001" customHeight="1" x14ac:dyDescent="0.15">
      <c r="A439" s="252">
        <f>IF(A438="",ROW()-3-COUNTBLANK($A$4:$A438),A438+1)</f>
        <v>436</v>
      </c>
      <c r="B439" s="253">
        <f>IF(A439="","",IF(B438="",ROW()-3-COUNTBLANK($B$4:$B438),B438+1))</f>
        <v>436</v>
      </c>
      <c r="C439" s="239" t="str">
        <f t="shared" si="261"/>
        <v>S</v>
      </c>
      <c r="D439" s="240"/>
      <c r="E439" s="241" t="str">
        <f>IF(D439="","",COUNTIF($D$4:D439,D439))</f>
        <v/>
      </c>
      <c r="F439" s="310" t="str">
        <f>IF(D439="","",VLOOKUP(D439,'様式A-2'!$B$10:$E$434,4,0))</f>
        <v/>
      </c>
      <c r="G439" s="241"/>
      <c r="H439" s="241"/>
      <c r="I439" s="241"/>
      <c r="J439" s="241"/>
      <c r="K439" s="241"/>
      <c r="L439" s="346"/>
      <c r="M439" s="346"/>
      <c r="N439" s="346"/>
      <c r="O439" s="346"/>
      <c r="P439" s="388"/>
      <c r="Q439" s="242">
        <f t="shared" si="262"/>
        <v>0</v>
      </c>
      <c r="R439" s="243">
        <f t="shared" si="263"/>
        <v>0</v>
      </c>
      <c r="S439" s="243" t="str">
        <f t="shared" si="264"/>
        <v/>
      </c>
      <c r="T439" s="241"/>
      <c r="U439" s="241" t="str">
        <f t="shared" si="265"/>
        <v/>
      </c>
      <c r="V439" s="241" t="str">
        <f t="shared" si="299"/>
        <v/>
      </c>
      <c r="W439" s="241"/>
      <c r="X439" s="241"/>
      <c r="Y439" s="241" t="str">
        <f t="shared" si="266"/>
        <v/>
      </c>
      <c r="Z439" s="241" t="str">
        <f t="shared" si="267"/>
        <v/>
      </c>
      <c r="AA439" s="241" t="str">
        <f t="shared" si="258"/>
        <v/>
      </c>
      <c r="AB439" s="241" t="str">
        <f t="shared" si="268"/>
        <v/>
      </c>
      <c r="AC439" s="241" t="str">
        <f t="shared" si="269"/>
        <v/>
      </c>
      <c r="AD439" s="241" t="str">
        <f t="shared" si="270"/>
        <v/>
      </c>
      <c r="AE439" s="241" t="str">
        <f t="shared" si="259"/>
        <v/>
      </c>
      <c r="AF439" s="241" t="str">
        <f t="shared" si="260"/>
        <v/>
      </c>
      <c r="AG439" s="241"/>
      <c r="AH439" s="242" t="str">
        <f t="shared" si="298"/>
        <v/>
      </c>
      <c r="AI439" s="242" t="str">
        <f t="shared" si="271"/>
        <v/>
      </c>
      <c r="BG439" s="245">
        <f t="shared" si="272"/>
        <v>0</v>
      </c>
      <c r="BH439" s="242">
        <f t="shared" si="273"/>
        <v>0</v>
      </c>
      <c r="BI439" s="242">
        <f t="shared" si="274"/>
        <v>0</v>
      </c>
      <c r="BJ439" s="242">
        <f t="shared" si="275"/>
        <v>0</v>
      </c>
      <c r="BK439" s="351">
        <f t="shared" si="276"/>
        <v>0</v>
      </c>
      <c r="BL439" s="246">
        <f t="shared" si="277"/>
        <v>0</v>
      </c>
      <c r="BM439" s="243">
        <f t="shared" si="278"/>
        <v>0</v>
      </c>
      <c r="BN439" s="243">
        <f t="shared" si="279"/>
        <v>0</v>
      </c>
      <c r="BO439" s="247">
        <f t="shared" si="280"/>
        <v>0</v>
      </c>
      <c r="BP439" s="248">
        <f t="shared" si="281"/>
        <v>0</v>
      </c>
      <c r="BQ439" s="243">
        <f t="shared" si="282"/>
        <v>0</v>
      </c>
      <c r="BR439" s="243">
        <f t="shared" si="283"/>
        <v>0</v>
      </c>
      <c r="BS439" s="249">
        <f t="shared" si="284"/>
        <v>0</v>
      </c>
      <c r="BT439" s="255" t="str">
        <f t="shared" si="297"/>
        <v/>
      </c>
      <c r="BU439" s="350">
        <f t="shared" si="285"/>
        <v>0</v>
      </c>
      <c r="BV439" s="350">
        <f t="shared" si="286"/>
        <v>0</v>
      </c>
      <c r="BW439" s="350">
        <f t="shared" si="287"/>
        <v>0</v>
      </c>
      <c r="BX439" s="353">
        <f t="shared" si="288"/>
        <v>0</v>
      </c>
      <c r="BY439" s="246">
        <f t="shared" si="289"/>
        <v>0</v>
      </c>
      <c r="BZ439" s="243">
        <f t="shared" si="290"/>
        <v>0</v>
      </c>
      <c r="CA439" s="243">
        <f t="shared" si="291"/>
        <v>0</v>
      </c>
      <c r="CB439" s="247">
        <f t="shared" si="292"/>
        <v>0</v>
      </c>
      <c r="CC439" s="246">
        <f t="shared" si="293"/>
        <v>0</v>
      </c>
      <c r="CD439" s="243">
        <f t="shared" si="294"/>
        <v>0</v>
      </c>
      <c r="CE439" s="243">
        <f t="shared" si="295"/>
        <v>0</v>
      </c>
      <c r="CF439" s="243">
        <f t="shared" si="296"/>
        <v>0</v>
      </c>
    </row>
    <row r="440" spans="1:84" ht="20.100000000000001" customHeight="1" x14ac:dyDescent="0.15">
      <c r="A440" s="252">
        <f>IF(A439="",ROW()-3-COUNTBLANK($A$4:$A439),A439+1)</f>
        <v>437</v>
      </c>
      <c r="B440" s="253">
        <f>IF(A440="","",IF(B439="",ROW()-3-COUNTBLANK($B$4:$B439),B439+1))</f>
        <v>437</v>
      </c>
      <c r="C440" s="239" t="str">
        <f t="shared" si="261"/>
        <v>S</v>
      </c>
      <c r="D440" s="240"/>
      <c r="E440" s="241" t="str">
        <f>IF(D440="","",COUNTIF($D$4:D440,D440))</f>
        <v/>
      </c>
      <c r="F440" s="310" t="str">
        <f>IF(D440="","",VLOOKUP(D440,'様式A-2'!$B$10:$E$434,4,0))</f>
        <v/>
      </c>
      <c r="G440" s="241"/>
      <c r="H440" s="241"/>
      <c r="I440" s="241"/>
      <c r="J440" s="241"/>
      <c r="K440" s="241"/>
      <c r="L440" s="346"/>
      <c r="M440" s="346"/>
      <c r="N440" s="346"/>
      <c r="O440" s="346"/>
      <c r="P440" s="388"/>
      <c r="Q440" s="242">
        <f t="shared" si="262"/>
        <v>0</v>
      </c>
      <c r="R440" s="243">
        <f t="shared" si="263"/>
        <v>0</v>
      </c>
      <c r="S440" s="243" t="str">
        <f t="shared" si="264"/>
        <v/>
      </c>
      <c r="T440" s="241"/>
      <c r="U440" s="241" t="str">
        <f t="shared" si="265"/>
        <v/>
      </c>
      <c r="V440" s="241" t="str">
        <f t="shared" si="299"/>
        <v/>
      </c>
      <c r="W440" s="241"/>
      <c r="X440" s="241"/>
      <c r="Y440" s="241" t="str">
        <f t="shared" si="266"/>
        <v/>
      </c>
      <c r="Z440" s="241" t="str">
        <f t="shared" si="267"/>
        <v/>
      </c>
      <c r="AA440" s="241" t="str">
        <f t="shared" si="258"/>
        <v/>
      </c>
      <c r="AB440" s="241" t="str">
        <f t="shared" si="268"/>
        <v/>
      </c>
      <c r="AC440" s="241" t="str">
        <f t="shared" si="269"/>
        <v/>
      </c>
      <c r="AD440" s="241" t="str">
        <f t="shared" si="270"/>
        <v/>
      </c>
      <c r="AE440" s="241" t="str">
        <f t="shared" si="259"/>
        <v/>
      </c>
      <c r="AF440" s="241" t="str">
        <f t="shared" si="260"/>
        <v/>
      </c>
      <c r="AG440" s="241"/>
      <c r="AH440" s="242" t="str">
        <f t="shared" si="298"/>
        <v/>
      </c>
      <c r="AI440" s="242" t="str">
        <f t="shared" si="271"/>
        <v/>
      </c>
      <c r="BG440" s="245">
        <f t="shared" si="272"/>
        <v>0</v>
      </c>
      <c r="BH440" s="242">
        <f t="shared" si="273"/>
        <v>0</v>
      </c>
      <c r="BI440" s="242">
        <f t="shared" si="274"/>
        <v>0</v>
      </c>
      <c r="BJ440" s="242">
        <f t="shared" si="275"/>
        <v>0</v>
      </c>
      <c r="BK440" s="351">
        <f t="shared" si="276"/>
        <v>0</v>
      </c>
      <c r="BL440" s="246">
        <f t="shared" si="277"/>
        <v>0</v>
      </c>
      <c r="BM440" s="243">
        <f t="shared" si="278"/>
        <v>0</v>
      </c>
      <c r="BN440" s="243">
        <f t="shared" si="279"/>
        <v>0</v>
      </c>
      <c r="BO440" s="247">
        <f t="shared" si="280"/>
        <v>0</v>
      </c>
      <c r="BP440" s="248">
        <f t="shared" si="281"/>
        <v>0</v>
      </c>
      <c r="BQ440" s="243">
        <f t="shared" si="282"/>
        <v>0</v>
      </c>
      <c r="BR440" s="243">
        <f t="shared" si="283"/>
        <v>0</v>
      </c>
      <c r="BS440" s="249">
        <f t="shared" si="284"/>
        <v>0</v>
      </c>
      <c r="BT440" s="255" t="str">
        <f t="shared" si="297"/>
        <v/>
      </c>
      <c r="BU440" s="350">
        <f t="shared" si="285"/>
        <v>0</v>
      </c>
      <c r="BV440" s="350">
        <f t="shared" si="286"/>
        <v>0</v>
      </c>
      <c r="BW440" s="350">
        <f t="shared" si="287"/>
        <v>0</v>
      </c>
      <c r="BX440" s="353">
        <f t="shared" si="288"/>
        <v>0</v>
      </c>
      <c r="BY440" s="246">
        <f t="shared" si="289"/>
        <v>0</v>
      </c>
      <c r="BZ440" s="243">
        <f t="shared" si="290"/>
        <v>0</v>
      </c>
      <c r="CA440" s="243">
        <f t="shared" si="291"/>
        <v>0</v>
      </c>
      <c r="CB440" s="247">
        <f t="shared" si="292"/>
        <v>0</v>
      </c>
      <c r="CC440" s="246">
        <f t="shared" si="293"/>
        <v>0</v>
      </c>
      <c r="CD440" s="243">
        <f t="shared" si="294"/>
        <v>0</v>
      </c>
      <c r="CE440" s="243">
        <f t="shared" si="295"/>
        <v>0</v>
      </c>
      <c r="CF440" s="243">
        <f t="shared" si="296"/>
        <v>0</v>
      </c>
    </row>
    <row r="441" spans="1:84" ht="20.100000000000001" customHeight="1" x14ac:dyDescent="0.15">
      <c r="A441" s="252">
        <f>IF(A440="",ROW()-3-COUNTBLANK($A$4:$A440),A440+1)</f>
        <v>438</v>
      </c>
      <c r="B441" s="253">
        <f>IF(A441="","",IF(B440="",ROW()-3-COUNTBLANK($B$4:$B440),B440+1))</f>
        <v>438</v>
      </c>
      <c r="C441" s="239" t="str">
        <f t="shared" si="261"/>
        <v>S</v>
      </c>
      <c r="D441" s="240"/>
      <c r="E441" s="241" t="str">
        <f>IF(D441="","",COUNTIF($D$4:D441,D441))</f>
        <v/>
      </c>
      <c r="F441" s="310" t="str">
        <f>IF(D441="","",VLOOKUP(D441,'様式A-2'!$B$10:$E$434,4,0))</f>
        <v/>
      </c>
      <c r="G441" s="241"/>
      <c r="H441" s="241"/>
      <c r="I441" s="241"/>
      <c r="J441" s="241"/>
      <c r="K441" s="241"/>
      <c r="L441" s="346"/>
      <c r="M441" s="346"/>
      <c r="N441" s="346"/>
      <c r="O441" s="346"/>
      <c r="P441" s="388"/>
      <c r="Q441" s="242">
        <f t="shared" si="262"/>
        <v>0</v>
      </c>
      <c r="R441" s="243">
        <f t="shared" si="263"/>
        <v>0</v>
      </c>
      <c r="S441" s="243" t="str">
        <f t="shared" si="264"/>
        <v/>
      </c>
      <c r="T441" s="241"/>
      <c r="U441" s="241" t="str">
        <f t="shared" si="265"/>
        <v/>
      </c>
      <c r="V441" s="241" t="str">
        <f t="shared" si="299"/>
        <v/>
      </c>
      <c r="W441" s="241"/>
      <c r="X441" s="241"/>
      <c r="Y441" s="241" t="str">
        <f t="shared" si="266"/>
        <v/>
      </c>
      <c r="Z441" s="241" t="str">
        <f t="shared" si="267"/>
        <v/>
      </c>
      <c r="AA441" s="241" t="str">
        <f t="shared" si="258"/>
        <v/>
      </c>
      <c r="AB441" s="241" t="str">
        <f t="shared" si="268"/>
        <v/>
      </c>
      <c r="AC441" s="241" t="str">
        <f t="shared" si="269"/>
        <v/>
      </c>
      <c r="AD441" s="241" t="str">
        <f t="shared" si="270"/>
        <v/>
      </c>
      <c r="AE441" s="241" t="str">
        <f t="shared" si="259"/>
        <v/>
      </c>
      <c r="AF441" s="241" t="str">
        <f t="shared" si="260"/>
        <v/>
      </c>
      <c r="AG441" s="241"/>
      <c r="AH441" s="242" t="str">
        <f t="shared" si="298"/>
        <v/>
      </c>
      <c r="AI441" s="242" t="str">
        <f t="shared" si="271"/>
        <v/>
      </c>
      <c r="BG441" s="245">
        <f t="shared" si="272"/>
        <v>0</v>
      </c>
      <c r="BH441" s="242">
        <f t="shared" si="273"/>
        <v>0</v>
      </c>
      <c r="BI441" s="242">
        <f t="shared" si="274"/>
        <v>0</v>
      </c>
      <c r="BJ441" s="242">
        <f t="shared" si="275"/>
        <v>0</v>
      </c>
      <c r="BK441" s="351">
        <f t="shared" si="276"/>
        <v>0</v>
      </c>
      <c r="BL441" s="246">
        <f t="shared" si="277"/>
        <v>0</v>
      </c>
      <c r="BM441" s="243">
        <f t="shared" si="278"/>
        <v>0</v>
      </c>
      <c r="BN441" s="243">
        <f t="shared" si="279"/>
        <v>0</v>
      </c>
      <c r="BO441" s="247">
        <f t="shared" si="280"/>
        <v>0</v>
      </c>
      <c r="BP441" s="248">
        <f t="shared" si="281"/>
        <v>0</v>
      </c>
      <c r="BQ441" s="243">
        <f t="shared" si="282"/>
        <v>0</v>
      </c>
      <c r="BR441" s="243">
        <f t="shared" si="283"/>
        <v>0</v>
      </c>
      <c r="BS441" s="249">
        <f t="shared" si="284"/>
        <v>0</v>
      </c>
      <c r="BT441" s="255" t="str">
        <f t="shared" si="297"/>
        <v/>
      </c>
      <c r="BU441" s="350">
        <f t="shared" si="285"/>
        <v>0</v>
      </c>
      <c r="BV441" s="350">
        <f t="shared" si="286"/>
        <v>0</v>
      </c>
      <c r="BW441" s="350">
        <f t="shared" si="287"/>
        <v>0</v>
      </c>
      <c r="BX441" s="353">
        <f t="shared" si="288"/>
        <v>0</v>
      </c>
      <c r="BY441" s="246">
        <f t="shared" si="289"/>
        <v>0</v>
      </c>
      <c r="BZ441" s="243">
        <f t="shared" si="290"/>
        <v>0</v>
      </c>
      <c r="CA441" s="243">
        <f t="shared" si="291"/>
        <v>0</v>
      </c>
      <c r="CB441" s="247">
        <f t="shared" si="292"/>
        <v>0</v>
      </c>
      <c r="CC441" s="246">
        <f t="shared" si="293"/>
        <v>0</v>
      </c>
      <c r="CD441" s="243">
        <f t="shared" si="294"/>
        <v>0</v>
      </c>
      <c r="CE441" s="243">
        <f t="shared" si="295"/>
        <v>0</v>
      </c>
      <c r="CF441" s="243">
        <f t="shared" si="296"/>
        <v>0</v>
      </c>
    </row>
    <row r="442" spans="1:84" ht="20.100000000000001" customHeight="1" x14ac:dyDescent="0.15">
      <c r="A442" s="252">
        <f>IF(A441="",ROW()-3-COUNTBLANK($A$4:$A441),A441+1)</f>
        <v>439</v>
      </c>
      <c r="B442" s="253">
        <f>IF(A442="","",IF(B441="",ROW()-3-COUNTBLANK($B$4:$B441),B441+1))</f>
        <v>439</v>
      </c>
      <c r="C442" s="239" t="str">
        <f t="shared" si="261"/>
        <v>S</v>
      </c>
      <c r="D442" s="240"/>
      <c r="E442" s="241" t="str">
        <f>IF(D442="","",COUNTIF($D$4:D442,D442))</f>
        <v/>
      </c>
      <c r="F442" s="310" t="str">
        <f>IF(D442="","",VLOOKUP(D442,'様式A-2'!$B$10:$E$434,4,0))</f>
        <v/>
      </c>
      <c r="G442" s="241"/>
      <c r="H442" s="241"/>
      <c r="I442" s="241"/>
      <c r="J442" s="241"/>
      <c r="K442" s="241"/>
      <c r="L442" s="346"/>
      <c r="M442" s="346"/>
      <c r="N442" s="346"/>
      <c r="O442" s="346"/>
      <c r="P442" s="388"/>
      <c r="Q442" s="242">
        <f t="shared" si="262"/>
        <v>0</v>
      </c>
      <c r="R442" s="243">
        <f t="shared" si="263"/>
        <v>0</v>
      </c>
      <c r="S442" s="243" t="str">
        <f t="shared" si="264"/>
        <v/>
      </c>
      <c r="T442" s="241"/>
      <c r="U442" s="241" t="str">
        <f t="shared" si="265"/>
        <v/>
      </c>
      <c r="V442" s="241" t="str">
        <f t="shared" si="299"/>
        <v/>
      </c>
      <c r="W442" s="241"/>
      <c r="X442" s="241"/>
      <c r="Y442" s="241" t="str">
        <f t="shared" si="266"/>
        <v/>
      </c>
      <c r="Z442" s="241" t="str">
        <f t="shared" si="267"/>
        <v/>
      </c>
      <c r="AA442" s="241" t="str">
        <f t="shared" si="258"/>
        <v/>
      </c>
      <c r="AB442" s="241" t="str">
        <f t="shared" si="268"/>
        <v/>
      </c>
      <c r="AC442" s="241" t="str">
        <f t="shared" si="269"/>
        <v/>
      </c>
      <c r="AD442" s="241" t="str">
        <f t="shared" si="270"/>
        <v/>
      </c>
      <c r="AE442" s="241" t="str">
        <f t="shared" si="259"/>
        <v/>
      </c>
      <c r="AF442" s="241" t="str">
        <f t="shared" si="260"/>
        <v/>
      </c>
      <c r="AG442" s="241"/>
      <c r="AH442" s="242" t="str">
        <f t="shared" si="298"/>
        <v/>
      </c>
      <c r="AI442" s="242" t="str">
        <f t="shared" si="271"/>
        <v/>
      </c>
      <c r="BG442" s="245">
        <f t="shared" si="272"/>
        <v>0</v>
      </c>
      <c r="BH442" s="242">
        <f t="shared" si="273"/>
        <v>0</v>
      </c>
      <c r="BI442" s="242">
        <f t="shared" si="274"/>
        <v>0</v>
      </c>
      <c r="BJ442" s="242">
        <f t="shared" si="275"/>
        <v>0</v>
      </c>
      <c r="BK442" s="351">
        <f t="shared" si="276"/>
        <v>0</v>
      </c>
      <c r="BL442" s="246">
        <f t="shared" si="277"/>
        <v>0</v>
      </c>
      <c r="BM442" s="243">
        <f t="shared" si="278"/>
        <v>0</v>
      </c>
      <c r="BN442" s="243">
        <f t="shared" si="279"/>
        <v>0</v>
      </c>
      <c r="BO442" s="247">
        <f t="shared" si="280"/>
        <v>0</v>
      </c>
      <c r="BP442" s="248">
        <f t="shared" si="281"/>
        <v>0</v>
      </c>
      <c r="BQ442" s="243">
        <f t="shared" si="282"/>
        <v>0</v>
      </c>
      <c r="BR442" s="243">
        <f t="shared" si="283"/>
        <v>0</v>
      </c>
      <c r="BS442" s="249">
        <f t="shared" si="284"/>
        <v>0</v>
      </c>
      <c r="BT442" s="255" t="str">
        <f t="shared" si="297"/>
        <v/>
      </c>
      <c r="BU442" s="350">
        <f t="shared" si="285"/>
        <v>0</v>
      </c>
      <c r="BV442" s="350">
        <f t="shared" si="286"/>
        <v>0</v>
      </c>
      <c r="BW442" s="350">
        <f t="shared" si="287"/>
        <v>0</v>
      </c>
      <c r="BX442" s="353">
        <f t="shared" si="288"/>
        <v>0</v>
      </c>
      <c r="BY442" s="246">
        <f t="shared" si="289"/>
        <v>0</v>
      </c>
      <c r="BZ442" s="243">
        <f t="shared" si="290"/>
        <v>0</v>
      </c>
      <c r="CA442" s="243">
        <f t="shared" si="291"/>
        <v>0</v>
      </c>
      <c r="CB442" s="247">
        <f t="shared" si="292"/>
        <v>0</v>
      </c>
      <c r="CC442" s="246">
        <f t="shared" si="293"/>
        <v>0</v>
      </c>
      <c r="CD442" s="243">
        <f t="shared" si="294"/>
        <v>0</v>
      </c>
      <c r="CE442" s="243">
        <f t="shared" si="295"/>
        <v>0</v>
      </c>
      <c r="CF442" s="243">
        <f t="shared" si="296"/>
        <v>0</v>
      </c>
    </row>
    <row r="443" spans="1:84" ht="20.100000000000001" customHeight="1" x14ac:dyDescent="0.15">
      <c r="A443" s="252">
        <f>IF(A442="",ROW()-3-COUNTBLANK($A$4:$A442),A442+1)</f>
        <v>440</v>
      </c>
      <c r="B443" s="253">
        <f>IF(A443="","",IF(B442="",ROW()-3-COUNTBLANK($B$4:$B442),B442+1))</f>
        <v>440</v>
      </c>
      <c r="C443" s="239" t="str">
        <f t="shared" si="261"/>
        <v>S</v>
      </c>
      <c r="D443" s="240"/>
      <c r="E443" s="241" t="str">
        <f>IF(D443="","",COUNTIF($D$4:D443,D443))</f>
        <v/>
      </c>
      <c r="F443" s="310" t="str">
        <f>IF(D443="","",VLOOKUP(D443,'様式A-2'!$B$10:$E$434,4,0))</f>
        <v/>
      </c>
      <c r="G443" s="241"/>
      <c r="H443" s="241"/>
      <c r="I443" s="241"/>
      <c r="J443" s="241"/>
      <c r="K443" s="241"/>
      <c r="L443" s="346"/>
      <c r="M443" s="346"/>
      <c r="N443" s="346"/>
      <c r="O443" s="346"/>
      <c r="P443" s="388"/>
      <c r="Q443" s="242">
        <f t="shared" si="262"/>
        <v>0</v>
      </c>
      <c r="R443" s="243">
        <f t="shared" si="263"/>
        <v>0</v>
      </c>
      <c r="S443" s="243" t="str">
        <f t="shared" si="264"/>
        <v/>
      </c>
      <c r="T443" s="241"/>
      <c r="U443" s="241" t="str">
        <f t="shared" si="265"/>
        <v/>
      </c>
      <c r="V443" s="241" t="str">
        <f t="shared" si="299"/>
        <v/>
      </c>
      <c r="W443" s="241"/>
      <c r="X443" s="241"/>
      <c r="Y443" s="241" t="str">
        <f t="shared" si="266"/>
        <v/>
      </c>
      <c r="Z443" s="241" t="str">
        <f t="shared" si="267"/>
        <v/>
      </c>
      <c r="AA443" s="241" t="str">
        <f t="shared" si="258"/>
        <v/>
      </c>
      <c r="AB443" s="241" t="str">
        <f t="shared" si="268"/>
        <v/>
      </c>
      <c r="AC443" s="241" t="str">
        <f t="shared" si="269"/>
        <v/>
      </c>
      <c r="AD443" s="241" t="str">
        <f t="shared" si="270"/>
        <v/>
      </c>
      <c r="AE443" s="241" t="str">
        <f t="shared" si="259"/>
        <v/>
      </c>
      <c r="AF443" s="241" t="str">
        <f t="shared" si="260"/>
        <v/>
      </c>
      <c r="AG443" s="241"/>
      <c r="AH443" s="242" t="str">
        <f t="shared" si="298"/>
        <v/>
      </c>
      <c r="AI443" s="242" t="str">
        <f t="shared" si="271"/>
        <v/>
      </c>
      <c r="BG443" s="245">
        <f t="shared" si="272"/>
        <v>0</v>
      </c>
      <c r="BH443" s="242">
        <f t="shared" si="273"/>
        <v>0</v>
      </c>
      <c r="BI443" s="242">
        <f t="shared" si="274"/>
        <v>0</v>
      </c>
      <c r="BJ443" s="242">
        <f t="shared" si="275"/>
        <v>0</v>
      </c>
      <c r="BK443" s="351">
        <f t="shared" si="276"/>
        <v>0</v>
      </c>
      <c r="BL443" s="246">
        <f t="shared" si="277"/>
        <v>0</v>
      </c>
      <c r="BM443" s="243">
        <f t="shared" si="278"/>
        <v>0</v>
      </c>
      <c r="BN443" s="243">
        <f t="shared" si="279"/>
        <v>0</v>
      </c>
      <c r="BO443" s="247">
        <f t="shared" si="280"/>
        <v>0</v>
      </c>
      <c r="BP443" s="248">
        <f t="shared" si="281"/>
        <v>0</v>
      </c>
      <c r="BQ443" s="243">
        <f t="shared" si="282"/>
        <v>0</v>
      </c>
      <c r="BR443" s="243">
        <f t="shared" si="283"/>
        <v>0</v>
      </c>
      <c r="BS443" s="249">
        <f t="shared" si="284"/>
        <v>0</v>
      </c>
      <c r="BT443" s="255" t="str">
        <f t="shared" si="297"/>
        <v/>
      </c>
      <c r="BU443" s="350">
        <f t="shared" si="285"/>
        <v>0</v>
      </c>
      <c r="BV443" s="350">
        <f t="shared" si="286"/>
        <v>0</v>
      </c>
      <c r="BW443" s="350">
        <f t="shared" si="287"/>
        <v>0</v>
      </c>
      <c r="BX443" s="353">
        <f t="shared" si="288"/>
        <v>0</v>
      </c>
      <c r="BY443" s="246">
        <f t="shared" si="289"/>
        <v>0</v>
      </c>
      <c r="BZ443" s="243">
        <f t="shared" si="290"/>
        <v>0</v>
      </c>
      <c r="CA443" s="243">
        <f t="shared" si="291"/>
        <v>0</v>
      </c>
      <c r="CB443" s="247">
        <f t="shared" si="292"/>
        <v>0</v>
      </c>
      <c r="CC443" s="246">
        <f t="shared" si="293"/>
        <v>0</v>
      </c>
      <c r="CD443" s="243">
        <f t="shared" si="294"/>
        <v>0</v>
      </c>
      <c r="CE443" s="243">
        <f t="shared" si="295"/>
        <v>0</v>
      </c>
      <c r="CF443" s="243">
        <f t="shared" si="296"/>
        <v>0</v>
      </c>
    </row>
    <row r="444" spans="1:84" ht="20.100000000000001" customHeight="1" x14ac:dyDescent="0.15">
      <c r="A444" s="252">
        <f>IF(A443="",ROW()-3-COUNTBLANK($A$4:$A443),A443+1)</f>
        <v>441</v>
      </c>
      <c r="B444" s="253">
        <f>IF(A444="","",IF(B443="",ROW()-3-COUNTBLANK($B$4:$B443),B443+1))</f>
        <v>441</v>
      </c>
      <c r="C444" s="239" t="str">
        <f t="shared" si="261"/>
        <v>S</v>
      </c>
      <c r="D444" s="240"/>
      <c r="E444" s="241" t="str">
        <f>IF(D444="","",COUNTIF($D$4:D444,D444))</f>
        <v/>
      </c>
      <c r="F444" s="310" t="str">
        <f>IF(D444="","",VLOOKUP(D444,'様式A-2'!$B$10:$E$434,4,0))</f>
        <v/>
      </c>
      <c r="G444" s="241"/>
      <c r="H444" s="241"/>
      <c r="I444" s="241"/>
      <c r="J444" s="241"/>
      <c r="K444" s="241"/>
      <c r="L444" s="346"/>
      <c r="M444" s="346"/>
      <c r="N444" s="346"/>
      <c r="O444" s="346"/>
      <c r="P444" s="388"/>
      <c r="Q444" s="242">
        <f t="shared" si="262"/>
        <v>0</v>
      </c>
      <c r="R444" s="243">
        <f t="shared" si="263"/>
        <v>0</v>
      </c>
      <c r="S444" s="243" t="str">
        <f t="shared" si="264"/>
        <v/>
      </c>
      <c r="T444" s="241"/>
      <c r="U444" s="241" t="str">
        <f t="shared" si="265"/>
        <v/>
      </c>
      <c r="V444" s="241" t="str">
        <f t="shared" si="299"/>
        <v/>
      </c>
      <c r="W444" s="241"/>
      <c r="X444" s="241"/>
      <c r="Y444" s="241" t="str">
        <f t="shared" si="266"/>
        <v/>
      </c>
      <c r="Z444" s="241" t="str">
        <f t="shared" si="267"/>
        <v/>
      </c>
      <c r="AA444" s="241" t="str">
        <f t="shared" si="258"/>
        <v/>
      </c>
      <c r="AB444" s="241" t="str">
        <f t="shared" si="268"/>
        <v/>
      </c>
      <c r="AC444" s="241" t="str">
        <f t="shared" si="269"/>
        <v/>
      </c>
      <c r="AD444" s="241" t="str">
        <f t="shared" si="270"/>
        <v/>
      </c>
      <c r="AE444" s="241" t="str">
        <f t="shared" si="259"/>
        <v/>
      </c>
      <c r="AF444" s="241" t="str">
        <f t="shared" si="260"/>
        <v/>
      </c>
      <c r="AG444" s="241"/>
      <c r="AH444" s="242" t="str">
        <f t="shared" si="298"/>
        <v/>
      </c>
      <c r="AI444" s="242" t="str">
        <f t="shared" si="271"/>
        <v/>
      </c>
      <c r="BG444" s="245">
        <f t="shared" si="272"/>
        <v>0</v>
      </c>
      <c r="BH444" s="242">
        <f t="shared" si="273"/>
        <v>0</v>
      </c>
      <c r="BI444" s="242">
        <f t="shared" si="274"/>
        <v>0</v>
      </c>
      <c r="BJ444" s="242">
        <f t="shared" si="275"/>
        <v>0</v>
      </c>
      <c r="BK444" s="351">
        <f t="shared" si="276"/>
        <v>0</v>
      </c>
      <c r="BL444" s="246">
        <f t="shared" si="277"/>
        <v>0</v>
      </c>
      <c r="BM444" s="243">
        <f t="shared" si="278"/>
        <v>0</v>
      </c>
      <c r="BN444" s="243">
        <f t="shared" si="279"/>
        <v>0</v>
      </c>
      <c r="BO444" s="247">
        <f t="shared" si="280"/>
        <v>0</v>
      </c>
      <c r="BP444" s="248">
        <f t="shared" si="281"/>
        <v>0</v>
      </c>
      <c r="BQ444" s="243">
        <f t="shared" si="282"/>
        <v>0</v>
      </c>
      <c r="BR444" s="243">
        <f t="shared" si="283"/>
        <v>0</v>
      </c>
      <c r="BS444" s="249">
        <f t="shared" si="284"/>
        <v>0</v>
      </c>
      <c r="BT444" s="255" t="str">
        <f t="shared" si="297"/>
        <v/>
      </c>
      <c r="BU444" s="350">
        <f t="shared" si="285"/>
        <v>0</v>
      </c>
      <c r="BV444" s="350">
        <f t="shared" si="286"/>
        <v>0</v>
      </c>
      <c r="BW444" s="350">
        <f t="shared" si="287"/>
        <v>0</v>
      </c>
      <c r="BX444" s="353">
        <f t="shared" si="288"/>
        <v>0</v>
      </c>
      <c r="BY444" s="246">
        <f t="shared" si="289"/>
        <v>0</v>
      </c>
      <c r="BZ444" s="243">
        <f t="shared" si="290"/>
        <v>0</v>
      </c>
      <c r="CA444" s="243">
        <f t="shared" si="291"/>
        <v>0</v>
      </c>
      <c r="CB444" s="247">
        <f t="shared" si="292"/>
        <v>0</v>
      </c>
      <c r="CC444" s="246">
        <f t="shared" si="293"/>
        <v>0</v>
      </c>
      <c r="CD444" s="243">
        <f t="shared" si="294"/>
        <v>0</v>
      </c>
      <c r="CE444" s="243">
        <f t="shared" si="295"/>
        <v>0</v>
      </c>
      <c r="CF444" s="243">
        <f t="shared" si="296"/>
        <v>0</v>
      </c>
    </row>
    <row r="445" spans="1:84" ht="20.100000000000001" customHeight="1" x14ac:dyDescent="0.15">
      <c r="A445" s="252">
        <f>IF(A444="",ROW()-3-COUNTBLANK($A$4:$A444),A444+1)</f>
        <v>442</v>
      </c>
      <c r="B445" s="253">
        <f>IF(A445="","",IF(B444="",ROW()-3-COUNTBLANK($B$4:$B444),B444+1))</f>
        <v>442</v>
      </c>
      <c r="C445" s="239" t="str">
        <f t="shared" si="261"/>
        <v>S</v>
      </c>
      <c r="D445" s="240"/>
      <c r="E445" s="241" t="str">
        <f>IF(D445="","",COUNTIF($D$4:D445,D445))</f>
        <v/>
      </c>
      <c r="F445" s="310" t="str">
        <f>IF(D445="","",VLOOKUP(D445,'様式A-2'!$B$10:$E$434,4,0))</f>
        <v/>
      </c>
      <c r="G445" s="241"/>
      <c r="H445" s="241"/>
      <c r="I445" s="241"/>
      <c r="J445" s="241"/>
      <c r="K445" s="241"/>
      <c r="L445" s="346"/>
      <c r="M445" s="346"/>
      <c r="N445" s="346"/>
      <c r="O445" s="346"/>
      <c r="P445" s="388"/>
      <c r="Q445" s="242">
        <f t="shared" si="262"/>
        <v>0</v>
      </c>
      <c r="R445" s="243">
        <f t="shared" si="263"/>
        <v>0</v>
      </c>
      <c r="S445" s="243" t="str">
        <f t="shared" si="264"/>
        <v/>
      </c>
      <c r="T445" s="241"/>
      <c r="U445" s="241" t="str">
        <f t="shared" si="265"/>
        <v/>
      </c>
      <c r="V445" s="241" t="str">
        <f t="shared" si="299"/>
        <v/>
      </c>
      <c r="W445" s="241"/>
      <c r="X445" s="241"/>
      <c r="Y445" s="241" t="str">
        <f t="shared" si="266"/>
        <v/>
      </c>
      <c r="Z445" s="241" t="str">
        <f t="shared" si="267"/>
        <v/>
      </c>
      <c r="AA445" s="241" t="str">
        <f t="shared" si="258"/>
        <v/>
      </c>
      <c r="AB445" s="241" t="str">
        <f t="shared" si="268"/>
        <v/>
      </c>
      <c r="AC445" s="241" t="str">
        <f t="shared" si="269"/>
        <v/>
      </c>
      <c r="AD445" s="241" t="str">
        <f t="shared" si="270"/>
        <v/>
      </c>
      <c r="AE445" s="241" t="str">
        <f t="shared" si="259"/>
        <v/>
      </c>
      <c r="AF445" s="241" t="str">
        <f t="shared" si="260"/>
        <v/>
      </c>
      <c r="AG445" s="241"/>
      <c r="AH445" s="242" t="str">
        <f t="shared" si="298"/>
        <v/>
      </c>
      <c r="AI445" s="242" t="str">
        <f t="shared" si="271"/>
        <v/>
      </c>
      <c r="BG445" s="245">
        <f t="shared" si="272"/>
        <v>0</v>
      </c>
      <c r="BH445" s="242">
        <f t="shared" si="273"/>
        <v>0</v>
      </c>
      <c r="BI445" s="242">
        <f t="shared" si="274"/>
        <v>0</v>
      </c>
      <c r="BJ445" s="242">
        <f t="shared" si="275"/>
        <v>0</v>
      </c>
      <c r="BK445" s="351">
        <f t="shared" si="276"/>
        <v>0</v>
      </c>
      <c r="BL445" s="246">
        <f t="shared" si="277"/>
        <v>0</v>
      </c>
      <c r="BM445" s="243">
        <f t="shared" si="278"/>
        <v>0</v>
      </c>
      <c r="BN445" s="243">
        <f t="shared" si="279"/>
        <v>0</v>
      </c>
      <c r="BO445" s="247">
        <f t="shared" si="280"/>
        <v>0</v>
      </c>
      <c r="BP445" s="248">
        <f t="shared" si="281"/>
        <v>0</v>
      </c>
      <c r="BQ445" s="243">
        <f t="shared" si="282"/>
        <v>0</v>
      </c>
      <c r="BR445" s="243">
        <f t="shared" si="283"/>
        <v>0</v>
      </c>
      <c r="BS445" s="249">
        <f t="shared" si="284"/>
        <v>0</v>
      </c>
      <c r="BT445" s="255" t="str">
        <f t="shared" si="297"/>
        <v/>
      </c>
      <c r="BU445" s="350">
        <f t="shared" si="285"/>
        <v>0</v>
      </c>
      <c r="BV445" s="350">
        <f t="shared" si="286"/>
        <v>0</v>
      </c>
      <c r="BW445" s="350">
        <f t="shared" si="287"/>
        <v>0</v>
      </c>
      <c r="BX445" s="353">
        <f t="shared" si="288"/>
        <v>0</v>
      </c>
      <c r="BY445" s="246">
        <f t="shared" si="289"/>
        <v>0</v>
      </c>
      <c r="BZ445" s="243">
        <f t="shared" si="290"/>
        <v>0</v>
      </c>
      <c r="CA445" s="243">
        <f t="shared" si="291"/>
        <v>0</v>
      </c>
      <c r="CB445" s="247">
        <f t="shared" si="292"/>
        <v>0</v>
      </c>
      <c r="CC445" s="246">
        <f t="shared" si="293"/>
        <v>0</v>
      </c>
      <c r="CD445" s="243">
        <f t="shared" si="294"/>
        <v>0</v>
      </c>
      <c r="CE445" s="243">
        <f t="shared" si="295"/>
        <v>0</v>
      </c>
      <c r="CF445" s="243">
        <f t="shared" si="296"/>
        <v>0</v>
      </c>
    </row>
    <row r="446" spans="1:84" ht="20.100000000000001" customHeight="1" x14ac:dyDescent="0.15">
      <c r="A446" s="252">
        <f>IF(A445="",ROW()-3-COUNTBLANK($A$4:$A445),A445+1)</f>
        <v>443</v>
      </c>
      <c r="B446" s="253">
        <f>IF(A446="","",IF(B445="",ROW()-3-COUNTBLANK($B$4:$B445),B445+1))</f>
        <v>443</v>
      </c>
      <c r="C446" s="239" t="str">
        <f t="shared" si="261"/>
        <v>S</v>
      </c>
      <c r="D446" s="240"/>
      <c r="E446" s="241" t="str">
        <f>IF(D446="","",COUNTIF($D$4:D446,D446))</f>
        <v/>
      </c>
      <c r="F446" s="310" t="str">
        <f>IF(D446="","",VLOOKUP(D446,'様式A-2'!$B$10:$E$434,4,0))</f>
        <v/>
      </c>
      <c r="G446" s="241"/>
      <c r="H446" s="241"/>
      <c r="I446" s="241"/>
      <c r="J446" s="241"/>
      <c r="K446" s="241"/>
      <c r="L446" s="346"/>
      <c r="M446" s="346"/>
      <c r="N446" s="346"/>
      <c r="O446" s="346"/>
      <c r="P446" s="388"/>
      <c r="Q446" s="242">
        <f t="shared" si="262"/>
        <v>0</v>
      </c>
      <c r="R446" s="243">
        <f t="shared" si="263"/>
        <v>0</v>
      </c>
      <c r="S446" s="243" t="str">
        <f t="shared" si="264"/>
        <v/>
      </c>
      <c r="T446" s="241"/>
      <c r="U446" s="241" t="str">
        <f t="shared" si="265"/>
        <v/>
      </c>
      <c r="V446" s="241" t="str">
        <f t="shared" si="299"/>
        <v/>
      </c>
      <c r="W446" s="241"/>
      <c r="X446" s="241"/>
      <c r="Y446" s="241" t="str">
        <f t="shared" si="266"/>
        <v/>
      </c>
      <c r="Z446" s="241" t="str">
        <f t="shared" si="267"/>
        <v/>
      </c>
      <c r="AA446" s="241" t="str">
        <f t="shared" si="258"/>
        <v/>
      </c>
      <c r="AB446" s="241" t="str">
        <f t="shared" si="268"/>
        <v/>
      </c>
      <c r="AC446" s="241" t="str">
        <f t="shared" si="269"/>
        <v/>
      </c>
      <c r="AD446" s="241" t="str">
        <f t="shared" si="270"/>
        <v/>
      </c>
      <c r="AE446" s="241" t="str">
        <f t="shared" si="259"/>
        <v/>
      </c>
      <c r="AF446" s="241" t="str">
        <f t="shared" si="260"/>
        <v/>
      </c>
      <c r="AG446" s="241"/>
      <c r="AH446" s="242" t="str">
        <f t="shared" si="298"/>
        <v/>
      </c>
      <c r="AI446" s="242" t="str">
        <f t="shared" si="271"/>
        <v/>
      </c>
      <c r="BG446" s="245">
        <f t="shared" si="272"/>
        <v>0</v>
      </c>
      <c r="BH446" s="242">
        <f t="shared" si="273"/>
        <v>0</v>
      </c>
      <c r="BI446" s="242">
        <f t="shared" si="274"/>
        <v>0</v>
      </c>
      <c r="BJ446" s="242">
        <f t="shared" si="275"/>
        <v>0</v>
      </c>
      <c r="BK446" s="351">
        <f t="shared" si="276"/>
        <v>0</v>
      </c>
      <c r="BL446" s="246">
        <f t="shared" si="277"/>
        <v>0</v>
      </c>
      <c r="BM446" s="243">
        <f t="shared" si="278"/>
        <v>0</v>
      </c>
      <c r="BN446" s="243">
        <f t="shared" si="279"/>
        <v>0</v>
      </c>
      <c r="BO446" s="247">
        <f t="shared" si="280"/>
        <v>0</v>
      </c>
      <c r="BP446" s="248">
        <f t="shared" si="281"/>
        <v>0</v>
      </c>
      <c r="BQ446" s="243">
        <f t="shared" si="282"/>
        <v>0</v>
      </c>
      <c r="BR446" s="243">
        <f t="shared" si="283"/>
        <v>0</v>
      </c>
      <c r="BS446" s="249">
        <f t="shared" si="284"/>
        <v>0</v>
      </c>
      <c r="BT446" s="255" t="str">
        <f t="shared" si="297"/>
        <v/>
      </c>
      <c r="BU446" s="350">
        <f t="shared" si="285"/>
        <v>0</v>
      </c>
      <c r="BV446" s="350">
        <f t="shared" si="286"/>
        <v>0</v>
      </c>
      <c r="BW446" s="350">
        <f t="shared" si="287"/>
        <v>0</v>
      </c>
      <c r="BX446" s="353">
        <f t="shared" si="288"/>
        <v>0</v>
      </c>
      <c r="BY446" s="246">
        <f t="shared" si="289"/>
        <v>0</v>
      </c>
      <c r="BZ446" s="243">
        <f t="shared" si="290"/>
        <v>0</v>
      </c>
      <c r="CA446" s="243">
        <f t="shared" si="291"/>
        <v>0</v>
      </c>
      <c r="CB446" s="247">
        <f t="shared" si="292"/>
        <v>0</v>
      </c>
      <c r="CC446" s="246">
        <f t="shared" si="293"/>
        <v>0</v>
      </c>
      <c r="CD446" s="243">
        <f t="shared" si="294"/>
        <v>0</v>
      </c>
      <c r="CE446" s="243">
        <f t="shared" si="295"/>
        <v>0</v>
      </c>
      <c r="CF446" s="243">
        <f t="shared" si="296"/>
        <v>0</v>
      </c>
    </row>
    <row r="447" spans="1:84" ht="20.100000000000001" customHeight="1" x14ac:dyDescent="0.15">
      <c r="A447" s="252">
        <f>IF(A446="",ROW()-3-COUNTBLANK($A$4:$A446),A446+1)</f>
        <v>444</v>
      </c>
      <c r="B447" s="253">
        <f>IF(A447="","",IF(B446="",ROW()-3-COUNTBLANK($B$4:$B446),B446+1))</f>
        <v>444</v>
      </c>
      <c r="C447" s="239" t="str">
        <f t="shared" si="261"/>
        <v>S</v>
      </c>
      <c r="D447" s="240"/>
      <c r="E447" s="241" t="str">
        <f>IF(D447="","",COUNTIF($D$4:D447,D447))</f>
        <v/>
      </c>
      <c r="F447" s="310" t="str">
        <f>IF(D447="","",VLOOKUP(D447,'様式A-2'!$B$10:$E$434,4,0))</f>
        <v/>
      </c>
      <c r="G447" s="241"/>
      <c r="H447" s="241"/>
      <c r="I447" s="241"/>
      <c r="J447" s="241"/>
      <c r="K447" s="241"/>
      <c r="L447" s="346"/>
      <c r="M447" s="346"/>
      <c r="N447" s="346"/>
      <c r="O447" s="346"/>
      <c r="P447" s="388"/>
      <c r="Q447" s="242">
        <f t="shared" si="262"/>
        <v>0</v>
      </c>
      <c r="R447" s="243">
        <f t="shared" si="263"/>
        <v>0</v>
      </c>
      <c r="S447" s="243" t="str">
        <f t="shared" si="264"/>
        <v/>
      </c>
      <c r="T447" s="241"/>
      <c r="U447" s="241" t="str">
        <f t="shared" si="265"/>
        <v/>
      </c>
      <c r="V447" s="241" t="str">
        <f t="shared" si="299"/>
        <v/>
      </c>
      <c r="W447" s="241"/>
      <c r="X447" s="241"/>
      <c r="Y447" s="241" t="str">
        <f t="shared" si="266"/>
        <v/>
      </c>
      <c r="Z447" s="241" t="str">
        <f t="shared" si="267"/>
        <v/>
      </c>
      <c r="AA447" s="241" t="str">
        <f t="shared" si="258"/>
        <v/>
      </c>
      <c r="AB447" s="241" t="str">
        <f t="shared" si="268"/>
        <v/>
      </c>
      <c r="AC447" s="241" t="str">
        <f t="shared" si="269"/>
        <v/>
      </c>
      <c r="AD447" s="241" t="str">
        <f t="shared" si="270"/>
        <v/>
      </c>
      <c r="AE447" s="241" t="str">
        <f t="shared" si="259"/>
        <v/>
      </c>
      <c r="AF447" s="241" t="str">
        <f t="shared" si="260"/>
        <v/>
      </c>
      <c r="AG447" s="241"/>
      <c r="AH447" s="242" t="str">
        <f t="shared" si="298"/>
        <v/>
      </c>
      <c r="AI447" s="242" t="str">
        <f t="shared" si="271"/>
        <v/>
      </c>
      <c r="BG447" s="245">
        <f t="shared" si="272"/>
        <v>0</v>
      </c>
      <c r="BH447" s="242">
        <f t="shared" si="273"/>
        <v>0</v>
      </c>
      <c r="BI447" s="242">
        <f t="shared" si="274"/>
        <v>0</v>
      </c>
      <c r="BJ447" s="242">
        <f t="shared" si="275"/>
        <v>0</v>
      </c>
      <c r="BK447" s="351">
        <f t="shared" si="276"/>
        <v>0</v>
      </c>
      <c r="BL447" s="246">
        <f t="shared" si="277"/>
        <v>0</v>
      </c>
      <c r="BM447" s="243">
        <f t="shared" si="278"/>
        <v>0</v>
      </c>
      <c r="BN447" s="243">
        <f t="shared" si="279"/>
        <v>0</v>
      </c>
      <c r="BO447" s="247">
        <f t="shared" si="280"/>
        <v>0</v>
      </c>
      <c r="BP447" s="248">
        <f t="shared" si="281"/>
        <v>0</v>
      </c>
      <c r="BQ447" s="243">
        <f t="shared" si="282"/>
        <v>0</v>
      </c>
      <c r="BR447" s="243">
        <f t="shared" si="283"/>
        <v>0</v>
      </c>
      <c r="BS447" s="249">
        <f t="shared" si="284"/>
        <v>0</v>
      </c>
      <c r="BT447" s="255" t="str">
        <f t="shared" si="297"/>
        <v/>
      </c>
      <c r="BU447" s="350">
        <f t="shared" si="285"/>
        <v>0</v>
      </c>
      <c r="BV447" s="350">
        <f t="shared" si="286"/>
        <v>0</v>
      </c>
      <c r="BW447" s="350">
        <f t="shared" si="287"/>
        <v>0</v>
      </c>
      <c r="BX447" s="353">
        <f t="shared" si="288"/>
        <v>0</v>
      </c>
      <c r="BY447" s="246">
        <f t="shared" si="289"/>
        <v>0</v>
      </c>
      <c r="BZ447" s="243">
        <f t="shared" si="290"/>
        <v>0</v>
      </c>
      <c r="CA447" s="243">
        <f t="shared" si="291"/>
        <v>0</v>
      </c>
      <c r="CB447" s="247">
        <f t="shared" si="292"/>
        <v>0</v>
      </c>
      <c r="CC447" s="246">
        <f t="shared" si="293"/>
        <v>0</v>
      </c>
      <c r="CD447" s="243">
        <f t="shared" si="294"/>
        <v>0</v>
      </c>
      <c r="CE447" s="243">
        <f t="shared" si="295"/>
        <v>0</v>
      </c>
      <c r="CF447" s="243">
        <f t="shared" si="296"/>
        <v>0</v>
      </c>
    </row>
    <row r="448" spans="1:84" ht="20.100000000000001" customHeight="1" x14ac:dyDescent="0.15">
      <c r="A448" s="252">
        <f>IF(A447="",ROW()-3-COUNTBLANK($A$4:$A447),A447+1)</f>
        <v>445</v>
      </c>
      <c r="B448" s="253">
        <f>IF(A448="","",IF(B447="",ROW()-3-COUNTBLANK($B$4:$B447),B447+1))</f>
        <v>445</v>
      </c>
      <c r="C448" s="239" t="str">
        <f t="shared" si="261"/>
        <v>S</v>
      </c>
      <c r="D448" s="240"/>
      <c r="E448" s="241" t="str">
        <f>IF(D448="","",COUNTIF($D$4:D448,D448))</f>
        <v/>
      </c>
      <c r="F448" s="310" t="str">
        <f>IF(D448="","",VLOOKUP(D448,'様式A-2'!$B$10:$E$434,4,0))</f>
        <v/>
      </c>
      <c r="G448" s="241"/>
      <c r="H448" s="241"/>
      <c r="I448" s="241"/>
      <c r="J448" s="241"/>
      <c r="K448" s="241"/>
      <c r="L448" s="346"/>
      <c r="M448" s="346"/>
      <c r="N448" s="346"/>
      <c r="O448" s="346"/>
      <c r="P448" s="388"/>
      <c r="Q448" s="242">
        <f t="shared" si="262"/>
        <v>0</v>
      </c>
      <c r="R448" s="243">
        <f t="shared" si="263"/>
        <v>0</v>
      </c>
      <c r="S448" s="243" t="str">
        <f t="shared" si="264"/>
        <v/>
      </c>
      <c r="T448" s="241"/>
      <c r="U448" s="241" t="str">
        <f t="shared" si="265"/>
        <v/>
      </c>
      <c r="V448" s="241" t="str">
        <f t="shared" si="299"/>
        <v/>
      </c>
      <c r="W448" s="241"/>
      <c r="X448" s="241"/>
      <c r="Y448" s="241" t="str">
        <f t="shared" si="266"/>
        <v/>
      </c>
      <c r="Z448" s="241" t="str">
        <f t="shared" si="267"/>
        <v/>
      </c>
      <c r="AA448" s="241" t="str">
        <f t="shared" si="258"/>
        <v/>
      </c>
      <c r="AB448" s="241" t="str">
        <f t="shared" si="268"/>
        <v/>
      </c>
      <c r="AC448" s="241" t="str">
        <f t="shared" si="269"/>
        <v/>
      </c>
      <c r="AD448" s="241" t="str">
        <f t="shared" si="270"/>
        <v/>
      </c>
      <c r="AE448" s="241" t="str">
        <f t="shared" si="259"/>
        <v/>
      </c>
      <c r="AF448" s="241" t="str">
        <f t="shared" si="260"/>
        <v/>
      </c>
      <c r="AG448" s="241"/>
      <c r="AH448" s="242" t="str">
        <f t="shared" si="298"/>
        <v/>
      </c>
      <c r="AI448" s="242" t="str">
        <f t="shared" si="271"/>
        <v/>
      </c>
      <c r="BG448" s="245">
        <f t="shared" si="272"/>
        <v>0</v>
      </c>
      <c r="BH448" s="242">
        <f t="shared" si="273"/>
        <v>0</v>
      </c>
      <c r="BI448" s="242">
        <f t="shared" si="274"/>
        <v>0</v>
      </c>
      <c r="BJ448" s="242">
        <f t="shared" si="275"/>
        <v>0</v>
      </c>
      <c r="BK448" s="351">
        <f t="shared" si="276"/>
        <v>0</v>
      </c>
      <c r="BL448" s="246">
        <f t="shared" si="277"/>
        <v>0</v>
      </c>
      <c r="BM448" s="243">
        <f t="shared" si="278"/>
        <v>0</v>
      </c>
      <c r="BN448" s="243">
        <f t="shared" si="279"/>
        <v>0</v>
      </c>
      <c r="BO448" s="247">
        <f t="shared" si="280"/>
        <v>0</v>
      </c>
      <c r="BP448" s="248">
        <f t="shared" si="281"/>
        <v>0</v>
      </c>
      <c r="BQ448" s="243">
        <f t="shared" si="282"/>
        <v>0</v>
      </c>
      <c r="BR448" s="243">
        <f t="shared" si="283"/>
        <v>0</v>
      </c>
      <c r="BS448" s="249">
        <f t="shared" si="284"/>
        <v>0</v>
      </c>
      <c r="BT448" s="255" t="str">
        <f t="shared" si="297"/>
        <v/>
      </c>
      <c r="BU448" s="350">
        <f t="shared" si="285"/>
        <v>0</v>
      </c>
      <c r="BV448" s="350">
        <f t="shared" si="286"/>
        <v>0</v>
      </c>
      <c r="BW448" s="350">
        <f t="shared" si="287"/>
        <v>0</v>
      </c>
      <c r="BX448" s="353">
        <f t="shared" si="288"/>
        <v>0</v>
      </c>
      <c r="BY448" s="246">
        <f t="shared" si="289"/>
        <v>0</v>
      </c>
      <c r="BZ448" s="243">
        <f t="shared" si="290"/>
        <v>0</v>
      </c>
      <c r="CA448" s="243">
        <f t="shared" si="291"/>
        <v>0</v>
      </c>
      <c r="CB448" s="247">
        <f t="shared" si="292"/>
        <v>0</v>
      </c>
      <c r="CC448" s="246">
        <f t="shared" si="293"/>
        <v>0</v>
      </c>
      <c r="CD448" s="243">
        <f t="shared" si="294"/>
        <v>0</v>
      </c>
      <c r="CE448" s="243">
        <f t="shared" si="295"/>
        <v>0</v>
      </c>
      <c r="CF448" s="243">
        <f t="shared" si="296"/>
        <v>0</v>
      </c>
    </row>
    <row r="449" spans="1:84" ht="20.100000000000001" customHeight="1" x14ac:dyDescent="0.15">
      <c r="A449" s="252">
        <f>IF(A448="",ROW()-3-COUNTBLANK($A$4:$A448),A448+1)</f>
        <v>446</v>
      </c>
      <c r="B449" s="253">
        <f>IF(A449="","",IF(B448="",ROW()-3-COUNTBLANK($B$4:$B448),B448+1))</f>
        <v>446</v>
      </c>
      <c r="C449" s="239" t="str">
        <f t="shared" si="261"/>
        <v>S</v>
      </c>
      <c r="D449" s="240"/>
      <c r="E449" s="241" t="str">
        <f>IF(D449="","",COUNTIF($D$4:D449,D449))</f>
        <v/>
      </c>
      <c r="F449" s="310" t="str">
        <f>IF(D449="","",VLOOKUP(D449,'様式A-2'!$B$10:$E$434,4,0))</f>
        <v/>
      </c>
      <c r="G449" s="241"/>
      <c r="H449" s="241"/>
      <c r="I449" s="241"/>
      <c r="J449" s="241"/>
      <c r="K449" s="241"/>
      <c r="L449" s="346"/>
      <c r="M449" s="346"/>
      <c r="N449" s="346"/>
      <c r="O449" s="346"/>
      <c r="P449" s="388"/>
      <c r="Q449" s="242">
        <f t="shared" si="262"/>
        <v>0</v>
      </c>
      <c r="R449" s="243">
        <f t="shared" si="263"/>
        <v>0</v>
      </c>
      <c r="S449" s="243" t="str">
        <f t="shared" si="264"/>
        <v/>
      </c>
      <c r="T449" s="241"/>
      <c r="U449" s="241" t="str">
        <f t="shared" si="265"/>
        <v/>
      </c>
      <c r="V449" s="241" t="str">
        <f t="shared" si="299"/>
        <v/>
      </c>
      <c r="W449" s="241"/>
      <c r="X449" s="241"/>
      <c r="Y449" s="241" t="str">
        <f t="shared" si="266"/>
        <v/>
      </c>
      <c r="Z449" s="241" t="str">
        <f t="shared" si="267"/>
        <v/>
      </c>
      <c r="AA449" s="241" t="str">
        <f t="shared" si="258"/>
        <v/>
      </c>
      <c r="AB449" s="241" t="str">
        <f t="shared" si="268"/>
        <v/>
      </c>
      <c r="AC449" s="241" t="str">
        <f t="shared" si="269"/>
        <v/>
      </c>
      <c r="AD449" s="241" t="str">
        <f t="shared" si="270"/>
        <v/>
      </c>
      <c r="AE449" s="241" t="str">
        <f t="shared" si="259"/>
        <v/>
      </c>
      <c r="AF449" s="241" t="str">
        <f t="shared" si="260"/>
        <v/>
      </c>
      <c r="AG449" s="241"/>
      <c r="AH449" s="242" t="str">
        <f t="shared" si="298"/>
        <v/>
      </c>
      <c r="AI449" s="242" t="str">
        <f t="shared" si="271"/>
        <v/>
      </c>
      <c r="BG449" s="245">
        <f t="shared" si="272"/>
        <v>0</v>
      </c>
      <c r="BH449" s="242">
        <f t="shared" si="273"/>
        <v>0</v>
      </c>
      <c r="BI449" s="242">
        <f t="shared" si="274"/>
        <v>0</v>
      </c>
      <c r="BJ449" s="242">
        <f t="shared" si="275"/>
        <v>0</v>
      </c>
      <c r="BK449" s="351">
        <f t="shared" si="276"/>
        <v>0</v>
      </c>
      <c r="BL449" s="246">
        <f t="shared" si="277"/>
        <v>0</v>
      </c>
      <c r="BM449" s="243">
        <f t="shared" si="278"/>
        <v>0</v>
      </c>
      <c r="BN449" s="243">
        <f t="shared" si="279"/>
        <v>0</v>
      </c>
      <c r="BO449" s="247">
        <f t="shared" si="280"/>
        <v>0</v>
      </c>
      <c r="BP449" s="248">
        <f t="shared" si="281"/>
        <v>0</v>
      </c>
      <c r="BQ449" s="243">
        <f t="shared" si="282"/>
        <v>0</v>
      </c>
      <c r="BR449" s="243">
        <f t="shared" si="283"/>
        <v>0</v>
      </c>
      <c r="BS449" s="249">
        <f t="shared" si="284"/>
        <v>0</v>
      </c>
      <c r="BT449" s="255" t="str">
        <f t="shared" si="297"/>
        <v/>
      </c>
      <c r="BU449" s="350">
        <f t="shared" si="285"/>
        <v>0</v>
      </c>
      <c r="BV449" s="350">
        <f t="shared" si="286"/>
        <v>0</v>
      </c>
      <c r="BW449" s="350">
        <f t="shared" si="287"/>
        <v>0</v>
      </c>
      <c r="BX449" s="353">
        <f t="shared" si="288"/>
        <v>0</v>
      </c>
      <c r="BY449" s="246">
        <f t="shared" si="289"/>
        <v>0</v>
      </c>
      <c r="BZ449" s="243">
        <f t="shared" si="290"/>
        <v>0</v>
      </c>
      <c r="CA449" s="243">
        <f t="shared" si="291"/>
        <v>0</v>
      </c>
      <c r="CB449" s="247">
        <f t="shared" si="292"/>
        <v>0</v>
      </c>
      <c r="CC449" s="246">
        <f t="shared" si="293"/>
        <v>0</v>
      </c>
      <c r="CD449" s="243">
        <f t="shared" si="294"/>
        <v>0</v>
      </c>
      <c r="CE449" s="243">
        <f t="shared" si="295"/>
        <v>0</v>
      </c>
      <c r="CF449" s="243">
        <f t="shared" si="296"/>
        <v>0</v>
      </c>
    </row>
    <row r="450" spans="1:84" ht="20.100000000000001" customHeight="1" x14ac:dyDescent="0.15">
      <c r="A450" s="252">
        <f>IF(A449="",ROW()-3-COUNTBLANK($A$4:$A449),A449+1)</f>
        <v>447</v>
      </c>
      <c r="B450" s="253">
        <f>IF(A450="","",IF(B449="",ROW()-3-COUNTBLANK($B$4:$B449),B449+1))</f>
        <v>447</v>
      </c>
      <c r="C450" s="239" t="str">
        <f t="shared" si="261"/>
        <v>S</v>
      </c>
      <c r="D450" s="240"/>
      <c r="E450" s="241" t="str">
        <f>IF(D450="","",COUNTIF($D$4:D450,D450))</f>
        <v/>
      </c>
      <c r="F450" s="310" t="str">
        <f>IF(D450="","",VLOOKUP(D450,'様式A-2'!$B$10:$E$434,4,0))</f>
        <v/>
      </c>
      <c r="G450" s="241"/>
      <c r="H450" s="241"/>
      <c r="I450" s="241"/>
      <c r="J450" s="241"/>
      <c r="K450" s="241"/>
      <c r="L450" s="346"/>
      <c r="M450" s="346"/>
      <c r="N450" s="346"/>
      <c r="O450" s="346"/>
      <c r="P450" s="388"/>
      <c r="Q450" s="242">
        <f t="shared" si="262"/>
        <v>0</v>
      </c>
      <c r="R450" s="243">
        <f t="shared" si="263"/>
        <v>0</v>
      </c>
      <c r="S450" s="243" t="str">
        <f t="shared" si="264"/>
        <v/>
      </c>
      <c r="T450" s="241"/>
      <c r="U450" s="241" t="str">
        <f t="shared" si="265"/>
        <v/>
      </c>
      <c r="V450" s="241" t="str">
        <f t="shared" si="299"/>
        <v/>
      </c>
      <c r="W450" s="241"/>
      <c r="X450" s="241"/>
      <c r="Y450" s="241" t="str">
        <f t="shared" si="266"/>
        <v/>
      </c>
      <c r="Z450" s="241" t="str">
        <f t="shared" si="267"/>
        <v/>
      </c>
      <c r="AA450" s="241" t="str">
        <f t="shared" si="258"/>
        <v/>
      </c>
      <c r="AB450" s="241" t="str">
        <f t="shared" si="268"/>
        <v/>
      </c>
      <c r="AC450" s="241" t="str">
        <f t="shared" si="269"/>
        <v/>
      </c>
      <c r="AD450" s="241" t="str">
        <f t="shared" si="270"/>
        <v/>
      </c>
      <c r="AE450" s="241" t="str">
        <f t="shared" si="259"/>
        <v/>
      </c>
      <c r="AF450" s="241" t="str">
        <f t="shared" si="260"/>
        <v/>
      </c>
      <c r="AG450" s="241"/>
      <c r="AH450" s="242" t="str">
        <f t="shared" si="298"/>
        <v/>
      </c>
      <c r="AI450" s="242" t="str">
        <f t="shared" si="271"/>
        <v/>
      </c>
      <c r="BG450" s="245">
        <f t="shared" si="272"/>
        <v>0</v>
      </c>
      <c r="BH450" s="242">
        <f t="shared" si="273"/>
        <v>0</v>
      </c>
      <c r="BI450" s="242">
        <f t="shared" si="274"/>
        <v>0</v>
      </c>
      <c r="BJ450" s="242">
        <f t="shared" si="275"/>
        <v>0</v>
      </c>
      <c r="BK450" s="351">
        <f t="shared" si="276"/>
        <v>0</v>
      </c>
      <c r="BL450" s="246">
        <f t="shared" si="277"/>
        <v>0</v>
      </c>
      <c r="BM450" s="243">
        <f t="shared" si="278"/>
        <v>0</v>
      </c>
      <c r="BN450" s="243">
        <f t="shared" si="279"/>
        <v>0</v>
      </c>
      <c r="BO450" s="247">
        <f t="shared" si="280"/>
        <v>0</v>
      </c>
      <c r="BP450" s="248">
        <f t="shared" si="281"/>
        <v>0</v>
      </c>
      <c r="BQ450" s="243">
        <f t="shared" si="282"/>
        <v>0</v>
      </c>
      <c r="BR450" s="243">
        <f t="shared" si="283"/>
        <v>0</v>
      </c>
      <c r="BS450" s="249">
        <f t="shared" si="284"/>
        <v>0</v>
      </c>
      <c r="BT450" s="255" t="str">
        <f t="shared" si="297"/>
        <v/>
      </c>
      <c r="BU450" s="350">
        <f t="shared" si="285"/>
        <v>0</v>
      </c>
      <c r="BV450" s="350">
        <f t="shared" si="286"/>
        <v>0</v>
      </c>
      <c r="BW450" s="350">
        <f t="shared" si="287"/>
        <v>0</v>
      </c>
      <c r="BX450" s="353">
        <f t="shared" si="288"/>
        <v>0</v>
      </c>
      <c r="BY450" s="246">
        <f t="shared" si="289"/>
        <v>0</v>
      </c>
      <c r="BZ450" s="243">
        <f t="shared" si="290"/>
        <v>0</v>
      </c>
      <c r="CA450" s="243">
        <f t="shared" si="291"/>
        <v>0</v>
      </c>
      <c r="CB450" s="247">
        <f t="shared" si="292"/>
        <v>0</v>
      </c>
      <c r="CC450" s="246">
        <f t="shared" si="293"/>
        <v>0</v>
      </c>
      <c r="CD450" s="243">
        <f t="shared" si="294"/>
        <v>0</v>
      </c>
      <c r="CE450" s="243">
        <f t="shared" si="295"/>
        <v>0</v>
      </c>
      <c r="CF450" s="243">
        <f t="shared" si="296"/>
        <v>0</v>
      </c>
    </row>
    <row r="451" spans="1:84" ht="20.100000000000001" customHeight="1" x14ac:dyDescent="0.15">
      <c r="A451" s="252">
        <f>IF(A450="",ROW()-3-COUNTBLANK($A$4:$A450),A450+1)</f>
        <v>448</v>
      </c>
      <c r="B451" s="253">
        <f>IF(A451="","",IF(B450="",ROW()-3-COUNTBLANK($B$4:$B450),B450+1))</f>
        <v>448</v>
      </c>
      <c r="C451" s="239" t="str">
        <f t="shared" si="261"/>
        <v>S</v>
      </c>
      <c r="D451" s="240"/>
      <c r="E451" s="241" t="str">
        <f>IF(D451="","",COUNTIF($D$4:D451,D451))</f>
        <v/>
      </c>
      <c r="F451" s="310" t="str">
        <f>IF(D451="","",VLOOKUP(D451,'様式A-2'!$B$10:$E$434,4,0))</f>
        <v/>
      </c>
      <c r="G451" s="241"/>
      <c r="H451" s="241"/>
      <c r="I451" s="241"/>
      <c r="J451" s="241"/>
      <c r="K451" s="241"/>
      <c r="L451" s="346"/>
      <c r="M451" s="346"/>
      <c r="N451" s="346"/>
      <c r="O451" s="346"/>
      <c r="P451" s="388"/>
      <c r="Q451" s="242">
        <f t="shared" si="262"/>
        <v>0</v>
      </c>
      <c r="R451" s="243">
        <f t="shared" si="263"/>
        <v>0</v>
      </c>
      <c r="S451" s="243" t="str">
        <f t="shared" si="264"/>
        <v/>
      </c>
      <c r="T451" s="241"/>
      <c r="U451" s="241" t="str">
        <f t="shared" si="265"/>
        <v/>
      </c>
      <c r="V451" s="241" t="str">
        <f t="shared" si="299"/>
        <v/>
      </c>
      <c r="W451" s="241"/>
      <c r="X451" s="241"/>
      <c r="Y451" s="241" t="str">
        <f t="shared" si="266"/>
        <v/>
      </c>
      <c r="Z451" s="241" t="str">
        <f t="shared" si="267"/>
        <v/>
      </c>
      <c r="AA451" s="241" t="str">
        <f t="shared" si="258"/>
        <v/>
      </c>
      <c r="AB451" s="241" t="str">
        <f t="shared" si="268"/>
        <v/>
      </c>
      <c r="AC451" s="241" t="str">
        <f t="shared" si="269"/>
        <v/>
      </c>
      <c r="AD451" s="241" t="str">
        <f t="shared" si="270"/>
        <v/>
      </c>
      <c r="AE451" s="241" t="str">
        <f t="shared" si="259"/>
        <v/>
      </c>
      <c r="AF451" s="241" t="str">
        <f t="shared" si="260"/>
        <v/>
      </c>
      <c r="AG451" s="241"/>
      <c r="AH451" s="242" t="str">
        <f t="shared" si="298"/>
        <v/>
      </c>
      <c r="AI451" s="242" t="str">
        <f t="shared" si="271"/>
        <v/>
      </c>
      <c r="BG451" s="245">
        <f t="shared" si="272"/>
        <v>0</v>
      </c>
      <c r="BH451" s="242">
        <f t="shared" si="273"/>
        <v>0</v>
      </c>
      <c r="BI451" s="242">
        <f t="shared" si="274"/>
        <v>0</v>
      </c>
      <c r="BJ451" s="242">
        <f t="shared" si="275"/>
        <v>0</v>
      </c>
      <c r="BK451" s="351">
        <f t="shared" si="276"/>
        <v>0</v>
      </c>
      <c r="BL451" s="246">
        <f t="shared" si="277"/>
        <v>0</v>
      </c>
      <c r="BM451" s="243">
        <f t="shared" si="278"/>
        <v>0</v>
      </c>
      <c r="BN451" s="243">
        <f t="shared" si="279"/>
        <v>0</v>
      </c>
      <c r="BO451" s="247">
        <f t="shared" si="280"/>
        <v>0</v>
      </c>
      <c r="BP451" s="248">
        <f t="shared" si="281"/>
        <v>0</v>
      </c>
      <c r="BQ451" s="243">
        <f t="shared" si="282"/>
        <v>0</v>
      </c>
      <c r="BR451" s="243">
        <f t="shared" si="283"/>
        <v>0</v>
      </c>
      <c r="BS451" s="249">
        <f t="shared" si="284"/>
        <v>0</v>
      </c>
      <c r="BT451" s="255" t="str">
        <f t="shared" si="297"/>
        <v/>
      </c>
      <c r="BU451" s="350">
        <f t="shared" si="285"/>
        <v>0</v>
      </c>
      <c r="BV451" s="350">
        <f t="shared" si="286"/>
        <v>0</v>
      </c>
      <c r="BW451" s="350">
        <f t="shared" si="287"/>
        <v>0</v>
      </c>
      <c r="BX451" s="353">
        <f t="shared" si="288"/>
        <v>0</v>
      </c>
      <c r="BY451" s="246">
        <f t="shared" si="289"/>
        <v>0</v>
      </c>
      <c r="BZ451" s="243">
        <f t="shared" si="290"/>
        <v>0</v>
      </c>
      <c r="CA451" s="243">
        <f t="shared" si="291"/>
        <v>0</v>
      </c>
      <c r="CB451" s="247">
        <f t="shared" si="292"/>
        <v>0</v>
      </c>
      <c r="CC451" s="246">
        <f t="shared" si="293"/>
        <v>0</v>
      </c>
      <c r="CD451" s="243">
        <f t="shared" si="294"/>
        <v>0</v>
      </c>
      <c r="CE451" s="243">
        <f t="shared" si="295"/>
        <v>0</v>
      </c>
      <c r="CF451" s="243">
        <f t="shared" si="296"/>
        <v>0</v>
      </c>
    </row>
    <row r="452" spans="1:84" ht="20.100000000000001" customHeight="1" x14ac:dyDescent="0.15">
      <c r="A452" s="252">
        <f>IF(A451="",ROW()-3-COUNTBLANK($A$4:$A451),A451+1)</f>
        <v>449</v>
      </c>
      <c r="B452" s="253">
        <f>IF(A452="","",IF(B451="",ROW()-3-COUNTBLANK($B$4:$B451),B451+1))</f>
        <v>449</v>
      </c>
      <c r="C452" s="239" t="str">
        <f t="shared" si="261"/>
        <v>S</v>
      </c>
      <c r="D452" s="240"/>
      <c r="E452" s="241" t="str">
        <f>IF(D452="","",COUNTIF($D$4:D452,D452))</f>
        <v/>
      </c>
      <c r="F452" s="310" t="str">
        <f>IF(D452="","",VLOOKUP(D452,'様式A-2'!$B$10:$E$434,4,0))</f>
        <v/>
      </c>
      <c r="G452" s="241"/>
      <c r="H452" s="241"/>
      <c r="I452" s="241"/>
      <c r="J452" s="241"/>
      <c r="K452" s="241"/>
      <c r="L452" s="346"/>
      <c r="M452" s="346"/>
      <c r="N452" s="346"/>
      <c r="O452" s="346"/>
      <c r="P452" s="388"/>
      <c r="Q452" s="242">
        <f t="shared" si="262"/>
        <v>0</v>
      </c>
      <c r="R452" s="243">
        <f t="shared" si="263"/>
        <v>0</v>
      </c>
      <c r="S452" s="243" t="str">
        <f t="shared" si="264"/>
        <v/>
      </c>
      <c r="T452" s="241"/>
      <c r="U452" s="241" t="str">
        <f t="shared" si="265"/>
        <v/>
      </c>
      <c r="V452" s="241" t="str">
        <f t="shared" si="299"/>
        <v/>
      </c>
      <c r="W452" s="241"/>
      <c r="X452" s="241"/>
      <c r="Y452" s="241" t="str">
        <f t="shared" si="266"/>
        <v/>
      </c>
      <c r="Z452" s="241" t="str">
        <f t="shared" si="267"/>
        <v/>
      </c>
      <c r="AA452" s="241" t="str">
        <f t="shared" ref="AA452:AA515" si="300">IF(D452="","",IF(OR(X452="Ⅲ",X452="Ⅳ"),"要","否"))</f>
        <v/>
      </c>
      <c r="AB452" s="241" t="str">
        <f t="shared" si="268"/>
        <v/>
      </c>
      <c r="AC452" s="241" t="str">
        <f t="shared" si="269"/>
        <v/>
      </c>
      <c r="AD452" s="241" t="str">
        <f t="shared" si="270"/>
        <v/>
      </c>
      <c r="AE452" s="241" t="str">
        <f t="shared" ref="AE452:AE515" si="301">IF(D452="","",INDEX($AT$4:$AX$45,MATCH(K452,$AS$4:$AS$45,0),MATCH(X452,$AT$3:$AX$3,0)))</f>
        <v/>
      </c>
      <c r="AF452" s="241" t="str">
        <f t="shared" ref="AF452:AF515" si="302">IF(D452="","",INDEX($BA$4:$BE$45,MATCH(K452,$AZ$4:$AZ$45,0),MATCH(X452,$BA$3:$BE$3,0)))</f>
        <v/>
      </c>
      <c r="AG452" s="241"/>
      <c r="AH452" s="242" t="str">
        <f t="shared" si="298"/>
        <v/>
      </c>
      <c r="AI452" s="242" t="str">
        <f t="shared" si="271"/>
        <v/>
      </c>
      <c r="BG452" s="245">
        <f t="shared" si="272"/>
        <v>0</v>
      </c>
      <c r="BH452" s="242">
        <f t="shared" si="273"/>
        <v>0</v>
      </c>
      <c r="BI452" s="242">
        <f t="shared" si="274"/>
        <v>0</v>
      </c>
      <c r="BJ452" s="242">
        <f t="shared" si="275"/>
        <v>0</v>
      </c>
      <c r="BK452" s="351">
        <f t="shared" si="276"/>
        <v>0</v>
      </c>
      <c r="BL452" s="246">
        <f t="shared" si="277"/>
        <v>0</v>
      </c>
      <c r="BM452" s="243">
        <f t="shared" si="278"/>
        <v>0</v>
      </c>
      <c r="BN452" s="243">
        <f t="shared" si="279"/>
        <v>0</v>
      </c>
      <c r="BO452" s="247">
        <f t="shared" si="280"/>
        <v>0</v>
      </c>
      <c r="BP452" s="248">
        <f t="shared" si="281"/>
        <v>0</v>
      </c>
      <c r="BQ452" s="243">
        <f t="shared" si="282"/>
        <v>0</v>
      </c>
      <c r="BR452" s="243">
        <f t="shared" si="283"/>
        <v>0</v>
      </c>
      <c r="BS452" s="249">
        <f t="shared" si="284"/>
        <v>0</v>
      </c>
      <c r="BT452" s="255" t="str">
        <f t="shared" si="297"/>
        <v/>
      </c>
      <c r="BU452" s="350">
        <f t="shared" si="285"/>
        <v>0</v>
      </c>
      <c r="BV452" s="350">
        <f t="shared" si="286"/>
        <v>0</v>
      </c>
      <c r="BW452" s="350">
        <f t="shared" si="287"/>
        <v>0</v>
      </c>
      <c r="BX452" s="353">
        <f t="shared" si="288"/>
        <v>0</v>
      </c>
      <c r="BY452" s="246">
        <f t="shared" si="289"/>
        <v>0</v>
      </c>
      <c r="BZ452" s="243">
        <f t="shared" si="290"/>
        <v>0</v>
      </c>
      <c r="CA452" s="243">
        <f t="shared" si="291"/>
        <v>0</v>
      </c>
      <c r="CB452" s="247">
        <f t="shared" si="292"/>
        <v>0</v>
      </c>
      <c r="CC452" s="246">
        <f t="shared" si="293"/>
        <v>0</v>
      </c>
      <c r="CD452" s="243">
        <f t="shared" si="294"/>
        <v>0</v>
      </c>
      <c r="CE452" s="243">
        <f t="shared" si="295"/>
        <v>0</v>
      </c>
      <c r="CF452" s="243">
        <f t="shared" si="296"/>
        <v>0</v>
      </c>
    </row>
    <row r="453" spans="1:84" ht="20.100000000000001" customHeight="1" x14ac:dyDescent="0.15">
      <c r="A453" s="252">
        <f>IF(A452="",ROW()-3-COUNTBLANK($A$4:$A452),A452+1)</f>
        <v>450</v>
      </c>
      <c r="B453" s="253">
        <f>IF(A453="","",IF(B452="",ROW()-3-COUNTBLANK($B$4:$B452),B452+1))</f>
        <v>450</v>
      </c>
      <c r="C453" s="239" t="str">
        <f t="shared" ref="C453:C516" si="303">D453&amp;"S"&amp;E453</f>
        <v>S</v>
      </c>
      <c r="D453" s="240"/>
      <c r="E453" s="241" t="str">
        <f>IF(D453="","",COUNTIF($D$4:D453,D453))</f>
        <v/>
      </c>
      <c r="F453" s="310" t="str">
        <f>IF(D453="","",VLOOKUP(D453,'様式A-2'!$B$10:$E$434,4,0))</f>
        <v/>
      </c>
      <c r="G453" s="241"/>
      <c r="H453" s="241"/>
      <c r="I453" s="241"/>
      <c r="J453" s="241"/>
      <c r="K453" s="241"/>
      <c r="L453" s="346"/>
      <c r="M453" s="346"/>
      <c r="N453" s="346"/>
      <c r="O453" s="346"/>
      <c r="P453" s="388"/>
      <c r="Q453" s="242">
        <f t="shared" ref="Q453:Q516" si="304">IF(C453="","",IF(K453="ひび割れ","幅"&amp;TEXT(L453,"0.0")&amp;"mm×長さ"&amp;TEXT(M453,"0.0")&amp;"m",IF(N453="",P453,TEXT(N453,"0.0")&amp;"m×"&amp;TEXT(O453,"0.0")&amp;"m "&amp;P453)))</f>
        <v>0</v>
      </c>
      <c r="R453" s="243">
        <f t="shared" ref="R453:R516" si="305">ROUND(N453*O453,2)</f>
        <v>0</v>
      </c>
      <c r="S453" s="243" t="str">
        <f t="shared" ref="S453:S516" si="306">IF(K453="ひび割れ","幅"&amp;TEXT(L453,"0.0")&amp;"mm "&amp;J453,IF(P453="","",P453))</f>
        <v/>
      </c>
      <c r="T453" s="241"/>
      <c r="U453" s="241" t="str">
        <f t="shared" ref="U453:U516" si="307">IF(T453="新規確認","－","")</f>
        <v/>
      </c>
      <c r="V453" s="241" t="str">
        <f t="shared" si="299"/>
        <v/>
      </c>
      <c r="W453" s="241"/>
      <c r="X453" s="241"/>
      <c r="Y453" s="241" t="str">
        <f t="shared" ref="Y453:Y516" si="308">IF(D453="","",IF(AND(W453&lt;&gt;"",OR(W453="Ⅱa",W453="Ⅱb")),"Ⅱ",IF(W453&lt;&gt;"",W453,IF(OR(X453="Ⅱa",X453="Ⅱb"),"Ⅱ",X453))))</f>
        <v/>
      </c>
      <c r="Z453" s="241" t="str">
        <f t="shared" ref="Z453:Z516" si="309">IF(D453="","",IF(OR(X453="Ⅱa",X453="Ⅱb"),"Ⅱ",X453))</f>
        <v/>
      </c>
      <c r="AA453" s="241" t="str">
        <f t="shared" si="300"/>
        <v/>
      </c>
      <c r="AB453" s="241" t="str">
        <f t="shared" ref="AB453:AB516" si="310">IF(D453="","",IF(X453="Ⅰ","否",IF(OR(X453="Ⅱb",X453="Ⅱa"),"要監視",IF(OR(X453="Ⅲ",X453="Ⅳ"),"要対策",""))))</f>
        <v/>
      </c>
      <c r="AC453" s="241" t="str">
        <f t="shared" ref="AC453:AC516" si="311">IF(D453="","",IF(T453="対策済","済",IF(OR(T453="新規確認",W453="Ⅰ",AND(W453="",X453="Ⅰ")),"－",IF(AND(W453&lt;&gt;"Ⅰ",X453="Ⅰ"),"済","継続"))))</f>
        <v/>
      </c>
      <c r="AD453" s="241" t="str">
        <f t="shared" ref="AD453:AD516" si="312">IF(D453="","",IF(T453="新規確認","－",INDEX($AM$4:$AQ$45,MATCH(K453,$AL$4:$AL$45,0),MATCH(X453,$AM$3:$AQ$3,0))))</f>
        <v/>
      </c>
      <c r="AE453" s="241" t="str">
        <f t="shared" si="301"/>
        <v/>
      </c>
      <c r="AF453" s="241" t="str">
        <f t="shared" si="302"/>
        <v/>
      </c>
      <c r="AG453" s="241"/>
      <c r="AH453" s="242" t="str">
        <f t="shared" si="298"/>
        <v/>
      </c>
      <c r="AI453" s="242" t="str">
        <f t="shared" ref="AI453:AI516" si="313">IF(T453="新規確認","－",IF(T453="進行が認められない",Q453,""))</f>
        <v/>
      </c>
      <c r="BG453" s="245">
        <f t="shared" ref="BG453:BG516" si="314">$D453</f>
        <v>0</v>
      </c>
      <c r="BH453" s="242">
        <f t="shared" ref="BH453:BH516" si="315">IF(AND(I453="外力",X453="Ⅳ"),"〇",0)</f>
        <v>0</v>
      </c>
      <c r="BI453" s="242">
        <f t="shared" ref="BI453:BI516" si="316">IF(AND(I453="外力",X453="Ⅲ"),"〇",0)</f>
        <v>0</v>
      </c>
      <c r="BJ453" s="242">
        <f t="shared" ref="BJ453:BJ516" si="317">IF(AND(I453="外力",X453="Ⅱa"),"〇",0)</f>
        <v>0</v>
      </c>
      <c r="BK453" s="351">
        <f t="shared" ref="BK453:BK516" si="318">IF(AND(I453="外力",X453="Ⅱb"),"〇",0)</f>
        <v>0</v>
      </c>
      <c r="BL453" s="246">
        <f t="shared" ref="BL453:BL516" si="319">IF(AND(I453="材質劣化",X453="Ⅳ"),R453,0)</f>
        <v>0</v>
      </c>
      <c r="BM453" s="243">
        <f t="shared" ref="BM453:BM516" si="320">IF(AND(I453="材質劣化",X453="Ⅲ"),R453,0)</f>
        <v>0</v>
      </c>
      <c r="BN453" s="243">
        <f t="shared" ref="BN453:BN516" si="321">IF(AND(I453="材質劣化",X453="Ⅱa"),R453,0)</f>
        <v>0</v>
      </c>
      <c r="BO453" s="247">
        <f t="shared" ref="BO453:BO516" si="322">IF(AND(I453="材質劣化",X453="Ⅱb"),R453,0)</f>
        <v>0</v>
      </c>
      <c r="BP453" s="248">
        <f t="shared" ref="BP453:BP516" si="323">IF(AND(I453="漏水",X453="Ⅳ"),R453,0)</f>
        <v>0</v>
      </c>
      <c r="BQ453" s="243">
        <f t="shared" ref="BQ453:BQ516" si="324">IF(AND(I453="漏水",X453="Ⅲ"),R453,0)</f>
        <v>0</v>
      </c>
      <c r="BR453" s="243">
        <f t="shared" ref="BR453:BR516" si="325">IF(AND(I453="漏水",X453="Ⅱa"),R453,0)</f>
        <v>0</v>
      </c>
      <c r="BS453" s="249">
        <f t="shared" ref="BS453:BS516" si="326">IF(AND(I453="漏水",X453="Ⅱb"),R453,0)</f>
        <v>0</v>
      </c>
      <c r="BT453" s="255" t="str">
        <f t="shared" si="297"/>
        <v/>
      </c>
      <c r="BU453" s="350">
        <f t="shared" ref="BU453:BU516" si="327">COUNTIFS($BG$4:$BG$3000,BT453,$BH$4:$BH$3000,"〇")</f>
        <v>0</v>
      </c>
      <c r="BV453" s="350">
        <f t="shared" ref="BV453:BV516" si="328">COUNTIFS($BG$4:$BG$3000,BT453,$BI$4:$BI$3000,"〇")</f>
        <v>0</v>
      </c>
      <c r="BW453" s="350">
        <f t="shared" ref="BW453:BW516" si="329">COUNTIFS($BG$4:$BG$3000,BT453,$BJ$4:$BJ$3000,"〇")</f>
        <v>0</v>
      </c>
      <c r="BX453" s="353">
        <f t="shared" ref="BX453:BX516" si="330">COUNTIFS($BG$4:$BG$3000,BT453,$BK$4:$BK$3000,"〇")</f>
        <v>0</v>
      </c>
      <c r="BY453" s="246">
        <f t="shared" ref="BY453:BY516" si="331">IFERROR(IF($BG452=$BG453,BY452+BL453,BL453),"")</f>
        <v>0</v>
      </c>
      <c r="BZ453" s="243">
        <f t="shared" ref="BZ453:BZ516" si="332">IFERROR(IF($BG452=$BG453,BZ452+BM453,BM453),"")</f>
        <v>0</v>
      </c>
      <c r="CA453" s="243">
        <f t="shared" ref="CA453:CA516" si="333">IFERROR(IF($BG452=$BG453,CA452+BN453,BN453),"")</f>
        <v>0</v>
      </c>
      <c r="CB453" s="247">
        <f t="shared" ref="CB453:CB516" si="334">IFERROR(IF($BG452=$BG453,CB452+BO453,BO453),"")</f>
        <v>0</v>
      </c>
      <c r="CC453" s="246">
        <f t="shared" ref="CC453:CC516" si="335">IFERROR(IF($BG452=$BG453,CC452+BP453,BP453),"")</f>
        <v>0</v>
      </c>
      <c r="CD453" s="243">
        <f t="shared" ref="CD453:CD516" si="336">IFERROR(IF($BG452=$BG453,CD452+BQ453,BQ453),"")</f>
        <v>0</v>
      </c>
      <c r="CE453" s="243">
        <f t="shared" ref="CE453:CE516" si="337">IFERROR(IF($BG452=$BG453,CE452+BR453,BR453),"")</f>
        <v>0</v>
      </c>
      <c r="CF453" s="243">
        <f t="shared" ref="CF453:CF516" si="338">IFERROR(IF($BG452=$BG453,CF452+BS453,BS453),"")</f>
        <v>0</v>
      </c>
    </row>
    <row r="454" spans="1:84" ht="20.100000000000001" customHeight="1" x14ac:dyDescent="0.15">
      <c r="A454" s="252">
        <f>IF(A453="",ROW()-3-COUNTBLANK($A$4:$A453),A453+1)</f>
        <v>451</v>
      </c>
      <c r="B454" s="253">
        <f>IF(A454="","",IF(B453="",ROW()-3-COUNTBLANK($B$4:$B453),B453+1))</f>
        <v>451</v>
      </c>
      <c r="C454" s="239" t="str">
        <f t="shared" si="303"/>
        <v>S</v>
      </c>
      <c r="D454" s="240"/>
      <c r="E454" s="241" t="str">
        <f>IF(D454="","",COUNTIF($D$4:D454,D454))</f>
        <v/>
      </c>
      <c r="F454" s="310" t="str">
        <f>IF(D454="","",VLOOKUP(D454,'様式A-2'!$B$10:$E$434,4,0))</f>
        <v/>
      </c>
      <c r="G454" s="241"/>
      <c r="H454" s="241"/>
      <c r="I454" s="241"/>
      <c r="J454" s="241"/>
      <c r="K454" s="241"/>
      <c r="L454" s="346"/>
      <c r="M454" s="346"/>
      <c r="N454" s="346"/>
      <c r="O454" s="346"/>
      <c r="P454" s="388"/>
      <c r="Q454" s="242">
        <f t="shared" si="304"/>
        <v>0</v>
      </c>
      <c r="R454" s="243">
        <f t="shared" si="305"/>
        <v>0</v>
      </c>
      <c r="S454" s="243" t="str">
        <f t="shared" si="306"/>
        <v/>
      </c>
      <c r="T454" s="241"/>
      <c r="U454" s="241" t="str">
        <f t="shared" si="307"/>
        <v/>
      </c>
      <c r="V454" s="241" t="str">
        <f t="shared" si="299"/>
        <v/>
      </c>
      <c r="W454" s="241"/>
      <c r="X454" s="241"/>
      <c r="Y454" s="241" t="str">
        <f t="shared" si="308"/>
        <v/>
      </c>
      <c r="Z454" s="241" t="str">
        <f t="shared" si="309"/>
        <v/>
      </c>
      <c r="AA454" s="241" t="str">
        <f t="shared" si="300"/>
        <v/>
      </c>
      <c r="AB454" s="241" t="str">
        <f t="shared" si="310"/>
        <v/>
      </c>
      <c r="AC454" s="241" t="str">
        <f t="shared" si="311"/>
        <v/>
      </c>
      <c r="AD454" s="241" t="str">
        <f t="shared" si="312"/>
        <v/>
      </c>
      <c r="AE454" s="241" t="str">
        <f t="shared" si="301"/>
        <v/>
      </c>
      <c r="AF454" s="241" t="str">
        <f t="shared" si="302"/>
        <v/>
      </c>
      <c r="AG454" s="241"/>
      <c r="AH454" s="242" t="str">
        <f t="shared" si="298"/>
        <v/>
      </c>
      <c r="AI454" s="242" t="str">
        <f t="shared" si="313"/>
        <v/>
      </c>
      <c r="BG454" s="245">
        <f t="shared" si="314"/>
        <v>0</v>
      </c>
      <c r="BH454" s="242">
        <f t="shared" si="315"/>
        <v>0</v>
      </c>
      <c r="BI454" s="242">
        <f t="shared" si="316"/>
        <v>0</v>
      </c>
      <c r="BJ454" s="242">
        <f t="shared" si="317"/>
        <v>0</v>
      </c>
      <c r="BK454" s="351">
        <f t="shared" si="318"/>
        <v>0</v>
      </c>
      <c r="BL454" s="246">
        <f t="shared" si="319"/>
        <v>0</v>
      </c>
      <c r="BM454" s="243">
        <f t="shared" si="320"/>
        <v>0</v>
      </c>
      <c r="BN454" s="243">
        <f t="shared" si="321"/>
        <v>0</v>
      </c>
      <c r="BO454" s="247">
        <f t="shared" si="322"/>
        <v>0</v>
      </c>
      <c r="BP454" s="248">
        <f t="shared" si="323"/>
        <v>0</v>
      </c>
      <c r="BQ454" s="243">
        <f t="shared" si="324"/>
        <v>0</v>
      </c>
      <c r="BR454" s="243">
        <f t="shared" si="325"/>
        <v>0</v>
      </c>
      <c r="BS454" s="249">
        <f t="shared" si="326"/>
        <v>0</v>
      </c>
      <c r="BT454" s="255" t="str">
        <f t="shared" ref="BT454:BT517" si="339">IF(BG454=BG455,"",BG454)</f>
        <v/>
      </c>
      <c r="BU454" s="350">
        <f t="shared" si="327"/>
        <v>0</v>
      </c>
      <c r="BV454" s="350">
        <f t="shared" si="328"/>
        <v>0</v>
      </c>
      <c r="BW454" s="350">
        <f t="shared" si="329"/>
        <v>0</v>
      </c>
      <c r="BX454" s="353">
        <f t="shared" si="330"/>
        <v>0</v>
      </c>
      <c r="BY454" s="246">
        <f t="shared" si="331"/>
        <v>0</v>
      </c>
      <c r="BZ454" s="243">
        <f t="shared" si="332"/>
        <v>0</v>
      </c>
      <c r="CA454" s="243">
        <f t="shared" si="333"/>
        <v>0</v>
      </c>
      <c r="CB454" s="247">
        <f t="shared" si="334"/>
        <v>0</v>
      </c>
      <c r="CC454" s="246">
        <f t="shared" si="335"/>
        <v>0</v>
      </c>
      <c r="CD454" s="243">
        <f t="shared" si="336"/>
        <v>0</v>
      </c>
      <c r="CE454" s="243">
        <f t="shared" si="337"/>
        <v>0</v>
      </c>
      <c r="CF454" s="243">
        <f t="shared" si="338"/>
        <v>0</v>
      </c>
    </row>
    <row r="455" spans="1:84" ht="20.100000000000001" customHeight="1" x14ac:dyDescent="0.15">
      <c r="A455" s="252">
        <f>IF(A454="",ROW()-3-COUNTBLANK($A$4:$A454),A454+1)</f>
        <v>452</v>
      </c>
      <c r="B455" s="253">
        <f>IF(A455="","",IF(B454="",ROW()-3-COUNTBLANK($B$4:$B454),B454+1))</f>
        <v>452</v>
      </c>
      <c r="C455" s="239" t="str">
        <f t="shared" si="303"/>
        <v>S</v>
      </c>
      <c r="D455" s="240"/>
      <c r="E455" s="241" t="str">
        <f>IF(D455="","",COUNTIF($D$4:D455,D455))</f>
        <v/>
      </c>
      <c r="F455" s="310" t="str">
        <f>IF(D455="","",VLOOKUP(D455,'様式A-2'!$B$10:$E$434,4,0))</f>
        <v/>
      </c>
      <c r="G455" s="241"/>
      <c r="H455" s="241"/>
      <c r="I455" s="241"/>
      <c r="J455" s="241"/>
      <c r="K455" s="241"/>
      <c r="L455" s="346"/>
      <c r="M455" s="346"/>
      <c r="N455" s="346"/>
      <c r="O455" s="346"/>
      <c r="P455" s="388"/>
      <c r="Q455" s="242">
        <f t="shared" si="304"/>
        <v>0</v>
      </c>
      <c r="R455" s="243">
        <f t="shared" si="305"/>
        <v>0</v>
      </c>
      <c r="S455" s="243" t="str">
        <f t="shared" si="306"/>
        <v/>
      </c>
      <c r="T455" s="241"/>
      <c r="U455" s="241" t="str">
        <f t="shared" si="307"/>
        <v/>
      </c>
      <c r="V455" s="241" t="str">
        <f t="shared" si="299"/>
        <v/>
      </c>
      <c r="W455" s="241"/>
      <c r="X455" s="241"/>
      <c r="Y455" s="241" t="str">
        <f t="shared" si="308"/>
        <v/>
      </c>
      <c r="Z455" s="241" t="str">
        <f t="shared" si="309"/>
        <v/>
      </c>
      <c r="AA455" s="241" t="str">
        <f t="shared" si="300"/>
        <v/>
      </c>
      <c r="AB455" s="241" t="str">
        <f t="shared" si="310"/>
        <v/>
      </c>
      <c r="AC455" s="241" t="str">
        <f t="shared" si="311"/>
        <v/>
      </c>
      <c r="AD455" s="241" t="str">
        <f t="shared" si="312"/>
        <v/>
      </c>
      <c r="AE455" s="241" t="str">
        <f t="shared" si="301"/>
        <v/>
      </c>
      <c r="AF455" s="241" t="str">
        <f t="shared" si="302"/>
        <v/>
      </c>
      <c r="AG455" s="241"/>
      <c r="AH455" s="242" t="str">
        <f t="shared" si="298"/>
        <v/>
      </c>
      <c r="AI455" s="242" t="str">
        <f t="shared" si="313"/>
        <v/>
      </c>
      <c r="BG455" s="245">
        <f t="shared" si="314"/>
        <v>0</v>
      </c>
      <c r="BH455" s="242">
        <f t="shared" si="315"/>
        <v>0</v>
      </c>
      <c r="BI455" s="242">
        <f t="shared" si="316"/>
        <v>0</v>
      </c>
      <c r="BJ455" s="242">
        <f t="shared" si="317"/>
        <v>0</v>
      </c>
      <c r="BK455" s="351">
        <f t="shared" si="318"/>
        <v>0</v>
      </c>
      <c r="BL455" s="246">
        <f t="shared" si="319"/>
        <v>0</v>
      </c>
      <c r="BM455" s="243">
        <f t="shared" si="320"/>
        <v>0</v>
      </c>
      <c r="BN455" s="243">
        <f t="shared" si="321"/>
        <v>0</v>
      </c>
      <c r="BO455" s="247">
        <f t="shared" si="322"/>
        <v>0</v>
      </c>
      <c r="BP455" s="248">
        <f t="shared" si="323"/>
        <v>0</v>
      </c>
      <c r="BQ455" s="243">
        <f t="shared" si="324"/>
        <v>0</v>
      </c>
      <c r="BR455" s="243">
        <f t="shared" si="325"/>
        <v>0</v>
      </c>
      <c r="BS455" s="249">
        <f t="shared" si="326"/>
        <v>0</v>
      </c>
      <c r="BT455" s="255" t="str">
        <f t="shared" si="339"/>
        <v/>
      </c>
      <c r="BU455" s="350">
        <f t="shared" si="327"/>
        <v>0</v>
      </c>
      <c r="BV455" s="350">
        <f t="shared" si="328"/>
        <v>0</v>
      </c>
      <c r="BW455" s="350">
        <f t="shared" si="329"/>
        <v>0</v>
      </c>
      <c r="BX455" s="353">
        <f t="shared" si="330"/>
        <v>0</v>
      </c>
      <c r="BY455" s="246">
        <f t="shared" si="331"/>
        <v>0</v>
      </c>
      <c r="BZ455" s="243">
        <f t="shared" si="332"/>
        <v>0</v>
      </c>
      <c r="CA455" s="243">
        <f t="shared" si="333"/>
        <v>0</v>
      </c>
      <c r="CB455" s="247">
        <f t="shared" si="334"/>
        <v>0</v>
      </c>
      <c r="CC455" s="246">
        <f t="shared" si="335"/>
        <v>0</v>
      </c>
      <c r="CD455" s="243">
        <f t="shared" si="336"/>
        <v>0</v>
      </c>
      <c r="CE455" s="243">
        <f t="shared" si="337"/>
        <v>0</v>
      </c>
      <c r="CF455" s="243">
        <f t="shared" si="338"/>
        <v>0</v>
      </c>
    </row>
    <row r="456" spans="1:84" ht="20.100000000000001" customHeight="1" x14ac:dyDescent="0.15">
      <c r="A456" s="252">
        <f>IF(A455="",ROW()-3-COUNTBLANK($A$4:$A455),A455+1)</f>
        <v>453</v>
      </c>
      <c r="B456" s="253">
        <f>IF(A456="","",IF(B455="",ROW()-3-COUNTBLANK($B$4:$B455),B455+1))</f>
        <v>453</v>
      </c>
      <c r="C456" s="239" t="str">
        <f t="shared" si="303"/>
        <v>S</v>
      </c>
      <c r="D456" s="240"/>
      <c r="E456" s="241" t="str">
        <f>IF(D456="","",COUNTIF($D$4:D456,D456))</f>
        <v/>
      </c>
      <c r="F456" s="310" t="str">
        <f>IF(D456="","",VLOOKUP(D456,'様式A-2'!$B$10:$E$434,4,0))</f>
        <v/>
      </c>
      <c r="G456" s="241"/>
      <c r="H456" s="241"/>
      <c r="I456" s="241"/>
      <c r="J456" s="241"/>
      <c r="K456" s="241"/>
      <c r="L456" s="346"/>
      <c r="M456" s="346"/>
      <c r="N456" s="346"/>
      <c r="O456" s="346"/>
      <c r="P456" s="388"/>
      <c r="Q456" s="242">
        <f t="shared" si="304"/>
        <v>0</v>
      </c>
      <c r="R456" s="243">
        <f t="shared" si="305"/>
        <v>0</v>
      </c>
      <c r="S456" s="243" t="str">
        <f t="shared" si="306"/>
        <v/>
      </c>
      <c r="T456" s="241"/>
      <c r="U456" s="241" t="str">
        <f t="shared" si="307"/>
        <v/>
      </c>
      <c r="V456" s="241" t="str">
        <f t="shared" si="299"/>
        <v/>
      </c>
      <c r="W456" s="241"/>
      <c r="X456" s="241"/>
      <c r="Y456" s="241" t="str">
        <f t="shared" si="308"/>
        <v/>
      </c>
      <c r="Z456" s="241" t="str">
        <f t="shared" si="309"/>
        <v/>
      </c>
      <c r="AA456" s="241" t="str">
        <f t="shared" si="300"/>
        <v/>
      </c>
      <c r="AB456" s="241" t="str">
        <f t="shared" si="310"/>
        <v/>
      </c>
      <c r="AC456" s="241" t="str">
        <f t="shared" si="311"/>
        <v/>
      </c>
      <c r="AD456" s="241" t="str">
        <f t="shared" si="312"/>
        <v/>
      </c>
      <c r="AE456" s="241" t="str">
        <f t="shared" si="301"/>
        <v/>
      </c>
      <c r="AF456" s="241" t="str">
        <f t="shared" si="302"/>
        <v/>
      </c>
      <c r="AG456" s="241"/>
      <c r="AH456" s="242" t="str">
        <f t="shared" ref="AH456:AH519" si="340">IF(D456="","",J456&amp;"、"&amp;Q456&amp;AG456)</f>
        <v/>
      </c>
      <c r="AI456" s="242" t="str">
        <f t="shared" si="313"/>
        <v/>
      </c>
      <c r="BG456" s="245">
        <f t="shared" si="314"/>
        <v>0</v>
      </c>
      <c r="BH456" s="242">
        <f t="shared" si="315"/>
        <v>0</v>
      </c>
      <c r="BI456" s="242">
        <f t="shared" si="316"/>
        <v>0</v>
      </c>
      <c r="BJ456" s="242">
        <f t="shared" si="317"/>
        <v>0</v>
      </c>
      <c r="BK456" s="351">
        <f t="shared" si="318"/>
        <v>0</v>
      </c>
      <c r="BL456" s="246">
        <f t="shared" si="319"/>
        <v>0</v>
      </c>
      <c r="BM456" s="243">
        <f t="shared" si="320"/>
        <v>0</v>
      </c>
      <c r="BN456" s="243">
        <f t="shared" si="321"/>
        <v>0</v>
      </c>
      <c r="BO456" s="247">
        <f t="shared" si="322"/>
        <v>0</v>
      </c>
      <c r="BP456" s="248">
        <f t="shared" si="323"/>
        <v>0</v>
      </c>
      <c r="BQ456" s="243">
        <f t="shared" si="324"/>
        <v>0</v>
      </c>
      <c r="BR456" s="243">
        <f t="shared" si="325"/>
        <v>0</v>
      </c>
      <c r="BS456" s="249">
        <f t="shared" si="326"/>
        <v>0</v>
      </c>
      <c r="BT456" s="255" t="str">
        <f t="shared" si="339"/>
        <v/>
      </c>
      <c r="BU456" s="350">
        <f t="shared" si="327"/>
        <v>0</v>
      </c>
      <c r="BV456" s="350">
        <f t="shared" si="328"/>
        <v>0</v>
      </c>
      <c r="BW456" s="350">
        <f t="shared" si="329"/>
        <v>0</v>
      </c>
      <c r="BX456" s="353">
        <f t="shared" si="330"/>
        <v>0</v>
      </c>
      <c r="BY456" s="246">
        <f t="shared" si="331"/>
        <v>0</v>
      </c>
      <c r="BZ456" s="243">
        <f t="shared" si="332"/>
        <v>0</v>
      </c>
      <c r="CA456" s="243">
        <f t="shared" si="333"/>
        <v>0</v>
      </c>
      <c r="CB456" s="247">
        <f t="shared" si="334"/>
        <v>0</v>
      </c>
      <c r="CC456" s="246">
        <f t="shared" si="335"/>
        <v>0</v>
      </c>
      <c r="CD456" s="243">
        <f t="shared" si="336"/>
        <v>0</v>
      </c>
      <c r="CE456" s="243">
        <f t="shared" si="337"/>
        <v>0</v>
      </c>
      <c r="CF456" s="243">
        <f t="shared" si="338"/>
        <v>0</v>
      </c>
    </row>
    <row r="457" spans="1:84" ht="20.100000000000001" customHeight="1" x14ac:dyDescent="0.15">
      <c r="A457" s="252">
        <f>IF(A456="",ROW()-3-COUNTBLANK($A$4:$A456),A456+1)</f>
        <v>454</v>
      </c>
      <c r="B457" s="253">
        <f>IF(A457="","",IF(B456="",ROW()-3-COUNTBLANK($B$4:$B456),B456+1))</f>
        <v>454</v>
      </c>
      <c r="C457" s="239" t="str">
        <f t="shared" si="303"/>
        <v>S</v>
      </c>
      <c r="D457" s="240"/>
      <c r="E457" s="241" t="str">
        <f>IF(D457="","",COUNTIF($D$4:D457,D457))</f>
        <v/>
      </c>
      <c r="F457" s="310" t="str">
        <f>IF(D457="","",VLOOKUP(D457,'様式A-2'!$B$10:$E$434,4,0))</f>
        <v/>
      </c>
      <c r="G457" s="241"/>
      <c r="H457" s="241"/>
      <c r="I457" s="241"/>
      <c r="J457" s="241"/>
      <c r="K457" s="241"/>
      <c r="L457" s="346"/>
      <c r="M457" s="346"/>
      <c r="N457" s="346"/>
      <c r="O457" s="346"/>
      <c r="P457" s="388"/>
      <c r="Q457" s="242">
        <f t="shared" si="304"/>
        <v>0</v>
      </c>
      <c r="R457" s="243">
        <f t="shared" si="305"/>
        <v>0</v>
      </c>
      <c r="S457" s="243" t="str">
        <f t="shared" si="306"/>
        <v/>
      </c>
      <c r="T457" s="241"/>
      <c r="U457" s="241" t="str">
        <f t="shared" si="307"/>
        <v/>
      </c>
      <c r="V457" s="241" t="str">
        <f t="shared" si="299"/>
        <v/>
      </c>
      <c r="W457" s="241"/>
      <c r="X457" s="241"/>
      <c r="Y457" s="241" t="str">
        <f t="shared" si="308"/>
        <v/>
      </c>
      <c r="Z457" s="241" t="str">
        <f t="shared" si="309"/>
        <v/>
      </c>
      <c r="AA457" s="241" t="str">
        <f t="shared" si="300"/>
        <v/>
      </c>
      <c r="AB457" s="241" t="str">
        <f t="shared" si="310"/>
        <v/>
      </c>
      <c r="AC457" s="241" t="str">
        <f t="shared" si="311"/>
        <v/>
      </c>
      <c r="AD457" s="241" t="str">
        <f t="shared" si="312"/>
        <v/>
      </c>
      <c r="AE457" s="241" t="str">
        <f t="shared" si="301"/>
        <v/>
      </c>
      <c r="AF457" s="241" t="str">
        <f t="shared" si="302"/>
        <v/>
      </c>
      <c r="AG457" s="241"/>
      <c r="AH457" s="242" t="str">
        <f t="shared" si="340"/>
        <v/>
      </c>
      <c r="AI457" s="242" t="str">
        <f t="shared" si="313"/>
        <v/>
      </c>
      <c r="BG457" s="245">
        <f t="shared" si="314"/>
        <v>0</v>
      </c>
      <c r="BH457" s="242">
        <f t="shared" si="315"/>
        <v>0</v>
      </c>
      <c r="BI457" s="242">
        <f t="shared" si="316"/>
        <v>0</v>
      </c>
      <c r="BJ457" s="242">
        <f t="shared" si="317"/>
        <v>0</v>
      </c>
      <c r="BK457" s="351">
        <f t="shared" si="318"/>
        <v>0</v>
      </c>
      <c r="BL457" s="246">
        <f t="shared" si="319"/>
        <v>0</v>
      </c>
      <c r="BM457" s="243">
        <f t="shared" si="320"/>
        <v>0</v>
      </c>
      <c r="BN457" s="243">
        <f t="shared" si="321"/>
        <v>0</v>
      </c>
      <c r="BO457" s="247">
        <f t="shared" si="322"/>
        <v>0</v>
      </c>
      <c r="BP457" s="248">
        <f t="shared" si="323"/>
        <v>0</v>
      </c>
      <c r="BQ457" s="243">
        <f t="shared" si="324"/>
        <v>0</v>
      </c>
      <c r="BR457" s="243">
        <f t="shared" si="325"/>
        <v>0</v>
      </c>
      <c r="BS457" s="249">
        <f t="shared" si="326"/>
        <v>0</v>
      </c>
      <c r="BT457" s="255" t="str">
        <f t="shared" si="339"/>
        <v/>
      </c>
      <c r="BU457" s="350">
        <f t="shared" si="327"/>
        <v>0</v>
      </c>
      <c r="BV457" s="350">
        <f t="shared" si="328"/>
        <v>0</v>
      </c>
      <c r="BW457" s="350">
        <f t="shared" si="329"/>
        <v>0</v>
      </c>
      <c r="BX457" s="353">
        <f t="shared" si="330"/>
        <v>0</v>
      </c>
      <c r="BY457" s="246">
        <f t="shared" si="331"/>
        <v>0</v>
      </c>
      <c r="BZ457" s="243">
        <f t="shared" si="332"/>
        <v>0</v>
      </c>
      <c r="CA457" s="243">
        <f t="shared" si="333"/>
        <v>0</v>
      </c>
      <c r="CB457" s="247">
        <f t="shared" si="334"/>
        <v>0</v>
      </c>
      <c r="CC457" s="246">
        <f t="shared" si="335"/>
        <v>0</v>
      </c>
      <c r="CD457" s="243">
        <f t="shared" si="336"/>
        <v>0</v>
      </c>
      <c r="CE457" s="243">
        <f t="shared" si="337"/>
        <v>0</v>
      </c>
      <c r="CF457" s="243">
        <f t="shared" si="338"/>
        <v>0</v>
      </c>
    </row>
    <row r="458" spans="1:84" ht="20.100000000000001" customHeight="1" x14ac:dyDescent="0.15">
      <c r="A458" s="252">
        <f>IF(A457="",ROW()-3-COUNTBLANK($A$4:$A457),A457+1)</f>
        <v>455</v>
      </c>
      <c r="B458" s="253">
        <f>IF(A458="","",IF(B457="",ROW()-3-COUNTBLANK($B$4:$B457),B457+1))</f>
        <v>455</v>
      </c>
      <c r="C458" s="239" t="str">
        <f t="shared" si="303"/>
        <v>S</v>
      </c>
      <c r="D458" s="240"/>
      <c r="E458" s="241" t="str">
        <f>IF(D458="","",COUNTIF($D$4:D458,D458))</f>
        <v/>
      </c>
      <c r="F458" s="310" t="str">
        <f>IF(D458="","",VLOOKUP(D458,'様式A-2'!$B$10:$E$434,4,0))</f>
        <v/>
      </c>
      <c r="G458" s="241"/>
      <c r="H458" s="241"/>
      <c r="I458" s="241"/>
      <c r="J458" s="241"/>
      <c r="K458" s="241"/>
      <c r="L458" s="346"/>
      <c r="M458" s="346"/>
      <c r="N458" s="346"/>
      <c r="O458" s="346"/>
      <c r="P458" s="388"/>
      <c r="Q458" s="242">
        <f t="shared" si="304"/>
        <v>0</v>
      </c>
      <c r="R458" s="243">
        <f t="shared" si="305"/>
        <v>0</v>
      </c>
      <c r="S458" s="243" t="str">
        <f t="shared" si="306"/>
        <v/>
      </c>
      <c r="T458" s="241"/>
      <c r="U458" s="241" t="str">
        <f t="shared" si="307"/>
        <v/>
      </c>
      <c r="V458" s="241" t="str">
        <f t="shared" si="299"/>
        <v/>
      </c>
      <c r="W458" s="241"/>
      <c r="X458" s="241"/>
      <c r="Y458" s="241" t="str">
        <f t="shared" si="308"/>
        <v/>
      </c>
      <c r="Z458" s="241" t="str">
        <f t="shared" si="309"/>
        <v/>
      </c>
      <c r="AA458" s="241" t="str">
        <f t="shared" si="300"/>
        <v/>
      </c>
      <c r="AB458" s="241" t="str">
        <f t="shared" si="310"/>
        <v/>
      </c>
      <c r="AC458" s="241" t="str">
        <f t="shared" si="311"/>
        <v/>
      </c>
      <c r="AD458" s="241" t="str">
        <f t="shared" si="312"/>
        <v/>
      </c>
      <c r="AE458" s="241" t="str">
        <f t="shared" si="301"/>
        <v/>
      </c>
      <c r="AF458" s="241" t="str">
        <f t="shared" si="302"/>
        <v/>
      </c>
      <c r="AG458" s="241"/>
      <c r="AH458" s="242" t="str">
        <f t="shared" si="340"/>
        <v/>
      </c>
      <c r="AI458" s="242" t="str">
        <f t="shared" si="313"/>
        <v/>
      </c>
      <c r="BG458" s="245">
        <f t="shared" si="314"/>
        <v>0</v>
      </c>
      <c r="BH458" s="242">
        <f t="shared" si="315"/>
        <v>0</v>
      </c>
      <c r="BI458" s="242">
        <f t="shared" si="316"/>
        <v>0</v>
      </c>
      <c r="BJ458" s="242">
        <f t="shared" si="317"/>
        <v>0</v>
      </c>
      <c r="BK458" s="351">
        <f t="shared" si="318"/>
        <v>0</v>
      </c>
      <c r="BL458" s="246">
        <f t="shared" si="319"/>
        <v>0</v>
      </c>
      <c r="BM458" s="243">
        <f t="shared" si="320"/>
        <v>0</v>
      </c>
      <c r="BN458" s="243">
        <f t="shared" si="321"/>
        <v>0</v>
      </c>
      <c r="BO458" s="247">
        <f t="shared" si="322"/>
        <v>0</v>
      </c>
      <c r="BP458" s="248">
        <f t="shared" si="323"/>
        <v>0</v>
      </c>
      <c r="BQ458" s="243">
        <f t="shared" si="324"/>
        <v>0</v>
      </c>
      <c r="BR458" s="243">
        <f t="shared" si="325"/>
        <v>0</v>
      </c>
      <c r="BS458" s="249">
        <f t="shared" si="326"/>
        <v>0</v>
      </c>
      <c r="BT458" s="255" t="str">
        <f t="shared" si="339"/>
        <v/>
      </c>
      <c r="BU458" s="350">
        <f t="shared" si="327"/>
        <v>0</v>
      </c>
      <c r="BV458" s="350">
        <f t="shared" si="328"/>
        <v>0</v>
      </c>
      <c r="BW458" s="350">
        <f t="shared" si="329"/>
        <v>0</v>
      </c>
      <c r="BX458" s="353">
        <f t="shared" si="330"/>
        <v>0</v>
      </c>
      <c r="BY458" s="246">
        <f t="shared" si="331"/>
        <v>0</v>
      </c>
      <c r="BZ458" s="243">
        <f t="shared" si="332"/>
        <v>0</v>
      </c>
      <c r="CA458" s="243">
        <f t="shared" si="333"/>
        <v>0</v>
      </c>
      <c r="CB458" s="247">
        <f t="shared" si="334"/>
        <v>0</v>
      </c>
      <c r="CC458" s="246">
        <f t="shared" si="335"/>
        <v>0</v>
      </c>
      <c r="CD458" s="243">
        <f t="shared" si="336"/>
        <v>0</v>
      </c>
      <c r="CE458" s="243">
        <f t="shared" si="337"/>
        <v>0</v>
      </c>
      <c r="CF458" s="243">
        <f t="shared" si="338"/>
        <v>0</v>
      </c>
    </row>
    <row r="459" spans="1:84" ht="20.100000000000001" customHeight="1" x14ac:dyDescent="0.15">
      <c r="A459" s="252">
        <f>IF(A458="",ROW()-3-COUNTBLANK($A$4:$A458),A458+1)</f>
        <v>456</v>
      </c>
      <c r="B459" s="253">
        <f>IF(A459="","",IF(B458="",ROW()-3-COUNTBLANK($B$4:$B458),B458+1))</f>
        <v>456</v>
      </c>
      <c r="C459" s="239" t="str">
        <f t="shared" si="303"/>
        <v>S</v>
      </c>
      <c r="D459" s="240"/>
      <c r="E459" s="241" t="str">
        <f>IF(D459="","",COUNTIF($D$4:D459,D459))</f>
        <v/>
      </c>
      <c r="F459" s="310" t="str">
        <f>IF(D459="","",VLOOKUP(D459,'様式A-2'!$B$10:$E$434,4,0))</f>
        <v/>
      </c>
      <c r="G459" s="241"/>
      <c r="H459" s="241"/>
      <c r="I459" s="241"/>
      <c r="J459" s="241"/>
      <c r="K459" s="241"/>
      <c r="L459" s="346"/>
      <c r="M459" s="346"/>
      <c r="N459" s="346"/>
      <c r="O459" s="346"/>
      <c r="P459" s="388"/>
      <c r="Q459" s="242">
        <f t="shared" si="304"/>
        <v>0</v>
      </c>
      <c r="R459" s="243">
        <f t="shared" si="305"/>
        <v>0</v>
      </c>
      <c r="S459" s="243" t="str">
        <f t="shared" si="306"/>
        <v/>
      </c>
      <c r="T459" s="241"/>
      <c r="U459" s="241" t="str">
        <f t="shared" si="307"/>
        <v/>
      </c>
      <c r="V459" s="241" t="str">
        <f t="shared" si="299"/>
        <v/>
      </c>
      <c r="W459" s="241"/>
      <c r="X459" s="241"/>
      <c r="Y459" s="241" t="str">
        <f t="shared" si="308"/>
        <v/>
      </c>
      <c r="Z459" s="241" t="str">
        <f t="shared" si="309"/>
        <v/>
      </c>
      <c r="AA459" s="241" t="str">
        <f t="shared" si="300"/>
        <v/>
      </c>
      <c r="AB459" s="241" t="str">
        <f t="shared" si="310"/>
        <v/>
      </c>
      <c r="AC459" s="241" t="str">
        <f t="shared" si="311"/>
        <v/>
      </c>
      <c r="AD459" s="241" t="str">
        <f t="shared" si="312"/>
        <v/>
      </c>
      <c r="AE459" s="241" t="str">
        <f t="shared" si="301"/>
        <v/>
      </c>
      <c r="AF459" s="241" t="str">
        <f t="shared" si="302"/>
        <v/>
      </c>
      <c r="AG459" s="241"/>
      <c r="AH459" s="242" t="str">
        <f t="shared" si="340"/>
        <v/>
      </c>
      <c r="AI459" s="242" t="str">
        <f t="shared" si="313"/>
        <v/>
      </c>
      <c r="BG459" s="245">
        <f t="shared" si="314"/>
        <v>0</v>
      </c>
      <c r="BH459" s="242">
        <f t="shared" si="315"/>
        <v>0</v>
      </c>
      <c r="BI459" s="242">
        <f t="shared" si="316"/>
        <v>0</v>
      </c>
      <c r="BJ459" s="242">
        <f t="shared" si="317"/>
        <v>0</v>
      </c>
      <c r="BK459" s="351">
        <f t="shared" si="318"/>
        <v>0</v>
      </c>
      <c r="BL459" s="246">
        <f t="shared" si="319"/>
        <v>0</v>
      </c>
      <c r="BM459" s="243">
        <f t="shared" si="320"/>
        <v>0</v>
      </c>
      <c r="BN459" s="243">
        <f t="shared" si="321"/>
        <v>0</v>
      </c>
      <c r="BO459" s="247">
        <f t="shared" si="322"/>
        <v>0</v>
      </c>
      <c r="BP459" s="248">
        <f t="shared" si="323"/>
        <v>0</v>
      </c>
      <c r="BQ459" s="243">
        <f t="shared" si="324"/>
        <v>0</v>
      </c>
      <c r="BR459" s="243">
        <f t="shared" si="325"/>
        <v>0</v>
      </c>
      <c r="BS459" s="249">
        <f t="shared" si="326"/>
        <v>0</v>
      </c>
      <c r="BT459" s="255" t="str">
        <f t="shared" si="339"/>
        <v/>
      </c>
      <c r="BU459" s="350">
        <f t="shared" si="327"/>
        <v>0</v>
      </c>
      <c r="BV459" s="350">
        <f t="shared" si="328"/>
        <v>0</v>
      </c>
      <c r="BW459" s="350">
        <f t="shared" si="329"/>
        <v>0</v>
      </c>
      <c r="BX459" s="353">
        <f t="shared" si="330"/>
        <v>0</v>
      </c>
      <c r="BY459" s="246">
        <f t="shared" si="331"/>
        <v>0</v>
      </c>
      <c r="BZ459" s="243">
        <f t="shared" si="332"/>
        <v>0</v>
      </c>
      <c r="CA459" s="243">
        <f t="shared" si="333"/>
        <v>0</v>
      </c>
      <c r="CB459" s="247">
        <f t="shared" si="334"/>
        <v>0</v>
      </c>
      <c r="CC459" s="246">
        <f t="shared" si="335"/>
        <v>0</v>
      </c>
      <c r="CD459" s="243">
        <f t="shared" si="336"/>
        <v>0</v>
      </c>
      <c r="CE459" s="243">
        <f t="shared" si="337"/>
        <v>0</v>
      </c>
      <c r="CF459" s="243">
        <f t="shared" si="338"/>
        <v>0</v>
      </c>
    </row>
    <row r="460" spans="1:84" ht="20.100000000000001" customHeight="1" x14ac:dyDescent="0.15">
      <c r="A460" s="252">
        <f>IF(A459="",ROW()-3-COUNTBLANK($A$4:$A459),A459+1)</f>
        <v>457</v>
      </c>
      <c r="B460" s="253">
        <f>IF(A460="","",IF(B459="",ROW()-3-COUNTBLANK($B$4:$B459),B459+1))</f>
        <v>457</v>
      </c>
      <c r="C460" s="239" t="str">
        <f t="shared" si="303"/>
        <v>S</v>
      </c>
      <c r="D460" s="240"/>
      <c r="E460" s="241" t="str">
        <f>IF(D460="","",COUNTIF($D$4:D460,D460))</f>
        <v/>
      </c>
      <c r="F460" s="310" t="str">
        <f>IF(D460="","",VLOOKUP(D460,'様式A-2'!$B$10:$E$434,4,0))</f>
        <v/>
      </c>
      <c r="G460" s="241"/>
      <c r="H460" s="241"/>
      <c r="I460" s="241"/>
      <c r="J460" s="241"/>
      <c r="K460" s="241"/>
      <c r="L460" s="346"/>
      <c r="M460" s="346"/>
      <c r="N460" s="346"/>
      <c r="O460" s="346"/>
      <c r="P460" s="388"/>
      <c r="Q460" s="242">
        <f t="shared" si="304"/>
        <v>0</v>
      </c>
      <c r="R460" s="243">
        <f t="shared" si="305"/>
        <v>0</v>
      </c>
      <c r="S460" s="243" t="str">
        <f t="shared" si="306"/>
        <v/>
      </c>
      <c r="T460" s="241"/>
      <c r="U460" s="241" t="str">
        <f t="shared" si="307"/>
        <v/>
      </c>
      <c r="V460" s="241" t="str">
        <f t="shared" si="299"/>
        <v/>
      </c>
      <c r="W460" s="241"/>
      <c r="X460" s="241"/>
      <c r="Y460" s="241" t="str">
        <f t="shared" si="308"/>
        <v/>
      </c>
      <c r="Z460" s="241" t="str">
        <f t="shared" si="309"/>
        <v/>
      </c>
      <c r="AA460" s="241" t="str">
        <f t="shared" si="300"/>
        <v/>
      </c>
      <c r="AB460" s="241" t="str">
        <f t="shared" si="310"/>
        <v/>
      </c>
      <c r="AC460" s="241" t="str">
        <f t="shared" si="311"/>
        <v/>
      </c>
      <c r="AD460" s="241" t="str">
        <f t="shared" si="312"/>
        <v/>
      </c>
      <c r="AE460" s="241" t="str">
        <f t="shared" si="301"/>
        <v/>
      </c>
      <c r="AF460" s="241" t="str">
        <f t="shared" si="302"/>
        <v/>
      </c>
      <c r="AG460" s="241"/>
      <c r="AH460" s="242" t="str">
        <f t="shared" si="340"/>
        <v/>
      </c>
      <c r="AI460" s="242" t="str">
        <f t="shared" si="313"/>
        <v/>
      </c>
      <c r="BG460" s="245">
        <f t="shared" si="314"/>
        <v>0</v>
      </c>
      <c r="BH460" s="242">
        <f t="shared" si="315"/>
        <v>0</v>
      </c>
      <c r="BI460" s="242">
        <f t="shared" si="316"/>
        <v>0</v>
      </c>
      <c r="BJ460" s="242">
        <f t="shared" si="317"/>
        <v>0</v>
      </c>
      <c r="BK460" s="351">
        <f t="shared" si="318"/>
        <v>0</v>
      </c>
      <c r="BL460" s="246">
        <f t="shared" si="319"/>
        <v>0</v>
      </c>
      <c r="BM460" s="243">
        <f t="shared" si="320"/>
        <v>0</v>
      </c>
      <c r="BN460" s="243">
        <f t="shared" si="321"/>
        <v>0</v>
      </c>
      <c r="BO460" s="247">
        <f t="shared" si="322"/>
        <v>0</v>
      </c>
      <c r="BP460" s="248">
        <f t="shared" si="323"/>
        <v>0</v>
      </c>
      <c r="BQ460" s="243">
        <f t="shared" si="324"/>
        <v>0</v>
      </c>
      <c r="BR460" s="243">
        <f t="shared" si="325"/>
        <v>0</v>
      </c>
      <c r="BS460" s="249">
        <f t="shared" si="326"/>
        <v>0</v>
      </c>
      <c r="BT460" s="255" t="str">
        <f t="shared" si="339"/>
        <v/>
      </c>
      <c r="BU460" s="350">
        <f t="shared" si="327"/>
        <v>0</v>
      </c>
      <c r="BV460" s="350">
        <f t="shared" si="328"/>
        <v>0</v>
      </c>
      <c r="BW460" s="350">
        <f t="shared" si="329"/>
        <v>0</v>
      </c>
      <c r="BX460" s="353">
        <f t="shared" si="330"/>
        <v>0</v>
      </c>
      <c r="BY460" s="246">
        <f t="shared" si="331"/>
        <v>0</v>
      </c>
      <c r="BZ460" s="243">
        <f t="shared" si="332"/>
        <v>0</v>
      </c>
      <c r="CA460" s="243">
        <f t="shared" si="333"/>
        <v>0</v>
      </c>
      <c r="CB460" s="247">
        <f t="shared" si="334"/>
        <v>0</v>
      </c>
      <c r="CC460" s="246">
        <f t="shared" si="335"/>
        <v>0</v>
      </c>
      <c r="CD460" s="243">
        <f t="shared" si="336"/>
        <v>0</v>
      </c>
      <c r="CE460" s="243">
        <f t="shared" si="337"/>
        <v>0</v>
      </c>
      <c r="CF460" s="243">
        <f t="shared" si="338"/>
        <v>0</v>
      </c>
    </row>
    <row r="461" spans="1:84" ht="20.100000000000001" customHeight="1" x14ac:dyDescent="0.15">
      <c r="A461" s="252">
        <f>IF(A460="",ROW()-3-COUNTBLANK($A$4:$A460),A460+1)</f>
        <v>458</v>
      </c>
      <c r="B461" s="253">
        <f>IF(A461="","",IF(B460="",ROW()-3-COUNTBLANK($B$4:$B460),B460+1))</f>
        <v>458</v>
      </c>
      <c r="C461" s="239" t="str">
        <f t="shared" si="303"/>
        <v>S</v>
      </c>
      <c r="D461" s="240"/>
      <c r="E461" s="241" t="str">
        <f>IF(D461="","",COUNTIF($D$4:D461,D461))</f>
        <v/>
      </c>
      <c r="F461" s="310" t="str">
        <f>IF(D461="","",VLOOKUP(D461,'様式A-2'!$B$10:$E$434,4,0))</f>
        <v/>
      </c>
      <c r="G461" s="241"/>
      <c r="H461" s="241"/>
      <c r="I461" s="241"/>
      <c r="J461" s="241"/>
      <c r="K461" s="241"/>
      <c r="L461" s="346"/>
      <c r="M461" s="346"/>
      <c r="N461" s="346"/>
      <c r="O461" s="346"/>
      <c r="P461" s="388"/>
      <c r="Q461" s="242">
        <f t="shared" si="304"/>
        <v>0</v>
      </c>
      <c r="R461" s="243">
        <f t="shared" si="305"/>
        <v>0</v>
      </c>
      <c r="S461" s="243" t="str">
        <f t="shared" si="306"/>
        <v/>
      </c>
      <c r="T461" s="241"/>
      <c r="U461" s="241" t="str">
        <f t="shared" si="307"/>
        <v/>
      </c>
      <c r="V461" s="241" t="str">
        <f t="shared" si="299"/>
        <v/>
      </c>
      <c r="W461" s="241"/>
      <c r="X461" s="241"/>
      <c r="Y461" s="241" t="str">
        <f t="shared" si="308"/>
        <v/>
      </c>
      <c r="Z461" s="241" t="str">
        <f t="shared" si="309"/>
        <v/>
      </c>
      <c r="AA461" s="241" t="str">
        <f t="shared" si="300"/>
        <v/>
      </c>
      <c r="AB461" s="241" t="str">
        <f t="shared" si="310"/>
        <v/>
      </c>
      <c r="AC461" s="241" t="str">
        <f t="shared" si="311"/>
        <v/>
      </c>
      <c r="AD461" s="241" t="str">
        <f t="shared" si="312"/>
        <v/>
      </c>
      <c r="AE461" s="241" t="str">
        <f t="shared" si="301"/>
        <v/>
      </c>
      <c r="AF461" s="241" t="str">
        <f t="shared" si="302"/>
        <v/>
      </c>
      <c r="AG461" s="241"/>
      <c r="AH461" s="242" t="str">
        <f t="shared" si="340"/>
        <v/>
      </c>
      <c r="AI461" s="242" t="str">
        <f t="shared" si="313"/>
        <v/>
      </c>
      <c r="BG461" s="245">
        <f t="shared" si="314"/>
        <v>0</v>
      </c>
      <c r="BH461" s="242">
        <f t="shared" si="315"/>
        <v>0</v>
      </c>
      <c r="BI461" s="242">
        <f t="shared" si="316"/>
        <v>0</v>
      </c>
      <c r="BJ461" s="242">
        <f t="shared" si="317"/>
        <v>0</v>
      </c>
      <c r="BK461" s="351">
        <f t="shared" si="318"/>
        <v>0</v>
      </c>
      <c r="BL461" s="246">
        <f t="shared" si="319"/>
        <v>0</v>
      </c>
      <c r="BM461" s="243">
        <f t="shared" si="320"/>
        <v>0</v>
      </c>
      <c r="BN461" s="243">
        <f t="shared" si="321"/>
        <v>0</v>
      </c>
      <c r="BO461" s="247">
        <f t="shared" si="322"/>
        <v>0</v>
      </c>
      <c r="BP461" s="248">
        <f t="shared" si="323"/>
        <v>0</v>
      </c>
      <c r="BQ461" s="243">
        <f t="shared" si="324"/>
        <v>0</v>
      </c>
      <c r="BR461" s="243">
        <f t="shared" si="325"/>
        <v>0</v>
      </c>
      <c r="BS461" s="249">
        <f t="shared" si="326"/>
        <v>0</v>
      </c>
      <c r="BT461" s="255" t="str">
        <f t="shared" si="339"/>
        <v/>
      </c>
      <c r="BU461" s="350">
        <f t="shared" si="327"/>
        <v>0</v>
      </c>
      <c r="BV461" s="350">
        <f t="shared" si="328"/>
        <v>0</v>
      </c>
      <c r="BW461" s="350">
        <f t="shared" si="329"/>
        <v>0</v>
      </c>
      <c r="BX461" s="353">
        <f t="shared" si="330"/>
        <v>0</v>
      </c>
      <c r="BY461" s="246">
        <f t="shared" si="331"/>
        <v>0</v>
      </c>
      <c r="BZ461" s="243">
        <f t="shared" si="332"/>
        <v>0</v>
      </c>
      <c r="CA461" s="243">
        <f t="shared" si="333"/>
        <v>0</v>
      </c>
      <c r="CB461" s="247">
        <f t="shared" si="334"/>
        <v>0</v>
      </c>
      <c r="CC461" s="246">
        <f t="shared" si="335"/>
        <v>0</v>
      </c>
      <c r="CD461" s="243">
        <f t="shared" si="336"/>
        <v>0</v>
      </c>
      <c r="CE461" s="243">
        <f t="shared" si="337"/>
        <v>0</v>
      </c>
      <c r="CF461" s="243">
        <f t="shared" si="338"/>
        <v>0</v>
      </c>
    </row>
    <row r="462" spans="1:84" ht="20.100000000000001" customHeight="1" x14ac:dyDescent="0.15">
      <c r="A462" s="252">
        <f>IF(A461="",ROW()-3-COUNTBLANK($A$4:$A461),A461+1)</f>
        <v>459</v>
      </c>
      <c r="B462" s="253">
        <f>IF(A462="","",IF(B461="",ROW()-3-COUNTBLANK($B$4:$B461),B461+1))</f>
        <v>459</v>
      </c>
      <c r="C462" s="239" t="str">
        <f t="shared" si="303"/>
        <v>S</v>
      </c>
      <c r="D462" s="240"/>
      <c r="E462" s="241" t="str">
        <f>IF(D462="","",COUNTIF($D$4:D462,D462))</f>
        <v/>
      </c>
      <c r="F462" s="310" t="str">
        <f>IF(D462="","",VLOOKUP(D462,'様式A-2'!$B$10:$E$434,4,0))</f>
        <v/>
      </c>
      <c r="G462" s="241"/>
      <c r="H462" s="241"/>
      <c r="I462" s="241"/>
      <c r="J462" s="241"/>
      <c r="K462" s="241"/>
      <c r="L462" s="346"/>
      <c r="M462" s="346"/>
      <c r="N462" s="346"/>
      <c r="O462" s="346"/>
      <c r="P462" s="388"/>
      <c r="Q462" s="242">
        <f t="shared" si="304"/>
        <v>0</v>
      </c>
      <c r="R462" s="243">
        <f t="shared" si="305"/>
        <v>0</v>
      </c>
      <c r="S462" s="243" t="str">
        <f t="shared" si="306"/>
        <v/>
      </c>
      <c r="T462" s="241"/>
      <c r="U462" s="241" t="str">
        <f t="shared" si="307"/>
        <v/>
      </c>
      <c r="V462" s="241" t="str">
        <f t="shared" si="299"/>
        <v/>
      </c>
      <c r="W462" s="241"/>
      <c r="X462" s="241"/>
      <c r="Y462" s="241" t="str">
        <f t="shared" si="308"/>
        <v/>
      </c>
      <c r="Z462" s="241" t="str">
        <f t="shared" si="309"/>
        <v/>
      </c>
      <c r="AA462" s="241" t="str">
        <f t="shared" si="300"/>
        <v/>
      </c>
      <c r="AB462" s="241" t="str">
        <f t="shared" si="310"/>
        <v/>
      </c>
      <c r="AC462" s="241" t="str">
        <f t="shared" si="311"/>
        <v/>
      </c>
      <c r="AD462" s="241" t="str">
        <f t="shared" si="312"/>
        <v/>
      </c>
      <c r="AE462" s="241" t="str">
        <f t="shared" si="301"/>
        <v/>
      </c>
      <c r="AF462" s="241" t="str">
        <f t="shared" si="302"/>
        <v/>
      </c>
      <c r="AG462" s="241"/>
      <c r="AH462" s="242" t="str">
        <f t="shared" si="340"/>
        <v/>
      </c>
      <c r="AI462" s="242" t="str">
        <f t="shared" si="313"/>
        <v/>
      </c>
      <c r="BG462" s="245">
        <f t="shared" si="314"/>
        <v>0</v>
      </c>
      <c r="BH462" s="242">
        <f t="shared" si="315"/>
        <v>0</v>
      </c>
      <c r="BI462" s="242">
        <f t="shared" si="316"/>
        <v>0</v>
      </c>
      <c r="BJ462" s="242">
        <f t="shared" si="317"/>
        <v>0</v>
      </c>
      <c r="BK462" s="351">
        <f t="shared" si="318"/>
        <v>0</v>
      </c>
      <c r="BL462" s="246">
        <f t="shared" si="319"/>
        <v>0</v>
      </c>
      <c r="BM462" s="243">
        <f t="shared" si="320"/>
        <v>0</v>
      </c>
      <c r="BN462" s="243">
        <f t="shared" si="321"/>
        <v>0</v>
      </c>
      <c r="BO462" s="247">
        <f t="shared" si="322"/>
        <v>0</v>
      </c>
      <c r="BP462" s="248">
        <f t="shared" si="323"/>
        <v>0</v>
      </c>
      <c r="BQ462" s="243">
        <f t="shared" si="324"/>
        <v>0</v>
      </c>
      <c r="BR462" s="243">
        <f t="shared" si="325"/>
        <v>0</v>
      </c>
      <c r="BS462" s="249">
        <f t="shared" si="326"/>
        <v>0</v>
      </c>
      <c r="BT462" s="255" t="str">
        <f t="shared" si="339"/>
        <v/>
      </c>
      <c r="BU462" s="350">
        <f t="shared" si="327"/>
        <v>0</v>
      </c>
      <c r="BV462" s="350">
        <f t="shared" si="328"/>
        <v>0</v>
      </c>
      <c r="BW462" s="350">
        <f t="shared" si="329"/>
        <v>0</v>
      </c>
      <c r="BX462" s="353">
        <f t="shared" si="330"/>
        <v>0</v>
      </c>
      <c r="BY462" s="246">
        <f t="shared" si="331"/>
        <v>0</v>
      </c>
      <c r="BZ462" s="243">
        <f t="shared" si="332"/>
        <v>0</v>
      </c>
      <c r="CA462" s="243">
        <f t="shared" si="333"/>
        <v>0</v>
      </c>
      <c r="CB462" s="247">
        <f t="shared" si="334"/>
        <v>0</v>
      </c>
      <c r="CC462" s="246">
        <f t="shared" si="335"/>
        <v>0</v>
      </c>
      <c r="CD462" s="243">
        <f t="shared" si="336"/>
        <v>0</v>
      </c>
      <c r="CE462" s="243">
        <f t="shared" si="337"/>
        <v>0</v>
      </c>
      <c r="CF462" s="243">
        <f t="shared" si="338"/>
        <v>0</v>
      </c>
    </row>
    <row r="463" spans="1:84" ht="20.100000000000001" customHeight="1" x14ac:dyDescent="0.15">
      <c r="A463" s="252">
        <f>IF(A462="",ROW()-3-COUNTBLANK($A$4:$A462),A462+1)</f>
        <v>460</v>
      </c>
      <c r="B463" s="253">
        <f>IF(A463="","",IF(B462="",ROW()-3-COUNTBLANK($B$4:$B462),B462+1))</f>
        <v>460</v>
      </c>
      <c r="C463" s="239" t="str">
        <f t="shared" si="303"/>
        <v>S</v>
      </c>
      <c r="D463" s="240"/>
      <c r="E463" s="241" t="str">
        <f>IF(D463="","",COUNTIF($D$4:D463,D463))</f>
        <v/>
      </c>
      <c r="F463" s="310" t="str">
        <f>IF(D463="","",VLOOKUP(D463,'様式A-2'!$B$10:$E$434,4,0))</f>
        <v/>
      </c>
      <c r="G463" s="241"/>
      <c r="H463" s="241"/>
      <c r="I463" s="241"/>
      <c r="J463" s="241"/>
      <c r="K463" s="241"/>
      <c r="L463" s="346"/>
      <c r="M463" s="346"/>
      <c r="N463" s="346"/>
      <c r="O463" s="346"/>
      <c r="P463" s="388"/>
      <c r="Q463" s="242">
        <f t="shared" si="304"/>
        <v>0</v>
      </c>
      <c r="R463" s="243">
        <f t="shared" si="305"/>
        <v>0</v>
      </c>
      <c r="S463" s="243" t="str">
        <f t="shared" si="306"/>
        <v/>
      </c>
      <c r="T463" s="241"/>
      <c r="U463" s="241" t="str">
        <f t="shared" si="307"/>
        <v/>
      </c>
      <c r="V463" s="241" t="str">
        <f t="shared" ref="V463:V526" si="341">IF(D463="","",IF(U463="対策区分判定Ⅳ","Ⅳ",IF(U463="対策区分判定Ⅲ","Ⅲ",IF(OR(U463="対策区分判定Ⅱa",U463="対策区分判定Ⅱb"),"Ⅱ",IF(U463="対策区分判定Ⅰ","Ⅰ","－")))))</f>
        <v/>
      </c>
      <c r="W463" s="241"/>
      <c r="X463" s="241"/>
      <c r="Y463" s="241" t="str">
        <f t="shared" si="308"/>
        <v/>
      </c>
      <c r="Z463" s="241" t="str">
        <f t="shared" si="309"/>
        <v/>
      </c>
      <c r="AA463" s="241" t="str">
        <f t="shared" si="300"/>
        <v/>
      </c>
      <c r="AB463" s="241" t="str">
        <f t="shared" si="310"/>
        <v/>
      </c>
      <c r="AC463" s="241" t="str">
        <f t="shared" si="311"/>
        <v/>
      </c>
      <c r="AD463" s="241" t="str">
        <f t="shared" si="312"/>
        <v/>
      </c>
      <c r="AE463" s="241" t="str">
        <f t="shared" si="301"/>
        <v/>
      </c>
      <c r="AF463" s="241" t="str">
        <f t="shared" si="302"/>
        <v/>
      </c>
      <c r="AG463" s="241"/>
      <c r="AH463" s="242" t="str">
        <f t="shared" si="340"/>
        <v/>
      </c>
      <c r="AI463" s="242" t="str">
        <f t="shared" si="313"/>
        <v/>
      </c>
      <c r="BG463" s="245">
        <f t="shared" si="314"/>
        <v>0</v>
      </c>
      <c r="BH463" s="242">
        <f t="shared" si="315"/>
        <v>0</v>
      </c>
      <c r="BI463" s="242">
        <f t="shared" si="316"/>
        <v>0</v>
      </c>
      <c r="BJ463" s="242">
        <f t="shared" si="317"/>
        <v>0</v>
      </c>
      <c r="BK463" s="351">
        <f t="shared" si="318"/>
        <v>0</v>
      </c>
      <c r="BL463" s="246">
        <f t="shared" si="319"/>
        <v>0</v>
      </c>
      <c r="BM463" s="243">
        <f t="shared" si="320"/>
        <v>0</v>
      </c>
      <c r="BN463" s="243">
        <f t="shared" si="321"/>
        <v>0</v>
      </c>
      <c r="BO463" s="247">
        <f t="shared" si="322"/>
        <v>0</v>
      </c>
      <c r="BP463" s="248">
        <f t="shared" si="323"/>
        <v>0</v>
      </c>
      <c r="BQ463" s="243">
        <f t="shared" si="324"/>
        <v>0</v>
      </c>
      <c r="BR463" s="243">
        <f t="shared" si="325"/>
        <v>0</v>
      </c>
      <c r="BS463" s="249">
        <f t="shared" si="326"/>
        <v>0</v>
      </c>
      <c r="BT463" s="255" t="str">
        <f t="shared" si="339"/>
        <v/>
      </c>
      <c r="BU463" s="350">
        <f t="shared" si="327"/>
        <v>0</v>
      </c>
      <c r="BV463" s="350">
        <f t="shared" si="328"/>
        <v>0</v>
      </c>
      <c r="BW463" s="350">
        <f t="shared" si="329"/>
        <v>0</v>
      </c>
      <c r="BX463" s="353">
        <f t="shared" si="330"/>
        <v>0</v>
      </c>
      <c r="BY463" s="246">
        <f t="shared" si="331"/>
        <v>0</v>
      </c>
      <c r="BZ463" s="243">
        <f t="shared" si="332"/>
        <v>0</v>
      </c>
      <c r="CA463" s="243">
        <f t="shared" si="333"/>
        <v>0</v>
      </c>
      <c r="CB463" s="247">
        <f t="shared" si="334"/>
        <v>0</v>
      </c>
      <c r="CC463" s="246">
        <f t="shared" si="335"/>
        <v>0</v>
      </c>
      <c r="CD463" s="243">
        <f t="shared" si="336"/>
        <v>0</v>
      </c>
      <c r="CE463" s="243">
        <f t="shared" si="337"/>
        <v>0</v>
      </c>
      <c r="CF463" s="243">
        <f t="shared" si="338"/>
        <v>0</v>
      </c>
    </row>
    <row r="464" spans="1:84" ht="20.100000000000001" customHeight="1" x14ac:dyDescent="0.15">
      <c r="A464" s="252">
        <f>IF(A463="",ROW()-3-COUNTBLANK($A$4:$A463),A463+1)</f>
        <v>461</v>
      </c>
      <c r="B464" s="253">
        <f>IF(A464="","",IF(B463="",ROW()-3-COUNTBLANK($B$4:$B463),B463+1))</f>
        <v>461</v>
      </c>
      <c r="C464" s="239" t="str">
        <f t="shared" si="303"/>
        <v>S</v>
      </c>
      <c r="D464" s="240"/>
      <c r="E464" s="241" t="str">
        <f>IF(D464="","",COUNTIF($D$4:D464,D464))</f>
        <v/>
      </c>
      <c r="F464" s="310" t="str">
        <f>IF(D464="","",VLOOKUP(D464,'様式A-2'!$B$10:$E$434,4,0))</f>
        <v/>
      </c>
      <c r="G464" s="241"/>
      <c r="H464" s="241"/>
      <c r="I464" s="241"/>
      <c r="J464" s="241"/>
      <c r="K464" s="241"/>
      <c r="L464" s="346"/>
      <c r="M464" s="346"/>
      <c r="N464" s="346"/>
      <c r="O464" s="346"/>
      <c r="P464" s="388"/>
      <c r="Q464" s="242">
        <f t="shared" si="304"/>
        <v>0</v>
      </c>
      <c r="R464" s="243">
        <f t="shared" si="305"/>
        <v>0</v>
      </c>
      <c r="S464" s="243" t="str">
        <f t="shared" si="306"/>
        <v/>
      </c>
      <c r="T464" s="241"/>
      <c r="U464" s="241" t="str">
        <f t="shared" si="307"/>
        <v/>
      </c>
      <c r="V464" s="241" t="str">
        <f t="shared" si="341"/>
        <v/>
      </c>
      <c r="W464" s="241"/>
      <c r="X464" s="241"/>
      <c r="Y464" s="241" t="str">
        <f t="shared" si="308"/>
        <v/>
      </c>
      <c r="Z464" s="241" t="str">
        <f t="shared" si="309"/>
        <v/>
      </c>
      <c r="AA464" s="241" t="str">
        <f t="shared" si="300"/>
        <v/>
      </c>
      <c r="AB464" s="241" t="str">
        <f t="shared" si="310"/>
        <v/>
      </c>
      <c r="AC464" s="241" t="str">
        <f t="shared" si="311"/>
        <v/>
      </c>
      <c r="AD464" s="241" t="str">
        <f t="shared" si="312"/>
        <v/>
      </c>
      <c r="AE464" s="241" t="str">
        <f t="shared" si="301"/>
        <v/>
      </c>
      <c r="AF464" s="241" t="str">
        <f t="shared" si="302"/>
        <v/>
      </c>
      <c r="AG464" s="241"/>
      <c r="AH464" s="242" t="str">
        <f t="shared" si="340"/>
        <v/>
      </c>
      <c r="AI464" s="242" t="str">
        <f t="shared" si="313"/>
        <v/>
      </c>
      <c r="BG464" s="245">
        <f t="shared" si="314"/>
        <v>0</v>
      </c>
      <c r="BH464" s="242">
        <f t="shared" si="315"/>
        <v>0</v>
      </c>
      <c r="BI464" s="242">
        <f t="shared" si="316"/>
        <v>0</v>
      </c>
      <c r="BJ464" s="242">
        <f t="shared" si="317"/>
        <v>0</v>
      </c>
      <c r="BK464" s="351">
        <f t="shared" si="318"/>
        <v>0</v>
      </c>
      <c r="BL464" s="246">
        <f t="shared" si="319"/>
        <v>0</v>
      </c>
      <c r="BM464" s="243">
        <f t="shared" si="320"/>
        <v>0</v>
      </c>
      <c r="BN464" s="243">
        <f t="shared" si="321"/>
        <v>0</v>
      </c>
      <c r="BO464" s="247">
        <f t="shared" si="322"/>
        <v>0</v>
      </c>
      <c r="BP464" s="248">
        <f t="shared" si="323"/>
        <v>0</v>
      </c>
      <c r="BQ464" s="243">
        <f t="shared" si="324"/>
        <v>0</v>
      </c>
      <c r="BR464" s="243">
        <f t="shared" si="325"/>
        <v>0</v>
      </c>
      <c r="BS464" s="249">
        <f t="shared" si="326"/>
        <v>0</v>
      </c>
      <c r="BT464" s="255" t="str">
        <f t="shared" si="339"/>
        <v/>
      </c>
      <c r="BU464" s="350">
        <f t="shared" si="327"/>
        <v>0</v>
      </c>
      <c r="BV464" s="350">
        <f t="shared" si="328"/>
        <v>0</v>
      </c>
      <c r="BW464" s="350">
        <f t="shared" si="329"/>
        <v>0</v>
      </c>
      <c r="BX464" s="353">
        <f t="shared" si="330"/>
        <v>0</v>
      </c>
      <c r="BY464" s="246">
        <f t="shared" si="331"/>
        <v>0</v>
      </c>
      <c r="BZ464" s="243">
        <f t="shared" si="332"/>
        <v>0</v>
      </c>
      <c r="CA464" s="243">
        <f t="shared" si="333"/>
        <v>0</v>
      </c>
      <c r="CB464" s="247">
        <f t="shared" si="334"/>
        <v>0</v>
      </c>
      <c r="CC464" s="246">
        <f t="shared" si="335"/>
        <v>0</v>
      </c>
      <c r="CD464" s="243">
        <f t="shared" si="336"/>
        <v>0</v>
      </c>
      <c r="CE464" s="243">
        <f t="shared" si="337"/>
        <v>0</v>
      </c>
      <c r="CF464" s="243">
        <f t="shared" si="338"/>
        <v>0</v>
      </c>
    </row>
    <row r="465" spans="1:84" ht="20.100000000000001" customHeight="1" x14ac:dyDescent="0.15">
      <c r="A465" s="252">
        <f>IF(A464="",ROW()-3-COUNTBLANK($A$4:$A464),A464+1)</f>
        <v>462</v>
      </c>
      <c r="B465" s="253">
        <f>IF(A465="","",IF(B464="",ROW()-3-COUNTBLANK($B$4:$B464),B464+1))</f>
        <v>462</v>
      </c>
      <c r="C465" s="239" t="str">
        <f t="shared" si="303"/>
        <v>S</v>
      </c>
      <c r="D465" s="240"/>
      <c r="E465" s="241" t="str">
        <f>IF(D465="","",COUNTIF($D$4:D465,D465))</f>
        <v/>
      </c>
      <c r="F465" s="310" t="str">
        <f>IF(D465="","",VLOOKUP(D465,'様式A-2'!$B$10:$E$434,4,0))</f>
        <v/>
      </c>
      <c r="G465" s="241"/>
      <c r="H465" s="241"/>
      <c r="I465" s="241"/>
      <c r="J465" s="241"/>
      <c r="K465" s="241"/>
      <c r="L465" s="346"/>
      <c r="M465" s="346"/>
      <c r="N465" s="346"/>
      <c r="O465" s="346"/>
      <c r="P465" s="388"/>
      <c r="Q465" s="242">
        <f t="shared" si="304"/>
        <v>0</v>
      </c>
      <c r="R465" s="243">
        <f t="shared" si="305"/>
        <v>0</v>
      </c>
      <c r="S465" s="243" t="str">
        <f t="shared" si="306"/>
        <v/>
      </c>
      <c r="T465" s="241"/>
      <c r="U465" s="241" t="str">
        <f t="shared" si="307"/>
        <v/>
      </c>
      <c r="V465" s="241" t="str">
        <f t="shared" si="341"/>
        <v/>
      </c>
      <c r="W465" s="241"/>
      <c r="X465" s="241"/>
      <c r="Y465" s="241" t="str">
        <f t="shared" si="308"/>
        <v/>
      </c>
      <c r="Z465" s="241" t="str">
        <f t="shared" si="309"/>
        <v/>
      </c>
      <c r="AA465" s="241" t="str">
        <f t="shared" si="300"/>
        <v/>
      </c>
      <c r="AB465" s="241" t="str">
        <f t="shared" si="310"/>
        <v/>
      </c>
      <c r="AC465" s="241" t="str">
        <f t="shared" si="311"/>
        <v/>
      </c>
      <c r="AD465" s="241" t="str">
        <f t="shared" si="312"/>
        <v/>
      </c>
      <c r="AE465" s="241" t="str">
        <f t="shared" si="301"/>
        <v/>
      </c>
      <c r="AF465" s="241" t="str">
        <f t="shared" si="302"/>
        <v/>
      </c>
      <c r="AG465" s="241"/>
      <c r="AH465" s="242" t="str">
        <f t="shared" si="340"/>
        <v/>
      </c>
      <c r="AI465" s="242" t="str">
        <f t="shared" si="313"/>
        <v/>
      </c>
      <c r="BG465" s="245">
        <f t="shared" si="314"/>
        <v>0</v>
      </c>
      <c r="BH465" s="242">
        <f t="shared" si="315"/>
        <v>0</v>
      </c>
      <c r="BI465" s="242">
        <f t="shared" si="316"/>
        <v>0</v>
      </c>
      <c r="BJ465" s="242">
        <f t="shared" si="317"/>
        <v>0</v>
      </c>
      <c r="BK465" s="351">
        <f t="shared" si="318"/>
        <v>0</v>
      </c>
      <c r="BL465" s="246">
        <f t="shared" si="319"/>
        <v>0</v>
      </c>
      <c r="BM465" s="243">
        <f t="shared" si="320"/>
        <v>0</v>
      </c>
      <c r="BN465" s="243">
        <f t="shared" si="321"/>
        <v>0</v>
      </c>
      <c r="BO465" s="247">
        <f t="shared" si="322"/>
        <v>0</v>
      </c>
      <c r="BP465" s="248">
        <f t="shared" si="323"/>
        <v>0</v>
      </c>
      <c r="BQ465" s="243">
        <f t="shared" si="324"/>
        <v>0</v>
      </c>
      <c r="BR465" s="243">
        <f t="shared" si="325"/>
        <v>0</v>
      </c>
      <c r="BS465" s="249">
        <f t="shared" si="326"/>
        <v>0</v>
      </c>
      <c r="BT465" s="255" t="str">
        <f t="shared" si="339"/>
        <v/>
      </c>
      <c r="BU465" s="350">
        <f t="shared" si="327"/>
        <v>0</v>
      </c>
      <c r="BV465" s="350">
        <f t="shared" si="328"/>
        <v>0</v>
      </c>
      <c r="BW465" s="350">
        <f t="shared" si="329"/>
        <v>0</v>
      </c>
      <c r="BX465" s="353">
        <f t="shared" si="330"/>
        <v>0</v>
      </c>
      <c r="BY465" s="246">
        <f t="shared" si="331"/>
        <v>0</v>
      </c>
      <c r="BZ465" s="243">
        <f t="shared" si="332"/>
        <v>0</v>
      </c>
      <c r="CA465" s="243">
        <f t="shared" si="333"/>
        <v>0</v>
      </c>
      <c r="CB465" s="247">
        <f t="shared" si="334"/>
        <v>0</v>
      </c>
      <c r="CC465" s="246">
        <f t="shared" si="335"/>
        <v>0</v>
      </c>
      <c r="CD465" s="243">
        <f t="shared" si="336"/>
        <v>0</v>
      </c>
      <c r="CE465" s="243">
        <f t="shared" si="337"/>
        <v>0</v>
      </c>
      <c r="CF465" s="243">
        <f t="shared" si="338"/>
        <v>0</v>
      </c>
    </row>
    <row r="466" spans="1:84" ht="20.100000000000001" customHeight="1" x14ac:dyDescent="0.15">
      <c r="A466" s="252">
        <f>IF(A465="",ROW()-3-COUNTBLANK($A$4:$A465),A465+1)</f>
        <v>463</v>
      </c>
      <c r="B466" s="253">
        <f>IF(A466="","",IF(B465="",ROW()-3-COUNTBLANK($B$4:$B465),B465+1))</f>
        <v>463</v>
      </c>
      <c r="C466" s="239" t="str">
        <f t="shared" si="303"/>
        <v>S</v>
      </c>
      <c r="D466" s="240"/>
      <c r="E466" s="241" t="str">
        <f>IF(D466="","",COUNTIF($D$4:D466,D466))</f>
        <v/>
      </c>
      <c r="F466" s="310" t="str">
        <f>IF(D466="","",VLOOKUP(D466,'様式A-2'!$B$10:$E$434,4,0))</f>
        <v/>
      </c>
      <c r="G466" s="241"/>
      <c r="H466" s="241"/>
      <c r="I466" s="241"/>
      <c r="J466" s="241"/>
      <c r="K466" s="241"/>
      <c r="L466" s="346"/>
      <c r="M466" s="346"/>
      <c r="N466" s="346"/>
      <c r="O466" s="346"/>
      <c r="P466" s="388"/>
      <c r="Q466" s="242">
        <f t="shared" si="304"/>
        <v>0</v>
      </c>
      <c r="R466" s="243">
        <f t="shared" si="305"/>
        <v>0</v>
      </c>
      <c r="S466" s="243" t="str">
        <f t="shared" si="306"/>
        <v/>
      </c>
      <c r="T466" s="241"/>
      <c r="U466" s="241" t="str">
        <f t="shared" si="307"/>
        <v/>
      </c>
      <c r="V466" s="241" t="str">
        <f t="shared" si="341"/>
        <v/>
      </c>
      <c r="W466" s="241"/>
      <c r="X466" s="241"/>
      <c r="Y466" s="241" t="str">
        <f t="shared" si="308"/>
        <v/>
      </c>
      <c r="Z466" s="241" t="str">
        <f t="shared" si="309"/>
        <v/>
      </c>
      <c r="AA466" s="241" t="str">
        <f t="shared" si="300"/>
        <v/>
      </c>
      <c r="AB466" s="241" t="str">
        <f t="shared" si="310"/>
        <v/>
      </c>
      <c r="AC466" s="241" t="str">
        <f t="shared" si="311"/>
        <v/>
      </c>
      <c r="AD466" s="241" t="str">
        <f t="shared" si="312"/>
        <v/>
      </c>
      <c r="AE466" s="241" t="str">
        <f t="shared" si="301"/>
        <v/>
      </c>
      <c r="AF466" s="241" t="str">
        <f t="shared" si="302"/>
        <v/>
      </c>
      <c r="AG466" s="241"/>
      <c r="AH466" s="242" t="str">
        <f t="shared" si="340"/>
        <v/>
      </c>
      <c r="AI466" s="242" t="str">
        <f t="shared" si="313"/>
        <v/>
      </c>
      <c r="BG466" s="245">
        <f t="shared" si="314"/>
        <v>0</v>
      </c>
      <c r="BH466" s="242">
        <f t="shared" si="315"/>
        <v>0</v>
      </c>
      <c r="BI466" s="242">
        <f t="shared" si="316"/>
        <v>0</v>
      </c>
      <c r="BJ466" s="242">
        <f t="shared" si="317"/>
        <v>0</v>
      </c>
      <c r="BK466" s="351">
        <f t="shared" si="318"/>
        <v>0</v>
      </c>
      <c r="BL466" s="246">
        <f t="shared" si="319"/>
        <v>0</v>
      </c>
      <c r="BM466" s="243">
        <f t="shared" si="320"/>
        <v>0</v>
      </c>
      <c r="BN466" s="243">
        <f t="shared" si="321"/>
        <v>0</v>
      </c>
      <c r="BO466" s="247">
        <f t="shared" si="322"/>
        <v>0</v>
      </c>
      <c r="BP466" s="248">
        <f t="shared" si="323"/>
        <v>0</v>
      </c>
      <c r="BQ466" s="243">
        <f t="shared" si="324"/>
        <v>0</v>
      </c>
      <c r="BR466" s="243">
        <f t="shared" si="325"/>
        <v>0</v>
      </c>
      <c r="BS466" s="249">
        <f t="shared" si="326"/>
        <v>0</v>
      </c>
      <c r="BT466" s="255" t="str">
        <f t="shared" si="339"/>
        <v/>
      </c>
      <c r="BU466" s="350">
        <f t="shared" si="327"/>
        <v>0</v>
      </c>
      <c r="BV466" s="350">
        <f t="shared" si="328"/>
        <v>0</v>
      </c>
      <c r="BW466" s="350">
        <f t="shared" si="329"/>
        <v>0</v>
      </c>
      <c r="BX466" s="353">
        <f t="shared" si="330"/>
        <v>0</v>
      </c>
      <c r="BY466" s="246">
        <f t="shared" si="331"/>
        <v>0</v>
      </c>
      <c r="BZ466" s="243">
        <f t="shared" si="332"/>
        <v>0</v>
      </c>
      <c r="CA466" s="243">
        <f t="shared" si="333"/>
        <v>0</v>
      </c>
      <c r="CB466" s="247">
        <f t="shared" si="334"/>
        <v>0</v>
      </c>
      <c r="CC466" s="246">
        <f t="shared" si="335"/>
        <v>0</v>
      </c>
      <c r="CD466" s="243">
        <f t="shared" si="336"/>
        <v>0</v>
      </c>
      <c r="CE466" s="243">
        <f t="shared" si="337"/>
        <v>0</v>
      </c>
      <c r="CF466" s="243">
        <f t="shared" si="338"/>
        <v>0</v>
      </c>
    </row>
    <row r="467" spans="1:84" ht="20.100000000000001" customHeight="1" x14ac:dyDescent="0.15">
      <c r="A467" s="252">
        <f>IF(A466="",ROW()-3-COUNTBLANK($A$4:$A466),A466+1)</f>
        <v>464</v>
      </c>
      <c r="B467" s="253">
        <f>IF(A467="","",IF(B466="",ROW()-3-COUNTBLANK($B$4:$B466),B466+1))</f>
        <v>464</v>
      </c>
      <c r="C467" s="239" t="str">
        <f t="shared" si="303"/>
        <v>S</v>
      </c>
      <c r="D467" s="240"/>
      <c r="E467" s="241" t="str">
        <f>IF(D467="","",COUNTIF($D$4:D467,D467))</f>
        <v/>
      </c>
      <c r="F467" s="310" t="str">
        <f>IF(D467="","",VLOOKUP(D467,'様式A-2'!$B$10:$E$434,4,0))</f>
        <v/>
      </c>
      <c r="G467" s="241"/>
      <c r="H467" s="241"/>
      <c r="I467" s="241"/>
      <c r="J467" s="241"/>
      <c r="K467" s="241"/>
      <c r="L467" s="346"/>
      <c r="M467" s="346"/>
      <c r="N467" s="346"/>
      <c r="O467" s="346"/>
      <c r="P467" s="388"/>
      <c r="Q467" s="242">
        <f t="shared" si="304"/>
        <v>0</v>
      </c>
      <c r="R467" s="243">
        <f t="shared" si="305"/>
        <v>0</v>
      </c>
      <c r="S467" s="243" t="str">
        <f t="shared" si="306"/>
        <v/>
      </c>
      <c r="T467" s="241"/>
      <c r="U467" s="241" t="str">
        <f t="shared" si="307"/>
        <v/>
      </c>
      <c r="V467" s="241" t="str">
        <f t="shared" si="341"/>
        <v/>
      </c>
      <c r="W467" s="241"/>
      <c r="X467" s="241"/>
      <c r="Y467" s="241" t="str">
        <f t="shared" si="308"/>
        <v/>
      </c>
      <c r="Z467" s="241" t="str">
        <f t="shared" si="309"/>
        <v/>
      </c>
      <c r="AA467" s="241" t="str">
        <f t="shared" si="300"/>
        <v/>
      </c>
      <c r="AB467" s="241" t="str">
        <f t="shared" si="310"/>
        <v/>
      </c>
      <c r="AC467" s="241" t="str">
        <f t="shared" si="311"/>
        <v/>
      </c>
      <c r="AD467" s="241" t="str">
        <f t="shared" si="312"/>
        <v/>
      </c>
      <c r="AE467" s="241" t="str">
        <f t="shared" si="301"/>
        <v/>
      </c>
      <c r="AF467" s="241" t="str">
        <f t="shared" si="302"/>
        <v/>
      </c>
      <c r="AG467" s="241"/>
      <c r="AH467" s="242" t="str">
        <f t="shared" si="340"/>
        <v/>
      </c>
      <c r="AI467" s="242" t="str">
        <f t="shared" si="313"/>
        <v/>
      </c>
      <c r="BG467" s="245">
        <f t="shared" si="314"/>
        <v>0</v>
      </c>
      <c r="BH467" s="242">
        <f t="shared" si="315"/>
        <v>0</v>
      </c>
      <c r="BI467" s="242">
        <f t="shared" si="316"/>
        <v>0</v>
      </c>
      <c r="BJ467" s="242">
        <f t="shared" si="317"/>
        <v>0</v>
      </c>
      <c r="BK467" s="351">
        <f t="shared" si="318"/>
        <v>0</v>
      </c>
      <c r="BL467" s="246">
        <f t="shared" si="319"/>
        <v>0</v>
      </c>
      <c r="BM467" s="243">
        <f t="shared" si="320"/>
        <v>0</v>
      </c>
      <c r="BN467" s="243">
        <f t="shared" si="321"/>
        <v>0</v>
      </c>
      <c r="BO467" s="247">
        <f t="shared" si="322"/>
        <v>0</v>
      </c>
      <c r="BP467" s="248">
        <f t="shared" si="323"/>
        <v>0</v>
      </c>
      <c r="BQ467" s="243">
        <f t="shared" si="324"/>
        <v>0</v>
      </c>
      <c r="BR467" s="243">
        <f t="shared" si="325"/>
        <v>0</v>
      </c>
      <c r="BS467" s="249">
        <f t="shared" si="326"/>
        <v>0</v>
      </c>
      <c r="BT467" s="255" t="str">
        <f t="shared" si="339"/>
        <v/>
      </c>
      <c r="BU467" s="350">
        <f t="shared" si="327"/>
        <v>0</v>
      </c>
      <c r="BV467" s="350">
        <f t="shared" si="328"/>
        <v>0</v>
      </c>
      <c r="BW467" s="350">
        <f t="shared" si="329"/>
        <v>0</v>
      </c>
      <c r="BX467" s="353">
        <f t="shared" si="330"/>
        <v>0</v>
      </c>
      <c r="BY467" s="246">
        <f t="shared" si="331"/>
        <v>0</v>
      </c>
      <c r="BZ467" s="243">
        <f t="shared" si="332"/>
        <v>0</v>
      </c>
      <c r="CA467" s="243">
        <f t="shared" si="333"/>
        <v>0</v>
      </c>
      <c r="CB467" s="247">
        <f t="shared" si="334"/>
        <v>0</v>
      </c>
      <c r="CC467" s="246">
        <f t="shared" si="335"/>
        <v>0</v>
      </c>
      <c r="CD467" s="243">
        <f t="shared" si="336"/>
        <v>0</v>
      </c>
      <c r="CE467" s="243">
        <f t="shared" si="337"/>
        <v>0</v>
      </c>
      <c r="CF467" s="243">
        <f t="shared" si="338"/>
        <v>0</v>
      </c>
    </row>
    <row r="468" spans="1:84" ht="20.100000000000001" customHeight="1" x14ac:dyDescent="0.15">
      <c r="A468" s="252">
        <f>IF(A467="",ROW()-3-COUNTBLANK($A$4:$A467),A467+1)</f>
        <v>465</v>
      </c>
      <c r="B468" s="253">
        <f>IF(A468="","",IF(B467="",ROW()-3-COUNTBLANK($B$4:$B467),B467+1))</f>
        <v>465</v>
      </c>
      <c r="C468" s="239" t="str">
        <f t="shared" si="303"/>
        <v>S</v>
      </c>
      <c r="D468" s="240"/>
      <c r="E468" s="241" t="str">
        <f>IF(D468="","",COUNTIF($D$4:D468,D468))</f>
        <v/>
      </c>
      <c r="F468" s="310" t="str">
        <f>IF(D468="","",VLOOKUP(D468,'様式A-2'!$B$10:$E$434,4,0))</f>
        <v/>
      </c>
      <c r="G468" s="241"/>
      <c r="H468" s="241"/>
      <c r="I468" s="241"/>
      <c r="J468" s="241"/>
      <c r="K468" s="241"/>
      <c r="L468" s="346"/>
      <c r="M468" s="346"/>
      <c r="N468" s="346"/>
      <c r="O468" s="346"/>
      <c r="P468" s="388"/>
      <c r="Q468" s="242">
        <f t="shared" si="304"/>
        <v>0</v>
      </c>
      <c r="R468" s="243">
        <f t="shared" si="305"/>
        <v>0</v>
      </c>
      <c r="S468" s="243" t="str">
        <f t="shared" si="306"/>
        <v/>
      </c>
      <c r="T468" s="241"/>
      <c r="U468" s="241" t="str">
        <f t="shared" si="307"/>
        <v/>
      </c>
      <c r="V468" s="241" t="str">
        <f t="shared" si="341"/>
        <v/>
      </c>
      <c r="W468" s="241"/>
      <c r="X468" s="241"/>
      <c r="Y468" s="241" t="str">
        <f t="shared" si="308"/>
        <v/>
      </c>
      <c r="Z468" s="241" t="str">
        <f t="shared" si="309"/>
        <v/>
      </c>
      <c r="AA468" s="241" t="str">
        <f t="shared" si="300"/>
        <v/>
      </c>
      <c r="AB468" s="241" t="str">
        <f t="shared" si="310"/>
        <v/>
      </c>
      <c r="AC468" s="241" t="str">
        <f t="shared" si="311"/>
        <v/>
      </c>
      <c r="AD468" s="241" t="str">
        <f t="shared" si="312"/>
        <v/>
      </c>
      <c r="AE468" s="241" t="str">
        <f t="shared" si="301"/>
        <v/>
      </c>
      <c r="AF468" s="241" t="str">
        <f t="shared" si="302"/>
        <v/>
      </c>
      <c r="AG468" s="241"/>
      <c r="AH468" s="242" t="str">
        <f t="shared" si="340"/>
        <v/>
      </c>
      <c r="AI468" s="242" t="str">
        <f t="shared" si="313"/>
        <v/>
      </c>
      <c r="BG468" s="245">
        <f t="shared" si="314"/>
        <v>0</v>
      </c>
      <c r="BH468" s="242">
        <f t="shared" si="315"/>
        <v>0</v>
      </c>
      <c r="BI468" s="242">
        <f t="shared" si="316"/>
        <v>0</v>
      </c>
      <c r="BJ468" s="242">
        <f t="shared" si="317"/>
        <v>0</v>
      </c>
      <c r="BK468" s="351">
        <f t="shared" si="318"/>
        <v>0</v>
      </c>
      <c r="BL468" s="246">
        <f t="shared" si="319"/>
        <v>0</v>
      </c>
      <c r="BM468" s="243">
        <f t="shared" si="320"/>
        <v>0</v>
      </c>
      <c r="BN468" s="243">
        <f t="shared" si="321"/>
        <v>0</v>
      </c>
      <c r="BO468" s="247">
        <f t="shared" si="322"/>
        <v>0</v>
      </c>
      <c r="BP468" s="248">
        <f t="shared" si="323"/>
        <v>0</v>
      </c>
      <c r="BQ468" s="243">
        <f t="shared" si="324"/>
        <v>0</v>
      </c>
      <c r="BR468" s="243">
        <f t="shared" si="325"/>
        <v>0</v>
      </c>
      <c r="BS468" s="249">
        <f t="shared" si="326"/>
        <v>0</v>
      </c>
      <c r="BT468" s="255" t="str">
        <f t="shared" si="339"/>
        <v/>
      </c>
      <c r="BU468" s="350">
        <f t="shared" si="327"/>
        <v>0</v>
      </c>
      <c r="BV468" s="350">
        <f t="shared" si="328"/>
        <v>0</v>
      </c>
      <c r="BW468" s="350">
        <f t="shared" si="329"/>
        <v>0</v>
      </c>
      <c r="BX468" s="353">
        <f t="shared" si="330"/>
        <v>0</v>
      </c>
      <c r="BY468" s="246">
        <f t="shared" si="331"/>
        <v>0</v>
      </c>
      <c r="BZ468" s="243">
        <f t="shared" si="332"/>
        <v>0</v>
      </c>
      <c r="CA468" s="243">
        <f t="shared" si="333"/>
        <v>0</v>
      </c>
      <c r="CB468" s="247">
        <f t="shared" si="334"/>
        <v>0</v>
      </c>
      <c r="CC468" s="246">
        <f t="shared" si="335"/>
        <v>0</v>
      </c>
      <c r="CD468" s="243">
        <f t="shared" si="336"/>
        <v>0</v>
      </c>
      <c r="CE468" s="243">
        <f t="shared" si="337"/>
        <v>0</v>
      </c>
      <c r="CF468" s="243">
        <f t="shared" si="338"/>
        <v>0</v>
      </c>
    </row>
    <row r="469" spans="1:84" ht="20.100000000000001" customHeight="1" x14ac:dyDescent="0.15">
      <c r="A469" s="252">
        <f>IF(A468="",ROW()-3-COUNTBLANK($A$4:$A468),A468+1)</f>
        <v>466</v>
      </c>
      <c r="B469" s="253">
        <f>IF(A469="","",IF(B468="",ROW()-3-COUNTBLANK($B$4:$B468),B468+1))</f>
        <v>466</v>
      </c>
      <c r="C469" s="239" t="str">
        <f t="shared" si="303"/>
        <v>S</v>
      </c>
      <c r="D469" s="240"/>
      <c r="E469" s="241" t="str">
        <f>IF(D469="","",COUNTIF($D$4:D469,D469))</f>
        <v/>
      </c>
      <c r="F469" s="310" t="str">
        <f>IF(D469="","",VLOOKUP(D469,'様式A-2'!$B$10:$E$434,4,0))</f>
        <v/>
      </c>
      <c r="G469" s="241"/>
      <c r="H469" s="241"/>
      <c r="I469" s="241"/>
      <c r="J469" s="241"/>
      <c r="K469" s="241"/>
      <c r="L469" s="346"/>
      <c r="M469" s="346"/>
      <c r="N469" s="346"/>
      <c r="O469" s="346"/>
      <c r="P469" s="388"/>
      <c r="Q469" s="242">
        <f t="shared" si="304"/>
        <v>0</v>
      </c>
      <c r="R469" s="243">
        <f t="shared" si="305"/>
        <v>0</v>
      </c>
      <c r="S469" s="243" t="str">
        <f t="shared" si="306"/>
        <v/>
      </c>
      <c r="T469" s="241"/>
      <c r="U469" s="241" t="str">
        <f t="shared" si="307"/>
        <v/>
      </c>
      <c r="V469" s="241" t="str">
        <f t="shared" si="341"/>
        <v/>
      </c>
      <c r="W469" s="241"/>
      <c r="X469" s="241"/>
      <c r="Y469" s="241" t="str">
        <f t="shared" si="308"/>
        <v/>
      </c>
      <c r="Z469" s="241" t="str">
        <f t="shared" si="309"/>
        <v/>
      </c>
      <c r="AA469" s="241" t="str">
        <f t="shared" si="300"/>
        <v/>
      </c>
      <c r="AB469" s="241" t="str">
        <f t="shared" si="310"/>
        <v/>
      </c>
      <c r="AC469" s="241" t="str">
        <f t="shared" si="311"/>
        <v/>
      </c>
      <c r="AD469" s="241" t="str">
        <f t="shared" si="312"/>
        <v/>
      </c>
      <c r="AE469" s="241" t="str">
        <f t="shared" si="301"/>
        <v/>
      </c>
      <c r="AF469" s="241" t="str">
        <f t="shared" si="302"/>
        <v/>
      </c>
      <c r="AG469" s="241"/>
      <c r="AH469" s="242" t="str">
        <f t="shared" si="340"/>
        <v/>
      </c>
      <c r="AI469" s="242" t="str">
        <f t="shared" si="313"/>
        <v/>
      </c>
      <c r="BG469" s="245">
        <f t="shared" si="314"/>
        <v>0</v>
      </c>
      <c r="BH469" s="242">
        <f t="shared" si="315"/>
        <v>0</v>
      </c>
      <c r="BI469" s="242">
        <f t="shared" si="316"/>
        <v>0</v>
      </c>
      <c r="BJ469" s="242">
        <f t="shared" si="317"/>
        <v>0</v>
      </c>
      <c r="BK469" s="351">
        <f t="shared" si="318"/>
        <v>0</v>
      </c>
      <c r="BL469" s="246">
        <f t="shared" si="319"/>
        <v>0</v>
      </c>
      <c r="BM469" s="243">
        <f t="shared" si="320"/>
        <v>0</v>
      </c>
      <c r="BN469" s="243">
        <f t="shared" si="321"/>
        <v>0</v>
      </c>
      <c r="BO469" s="247">
        <f t="shared" si="322"/>
        <v>0</v>
      </c>
      <c r="BP469" s="248">
        <f t="shared" si="323"/>
        <v>0</v>
      </c>
      <c r="BQ469" s="243">
        <f t="shared" si="324"/>
        <v>0</v>
      </c>
      <c r="BR469" s="243">
        <f t="shared" si="325"/>
        <v>0</v>
      </c>
      <c r="BS469" s="249">
        <f t="shared" si="326"/>
        <v>0</v>
      </c>
      <c r="BT469" s="255" t="str">
        <f t="shared" si="339"/>
        <v/>
      </c>
      <c r="BU469" s="350">
        <f t="shared" si="327"/>
        <v>0</v>
      </c>
      <c r="BV469" s="350">
        <f t="shared" si="328"/>
        <v>0</v>
      </c>
      <c r="BW469" s="350">
        <f t="shared" si="329"/>
        <v>0</v>
      </c>
      <c r="BX469" s="353">
        <f t="shared" si="330"/>
        <v>0</v>
      </c>
      <c r="BY469" s="246">
        <f t="shared" si="331"/>
        <v>0</v>
      </c>
      <c r="BZ469" s="243">
        <f t="shared" si="332"/>
        <v>0</v>
      </c>
      <c r="CA469" s="243">
        <f t="shared" si="333"/>
        <v>0</v>
      </c>
      <c r="CB469" s="247">
        <f t="shared" si="334"/>
        <v>0</v>
      </c>
      <c r="CC469" s="246">
        <f t="shared" si="335"/>
        <v>0</v>
      </c>
      <c r="CD469" s="243">
        <f t="shared" si="336"/>
        <v>0</v>
      </c>
      <c r="CE469" s="243">
        <f t="shared" si="337"/>
        <v>0</v>
      </c>
      <c r="CF469" s="243">
        <f t="shared" si="338"/>
        <v>0</v>
      </c>
    </row>
    <row r="470" spans="1:84" ht="20.100000000000001" customHeight="1" x14ac:dyDescent="0.15">
      <c r="A470" s="252">
        <f>IF(A469="",ROW()-3-COUNTBLANK($A$4:$A469),A469+1)</f>
        <v>467</v>
      </c>
      <c r="B470" s="253">
        <f>IF(A470="","",IF(B469="",ROW()-3-COUNTBLANK($B$4:$B469),B469+1))</f>
        <v>467</v>
      </c>
      <c r="C470" s="239" t="str">
        <f t="shared" si="303"/>
        <v>S</v>
      </c>
      <c r="D470" s="240"/>
      <c r="E470" s="241" t="str">
        <f>IF(D470="","",COUNTIF($D$4:D470,D470))</f>
        <v/>
      </c>
      <c r="F470" s="310" t="str">
        <f>IF(D470="","",VLOOKUP(D470,'様式A-2'!$B$10:$E$434,4,0))</f>
        <v/>
      </c>
      <c r="G470" s="241"/>
      <c r="H470" s="241"/>
      <c r="I470" s="241"/>
      <c r="J470" s="241"/>
      <c r="K470" s="241"/>
      <c r="L470" s="346"/>
      <c r="M470" s="346"/>
      <c r="N470" s="346"/>
      <c r="O470" s="346"/>
      <c r="P470" s="388"/>
      <c r="Q470" s="242">
        <f t="shared" si="304"/>
        <v>0</v>
      </c>
      <c r="R470" s="243">
        <f t="shared" si="305"/>
        <v>0</v>
      </c>
      <c r="S470" s="243" t="str">
        <f t="shared" si="306"/>
        <v/>
      </c>
      <c r="T470" s="241"/>
      <c r="U470" s="241" t="str">
        <f t="shared" si="307"/>
        <v/>
      </c>
      <c r="V470" s="241" t="str">
        <f t="shared" si="341"/>
        <v/>
      </c>
      <c r="W470" s="241"/>
      <c r="X470" s="241"/>
      <c r="Y470" s="241" t="str">
        <f t="shared" si="308"/>
        <v/>
      </c>
      <c r="Z470" s="241" t="str">
        <f t="shared" si="309"/>
        <v/>
      </c>
      <c r="AA470" s="241" t="str">
        <f t="shared" si="300"/>
        <v/>
      </c>
      <c r="AB470" s="241" t="str">
        <f t="shared" si="310"/>
        <v/>
      </c>
      <c r="AC470" s="241" t="str">
        <f t="shared" si="311"/>
        <v/>
      </c>
      <c r="AD470" s="241" t="str">
        <f t="shared" si="312"/>
        <v/>
      </c>
      <c r="AE470" s="241" t="str">
        <f t="shared" si="301"/>
        <v/>
      </c>
      <c r="AF470" s="241" t="str">
        <f t="shared" si="302"/>
        <v/>
      </c>
      <c r="AG470" s="241"/>
      <c r="AH470" s="242" t="str">
        <f t="shared" si="340"/>
        <v/>
      </c>
      <c r="AI470" s="242" t="str">
        <f t="shared" si="313"/>
        <v/>
      </c>
      <c r="BG470" s="245">
        <f t="shared" si="314"/>
        <v>0</v>
      </c>
      <c r="BH470" s="242">
        <f t="shared" si="315"/>
        <v>0</v>
      </c>
      <c r="BI470" s="242">
        <f t="shared" si="316"/>
        <v>0</v>
      </c>
      <c r="BJ470" s="242">
        <f t="shared" si="317"/>
        <v>0</v>
      </c>
      <c r="BK470" s="351">
        <f t="shared" si="318"/>
        <v>0</v>
      </c>
      <c r="BL470" s="246">
        <f t="shared" si="319"/>
        <v>0</v>
      </c>
      <c r="BM470" s="243">
        <f t="shared" si="320"/>
        <v>0</v>
      </c>
      <c r="BN470" s="243">
        <f t="shared" si="321"/>
        <v>0</v>
      </c>
      <c r="BO470" s="247">
        <f t="shared" si="322"/>
        <v>0</v>
      </c>
      <c r="BP470" s="248">
        <f t="shared" si="323"/>
        <v>0</v>
      </c>
      <c r="BQ470" s="243">
        <f t="shared" si="324"/>
        <v>0</v>
      </c>
      <c r="BR470" s="243">
        <f t="shared" si="325"/>
        <v>0</v>
      </c>
      <c r="BS470" s="249">
        <f t="shared" si="326"/>
        <v>0</v>
      </c>
      <c r="BT470" s="255" t="str">
        <f t="shared" si="339"/>
        <v/>
      </c>
      <c r="BU470" s="350">
        <f t="shared" si="327"/>
        <v>0</v>
      </c>
      <c r="BV470" s="350">
        <f t="shared" si="328"/>
        <v>0</v>
      </c>
      <c r="BW470" s="350">
        <f t="shared" si="329"/>
        <v>0</v>
      </c>
      <c r="BX470" s="353">
        <f t="shared" si="330"/>
        <v>0</v>
      </c>
      <c r="BY470" s="246">
        <f t="shared" si="331"/>
        <v>0</v>
      </c>
      <c r="BZ470" s="243">
        <f t="shared" si="332"/>
        <v>0</v>
      </c>
      <c r="CA470" s="243">
        <f t="shared" si="333"/>
        <v>0</v>
      </c>
      <c r="CB470" s="247">
        <f t="shared" si="334"/>
        <v>0</v>
      </c>
      <c r="CC470" s="246">
        <f t="shared" si="335"/>
        <v>0</v>
      </c>
      <c r="CD470" s="243">
        <f t="shared" si="336"/>
        <v>0</v>
      </c>
      <c r="CE470" s="243">
        <f t="shared" si="337"/>
        <v>0</v>
      </c>
      <c r="CF470" s="243">
        <f t="shared" si="338"/>
        <v>0</v>
      </c>
    </row>
    <row r="471" spans="1:84" ht="20.100000000000001" customHeight="1" x14ac:dyDescent="0.15">
      <c r="A471" s="252">
        <f>IF(A470="",ROW()-3-COUNTBLANK($A$4:$A470),A470+1)</f>
        <v>468</v>
      </c>
      <c r="B471" s="253">
        <f>IF(A471="","",IF(B470="",ROW()-3-COUNTBLANK($B$4:$B470),B470+1))</f>
        <v>468</v>
      </c>
      <c r="C471" s="239" t="str">
        <f t="shared" si="303"/>
        <v>S</v>
      </c>
      <c r="D471" s="240"/>
      <c r="E471" s="241" t="str">
        <f>IF(D471="","",COUNTIF($D$4:D471,D471))</f>
        <v/>
      </c>
      <c r="F471" s="310" t="str">
        <f>IF(D471="","",VLOOKUP(D471,'様式A-2'!$B$10:$E$434,4,0))</f>
        <v/>
      </c>
      <c r="G471" s="241"/>
      <c r="H471" s="241"/>
      <c r="I471" s="241"/>
      <c r="J471" s="241"/>
      <c r="K471" s="241"/>
      <c r="L471" s="346"/>
      <c r="M471" s="346"/>
      <c r="N471" s="346"/>
      <c r="O471" s="346"/>
      <c r="P471" s="388"/>
      <c r="Q471" s="242">
        <f t="shared" si="304"/>
        <v>0</v>
      </c>
      <c r="R471" s="243">
        <f t="shared" si="305"/>
        <v>0</v>
      </c>
      <c r="S471" s="243" t="str">
        <f t="shared" si="306"/>
        <v/>
      </c>
      <c r="T471" s="241"/>
      <c r="U471" s="241" t="str">
        <f t="shared" si="307"/>
        <v/>
      </c>
      <c r="V471" s="241" t="str">
        <f t="shared" si="341"/>
        <v/>
      </c>
      <c r="W471" s="241"/>
      <c r="X471" s="241"/>
      <c r="Y471" s="241" t="str">
        <f t="shared" si="308"/>
        <v/>
      </c>
      <c r="Z471" s="241" t="str">
        <f t="shared" si="309"/>
        <v/>
      </c>
      <c r="AA471" s="241" t="str">
        <f t="shared" si="300"/>
        <v/>
      </c>
      <c r="AB471" s="241" t="str">
        <f t="shared" si="310"/>
        <v/>
      </c>
      <c r="AC471" s="241" t="str">
        <f t="shared" si="311"/>
        <v/>
      </c>
      <c r="AD471" s="241" t="str">
        <f t="shared" si="312"/>
        <v/>
      </c>
      <c r="AE471" s="241" t="str">
        <f t="shared" si="301"/>
        <v/>
      </c>
      <c r="AF471" s="241" t="str">
        <f t="shared" si="302"/>
        <v/>
      </c>
      <c r="AG471" s="241"/>
      <c r="AH471" s="242" t="str">
        <f t="shared" si="340"/>
        <v/>
      </c>
      <c r="AI471" s="242" t="str">
        <f t="shared" si="313"/>
        <v/>
      </c>
      <c r="BG471" s="245">
        <f t="shared" si="314"/>
        <v>0</v>
      </c>
      <c r="BH471" s="242">
        <f t="shared" si="315"/>
        <v>0</v>
      </c>
      <c r="BI471" s="242">
        <f t="shared" si="316"/>
        <v>0</v>
      </c>
      <c r="BJ471" s="242">
        <f t="shared" si="317"/>
        <v>0</v>
      </c>
      <c r="BK471" s="351">
        <f t="shared" si="318"/>
        <v>0</v>
      </c>
      <c r="BL471" s="246">
        <f t="shared" si="319"/>
        <v>0</v>
      </c>
      <c r="BM471" s="243">
        <f t="shared" si="320"/>
        <v>0</v>
      </c>
      <c r="BN471" s="243">
        <f t="shared" si="321"/>
        <v>0</v>
      </c>
      <c r="BO471" s="247">
        <f t="shared" si="322"/>
        <v>0</v>
      </c>
      <c r="BP471" s="248">
        <f t="shared" si="323"/>
        <v>0</v>
      </c>
      <c r="BQ471" s="243">
        <f t="shared" si="324"/>
        <v>0</v>
      </c>
      <c r="BR471" s="243">
        <f t="shared" si="325"/>
        <v>0</v>
      </c>
      <c r="BS471" s="249">
        <f t="shared" si="326"/>
        <v>0</v>
      </c>
      <c r="BT471" s="255" t="str">
        <f t="shared" si="339"/>
        <v/>
      </c>
      <c r="BU471" s="350">
        <f t="shared" si="327"/>
        <v>0</v>
      </c>
      <c r="BV471" s="350">
        <f t="shared" si="328"/>
        <v>0</v>
      </c>
      <c r="BW471" s="350">
        <f t="shared" si="329"/>
        <v>0</v>
      </c>
      <c r="BX471" s="353">
        <f t="shared" si="330"/>
        <v>0</v>
      </c>
      <c r="BY471" s="246">
        <f t="shared" si="331"/>
        <v>0</v>
      </c>
      <c r="BZ471" s="243">
        <f t="shared" si="332"/>
        <v>0</v>
      </c>
      <c r="CA471" s="243">
        <f t="shared" si="333"/>
        <v>0</v>
      </c>
      <c r="CB471" s="247">
        <f t="shared" si="334"/>
        <v>0</v>
      </c>
      <c r="CC471" s="246">
        <f t="shared" si="335"/>
        <v>0</v>
      </c>
      <c r="CD471" s="243">
        <f t="shared" si="336"/>
        <v>0</v>
      </c>
      <c r="CE471" s="243">
        <f t="shared" si="337"/>
        <v>0</v>
      </c>
      <c r="CF471" s="243">
        <f t="shared" si="338"/>
        <v>0</v>
      </c>
    </row>
    <row r="472" spans="1:84" ht="20.100000000000001" customHeight="1" x14ac:dyDescent="0.15">
      <c r="A472" s="252">
        <f>IF(A471="",ROW()-3-COUNTBLANK($A$4:$A471),A471+1)</f>
        <v>469</v>
      </c>
      <c r="B472" s="253">
        <f>IF(A472="","",IF(B471="",ROW()-3-COUNTBLANK($B$4:$B471),B471+1))</f>
        <v>469</v>
      </c>
      <c r="C472" s="239" t="str">
        <f t="shared" si="303"/>
        <v>S</v>
      </c>
      <c r="D472" s="240"/>
      <c r="E472" s="241" t="str">
        <f>IF(D472="","",COUNTIF($D$4:D472,D472))</f>
        <v/>
      </c>
      <c r="F472" s="310" t="str">
        <f>IF(D472="","",VLOOKUP(D472,'様式A-2'!$B$10:$E$434,4,0))</f>
        <v/>
      </c>
      <c r="G472" s="241"/>
      <c r="H472" s="241"/>
      <c r="I472" s="241"/>
      <c r="J472" s="241"/>
      <c r="K472" s="241"/>
      <c r="L472" s="346"/>
      <c r="M472" s="346"/>
      <c r="N472" s="346"/>
      <c r="O472" s="346"/>
      <c r="P472" s="388"/>
      <c r="Q472" s="242">
        <f t="shared" si="304"/>
        <v>0</v>
      </c>
      <c r="R472" s="243">
        <f t="shared" si="305"/>
        <v>0</v>
      </c>
      <c r="S472" s="243" t="str">
        <f t="shared" si="306"/>
        <v/>
      </c>
      <c r="T472" s="241"/>
      <c r="U472" s="241" t="str">
        <f t="shared" si="307"/>
        <v/>
      </c>
      <c r="V472" s="241" t="str">
        <f t="shared" si="341"/>
        <v/>
      </c>
      <c r="W472" s="241"/>
      <c r="X472" s="241"/>
      <c r="Y472" s="241" t="str">
        <f t="shared" si="308"/>
        <v/>
      </c>
      <c r="Z472" s="241" t="str">
        <f t="shared" si="309"/>
        <v/>
      </c>
      <c r="AA472" s="241" t="str">
        <f t="shared" si="300"/>
        <v/>
      </c>
      <c r="AB472" s="241" t="str">
        <f t="shared" si="310"/>
        <v/>
      </c>
      <c r="AC472" s="241" t="str">
        <f t="shared" si="311"/>
        <v/>
      </c>
      <c r="AD472" s="241" t="str">
        <f t="shared" si="312"/>
        <v/>
      </c>
      <c r="AE472" s="241" t="str">
        <f t="shared" si="301"/>
        <v/>
      </c>
      <c r="AF472" s="241" t="str">
        <f t="shared" si="302"/>
        <v/>
      </c>
      <c r="AG472" s="241"/>
      <c r="AH472" s="242" t="str">
        <f t="shared" si="340"/>
        <v/>
      </c>
      <c r="AI472" s="242" t="str">
        <f t="shared" si="313"/>
        <v/>
      </c>
      <c r="BG472" s="245">
        <f t="shared" si="314"/>
        <v>0</v>
      </c>
      <c r="BH472" s="242">
        <f t="shared" si="315"/>
        <v>0</v>
      </c>
      <c r="BI472" s="242">
        <f t="shared" si="316"/>
        <v>0</v>
      </c>
      <c r="BJ472" s="242">
        <f t="shared" si="317"/>
        <v>0</v>
      </c>
      <c r="BK472" s="351">
        <f t="shared" si="318"/>
        <v>0</v>
      </c>
      <c r="BL472" s="246">
        <f t="shared" si="319"/>
        <v>0</v>
      </c>
      <c r="BM472" s="243">
        <f t="shared" si="320"/>
        <v>0</v>
      </c>
      <c r="BN472" s="243">
        <f t="shared" si="321"/>
        <v>0</v>
      </c>
      <c r="BO472" s="247">
        <f t="shared" si="322"/>
        <v>0</v>
      </c>
      <c r="BP472" s="248">
        <f t="shared" si="323"/>
        <v>0</v>
      </c>
      <c r="BQ472" s="243">
        <f t="shared" si="324"/>
        <v>0</v>
      </c>
      <c r="BR472" s="243">
        <f t="shared" si="325"/>
        <v>0</v>
      </c>
      <c r="BS472" s="249">
        <f t="shared" si="326"/>
        <v>0</v>
      </c>
      <c r="BT472" s="255" t="str">
        <f t="shared" si="339"/>
        <v/>
      </c>
      <c r="BU472" s="350">
        <f t="shared" si="327"/>
        <v>0</v>
      </c>
      <c r="BV472" s="350">
        <f t="shared" si="328"/>
        <v>0</v>
      </c>
      <c r="BW472" s="350">
        <f t="shared" si="329"/>
        <v>0</v>
      </c>
      <c r="BX472" s="353">
        <f t="shared" si="330"/>
        <v>0</v>
      </c>
      <c r="BY472" s="246">
        <f t="shared" si="331"/>
        <v>0</v>
      </c>
      <c r="BZ472" s="243">
        <f t="shared" si="332"/>
        <v>0</v>
      </c>
      <c r="CA472" s="243">
        <f t="shared" si="333"/>
        <v>0</v>
      </c>
      <c r="CB472" s="247">
        <f t="shared" si="334"/>
        <v>0</v>
      </c>
      <c r="CC472" s="246">
        <f t="shared" si="335"/>
        <v>0</v>
      </c>
      <c r="CD472" s="243">
        <f t="shared" si="336"/>
        <v>0</v>
      </c>
      <c r="CE472" s="243">
        <f t="shared" si="337"/>
        <v>0</v>
      </c>
      <c r="CF472" s="243">
        <f t="shared" si="338"/>
        <v>0</v>
      </c>
    </row>
    <row r="473" spans="1:84" ht="20.100000000000001" customHeight="1" x14ac:dyDescent="0.15">
      <c r="A473" s="252">
        <f>IF(A472="",ROW()-3-COUNTBLANK($A$4:$A472),A472+1)</f>
        <v>470</v>
      </c>
      <c r="B473" s="253">
        <f>IF(A473="","",IF(B472="",ROW()-3-COUNTBLANK($B$4:$B472),B472+1))</f>
        <v>470</v>
      </c>
      <c r="C473" s="239" t="str">
        <f t="shared" si="303"/>
        <v>S</v>
      </c>
      <c r="D473" s="240"/>
      <c r="E473" s="241" t="str">
        <f>IF(D473="","",COUNTIF($D$4:D473,D473))</f>
        <v/>
      </c>
      <c r="F473" s="310" t="str">
        <f>IF(D473="","",VLOOKUP(D473,'様式A-2'!$B$10:$E$434,4,0))</f>
        <v/>
      </c>
      <c r="G473" s="241"/>
      <c r="H473" s="241"/>
      <c r="I473" s="241"/>
      <c r="J473" s="241"/>
      <c r="K473" s="241"/>
      <c r="L473" s="346"/>
      <c r="M473" s="346"/>
      <c r="N473" s="346"/>
      <c r="O473" s="346"/>
      <c r="P473" s="388"/>
      <c r="Q473" s="242">
        <f t="shared" si="304"/>
        <v>0</v>
      </c>
      <c r="R473" s="243">
        <f t="shared" si="305"/>
        <v>0</v>
      </c>
      <c r="S473" s="243" t="str">
        <f t="shared" si="306"/>
        <v/>
      </c>
      <c r="T473" s="241"/>
      <c r="U473" s="241" t="str">
        <f t="shared" si="307"/>
        <v/>
      </c>
      <c r="V473" s="241" t="str">
        <f t="shared" si="341"/>
        <v/>
      </c>
      <c r="W473" s="241"/>
      <c r="X473" s="241"/>
      <c r="Y473" s="241" t="str">
        <f t="shared" si="308"/>
        <v/>
      </c>
      <c r="Z473" s="241" t="str">
        <f t="shared" si="309"/>
        <v/>
      </c>
      <c r="AA473" s="241" t="str">
        <f t="shared" si="300"/>
        <v/>
      </c>
      <c r="AB473" s="241" t="str">
        <f t="shared" si="310"/>
        <v/>
      </c>
      <c r="AC473" s="241" t="str">
        <f t="shared" si="311"/>
        <v/>
      </c>
      <c r="AD473" s="241" t="str">
        <f t="shared" si="312"/>
        <v/>
      </c>
      <c r="AE473" s="241" t="str">
        <f t="shared" si="301"/>
        <v/>
      </c>
      <c r="AF473" s="241" t="str">
        <f t="shared" si="302"/>
        <v/>
      </c>
      <c r="AG473" s="241"/>
      <c r="AH473" s="242" t="str">
        <f t="shared" si="340"/>
        <v/>
      </c>
      <c r="AI473" s="242" t="str">
        <f t="shared" si="313"/>
        <v/>
      </c>
      <c r="BG473" s="245">
        <f t="shared" si="314"/>
        <v>0</v>
      </c>
      <c r="BH473" s="242">
        <f t="shared" si="315"/>
        <v>0</v>
      </c>
      <c r="BI473" s="242">
        <f t="shared" si="316"/>
        <v>0</v>
      </c>
      <c r="BJ473" s="242">
        <f t="shared" si="317"/>
        <v>0</v>
      </c>
      <c r="BK473" s="351">
        <f t="shared" si="318"/>
        <v>0</v>
      </c>
      <c r="BL473" s="246">
        <f t="shared" si="319"/>
        <v>0</v>
      </c>
      <c r="BM473" s="243">
        <f t="shared" si="320"/>
        <v>0</v>
      </c>
      <c r="BN473" s="243">
        <f t="shared" si="321"/>
        <v>0</v>
      </c>
      <c r="BO473" s="247">
        <f t="shared" si="322"/>
        <v>0</v>
      </c>
      <c r="BP473" s="248">
        <f t="shared" si="323"/>
        <v>0</v>
      </c>
      <c r="BQ473" s="243">
        <f t="shared" si="324"/>
        <v>0</v>
      </c>
      <c r="BR473" s="243">
        <f t="shared" si="325"/>
        <v>0</v>
      </c>
      <c r="BS473" s="249">
        <f t="shared" si="326"/>
        <v>0</v>
      </c>
      <c r="BT473" s="255" t="str">
        <f t="shared" si="339"/>
        <v/>
      </c>
      <c r="BU473" s="350">
        <f t="shared" si="327"/>
        <v>0</v>
      </c>
      <c r="BV473" s="350">
        <f t="shared" si="328"/>
        <v>0</v>
      </c>
      <c r="BW473" s="350">
        <f t="shared" si="329"/>
        <v>0</v>
      </c>
      <c r="BX473" s="353">
        <f t="shared" si="330"/>
        <v>0</v>
      </c>
      <c r="BY473" s="246">
        <f t="shared" si="331"/>
        <v>0</v>
      </c>
      <c r="BZ473" s="243">
        <f t="shared" si="332"/>
        <v>0</v>
      </c>
      <c r="CA473" s="243">
        <f t="shared" si="333"/>
        <v>0</v>
      </c>
      <c r="CB473" s="247">
        <f t="shared" si="334"/>
        <v>0</v>
      </c>
      <c r="CC473" s="246">
        <f t="shared" si="335"/>
        <v>0</v>
      </c>
      <c r="CD473" s="243">
        <f t="shared" si="336"/>
        <v>0</v>
      </c>
      <c r="CE473" s="243">
        <f t="shared" si="337"/>
        <v>0</v>
      </c>
      <c r="CF473" s="243">
        <f t="shared" si="338"/>
        <v>0</v>
      </c>
    </row>
    <row r="474" spans="1:84" ht="20.100000000000001" customHeight="1" x14ac:dyDescent="0.15">
      <c r="A474" s="252">
        <f>IF(A473="",ROW()-3-COUNTBLANK($A$4:$A473),A473+1)</f>
        <v>471</v>
      </c>
      <c r="B474" s="253">
        <f>IF(A474="","",IF(B473="",ROW()-3-COUNTBLANK($B$4:$B473),B473+1))</f>
        <v>471</v>
      </c>
      <c r="C474" s="239" t="str">
        <f t="shared" si="303"/>
        <v>S</v>
      </c>
      <c r="D474" s="240"/>
      <c r="E474" s="241" t="str">
        <f>IF(D474="","",COUNTIF($D$4:D474,D474))</f>
        <v/>
      </c>
      <c r="F474" s="310" t="str">
        <f>IF(D474="","",VLOOKUP(D474,'様式A-2'!$B$10:$E$434,4,0))</f>
        <v/>
      </c>
      <c r="G474" s="241"/>
      <c r="H474" s="241"/>
      <c r="I474" s="241"/>
      <c r="J474" s="241"/>
      <c r="K474" s="241"/>
      <c r="L474" s="346"/>
      <c r="M474" s="346"/>
      <c r="N474" s="346"/>
      <c r="O474" s="346"/>
      <c r="P474" s="388"/>
      <c r="Q474" s="242">
        <f t="shared" si="304"/>
        <v>0</v>
      </c>
      <c r="R474" s="243">
        <f t="shared" si="305"/>
        <v>0</v>
      </c>
      <c r="S474" s="243" t="str">
        <f t="shared" si="306"/>
        <v/>
      </c>
      <c r="T474" s="241"/>
      <c r="U474" s="241" t="str">
        <f t="shared" si="307"/>
        <v/>
      </c>
      <c r="V474" s="241" t="str">
        <f t="shared" si="341"/>
        <v/>
      </c>
      <c r="W474" s="241"/>
      <c r="X474" s="241"/>
      <c r="Y474" s="241" t="str">
        <f t="shared" si="308"/>
        <v/>
      </c>
      <c r="Z474" s="241" t="str">
        <f t="shared" si="309"/>
        <v/>
      </c>
      <c r="AA474" s="241" t="str">
        <f t="shared" si="300"/>
        <v/>
      </c>
      <c r="AB474" s="241" t="str">
        <f t="shared" si="310"/>
        <v/>
      </c>
      <c r="AC474" s="241" t="str">
        <f t="shared" si="311"/>
        <v/>
      </c>
      <c r="AD474" s="241" t="str">
        <f t="shared" si="312"/>
        <v/>
      </c>
      <c r="AE474" s="241" t="str">
        <f t="shared" si="301"/>
        <v/>
      </c>
      <c r="AF474" s="241" t="str">
        <f t="shared" si="302"/>
        <v/>
      </c>
      <c r="AG474" s="241"/>
      <c r="AH474" s="242" t="str">
        <f t="shared" si="340"/>
        <v/>
      </c>
      <c r="AI474" s="242" t="str">
        <f t="shared" si="313"/>
        <v/>
      </c>
      <c r="BG474" s="245">
        <f t="shared" si="314"/>
        <v>0</v>
      </c>
      <c r="BH474" s="242">
        <f t="shared" si="315"/>
        <v>0</v>
      </c>
      <c r="BI474" s="242">
        <f t="shared" si="316"/>
        <v>0</v>
      </c>
      <c r="BJ474" s="242">
        <f t="shared" si="317"/>
        <v>0</v>
      </c>
      <c r="BK474" s="351">
        <f t="shared" si="318"/>
        <v>0</v>
      </c>
      <c r="BL474" s="246">
        <f t="shared" si="319"/>
        <v>0</v>
      </c>
      <c r="BM474" s="243">
        <f t="shared" si="320"/>
        <v>0</v>
      </c>
      <c r="BN474" s="243">
        <f t="shared" si="321"/>
        <v>0</v>
      </c>
      <c r="BO474" s="247">
        <f t="shared" si="322"/>
        <v>0</v>
      </c>
      <c r="BP474" s="248">
        <f t="shared" si="323"/>
        <v>0</v>
      </c>
      <c r="BQ474" s="243">
        <f t="shared" si="324"/>
        <v>0</v>
      </c>
      <c r="BR474" s="243">
        <f t="shared" si="325"/>
        <v>0</v>
      </c>
      <c r="BS474" s="249">
        <f t="shared" si="326"/>
        <v>0</v>
      </c>
      <c r="BT474" s="255" t="str">
        <f t="shared" si="339"/>
        <v/>
      </c>
      <c r="BU474" s="350">
        <f t="shared" si="327"/>
        <v>0</v>
      </c>
      <c r="BV474" s="350">
        <f t="shared" si="328"/>
        <v>0</v>
      </c>
      <c r="BW474" s="350">
        <f t="shared" si="329"/>
        <v>0</v>
      </c>
      <c r="BX474" s="353">
        <f t="shared" si="330"/>
        <v>0</v>
      </c>
      <c r="BY474" s="246">
        <f t="shared" si="331"/>
        <v>0</v>
      </c>
      <c r="BZ474" s="243">
        <f t="shared" si="332"/>
        <v>0</v>
      </c>
      <c r="CA474" s="243">
        <f t="shared" si="333"/>
        <v>0</v>
      </c>
      <c r="CB474" s="247">
        <f t="shared" si="334"/>
        <v>0</v>
      </c>
      <c r="CC474" s="246">
        <f t="shared" si="335"/>
        <v>0</v>
      </c>
      <c r="CD474" s="243">
        <f t="shared" si="336"/>
        <v>0</v>
      </c>
      <c r="CE474" s="243">
        <f t="shared" si="337"/>
        <v>0</v>
      </c>
      <c r="CF474" s="243">
        <f t="shared" si="338"/>
        <v>0</v>
      </c>
    </row>
    <row r="475" spans="1:84" ht="20.100000000000001" customHeight="1" x14ac:dyDescent="0.15">
      <c r="A475" s="252">
        <f>IF(A474="",ROW()-3-COUNTBLANK($A$4:$A474),A474+1)</f>
        <v>472</v>
      </c>
      <c r="B475" s="253">
        <f>IF(A475="","",IF(B474="",ROW()-3-COUNTBLANK($B$4:$B474),B474+1))</f>
        <v>472</v>
      </c>
      <c r="C475" s="239" t="str">
        <f t="shared" si="303"/>
        <v>S</v>
      </c>
      <c r="D475" s="240"/>
      <c r="E475" s="241" t="str">
        <f>IF(D475="","",COUNTIF($D$4:D475,D475))</f>
        <v/>
      </c>
      <c r="F475" s="310" t="str">
        <f>IF(D475="","",VLOOKUP(D475,'様式A-2'!$B$10:$E$434,4,0))</f>
        <v/>
      </c>
      <c r="G475" s="241"/>
      <c r="H475" s="241"/>
      <c r="I475" s="241"/>
      <c r="J475" s="241"/>
      <c r="K475" s="241"/>
      <c r="L475" s="346"/>
      <c r="M475" s="346"/>
      <c r="N475" s="346"/>
      <c r="O475" s="346"/>
      <c r="P475" s="388"/>
      <c r="Q475" s="242">
        <f t="shared" si="304"/>
        <v>0</v>
      </c>
      <c r="R475" s="243">
        <f t="shared" si="305"/>
        <v>0</v>
      </c>
      <c r="S475" s="243" t="str">
        <f t="shared" si="306"/>
        <v/>
      </c>
      <c r="T475" s="241"/>
      <c r="U475" s="241" t="str">
        <f t="shared" si="307"/>
        <v/>
      </c>
      <c r="V475" s="241" t="str">
        <f t="shared" si="341"/>
        <v/>
      </c>
      <c r="W475" s="241"/>
      <c r="X475" s="241"/>
      <c r="Y475" s="241" t="str">
        <f t="shared" si="308"/>
        <v/>
      </c>
      <c r="Z475" s="241" t="str">
        <f t="shared" si="309"/>
        <v/>
      </c>
      <c r="AA475" s="241" t="str">
        <f t="shared" si="300"/>
        <v/>
      </c>
      <c r="AB475" s="241" t="str">
        <f t="shared" si="310"/>
        <v/>
      </c>
      <c r="AC475" s="241" t="str">
        <f t="shared" si="311"/>
        <v/>
      </c>
      <c r="AD475" s="241" t="str">
        <f t="shared" si="312"/>
        <v/>
      </c>
      <c r="AE475" s="241" t="str">
        <f t="shared" si="301"/>
        <v/>
      </c>
      <c r="AF475" s="241" t="str">
        <f t="shared" si="302"/>
        <v/>
      </c>
      <c r="AG475" s="241"/>
      <c r="AH475" s="242" t="str">
        <f t="shared" si="340"/>
        <v/>
      </c>
      <c r="AI475" s="242" t="str">
        <f t="shared" si="313"/>
        <v/>
      </c>
      <c r="BG475" s="245">
        <f t="shared" si="314"/>
        <v>0</v>
      </c>
      <c r="BH475" s="242">
        <f t="shared" si="315"/>
        <v>0</v>
      </c>
      <c r="BI475" s="242">
        <f t="shared" si="316"/>
        <v>0</v>
      </c>
      <c r="BJ475" s="242">
        <f t="shared" si="317"/>
        <v>0</v>
      </c>
      <c r="BK475" s="351">
        <f t="shared" si="318"/>
        <v>0</v>
      </c>
      <c r="BL475" s="246">
        <f t="shared" si="319"/>
        <v>0</v>
      </c>
      <c r="BM475" s="243">
        <f t="shared" si="320"/>
        <v>0</v>
      </c>
      <c r="BN475" s="243">
        <f t="shared" si="321"/>
        <v>0</v>
      </c>
      <c r="BO475" s="247">
        <f t="shared" si="322"/>
        <v>0</v>
      </c>
      <c r="BP475" s="248">
        <f t="shared" si="323"/>
        <v>0</v>
      </c>
      <c r="BQ475" s="243">
        <f t="shared" si="324"/>
        <v>0</v>
      </c>
      <c r="BR475" s="243">
        <f t="shared" si="325"/>
        <v>0</v>
      </c>
      <c r="BS475" s="249">
        <f t="shared" si="326"/>
        <v>0</v>
      </c>
      <c r="BT475" s="255" t="str">
        <f t="shared" si="339"/>
        <v/>
      </c>
      <c r="BU475" s="350">
        <f t="shared" si="327"/>
        <v>0</v>
      </c>
      <c r="BV475" s="350">
        <f t="shared" si="328"/>
        <v>0</v>
      </c>
      <c r="BW475" s="350">
        <f t="shared" si="329"/>
        <v>0</v>
      </c>
      <c r="BX475" s="353">
        <f t="shared" si="330"/>
        <v>0</v>
      </c>
      <c r="BY475" s="246">
        <f t="shared" si="331"/>
        <v>0</v>
      </c>
      <c r="BZ475" s="243">
        <f t="shared" si="332"/>
        <v>0</v>
      </c>
      <c r="CA475" s="243">
        <f t="shared" si="333"/>
        <v>0</v>
      </c>
      <c r="CB475" s="247">
        <f t="shared" si="334"/>
        <v>0</v>
      </c>
      <c r="CC475" s="246">
        <f t="shared" si="335"/>
        <v>0</v>
      </c>
      <c r="CD475" s="243">
        <f t="shared" si="336"/>
        <v>0</v>
      </c>
      <c r="CE475" s="243">
        <f t="shared" si="337"/>
        <v>0</v>
      </c>
      <c r="CF475" s="243">
        <f t="shared" si="338"/>
        <v>0</v>
      </c>
    </row>
    <row r="476" spans="1:84" ht="20.100000000000001" customHeight="1" x14ac:dyDescent="0.15">
      <c r="A476" s="252">
        <f>IF(A475="",ROW()-3-COUNTBLANK($A$4:$A475),A475+1)</f>
        <v>473</v>
      </c>
      <c r="B476" s="253">
        <f>IF(A476="","",IF(B475="",ROW()-3-COUNTBLANK($B$4:$B475),B475+1))</f>
        <v>473</v>
      </c>
      <c r="C476" s="239" t="str">
        <f t="shared" si="303"/>
        <v>S</v>
      </c>
      <c r="D476" s="240"/>
      <c r="E476" s="241" t="str">
        <f>IF(D476="","",COUNTIF($D$4:D476,D476))</f>
        <v/>
      </c>
      <c r="F476" s="310" t="str">
        <f>IF(D476="","",VLOOKUP(D476,'様式A-2'!$B$10:$E$434,4,0))</f>
        <v/>
      </c>
      <c r="G476" s="241"/>
      <c r="H476" s="241"/>
      <c r="I476" s="241"/>
      <c r="J476" s="241"/>
      <c r="K476" s="241"/>
      <c r="L476" s="346"/>
      <c r="M476" s="346"/>
      <c r="N476" s="346"/>
      <c r="O476" s="346"/>
      <c r="P476" s="388"/>
      <c r="Q476" s="242">
        <f t="shared" si="304"/>
        <v>0</v>
      </c>
      <c r="R476" s="243">
        <f t="shared" si="305"/>
        <v>0</v>
      </c>
      <c r="S476" s="243" t="str">
        <f t="shared" si="306"/>
        <v/>
      </c>
      <c r="T476" s="241"/>
      <c r="U476" s="241" t="str">
        <f t="shared" si="307"/>
        <v/>
      </c>
      <c r="V476" s="241" t="str">
        <f t="shared" si="341"/>
        <v/>
      </c>
      <c r="W476" s="241"/>
      <c r="X476" s="241"/>
      <c r="Y476" s="241" t="str">
        <f t="shared" si="308"/>
        <v/>
      </c>
      <c r="Z476" s="241" t="str">
        <f t="shared" si="309"/>
        <v/>
      </c>
      <c r="AA476" s="241" t="str">
        <f t="shared" si="300"/>
        <v/>
      </c>
      <c r="AB476" s="241" t="str">
        <f t="shared" si="310"/>
        <v/>
      </c>
      <c r="AC476" s="241" t="str">
        <f t="shared" si="311"/>
        <v/>
      </c>
      <c r="AD476" s="241" t="str">
        <f t="shared" si="312"/>
        <v/>
      </c>
      <c r="AE476" s="241" t="str">
        <f t="shared" si="301"/>
        <v/>
      </c>
      <c r="AF476" s="241" t="str">
        <f t="shared" si="302"/>
        <v/>
      </c>
      <c r="AG476" s="241"/>
      <c r="AH476" s="242" t="str">
        <f t="shared" si="340"/>
        <v/>
      </c>
      <c r="AI476" s="242" t="str">
        <f t="shared" si="313"/>
        <v/>
      </c>
      <c r="BG476" s="245">
        <f t="shared" si="314"/>
        <v>0</v>
      </c>
      <c r="BH476" s="242">
        <f t="shared" si="315"/>
        <v>0</v>
      </c>
      <c r="BI476" s="242">
        <f t="shared" si="316"/>
        <v>0</v>
      </c>
      <c r="BJ476" s="242">
        <f t="shared" si="317"/>
        <v>0</v>
      </c>
      <c r="BK476" s="351">
        <f t="shared" si="318"/>
        <v>0</v>
      </c>
      <c r="BL476" s="246">
        <f t="shared" si="319"/>
        <v>0</v>
      </c>
      <c r="BM476" s="243">
        <f t="shared" si="320"/>
        <v>0</v>
      </c>
      <c r="BN476" s="243">
        <f t="shared" si="321"/>
        <v>0</v>
      </c>
      <c r="BO476" s="247">
        <f t="shared" si="322"/>
        <v>0</v>
      </c>
      <c r="BP476" s="248">
        <f t="shared" si="323"/>
        <v>0</v>
      </c>
      <c r="BQ476" s="243">
        <f t="shared" si="324"/>
        <v>0</v>
      </c>
      <c r="BR476" s="243">
        <f t="shared" si="325"/>
        <v>0</v>
      </c>
      <c r="BS476" s="249">
        <f t="shared" si="326"/>
        <v>0</v>
      </c>
      <c r="BT476" s="255" t="str">
        <f t="shared" si="339"/>
        <v/>
      </c>
      <c r="BU476" s="350">
        <f t="shared" si="327"/>
        <v>0</v>
      </c>
      <c r="BV476" s="350">
        <f t="shared" si="328"/>
        <v>0</v>
      </c>
      <c r="BW476" s="350">
        <f t="shared" si="329"/>
        <v>0</v>
      </c>
      <c r="BX476" s="353">
        <f t="shared" si="330"/>
        <v>0</v>
      </c>
      <c r="BY476" s="246">
        <f t="shared" si="331"/>
        <v>0</v>
      </c>
      <c r="BZ476" s="243">
        <f t="shared" si="332"/>
        <v>0</v>
      </c>
      <c r="CA476" s="243">
        <f t="shared" si="333"/>
        <v>0</v>
      </c>
      <c r="CB476" s="247">
        <f t="shared" si="334"/>
        <v>0</v>
      </c>
      <c r="CC476" s="246">
        <f t="shared" si="335"/>
        <v>0</v>
      </c>
      <c r="CD476" s="243">
        <f t="shared" si="336"/>
        <v>0</v>
      </c>
      <c r="CE476" s="243">
        <f t="shared" si="337"/>
        <v>0</v>
      </c>
      <c r="CF476" s="243">
        <f t="shared" si="338"/>
        <v>0</v>
      </c>
    </row>
    <row r="477" spans="1:84" ht="20.100000000000001" customHeight="1" x14ac:dyDescent="0.15">
      <c r="A477" s="252">
        <f>IF(A476="",ROW()-3-COUNTBLANK($A$4:$A476),A476+1)</f>
        <v>474</v>
      </c>
      <c r="B477" s="253">
        <f>IF(A477="","",IF(B476="",ROW()-3-COUNTBLANK($B$4:$B476),B476+1))</f>
        <v>474</v>
      </c>
      <c r="C477" s="239" t="str">
        <f t="shared" si="303"/>
        <v>S</v>
      </c>
      <c r="D477" s="240"/>
      <c r="E477" s="241" t="str">
        <f>IF(D477="","",COUNTIF($D$4:D477,D477))</f>
        <v/>
      </c>
      <c r="F477" s="310" t="str">
        <f>IF(D477="","",VLOOKUP(D477,'様式A-2'!$B$10:$E$434,4,0))</f>
        <v/>
      </c>
      <c r="G477" s="241"/>
      <c r="H477" s="241"/>
      <c r="I477" s="241"/>
      <c r="J477" s="241"/>
      <c r="K477" s="241"/>
      <c r="L477" s="346"/>
      <c r="M477" s="346"/>
      <c r="N477" s="346"/>
      <c r="O477" s="346"/>
      <c r="P477" s="388"/>
      <c r="Q477" s="242">
        <f t="shared" si="304"/>
        <v>0</v>
      </c>
      <c r="R477" s="243">
        <f t="shared" si="305"/>
        <v>0</v>
      </c>
      <c r="S477" s="243" t="str">
        <f t="shared" si="306"/>
        <v/>
      </c>
      <c r="T477" s="241"/>
      <c r="U477" s="241" t="str">
        <f t="shared" si="307"/>
        <v/>
      </c>
      <c r="V477" s="241" t="str">
        <f t="shared" si="341"/>
        <v/>
      </c>
      <c r="W477" s="241"/>
      <c r="X477" s="241"/>
      <c r="Y477" s="241" t="str">
        <f t="shared" si="308"/>
        <v/>
      </c>
      <c r="Z477" s="241" t="str">
        <f t="shared" si="309"/>
        <v/>
      </c>
      <c r="AA477" s="241" t="str">
        <f t="shared" si="300"/>
        <v/>
      </c>
      <c r="AB477" s="241" t="str">
        <f t="shared" si="310"/>
        <v/>
      </c>
      <c r="AC477" s="241" t="str">
        <f t="shared" si="311"/>
        <v/>
      </c>
      <c r="AD477" s="241" t="str">
        <f t="shared" si="312"/>
        <v/>
      </c>
      <c r="AE477" s="241" t="str">
        <f t="shared" si="301"/>
        <v/>
      </c>
      <c r="AF477" s="241" t="str">
        <f t="shared" si="302"/>
        <v/>
      </c>
      <c r="AG477" s="241"/>
      <c r="AH477" s="242" t="str">
        <f t="shared" si="340"/>
        <v/>
      </c>
      <c r="AI477" s="242" t="str">
        <f t="shared" si="313"/>
        <v/>
      </c>
      <c r="BG477" s="245">
        <f t="shared" si="314"/>
        <v>0</v>
      </c>
      <c r="BH477" s="242">
        <f t="shared" si="315"/>
        <v>0</v>
      </c>
      <c r="BI477" s="242">
        <f t="shared" si="316"/>
        <v>0</v>
      </c>
      <c r="BJ477" s="242">
        <f t="shared" si="317"/>
        <v>0</v>
      </c>
      <c r="BK477" s="351">
        <f t="shared" si="318"/>
        <v>0</v>
      </c>
      <c r="BL477" s="246">
        <f t="shared" si="319"/>
        <v>0</v>
      </c>
      <c r="BM477" s="243">
        <f t="shared" si="320"/>
        <v>0</v>
      </c>
      <c r="BN477" s="243">
        <f t="shared" si="321"/>
        <v>0</v>
      </c>
      <c r="BO477" s="247">
        <f t="shared" si="322"/>
        <v>0</v>
      </c>
      <c r="BP477" s="248">
        <f t="shared" si="323"/>
        <v>0</v>
      </c>
      <c r="BQ477" s="243">
        <f t="shared" si="324"/>
        <v>0</v>
      </c>
      <c r="BR477" s="243">
        <f t="shared" si="325"/>
        <v>0</v>
      </c>
      <c r="BS477" s="249">
        <f t="shared" si="326"/>
        <v>0</v>
      </c>
      <c r="BT477" s="255" t="str">
        <f t="shared" si="339"/>
        <v/>
      </c>
      <c r="BU477" s="350">
        <f t="shared" si="327"/>
        <v>0</v>
      </c>
      <c r="BV477" s="350">
        <f t="shared" si="328"/>
        <v>0</v>
      </c>
      <c r="BW477" s="350">
        <f t="shared" si="329"/>
        <v>0</v>
      </c>
      <c r="BX477" s="353">
        <f t="shared" si="330"/>
        <v>0</v>
      </c>
      <c r="BY477" s="246">
        <f t="shared" si="331"/>
        <v>0</v>
      </c>
      <c r="BZ477" s="243">
        <f t="shared" si="332"/>
        <v>0</v>
      </c>
      <c r="CA477" s="243">
        <f t="shared" si="333"/>
        <v>0</v>
      </c>
      <c r="CB477" s="247">
        <f t="shared" si="334"/>
        <v>0</v>
      </c>
      <c r="CC477" s="246">
        <f t="shared" si="335"/>
        <v>0</v>
      </c>
      <c r="CD477" s="243">
        <f t="shared" si="336"/>
        <v>0</v>
      </c>
      <c r="CE477" s="243">
        <f t="shared" si="337"/>
        <v>0</v>
      </c>
      <c r="CF477" s="243">
        <f t="shared" si="338"/>
        <v>0</v>
      </c>
    </row>
    <row r="478" spans="1:84" ht="20.100000000000001" customHeight="1" x14ac:dyDescent="0.15">
      <c r="A478" s="252">
        <f>IF(A477="",ROW()-3-COUNTBLANK($A$4:$A477),A477+1)</f>
        <v>475</v>
      </c>
      <c r="B478" s="253">
        <f>IF(A478="","",IF(B477="",ROW()-3-COUNTBLANK($B$4:$B477),B477+1))</f>
        <v>475</v>
      </c>
      <c r="C478" s="239" t="str">
        <f t="shared" si="303"/>
        <v>S</v>
      </c>
      <c r="D478" s="240"/>
      <c r="E478" s="241" t="str">
        <f>IF(D478="","",COUNTIF($D$4:D478,D478))</f>
        <v/>
      </c>
      <c r="F478" s="310" t="str">
        <f>IF(D478="","",VLOOKUP(D478,'様式A-2'!$B$10:$E$434,4,0))</f>
        <v/>
      </c>
      <c r="G478" s="241"/>
      <c r="H478" s="241"/>
      <c r="I478" s="241"/>
      <c r="J478" s="241"/>
      <c r="K478" s="241"/>
      <c r="L478" s="346"/>
      <c r="M478" s="346"/>
      <c r="N478" s="346"/>
      <c r="O478" s="346"/>
      <c r="P478" s="388"/>
      <c r="Q478" s="242">
        <f t="shared" si="304"/>
        <v>0</v>
      </c>
      <c r="R478" s="243">
        <f t="shared" si="305"/>
        <v>0</v>
      </c>
      <c r="S478" s="243" t="str">
        <f t="shared" si="306"/>
        <v/>
      </c>
      <c r="T478" s="241"/>
      <c r="U478" s="241" t="str">
        <f t="shared" si="307"/>
        <v/>
      </c>
      <c r="V478" s="241" t="str">
        <f t="shared" si="341"/>
        <v/>
      </c>
      <c r="W478" s="241"/>
      <c r="X478" s="241"/>
      <c r="Y478" s="241" t="str">
        <f t="shared" si="308"/>
        <v/>
      </c>
      <c r="Z478" s="241" t="str">
        <f t="shared" si="309"/>
        <v/>
      </c>
      <c r="AA478" s="241" t="str">
        <f t="shared" si="300"/>
        <v/>
      </c>
      <c r="AB478" s="241" t="str">
        <f t="shared" si="310"/>
        <v/>
      </c>
      <c r="AC478" s="241" t="str">
        <f t="shared" si="311"/>
        <v/>
      </c>
      <c r="AD478" s="241" t="str">
        <f t="shared" si="312"/>
        <v/>
      </c>
      <c r="AE478" s="241" t="str">
        <f t="shared" si="301"/>
        <v/>
      </c>
      <c r="AF478" s="241" t="str">
        <f t="shared" si="302"/>
        <v/>
      </c>
      <c r="AG478" s="241"/>
      <c r="AH478" s="242" t="str">
        <f t="shared" si="340"/>
        <v/>
      </c>
      <c r="AI478" s="242" t="str">
        <f t="shared" si="313"/>
        <v/>
      </c>
      <c r="BG478" s="245">
        <f t="shared" si="314"/>
        <v>0</v>
      </c>
      <c r="BH478" s="242">
        <f t="shared" si="315"/>
        <v>0</v>
      </c>
      <c r="BI478" s="242">
        <f t="shared" si="316"/>
        <v>0</v>
      </c>
      <c r="BJ478" s="242">
        <f t="shared" si="317"/>
        <v>0</v>
      </c>
      <c r="BK478" s="351">
        <f t="shared" si="318"/>
        <v>0</v>
      </c>
      <c r="BL478" s="246">
        <f t="shared" si="319"/>
        <v>0</v>
      </c>
      <c r="BM478" s="243">
        <f t="shared" si="320"/>
        <v>0</v>
      </c>
      <c r="BN478" s="243">
        <f t="shared" si="321"/>
        <v>0</v>
      </c>
      <c r="BO478" s="247">
        <f t="shared" si="322"/>
        <v>0</v>
      </c>
      <c r="BP478" s="248">
        <f t="shared" si="323"/>
        <v>0</v>
      </c>
      <c r="BQ478" s="243">
        <f t="shared" si="324"/>
        <v>0</v>
      </c>
      <c r="BR478" s="243">
        <f t="shared" si="325"/>
        <v>0</v>
      </c>
      <c r="BS478" s="249">
        <f t="shared" si="326"/>
        <v>0</v>
      </c>
      <c r="BT478" s="255" t="str">
        <f t="shared" si="339"/>
        <v/>
      </c>
      <c r="BU478" s="350">
        <f t="shared" si="327"/>
        <v>0</v>
      </c>
      <c r="BV478" s="350">
        <f t="shared" si="328"/>
        <v>0</v>
      </c>
      <c r="BW478" s="350">
        <f t="shared" si="329"/>
        <v>0</v>
      </c>
      <c r="BX478" s="353">
        <f t="shared" si="330"/>
        <v>0</v>
      </c>
      <c r="BY478" s="246">
        <f t="shared" si="331"/>
        <v>0</v>
      </c>
      <c r="BZ478" s="243">
        <f t="shared" si="332"/>
        <v>0</v>
      </c>
      <c r="CA478" s="243">
        <f t="shared" si="333"/>
        <v>0</v>
      </c>
      <c r="CB478" s="247">
        <f t="shared" si="334"/>
        <v>0</v>
      </c>
      <c r="CC478" s="246">
        <f t="shared" si="335"/>
        <v>0</v>
      </c>
      <c r="CD478" s="243">
        <f t="shared" si="336"/>
        <v>0</v>
      </c>
      <c r="CE478" s="243">
        <f t="shared" si="337"/>
        <v>0</v>
      </c>
      <c r="CF478" s="243">
        <f t="shared" si="338"/>
        <v>0</v>
      </c>
    </row>
    <row r="479" spans="1:84" ht="20.100000000000001" customHeight="1" x14ac:dyDescent="0.15">
      <c r="A479" s="252">
        <f>IF(A478="",ROW()-3-COUNTBLANK($A$4:$A478),A478+1)</f>
        <v>476</v>
      </c>
      <c r="B479" s="253">
        <f>IF(A479="","",IF(B478="",ROW()-3-COUNTBLANK($B$4:$B478),B478+1))</f>
        <v>476</v>
      </c>
      <c r="C479" s="239" t="str">
        <f t="shared" si="303"/>
        <v>S</v>
      </c>
      <c r="D479" s="240"/>
      <c r="E479" s="241" t="str">
        <f>IF(D479="","",COUNTIF($D$4:D479,D479))</f>
        <v/>
      </c>
      <c r="F479" s="310" t="str">
        <f>IF(D479="","",VLOOKUP(D479,'様式A-2'!$B$10:$E$434,4,0))</f>
        <v/>
      </c>
      <c r="G479" s="241"/>
      <c r="H479" s="241"/>
      <c r="I479" s="241"/>
      <c r="J479" s="241"/>
      <c r="K479" s="241"/>
      <c r="L479" s="346"/>
      <c r="M479" s="346"/>
      <c r="N479" s="346"/>
      <c r="O479" s="346"/>
      <c r="P479" s="388"/>
      <c r="Q479" s="242">
        <f t="shared" si="304"/>
        <v>0</v>
      </c>
      <c r="R479" s="243">
        <f t="shared" si="305"/>
        <v>0</v>
      </c>
      <c r="S479" s="243" t="str">
        <f t="shared" si="306"/>
        <v/>
      </c>
      <c r="T479" s="241"/>
      <c r="U479" s="241" t="str">
        <f t="shared" si="307"/>
        <v/>
      </c>
      <c r="V479" s="241" t="str">
        <f t="shared" si="341"/>
        <v/>
      </c>
      <c r="W479" s="241"/>
      <c r="X479" s="241"/>
      <c r="Y479" s="241" t="str">
        <f t="shared" si="308"/>
        <v/>
      </c>
      <c r="Z479" s="241" t="str">
        <f t="shared" si="309"/>
        <v/>
      </c>
      <c r="AA479" s="241" t="str">
        <f t="shared" si="300"/>
        <v/>
      </c>
      <c r="AB479" s="241" t="str">
        <f t="shared" si="310"/>
        <v/>
      </c>
      <c r="AC479" s="241" t="str">
        <f t="shared" si="311"/>
        <v/>
      </c>
      <c r="AD479" s="241" t="str">
        <f t="shared" si="312"/>
        <v/>
      </c>
      <c r="AE479" s="241" t="str">
        <f t="shared" si="301"/>
        <v/>
      </c>
      <c r="AF479" s="241" t="str">
        <f t="shared" si="302"/>
        <v/>
      </c>
      <c r="AG479" s="241"/>
      <c r="AH479" s="242" t="str">
        <f t="shared" si="340"/>
        <v/>
      </c>
      <c r="AI479" s="242" t="str">
        <f t="shared" si="313"/>
        <v/>
      </c>
      <c r="BG479" s="245">
        <f t="shared" si="314"/>
        <v>0</v>
      </c>
      <c r="BH479" s="242">
        <f t="shared" si="315"/>
        <v>0</v>
      </c>
      <c r="BI479" s="242">
        <f t="shared" si="316"/>
        <v>0</v>
      </c>
      <c r="BJ479" s="242">
        <f t="shared" si="317"/>
        <v>0</v>
      </c>
      <c r="BK479" s="351">
        <f t="shared" si="318"/>
        <v>0</v>
      </c>
      <c r="BL479" s="246">
        <f t="shared" si="319"/>
        <v>0</v>
      </c>
      <c r="BM479" s="243">
        <f t="shared" si="320"/>
        <v>0</v>
      </c>
      <c r="BN479" s="243">
        <f t="shared" si="321"/>
        <v>0</v>
      </c>
      <c r="BO479" s="247">
        <f t="shared" si="322"/>
        <v>0</v>
      </c>
      <c r="BP479" s="248">
        <f t="shared" si="323"/>
        <v>0</v>
      </c>
      <c r="BQ479" s="243">
        <f t="shared" si="324"/>
        <v>0</v>
      </c>
      <c r="BR479" s="243">
        <f t="shared" si="325"/>
        <v>0</v>
      </c>
      <c r="BS479" s="249">
        <f t="shared" si="326"/>
        <v>0</v>
      </c>
      <c r="BT479" s="255" t="str">
        <f t="shared" si="339"/>
        <v/>
      </c>
      <c r="BU479" s="350">
        <f t="shared" si="327"/>
        <v>0</v>
      </c>
      <c r="BV479" s="350">
        <f t="shared" si="328"/>
        <v>0</v>
      </c>
      <c r="BW479" s="350">
        <f t="shared" si="329"/>
        <v>0</v>
      </c>
      <c r="BX479" s="353">
        <f t="shared" si="330"/>
        <v>0</v>
      </c>
      <c r="BY479" s="246">
        <f t="shared" si="331"/>
        <v>0</v>
      </c>
      <c r="BZ479" s="243">
        <f t="shared" si="332"/>
        <v>0</v>
      </c>
      <c r="CA479" s="243">
        <f t="shared" si="333"/>
        <v>0</v>
      </c>
      <c r="CB479" s="247">
        <f t="shared" si="334"/>
        <v>0</v>
      </c>
      <c r="CC479" s="246">
        <f t="shared" si="335"/>
        <v>0</v>
      </c>
      <c r="CD479" s="243">
        <f t="shared" si="336"/>
        <v>0</v>
      </c>
      <c r="CE479" s="243">
        <f t="shared" si="337"/>
        <v>0</v>
      </c>
      <c r="CF479" s="243">
        <f t="shared" si="338"/>
        <v>0</v>
      </c>
    </row>
    <row r="480" spans="1:84" ht="20.100000000000001" customHeight="1" x14ac:dyDescent="0.15">
      <c r="A480" s="252">
        <f>IF(A479="",ROW()-3-COUNTBLANK($A$4:$A479),A479+1)</f>
        <v>477</v>
      </c>
      <c r="B480" s="253">
        <f>IF(A480="","",IF(B479="",ROW()-3-COUNTBLANK($B$4:$B479),B479+1))</f>
        <v>477</v>
      </c>
      <c r="C480" s="239" t="str">
        <f t="shared" si="303"/>
        <v>S</v>
      </c>
      <c r="D480" s="240"/>
      <c r="E480" s="241" t="str">
        <f>IF(D480="","",COUNTIF($D$4:D480,D480))</f>
        <v/>
      </c>
      <c r="F480" s="310" t="str">
        <f>IF(D480="","",VLOOKUP(D480,'様式A-2'!$B$10:$E$434,4,0))</f>
        <v/>
      </c>
      <c r="G480" s="241"/>
      <c r="H480" s="241"/>
      <c r="I480" s="241"/>
      <c r="J480" s="241"/>
      <c r="K480" s="241"/>
      <c r="L480" s="346"/>
      <c r="M480" s="346"/>
      <c r="N480" s="346"/>
      <c r="O480" s="346"/>
      <c r="P480" s="388"/>
      <c r="Q480" s="242">
        <f t="shared" si="304"/>
        <v>0</v>
      </c>
      <c r="R480" s="243">
        <f t="shared" si="305"/>
        <v>0</v>
      </c>
      <c r="S480" s="243" t="str">
        <f t="shared" si="306"/>
        <v/>
      </c>
      <c r="T480" s="241"/>
      <c r="U480" s="241" t="str">
        <f t="shared" si="307"/>
        <v/>
      </c>
      <c r="V480" s="241" t="str">
        <f t="shared" si="341"/>
        <v/>
      </c>
      <c r="W480" s="241"/>
      <c r="X480" s="241"/>
      <c r="Y480" s="241" t="str">
        <f t="shared" si="308"/>
        <v/>
      </c>
      <c r="Z480" s="241" t="str">
        <f t="shared" si="309"/>
        <v/>
      </c>
      <c r="AA480" s="241" t="str">
        <f t="shared" si="300"/>
        <v/>
      </c>
      <c r="AB480" s="241" t="str">
        <f t="shared" si="310"/>
        <v/>
      </c>
      <c r="AC480" s="241" t="str">
        <f t="shared" si="311"/>
        <v/>
      </c>
      <c r="AD480" s="241" t="str">
        <f t="shared" si="312"/>
        <v/>
      </c>
      <c r="AE480" s="241" t="str">
        <f t="shared" si="301"/>
        <v/>
      </c>
      <c r="AF480" s="241" t="str">
        <f t="shared" si="302"/>
        <v/>
      </c>
      <c r="AG480" s="241"/>
      <c r="AH480" s="242" t="str">
        <f t="shared" si="340"/>
        <v/>
      </c>
      <c r="AI480" s="242" t="str">
        <f t="shared" si="313"/>
        <v/>
      </c>
      <c r="BG480" s="245">
        <f t="shared" si="314"/>
        <v>0</v>
      </c>
      <c r="BH480" s="242">
        <f t="shared" si="315"/>
        <v>0</v>
      </c>
      <c r="BI480" s="242">
        <f t="shared" si="316"/>
        <v>0</v>
      </c>
      <c r="BJ480" s="242">
        <f t="shared" si="317"/>
        <v>0</v>
      </c>
      <c r="BK480" s="351">
        <f t="shared" si="318"/>
        <v>0</v>
      </c>
      <c r="BL480" s="246">
        <f t="shared" si="319"/>
        <v>0</v>
      </c>
      <c r="BM480" s="243">
        <f t="shared" si="320"/>
        <v>0</v>
      </c>
      <c r="BN480" s="243">
        <f t="shared" si="321"/>
        <v>0</v>
      </c>
      <c r="BO480" s="247">
        <f t="shared" si="322"/>
        <v>0</v>
      </c>
      <c r="BP480" s="248">
        <f t="shared" si="323"/>
        <v>0</v>
      </c>
      <c r="BQ480" s="243">
        <f t="shared" si="324"/>
        <v>0</v>
      </c>
      <c r="BR480" s="243">
        <f t="shared" si="325"/>
        <v>0</v>
      </c>
      <c r="BS480" s="249">
        <f t="shared" si="326"/>
        <v>0</v>
      </c>
      <c r="BT480" s="255" t="str">
        <f t="shared" si="339"/>
        <v/>
      </c>
      <c r="BU480" s="350">
        <f t="shared" si="327"/>
        <v>0</v>
      </c>
      <c r="BV480" s="350">
        <f t="shared" si="328"/>
        <v>0</v>
      </c>
      <c r="BW480" s="350">
        <f t="shared" si="329"/>
        <v>0</v>
      </c>
      <c r="BX480" s="353">
        <f t="shared" si="330"/>
        <v>0</v>
      </c>
      <c r="BY480" s="246">
        <f t="shared" si="331"/>
        <v>0</v>
      </c>
      <c r="BZ480" s="243">
        <f t="shared" si="332"/>
        <v>0</v>
      </c>
      <c r="CA480" s="243">
        <f t="shared" si="333"/>
        <v>0</v>
      </c>
      <c r="CB480" s="247">
        <f t="shared" si="334"/>
        <v>0</v>
      </c>
      <c r="CC480" s="246">
        <f t="shared" si="335"/>
        <v>0</v>
      </c>
      <c r="CD480" s="243">
        <f t="shared" si="336"/>
        <v>0</v>
      </c>
      <c r="CE480" s="243">
        <f t="shared" si="337"/>
        <v>0</v>
      </c>
      <c r="CF480" s="243">
        <f t="shared" si="338"/>
        <v>0</v>
      </c>
    </row>
    <row r="481" spans="1:84" ht="20.100000000000001" customHeight="1" x14ac:dyDescent="0.15">
      <c r="A481" s="252">
        <f>IF(A480="",ROW()-3-COUNTBLANK($A$4:$A480),A480+1)</f>
        <v>478</v>
      </c>
      <c r="B481" s="253">
        <f>IF(A481="","",IF(B480="",ROW()-3-COUNTBLANK($B$4:$B480),B480+1))</f>
        <v>478</v>
      </c>
      <c r="C481" s="239" t="str">
        <f t="shared" si="303"/>
        <v>S</v>
      </c>
      <c r="D481" s="240"/>
      <c r="E481" s="241" t="str">
        <f>IF(D481="","",COUNTIF($D$4:D481,D481))</f>
        <v/>
      </c>
      <c r="F481" s="310" t="str">
        <f>IF(D481="","",VLOOKUP(D481,'様式A-2'!$B$10:$E$434,4,0))</f>
        <v/>
      </c>
      <c r="G481" s="241"/>
      <c r="H481" s="241"/>
      <c r="I481" s="241"/>
      <c r="J481" s="241"/>
      <c r="K481" s="241"/>
      <c r="L481" s="346"/>
      <c r="M481" s="346"/>
      <c r="N481" s="346"/>
      <c r="O481" s="346"/>
      <c r="P481" s="388"/>
      <c r="Q481" s="242">
        <f t="shared" si="304"/>
        <v>0</v>
      </c>
      <c r="R481" s="243">
        <f t="shared" si="305"/>
        <v>0</v>
      </c>
      <c r="S481" s="243" t="str">
        <f t="shared" si="306"/>
        <v/>
      </c>
      <c r="T481" s="241"/>
      <c r="U481" s="241" t="str">
        <f t="shared" si="307"/>
        <v/>
      </c>
      <c r="V481" s="241" t="str">
        <f t="shared" si="341"/>
        <v/>
      </c>
      <c r="W481" s="241"/>
      <c r="X481" s="241"/>
      <c r="Y481" s="241" t="str">
        <f t="shared" si="308"/>
        <v/>
      </c>
      <c r="Z481" s="241" t="str">
        <f t="shared" si="309"/>
        <v/>
      </c>
      <c r="AA481" s="241" t="str">
        <f t="shared" si="300"/>
        <v/>
      </c>
      <c r="AB481" s="241" t="str">
        <f t="shared" si="310"/>
        <v/>
      </c>
      <c r="AC481" s="241" t="str">
        <f t="shared" si="311"/>
        <v/>
      </c>
      <c r="AD481" s="241" t="str">
        <f t="shared" si="312"/>
        <v/>
      </c>
      <c r="AE481" s="241" t="str">
        <f t="shared" si="301"/>
        <v/>
      </c>
      <c r="AF481" s="241" t="str">
        <f t="shared" si="302"/>
        <v/>
      </c>
      <c r="AG481" s="241"/>
      <c r="AH481" s="242" t="str">
        <f t="shared" si="340"/>
        <v/>
      </c>
      <c r="AI481" s="242" t="str">
        <f t="shared" si="313"/>
        <v/>
      </c>
      <c r="BG481" s="245">
        <f t="shared" si="314"/>
        <v>0</v>
      </c>
      <c r="BH481" s="242">
        <f t="shared" si="315"/>
        <v>0</v>
      </c>
      <c r="BI481" s="242">
        <f t="shared" si="316"/>
        <v>0</v>
      </c>
      <c r="BJ481" s="242">
        <f t="shared" si="317"/>
        <v>0</v>
      </c>
      <c r="BK481" s="351">
        <f t="shared" si="318"/>
        <v>0</v>
      </c>
      <c r="BL481" s="246">
        <f t="shared" si="319"/>
        <v>0</v>
      </c>
      <c r="BM481" s="243">
        <f t="shared" si="320"/>
        <v>0</v>
      </c>
      <c r="BN481" s="243">
        <f t="shared" si="321"/>
        <v>0</v>
      </c>
      <c r="BO481" s="247">
        <f t="shared" si="322"/>
        <v>0</v>
      </c>
      <c r="BP481" s="248">
        <f t="shared" si="323"/>
        <v>0</v>
      </c>
      <c r="BQ481" s="243">
        <f t="shared" si="324"/>
        <v>0</v>
      </c>
      <c r="BR481" s="243">
        <f t="shared" si="325"/>
        <v>0</v>
      </c>
      <c r="BS481" s="249">
        <f t="shared" si="326"/>
        <v>0</v>
      </c>
      <c r="BT481" s="255" t="str">
        <f t="shared" si="339"/>
        <v/>
      </c>
      <c r="BU481" s="350">
        <f t="shared" si="327"/>
        <v>0</v>
      </c>
      <c r="BV481" s="350">
        <f t="shared" si="328"/>
        <v>0</v>
      </c>
      <c r="BW481" s="350">
        <f t="shared" si="329"/>
        <v>0</v>
      </c>
      <c r="BX481" s="353">
        <f t="shared" si="330"/>
        <v>0</v>
      </c>
      <c r="BY481" s="246">
        <f t="shared" si="331"/>
        <v>0</v>
      </c>
      <c r="BZ481" s="243">
        <f t="shared" si="332"/>
        <v>0</v>
      </c>
      <c r="CA481" s="243">
        <f t="shared" si="333"/>
        <v>0</v>
      </c>
      <c r="CB481" s="247">
        <f t="shared" si="334"/>
        <v>0</v>
      </c>
      <c r="CC481" s="246">
        <f t="shared" si="335"/>
        <v>0</v>
      </c>
      <c r="CD481" s="243">
        <f t="shared" si="336"/>
        <v>0</v>
      </c>
      <c r="CE481" s="243">
        <f t="shared" si="337"/>
        <v>0</v>
      </c>
      <c r="CF481" s="243">
        <f t="shared" si="338"/>
        <v>0</v>
      </c>
    </row>
    <row r="482" spans="1:84" ht="20.100000000000001" customHeight="1" x14ac:dyDescent="0.15">
      <c r="A482" s="252">
        <f>IF(A481="",ROW()-3-COUNTBLANK($A$4:$A481),A481+1)</f>
        <v>479</v>
      </c>
      <c r="B482" s="253">
        <f>IF(A482="","",IF(B481="",ROW()-3-COUNTBLANK($B$4:$B481),B481+1))</f>
        <v>479</v>
      </c>
      <c r="C482" s="239" t="str">
        <f t="shared" si="303"/>
        <v>S</v>
      </c>
      <c r="D482" s="240"/>
      <c r="E482" s="241" t="str">
        <f>IF(D482="","",COUNTIF($D$4:D482,D482))</f>
        <v/>
      </c>
      <c r="F482" s="310" t="str">
        <f>IF(D482="","",VLOOKUP(D482,'様式A-2'!$B$10:$E$434,4,0))</f>
        <v/>
      </c>
      <c r="G482" s="241"/>
      <c r="H482" s="241"/>
      <c r="I482" s="241"/>
      <c r="J482" s="241"/>
      <c r="K482" s="241"/>
      <c r="L482" s="346"/>
      <c r="M482" s="346"/>
      <c r="N482" s="346"/>
      <c r="O482" s="346"/>
      <c r="P482" s="388"/>
      <c r="Q482" s="242">
        <f t="shared" si="304"/>
        <v>0</v>
      </c>
      <c r="R482" s="243">
        <f t="shared" si="305"/>
        <v>0</v>
      </c>
      <c r="S482" s="243" t="str">
        <f t="shared" si="306"/>
        <v/>
      </c>
      <c r="T482" s="241"/>
      <c r="U482" s="241" t="str">
        <f t="shared" si="307"/>
        <v/>
      </c>
      <c r="V482" s="241" t="str">
        <f t="shared" si="341"/>
        <v/>
      </c>
      <c r="W482" s="241"/>
      <c r="X482" s="241"/>
      <c r="Y482" s="241" t="str">
        <f t="shared" si="308"/>
        <v/>
      </c>
      <c r="Z482" s="241" t="str">
        <f t="shared" si="309"/>
        <v/>
      </c>
      <c r="AA482" s="241" t="str">
        <f t="shared" si="300"/>
        <v/>
      </c>
      <c r="AB482" s="241" t="str">
        <f t="shared" si="310"/>
        <v/>
      </c>
      <c r="AC482" s="241" t="str">
        <f t="shared" si="311"/>
        <v/>
      </c>
      <c r="AD482" s="241" t="str">
        <f t="shared" si="312"/>
        <v/>
      </c>
      <c r="AE482" s="241" t="str">
        <f t="shared" si="301"/>
        <v/>
      </c>
      <c r="AF482" s="241" t="str">
        <f t="shared" si="302"/>
        <v/>
      </c>
      <c r="AG482" s="241"/>
      <c r="AH482" s="242" t="str">
        <f t="shared" si="340"/>
        <v/>
      </c>
      <c r="AI482" s="242" t="str">
        <f t="shared" si="313"/>
        <v/>
      </c>
      <c r="BG482" s="245">
        <f t="shared" si="314"/>
        <v>0</v>
      </c>
      <c r="BH482" s="242">
        <f t="shared" si="315"/>
        <v>0</v>
      </c>
      <c r="BI482" s="242">
        <f t="shared" si="316"/>
        <v>0</v>
      </c>
      <c r="BJ482" s="242">
        <f t="shared" si="317"/>
        <v>0</v>
      </c>
      <c r="BK482" s="351">
        <f t="shared" si="318"/>
        <v>0</v>
      </c>
      <c r="BL482" s="246">
        <f t="shared" si="319"/>
        <v>0</v>
      </c>
      <c r="BM482" s="243">
        <f t="shared" si="320"/>
        <v>0</v>
      </c>
      <c r="BN482" s="243">
        <f t="shared" si="321"/>
        <v>0</v>
      </c>
      <c r="BO482" s="247">
        <f t="shared" si="322"/>
        <v>0</v>
      </c>
      <c r="BP482" s="248">
        <f t="shared" si="323"/>
        <v>0</v>
      </c>
      <c r="BQ482" s="243">
        <f t="shared" si="324"/>
        <v>0</v>
      </c>
      <c r="BR482" s="243">
        <f t="shared" si="325"/>
        <v>0</v>
      </c>
      <c r="BS482" s="249">
        <f t="shared" si="326"/>
        <v>0</v>
      </c>
      <c r="BT482" s="255" t="str">
        <f t="shared" si="339"/>
        <v/>
      </c>
      <c r="BU482" s="350">
        <f t="shared" si="327"/>
        <v>0</v>
      </c>
      <c r="BV482" s="350">
        <f t="shared" si="328"/>
        <v>0</v>
      </c>
      <c r="BW482" s="350">
        <f t="shared" si="329"/>
        <v>0</v>
      </c>
      <c r="BX482" s="353">
        <f t="shared" si="330"/>
        <v>0</v>
      </c>
      <c r="BY482" s="246">
        <f t="shared" si="331"/>
        <v>0</v>
      </c>
      <c r="BZ482" s="243">
        <f t="shared" si="332"/>
        <v>0</v>
      </c>
      <c r="CA482" s="243">
        <f t="shared" si="333"/>
        <v>0</v>
      </c>
      <c r="CB482" s="247">
        <f t="shared" si="334"/>
        <v>0</v>
      </c>
      <c r="CC482" s="246">
        <f t="shared" si="335"/>
        <v>0</v>
      </c>
      <c r="CD482" s="243">
        <f t="shared" si="336"/>
        <v>0</v>
      </c>
      <c r="CE482" s="243">
        <f t="shared" si="337"/>
        <v>0</v>
      </c>
      <c r="CF482" s="243">
        <f t="shared" si="338"/>
        <v>0</v>
      </c>
    </row>
    <row r="483" spans="1:84" ht="20.100000000000001" customHeight="1" x14ac:dyDescent="0.15">
      <c r="A483" s="252">
        <f>IF(A482="",ROW()-3-COUNTBLANK($A$4:$A482),A482+1)</f>
        <v>480</v>
      </c>
      <c r="B483" s="253">
        <f>IF(A483="","",IF(B482="",ROW()-3-COUNTBLANK($B$4:$B482),B482+1))</f>
        <v>480</v>
      </c>
      <c r="C483" s="239" t="str">
        <f t="shared" si="303"/>
        <v>S</v>
      </c>
      <c r="D483" s="240"/>
      <c r="E483" s="241" t="str">
        <f>IF(D483="","",COUNTIF($D$4:D483,D483))</f>
        <v/>
      </c>
      <c r="F483" s="310" t="str">
        <f>IF(D483="","",VLOOKUP(D483,'様式A-2'!$B$10:$E$434,4,0))</f>
        <v/>
      </c>
      <c r="G483" s="241"/>
      <c r="H483" s="241"/>
      <c r="I483" s="241"/>
      <c r="J483" s="241"/>
      <c r="K483" s="241"/>
      <c r="L483" s="346"/>
      <c r="M483" s="346"/>
      <c r="N483" s="346"/>
      <c r="O483" s="346"/>
      <c r="P483" s="388"/>
      <c r="Q483" s="242">
        <f t="shared" si="304"/>
        <v>0</v>
      </c>
      <c r="R483" s="243">
        <f t="shared" si="305"/>
        <v>0</v>
      </c>
      <c r="S483" s="243" t="str">
        <f t="shared" si="306"/>
        <v/>
      </c>
      <c r="T483" s="241"/>
      <c r="U483" s="241" t="str">
        <f t="shared" si="307"/>
        <v/>
      </c>
      <c r="V483" s="241" t="str">
        <f t="shared" si="341"/>
        <v/>
      </c>
      <c r="W483" s="241"/>
      <c r="X483" s="241"/>
      <c r="Y483" s="241" t="str">
        <f t="shared" si="308"/>
        <v/>
      </c>
      <c r="Z483" s="241" t="str">
        <f t="shared" si="309"/>
        <v/>
      </c>
      <c r="AA483" s="241" t="str">
        <f t="shared" si="300"/>
        <v/>
      </c>
      <c r="AB483" s="241" t="str">
        <f t="shared" si="310"/>
        <v/>
      </c>
      <c r="AC483" s="241" t="str">
        <f t="shared" si="311"/>
        <v/>
      </c>
      <c r="AD483" s="241" t="str">
        <f t="shared" si="312"/>
        <v/>
      </c>
      <c r="AE483" s="241" t="str">
        <f t="shared" si="301"/>
        <v/>
      </c>
      <c r="AF483" s="241" t="str">
        <f t="shared" si="302"/>
        <v/>
      </c>
      <c r="AG483" s="241"/>
      <c r="AH483" s="242" t="str">
        <f t="shared" si="340"/>
        <v/>
      </c>
      <c r="AI483" s="242" t="str">
        <f t="shared" si="313"/>
        <v/>
      </c>
      <c r="BG483" s="245">
        <f t="shared" si="314"/>
        <v>0</v>
      </c>
      <c r="BH483" s="242">
        <f t="shared" si="315"/>
        <v>0</v>
      </c>
      <c r="BI483" s="242">
        <f t="shared" si="316"/>
        <v>0</v>
      </c>
      <c r="BJ483" s="242">
        <f t="shared" si="317"/>
        <v>0</v>
      </c>
      <c r="BK483" s="351">
        <f t="shared" si="318"/>
        <v>0</v>
      </c>
      <c r="BL483" s="246">
        <f t="shared" si="319"/>
        <v>0</v>
      </c>
      <c r="BM483" s="243">
        <f t="shared" si="320"/>
        <v>0</v>
      </c>
      <c r="BN483" s="243">
        <f t="shared" si="321"/>
        <v>0</v>
      </c>
      <c r="BO483" s="247">
        <f t="shared" si="322"/>
        <v>0</v>
      </c>
      <c r="BP483" s="248">
        <f t="shared" si="323"/>
        <v>0</v>
      </c>
      <c r="BQ483" s="243">
        <f t="shared" si="324"/>
        <v>0</v>
      </c>
      <c r="BR483" s="243">
        <f t="shared" si="325"/>
        <v>0</v>
      </c>
      <c r="BS483" s="249">
        <f t="shared" si="326"/>
        <v>0</v>
      </c>
      <c r="BT483" s="255" t="str">
        <f t="shared" si="339"/>
        <v/>
      </c>
      <c r="BU483" s="350">
        <f t="shared" si="327"/>
        <v>0</v>
      </c>
      <c r="BV483" s="350">
        <f t="shared" si="328"/>
        <v>0</v>
      </c>
      <c r="BW483" s="350">
        <f t="shared" si="329"/>
        <v>0</v>
      </c>
      <c r="BX483" s="353">
        <f t="shared" si="330"/>
        <v>0</v>
      </c>
      <c r="BY483" s="246">
        <f t="shared" si="331"/>
        <v>0</v>
      </c>
      <c r="BZ483" s="243">
        <f t="shared" si="332"/>
        <v>0</v>
      </c>
      <c r="CA483" s="243">
        <f t="shared" si="333"/>
        <v>0</v>
      </c>
      <c r="CB483" s="247">
        <f t="shared" si="334"/>
        <v>0</v>
      </c>
      <c r="CC483" s="246">
        <f t="shared" si="335"/>
        <v>0</v>
      </c>
      <c r="CD483" s="243">
        <f t="shared" si="336"/>
        <v>0</v>
      </c>
      <c r="CE483" s="243">
        <f t="shared" si="337"/>
        <v>0</v>
      </c>
      <c r="CF483" s="243">
        <f t="shared" si="338"/>
        <v>0</v>
      </c>
    </row>
    <row r="484" spans="1:84" ht="20.100000000000001" customHeight="1" x14ac:dyDescent="0.15">
      <c r="A484" s="252">
        <f>IF(A483="",ROW()-3-COUNTBLANK($A$4:$A483),A483+1)</f>
        <v>481</v>
      </c>
      <c r="B484" s="253">
        <f>IF(A484="","",IF(B483="",ROW()-3-COUNTBLANK($B$4:$B483),B483+1))</f>
        <v>481</v>
      </c>
      <c r="C484" s="239" t="str">
        <f t="shared" si="303"/>
        <v>S</v>
      </c>
      <c r="D484" s="240"/>
      <c r="E484" s="241" t="str">
        <f>IF(D484="","",COUNTIF($D$4:D484,D484))</f>
        <v/>
      </c>
      <c r="F484" s="310" t="str">
        <f>IF(D484="","",VLOOKUP(D484,'様式A-2'!$B$10:$E$434,4,0))</f>
        <v/>
      </c>
      <c r="G484" s="241"/>
      <c r="H484" s="241"/>
      <c r="I484" s="241"/>
      <c r="J484" s="241"/>
      <c r="K484" s="241"/>
      <c r="L484" s="346"/>
      <c r="M484" s="346"/>
      <c r="N484" s="346"/>
      <c r="O484" s="346"/>
      <c r="P484" s="388"/>
      <c r="Q484" s="242">
        <f t="shared" si="304"/>
        <v>0</v>
      </c>
      <c r="R484" s="243">
        <f t="shared" si="305"/>
        <v>0</v>
      </c>
      <c r="S484" s="243" t="str">
        <f t="shared" si="306"/>
        <v/>
      </c>
      <c r="T484" s="241"/>
      <c r="U484" s="241" t="str">
        <f t="shared" si="307"/>
        <v/>
      </c>
      <c r="V484" s="241" t="str">
        <f t="shared" si="341"/>
        <v/>
      </c>
      <c r="W484" s="241"/>
      <c r="X484" s="241"/>
      <c r="Y484" s="241" t="str">
        <f t="shared" si="308"/>
        <v/>
      </c>
      <c r="Z484" s="241" t="str">
        <f t="shared" si="309"/>
        <v/>
      </c>
      <c r="AA484" s="241" t="str">
        <f t="shared" si="300"/>
        <v/>
      </c>
      <c r="AB484" s="241" t="str">
        <f t="shared" si="310"/>
        <v/>
      </c>
      <c r="AC484" s="241" t="str">
        <f t="shared" si="311"/>
        <v/>
      </c>
      <c r="AD484" s="241" t="str">
        <f t="shared" si="312"/>
        <v/>
      </c>
      <c r="AE484" s="241" t="str">
        <f t="shared" si="301"/>
        <v/>
      </c>
      <c r="AF484" s="241" t="str">
        <f t="shared" si="302"/>
        <v/>
      </c>
      <c r="AG484" s="241"/>
      <c r="AH484" s="242" t="str">
        <f t="shared" si="340"/>
        <v/>
      </c>
      <c r="AI484" s="242" t="str">
        <f t="shared" si="313"/>
        <v/>
      </c>
      <c r="BG484" s="245">
        <f t="shared" si="314"/>
        <v>0</v>
      </c>
      <c r="BH484" s="242">
        <f t="shared" si="315"/>
        <v>0</v>
      </c>
      <c r="BI484" s="242">
        <f t="shared" si="316"/>
        <v>0</v>
      </c>
      <c r="BJ484" s="242">
        <f t="shared" si="317"/>
        <v>0</v>
      </c>
      <c r="BK484" s="351">
        <f t="shared" si="318"/>
        <v>0</v>
      </c>
      <c r="BL484" s="246">
        <f t="shared" si="319"/>
        <v>0</v>
      </c>
      <c r="BM484" s="243">
        <f t="shared" si="320"/>
        <v>0</v>
      </c>
      <c r="BN484" s="243">
        <f t="shared" si="321"/>
        <v>0</v>
      </c>
      <c r="BO484" s="247">
        <f t="shared" si="322"/>
        <v>0</v>
      </c>
      <c r="BP484" s="248">
        <f t="shared" si="323"/>
        <v>0</v>
      </c>
      <c r="BQ484" s="243">
        <f t="shared" si="324"/>
        <v>0</v>
      </c>
      <c r="BR484" s="243">
        <f t="shared" si="325"/>
        <v>0</v>
      </c>
      <c r="BS484" s="249">
        <f t="shared" si="326"/>
        <v>0</v>
      </c>
      <c r="BT484" s="255" t="str">
        <f t="shared" si="339"/>
        <v/>
      </c>
      <c r="BU484" s="350">
        <f t="shared" si="327"/>
        <v>0</v>
      </c>
      <c r="BV484" s="350">
        <f t="shared" si="328"/>
        <v>0</v>
      </c>
      <c r="BW484" s="350">
        <f t="shared" si="329"/>
        <v>0</v>
      </c>
      <c r="BX484" s="353">
        <f t="shared" si="330"/>
        <v>0</v>
      </c>
      <c r="BY484" s="246">
        <f t="shared" si="331"/>
        <v>0</v>
      </c>
      <c r="BZ484" s="243">
        <f t="shared" si="332"/>
        <v>0</v>
      </c>
      <c r="CA484" s="243">
        <f t="shared" si="333"/>
        <v>0</v>
      </c>
      <c r="CB484" s="247">
        <f t="shared" si="334"/>
        <v>0</v>
      </c>
      <c r="CC484" s="246">
        <f t="shared" si="335"/>
        <v>0</v>
      </c>
      <c r="CD484" s="243">
        <f t="shared" si="336"/>
        <v>0</v>
      </c>
      <c r="CE484" s="243">
        <f t="shared" si="337"/>
        <v>0</v>
      </c>
      <c r="CF484" s="243">
        <f t="shared" si="338"/>
        <v>0</v>
      </c>
    </row>
    <row r="485" spans="1:84" ht="20.100000000000001" customHeight="1" x14ac:dyDescent="0.15">
      <c r="A485" s="252">
        <f>IF(A484="",ROW()-3-COUNTBLANK($A$4:$A484),A484+1)</f>
        <v>482</v>
      </c>
      <c r="B485" s="253">
        <f>IF(A485="","",IF(B484="",ROW()-3-COUNTBLANK($B$4:$B484),B484+1))</f>
        <v>482</v>
      </c>
      <c r="C485" s="239" t="str">
        <f t="shared" si="303"/>
        <v>S</v>
      </c>
      <c r="D485" s="240"/>
      <c r="E485" s="241" t="str">
        <f>IF(D485="","",COUNTIF($D$4:D485,D485))</f>
        <v/>
      </c>
      <c r="F485" s="310" t="str">
        <f>IF(D485="","",VLOOKUP(D485,'様式A-2'!$B$10:$E$434,4,0))</f>
        <v/>
      </c>
      <c r="G485" s="241"/>
      <c r="H485" s="241"/>
      <c r="I485" s="241"/>
      <c r="J485" s="241"/>
      <c r="K485" s="241"/>
      <c r="L485" s="346"/>
      <c r="M485" s="346"/>
      <c r="N485" s="346"/>
      <c r="O485" s="346"/>
      <c r="P485" s="388"/>
      <c r="Q485" s="242">
        <f t="shared" si="304"/>
        <v>0</v>
      </c>
      <c r="R485" s="243">
        <f t="shared" si="305"/>
        <v>0</v>
      </c>
      <c r="S485" s="243" t="str">
        <f t="shared" si="306"/>
        <v/>
      </c>
      <c r="T485" s="241"/>
      <c r="U485" s="241" t="str">
        <f t="shared" si="307"/>
        <v/>
      </c>
      <c r="V485" s="241" t="str">
        <f t="shared" si="341"/>
        <v/>
      </c>
      <c r="W485" s="241"/>
      <c r="X485" s="241"/>
      <c r="Y485" s="241" t="str">
        <f t="shared" si="308"/>
        <v/>
      </c>
      <c r="Z485" s="241" t="str">
        <f t="shared" si="309"/>
        <v/>
      </c>
      <c r="AA485" s="241" t="str">
        <f t="shared" si="300"/>
        <v/>
      </c>
      <c r="AB485" s="241" t="str">
        <f t="shared" si="310"/>
        <v/>
      </c>
      <c r="AC485" s="241" t="str">
        <f t="shared" si="311"/>
        <v/>
      </c>
      <c r="AD485" s="241" t="str">
        <f t="shared" si="312"/>
        <v/>
      </c>
      <c r="AE485" s="241" t="str">
        <f t="shared" si="301"/>
        <v/>
      </c>
      <c r="AF485" s="241" t="str">
        <f t="shared" si="302"/>
        <v/>
      </c>
      <c r="AG485" s="241"/>
      <c r="AH485" s="242" t="str">
        <f t="shared" si="340"/>
        <v/>
      </c>
      <c r="AI485" s="242" t="str">
        <f t="shared" si="313"/>
        <v/>
      </c>
      <c r="BG485" s="245">
        <f t="shared" si="314"/>
        <v>0</v>
      </c>
      <c r="BH485" s="242">
        <f t="shared" si="315"/>
        <v>0</v>
      </c>
      <c r="BI485" s="242">
        <f t="shared" si="316"/>
        <v>0</v>
      </c>
      <c r="BJ485" s="242">
        <f t="shared" si="317"/>
        <v>0</v>
      </c>
      <c r="BK485" s="351">
        <f t="shared" si="318"/>
        <v>0</v>
      </c>
      <c r="BL485" s="246">
        <f t="shared" si="319"/>
        <v>0</v>
      </c>
      <c r="BM485" s="243">
        <f t="shared" si="320"/>
        <v>0</v>
      </c>
      <c r="BN485" s="243">
        <f t="shared" si="321"/>
        <v>0</v>
      </c>
      <c r="BO485" s="247">
        <f t="shared" si="322"/>
        <v>0</v>
      </c>
      <c r="BP485" s="248">
        <f t="shared" si="323"/>
        <v>0</v>
      </c>
      <c r="BQ485" s="243">
        <f t="shared" si="324"/>
        <v>0</v>
      </c>
      <c r="BR485" s="243">
        <f t="shared" si="325"/>
        <v>0</v>
      </c>
      <c r="BS485" s="249">
        <f t="shared" si="326"/>
        <v>0</v>
      </c>
      <c r="BT485" s="255" t="str">
        <f t="shared" si="339"/>
        <v/>
      </c>
      <c r="BU485" s="350">
        <f t="shared" si="327"/>
        <v>0</v>
      </c>
      <c r="BV485" s="350">
        <f t="shared" si="328"/>
        <v>0</v>
      </c>
      <c r="BW485" s="350">
        <f t="shared" si="329"/>
        <v>0</v>
      </c>
      <c r="BX485" s="353">
        <f t="shared" si="330"/>
        <v>0</v>
      </c>
      <c r="BY485" s="246">
        <f t="shared" si="331"/>
        <v>0</v>
      </c>
      <c r="BZ485" s="243">
        <f t="shared" si="332"/>
        <v>0</v>
      </c>
      <c r="CA485" s="243">
        <f t="shared" si="333"/>
        <v>0</v>
      </c>
      <c r="CB485" s="247">
        <f t="shared" si="334"/>
        <v>0</v>
      </c>
      <c r="CC485" s="246">
        <f t="shared" si="335"/>
        <v>0</v>
      </c>
      <c r="CD485" s="243">
        <f t="shared" si="336"/>
        <v>0</v>
      </c>
      <c r="CE485" s="243">
        <f t="shared" si="337"/>
        <v>0</v>
      </c>
      <c r="CF485" s="243">
        <f t="shared" si="338"/>
        <v>0</v>
      </c>
    </row>
    <row r="486" spans="1:84" ht="20.100000000000001" customHeight="1" x14ac:dyDescent="0.15">
      <c r="A486" s="252">
        <f>IF(A485="",ROW()-3-COUNTBLANK($A$4:$A485),A485+1)</f>
        <v>483</v>
      </c>
      <c r="B486" s="253">
        <f>IF(A486="","",IF(B485="",ROW()-3-COUNTBLANK($B$4:$B485),B485+1))</f>
        <v>483</v>
      </c>
      <c r="C486" s="239" t="str">
        <f t="shared" si="303"/>
        <v>S</v>
      </c>
      <c r="D486" s="240"/>
      <c r="E486" s="241" t="str">
        <f>IF(D486="","",COUNTIF($D$4:D486,D486))</f>
        <v/>
      </c>
      <c r="F486" s="310" t="str">
        <f>IF(D486="","",VLOOKUP(D486,'様式A-2'!$B$10:$E$434,4,0))</f>
        <v/>
      </c>
      <c r="G486" s="241"/>
      <c r="H486" s="241"/>
      <c r="I486" s="241"/>
      <c r="J486" s="241"/>
      <c r="K486" s="241"/>
      <c r="L486" s="346"/>
      <c r="M486" s="346"/>
      <c r="N486" s="346"/>
      <c r="O486" s="346"/>
      <c r="P486" s="388"/>
      <c r="Q486" s="242">
        <f t="shared" si="304"/>
        <v>0</v>
      </c>
      <c r="R486" s="243">
        <f t="shared" si="305"/>
        <v>0</v>
      </c>
      <c r="S486" s="243" t="str">
        <f t="shared" si="306"/>
        <v/>
      </c>
      <c r="T486" s="241"/>
      <c r="U486" s="241" t="str">
        <f t="shared" si="307"/>
        <v/>
      </c>
      <c r="V486" s="241" t="str">
        <f t="shared" si="341"/>
        <v/>
      </c>
      <c r="W486" s="241"/>
      <c r="X486" s="241"/>
      <c r="Y486" s="241" t="str">
        <f t="shared" si="308"/>
        <v/>
      </c>
      <c r="Z486" s="241" t="str">
        <f t="shared" si="309"/>
        <v/>
      </c>
      <c r="AA486" s="241" t="str">
        <f t="shared" si="300"/>
        <v/>
      </c>
      <c r="AB486" s="241" t="str">
        <f t="shared" si="310"/>
        <v/>
      </c>
      <c r="AC486" s="241" t="str">
        <f t="shared" si="311"/>
        <v/>
      </c>
      <c r="AD486" s="241" t="str">
        <f t="shared" si="312"/>
        <v/>
      </c>
      <c r="AE486" s="241" t="str">
        <f t="shared" si="301"/>
        <v/>
      </c>
      <c r="AF486" s="241" t="str">
        <f t="shared" si="302"/>
        <v/>
      </c>
      <c r="AG486" s="241"/>
      <c r="AH486" s="242" t="str">
        <f t="shared" si="340"/>
        <v/>
      </c>
      <c r="AI486" s="242" t="str">
        <f t="shared" si="313"/>
        <v/>
      </c>
      <c r="BG486" s="245">
        <f t="shared" si="314"/>
        <v>0</v>
      </c>
      <c r="BH486" s="242">
        <f t="shared" si="315"/>
        <v>0</v>
      </c>
      <c r="BI486" s="242">
        <f t="shared" si="316"/>
        <v>0</v>
      </c>
      <c r="BJ486" s="242">
        <f t="shared" si="317"/>
        <v>0</v>
      </c>
      <c r="BK486" s="351">
        <f t="shared" si="318"/>
        <v>0</v>
      </c>
      <c r="BL486" s="246">
        <f t="shared" si="319"/>
        <v>0</v>
      </c>
      <c r="BM486" s="243">
        <f t="shared" si="320"/>
        <v>0</v>
      </c>
      <c r="BN486" s="243">
        <f t="shared" si="321"/>
        <v>0</v>
      </c>
      <c r="BO486" s="247">
        <f t="shared" si="322"/>
        <v>0</v>
      </c>
      <c r="BP486" s="248">
        <f t="shared" si="323"/>
        <v>0</v>
      </c>
      <c r="BQ486" s="243">
        <f t="shared" si="324"/>
        <v>0</v>
      </c>
      <c r="BR486" s="243">
        <f t="shared" si="325"/>
        <v>0</v>
      </c>
      <c r="BS486" s="249">
        <f t="shared" si="326"/>
        <v>0</v>
      </c>
      <c r="BT486" s="255" t="str">
        <f t="shared" si="339"/>
        <v/>
      </c>
      <c r="BU486" s="350">
        <f t="shared" si="327"/>
        <v>0</v>
      </c>
      <c r="BV486" s="350">
        <f t="shared" si="328"/>
        <v>0</v>
      </c>
      <c r="BW486" s="350">
        <f t="shared" si="329"/>
        <v>0</v>
      </c>
      <c r="BX486" s="353">
        <f t="shared" si="330"/>
        <v>0</v>
      </c>
      <c r="BY486" s="246">
        <f t="shared" si="331"/>
        <v>0</v>
      </c>
      <c r="BZ486" s="243">
        <f t="shared" si="332"/>
        <v>0</v>
      </c>
      <c r="CA486" s="243">
        <f t="shared" si="333"/>
        <v>0</v>
      </c>
      <c r="CB486" s="247">
        <f t="shared" si="334"/>
        <v>0</v>
      </c>
      <c r="CC486" s="246">
        <f t="shared" si="335"/>
        <v>0</v>
      </c>
      <c r="CD486" s="243">
        <f t="shared" si="336"/>
        <v>0</v>
      </c>
      <c r="CE486" s="243">
        <f t="shared" si="337"/>
        <v>0</v>
      </c>
      <c r="CF486" s="243">
        <f t="shared" si="338"/>
        <v>0</v>
      </c>
    </row>
    <row r="487" spans="1:84" ht="20.100000000000001" customHeight="1" x14ac:dyDescent="0.15">
      <c r="A487" s="252">
        <f>IF(A486="",ROW()-3-COUNTBLANK($A$4:$A486),A486+1)</f>
        <v>484</v>
      </c>
      <c r="B487" s="253">
        <f>IF(A487="","",IF(B486="",ROW()-3-COUNTBLANK($B$4:$B486),B486+1))</f>
        <v>484</v>
      </c>
      <c r="C487" s="239" t="str">
        <f t="shared" si="303"/>
        <v>S</v>
      </c>
      <c r="D487" s="240"/>
      <c r="E487" s="241" t="str">
        <f>IF(D487="","",COUNTIF($D$4:D487,D487))</f>
        <v/>
      </c>
      <c r="F487" s="310" t="str">
        <f>IF(D487="","",VLOOKUP(D487,'様式A-2'!$B$10:$E$434,4,0))</f>
        <v/>
      </c>
      <c r="G487" s="241"/>
      <c r="H487" s="241"/>
      <c r="I487" s="241"/>
      <c r="J487" s="241"/>
      <c r="K487" s="241"/>
      <c r="L487" s="346"/>
      <c r="M487" s="346"/>
      <c r="N487" s="346"/>
      <c r="O487" s="346"/>
      <c r="P487" s="388"/>
      <c r="Q487" s="242">
        <f t="shared" si="304"/>
        <v>0</v>
      </c>
      <c r="R487" s="243">
        <f t="shared" si="305"/>
        <v>0</v>
      </c>
      <c r="S487" s="243" t="str">
        <f t="shared" si="306"/>
        <v/>
      </c>
      <c r="T487" s="241"/>
      <c r="U487" s="241" t="str">
        <f t="shared" si="307"/>
        <v/>
      </c>
      <c r="V487" s="241" t="str">
        <f t="shared" si="341"/>
        <v/>
      </c>
      <c r="W487" s="241"/>
      <c r="X487" s="241"/>
      <c r="Y487" s="241" t="str">
        <f t="shared" si="308"/>
        <v/>
      </c>
      <c r="Z487" s="241" t="str">
        <f t="shared" si="309"/>
        <v/>
      </c>
      <c r="AA487" s="241" t="str">
        <f t="shared" si="300"/>
        <v/>
      </c>
      <c r="AB487" s="241" t="str">
        <f t="shared" si="310"/>
        <v/>
      </c>
      <c r="AC487" s="241" t="str">
        <f t="shared" si="311"/>
        <v/>
      </c>
      <c r="AD487" s="241" t="str">
        <f t="shared" si="312"/>
        <v/>
      </c>
      <c r="AE487" s="241" t="str">
        <f t="shared" si="301"/>
        <v/>
      </c>
      <c r="AF487" s="241" t="str">
        <f t="shared" si="302"/>
        <v/>
      </c>
      <c r="AG487" s="241"/>
      <c r="AH487" s="242" t="str">
        <f t="shared" si="340"/>
        <v/>
      </c>
      <c r="AI487" s="242" t="str">
        <f t="shared" si="313"/>
        <v/>
      </c>
      <c r="BG487" s="245">
        <f t="shared" si="314"/>
        <v>0</v>
      </c>
      <c r="BH487" s="242">
        <f t="shared" si="315"/>
        <v>0</v>
      </c>
      <c r="BI487" s="242">
        <f t="shared" si="316"/>
        <v>0</v>
      </c>
      <c r="BJ487" s="242">
        <f t="shared" si="317"/>
        <v>0</v>
      </c>
      <c r="BK487" s="351">
        <f t="shared" si="318"/>
        <v>0</v>
      </c>
      <c r="BL487" s="246">
        <f t="shared" si="319"/>
        <v>0</v>
      </c>
      <c r="BM487" s="243">
        <f t="shared" si="320"/>
        <v>0</v>
      </c>
      <c r="BN487" s="243">
        <f t="shared" si="321"/>
        <v>0</v>
      </c>
      <c r="BO487" s="247">
        <f t="shared" si="322"/>
        <v>0</v>
      </c>
      <c r="BP487" s="248">
        <f t="shared" si="323"/>
        <v>0</v>
      </c>
      <c r="BQ487" s="243">
        <f t="shared" si="324"/>
        <v>0</v>
      </c>
      <c r="BR487" s="243">
        <f t="shared" si="325"/>
        <v>0</v>
      </c>
      <c r="BS487" s="249">
        <f t="shared" si="326"/>
        <v>0</v>
      </c>
      <c r="BT487" s="255" t="str">
        <f t="shared" si="339"/>
        <v/>
      </c>
      <c r="BU487" s="350">
        <f t="shared" si="327"/>
        <v>0</v>
      </c>
      <c r="BV487" s="350">
        <f t="shared" si="328"/>
        <v>0</v>
      </c>
      <c r="BW487" s="350">
        <f t="shared" si="329"/>
        <v>0</v>
      </c>
      <c r="BX487" s="353">
        <f t="shared" si="330"/>
        <v>0</v>
      </c>
      <c r="BY487" s="246">
        <f t="shared" si="331"/>
        <v>0</v>
      </c>
      <c r="BZ487" s="243">
        <f t="shared" si="332"/>
        <v>0</v>
      </c>
      <c r="CA487" s="243">
        <f t="shared" si="333"/>
        <v>0</v>
      </c>
      <c r="CB487" s="247">
        <f t="shared" si="334"/>
        <v>0</v>
      </c>
      <c r="CC487" s="246">
        <f t="shared" si="335"/>
        <v>0</v>
      </c>
      <c r="CD487" s="243">
        <f t="shared" si="336"/>
        <v>0</v>
      </c>
      <c r="CE487" s="243">
        <f t="shared" si="337"/>
        <v>0</v>
      </c>
      <c r="CF487" s="243">
        <f t="shared" si="338"/>
        <v>0</v>
      </c>
    </row>
    <row r="488" spans="1:84" ht="20.100000000000001" customHeight="1" x14ac:dyDescent="0.15">
      <c r="A488" s="252">
        <f>IF(A487="",ROW()-3-COUNTBLANK($A$4:$A487),A487+1)</f>
        <v>485</v>
      </c>
      <c r="B488" s="253">
        <f>IF(A488="","",IF(B487="",ROW()-3-COUNTBLANK($B$4:$B487),B487+1))</f>
        <v>485</v>
      </c>
      <c r="C488" s="239" t="str">
        <f t="shared" si="303"/>
        <v>S</v>
      </c>
      <c r="D488" s="240"/>
      <c r="E488" s="241" t="str">
        <f>IF(D488="","",COUNTIF($D$4:D488,D488))</f>
        <v/>
      </c>
      <c r="F488" s="310" t="str">
        <f>IF(D488="","",VLOOKUP(D488,'様式A-2'!$B$10:$E$434,4,0))</f>
        <v/>
      </c>
      <c r="G488" s="241"/>
      <c r="H488" s="241"/>
      <c r="I488" s="241"/>
      <c r="J488" s="241"/>
      <c r="K488" s="241"/>
      <c r="L488" s="346"/>
      <c r="M488" s="346"/>
      <c r="N488" s="346"/>
      <c r="O488" s="346"/>
      <c r="P488" s="388"/>
      <c r="Q488" s="242">
        <f t="shared" si="304"/>
        <v>0</v>
      </c>
      <c r="R488" s="243">
        <f t="shared" si="305"/>
        <v>0</v>
      </c>
      <c r="S488" s="243" t="str">
        <f t="shared" si="306"/>
        <v/>
      </c>
      <c r="T488" s="241"/>
      <c r="U488" s="241" t="str">
        <f t="shared" si="307"/>
        <v/>
      </c>
      <c r="V488" s="241" t="str">
        <f t="shared" si="341"/>
        <v/>
      </c>
      <c r="W488" s="241"/>
      <c r="X488" s="241"/>
      <c r="Y488" s="241" t="str">
        <f t="shared" si="308"/>
        <v/>
      </c>
      <c r="Z488" s="241" t="str">
        <f t="shared" si="309"/>
        <v/>
      </c>
      <c r="AA488" s="241" t="str">
        <f t="shared" si="300"/>
        <v/>
      </c>
      <c r="AB488" s="241" t="str">
        <f t="shared" si="310"/>
        <v/>
      </c>
      <c r="AC488" s="241" t="str">
        <f t="shared" si="311"/>
        <v/>
      </c>
      <c r="AD488" s="241" t="str">
        <f t="shared" si="312"/>
        <v/>
      </c>
      <c r="AE488" s="241" t="str">
        <f t="shared" si="301"/>
        <v/>
      </c>
      <c r="AF488" s="241" t="str">
        <f t="shared" si="302"/>
        <v/>
      </c>
      <c r="AG488" s="241"/>
      <c r="AH488" s="242" t="str">
        <f t="shared" si="340"/>
        <v/>
      </c>
      <c r="AI488" s="242" t="str">
        <f t="shared" si="313"/>
        <v/>
      </c>
      <c r="BG488" s="245">
        <f t="shared" si="314"/>
        <v>0</v>
      </c>
      <c r="BH488" s="242">
        <f t="shared" si="315"/>
        <v>0</v>
      </c>
      <c r="BI488" s="242">
        <f t="shared" si="316"/>
        <v>0</v>
      </c>
      <c r="BJ488" s="242">
        <f t="shared" si="317"/>
        <v>0</v>
      </c>
      <c r="BK488" s="351">
        <f t="shared" si="318"/>
        <v>0</v>
      </c>
      <c r="BL488" s="246">
        <f t="shared" si="319"/>
        <v>0</v>
      </c>
      <c r="BM488" s="243">
        <f t="shared" si="320"/>
        <v>0</v>
      </c>
      <c r="BN488" s="243">
        <f t="shared" si="321"/>
        <v>0</v>
      </c>
      <c r="BO488" s="247">
        <f t="shared" si="322"/>
        <v>0</v>
      </c>
      <c r="BP488" s="248">
        <f t="shared" si="323"/>
        <v>0</v>
      </c>
      <c r="BQ488" s="243">
        <f t="shared" si="324"/>
        <v>0</v>
      </c>
      <c r="BR488" s="243">
        <f t="shared" si="325"/>
        <v>0</v>
      </c>
      <c r="BS488" s="249">
        <f t="shared" si="326"/>
        <v>0</v>
      </c>
      <c r="BT488" s="255" t="str">
        <f t="shared" si="339"/>
        <v/>
      </c>
      <c r="BU488" s="350">
        <f t="shared" si="327"/>
        <v>0</v>
      </c>
      <c r="BV488" s="350">
        <f t="shared" si="328"/>
        <v>0</v>
      </c>
      <c r="BW488" s="350">
        <f t="shared" si="329"/>
        <v>0</v>
      </c>
      <c r="BX488" s="353">
        <f t="shared" si="330"/>
        <v>0</v>
      </c>
      <c r="BY488" s="246">
        <f t="shared" si="331"/>
        <v>0</v>
      </c>
      <c r="BZ488" s="243">
        <f t="shared" si="332"/>
        <v>0</v>
      </c>
      <c r="CA488" s="243">
        <f t="shared" si="333"/>
        <v>0</v>
      </c>
      <c r="CB488" s="247">
        <f t="shared" si="334"/>
        <v>0</v>
      </c>
      <c r="CC488" s="246">
        <f t="shared" si="335"/>
        <v>0</v>
      </c>
      <c r="CD488" s="243">
        <f t="shared" si="336"/>
        <v>0</v>
      </c>
      <c r="CE488" s="243">
        <f t="shared" si="337"/>
        <v>0</v>
      </c>
      <c r="CF488" s="243">
        <f t="shared" si="338"/>
        <v>0</v>
      </c>
    </row>
    <row r="489" spans="1:84" ht="20.100000000000001" customHeight="1" x14ac:dyDescent="0.15">
      <c r="A489" s="252">
        <f>IF(A488="",ROW()-3-COUNTBLANK($A$4:$A488),A488+1)</f>
        <v>486</v>
      </c>
      <c r="B489" s="253">
        <f>IF(A489="","",IF(B488="",ROW()-3-COUNTBLANK($B$4:$B488),B488+1))</f>
        <v>486</v>
      </c>
      <c r="C489" s="239" t="str">
        <f t="shared" si="303"/>
        <v>S</v>
      </c>
      <c r="D489" s="240"/>
      <c r="E489" s="241" t="str">
        <f>IF(D489="","",COUNTIF($D$4:D489,D489))</f>
        <v/>
      </c>
      <c r="F489" s="310" t="str">
        <f>IF(D489="","",VLOOKUP(D489,'様式A-2'!$B$10:$E$434,4,0))</f>
        <v/>
      </c>
      <c r="G489" s="241"/>
      <c r="H489" s="241"/>
      <c r="I489" s="241"/>
      <c r="J489" s="241"/>
      <c r="K489" s="241"/>
      <c r="L489" s="346"/>
      <c r="M489" s="346"/>
      <c r="N489" s="346"/>
      <c r="O489" s="346"/>
      <c r="P489" s="388"/>
      <c r="Q489" s="242">
        <f t="shared" si="304"/>
        <v>0</v>
      </c>
      <c r="R489" s="243">
        <f t="shared" si="305"/>
        <v>0</v>
      </c>
      <c r="S489" s="243" t="str">
        <f t="shared" si="306"/>
        <v/>
      </c>
      <c r="T489" s="241"/>
      <c r="U489" s="241" t="str">
        <f t="shared" si="307"/>
        <v/>
      </c>
      <c r="V489" s="241" t="str">
        <f t="shared" si="341"/>
        <v/>
      </c>
      <c r="W489" s="241"/>
      <c r="X489" s="241"/>
      <c r="Y489" s="241" t="str">
        <f t="shared" si="308"/>
        <v/>
      </c>
      <c r="Z489" s="241" t="str">
        <f t="shared" si="309"/>
        <v/>
      </c>
      <c r="AA489" s="241" t="str">
        <f t="shared" si="300"/>
        <v/>
      </c>
      <c r="AB489" s="241" t="str">
        <f t="shared" si="310"/>
        <v/>
      </c>
      <c r="AC489" s="241" t="str">
        <f t="shared" si="311"/>
        <v/>
      </c>
      <c r="AD489" s="241" t="str">
        <f t="shared" si="312"/>
        <v/>
      </c>
      <c r="AE489" s="241" t="str">
        <f t="shared" si="301"/>
        <v/>
      </c>
      <c r="AF489" s="241" t="str">
        <f t="shared" si="302"/>
        <v/>
      </c>
      <c r="AG489" s="241"/>
      <c r="AH489" s="242" t="str">
        <f t="shared" si="340"/>
        <v/>
      </c>
      <c r="AI489" s="242" t="str">
        <f t="shared" si="313"/>
        <v/>
      </c>
      <c r="BG489" s="245">
        <f t="shared" si="314"/>
        <v>0</v>
      </c>
      <c r="BH489" s="242">
        <f t="shared" si="315"/>
        <v>0</v>
      </c>
      <c r="BI489" s="242">
        <f t="shared" si="316"/>
        <v>0</v>
      </c>
      <c r="BJ489" s="242">
        <f t="shared" si="317"/>
        <v>0</v>
      </c>
      <c r="BK489" s="351">
        <f t="shared" si="318"/>
        <v>0</v>
      </c>
      <c r="BL489" s="246">
        <f t="shared" si="319"/>
        <v>0</v>
      </c>
      <c r="BM489" s="243">
        <f t="shared" si="320"/>
        <v>0</v>
      </c>
      <c r="BN489" s="243">
        <f t="shared" si="321"/>
        <v>0</v>
      </c>
      <c r="BO489" s="247">
        <f t="shared" si="322"/>
        <v>0</v>
      </c>
      <c r="BP489" s="248">
        <f t="shared" si="323"/>
        <v>0</v>
      </c>
      <c r="BQ489" s="243">
        <f t="shared" si="324"/>
        <v>0</v>
      </c>
      <c r="BR489" s="243">
        <f t="shared" si="325"/>
        <v>0</v>
      </c>
      <c r="BS489" s="249">
        <f t="shared" si="326"/>
        <v>0</v>
      </c>
      <c r="BT489" s="255" t="str">
        <f t="shared" si="339"/>
        <v/>
      </c>
      <c r="BU489" s="350">
        <f t="shared" si="327"/>
        <v>0</v>
      </c>
      <c r="BV489" s="350">
        <f t="shared" si="328"/>
        <v>0</v>
      </c>
      <c r="BW489" s="350">
        <f t="shared" si="329"/>
        <v>0</v>
      </c>
      <c r="BX489" s="353">
        <f t="shared" si="330"/>
        <v>0</v>
      </c>
      <c r="BY489" s="246">
        <f t="shared" si="331"/>
        <v>0</v>
      </c>
      <c r="BZ489" s="243">
        <f t="shared" si="332"/>
        <v>0</v>
      </c>
      <c r="CA489" s="243">
        <f t="shared" si="333"/>
        <v>0</v>
      </c>
      <c r="CB489" s="247">
        <f t="shared" si="334"/>
        <v>0</v>
      </c>
      <c r="CC489" s="246">
        <f t="shared" si="335"/>
        <v>0</v>
      </c>
      <c r="CD489" s="243">
        <f t="shared" si="336"/>
        <v>0</v>
      </c>
      <c r="CE489" s="243">
        <f t="shared" si="337"/>
        <v>0</v>
      </c>
      <c r="CF489" s="243">
        <f t="shared" si="338"/>
        <v>0</v>
      </c>
    </row>
    <row r="490" spans="1:84" ht="20.100000000000001" customHeight="1" x14ac:dyDescent="0.15">
      <c r="A490" s="252">
        <f>IF(A489="",ROW()-3-COUNTBLANK($A$4:$A489),A489+1)</f>
        <v>487</v>
      </c>
      <c r="B490" s="253">
        <f>IF(A490="","",IF(B489="",ROW()-3-COUNTBLANK($B$4:$B489),B489+1))</f>
        <v>487</v>
      </c>
      <c r="C490" s="239" t="str">
        <f t="shared" si="303"/>
        <v>S</v>
      </c>
      <c r="D490" s="240"/>
      <c r="E490" s="241" t="str">
        <f>IF(D490="","",COUNTIF($D$4:D490,D490))</f>
        <v/>
      </c>
      <c r="F490" s="310" t="str">
        <f>IF(D490="","",VLOOKUP(D490,'様式A-2'!$B$10:$E$434,4,0))</f>
        <v/>
      </c>
      <c r="G490" s="241"/>
      <c r="H490" s="241"/>
      <c r="I490" s="241"/>
      <c r="J490" s="241"/>
      <c r="K490" s="241"/>
      <c r="L490" s="346"/>
      <c r="M490" s="346"/>
      <c r="N490" s="346"/>
      <c r="O490" s="346"/>
      <c r="P490" s="388"/>
      <c r="Q490" s="242">
        <f t="shared" si="304"/>
        <v>0</v>
      </c>
      <c r="R490" s="243">
        <f t="shared" si="305"/>
        <v>0</v>
      </c>
      <c r="S490" s="243" t="str">
        <f t="shared" si="306"/>
        <v/>
      </c>
      <c r="T490" s="241"/>
      <c r="U490" s="241" t="str">
        <f t="shared" si="307"/>
        <v/>
      </c>
      <c r="V490" s="241" t="str">
        <f t="shared" si="341"/>
        <v/>
      </c>
      <c r="W490" s="241"/>
      <c r="X490" s="241"/>
      <c r="Y490" s="241" t="str">
        <f t="shared" si="308"/>
        <v/>
      </c>
      <c r="Z490" s="241" t="str">
        <f t="shared" si="309"/>
        <v/>
      </c>
      <c r="AA490" s="241" t="str">
        <f t="shared" si="300"/>
        <v/>
      </c>
      <c r="AB490" s="241" t="str">
        <f t="shared" si="310"/>
        <v/>
      </c>
      <c r="AC490" s="241" t="str">
        <f t="shared" si="311"/>
        <v/>
      </c>
      <c r="AD490" s="241" t="str">
        <f t="shared" si="312"/>
        <v/>
      </c>
      <c r="AE490" s="241" t="str">
        <f t="shared" si="301"/>
        <v/>
      </c>
      <c r="AF490" s="241" t="str">
        <f t="shared" si="302"/>
        <v/>
      </c>
      <c r="AG490" s="241"/>
      <c r="AH490" s="242" t="str">
        <f t="shared" si="340"/>
        <v/>
      </c>
      <c r="AI490" s="242" t="str">
        <f t="shared" si="313"/>
        <v/>
      </c>
      <c r="BG490" s="245">
        <f t="shared" si="314"/>
        <v>0</v>
      </c>
      <c r="BH490" s="242">
        <f t="shared" si="315"/>
        <v>0</v>
      </c>
      <c r="BI490" s="242">
        <f t="shared" si="316"/>
        <v>0</v>
      </c>
      <c r="BJ490" s="242">
        <f t="shared" si="317"/>
        <v>0</v>
      </c>
      <c r="BK490" s="351">
        <f t="shared" si="318"/>
        <v>0</v>
      </c>
      <c r="BL490" s="246">
        <f t="shared" si="319"/>
        <v>0</v>
      </c>
      <c r="BM490" s="243">
        <f t="shared" si="320"/>
        <v>0</v>
      </c>
      <c r="BN490" s="243">
        <f t="shared" si="321"/>
        <v>0</v>
      </c>
      <c r="BO490" s="247">
        <f t="shared" si="322"/>
        <v>0</v>
      </c>
      <c r="BP490" s="248">
        <f t="shared" si="323"/>
        <v>0</v>
      </c>
      <c r="BQ490" s="243">
        <f t="shared" si="324"/>
        <v>0</v>
      </c>
      <c r="BR490" s="243">
        <f t="shared" si="325"/>
        <v>0</v>
      </c>
      <c r="BS490" s="249">
        <f t="shared" si="326"/>
        <v>0</v>
      </c>
      <c r="BT490" s="255" t="str">
        <f t="shared" si="339"/>
        <v/>
      </c>
      <c r="BU490" s="350">
        <f t="shared" si="327"/>
        <v>0</v>
      </c>
      <c r="BV490" s="350">
        <f t="shared" si="328"/>
        <v>0</v>
      </c>
      <c r="BW490" s="350">
        <f t="shared" si="329"/>
        <v>0</v>
      </c>
      <c r="BX490" s="353">
        <f t="shared" si="330"/>
        <v>0</v>
      </c>
      <c r="BY490" s="246">
        <f t="shared" si="331"/>
        <v>0</v>
      </c>
      <c r="BZ490" s="243">
        <f t="shared" si="332"/>
        <v>0</v>
      </c>
      <c r="CA490" s="243">
        <f t="shared" si="333"/>
        <v>0</v>
      </c>
      <c r="CB490" s="247">
        <f t="shared" si="334"/>
        <v>0</v>
      </c>
      <c r="CC490" s="246">
        <f t="shared" si="335"/>
        <v>0</v>
      </c>
      <c r="CD490" s="243">
        <f t="shared" si="336"/>
        <v>0</v>
      </c>
      <c r="CE490" s="243">
        <f t="shared" si="337"/>
        <v>0</v>
      </c>
      <c r="CF490" s="243">
        <f t="shared" si="338"/>
        <v>0</v>
      </c>
    </row>
    <row r="491" spans="1:84" ht="20.100000000000001" customHeight="1" x14ac:dyDescent="0.15">
      <c r="A491" s="252">
        <f>IF(A490="",ROW()-3-COUNTBLANK($A$4:$A490),A490+1)</f>
        <v>488</v>
      </c>
      <c r="B491" s="253">
        <f>IF(A491="","",IF(B490="",ROW()-3-COUNTBLANK($B$4:$B490),B490+1))</f>
        <v>488</v>
      </c>
      <c r="C491" s="239" t="str">
        <f t="shared" si="303"/>
        <v>S</v>
      </c>
      <c r="D491" s="240"/>
      <c r="E491" s="241" t="str">
        <f>IF(D491="","",COUNTIF($D$4:D491,D491))</f>
        <v/>
      </c>
      <c r="F491" s="310" t="str">
        <f>IF(D491="","",VLOOKUP(D491,'様式A-2'!$B$10:$E$434,4,0))</f>
        <v/>
      </c>
      <c r="G491" s="241"/>
      <c r="H491" s="241"/>
      <c r="I491" s="241"/>
      <c r="J491" s="241"/>
      <c r="K491" s="241"/>
      <c r="L491" s="346"/>
      <c r="M491" s="346"/>
      <c r="N491" s="346"/>
      <c r="O491" s="346"/>
      <c r="P491" s="388"/>
      <c r="Q491" s="242">
        <f t="shared" si="304"/>
        <v>0</v>
      </c>
      <c r="R491" s="243">
        <f t="shared" si="305"/>
        <v>0</v>
      </c>
      <c r="S491" s="243" t="str">
        <f t="shared" si="306"/>
        <v/>
      </c>
      <c r="T491" s="241"/>
      <c r="U491" s="241" t="str">
        <f t="shared" si="307"/>
        <v/>
      </c>
      <c r="V491" s="241" t="str">
        <f t="shared" si="341"/>
        <v/>
      </c>
      <c r="W491" s="241"/>
      <c r="X491" s="241"/>
      <c r="Y491" s="241" t="str">
        <f t="shared" si="308"/>
        <v/>
      </c>
      <c r="Z491" s="241" t="str">
        <f t="shared" si="309"/>
        <v/>
      </c>
      <c r="AA491" s="241" t="str">
        <f t="shared" si="300"/>
        <v/>
      </c>
      <c r="AB491" s="241" t="str">
        <f t="shared" si="310"/>
        <v/>
      </c>
      <c r="AC491" s="241" t="str">
        <f t="shared" si="311"/>
        <v/>
      </c>
      <c r="AD491" s="241" t="str">
        <f t="shared" si="312"/>
        <v/>
      </c>
      <c r="AE491" s="241" t="str">
        <f t="shared" si="301"/>
        <v/>
      </c>
      <c r="AF491" s="241" t="str">
        <f t="shared" si="302"/>
        <v/>
      </c>
      <c r="AG491" s="241"/>
      <c r="AH491" s="242" t="str">
        <f t="shared" si="340"/>
        <v/>
      </c>
      <c r="AI491" s="242" t="str">
        <f t="shared" si="313"/>
        <v/>
      </c>
      <c r="BG491" s="245">
        <f t="shared" si="314"/>
        <v>0</v>
      </c>
      <c r="BH491" s="242">
        <f t="shared" si="315"/>
        <v>0</v>
      </c>
      <c r="BI491" s="242">
        <f t="shared" si="316"/>
        <v>0</v>
      </c>
      <c r="BJ491" s="242">
        <f t="shared" si="317"/>
        <v>0</v>
      </c>
      <c r="BK491" s="351">
        <f t="shared" si="318"/>
        <v>0</v>
      </c>
      <c r="BL491" s="246">
        <f t="shared" si="319"/>
        <v>0</v>
      </c>
      <c r="BM491" s="243">
        <f t="shared" si="320"/>
        <v>0</v>
      </c>
      <c r="BN491" s="243">
        <f t="shared" si="321"/>
        <v>0</v>
      </c>
      <c r="BO491" s="247">
        <f t="shared" si="322"/>
        <v>0</v>
      </c>
      <c r="BP491" s="248">
        <f t="shared" si="323"/>
        <v>0</v>
      </c>
      <c r="BQ491" s="243">
        <f t="shared" si="324"/>
        <v>0</v>
      </c>
      <c r="BR491" s="243">
        <f t="shared" si="325"/>
        <v>0</v>
      </c>
      <c r="BS491" s="249">
        <f t="shared" si="326"/>
        <v>0</v>
      </c>
      <c r="BT491" s="255" t="str">
        <f t="shared" si="339"/>
        <v/>
      </c>
      <c r="BU491" s="350">
        <f t="shared" si="327"/>
        <v>0</v>
      </c>
      <c r="BV491" s="350">
        <f t="shared" si="328"/>
        <v>0</v>
      </c>
      <c r="BW491" s="350">
        <f t="shared" si="329"/>
        <v>0</v>
      </c>
      <c r="BX491" s="353">
        <f t="shared" si="330"/>
        <v>0</v>
      </c>
      <c r="BY491" s="246">
        <f t="shared" si="331"/>
        <v>0</v>
      </c>
      <c r="BZ491" s="243">
        <f t="shared" si="332"/>
        <v>0</v>
      </c>
      <c r="CA491" s="243">
        <f t="shared" si="333"/>
        <v>0</v>
      </c>
      <c r="CB491" s="247">
        <f t="shared" si="334"/>
        <v>0</v>
      </c>
      <c r="CC491" s="246">
        <f t="shared" si="335"/>
        <v>0</v>
      </c>
      <c r="CD491" s="243">
        <f t="shared" si="336"/>
        <v>0</v>
      </c>
      <c r="CE491" s="243">
        <f t="shared" si="337"/>
        <v>0</v>
      </c>
      <c r="CF491" s="243">
        <f t="shared" si="338"/>
        <v>0</v>
      </c>
    </row>
    <row r="492" spans="1:84" ht="20.100000000000001" customHeight="1" x14ac:dyDescent="0.15">
      <c r="A492" s="252">
        <f>IF(A491="",ROW()-3-COUNTBLANK($A$4:$A491),A491+1)</f>
        <v>489</v>
      </c>
      <c r="B492" s="253">
        <f>IF(A492="","",IF(B491="",ROW()-3-COUNTBLANK($B$4:$B491),B491+1))</f>
        <v>489</v>
      </c>
      <c r="C492" s="239" t="str">
        <f t="shared" si="303"/>
        <v>S</v>
      </c>
      <c r="D492" s="240"/>
      <c r="E492" s="241" t="str">
        <f>IF(D492="","",COUNTIF($D$4:D492,D492))</f>
        <v/>
      </c>
      <c r="F492" s="310" t="str">
        <f>IF(D492="","",VLOOKUP(D492,'様式A-2'!$B$10:$E$434,4,0))</f>
        <v/>
      </c>
      <c r="G492" s="241"/>
      <c r="H492" s="241"/>
      <c r="I492" s="241"/>
      <c r="J492" s="241"/>
      <c r="K492" s="241"/>
      <c r="L492" s="346"/>
      <c r="M492" s="346"/>
      <c r="N492" s="346"/>
      <c r="O492" s="346"/>
      <c r="P492" s="388"/>
      <c r="Q492" s="242">
        <f t="shared" si="304"/>
        <v>0</v>
      </c>
      <c r="R492" s="243">
        <f t="shared" si="305"/>
        <v>0</v>
      </c>
      <c r="S492" s="243" t="str">
        <f t="shared" si="306"/>
        <v/>
      </c>
      <c r="T492" s="241"/>
      <c r="U492" s="241" t="str">
        <f t="shared" si="307"/>
        <v/>
      </c>
      <c r="V492" s="241" t="str">
        <f t="shared" si="341"/>
        <v/>
      </c>
      <c r="W492" s="241"/>
      <c r="X492" s="241"/>
      <c r="Y492" s="241" t="str">
        <f t="shared" si="308"/>
        <v/>
      </c>
      <c r="Z492" s="241" t="str">
        <f t="shared" si="309"/>
        <v/>
      </c>
      <c r="AA492" s="241" t="str">
        <f t="shared" si="300"/>
        <v/>
      </c>
      <c r="AB492" s="241" t="str">
        <f t="shared" si="310"/>
        <v/>
      </c>
      <c r="AC492" s="241" t="str">
        <f t="shared" si="311"/>
        <v/>
      </c>
      <c r="AD492" s="241" t="str">
        <f t="shared" si="312"/>
        <v/>
      </c>
      <c r="AE492" s="241" t="str">
        <f t="shared" si="301"/>
        <v/>
      </c>
      <c r="AF492" s="241" t="str">
        <f t="shared" si="302"/>
        <v/>
      </c>
      <c r="AG492" s="241"/>
      <c r="AH492" s="242" t="str">
        <f t="shared" si="340"/>
        <v/>
      </c>
      <c r="AI492" s="242" t="str">
        <f t="shared" si="313"/>
        <v/>
      </c>
      <c r="BG492" s="245">
        <f t="shared" si="314"/>
        <v>0</v>
      </c>
      <c r="BH492" s="242">
        <f t="shared" si="315"/>
        <v>0</v>
      </c>
      <c r="BI492" s="242">
        <f t="shared" si="316"/>
        <v>0</v>
      </c>
      <c r="BJ492" s="242">
        <f t="shared" si="317"/>
        <v>0</v>
      </c>
      <c r="BK492" s="351">
        <f t="shared" si="318"/>
        <v>0</v>
      </c>
      <c r="BL492" s="246">
        <f t="shared" si="319"/>
        <v>0</v>
      </c>
      <c r="BM492" s="243">
        <f t="shared" si="320"/>
        <v>0</v>
      </c>
      <c r="BN492" s="243">
        <f t="shared" si="321"/>
        <v>0</v>
      </c>
      <c r="BO492" s="247">
        <f t="shared" si="322"/>
        <v>0</v>
      </c>
      <c r="BP492" s="248">
        <f t="shared" si="323"/>
        <v>0</v>
      </c>
      <c r="BQ492" s="243">
        <f t="shared" si="324"/>
        <v>0</v>
      </c>
      <c r="BR492" s="243">
        <f t="shared" si="325"/>
        <v>0</v>
      </c>
      <c r="BS492" s="249">
        <f t="shared" si="326"/>
        <v>0</v>
      </c>
      <c r="BT492" s="255" t="str">
        <f t="shared" si="339"/>
        <v/>
      </c>
      <c r="BU492" s="350">
        <f t="shared" si="327"/>
        <v>0</v>
      </c>
      <c r="BV492" s="350">
        <f t="shared" si="328"/>
        <v>0</v>
      </c>
      <c r="BW492" s="350">
        <f t="shared" si="329"/>
        <v>0</v>
      </c>
      <c r="BX492" s="353">
        <f t="shared" si="330"/>
        <v>0</v>
      </c>
      <c r="BY492" s="246">
        <f t="shared" si="331"/>
        <v>0</v>
      </c>
      <c r="BZ492" s="243">
        <f t="shared" si="332"/>
        <v>0</v>
      </c>
      <c r="CA492" s="243">
        <f t="shared" si="333"/>
        <v>0</v>
      </c>
      <c r="CB492" s="247">
        <f t="shared" si="334"/>
        <v>0</v>
      </c>
      <c r="CC492" s="246">
        <f t="shared" si="335"/>
        <v>0</v>
      </c>
      <c r="CD492" s="243">
        <f t="shared" si="336"/>
        <v>0</v>
      </c>
      <c r="CE492" s="243">
        <f t="shared" si="337"/>
        <v>0</v>
      </c>
      <c r="CF492" s="243">
        <f t="shared" si="338"/>
        <v>0</v>
      </c>
    </row>
    <row r="493" spans="1:84" ht="20.100000000000001" customHeight="1" x14ac:dyDescent="0.15">
      <c r="A493" s="252">
        <f>IF(A492="",ROW()-3-COUNTBLANK($A$4:$A492),A492+1)</f>
        <v>490</v>
      </c>
      <c r="B493" s="253">
        <f>IF(A493="","",IF(B492="",ROW()-3-COUNTBLANK($B$4:$B492),B492+1))</f>
        <v>490</v>
      </c>
      <c r="C493" s="239" t="str">
        <f t="shared" si="303"/>
        <v>S</v>
      </c>
      <c r="D493" s="240"/>
      <c r="E493" s="241" t="str">
        <f>IF(D493="","",COUNTIF($D$4:D493,D493))</f>
        <v/>
      </c>
      <c r="F493" s="310" t="str">
        <f>IF(D493="","",VLOOKUP(D493,'様式A-2'!$B$10:$E$434,4,0))</f>
        <v/>
      </c>
      <c r="G493" s="241"/>
      <c r="H493" s="241"/>
      <c r="I493" s="241"/>
      <c r="J493" s="241"/>
      <c r="K493" s="241"/>
      <c r="L493" s="346"/>
      <c r="M493" s="346"/>
      <c r="N493" s="346"/>
      <c r="O493" s="346"/>
      <c r="P493" s="388"/>
      <c r="Q493" s="242">
        <f t="shared" si="304"/>
        <v>0</v>
      </c>
      <c r="R493" s="243">
        <f t="shared" si="305"/>
        <v>0</v>
      </c>
      <c r="S493" s="243" t="str">
        <f t="shared" si="306"/>
        <v/>
      </c>
      <c r="T493" s="241"/>
      <c r="U493" s="241" t="str">
        <f t="shared" si="307"/>
        <v/>
      </c>
      <c r="V493" s="241" t="str">
        <f t="shared" si="341"/>
        <v/>
      </c>
      <c r="W493" s="241"/>
      <c r="X493" s="241"/>
      <c r="Y493" s="241" t="str">
        <f t="shared" si="308"/>
        <v/>
      </c>
      <c r="Z493" s="241" t="str">
        <f t="shared" si="309"/>
        <v/>
      </c>
      <c r="AA493" s="241" t="str">
        <f t="shared" si="300"/>
        <v/>
      </c>
      <c r="AB493" s="241" t="str">
        <f t="shared" si="310"/>
        <v/>
      </c>
      <c r="AC493" s="241" t="str">
        <f t="shared" si="311"/>
        <v/>
      </c>
      <c r="AD493" s="241" t="str">
        <f t="shared" si="312"/>
        <v/>
      </c>
      <c r="AE493" s="241" t="str">
        <f t="shared" si="301"/>
        <v/>
      </c>
      <c r="AF493" s="241" t="str">
        <f t="shared" si="302"/>
        <v/>
      </c>
      <c r="AG493" s="241"/>
      <c r="AH493" s="242" t="str">
        <f t="shared" si="340"/>
        <v/>
      </c>
      <c r="AI493" s="242" t="str">
        <f t="shared" si="313"/>
        <v/>
      </c>
      <c r="BG493" s="245">
        <f t="shared" si="314"/>
        <v>0</v>
      </c>
      <c r="BH493" s="242">
        <f t="shared" si="315"/>
        <v>0</v>
      </c>
      <c r="BI493" s="242">
        <f t="shared" si="316"/>
        <v>0</v>
      </c>
      <c r="BJ493" s="242">
        <f t="shared" si="317"/>
        <v>0</v>
      </c>
      <c r="BK493" s="351">
        <f t="shared" si="318"/>
        <v>0</v>
      </c>
      <c r="BL493" s="246">
        <f t="shared" si="319"/>
        <v>0</v>
      </c>
      <c r="BM493" s="243">
        <f t="shared" si="320"/>
        <v>0</v>
      </c>
      <c r="BN493" s="243">
        <f t="shared" si="321"/>
        <v>0</v>
      </c>
      <c r="BO493" s="247">
        <f t="shared" si="322"/>
        <v>0</v>
      </c>
      <c r="BP493" s="248">
        <f t="shared" si="323"/>
        <v>0</v>
      </c>
      <c r="BQ493" s="243">
        <f t="shared" si="324"/>
        <v>0</v>
      </c>
      <c r="BR493" s="243">
        <f t="shared" si="325"/>
        <v>0</v>
      </c>
      <c r="BS493" s="249">
        <f t="shared" si="326"/>
        <v>0</v>
      </c>
      <c r="BT493" s="255" t="str">
        <f t="shared" si="339"/>
        <v/>
      </c>
      <c r="BU493" s="350">
        <f t="shared" si="327"/>
        <v>0</v>
      </c>
      <c r="BV493" s="350">
        <f t="shared" si="328"/>
        <v>0</v>
      </c>
      <c r="BW493" s="350">
        <f t="shared" si="329"/>
        <v>0</v>
      </c>
      <c r="BX493" s="353">
        <f t="shared" si="330"/>
        <v>0</v>
      </c>
      <c r="BY493" s="246">
        <f t="shared" si="331"/>
        <v>0</v>
      </c>
      <c r="BZ493" s="243">
        <f t="shared" si="332"/>
        <v>0</v>
      </c>
      <c r="CA493" s="243">
        <f t="shared" si="333"/>
        <v>0</v>
      </c>
      <c r="CB493" s="247">
        <f t="shared" si="334"/>
        <v>0</v>
      </c>
      <c r="CC493" s="246">
        <f t="shared" si="335"/>
        <v>0</v>
      </c>
      <c r="CD493" s="243">
        <f t="shared" si="336"/>
        <v>0</v>
      </c>
      <c r="CE493" s="243">
        <f t="shared" si="337"/>
        <v>0</v>
      </c>
      <c r="CF493" s="243">
        <f t="shared" si="338"/>
        <v>0</v>
      </c>
    </row>
    <row r="494" spans="1:84" ht="20.100000000000001" customHeight="1" x14ac:dyDescent="0.15">
      <c r="A494" s="252">
        <f>IF(A493="",ROW()-3-COUNTBLANK($A$4:$A493),A493+1)</f>
        <v>491</v>
      </c>
      <c r="B494" s="253">
        <f>IF(A494="","",IF(B493="",ROW()-3-COUNTBLANK($B$4:$B493),B493+1))</f>
        <v>491</v>
      </c>
      <c r="C494" s="239" t="str">
        <f t="shared" si="303"/>
        <v>S</v>
      </c>
      <c r="D494" s="240"/>
      <c r="E494" s="241" t="str">
        <f>IF(D494="","",COUNTIF($D$4:D494,D494))</f>
        <v/>
      </c>
      <c r="F494" s="310" t="str">
        <f>IF(D494="","",VLOOKUP(D494,'様式A-2'!$B$10:$E$434,4,0))</f>
        <v/>
      </c>
      <c r="G494" s="241"/>
      <c r="H494" s="241"/>
      <c r="I494" s="241"/>
      <c r="J494" s="241"/>
      <c r="K494" s="241"/>
      <c r="L494" s="346"/>
      <c r="M494" s="346"/>
      <c r="N494" s="346"/>
      <c r="O494" s="346"/>
      <c r="P494" s="388"/>
      <c r="Q494" s="242">
        <f t="shared" si="304"/>
        <v>0</v>
      </c>
      <c r="R494" s="243">
        <f t="shared" si="305"/>
        <v>0</v>
      </c>
      <c r="S494" s="243" t="str">
        <f t="shared" si="306"/>
        <v/>
      </c>
      <c r="T494" s="241"/>
      <c r="U494" s="241" t="str">
        <f t="shared" si="307"/>
        <v/>
      </c>
      <c r="V494" s="241" t="str">
        <f t="shared" si="341"/>
        <v/>
      </c>
      <c r="W494" s="241"/>
      <c r="X494" s="241"/>
      <c r="Y494" s="241" t="str">
        <f t="shared" si="308"/>
        <v/>
      </c>
      <c r="Z494" s="241" t="str">
        <f t="shared" si="309"/>
        <v/>
      </c>
      <c r="AA494" s="241" t="str">
        <f t="shared" si="300"/>
        <v/>
      </c>
      <c r="AB494" s="241" t="str">
        <f t="shared" si="310"/>
        <v/>
      </c>
      <c r="AC494" s="241" t="str">
        <f t="shared" si="311"/>
        <v/>
      </c>
      <c r="AD494" s="241" t="str">
        <f t="shared" si="312"/>
        <v/>
      </c>
      <c r="AE494" s="241" t="str">
        <f t="shared" si="301"/>
        <v/>
      </c>
      <c r="AF494" s="241" t="str">
        <f t="shared" si="302"/>
        <v/>
      </c>
      <c r="AG494" s="241"/>
      <c r="AH494" s="242" t="str">
        <f t="shared" si="340"/>
        <v/>
      </c>
      <c r="AI494" s="242" t="str">
        <f t="shared" si="313"/>
        <v/>
      </c>
      <c r="BG494" s="245">
        <f t="shared" si="314"/>
        <v>0</v>
      </c>
      <c r="BH494" s="242">
        <f t="shared" si="315"/>
        <v>0</v>
      </c>
      <c r="BI494" s="242">
        <f t="shared" si="316"/>
        <v>0</v>
      </c>
      <c r="BJ494" s="242">
        <f t="shared" si="317"/>
        <v>0</v>
      </c>
      <c r="BK494" s="351">
        <f t="shared" si="318"/>
        <v>0</v>
      </c>
      <c r="BL494" s="246">
        <f t="shared" si="319"/>
        <v>0</v>
      </c>
      <c r="BM494" s="243">
        <f t="shared" si="320"/>
        <v>0</v>
      </c>
      <c r="BN494" s="243">
        <f t="shared" si="321"/>
        <v>0</v>
      </c>
      <c r="BO494" s="247">
        <f t="shared" si="322"/>
        <v>0</v>
      </c>
      <c r="BP494" s="248">
        <f t="shared" si="323"/>
        <v>0</v>
      </c>
      <c r="BQ494" s="243">
        <f t="shared" si="324"/>
        <v>0</v>
      </c>
      <c r="BR494" s="243">
        <f t="shared" si="325"/>
        <v>0</v>
      </c>
      <c r="BS494" s="249">
        <f t="shared" si="326"/>
        <v>0</v>
      </c>
      <c r="BT494" s="255" t="str">
        <f t="shared" si="339"/>
        <v/>
      </c>
      <c r="BU494" s="350">
        <f t="shared" si="327"/>
        <v>0</v>
      </c>
      <c r="BV494" s="350">
        <f t="shared" si="328"/>
        <v>0</v>
      </c>
      <c r="BW494" s="350">
        <f t="shared" si="329"/>
        <v>0</v>
      </c>
      <c r="BX494" s="353">
        <f t="shared" si="330"/>
        <v>0</v>
      </c>
      <c r="BY494" s="246">
        <f t="shared" si="331"/>
        <v>0</v>
      </c>
      <c r="BZ494" s="243">
        <f t="shared" si="332"/>
        <v>0</v>
      </c>
      <c r="CA494" s="243">
        <f t="shared" si="333"/>
        <v>0</v>
      </c>
      <c r="CB494" s="247">
        <f t="shared" si="334"/>
        <v>0</v>
      </c>
      <c r="CC494" s="246">
        <f t="shared" si="335"/>
        <v>0</v>
      </c>
      <c r="CD494" s="243">
        <f t="shared" si="336"/>
        <v>0</v>
      </c>
      <c r="CE494" s="243">
        <f t="shared" si="337"/>
        <v>0</v>
      </c>
      <c r="CF494" s="243">
        <f t="shared" si="338"/>
        <v>0</v>
      </c>
    </row>
    <row r="495" spans="1:84" ht="20.100000000000001" customHeight="1" x14ac:dyDescent="0.15">
      <c r="A495" s="252">
        <f>IF(A494="",ROW()-3-COUNTBLANK($A$4:$A494),A494+1)</f>
        <v>492</v>
      </c>
      <c r="B495" s="253">
        <f>IF(A495="","",IF(B494="",ROW()-3-COUNTBLANK($B$4:$B494),B494+1))</f>
        <v>492</v>
      </c>
      <c r="C495" s="239" t="str">
        <f t="shared" si="303"/>
        <v>S</v>
      </c>
      <c r="D495" s="240"/>
      <c r="E495" s="241" t="str">
        <f>IF(D495="","",COUNTIF($D$4:D495,D495))</f>
        <v/>
      </c>
      <c r="F495" s="310" t="str">
        <f>IF(D495="","",VLOOKUP(D495,'様式A-2'!$B$10:$E$434,4,0))</f>
        <v/>
      </c>
      <c r="G495" s="241"/>
      <c r="H495" s="241"/>
      <c r="I495" s="241"/>
      <c r="J495" s="241"/>
      <c r="K495" s="241"/>
      <c r="L495" s="346"/>
      <c r="M495" s="346"/>
      <c r="N495" s="346"/>
      <c r="O495" s="346"/>
      <c r="P495" s="388"/>
      <c r="Q495" s="242">
        <f t="shared" si="304"/>
        <v>0</v>
      </c>
      <c r="R495" s="243">
        <f t="shared" si="305"/>
        <v>0</v>
      </c>
      <c r="S495" s="243" t="str">
        <f t="shared" si="306"/>
        <v/>
      </c>
      <c r="T495" s="241"/>
      <c r="U495" s="241" t="str">
        <f t="shared" si="307"/>
        <v/>
      </c>
      <c r="V495" s="241" t="str">
        <f t="shared" si="341"/>
        <v/>
      </c>
      <c r="W495" s="241"/>
      <c r="X495" s="241"/>
      <c r="Y495" s="241" t="str">
        <f t="shared" si="308"/>
        <v/>
      </c>
      <c r="Z495" s="241" t="str">
        <f t="shared" si="309"/>
        <v/>
      </c>
      <c r="AA495" s="241" t="str">
        <f t="shared" si="300"/>
        <v/>
      </c>
      <c r="AB495" s="241" t="str">
        <f t="shared" si="310"/>
        <v/>
      </c>
      <c r="AC495" s="241" t="str">
        <f t="shared" si="311"/>
        <v/>
      </c>
      <c r="AD495" s="241" t="str">
        <f t="shared" si="312"/>
        <v/>
      </c>
      <c r="AE495" s="241" t="str">
        <f t="shared" si="301"/>
        <v/>
      </c>
      <c r="AF495" s="241" t="str">
        <f t="shared" si="302"/>
        <v/>
      </c>
      <c r="AG495" s="241"/>
      <c r="AH495" s="242" t="str">
        <f t="shared" si="340"/>
        <v/>
      </c>
      <c r="AI495" s="242" t="str">
        <f t="shared" si="313"/>
        <v/>
      </c>
      <c r="BG495" s="245">
        <f t="shared" si="314"/>
        <v>0</v>
      </c>
      <c r="BH495" s="242">
        <f t="shared" si="315"/>
        <v>0</v>
      </c>
      <c r="BI495" s="242">
        <f t="shared" si="316"/>
        <v>0</v>
      </c>
      <c r="BJ495" s="242">
        <f t="shared" si="317"/>
        <v>0</v>
      </c>
      <c r="BK495" s="351">
        <f t="shared" si="318"/>
        <v>0</v>
      </c>
      <c r="BL495" s="246">
        <f t="shared" si="319"/>
        <v>0</v>
      </c>
      <c r="BM495" s="243">
        <f t="shared" si="320"/>
        <v>0</v>
      </c>
      <c r="BN495" s="243">
        <f t="shared" si="321"/>
        <v>0</v>
      </c>
      <c r="BO495" s="247">
        <f t="shared" si="322"/>
        <v>0</v>
      </c>
      <c r="BP495" s="248">
        <f t="shared" si="323"/>
        <v>0</v>
      </c>
      <c r="BQ495" s="243">
        <f t="shared" si="324"/>
        <v>0</v>
      </c>
      <c r="BR495" s="243">
        <f t="shared" si="325"/>
        <v>0</v>
      </c>
      <c r="BS495" s="249">
        <f t="shared" si="326"/>
        <v>0</v>
      </c>
      <c r="BT495" s="255" t="str">
        <f t="shared" si="339"/>
        <v/>
      </c>
      <c r="BU495" s="350">
        <f t="shared" si="327"/>
        <v>0</v>
      </c>
      <c r="BV495" s="350">
        <f t="shared" si="328"/>
        <v>0</v>
      </c>
      <c r="BW495" s="350">
        <f t="shared" si="329"/>
        <v>0</v>
      </c>
      <c r="BX495" s="353">
        <f t="shared" si="330"/>
        <v>0</v>
      </c>
      <c r="BY495" s="246">
        <f t="shared" si="331"/>
        <v>0</v>
      </c>
      <c r="BZ495" s="243">
        <f t="shared" si="332"/>
        <v>0</v>
      </c>
      <c r="CA495" s="243">
        <f t="shared" si="333"/>
        <v>0</v>
      </c>
      <c r="CB495" s="247">
        <f t="shared" si="334"/>
        <v>0</v>
      </c>
      <c r="CC495" s="246">
        <f t="shared" si="335"/>
        <v>0</v>
      </c>
      <c r="CD495" s="243">
        <f t="shared" si="336"/>
        <v>0</v>
      </c>
      <c r="CE495" s="243">
        <f t="shared" si="337"/>
        <v>0</v>
      </c>
      <c r="CF495" s="243">
        <f t="shared" si="338"/>
        <v>0</v>
      </c>
    </row>
    <row r="496" spans="1:84" ht="20.100000000000001" customHeight="1" x14ac:dyDescent="0.15">
      <c r="A496" s="252">
        <f>IF(A495="",ROW()-3-COUNTBLANK($A$4:$A495),A495+1)</f>
        <v>493</v>
      </c>
      <c r="B496" s="253">
        <f>IF(A496="","",IF(B495="",ROW()-3-COUNTBLANK($B$4:$B495),B495+1))</f>
        <v>493</v>
      </c>
      <c r="C496" s="239" t="str">
        <f t="shared" si="303"/>
        <v>S</v>
      </c>
      <c r="D496" s="240"/>
      <c r="E496" s="241" t="str">
        <f>IF(D496="","",COUNTIF($D$4:D496,D496))</f>
        <v/>
      </c>
      <c r="F496" s="310" t="str">
        <f>IF(D496="","",VLOOKUP(D496,'様式A-2'!$B$10:$E$434,4,0))</f>
        <v/>
      </c>
      <c r="G496" s="241"/>
      <c r="H496" s="241"/>
      <c r="I496" s="241"/>
      <c r="J496" s="241"/>
      <c r="K496" s="241"/>
      <c r="L496" s="346"/>
      <c r="M496" s="346"/>
      <c r="N496" s="346"/>
      <c r="O496" s="346"/>
      <c r="P496" s="388"/>
      <c r="Q496" s="242">
        <f t="shared" si="304"/>
        <v>0</v>
      </c>
      <c r="R496" s="243">
        <f t="shared" si="305"/>
        <v>0</v>
      </c>
      <c r="S496" s="243" t="str">
        <f t="shared" si="306"/>
        <v/>
      </c>
      <c r="T496" s="241"/>
      <c r="U496" s="241" t="str">
        <f t="shared" si="307"/>
        <v/>
      </c>
      <c r="V496" s="241" t="str">
        <f t="shared" si="341"/>
        <v/>
      </c>
      <c r="W496" s="241"/>
      <c r="X496" s="241"/>
      <c r="Y496" s="241" t="str">
        <f t="shared" si="308"/>
        <v/>
      </c>
      <c r="Z496" s="241" t="str">
        <f t="shared" si="309"/>
        <v/>
      </c>
      <c r="AA496" s="241" t="str">
        <f t="shared" si="300"/>
        <v/>
      </c>
      <c r="AB496" s="241" t="str">
        <f t="shared" si="310"/>
        <v/>
      </c>
      <c r="AC496" s="241" t="str">
        <f t="shared" si="311"/>
        <v/>
      </c>
      <c r="AD496" s="241" t="str">
        <f t="shared" si="312"/>
        <v/>
      </c>
      <c r="AE496" s="241" t="str">
        <f t="shared" si="301"/>
        <v/>
      </c>
      <c r="AF496" s="241" t="str">
        <f t="shared" si="302"/>
        <v/>
      </c>
      <c r="AG496" s="241"/>
      <c r="AH496" s="242" t="str">
        <f t="shared" si="340"/>
        <v/>
      </c>
      <c r="AI496" s="242" t="str">
        <f t="shared" si="313"/>
        <v/>
      </c>
      <c r="BG496" s="245">
        <f t="shared" si="314"/>
        <v>0</v>
      </c>
      <c r="BH496" s="242">
        <f t="shared" si="315"/>
        <v>0</v>
      </c>
      <c r="BI496" s="242">
        <f t="shared" si="316"/>
        <v>0</v>
      </c>
      <c r="BJ496" s="242">
        <f t="shared" si="317"/>
        <v>0</v>
      </c>
      <c r="BK496" s="351">
        <f t="shared" si="318"/>
        <v>0</v>
      </c>
      <c r="BL496" s="246">
        <f t="shared" si="319"/>
        <v>0</v>
      </c>
      <c r="BM496" s="243">
        <f t="shared" si="320"/>
        <v>0</v>
      </c>
      <c r="BN496" s="243">
        <f t="shared" si="321"/>
        <v>0</v>
      </c>
      <c r="BO496" s="247">
        <f t="shared" si="322"/>
        <v>0</v>
      </c>
      <c r="BP496" s="248">
        <f t="shared" si="323"/>
        <v>0</v>
      </c>
      <c r="BQ496" s="243">
        <f t="shared" si="324"/>
        <v>0</v>
      </c>
      <c r="BR496" s="243">
        <f t="shared" si="325"/>
        <v>0</v>
      </c>
      <c r="BS496" s="249">
        <f t="shared" si="326"/>
        <v>0</v>
      </c>
      <c r="BT496" s="255" t="str">
        <f t="shared" si="339"/>
        <v/>
      </c>
      <c r="BU496" s="350">
        <f t="shared" si="327"/>
        <v>0</v>
      </c>
      <c r="BV496" s="350">
        <f t="shared" si="328"/>
        <v>0</v>
      </c>
      <c r="BW496" s="350">
        <f t="shared" si="329"/>
        <v>0</v>
      </c>
      <c r="BX496" s="353">
        <f t="shared" si="330"/>
        <v>0</v>
      </c>
      <c r="BY496" s="246">
        <f t="shared" si="331"/>
        <v>0</v>
      </c>
      <c r="BZ496" s="243">
        <f t="shared" si="332"/>
        <v>0</v>
      </c>
      <c r="CA496" s="243">
        <f t="shared" si="333"/>
        <v>0</v>
      </c>
      <c r="CB496" s="247">
        <f t="shared" si="334"/>
        <v>0</v>
      </c>
      <c r="CC496" s="246">
        <f t="shared" si="335"/>
        <v>0</v>
      </c>
      <c r="CD496" s="243">
        <f t="shared" si="336"/>
        <v>0</v>
      </c>
      <c r="CE496" s="243">
        <f t="shared" si="337"/>
        <v>0</v>
      </c>
      <c r="CF496" s="243">
        <f t="shared" si="338"/>
        <v>0</v>
      </c>
    </row>
    <row r="497" spans="1:84" ht="20.100000000000001" customHeight="1" x14ac:dyDescent="0.15">
      <c r="A497" s="252">
        <f>IF(A496="",ROW()-3-COUNTBLANK($A$4:$A496),A496+1)</f>
        <v>494</v>
      </c>
      <c r="B497" s="253">
        <f>IF(A497="","",IF(B496="",ROW()-3-COUNTBLANK($B$4:$B496),B496+1))</f>
        <v>494</v>
      </c>
      <c r="C497" s="239" t="str">
        <f t="shared" si="303"/>
        <v>S</v>
      </c>
      <c r="D497" s="240"/>
      <c r="E497" s="241" t="str">
        <f>IF(D497="","",COUNTIF($D$4:D497,D497))</f>
        <v/>
      </c>
      <c r="F497" s="310" t="str">
        <f>IF(D497="","",VLOOKUP(D497,'様式A-2'!$B$10:$E$434,4,0))</f>
        <v/>
      </c>
      <c r="G497" s="241"/>
      <c r="H497" s="241"/>
      <c r="I497" s="241"/>
      <c r="J497" s="241"/>
      <c r="K497" s="241"/>
      <c r="L497" s="346"/>
      <c r="M497" s="346"/>
      <c r="N497" s="346"/>
      <c r="O497" s="346"/>
      <c r="P497" s="388"/>
      <c r="Q497" s="242">
        <f t="shared" si="304"/>
        <v>0</v>
      </c>
      <c r="R497" s="243">
        <f t="shared" si="305"/>
        <v>0</v>
      </c>
      <c r="S497" s="243" t="str">
        <f t="shared" si="306"/>
        <v/>
      </c>
      <c r="T497" s="241"/>
      <c r="U497" s="241" t="str">
        <f t="shared" si="307"/>
        <v/>
      </c>
      <c r="V497" s="241" t="str">
        <f t="shared" si="341"/>
        <v/>
      </c>
      <c r="W497" s="241"/>
      <c r="X497" s="241"/>
      <c r="Y497" s="241" t="str">
        <f t="shared" si="308"/>
        <v/>
      </c>
      <c r="Z497" s="241" t="str">
        <f t="shared" si="309"/>
        <v/>
      </c>
      <c r="AA497" s="241" t="str">
        <f t="shared" si="300"/>
        <v/>
      </c>
      <c r="AB497" s="241" t="str">
        <f t="shared" si="310"/>
        <v/>
      </c>
      <c r="AC497" s="241" t="str">
        <f t="shared" si="311"/>
        <v/>
      </c>
      <c r="AD497" s="241" t="str">
        <f t="shared" si="312"/>
        <v/>
      </c>
      <c r="AE497" s="241" t="str">
        <f t="shared" si="301"/>
        <v/>
      </c>
      <c r="AF497" s="241" t="str">
        <f t="shared" si="302"/>
        <v/>
      </c>
      <c r="AG497" s="241"/>
      <c r="AH497" s="242" t="str">
        <f t="shared" si="340"/>
        <v/>
      </c>
      <c r="AI497" s="242" t="str">
        <f t="shared" si="313"/>
        <v/>
      </c>
      <c r="BG497" s="245">
        <f t="shared" si="314"/>
        <v>0</v>
      </c>
      <c r="BH497" s="242">
        <f t="shared" si="315"/>
        <v>0</v>
      </c>
      <c r="BI497" s="242">
        <f t="shared" si="316"/>
        <v>0</v>
      </c>
      <c r="BJ497" s="242">
        <f t="shared" si="317"/>
        <v>0</v>
      </c>
      <c r="BK497" s="351">
        <f t="shared" si="318"/>
        <v>0</v>
      </c>
      <c r="BL497" s="246">
        <f t="shared" si="319"/>
        <v>0</v>
      </c>
      <c r="BM497" s="243">
        <f t="shared" si="320"/>
        <v>0</v>
      </c>
      <c r="BN497" s="243">
        <f t="shared" si="321"/>
        <v>0</v>
      </c>
      <c r="BO497" s="247">
        <f t="shared" si="322"/>
        <v>0</v>
      </c>
      <c r="BP497" s="248">
        <f t="shared" si="323"/>
        <v>0</v>
      </c>
      <c r="BQ497" s="243">
        <f t="shared" si="324"/>
        <v>0</v>
      </c>
      <c r="BR497" s="243">
        <f t="shared" si="325"/>
        <v>0</v>
      </c>
      <c r="BS497" s="249">
        <f t="shared" si="326"/>
        <v>0</v>
      </c>
      <c r="BT497" s="255" t="str">
        <f t="shared" si="339"/>
        <v/>
      </c>
      <c r="BU497" s="350">
        <f t="shared" si="327"/>
        <v>0</v>
      </c>
      <c r="BV497" s="350">
        <f t="shared" si="328"/>
        <v>0</v>
      </c>
      <c r="BW497" s="350">
        <f t="shared" si="329"/>
        <v>0</v>
      </c>
      <c r="BX497" s="353">
        <f t="shared" si="330"/>
        <v>0</v>
      </c>
      <c r="BY497" s="246">
        <f t="shared" si="331"/>
        <v>0</v>
      </c>
      <c r="BZ497" s="243">
        <f t="shared" si="332"/>
        <v>0</v>
      </c>
      <c r="CA497" s="243">
        <f t="shared" si="333"/>
        <v>0</v>
      </c>
      <c r="CB497" s="247">
        <f t="shared" si="334"/>
        <v>0</v>
      </c>
      <c r="CC497" s="246">
        <f t="shared" si="335"/>
        <v>0</v>
      </c>
      <c r="CD497" s="243">
        <f t="shared" si="336"/>
        <v>0</v>
      </c>
      <c r="CE497" s="243">
        <f t="shared" si="337"/>
        <v>0</v>
      </c>
      <c r="CF497" s="243">
        <f t="shared" si="338"/>
        <v>0</v>
      </c>
    </row>
    <row r="498" spans="1:84" ht="20.100000000000001" customHeight="1" x14ac:dyDescent="0.15">
      <c r="A498" s="252">
        <f>IF(A497="",ROW()-3-COUNTBLANK($A$4:$A497),A497+1)</f>
        <v>495</v>
      </c>
      <c r="B498" s="253">
        <f>IF(A498="","",IF(B497="",ROW()-3-COUNTBLANK($B$4:$B497),B497+1))</f>
        <v>495</v>
      </c>
      <c r="C498" s="239" t="str">
        <f t="shared" si="303"/>
        <v>S</v>
      </c>
      <c r="D498" s="240"/>
      <c r="E498" s="241" t="str">
        <f>IF(D498="","",COUNTIF($D$4:D498,D498))</f>
        <v/>
      </c>
      <c r="F498" s="310" t="str">
        <f>IF(D498="","",VLOOKUP(D498,'様式A-2'!$B$10:$E$434,4,0))</f>
        <v/>
      </c>
      <c r="G498" s="241"/>
      <c r="H498" s="241"/>
      <c r="I498" s="241"/>
      <c r="J498" s="241"/>
      <c r="K498" s="241"/>
      <c r="L498" s="346"/>
      <c r="M498" s="346"/>
      <c r="N498" s="346"/>
      <c r="O498" s="346"/>
      <c r="P498" s="388"/>
      <c r="Q498" s="242">
        <f t="shared" si="304"/>
        <v>0</v>
      </c>
      <c r="R498" s="243">
        <f t="shared" si="305"/>
        <v>0</v>
      </c>
      <c r="S498" s="243" t="str">
        <f t="shared" si="306"/>
        <v/>
      </c>
      <c r="T498" s="241"/>
      <c r="U498" s="241" t="str">
        <f t="shared" si="307"/>
        <v/>
      </c>
      <c r="V498" s="241" t="str">
        <f t="shared" si="341"/>
        <v/>
      </c>
      <c r="W498" s="241"/>
      <c r="X498" s="241"/>
      <c r="Y498" s="241" t="str">
        <f t="shared" si="308"/>
        <v/>
      </c>
      <c r="Z498" s="241" t="str">
        <f t="shared" si="309"/>
        <v/>
      </c>
      <c r="AA498" s="241" t="str">
        <f t="shared" si="300"/>
        <v/>
      </c>
      <c r="AB498" s="241" t="str">
        <f t="shared" si="310"/>
        <v/>
      </c>
      <c r="AC498" s="241" t="str">
        <f t="shared" si="311"/>
        <v/>
      </c>
      <c r="AD498" s="241" t="str">
        <f t="shared" si="312"/>
        <v/>
      </c>
      <c r="AE498" s="241" t="str">
        <f t="shared" si="301"/>
        <v/>
      </c>
      <c r="AF498" s="241" t="str">
        <f t="shared" si="302"/>
        <v/>
      </c>
      <c r="AG498" s="241"/>
      <c r="AH498" s="242" t="str">
        <f t="shared" si="340"/>
        <v/>
      </c>
      <c r="AI498" s="242" t="str">
        <f t="shared" si="313"/>
        <v/>
      </c>
      <c r="BG498" s="245">
        <f t="shared" si="314"/>
        <v>0</v>
      </c>
      <c r="BH498" s="242">
        <f t="shared" si="315"/>
        <v>0</v>
      </c>
      <c r="BI498" s="242">
        <f t="shared" si="316"/>
        <v>0</v>
      </c>
      <c r="BJ498" s="242">
        <f t="shared" si="317"/>
        <v>0</v>
      </c>
      <c r="BK498" s="351">
        <f t="shared" si="318"/>
        <v>0</v>
      </c>
      <c r="BL498" s="246">
        <f t="shared" si="319"/>
        <v>0</v>
      </c>
      <c r="BM498" s="243">
        <f t="shared" si="320"/>
        <v>0</v>
      </c>
      <c r="BN498" s="243">
        <f t="shared" si="321"/>
        <v>0</v>
      </c>
      <c r="BO498" s="247">
        <f t="shared" si="322"/>
        <v>0</v>
      </c>
      <c r="BP498" s="248">
        <f t="shared" si="323"/>
        <v>0</v>
      </c>
      <c r="BQ498" s="243">
        <f t="shared" si="324"/>
        <v>0</v>
      </c>
      <c r="BR498" s="243">
        <f t="shared" si="325"/>
        <v>0</v>
      </c>
      <c r="BS498" s="249">
        <f t="shared" si="326"/>
        <v>0</v>
      </c>
      <c r="BT498" s="255" t="str">
        <f t="shared" si="339"/>
        <v/>
      </c>
      <c r="BU498" s="350">
        <f t="shared" si="327"/>
        <v>0</v>
      </c>
      <c r="BV498" s="350">
        <f t="shared" si="328"/>
        <v>0</v>
      </c>
      <c r="BW498" s="350">
        <f t="shared" si="329"/>
        <v>0</v>
      </c>
      <c r="BX498" s="353">
        <f t="shared" si="330"/>
        <v>0</v>
      </c>
      <c r="BY498" s="246">
        <f t="shared" si="331"/>
        <v>0</v>
      </c>
      <c r="BZ498" s="243">
        <f t="shared" si="332"/>
        <v>0</v>
      </c>
      <c r="CA498" s="243">
        <f t="shared" si="333"/>
        <v>0</v>
      </c>
      <c r="CB498" s="247">
        <f t="shared" si="334"/>
        <v>0</v>
      </c>
      <c r="CC498" s="246">
        <f t="shared" si="335"/>
        <v>0</v>
      </c>
      <c r="CD498" s="243">
        <f t="shared" si="336"/>
        <v>0</v>
      </c>
      <c r="CE498" s="243">
        <f t="shared" si="337"/>
        <v>0</v>
      </c>
      <c r="CF498" s="243">
        <f t="shared" si="338"/>
        <v>0</v>
      </c>
    </row>
    <row r="499" spans="1:84" ht="20.100000000000001" customHeight="1" x14ac:dyDescent="0.15">
      <c r="A499" s="252">
        <f>IF(A498="",ROW()-3-COUNTBLANK($A$4:$A498),A498+1)</f>
        <v>496</v>
      </c>
      <c r="B499" s="253">
        <f>IF(A499="","",IF(B498="",ROW()-3-COUNTBLANK($B$4:$B498),B498+1))</f>
        <v>496</v>
      </c>
      <c r="C499" s="239" t="str">
        <f t="shared" si="303"/>
        <v>S</v>
      </c>
      <c r="D499" s="240"/>
      <c r="E499" s="241" t="str">
        <f>IF(D499="","",COUNTIF($D$4:D499,D499))</f>
        <v/>
      </c>
      <c r="F499" s="310" t="str">
        <f>IF(D499="","",VLOOKUP(D499,'様式A-2'!$B$10:$E$434,4,0))</f>
        <v/>
      </c>
      <c r="G499" s="241"/>
      <c r="H499" s="241"/>
      <c r="I499" s="241"/>
      <c r="J499" s="241"/>
      <c r="K499" s="241"/>
      <c r="L499" s="346"/>
      <c r="M499" s="346"/>
      <c r="N499" s="346"/>
      <c r="O499" s="346"/>
      <c r="P499" s="388"/>
      <c r="Q499" s="242">
        <f t="shared" si="304"/>
        <v>0</v>
      </c>
      <c r="R499" s="243">
        <f t="shared" si="305"/>
        <v>0</v>
      </c>
      <c r="S499" s="243" t="str">
        <f t="shared" si="306"/>
        <v/>
      </c>
      <c r="T499" s="241"/>
      <c r="U499" s="241" t="str">
        <f t="shared" si="307"/>
        <v/>
      </c>
      <c r="V499" s="241" t="str">
        <f t="shared" si="341"/>
        <v/>
      </c>
      <c r="W499" s="241"/>
      <c r="X499" s="241"/>
      <c r="Y499" s="241" t="str">
        <f t="shared" si="308"/>
        <v/>
      </c>
      <c r="Z499" s="241" t="str">
        <f t="shared" si="309"/>
        <v/>
      </c>
      <c r="AA499" s="241" t="str">
        <f t="shared" si="300"/>
        <v/>
      </c>
      <c r="AB499" s="241" t="str">
        <f t="shared" si="310"/>
        <v/>
      </c>
      <c r="AC499" s="241" t="str">
        <f t="shared" si="311"/>
        <v/>
      </c>
      <c r="AD499" s="241" t="str">
        <f t="shared" si="312"/>
        <v/>
      </c>
      <c r="AE499" s="241" t="str">
        <f t="shared" si="301"/>
        <v/>
      </c>
      <c r="AF499" s="241" t="str">
        <f t="shared" si="302"/>
        <v/>
      </c>
      <c r="AG499" s="241"/>
      <c r="AH499" s="242" t="str">
        <f t="shared" si="340"/>
        <v/>
      </c>
      <c r="AI499" s="242" t="str">
        <f t="shared" si="313"/>
        <v/>
      </c>
      <c r="BG499" s="245">
        <f t="shared" si="314"/>
        <v>0</v>
      </c>
      <c r="BH499" s="242">
        <f t="shared" si="315"/>
        <v>0</v>
      </c>
      <c r="BI499" s="242">
        <f t="shared" si="316"/>
        <v>0</v>
      </c>
      <c r="BJ499" s="242">
        <f t="shared" si="317"/>
        <v>0</v>
      </c>
      <c r="BK499" s="351">
        <f t="shared" si="318"/>
        <v>0</v>
      </c>
      <c r="BL499" s="246">
        <f t="shared" si="319"/>
        <v>0</v>
      </c>
      <c r="BM499" s="243">
        <f t="shared" si="320"/>
        <v>0</v>
      </c>
      <c r="BN499" s="243">
        <f t="shared" si="321"/>
        <v>0</v>
      </c>
      <c r="BO499" s="247">
        <f t="shared" si="322"/>
        <v>0</v>
      </c>
      <c r="BP499" s="248">
        <f t="shared" si="323"/>
        <v>0</v>
      </c>
      <c r="BQ499" s="243">
        <f t="shared" si="324"/>
        <v>0</v>
      </c>
      <c r="BR499" s="243">
        <f t="shared" si="325"/>
        <v>0</v>
      </c>
      <c r="BS499" s="249">
        <f t="shared" si="326"/>
        <v>0</v>
      </c>
      <c r="BT499" s="255" t="str">
        <f t="shared" si="339"/>
        <v/>
      </c>
      <c r="BU499" s="350">
        <f t="shared" si="327"/>
        <v>0</v>
      </c>
      <c r="BV499" s="350">
        <f t="shared" si="328"/>
        <v>0</v>
      </c>
      <c r="BW499" s="350">
        <f t="shared" si="329"/>
        <v>0</v>
      </c>
      <c r="BX499" s="353">
        <f t="shared" si="330"/>
        <v>0</v>
      </c>
      <c r="BY499" s="246">
        <f t="shared" si="331"/>
        <v>0</v>
      </c>
      <c r="BZ499" s="243">
        <f t="shared" si="332"/>
        <v>0</v>
      </c>
      <c r="CA499" s="243">
        <f t="shared" si="333"/>
        <v>0</v>
      </c>
      <c r="CB499" s="247">
        <f t="shared" si="334"/>
        <v>0</v>
      </c>
      <c r="CC499" s="246">
        <f t="shared" si="335"/>
        <v>0</v>
      </c>
      <c r="CD499" s="243">
        <f t="shared" si="336"/>
        <v>0</v>
      </c>
      <c r="CE499" s="243">
        <f t="shared" si="337"/>
        <v>0</v>
      </c>
      <c r="CF499" s="243">
        <f t="shared" si="338"/>
        <v>0</v>
      </c>
    </row>
    <row r="500" spans="1:84" ht="20.100000000000001" customHeight="1" x14ac:dyDescent="0.15">
      <c r="A500" s="252">
        <f>IF(A499="",ROW()-3-COUNTBLANK($A$4:$A499),A499+1)</f>
        <v>497</v>
      </c>
      <c r="B500" s="253">
        <f>IF(A500="","",IF(B499="",ROW()-3-COUNTBLANK($B$4:$B499),B499+1))</f>
        <v>497</v>
      </c>
      <c r="C500" s="239" t="str">
        <f t="shared" si="303"/>
        <v>S</v>
      </c>
      <c r="D500" s="240"/>
      <c r="E500" s="241" t="str">
        <f>IF(D500="","",COUNTIF($D$4:D500,D500))</f>
        <v/>
      </c>
      <c r="F500" s="310" t="str">
        <f>IF(D500="","",VLOOKUP(D500,'様式A-2'!$B$10:$E$434,4,0))</f>
        <v/>
      </c>
      <c r="G500" s="241"/>
      <c r="H500" s="241"/>
      <c r="I500" s="241"/>
      <c r="J500" s="241"/>
      <c r="K500" s="241"/>
      <c r="L500" s="346"/>
      <c r="M500" s="346"/>
      <c r="N500" s="346"/>
      <c r="O500" s="346"/>
      <c r="P500" s="388"/>
      <c r="Q500" s="242">
        <f t="shared" si="304"/>
        <v>0</v>
      </c>
      <c r="R500" s="243">
        <f t="shared" si="305"/>
        <v>0</v>
      </c>
      <c r="S500" s="243" t="str">
        <f t="shared" si="306"/>
        <v/>
      </c>
      <c r="T500" s="241"/>
      <c r="U500" s="241" t="str">
        <f t="shared" si="307"/>
        <v/>
      </c>
      <c r="V500" s="241" t="str">
        <f t="shared" si="341"/>
        <v/>
      </c>
      <c r="W500" s="241"/>
      <c r="X500" s="241"/>
      <c r="Y500" s="241" t="str">
        <f t="shared" si="308"/>
        <v/>
      </c>
      <c r="Z500" s="241" t="str">
        <f t="shared" si="309"/>
        <v/>
      </c>
      <c r="AA500" s="241" t="str">
        <f t="shared" si="300"/>
        <v/>
      </c>
      <c r="AB500" s="241" t="str">
        <f t="shared" si="310"/>
        <v/>
      </c>
      <c r="AC500" s="241" t="str">
        <f t="shared" si="311"/>
        <v/>
      </c>
      <c r="AD500" s="241" t="str">
        <f t="shared" si="312"/>
        <v/>
      </c>
      <c r="AE500" s="241" t="str">
        <f t="shared" si="301"/>
        <v/>
      </c>
      <c r="AF500" s="241" t="str">
        <f t="shared" si="302"/>
        <v/>
      </c>
      <c r="AG500" s="241"/>
      <c r="AH500" s="242" t="str">
        <f t="shared" si="340"/>
        <v/>
      </c>
      <c r="AI500" s="242" t="str">
        <f t="shared" si="313"/>
        <v/>
      </c>
      <c r="BG500" s="245">
        <f t="shared" si="314"/>
        <v>0</v>
      </c>
      <c r="BH500" s="242">
        <f t="shared" si="315"/>
        <v>0</v>
      </c>
      <c r="BI500" s="242">
        <f t="shared" si="316"/>
        <v>0</v>
      </c>
      <c r="BJ500" s="242">
        <f t="shared" si="317"/>
        <v>0</v>
      </c>
      <c r="BK500" s="351">
        <f t="shared" si="318"/>
        <v>0</v>
      </c>
      <c r="BL500" s="246">
        <f t="shared" si="319"/>
        <v>0</v>
      </c>
      <c r="BM500" s="243">
        <f t="shared" si="320"/>
        <v>0</v>
      </c>
      <c r="BN500" s="243">
        <f t="shared" si="321"/>
        <v>0</v>
      </c>
      <c r="BO500" s="247">
        <f t="shared" si="322"/>
        <v>0</v>
      </c>
      <c r="BP500" s="248">
        <f t="shared" si="323"/>
        <v>0</v>
      </c>
      <c r="BQ500" s="243">
        <f t="shared" si="324"/>
        <v>0</v>
      </c>
      <c r="BR500" s="243">
        <f t="shared" si="325"/>
        <v>0</v>
      </c>
      <c r="BS500" s="249">
        <f t="shared" si="326"/>
        <v>0</v>
      </c>
      <c r="BT500" s="255" t="str">
        <f t="shared" si="339"/>
        <v/>
      </c>
      <c r="BU500" s="350">
        <f t="shared" si="327"/>
        <v>0</v>
      </c>
      <c r="BV500" s="350">
        <f t="shared" si="328"/>
        <v>0</v>
      </c>
      <c r="BW500" s="350">
        <f t="shared" si="329"/>
        <v>0</v>
      </c>
      <c r="BX500" s="353">
        <f t="shared" si="330"/>
        <v>0</v>
      </c>
      <c r="BY500" s="246">
        <f t="shared" si="331"/>
        <v>0</v>
      </c>
      <c r="BZ500" s="243">
        <f t="shared" si="332"/>
        <v>0</v>
      </c>
      <c r="CA500" s="243">
        <f t="shared" si="333"/>
        <v>0</v>
      </c>
      <c r="CB500" s="247">
        <f t="shared" si="334"/>
        <v>0</v>
      </c>
      <c r="CC500" s="246">
        <f t="shared" si="335"/>
        <v>0</v>
      </c>
      <c r="CD500" s="243">
        <f t="shared" si="336"/>
        <v>0</v>
      </c>
      <c r="CE500" s="243">
        <f t="shared" si="337"/>
        <v>0</v>
      </c>
      <c r="CF500" s="243">
        <f t="shared" si="338"/>
        <v>0</v>
      </c>
    </row>
    <row r="501" spans="1:84" ht="20.100000000000001" customHeight="1" x14ac:dyDescent="0.15">
      <c r="A501" s="252">
        <f>IF(A500="",ROW()-3-COUNTBLANK($A$4:$A500),A500+1)</f>
        <v>498</v>
      </c>
      <c r="B501" s="253">
        <f>IF(A501="","",IF(B500="",ROW()-3-COUNTBLANK($B$4:$B500),B500+1))</f>
        <v>498</v>
      </c>
      <c r="C501" s="239" t="str">
        <f t="shared" si="303"/>
        <v>S</v>
      </c>
      <c r="D501" s="240"/>
      <c r="E501" s="241" t="str">
        <f>IF(D501="","",COUNTIF($D$4:D501,D501))</f>
        <v/>
      </c>
      <c r="F501" s="310" t="str">
        <f>IF(D501="","",VLOOKUP(D501,'様式A-2'!$B$10:$E$434,4,0))</f>
        <v/>
      </c>
      <c r="G501" s="241"/>
      <c r="H501" s="241"/>
      <c r="I501" s="241"/>
      <c r="J501" s="241"/>
      <c r="K501" s="241"/>
      <c r="L501" s="346"/>
      <c r="M501" s="346"/>
      <c r="N501" s="346"/>
      <c r="O501" s="346"/>
      <c r="P501" s="388"/>
      <c r="Q501" s="242">
        <f t="shared" si="304"/>
        <v>0</v>
      </c>
      <c r="R501" s="243">
        <f t="shared" si="305"/>
        <v>0</v>
      </c>
      <c r="S501" s="243" t="str">
        <f t="shared" si="306"/>
        <v/>
      </c>
      <c r="T501" s="241"/>
      <c r="U501" s="241" t="str">
        <f t="shared" si="307"/>
        <v/>
      </c>
      <c r="V501" s="241" t="str">
        <f t="shared" si="341"/>
        <v/>
      </c>
      <c r="W501" s="241"/>
      <c r="X501" s="241"/>
      <c r="Y501" s="241" t="str">
        <f t="shared" si="308"/>
        <v/>
      </c>
      <c r="Z501" s="241" t="str">
        <f t="shared" si="309"/>
        <v/>
      </c>
      <c r="AA501" s="241" t="str">
        <f t="shared" si="300"/>
        <v/>
      </c>
      <c r="AB501" s="241" t="str">
        <f t="shared" si="310"/>
        <v/>
      </c>
      <c r="AC501" s="241" t="str">
        <f t="shared" si="311"/>
        <v/>
      </c>
      <c r="AD501" s="241" t="str">
        <f t="shared" si="312"/>
        <v/>
      </c>
      <c r="AE501" s="241" t="str">
        <f t="shared" si="301"/>
        <v/>
      </c>
      <c r="AF501" s="241" t="str">
        <f t="shared" si="302"/>
        <v/>
      </c>
      <c r="AG501" s="241"/>
      <c r="AH501" s="242" t="str">
        <f t="shared" si="340"/>
        <v/>
      </c>
      <c r="AI501" s="242" t="str">
        <f t="shared" si="313"/>
        <v/>
      </c>
      <c r="BG501" s="245">
        <f t="shared" si="314"/>
        <v>0</v>
      </c>
      <c r="BH501" s="242">
        <f t="shared" si="315"/>
        <v>0</v>
      </c>
      <c r="BI501" s="242">
        <f t="shared" si="316"/>
        <v>0</v>
      </c>
      <c r="BJ501" s="242">
        <f t="shared" si="317"/>
        <v>0</v>
      </c>
      <c r="BK501" s="351">
        <f t="shared" si="318"/>
        <v>0</v>
      </c>
      <c r="BL501" s="246">
        <f t="shared" si="319"/>
        <v>0</v>
      </c>
      <c r="BM501" s="243">
        <f t="shared" si="320"/>
        <v>0</v>
      </c>
      <c r="BN501" s="243">
        <f t="shared" si="321"/>
        <v>0</v>
      </c>
      <c r="BO501" s="247">
        <f t="shared" si="322"/>
        <v>0</v>
      </c>
      <c r="BP501" s="248">
        <f t="shared" si="323"/>
        <v>0</v>
      </c>
      <c r="BQ501" s="243">
        <f t="shared" si="324"/>
        <v>0</v>
      </c>
      <c r="BR501" s="243">
        <f t="shared" si="325"/>
        <v>0</v>
      </c>
      <c r="BS501" s="249">
        <f t="shared" si="326"/>
        <v>0</v>
      </c>
      <c r="BT501" s="255" t="str">
        <f t="shared" si="339"/>
        <v/>
      </c>
      <c r="BU501" s="350">
        <f t="shared" si="327"/>
        <v>0</v>
      </c>
      <c r="BV501" s="350">
        <f t="shared" si="328"/>
        <v>0</v>
      </c>
      <c r="BW501" s="350">
        <f t="shared" si="329"/>
        <v>0</v>
      </c>
      <c r="BX501" s="353">
        <f t="shared" si="330"/>
        <v>0</v>
      </c>
      <c r="BY501" s="246">
        <f t="shared" si="331"/>
        <v>0</v>
      </c>
      <c r="BZ501" s="243">
        <f t="shared" si="332"/>
        <v>0</v>
      </c>
      <c r="CA501" s="243">
        <f t="shared" si="333"/>
        <v>0</v>
      </c>
      <c r="CB501" s="247">
        <f t="shared" si="334"/>
        <v>0</v>
      </c>
      <c r="CC501" s="246">
        <f t="shared" si="335"/>
        <v>0</v>
      </c>
      <c r="CD501" s="243">
        <f t="shared" si="336"/>
        <v>0</v>
      </c>
      <c r="CE501" s="243">
        <f t="shared" si="337"/>
        <v>0</v>
      </c>
      <c r="CF501" s="243">
        <f t="shared" si="338"/>
        <v>0</v>
      </c>
    </row>
    <row r="502" spans="1:84" ht="20.100000000000001" customHeight="1" x14ac:dyDescent="0.15">
      <c r="A502" s="252">
        <f>IF(A501="",ROW()-3-COUNTBLANK($A$4:$A501),A501+1)</f>
        <v>499</v>
      </c>
      <c r="B502" s="253">
        <f>IF(A502="","",IF(B501="",ROW()-3-COUNTBLANK($B$4:$B501),B501+1))</f>
        <v>499</v>
      </c>
      <c r="C502" s="239" t="str">
        <f t="shared" si="303"/>
        <v>S</v>
      </c>
      <c r="D502" s="240"/>
      <c r="E502" s="241" t="str">
        <f>IF(D502="","",COUNTIF($D$4:D502,D502))</f>
        <v/>
      </c>
      <c r="F502" s="310" t="str">
        <f>IF(D502="","",VLOOKUP(D502,'様式A-2'!$B$10:$E$434,4,0))</f>
        <v/>
      </c>
      <c r="G502" s="241"/>
      <c r="H502" s="241"/>
      <c r="I502" s="241"/>
      <c r="J502" s="241"/>
      <c r="K502" s="241"/>
      <c r="L502" s="346"/>
      <c r="M502" s="346"/>
      <c r="N502" s="346"/>
      <c r="O502" s="346"/>
      <c r="P502" s="388"/>
      <c r="Q502" s="242">
        <f t="shared" si="304"/>
        <v>0</v>
      </c>
      <c r="R502" s="243">
        <f t="shared" si="305"/>
        <v>0</v>
      </c>
      <c r="S502" s="243" t="str">
        <f t="shared" si="306"/>
        <v/>
      </c>
      <c r="T502" s="241"/>
      <c r="U502" s="241" t="str">
        <f t="shared" si="307"/>
        <v/>
      </c>
      <c r="V502" s="241" t="str">
        <f t="shared" si="341"/>
        <v/>
      </c>
      <c r="W502" s="241"/>
      <c r="X502" s="241"/>
      <c r="Y502" s="241" t="str">
        <f t="shared" si="308"/>
        <v/>
      </c>
      <c r="Z502" s="241" t="str">
        <f t="shared" si="309"/>
        <v/>
      </c>
      <c r="AA502" s="241" t="str">
        <f t="shared" si="300"/>
        <v/>
      </c>
      <c r="AB502" s="241" t="str">
        <f t="shared" si="310"/>
        <v/>
      </c>
      <c r="AC502" s="241" t="str">
        <f t="shared" si="311"/>
        <v/>
      </c>
      <c r="AD502" s="241" t="str">
        <f t="shared" si="312"/>
        <v/>
      </c>
      <c r="AE502" s="241" t="str">
        <f t="shared" si="301"/>
        <v/>
      </c>
      <c r="AF502" s="241" t="str">
        <f t="shared" si="302"/>
        <v/>
      </c>
      <c r="AG502" s="241"/>
      <c r="AH502" s="242" t="str">
        <f t="shared" si="340"/>
        <v/>
      </c>
      <c r="AI502" s="242" t="str">
        <f t="shared" si="313"/>
        <v/>
      </c>
      <c r="BG502" s="245">
        <f t="shared" si="314"/>
        <v>0</v>
      </c>
      <c r="BH502" s="242">
        <f t="shared" si="315"/>
        <v>0</v>
      </c>
      <c r="BI502" s="242">
        <f t="shared" si="316"/>
        <v>0</v>
      </c>
      <c r="BJ502" s="242">
        <f t="shared" si="317"/>
        <v>0</v>
      </c>
      <c r="BK502" s="351">
        <f t="shared" si="318"/>
        <v>0</v>
      </c>
      <c r="BL502" s="246">
        <f t="shared" si="319"/>
        <v>0</v>
      </c>
      <c r="BM502" s="243">
        <f t="shared" si="320"/>
        <v>0</v>
      </c>
      <c r="BN502" s="243">
        <f t="shared" si="321"/>
        <v>0</v>
      </c>
      <c r="BO502" s="247">
        <f t="shared" si="322"/>
        <v>0</v>
      </c>
      <c r="BP502" s="248">
        <f t="shared" si="323"/>
        <v>0</v>
      </c>
      <c r="BQ502" s="243">
        <f t="shared" si="324"/>
        <v>0</v>
      </c>
      <c r="BR502" s="243">
        <f t="shared" si="325"/>
        <v>0</v>
      </c>
      <c r="BS502" s="249">
        <f t="shared" si="326"/>
        <v>0</v>
      </c>
      <c r="BT502" s="255" t="str">
        <f t="shared" si="339"/>
        <v/>
      </c>
      <c r="BU502" s="350">
        <f t="shared" si="327"/>
        <v>0</v>
      </c>
      <c r="BV502" s="350">
        <f t="shared" si="328"/>
        <v>0</v>
      </c>
      <c r="BW502" s="350">
        <f t="shared" si="329"/>
        <v>0</v>
      </c>
      <c r="BX502" s="353">
        <f t="shared" si="330"/>
        <v>0</v>
      </c>
      <c r="BY502" s="246">
        <f t="shared" si="331"/>
        <v>0</v>
      </c>
      <c r="BZ502" s="243">
        <f t="shared" si="332"/>
        <v>0</v>
      </c>
      <c r="CA502" s="243">
        <f t="shared" si="333"/>
        <v>0</v>
      </c>
      <c r="CB502" s="247">
        <f t="shared" si="334"/>
        <v>0</v>
      </c>
      <c r="CC502" s="246">
        <f t="shared" si="335"/>
        <v>0</v>
      </c>
      <c r="CD502" s="243">
        <f t="shared" si="336"/>
        <v>0</v>
      </c>
      <c r="CE502" s="243">
        <f t="shared" si="337"/>
        <v>0</v>
      </c>
      <c r="CF502" s="243">
        <f t="shared" si="338"/>
        <v>0</v>
      </c>
    </row>
    <row r="503" spans="1:84" ht="20.100000000000001" customHeight="1" x14ac:dyDescent="0.15">
      <c r="A503" s="252">
        <f>IF(A502="",ROW()-3-COUNTBLANK($A$4:$A502),A502+1)</f>
        <v>500</v>
      </c>
      <c r="B503" s="253">
        <f>IF(A503="","",IF(B502="",ROW()-3-COUNTBLANK($B$4:$B502),B502+1))</f>
        <v>500</v>
      </c>
      <c r="C503" s="239" t="str">
        <f t="shared" si="303"/>
        <v>S</v>
      </c>
      <c r="D503" s="240"/>
      <c r="E503" s="241" t="str">
        <f>IF(D503="","",COUNTIF($D$4:D503,D503))</f>
        <v/>
      </c>
      <c r="F503" s="310" t="str">
        <f>IF(D503="","",VLOOKUP(D503,'様式A-2'!$B$10:$E$434,4,0))</f>
        <v/>
      </c>
      <c r="G503" s="241"/>
      <c r="H503" s="241"/>
      <c r="I503" s="241"/>
      <c r="J503" s="241"/>
      <c r="K503" s="241"/>
      <c r="L503" s="346"/>
      <c r="M503" s="346"/>
      <c r="N503" s="346"/>
      <c r="O503" s="346"/>
      <c r="P503" s="388"/>
      <c r="Q503" s="242">
        <f t="shared" si="304"/>
        <v>0</v>
      </c>
      <c r="R503" s="243">
        <f t="shared" si="305"/>
        <v>0</v>
      </c>
      <c r="S503" s="243" t="str">
        <f t="shared" si="306"/>
        <v/>
      </c>
      <c r="T503" s="241"/>
      <c r="U503" s="241" t="str">
        <f t="shared" si="307"/>
        <v/>
      </c>
      <c r="V503" s="241" t="str">
        <f t="shared" si="341"/>
        <v/>
      </c>
      <c r="W503" s="241"/>
      <c r="X503" s="241"/>
      <c r="Y503" s="241" t="str">
        <f t="shared" si="308"/>
        <v/>
      </c>
      <c r="Z503" s="241" t="str">
        <f t="shared" si="309"/>
        <v/>
      </c>
      <c r="AA503" s="241" t="str">
        <f t="shared" si="300"/>
        <v/>
      </c>
      <c r="AB503" s="241" t="str">
        <f t="shared" si="310"/>
        <v/>
      </c>
      <c r="AC503" s="241" t="str">
        <f t="shared" si="311"/>
        <v/>
      </c>
      <c r="AD503" s="241" t="str">
        <f t="shared" si="312"/>
        <v/>
      </c>
      <c r="AE503" s="241" t="str">
        <f t="shared" si="301"/>
        <v/>
      </c>
      <c r="AF503" s="241" t="str">
        <f t="shared" si="302"/>
        <v/>
      </c>
      <c r="AG503" s="241"/>
      <c r="AH503" s="242" t="str">
        <f t="shared" si="340"/>
        <v/>
      </c>
      <c r="AI503" s="242" t="str">
        <f t="shared" si="313"/>
        <v/>
      </c>
      <c r="BG503" s="245">
        <f t="shared" si="314"/>
        <v>0</v>
      </c>
      <c r="BH503" s="242">
        <f t="shared" si="315"/>
        <v>0</v>
      </c>
      <c r="BI503" s="242">
        <f t="shared" si="316"/>
        <v>0</v>
      </c>
      <c r="BJ503" s="242">
        <f t="shared" si="317"/>
        <v>0</v>
      </c>
      <c r="BK503" s="351">
        <f t="shared" si="318"/>
        <v>0</v>
      </c>
      <c r="BL503" s="246">
        <f t="shared" si="319"/>
        <v>0</v>
      </c>
      <c r="BM503" s="243">
        <f t="shared" si="320"/>
        <v>0</v>
      </c>
      <c r="BN503" s="243">
        <f t="shared" si="321"/>
        <v>0</v>
      </c>
      <c r="BO503" s="247">
        <f t="shared" si="322"/>
        <v>0</v>
      </c>
      <c r="BP503" s="248">
        <f t="shared" si="323"/>
        <v>0</v>
      </c>
      <c r="BQ503" s="243">
        <f t="shared" si="324"/>
        <v>0</v>
      </c>
      <c r="BR503" s="243">
        <f t="shared" si="325"/>
        <v>0</v>
      </c>
      <c r="BS503" s="249">
        <f t="shared" si="326"/>
        <v>0</v>
      </c>
      <c r="BT503" s="255" t="str">
        <f t="shared" si="339"/>
        <v/>
      </c>
      <c r="BU503" s="350">
        <f t="shared" si="327"/>
        <v>0</v>
      </c>
      <c r="BV503" s="350">
        <f t="shared" si="328"/>
        <v>0</v>
      </c>
      <c r="BW503" s="350">
        <f t="shared" si="329"/>
        <v>0</v>
      </c>
      <c r="BX503" s="353">
        <f t="shared" si="330"/>
        <v>0</v>
      </c>
      <c r="BY503" s="246">
        <f t="shared" si="331"/>
        <v>0</v>
      </c>
      <c r="BZ503" s="243">
        <f t="shared" si="332"/>
        <v>0</v>
      </c>
      <c r="CA503" s="243">
        <f t="shared" si="333"/>
        <v>0</v>
      </c>
      <c r="CB503" s="247">
        <f t="shared" si="334"/>
        <v>0</v>
      </c>
      <c r="CC503" s="246">
        <f t="shared" si="335"/>
        <v>0</v>
      </c>
      <c r="CD503" s="243">
        <f t="shared" si="336"/>
        <v>0</v>
      </c>
      <c r="CE503" s="243">
        <f t="shared" si="337"/>
        <v>0</v>
      </c>
      <c r="CF503" s="243">
        <f t="shared" si="338"/>
        <v>0</v>
      </c>
    </row>
    <row r="504" spans="1:84" ht="20.100000000000001" customHeight="1" x14ac:dyDescent="0.15">
      <c r="A504" s="252">
        <f>IF(A503="",ROW()-3-COUNTBLANK($A$4:$A503),A503+1)</f>
        <v>501</v>
      </c>
      <c r="B504" s="253">
        <f>IF(A504="","",IF(B503="",ROW()-3-COUNTBLANK($B$4:$B503),B503+1))</f>
        <v>501</v>
      </c>
      <c r="C504" s="239" t="str">
        <f t="shared" si="303"/>
        <v>S</v>
      </c>
      <c r="D504" s="240"/>
      <c r="E504" s="241" t="str">
        <f>IF(D504="","",COUNTIF($D$4:D504,D504))</f>
        <v/>
      </c>
      <c r="F504" s="310" t="str">
        <f>IF(D504="","",VLOOKUP(D504,'様式A-2'!$B$10:$E$434,4,0))</f>
        <v/>
      </c>
      <c r="G504" s="241"/>
      <c r="H504" s="241"/>
      <c r="I504" s="241"/>
      <c r="J504" s="241"/>
      <c r="K504" s="241"/>
      <c r="L504" s="346"/>
      <c r="M504" s="346"/>
      <c r="N504" s="346"/>
      <c r="O504" s="346"/>
      <c r="P504" s="388"/>
      <c r="Q504" s="242">
        <f t="shared" si="304"/>
        <v>0</v>
      </c>
      <c r="R504" s="243">
        <f t="shared" si="305"/>
        <v>0</v>
      </c>
      <c r="S504" s="243" t="str">
        <f t="shared" si="306"/>
        <v/>
      </c>
      <c r="T504" s="241"/>
      <c r="U504" s="241" t="str">
        <f t="shared" si="307"/>
        <v/>
      </c>
      <c r="V504" s="241" t="str">
        <f t="shared" si="341"/>
        <v/>
      </c>
      <c r="W504" s="241"/>
      <c r="X504" s="241"/>
      <c r="Y504" s="241" t="str">
        <f t="shared" si="308"/>
        <v/>
      </c>
      <c r="Z504" s="241" t="str">
        <f t="shared" si="309"/>
        <v/>
      </c>
      <c r="AA504" s="241" t="str">
        <f t="shared" si="300"/>
        <v/>
      </c>
      <c r="AB504" s="241" t="str">
        <f t="shared" si="310"/>
        <v/>
      </c>
      <c r="AC504" s="241" t="str">
        <f t="shared" si="311"/>
        <v/>
      </c>
      <c r="AD504" s="241" t="str">
        <f t="shared" si="312"/>
        <v/>
      </c>
      <c r="AE504" s="241" t="str">
        <f t="shared" si="301"/>
        <v/>
      </c>
      <c r="AF504" s="241" t="str">
        <f t="shared" si="302"/>
        <v/>
      </c>
      <c r="AG504" s="241"/>
      <c r="AH504" s="242" t="str">
        <f t="shared" si="340"/>
        <v/>
      </c>
      <c r="AI504" s="242" t="str">
        <f t="shared" si="313"/>
        <v/>
      </c>
      <c r="BG504" s="245">
        <f t="shared" si="314"/>
        <v>0</v>
      </c>
      <c r="BH504" s="242">
        <f t="shared" si="315"/>
        <v>0</v>
      </c>
      <c r="BI504" s="242">
        <f t="shared" si="316"/>
        <v>0</v>
      </c>
      <c r="BJ504" s="242">
        <f t="shared" si="317"/>
        <v>0</v>
      </c>
      <c r="BK504" s="351">
        <f t="shared" si="318"/>
        <v>0</v>
      </c>
      <c r="BL504" s="246">
        <f t="shared" si="319"/>
        <v>0</v>
      </c>
      <c r="BM504" s="243">
        <f t="shared" si="320"/>
        <v>0</v>
      </c>
      <c r="BN504" s="243">
        <f t="shared" si="321"/>
        <v>0</v>
      </c>
      <c r="BO504" s="247">
        <f t="shared" si="322"/>
        <v>0</v>
      </c>
      <c r="BP504" s="248">
        <f t="shared" si="323"/>
        <v>0</v>
      </c>
      <c r="BQ504" s="243">
        <f t="shared" si="324"/>
        <v>0</v>
      </c>
      <c r="BR504" s="243">
        <f t="shared" si="325"/>
        <v>0</v>
      </c>
      <c r="BS504" s="249">
        <f t="shared" si="326"/>
        <v>0</v>
      </c>
      <c r="BT504" s="255" t="str">
        <f t="shared" si="339"/>
        <v/>
      </c>
      <c r="BU504" s="350">
        <f t="shared" si="327"/>
        <v>0</v>
      </c>
      <c r="BV504" s="350">
        <f t="shared" si="328"/>
        <v>0</v>
      </c>
      <c r="BW504" s="350">
        <f t="shared" si="329"/>
        <v>0</v>
      </c>
      <c r="BX504" s="353">
        <f t="shared" si="330"/>
        <v>0</v>
      </c>
      <c r="BY504" s="246">
        <f t="shared" si="331"/>
        <v>0</v>
      </c>
      <c r="BZ504" s="243">
        <f t="shared" si="332"/>
        <v>0</v>
      </c>
      <c r="CA504" s="243">
        <f t="shared" si="333"/>
        <v>0</v>
      </c>
      <c r="CB504" s="247">
        <f t="shared" si="334"/>
        <v>0</v>
      </c>
      <c r="CC504" s="246">
        <f t="shared" si="335"/>
        <v>0</v>
      </c>
      <c r="CD504" s="243">
        <f t="shared" si="336"/>
        <v>0</v>
      </c>
      <c r="CE504" s="243">
        <f t="shared" si="337"/>
        <v>0</v>
      </c>
      <c r="CF504" s="243">
        <f t="shared" si="338"/>
        <v>0</v>
      </c>
    </row>
    <row r="505" spans="1:84" ht="20.100000000000001" customHeight="1" x14ac:dyDescent="0.15">
      <c r="A505" s="252">
        <f>IF(A504="",ROW()-3-COUNTBLANK($A$4:$A504),A504+1)</f>
        <v>502</v>
      </c>
      <c r="B505" s="253">
        <f>IF(A505="","",IF(B504="",ROW()-3-COUNTBLANK($B$4:$B504),B504+1))</f>
        <v>502</v>
      </c>
      <c r="C505" s="239" t="str">
        <f t="shared" si="303"/>
        <v>S</v>
      </c>
      <c r="D505" s="240"/>
      <c r="E505" s="241" t="str">
        <f>IF(D505="","",COUNTIF($D$4:D505,D505))</f>
        <v/>
      </c>
      <c r="F505" s="310" t="str">
        <f>IF(D505="","",VLOOKUP(D505,'様式A-2'!$B$10:$E$434,4,0))</f>
        <v/>
      </c>
      <c r="G505" s="241"/>
      <c r="H505" s="241"/>
      <c r="I505" s="241"/>
      <c r="J505" s="241"/>
      <c r="K505" s="241"/>
      <c r="L505" s="346"/>
      <c r="M505" s="346"/>
      <c r="N505" s="346"/>
      <c r="O505" s="346"/>
      <c r="P505" s="388"/>
      <c r="Q505" s="242">
        <f t="shared" si="304"/>
        <v>0</v>
      </c>
      <c r="R505" s="243">
        <f t="shared" si="305"/>
        <v>0</v>
      </c>
      <c r="S505" s="243" t="str">
        <f t="shared" si="306"/>
        <v/>
      </c>
      <c r="T505" s="241"/>
      <c r="U505" s="241" t="str">
        <f t="shared" si="307"/>
        <v/>
      </c>
      <c r="V505" s="241" t="str">
        <f t="shared" si="341"/>
        <v/>
      </c>
      <c r="W505" s="241"/>
      <c r="X505" s="241"/>
      <c r="Y505" s="241" t="str">
        <f t="shared" si="308"/>
        <v/>
      </c>
      <c r="Z505" s="241" t="str">
        <f t="shared" si="309"/>
        <v/>
      </c>
      <c r="AA505" s="241" t="str">
        <f t="shared" si="300"/>
        <v/>
      </c>
      <c r="AB505" s="241" t="str">
        <f t="shared" si="310"/>
        <v/>
      </c>
      <c r="AC505" s="241" t="str">
        <f t="shared" si="311"/>
        <v/>
      </c>
      <c r="AD505" s="241" t="str">
        <f t="shared" si="312"/>
        <v/>
      </c>
      <c r="AE505" s="241" t="str">
        <f t="shared" si="301"/>
        <v/>
      </c>
      <c r="AF505" s="241" t="str">
        <f t="shared" si="302"/>
        <v/>
      </c>
      <c r="AG505" s="241"/>
      <c r="AH505" s="242" t="str">
        <f t="shared" si="340"/>
        <v/>
      </c>
      <c r="AI505" s="242" t="str">
        <f t="shared" si="313"/>
        <v/>
      </c>
      <c r="BG505" s="245">
        <f t="shared" si="314"/>
        <v>0</v>
      </c>
      <c r="BH505" s="242">
        <f t="shared" si="315"/>
        <v>0</v>
      </c>
      <c r="BI505" s="242">
        <f t="shared" si="316"/>
        <v>0</v>
      </c>
      <c r="BJ505" s="242">
        <f t="shared" si="317"/>
        <v>0</v>
      </c>
      <c r="BK505" s="351">
        <f t="shared" si="318"/>
        <v>0</v>
      </c>
      <c r="BL505" s="246">
        <f t="shared" si="319"/>
        <v>0</v>
      </c>
      <c r="BM505" s="243">
        <f t="shared" si="320"/>
        <v>0</v>
      </c>
      <c r="BN505" s="243">
        <f t="shared" si="321"/>
        <v>0</v>
      </c>
      <c r="BO505" s="247">
        <f t="shared" si="322"/>
        <v>0</v>
      </c>
      <c r="BP505" s="248">
        <f t="shared" si="323"/>
        <v>0</v>
      </c>
      <c r="BQ505" s="243">
        <f t="shared" si="324"/>
        <v>0</v>
      </c>
      <c r="BR505" s="243">
        <f t="shared" si="325"/>
        <v>0</v>
      </c>
      <c r="BS505" s="249">
        <f t="shared" si="326"/>
        <v>0</v>
      </c>
      <c r="BT505" s="255" t="str">
        <f t="shared" si="339"/>
        <v/>
      </c>
      <c r="BU505" s="350">
        <f t="shared" si="327"/>
        <v>0</v>
      </c>
      <c r="BV505" s="350">
        <f t="shared" si="328"/>
        <v>0</v>
      </c>
      <c r="BW505" s="350">
        <f t="shared" si="329"/>
        <v>0</v>
      </c>
      <c r="BX505" s="353">
        <f t="shared" si="330"/>
        <v>0</v>
      </c>
      <c r="BY505" s="246">
        <f t="shared" si="331"/>
        <v>0</v>
      </c>
      <c r="BZ505" s="243">
        <f t="shared" si="332"/>
        <v>0</v>
      </c>
      <c r="CA505" s="243">
        <f t="shared" si="333"/>
        <v>0</v>
      </c>
      <c r="CB505" s="247">
        <f t="shared" si="334"/>
        <v>0</v>
      </c>
      <c r="CC505" s="246">
        <f t="shared" si="335"/>
        <v>0</v>
      </c>
      <c r="CD505" s="243">
        <f t="shared" si="336"/>
        <v>0</v>
      </c>
      <c r="CE505" s="243">
        <f t="shared" si="337"/>
        <v>0</v>
      </c>
      <c r="CF505" s="243">
        <f t="shared" si="338"/>
        <v>0</v>
      </c>
    </row>
    <row r="506" spans="1:84" ht="20.100000000000001" customHeight="1" x14ac:dyDescent="0.15">
      <c r="A506" s="252">
        <f>IF(A505="",ROW()-3-COUNTBLANK($A$4:$A505),A505+1)</f>
        <v>503</v>
      </c>
      <c r="B506" s="253">
        <f>IF(A506="","",IF(B505="",ROW()-3-COUNTBLANK($B$4:$B505),B505+1))</f>
        <v>503</v>
      </c>
      <c r="C506" s="239" t="str">
        <f t="shared" si="303"/>
        <v>S</v>
      </c>
      <c r="D506" s="240"/>
      <c r="E506" s="241" t="str">
        <f>IF(D506="","",COUNTIF($D$4:D506,D506))</f>
        <v/>
      </c>
      <c r="F506" s="310" t="str">
        <f>IF(D506="","",VLOOKUP(D506,'様式A-2'!$B$10:$E$434,4,0))</f>
        <v/>
      </c>
      <c r="G506" s="241"/>
      <c r="H506" s="241"/>
      <c r="I506" s="241"/>
      <c r="J506" s="241"/>
      <c r="K506" s="241"/>
      <c r="L506" s="346"/>
      <c r="M506" s="346"/>
      <c r="N506" s="346"/>
      <c r="O506" s="346"/>
      <c r="P506" s="388"/>
      <c r="Q506" s="242">
        <f t="shared" si="304"/>
        <v>0</v>
      </c>
      <c r="R506" s="243">
        <f t="shared" si="305"/>
        <v>0</v>
      </c>
      <c r="S506" s="243" t="str">
        <f t="shared" si="306"/>
        <v/>
      </c>
      <c r="T506" s="241"/>
      <c r="U506" s="241" t="str">
        <f t="shared" si="307"/>
        <v/>
      </c>
      <c r="V506" s="241" t="str">
        <f t="shared" si="341"/>
        <v/>
      </c>
      <c r="W506" s="241"/>
      <c r="X506" s="241"/>
      <c r="Y506" s="241" t="str">
        <f t="shared" si="308"/>
        <v/>
      </c>
      <c r="Z506" s="241" t="str">
        <f t="shared" si="309"/>
        <v/>
      </c>
      <c r="AA506" s="241" t="str">
        <f t="shared" si="300"/>
        <v/>
      </c>
      <c r="AB506" s="241" t="str">
        <f t="shared" si="310"/>
        <v/>
      </c>
      <c r="AC506" s="241" t="str">
        <f t="shared" si="311"/>
        <v/>
      </c>
      <c r="AD506" s="241" t="str">
        <f t="shared" si="312"/>
        <v/>
      </c>
      <c r="AE506" s="241" t="str">
        <f t="shared" si="301"/>
        <v/>
      </c>
      <c r="AF506" s="241" t="str">
        <f t="shared" si="302"/>
        <v/>
      </c>
      <c r="AG506" s="241"/>
      <c r="AH506" s="242" t="str">
        <f t="shared" si="340"/>
        <v/>
      </c>
      <c r="AI506" s="242" t="str">
        <f t="shared" si="313"/>
        <v/>
      </c>
      <c r="BG506" s="245">
        <f t="shared" si="314"/>
        <v>0</v>
      </c>
      <c r="BH506" s="242">
        <f t="shared" si="315"/>
        <v>0</v>
      </c>
      <c r="BI506" s="242">
        <f t="shared" si="316"/>
        <v>0</v>
      </c>
      <c r="BJ506" s="242">
        <f t="shared" si="317"/>
        <v>0</v>
      </c>
      <c r="BK506" s="351">
        <f t="shared" si="318"/>
        <v>0</v>
      </c>
      <c r="BL506" s="246">
        <f t="shared" si="319"/>
        <v>0</v>
      </c>
      <c r="BM506" s="243">
        <f t="shared" si="320"/>
        <v>0</v>
      </c>
      <c r="BN506" s="243">
        <f t="shared" si="321"/>
        <v>0</v>
      </c>
      <c r="BO506" s="247">
        <f t="shared" si="322"/>
        <v>0</v>
      </c>
      <c r="BP506" s="248">
        <f t="shared" si="323"/>
        <v>0</v>
      </c>
      <c r="BQ506" s="243">
        <f t="shared" si="324"/>
        <v>0</v>
      </c>
      <c r="BR506" s="243">
        <f t="shared" si="325"/>
        <v>0</v>
      </c>
      <c r="BS506" s="249">
        <f t="shared" si="326"/>
        <v>0</v>
      </c>
      <c r="BT506" s="255" t="str">
        <f t="shared" si="339"/>
        <v/>
      </c>
      <c r="BU506" s="350">
        <f t="shared" si="327"/>
        <v>0</v>
      </c>
      <c r="BV506" s="350">
        <f t="shared" si="328"/>
        <v>0</v>
      </c>
      <c r="BW506" s="350">
        <f t="shared" si="329"/>
        <v>0</v>
      </c>
      <c r="BX506" s="353">
        <f t="shared" si="330"/>
        <v>0</v>
      </c>
      <c r="BY506" s="246">
        <f t="shared" si="331"/>
        <v>0</v>
      </c>
      <c r="BZ506" s="243">
        <f t="shared" si="332"/>
        <v>0</v>
      </c>
      <c r="CA506" s="243">
        <f t="shared" si="333"/>
        <v>0</v>
      </c>
      <c r="CB506" s="247">
        <f t="shared" si="334"/>
        <v>0</v>
      </c>
      <c r="CC506" s="246">
        <f t="shared" si="335"/>
        <v>0</v>
      </c>
      <c r="CD506" s="243">
        <f t="shared" si="336"/>
        <v>0</v>
      </c>
      <c r="CE506" s="243">
        <f t="shared" si="337"/>
        <v>0</v>
      </c>
      <c r="CF506" s="243">
        <f t="shared" si="338"/>
        <v>0</v>
      </c>
    </row>
    <row r="507" spans="1:84" ht="20.100000000000001" customHeight="1" x14ac:dyDescent="0.15">
      <c r="A507" s="252">
        <f>IF(A506="",ROW()-3-COUNTBLANK($A$4:$A506),A506+1)</f>
        <v>504</v>
      </c>
      <c r="B507" s="253">
        <f>IF(A507="","",IF(B506="",ROW()-3-COUNTBLANK($B$4:$B506),B506+1))</f>
        <v>504</v>
      </c>
      <c r="C507" s="239" t="str">
        <f t="shared" si="303"/>
        <v>S</v>
      </c>
      <c r="D507" s="240"/>
      <c r="E507" s="241" t="str">
        <f>IF(D507="","",COUNTIF($D$4:D507,D507))</f>
        <v/>
      </c>
      <c r="F507" s="310" t="str">
        <f>IF(D507="","",VLOOKUP(D507,'様式A-2'!$B$10:$E$434,4,0))</f>
        <v/>
      </c>
      <c r="G507" s="241"/>
      <c r="H507" s="241"/>
      <c r="I507" s="241"/>
      <c r="J507" s="241"/>
      <c r="K507" s="241"/>
      <c r="L507" s="346"/>
      <c r="M507" s="346"/>
      <c r="N507" s="346"/>
      <c r="O507" s="346"/>
      <c r="P507" s="388"/>
      <c r="Q507" s="242">
        <f t="shared" si="304"/>
        <v>0</v>
      </c>
      <c r="R507" s="243">
        <f t="shared" si="305"/>
        <v>0</v>
      </c>
      <c r="S507" s="243" t="str">
        <f t="shared" si="306"/>
        <v/>
      </c>
      <c r="T507" s="241"/>
      <c r="U507" s="241" t="str">
        <f t="shared" si="307"/>
        <v/>
      </c>
      <c r="V507" s="241" t="str">
        <f t="shared" si="341"/>
        <v/>
      </c>
      <c r="W507" s="241"/>
      <c r="X507" s="241"/>
      <c r="Y507" s="241" t="str">
        <f t="shared" si="308"/>
        <v/>
      </c>
      <c r="Z507" s="241" t="str">
        <f t="shared" si="309"/>
        <v/>
      </c>
      <c r="AA507" s="241" t="str">
        <f t="shared" si="300"/>
        <v/>
      </c>
      <c r="AB507" s="241" t="str">
        <f t="shared" si="310"/>
        <v/>
      </c>
      <c r="AC507" s="241" t="str">
        <f t="shared" si="311"/>
        <v/>
      </c>
      <c r="AD507" s="241" t="str">
        <f t="shared" si="312"/>
        <v/>
      </c>
      <c r="AE507" s="241" t="str">
        <f t="shared" si="301"/>
        <v/>
      </c>
      <c r="AF507" s="241" t="str">
        <f t="shared" si="302"/>
        <v/>
      </c>
      <c r="AG507" s="241"/>
      <c r="AH507" s="242" t="str">
        <f t="shared" si="340"/>
        <v/>
      </c>
      <c r="AI507" s="242" t="str">
        <f t="shared" si="313"/>
        <v/>
      </c>
      <c r="BG507" s="245">
        <f t="shared" si="314"/>
        <v>0</v>
      </c>
      <c r="BH507" s="242">
        <f t="shared" si="315"/>
        <v>0</v>
      </c>
      <c r="BI507" s="242">
        <f t="shared" si="316"/>
        <v>0</v>
      </c>
      <c r="BJ507" s="242">
        <f t="shared" si="317"/>
        <v>0</v>
      </c>
      <c r="BK507" s="351">
        <f t="shared" si="318"/>
        <v>0</v>
      </c>
      <c r="BL507" s="246">
        <f t="shared" si="319"/>
        <v>0</v>
      </c>
      <c r="BM507" s="243">
        <f t="shared" si="320"/>
        <v>0</v>
      </c>
      <c r="BN507" s="243">
        <f t="shared" si="321"/>
        <v>0</v>
      </c>
      <c r="BO507" s="247">
        <f t="shared" si="322"/>
        <v>0</v>
      </c>
      <c r="BP507" s="248">
        <f t="shared" si="323"/>
        <v>0</v>
      </c>
      <c r="BQ507" s="243">
        <f t="shared" si="324"/>
        <v>0</v>
      </c>
      <c r="BR507" s="243">
        <f t="shared" si="325"/>
        <v>0</v>
      </c>
      <c r="BS507" s="249">
        <f t="shared" si="326"/>
        <v>0</v>
      </c>
      <c r="BT507" s="255" t="str">
        <f t="shared" si="339"/>
        <v/>
      </c>
      <c r="BU507" s="350">
        <f t="shared" si="327"/>
        <v>0</v>
      </c>
      <c r="BV507" s="350">
        <f t="shared" si="328"/>
        <v>0</v>
      </c>
      <c r="BW507" s="350">
        <f t="shared" si="329"/>
        <v>0</v>
      </c>
      <c r="BX507" s="353">
        <f t="shared" si="330"/>
        <v>0</v>
      </c>
      <c r="BY507" s="246">
        <f t="shared" si="331"/>
        <v>0</v>
      </c>
      <c r="BZ507" s="243">
        <f t="shared" si="332"/>
        <v>0</v>
      </c>
      <c r="CA507" s="243">
        <f t="shared" si="333"/>
        <v>0</v>
      </c>
      <c r="CB507" s="247">
        <f t="shared" si="334"/>
        <v>0</v>
      </c>
      <c r="CC507" s="246">
        <f t="shared" si="335"/>
        <v>0</v>
      </c>
      <c r="CD507" s="243">
        <f t="shared" si="336"/>
        <v>0</v>
      </c>
      <c r="CE507" s="243">
        <f t="shared" si="337"/>
        <v>0</v>
      </c>
      <c r="CF507" s="243">
        <f t="shared" si="338"/>
        <v>0</v>
      </c>
    </row>
    <row r="508" spans="1:84" ht="20.100000000000001" customHeight="1" x14ac:dyDescent="0.15">
      <c r="A508" s="252">
        <f>IF(A507="",ROW()-3-COUNTBLANK($A$4:$A507),A507+1)</f>
        <v>505</v>
      </c>
      <c r="B508" s="253">
        <f>IF(A508="","",IF(B507="",ROW()-3-COUNTBLANK($B$4:$B507),B507+1))</f>
        <v>505</v>
      </c>
      <c r="C508" s="239" t="str">
        <f t="shared" si="303"/>
        <v>S</v>
      </c>
      <c r="D508" s="240"/>
      <c r="E508" s="241" t="str">
        <f>IF(D508="","",COUNTIF($D$4:D508,D508))</f>
        <v/>
      </c>
      <c r="F508" s="310" t="str">
        <f>IF(D508="","",VLOOKUP(D508,'様式A-2'!$B$10:$E$434,4,0))</f>
        <v/>
      </c>
      <c r="G508" s="241"/>
      <c r="H508" s="241"/>
      <c r="I508" s="241"/>
      <c r="J508" s="241"/>
      <c r="K508" s="241"/>
      <c r="L508" s="346"/>
      <c r="M508" s="346"/>
      <c r="N508" s="346"/>
      <c r="O508" s="346"/>
      <c r="P508" s="388"/>
      <c r="Q508" s="242">
        <f t="shared" si="304"/>
        <v>0</v>
      </c>
      <c r="R508" s="243">
        <f t="shared" si="305"/>
        <v>0</v>
      </c>
      <c r="S508" s="243" t="str">
        <f t="shared" si="306"/>
        <v/>
      </c>
      <c r="T508" s="241"/>
      <c r="U508" s="241" t="str">
        <f t="shared" si="307"/>
        <v/>
      </c>
      <c r="V508" s="241" t="str">
        <f t="shared" si="341"/>
        <v/>
      </c>
      <c r="W508" s="241"/>
      <c r="X508" s="241"/>
      <c r="Y508" s="241" t="str">
        <f t="shared" si="308"/>
        <v/>
      </c>
      <c r="Z508" s="241" t="str">
        <f t="shared" si="309"/>
        <v/>
      </c>
      <c r="AA508" s="241" t="str">
        <f t="shared" si="300"/>
        <v/>
      </c>
      <c r="AB508" s="241" t="str">
        <f t="shared" si="310"/>
        <v/>
      </c>
      <c r="AC508" s="241" t="str">
        <f t="shared" si="311"/>
        <v/>
      </c>
      <c r="AD508" s="241" t="str">
        <f t="shared" si="312"/>
        <v/>
      </c>
      <c r="AE508" s="241" t="str">
        <f t="shared" si="301"/>
        <v/>
      </c>
      <c r="AF508" s="241" t="str">
        <f t="shared" si="302"/>
        <v/>
      </c>
      <c r="AG508" s="241"/>
      <c r="AH508" s="242" t="str">
        <f t="shared" si="340"/>
        <v/>
      </c>
      <c r="AI508" s="242" t="str">
        <f t="shared" si="313"/>
        <v/>
      </c>
      <c r="BG508" s="245">
        <f t="shared" si="314"/>
        <v>0</v>
      </c>
      <c r="BH508" s="242">
        <f t="shared" si="315"/>
        <v>0</v>
      </c>
      <c r="BI508" s="242">
        <f t="shared" si="316"/>
        <v>0</v>
      </c>
      <c r="BJ508" s="242">
        <f t="shared" si="317"/>
        <v>0</v>
      </c>
      <c r="BK508" s="351">
        <f t="shared" si="318"/>
        <v>0</v>
      </c>
      <c r="BL508" s="246">
        <f t="shared" si="319"/>
        <v>0</v>
      </c>
      <c r="BM508" s="243">
        <f t="shared" si="320"/>
        <v>0</v>
      </c>
      <c r="BN508" s="243">
        <f t="shared" si="321"/>
        <v>0</v>
      </c>
      <c r="BO508" s="247">
        <f t="shared" si="322"/>
        <v>0</v>
      </c>
      <c r="BP508" s="248">
        <f t="shared" si="323"/>
        <v>0</v>
      </c>
      <c r="BQ508" s="243">
        <f t="shared" si="324"/>
        <v>0</v>
      </c>
      <c r="BR508" s="243">
        <f t="shared" si="325"/>
        <v>0</v>
      </c>
      <c r="BS508" s="249">
        <f t="shared" si="326"/>
        <v>0</v>
      </c>
      <c r="BT508" s="255" t="str">
        <f t="shared" si="339"/>
        <v/>
      </c>
      <c r="BU508" s="350">
        <f t="shared" si="327"/>
        <v>0</v>
      </c>
      <c r="BV508" s="350">
        <f t="shared" si="328"/>
        <v>0</v>
      </c>
      <c r="BW508" s="350">
        <f t="shared" si="329"/>
        <v>0</v>
      </c>
      <c r="BX508" s="353">
        <f t="shared" si="330"/>
        <v>0</v>
      </c>
      <c r="BY508" s="246">
        <f t="shared" si="331"/>
        <v>0</v>
      </c>
      <c r="BZ508" s="243">
        <f t="shared" si="332"/>
        <v>0</v>
      </c>
      <c r="CA508" s="243">
        <f t="shared" si="333"/>
        <v>0</v>
      </c>
      <c r="CB508" s="247">
        <f t="shared" si="334"/>
        <v>0</v>
      </c>
      <c r="CC508" s="246">
        <f t="shared" si="335"/>
        <v>0</v>
      </c>
      <c r="CD508" s="243">
        <f t="shared" si="336"/>
        <v>0</v>
      </c>
      <c r="CE508" s="243">
        <f t="shared" si="337"/>
        <v>0</v>
      </c>
      <c r="CF508" s="243">
        <f t="shared" si="338"/>
        <v>0</v>
      </c>
    </row>
    <row r="509" spans="1:84" ht="20.100000000000001" customHeight="1" x14ac:dyDescent="0.15">
      <c r="A509" s="252">
        <f>IF(A508="",ROW()-3-COUNTBLANK($A$4:$A508),A508+1)</f>
        <v>506</v>
      </c>
      <c r="B509" s="253">
        <f>IF(A509="","",IF(B508="",ROW()-3-COUNTBLANK($B$4:$B508),B508+1))</f>
        <v>506</v>
      </c>
      <c r="C509" s="239" t="str">
        <f t="shared" si="303"/>
        <v>S</v>
      </c>
      <c r="D509" s="240"/>
      <c r="E509" s="241" t="str">
        <f>IF(D509="","",COUNTIF($D$4:D509,D509))</f>
        <v/>
      </c>
      <c r="F509" s="310" t="str">
        <f>IF(D509="","",VLOOKUP(D509,'様式A-2'!$B$10:$E$434,4,0))</f>
        <v/>
      </c>
      <c r="G509" s="241"/>
      <c r="H509" s="241"/>
      <c r="I509" s="241"/>
      <c r="J509" s="241"/>
      <c r="K509" s="241"/>
      <c r="L509" s="346"/>
      <c r="M509" s="346"/>
      <c r="N509" s="346"/>
      <c r="O509" s="346"/>
      <c r="P509" s="388"/>
      <c r="Q509" s="242">
        <f t="shared" si="304"/>
        <v>0</v>
      </c>
      <c r="R509" s="243">
        <f t="shared" si="305"/>
        <v>0</v>
      </c>
      <c r="S509" s="243" t="str">
        <f t="shared" si="306"/>
        <v/>
      </c>
      <c r="T509" s="241"/>
      <c r="U509" s="241" t="str">
        <f t="shared" si="307"/>
        <v/>
      </c>
      <c r="V509" s="241" t="str">
        <f t="shared" si="341"/>
        <v/>
      </c>
      <c r="W509" s="241"/>
      <c r="X509" s="241"/>
      <c r="Y509" s="241" t="str">
        <f t="shared" si="308"/>
        <v/>
      </c>
      <c r="Z509" s="241" t="str">
        <f t="shared" si="309"/>
        <v/>
      </c>
      <c r="AA509" s="241" t="str">
        <f t="shared" si="300"/>
        <v/>
      </c>
      <c r="AB509" s="241" t="str">
        <f t="shared" si="310"/>
        <v/>
      </c>
      <c r="AC509" s="241" t="str">
        <f t="shared" si="311"/>
        <v/>
      </c>
      <c r="AD509" s="241" t="str">
        <f t="shared" si="312"/>
        <v/>
      </c>
      <c r="AE509" s="241" t="str">
        <f t="shared" si="301"/>
        <v/>
      </c>
      <c r="AF509" s="241" t="str">
        <f t="shared" si="302"/>
        <v/>
      </c>
      <c r="AG509" s="241"/>
      <c r="AH509" s="242" t="str">
        <f t="shared" si="340"/>
        <v/>
      </c>
      <c r="AI509" s="242" t="str">
        <f t="shared" si="313"/>
        <v/>
      </c>
      <c r="BG509" s="245">
        <f t="shared" si="314"/>
        <v>0</v>
      </c>
      <c r="BH509" s="242">
        <f t="shared" si="315"/>
        <v>0</v>
      </c>
      <c r="BI509" s="242">
        <f t="shared" si="316"/>
        <v>0</v>
      </c>
      <c r="BJ509" s="242">
        <f t="shared" si="317"/>
        <v>0</v>
      </c>
      <c r="BK509" s="351">
        <f t="shared" si="318"/>
        <v>0</v>
      </c>
      <c r="BL509" s="246">
        <f t="shared" si="319"/>
        <v>0</v>
      </c>
      <c r="BM509" s="243">
        <f t="shared" si="320"/>
        <v>0</v>
      </c>
      <c r="BN509" s="243">
        <f t="shared" si="321"/>
        <v>0</v>
      </c>
      <c r="BO509" s="247">
        <f t="shared" si="322"/>
        <v>0</v>
      </c>
      <c r="BP509" s="248">
        <f t="shared" si="323"/>
        <v>0</v>
      </c>
      <c r="BQ509" s="243">
        <f t="shared" si="324"/>
        <v>0</v>
      </c>
      <c r="BR509" s="243">
        <f t="shared" si="325"/>
        <v>0</v>
      </c>
      <c r="BS509" s="249">
        <f t="shared" si="326"/>
        <v>0</v>
      </c>
      <c r="BT509" s="255" t="str">
        <f t="shared" si="339"/>
        <v/>
      </c>
      <c r="BU509" s="350">
        <f t="shared" si="327"/>
        <v>0</v>
      </c>
      <c r="BV509" s="350">
        <f t="shared" si="328"/>
        <v>0</v>
      </c>
      <c r="BW509" s="350">
        <f t="shared" si="329"/>
        <v>0</v>
      </c>
      <c r="BX509" s="353">
        <f t="shared" si="330"/>
        <v>0</v>
      </c>
      <c r="BY509" s="246">
        <f t="shared" si="331"/>
        <v>0</v>
      </c>
      <c r="BZ509" s="243">
        <f t="shared" si="332"/>
        <v>0</v>
      </c>
      <c r="CA509" s="243">
        <f t="shared" si="333"/>
        <v>0</v>
      </c>
      <c r="CB509" s="247">
        <f t="shared" si="334"/>
        <v>0</v>
      </c>
      <c r="CC509" s="246">
        <f t="shared" si="335"/>
        <v>0</v>
      </c>
      <c r="CD509" s="243">
        <f t="shared" si="336"/>
        <v>0</v>
      </c>
      <c r="CE509" s="243">
        <f t="shared" si="337"/>
        <v>0</v>
      </c>
      <c r="CF509" s="243">
        <f t="shared" si="338"/>
        <v>0</v>
      </c>
    </row>
    <row r="510" spans="1:84" ht="20.100000000000001" customHeight="1" x14ac:dyDescent="0.15">
      <c r="A510" s="252">
        <f>IF(A509="",ROW()-3-COUNTBLANK($A$4:$A509),A509+1)</f>
        <v>507</v>
      </c>
      <c r="B510" s="253">
        <f>IF(A510="","",IF(B509="",ROW()-3-COUNTBLANK($B$4:$B509),B509+1))</f>
        <v>507</v>
      </c>
      <c r="C510" s="239" t="str">
        <f t="shared" si="303"/>
        <v>S</v>
      </c>
      <c r="D510" s="240"/>
      <c r="E510" s="241" t="str">
        <f>IF(D510="","",COUNTIF($D$4:D510,D510))</f>
        <v/>
      </c>
      <c r="F510" s="310" t="str">
        <f>IF(D510="","",VLOOKUP(D510,'様式A-2'!$B$10:$E$434,4,0))</f>
        <v/>
      </c>
      <c r="G510" s="241"/>
      <c r="H510" s="241"/>
      <c r="I510" s="241"/>
      <c r="J510" s="241"/>
      <c r="K510" s="241"/>
      <c r="L510" s="346"/>
      <c r="M510" s="346"/>
      <c r="N510" s="346"/>
      <c r="O510" s="346"/>
      <c r="P510" s="388"/>
      <c r="Q510" s="242">
        <f t="shared" si="304"/>
        <v>0</v>
      </c>
      <c r="R510" s="243">
        <f t="shared" si="305"/>
        <v>0</v>
      </c>
      <c r="S510" s="243" t="str">
        <f t="shared" si="306"/>
        <v/>
      </c>
      <c r="T510" s="241"/>
      <c r="U510" s="241" t="str">
        <f t="shared" si="307"/>
        <v/>
      </c>
      <c r="V510" s="241" t="str">
        <f t="shared" si="341"/>
        <v/>
      </c>
      <c r="W510" s="241"/>
      <c r="X510" s="241"/>
      <c r="Y510" s="241" t="str">
        <f t="shared" si="308"/>
        <v/>
      </c>
      <c r="Z510" s="241" t="str">
        <f t="shared" si="309"/>
        <v/>
      </c>
      <c r="AA510" s="241" t="str">
        <f t="shared" si="300"/>
        <v/>
      </c>
      <c r="AB510" s="241" t="str">
        <f t="shared" si="310"/>
        <v/>
      </c>
      <c r="AC510" s="241" t="str">
        <f t="shared" si="311"/>
        <v/>
      </c>
      <c r="AD510" s="241" t="str">
        <f t="shared" si="312"/>
        <v/>
      </c>
      <c r="AE510" s="241" t="str">
        <f t="shared" si="301"/>
        <v/>
      </c>
      <c r="AF510" s="241" t="str">
        <f t="shared" si="302"/>
        <v/>
      </c>
      <c r="AG510" s="241"/>
      <c r="AH510" s="242" t="str">
        <f t="shared" si="340"/>
        <v/>
      </c>
      <c r="AI510" s="242" t="str">
        <f t="shared" si="313"/>
        <v/>
      </c>
      <c r="BG510" s="245">
        <f t="shared" si="314"/>
        <v>0</v>
      </c>
      <c r="BH510" s="242">
        <f t="shared" si="315"/>
        <v>0</v>
      </c>
      <c r="BI510" s="242">
        <f t="shared" si="316"/>
        <v>0</v>
      </c>
      <c r="BJ510" s="242">
        <f t="shared" si="317"/>
        <v>0</v>
      </c>
      <c r="BK510" s="351">
        <f t="shared" si="318"/>
        <v>0</v>
      </c>
      <c r="BL510" s="246">
        <f t="shared" si="319"/>
        <v>0</v>
      </c>
      <c r="BM510" s="243">
        <f t="shared" si="320"/>
        <v>0</v>
      </c>
      <c r="BN510" s="243">
        <f t="shared" si="321"/>
        <v>0</v>
      </c>
      <c r="BO510" s="247">
        <f t="shared" si="322"/>
        <v>0</v>
      </c>
      <c r="BP510" s="248">
        <f t="shared" si="323"/>
        <v>0</v>
      </c>
      <c r="BQ510" s="243">
        <f t="shared" si="324"/>
        <v>0</v>
      </c>
      <c r="BR510" s="243">
        <f t="shared" si="325"/>
        <v>0</v>
      </c>
      <c r="BS510" s="249">
        <f t="shared" si="326"/>
        <v>0</v>
      </c>
      <c r="BT510" s="255" t="str">
        <f t="shared" si="339"/>
        <v/>
      </c>
      <c r="BU510" s="350">
        <f t="shared" si="327"/>
        <v>0</v>
      </c>
      <c r="BV510" s="350">
        <f t="shared" si="328"/>
        <v>0</v>
      </c>
      <c r="BW510" s="350">
        <f t="shared" si="329"/>
        <v>0</v>
      </c>
      <c r="BX510" s="353">
        <f t="shared" si="330"/>
        <v>0</v>
      </c>
      <c r="BY510" s="246">
        <f t="shared" si="331"/>
        <v>0</v>
      </c>
      <c r="BZ510" s="243">
        <f t="shared" si="332"/>
        <v>0</v>
      </c>
      <c r="CA510" s="243">
        <f t="shared" si="333"/>
        <v>0</v>
      </c>
      <c r="CB510" s="247">
        <f t="shared" si="334"/>
        <v>0</v>
      </c>
      <c r="CC510" s="246">
        <f t="shared" si="335"/>
        <v>0</v>
      </c>
      <c r="CD510" s="243">
        <f t="shared" si="336"/>
        <v>0</v>
      </c>
      <c r="CE510" s="243">
        <f t="shared" si="337"/>
        <v>0</v>
      </c>
      <c r="CF510" s="243">
        <f t="shared" si="338"/>
        <v>0</v>
      </c>
    </row>
    <row r="511" spans="1:84" ht="20.100000000000001" customHeight="1" x14ac:dyDescent="0.15">
      <c r="A511" s="252">
        <f>IF(A510="",ROW()-3-COUNTBLANK($A$4:$A510),A510+1)</f>
        <v>508</v>
      </c>
      <c r="B511" s="253">
        <f>IF(A511="","",IF(B510="",ROW()-3-COUNTBLANK($B$4:$B510),B510+1))</f>
        <v>508</v>
      </c>
      <c r="C511" s="239" t="str">
        <f t="shared" si="303"/>
        <v>S</v>
      </c>
      <c r="D511" s="240"/>
      <c r="E511" s="241" t="str">
        <f>IF(D511="","",COUNTIF($D$4:D511,D511))</f>
        <v/>
      </c>
      <c r="F511" s="310" t="str">
        <f>IF(D511="","",VLOOKUP(D511,'様式A-2'!$B$10:$E$434,4,0))</f>
        <v/>
      </c>
      <c r="G511" s="241"/>
      <c r="H511" s="241"/>
      <c r="I511" s="241"/>
      <c r="J511" s="241"/>
      <c r="K511" s="241"/>
      <c r="L511" s="346"/>
      <c r="M511" s="346"/>
      <c r="N511" s="346"/>
      <c r="O511" s="346"/>
      <c r="P511" s="388"/>
      <c r="Q511" s="242">
        <f t="shared" si="304"/>
        <v>0</v>
      </c>
      <c r="R511" s="243">
        <f t="shared" si="305"/>
        <v>0</v>
      </c>
      <c r="S511" s="243" t="str">
        <f t="shared" si="306"/>
        <v/>
      </c>
      <c r="T511" s="241"/>
      <c r="U511" s="241" t="str">
        <f t="shared" si="307"/>
        <v/>
      </c>
      <c r="V511" s="241" t="str">
        <f t="shared" si="341"/>
        <v/>
      </c>
      <c r="W511" s="241"/>
      <c r="X511" s="241"/>
      <c r="Y511" s="241" t="str">
        <f t="shared" si="308"/>
        <v/>
      </c>
      <c r="Z511" s="241" t="str">
        <f t="shared" si="309"/>
        <v/>
      </c>
      <c r="AA511" s="241" t="str">
        <f t="shared" si="300"/>
        <v/>
      </c>
      <c r="AB511" s="241" t="str">
        <f t="shared" si="310"/>
        <v/>
      </c>
      <c r="AC511" s="241" t="str">
        <f t="shared" si="311"/>
        <v/>
      </c>
      <c r="AD511" s="241" t="str">
        <f t="shared" si="312"/>
        <v/>
      </c>
      <c r="AE511" s="241" t="str">
        <f t="shared" si="301"/>
        <v/>
      </c>
      <c r="AF511" s="241" t="str">
        <f t="shared" si="302"/>
        <v/>
      </c>
      <c r="AG511" s="241"/>
      <c r="AH511" s="242" t="str">
        <f t="shared" si="340"/>
        <v/>
      </c>
      <c r="AI511" s="242" t="str">
        <f t="shared" si="313"/>
        <v/>
      </c>
      <c r="BG511" s="245">
        <f t="shared" si="314"/>
        <v>0</v>
      </c>
      <c r="BH511" s="242">
        <f t="shared" si="315"/>
        <v>0</v>
      </c>
      <c r="BI511" s="242">
        <f t="shared" si="316"/>
        <v>0</v>
      </c>
      <c r="BJ511" s="242">
        <f t="shared" si="317"/>
        <v>0</v>
      </c>
      <c r="BK511" s="351">
        <f t="shared" si="318"/>
        <v>0</v>
      </c>
      <c r="BL511" s="246">
        <f t="shared" si="319"/>
        <v>0</v>
      </c>
      <c r="BM511" s="243">
        <f t="shared" si="320"/>
        <v>0</v>
      </c>
      <c r="BN511" s="243">
        <f t="shared" si="321"/>
        <v>0</v>
      </c>
      <c r="BO511" s="247">
        <f t="shared" si="322"/>
        <v>0</v>
      </c>
      <c r="BP511" s="248">
        <f t="shared" si="323"/>
        <v>0</v>
      </c>
      <c r="BQ511" s="243">
        <f t="shared" si="324"/>
        <v>0</v>
      </c>
      <c r="BR511" s="243">
        <f t="shared" si="325"/>
        <v>0</v>
      </c>
      <c r="BS511" s="249">
        <f t="shared" si="326"/>
        <v>0</v>
      </c>
      <c r="BT511" s="255" t="str">
        <f t="shared" si="339"/>
        <v/>
      </c>
      <c r="BU511" s="350">
        <f t="shared" si="327"/>
        <v>0</v>
      </c>
      <c r="BV511" s="350">
        <f t="shared" si="328"/>
        <v>0</v>
      </c>
      <c r="BW511" s="350">
        <f t="shared" si="329"/>
        <v>0</v>
      </c>
      <c r="BX511" s="353">
        <f t="shared" si="330"/>
        <v>0</v>
      </c>
      <c r="BY511" s="246">
        <f t="shared" si="331"/>
        <v>0</v>
      </c>
      <c r="BZ511" s="243">
        <f t="shared" si="332"/>
        <v>0</v>
      </c>
      <c r="CA511" s="243">
        <f t="shared" si="333"/>
        <v>0</v>
      </c>
      <c r="CB511" s="247">
        <f t="shared" si="334"/>
        <v>0</v>
      </c>
      <c r="CC511" s="246">
        <f t="shared" si="335"/>
        <v>0</v>
      </c>
      <c r="CD511" s="243">
        <f t="shared" si="336"/>
        <v>0</v>
      </c>
      <c r="CE511" s="243">
        <f t="shared" si="337"/>
        <v>0</v>
      </c>
      <c r="CF511" s="243">
        <f t="shared" si="338"/>
        <v>0</v>
      </c>
    </row>
    <row r="512" spans="1:84" ht="20.100000000000001" customHeight="1" x14ac:dyDescent="0.15">
      <c r="A512" s="252">
        <f>IF(A511="",ROW()-3-COUNTBLANK($A$4:$A511),A511+1)</f>
        <v>509</v>
      </c>
      <c r="B512" s="253">
        <f>IF(A512="","",IF(B511="",ROW()-3-COUNTBLANK($B$4:$B511),B511+1))</f>
        <v>509</v>
      </c>
      <c r="C512" s="239" t="str">
        <f t="shared" si="303"/>
        <v>S</v>
      </c>
      <c r="D512" s="240"/>
      <c r="E512" s="241" t="str">
        <f>IF(D512="","",COUNTIF($D$4:D512,D512))</f>
        <v/>
      </c>
      <c r="F512" s="310" t="str">
        <f>IF(D512="","",VLOOKUP(D512,'様式A-2'!$B$10:$E$434,4,0))</f>
        <v/>
      </c>
      <c r="G512" s="241"/>
      <c r="H512" s="241"/>
      <c r="I512" s="241"/>
      <c r="J512" s="241"/>
      <c r="K512" s="241"/>
      <c r="L512" s="346"/>
      <c r="M512" s="346"/>
      <c r="N512" s="346"/>
      <c r="O512" s="346"/>
      <c r="P512" s="388"/>
      <c r="Q512" s="242">
        <f t="shared" si="304"/>
        <v>0</v>
      </c>
      <c r="R512" s="243">
        <f t="shared" si="305"/>
        <v>0</v>
      </c>
      <c r="S512" s="243" t="str">
        <f t="shared" si="306"/>
        <v/>
      </c>
      <c r="T512" s="241"/>
      <c r="U512" s="241" t="str">
        <f t="shared" si="307"/>
        <v/>
      </c>
      <c r="V512" s="241" t="str">
        <f t="shared" si="341"/>
        <v/>
      </c>
      <c r="W512" s="241"/>
      <c r="X512" s="241"/>
      <c r="Y512" s="241" t="str">
        <f t="shared" si="308"/>
        <v/>
      </c>
      <c r="Z512" s="241" t="str">
        <f t="shared" si="309"/>
        <v/>
      </c>
      <c r="AA512" s="241" t="str">
        <f t="shared" si="300"/>
        <v/>
      </c>
      <c r="AB512" s="241" t="str">
        <f t="shared" si="310"/>
        <v/>
      </c>
      <c r="AC512" s="241" t="str">
        <f t="shared" si="311"/>
        <v/>
      </c>
      <c r="AD512" s="241" t="str">
        <f t="shared" si="312"/>
        <v/>
      </c>
      <c r="AE512" s="241" t="str">
        <f t="shared" si="301"/>
        <v/>
      </c>
      <c r="AF512" s="241" t="str">
        <f t="shared" si="302"/>
        <v/>
      </c>
      <c r="AG512" s="241"/>
      <c r="AH512" s="242" t="str">
        <f t="shared" si="340"/>
        <v/>
      </c>
      <c r="AI512" s="242" t="str">
        <f t="shared" si="313"/>
        <v/>
      </c>
      <c r="BG512" s="245">
        <f t="shared" si="314"/>
        <v>0</v>
      </c>
      <c r="BH512" s="242">
        <f t="shared" si="315"/>
        <v>0</v>
      </c>
      <c r="BI512" s="242">
        <f t="shared" si="316"/>
        <v>0</v>
      </c>
      <c r="BJ512" s="242">
        <f t="shared" si="317"/>
        <v>0</v>
      </c>
      <c r="BK512" s="351">
        <f t="shared" si="318"/>
        <v>0</v>
      </c>
      <c r="BL512" s="246">
        <f t="shared" si="319"/>
        <v>0</v>
      </c>
      <c r="BM512" s="243">
        <f t="shared" si="320"/>
        <v>0</v>
      </c>
      <c r="BN512" s="243">
        <f t="shared" si="321"/>
        <v>0</v>
      </c>
      <c r="BO512" s="247">
        <f t="shared" si="322"/>
        <v>0</v>
      </c>
      <c r="BP512" s="248">
        <f t="shared" si="323"/>
        <v>0</v>
      </c>
      <c r="BQ512" s="243">
        <f t="shared" si="324"/>
        <v>0</v>
      </c>
      <c r="BR512" s="243">
        <f t="shared" si="325"/>
        <v>0</v>
      </c>
      <c r="BS512" s="249">
        <f t="shared" si="326"/>
        <v>0</v>
      </c>
      <c r="BT512" s="255" t="str">
        <f t="shared" si="339"/>
        <v/>
      </c>
      <c r="BU512" s="350">
        <f t="shared" si="327"/>
        <v>0</v>
      </c>
      <c r="BV512" s="350">
        <f t="shared" si="328"/>
        <v>0</v>
      </c>
      <c r="BW512" s="350">
        <f t="shared" si="329"/>
        <v>0</v>
      </c>
      <c r="BX512" s="353">
        <f t="shared" si="330"/>
        <v>0</v>
      </c>
      <c r="BY512" s="246">
        <f t="shared" si="331"/>
        <v>0</v>
      </c>
      <c r="BZ512" s="243">
        <f t="shared" si="332"/>
        <v>0</v>
      </c>
      <c r="CA512" s="243">
        <f t="shared" si="333"/>
        <v>0</v>
      </c>
      <c r="CB512" s="247">
        <f t="shared" si="334"/>
        <v>0</v>
      </c>
      <c r="CC512" s="246">
        <f t="shared" si="335"/>
        <v>0</v>
      </c>
      <c r="CD512" s="243">
        <f t="shared" si="336"/>
        <v>0</v>
      </c>
      <c r="CE512" s="243">
        <f t="shared" si="337"/>
        <v>0</v>
      </c>
      <c r="CF512" s="243">
        <f t="shared" si="338"/>
        <v>0</v>
      </c>
    </row>
    <row r="513" spans="1:84" ht="20.100000000000001" customHeight="1" x14ac:dyDescent="0.15">
      <c r="A513" s="252">
        <f>IF(A512="",ROW()-3-COUNTBLANK($A$4:$A512),A512+1)</f>
        <v>510</v>
      </c>
      <c r="B513" s="253">
        <f>IF(A513="","",IF(B512="",ROW()-3-COUNTBLANK($B$4:$B512),B512+1))</f>
        <v>510</v>
      </c>
      <c r="C513" s="239" t="str">
        <f t="shared" si="303"/>
        <v>S</v>
      </c>
      <c r="D513" s="240"/>
      <c r="E513" s="241" t="str">
        <f>IF(D513="","",COUNTIF($D$4:D513,D513))</f>
        <v/>
      </c>
      <c r="F513" s="310" t="str">
        <f>IF(D513="","",VLOOKUP(D513,'様式A-2'!$B$10:$E$434,4,0))</f>
        <v/>
      </c>
      <c r="G513" s="241"/>
      <c r="H513" s="241"/>
      <c r="I513" s="241"/>
      <c r="J513" s="241"/>
      <c r="K513" s="241"/>
      <c r="L513" s="346"/>
      <c r="M513" s="346"/>
      <c r="N513" s="346"/>
      <c r="O513" s="346"/>
      <c r="P513" s="388"/>
      <c r="Q513" s="242">
        <f t="shared" si="304"/>
        <v>0</v>
      </c>
      <c r="R513" s="243">
        <f t="shared" si="305"/>
        <v>0</v>
      </c>
      <c r="S513" s="243" t="str">
        <f t="shared" si="306"/>
        <v/>
      </c>
      <c r="T513" s="241"/>
      <c r="U513" s="241" t="str">
        <f t="shared" si="307"/>
        <v/>
      </c>
      <c r="V513" s="241" t="str">
        <f t="shared" si="341"/>
        <v/>
      </c>
      <c r="W513" s="241"/>
      <c r="X513" s="241"/>
      <c r="Y513" s="241" t="str">
        <f t="shared" si="308"/>
        <v/>
      </c>
      <c r="Z513" s="241" t="str">
        <f t="shared" si="309"/>
        <v/>
      </c>
      <c r="AA513" s="241" t="str">
        <f t="shared" si="300"/>
        <v/>
      </c>
      <c r="AB513" s="241" t="str">
        <f t="shared" si="310"/>
        <v/>
      </c>
      <c r="AC513" s="241" t="str">
        <f t="shared" si="311"/>
        <v/>
      </c>
      <c r="AD513" s="241" t="str">
        <f t="shared" si="312"/>
        <v/>
      </c>
      <c r="AE513" s="241" t="str">
        <f t="shared" si="301"/>
        <v/>
      </c>
      <c r="AF513" s="241" t="str">
        <f t="shared" si="302"/>
        <v/>
      </c>
      <c r="AG513" s="241"/>
      <c r="AH513" s="242" t="str">
        <f t="shared" si="340"/>
        <v/>
      </c>
      <c r="AI513" s="242" t="str">
        <f t="shared" si="313"/>
        <v/>
      </c>
      <c r="BG513" s="245">
        <f t="shared" si="314"/>
        <v>0</v>
      </c>
      <c r="BH513" s="242">
        <f t="shared" si="315"/>
        <v>0</v>
      </c>
      <c r="BI513" s="242">
        <f t="shared" si="316"/>
        <v>0</v>
      </c>
      <c r="BJ513" s="242">
        <f t="shared" si="317"/>
        <v>0</v>
      </c>
      <c r="BK513" s="351">
        <f t="shared" si="318"/>
        <v>0</v>
      </c>
      <c r="BL513" s="246">
        <f t="shared" si="319"/>
        <v>0</v>
      </c>
      <c r="BM513" s="243">
        <f t="shared" si="320"/>
        <v>0</v>
      </c>
      <c r="BN513" s="243">
        <f t="shared" si="321"/>
        <v>0</v>
      </c>
      <c r="BO513" s="247">
        <f t="shared" si="322"/>
        <v>0</v>
      </c>
      <c r="BP513" s="248">
        <f t="shared" si="323"/>
        <v>0</v>
      </c>
      <c r="BQ513" s="243">
        <f t="shared" si="324"/>
        <v>0</v>
      </c>
      <c r="BR513" s="243">
        <f t="shared" si="325"/>
        <v>0</v>
      </c>
      <c r="BS513" s="249">
        <f t="shared" si="326"/>
        <v>0</v>
      </c>
      <c r="BT513" s="255" t="str">
        <f t="shared" si="339"/>
        <v/>
      </c>
      <c r="BU513" s="350">
        <f t="shared" si="327"/>
        <v>0</v>
      </c>
      <c r="BV513" s="350">
        <f t="shared" si="328"/>
        <v>0</v>
      </c>
      <c r="BW513" s="350">
        <f t="shared" si="329"/>
        <v>0</v>
      </c>
      <c r="BX513" s="353">
        <f t="shared" si="330"/>
        <v>0</v>
      </c>
      <c r="BY513" s="246">
        <f t="shared" si="331"/>
        <v>0</v>
      </c>
      <c r="BZ513" s="243">
        <f t="shared" si="332"/>
        <v>0</v>
      </c>
      <c r="CA513" s="243">
        <f t="shared" si="333"/>
        <v>0</v>
      </c>
      <c r="CB513" s="247">
        <f t="shared" si="334"/>
        <v>0</v>
      </c>
      <c r="CC513" s="246">
        <f t="shared" si="335"/>
        <v>0</v>
      </c>
      <c r="CD513" s="243">
        <f t="shared" si="336"/>
        <v>0</v>
      </c>
      <c r="CE513" s="243">
        <f t="shared" si="337"/>
        <v>0</v>
      </c>
      <c r="CF513" s="243">
        <f t="shared" si="338"/>
        <v>0</v>
      </c>
    </row>
    <row r="514" spans="1:84" ht="20.100000000000001" customHeight="1" x14ac:dyDescent="0.15">
      <c r="A514" s="252">
        <f>IF(A513="",ROW()-3-COUNTBLANK($A$4:$A513),A513+1)</f>
        <v>511</v>
      </c>
      <c r="B514" s="253">
        <f>IF(A514="","",IF(B513="",ROW()-3-COUNTBLANK($B$4:$B513),B513+1))</f>
        <v>511</v>
      </c>
      <c r="C514" s="239" t="str">
        <f t="shared" si="303"/>
        <v>S</v>
      </c>
      <c r="D514" s="240"/>
      <c r="E514" s="241" t="str">
        <f>IF(D514="","",COUNTIF($D$4:D514,D514))</f>
        <v/>
      </c>
      <c r="F514" s="310" t="str">
        <f>IF(D514="","",VLOOKUP(D514,'様式A-2'!$B$10:$E$434,4,0))</f>
        <v/>
      </c>
      <c r="G514" s="241"/>
      <c r="H514" s="241"/>
      <c r="I514" s="241"/>
      <c r="J514" s="241"/>
      <c r="K514" s="241"/>
      <c r="L514" s="346"/>
      <c r="M514" s="346"/>
      <c r="N514" s="346"/>
      <c r="O514" s="346"/>
      <c r="P514" s="388"/>
      <c r="Q514" s="242">
        <f t="shared" si="304"/>
        <v>0</v>
      </c>
      <c r="R514" s="243">
        <f t="shared" si="305"/>
        <v>0</v>
      </c>
      <c r="S514" s="243" t="str">
        <f t="shared" si="306"/>
        <v/>
      </c>
      <c r="T514" s="241"/>
      <c r="U514" s="241" t="str">
        <f t="shared" si="307"/>
        <v/>
      </c>
      <c r="V514" s="241" t="str">
        <f t="shared" si="341"/>
        <v/>
      </c>
      <c r="W514" s="241"/>
      <c r="X514" s="241"/>
      <c r="Y514" s="241" t="str">
        <f t="shared" si="308"/>
        <v/>
      </c>
      <c r="Z514" s="241" t="str">
        <f t="shared" si="309"/>
        <v/>
      </c>
      <c r="AA514" s="241" t="str">
        <f t="shared" si="300"/>
        <v/>
      </c>
      <c r="AB514" s="241" t="str">
        <f t="shared" si="310"/>
        <v/>
      </c>
      <c r="AC514" s="241" t="str">
        <f t="shared" si="311"/>
        <v/>
      </c>
      <c r="AD514" s="241" t="str">
        <f t="shared" si="312"/>
        <v/>
      </c>
      <c r="AE514" s="241" t="str">
        <f t="shared" si="301"/>
        <v/>
      </c>
      <c r="AF514" s="241" t="str">
        <f t="shared" si="302"/>
        <v/>
      </c>
      <c r="AG514" s="241"/>
      <c r="AH514" s="242" t="str">
        <f t="shared" si="340"/>
        <v/>
      </c>
      <c r="AI514" s="242" t="str">
        <f t="shared" si="313"/>
        <v/>
      </c>
      <c r="BG514" s="245">
        <f t="shared" si="314"/>
        <v>0</v>
      </c>
      <c r="BH514" s="242">
        <f t="shared" si="315"/>
        <v>0</v>
      </c>
      <c r="BI514" s="242">
        <f t="shared" si="316"/>
        <v>0</v>
      </c>
      <c r="BJ514" s="242">
        <f t="shared" si="317"/>
        <v>0</v>
      </c>
      <c r="BK514" s="351">
        <f t="shared" si="318"/>
        <v>0</v>
      </c>
      <c r="BL514" s="246">
        <f t="shared" si="319"/>
        <v>0</v>
      </c>
      <c r="BM514" s="243">
        <f t="shared" si="320"/>
        <v>0</v>
      </c>
      <c r="BN514" s="243">
        <f t="shared" si="321"/>
        <v>0</v>
      </c>
      <c r="BO514" s="247">
        <f t="shared" si="322"/>
        <v>0</v>
      </c>
      <c r="BP514" s="248">
        <f t="shared" si="323"/>
        <v>0</v>
      </c>
      <c r="BQ514" s="243">
        <f t="shared" si="324"/>
        <v>0</v>
      </c>
      <c r="BR514" s="243">
        <f t="shared" si="325"/>
        <v>0</v>
      </c>
      <c r="BS514" s="249">
        <f t="shared" si="326"/>
        <v>0</v>
      </c>
      <c r="BT514" s="255" t="str">
        <f t="shared" si="339"/>
        <v/>
      </c>
      <c r="BU514" s="350">
        <f t="shared" si="327"/>
        <v>0</v>
      </c>
      <c r="BV514" s="350">
        <f t="shared" si="328"/>
        <v>0</v>
      </c>
      <c r="BW514" s="350">
        <f t="shared" si="329"/>
        <v>0</v>
      </c>
      <c r="BX514" s="353">
        <f t="shared" si="330"/>
        <v>0</v>
      </c>
      <c r="BY514" s="246">
        <f t="shared" si="331"/>
        <v>0</v>
      </c>
      <c r="BZ514" s="243">
        <f t="shared" si="332"/>
        <v>0</v>
      </c>
      <c r="CA514" s="243">
        <f t="shared" si="333"/>
        <v>0</v>
      </c>
      <c r="CB514" s="247">
        <f t="shared" si="334"/>
        <v>0</v>
      </c>
      <c r="CC514" s="246">
        <f t="shared" si="335"/>
        <v>0</v>
      </c>
      <c r="CD514" s="243">
        <f t="shared" si="336"/>
        <v>0</v>
      </c>
      <c r="CE514" s="243">
        <f t="shared" si="337"/>
        <v>0</v>
      </c>
      <c r="CF514" s="243">
        <f t="shared" si="338"/>
        <v>0</v>
      </c>
    </row>
    <row r="515" spans="1:84" ht="20.100000000000001" customHeight="1" x14ac:dyDescent="0.15">
      <c r="A515" s="252">
        <f>IF(A514="",ROW()-3-COUNTBLANK($A$4:$A514),A514+1)</f>
        <v>512</v>
      </c>
      <c r="B515" s="253">
        <f>IF(A515="","",IF(B514="",ROW()-3-COUNTBLANK($B$4:$B514),B514+1))</f>
        <v>512</v>
      </c>
      <c r="C515" s="239" t="str">
        <f t="shared" si="303"/>
        <v>S</v>
      </c>
      <c r="D515" s="240"/>
      <c r="E515" s="241" t="str">
        <f>IF(D515="","",COUNTIF($D$4:D515,D515))</f>
        <v/>
      </c>
      <c r="F515" s="310" t="str">
        <f>IF(D515="","",VLOOKUP(D515,'様式A-2'!$B$10:$E$434,4,0))</f>
        <v/>
      </c>
      <c r="G515" s="241"/>
      <c r="H515" s="241"/>
      <c r="I515" s="241"/>
      <c r="J515" s="241"/>
      <c r="K515" s="241"/>
      <c r="L515" s="346"/>
      <c r="M515" s="346"/>
      <c r="N515" s="346"/>
      <c r="O515" s="346"/>
      <c r="P515" s="388"/>
      <c r="Q515" s="242">
        <f t="shared" si="304"/>
        <v>0</v>
      </c>
      <c r="R515" s="243">
        <f t="shared" si="305"/>
        <v>0</v>
      </c>
      <c r="S515" s="243" t="str">
        <f t="shared" si="306"/>
        <v/>
      </c>
      <c r="T515" s="241"/>
      <c r="U515" s="241" t="str">
        <f t="shared" si="307"/>
        <v/>
      </c>
      <c r="V515" s="241" t="str">
        <f t="shared" si="341"/>
        <v/>
      </c>
      <c r="W515" s="241"/>
      <c r="X515" s="241"/>
      <c r="Y515" s="241" t="str">
        <f t="shared" si="308"/>
        <v/>
      </c>
      <c r="Z515" s="241" t="str">
        <f t="shared" si="309"/>
        <v/>
      </c>
      <c r="AA515" s="241" t="str">
        <f t="shared" si="300"/>
        <v/>
      </c>
      <c r="AB515" s="241" t="str">
        <f t="shared" si="310"/>
        <v/>
      </c>
      <c r="AC515" s="241" t="str">
        <f t="shared" si="311"/>
        <v/>
      </c>
      <c r="AD515" s="241" t="str">
        <f t="shared" si="312"/>
        <v/>
      </c>
      <c r="AE515" s="241" t="str">
        <f t="shared" si="301"/>
        <v/>
      </c>
      <c r="AF515" s="241" t="str">
        <f t="shared" si="302"/>
        <v/>
      </c>
      <c r="AG515" s="241"/>
      <c r="AH515" s="242" t="str">
        <f t="shared" si="340"/>
        <v/>
      </c>
      <c r="AI515" s="242" t="str">
        <f t="shared" si="313"/>
        <v/>
      </c>
      <c r="BG515" s="245">
        <f t="shared" si="314"/>
        <v>0</v>
      </c>
      <c r="BH515" s="242">
        <f t="shared" si="315"/>
        <v>0</v>
      </c>
      <c r="BI515" s="242">
        <f t="shared" si="316"/>
        <v>0</v>
      </c>
      <c r="BJ515" s="242">
        <f t="shared" si="317"/>
        <v>0</v>
      </c>
      <c r="BK515" s="351">
        <f t="shared" si="318"/>
        <v>0</v>
      </c>
      <c r="BL515" s="246">
        <f t="shared" si="319"/>
        <v>0</v>
      </c>
      <c r="BM515" s="243">
        <f t="shared" si="320"/>
        <v>0</v>
      </c>
      <c r="BN515" s="243">
        <f t="shared" si="321"/>
        <v>0</v>
      </c>
      <c r="BO515" s="247">
        <f t="shared" si="322"/>
        <v>0</v>
      </c>
      <c r="BP515" s="248">
        <f t="shared" si="323"/>
        <v>0</v>
      </c>
      <c r="BQ515" s="243">
        <f t="shared" si="324"/>
        <v>0</v>
      </c>
      <c r="BR515" s="243">
        <f t="shared" si="325"/>
        <v>0</v>
      </c>
      <c r="BS515" s="249">
        <f t="shared" si="326"/>
        <v>0</v>
      </c>
      <c r="BT515" s="255" t="str">
        <f t="shared" si="339"/>
        <v/>
      </c>
      <c r="BU515" s="350">
        <f t="shared" si="327"/>
        <v>0</v>
      </c>
      <c r="BV515" s="350">
        <f t="shared" si="328"/>
        <v>0</v>
      </c>
      <c r="BW515" s="350">
        <f t="shared" si="329"/>
        <v>0</v>
      </c>
      <c r="BX515" s="353">
        <f t="shared" si="330"/>
        <v>0</v>
      </c>
      <c r="BY515" s="246">
        <f t="shared" si="331"/>
        <v>0</v>
      </c>
      <c r="BZ515" s="243">
        <f t="shared" si="332"/>
        <v>0</v>
      </c>
      <c r="CA515" s="243">
        <f t="shared" si="333"/>
        <v>0</v>
      </c>
      <c r="CB515" s="247">
        <f t="shared" si="334"/>
        <v>0</v>
      </c>
      <c r="CC515" s="246">
        <f t="shared" si="335"/>
        <v>0</v>
      </c>
      <c r="CD515" s="243">
        <f t="shared" si="336"/>
        <v>0</v>
      </c>
      <c r="CE515" s="243">
        <f t="shared" si="337"/>
        <v>0</v>
      </c>
      <c r="CF515" s="243">
        <f t="shared" si="338"/>
        <v>0</v>
      </c>
    </row>
    <row r="516" spans="1:84" ht="20.100000000000001" customHeight="1" x14ac:dyDescent="0.15">
      <c r="A516" s="252">
        <f>IF(A515="",ROW()-3-COUNTBLANK($A$4:$A515),A515+1)</f>
        <v>513</v>
      </c>
      <c r="B516" s="253">
        <f>IF(A516="","",IF(B515="",ROW()-3-COUNTBLANK($B$4:$B515),B515+1))</f>
        <v>513</v>
      </c>
      <c r="C516" s="239" t="str">
        <f t="shared" si="303"/>
        <v>S</v>
      </c>
      <c r="D516" s="240"/>
      <c r="E516" s="241" t="str">
        <f>IF(D516="","",COUNTIF($D$4:D516,D516))</f>
        <v/>
      </c>
      <c r="F516" s="310" t="str">
        <f>IF(D516="","",VLOOKUP(D516,'様式A-2'!$B$10:$E$434,4,0))</f>
        <v/>
      </c>
      <c r="G516" s="241"/>
      <c r="H516" s="241"/>
      <c r="I516" s="241"/>
      <c r="J516" s="241"/>
      <c r="K516" s="241"/>
      <c r="L516" s="346"/>
      <c r="M516" s="346"/>
      <c r="N516" s="346"/>
      <c r="O516" s="346"/>
      <c r="P516" s="388"/>
      <c r="Q516" s="242">
        <f t="shared" si="304"/>
        <v>0</v>
      </c>
      <c r="R516" s="243">
        <f t="shared" si="305"/>
        <v>0</v>
      </c>
      <c r="S516" s="243" t="str">
        <f t="shared" si="306"/>
        <v/>
      </c>
      <c r="T516" s="241"/>
      <c r="U516" s="241" t="str">
        <f t="shared" si="307"/>
        <v/>
      </c>
      <c r="V516" s="241" t="str">
        <f t="shared" si="341"/>
        <v/>
      </c>
      <c r="W516" s="241"/>
      <c r="X516" s="241"/>
      <c r="Y516" s="241" t="str">
        <f t="shared" si="308"/>
        <v/>
      </c>
      <c r="Z516" s="241" t="str">
        <f t="shared" si="309"/>
        <v/>
      </c>
      <c r="AA516" s="241" t="str">
        <f t="shared" ref="AA516:AA579" si="342">IF(D516="","",IF(OR(X516="Ⅲ",X516="Ⅳ"),"要","否"))</f>
        <v/>
      </c>
      <c r="AB516" s="241" t="str">
        <f t="shared" si="310"/>
        <v/>
      </c>
      <c r="AC516" s="241" t="str">
        <f t="shared" si="311"/>
        <v/>
      </c>
      <c r="AD516" s="241" t="str">
        <f t="shared" si="312"/>
        <v/>
      </c>
      <c r="AE516" s="241" t="str">
        <f t="shared" ref="AE516:AE579" si="343">IF(D516="","",INDEX($AT$4:$AX$45,MATCH(K516,$AS$4:$AS$45,0),MATCH(X516,$AT$3:$AX$3,0)))</f>
        <v/>
      </c>
      <c r="AF516" s="241" t="str">
        <f t="shared" ref="AF516:AF579" si="344">IF(D516="","",INDEX($BA$4:$BE$45,MATCH(K516,$AZ$4:$AZ$45,0),MATCH(X516,$BA$3:$BE$3,0)))</f>
        <v/>
      </c>
      <c r="AG516" s="241"/>
      <c r="AH516" s="242" t="str">
        <f t="shared" si="340"/>
        <v/>
      </c>
      <c r="AI516" s="242" t="str">
        <f t="shared" si="313"/>
        <v/>
      </c>
      <c r="BG516" s="245">
        <f t="shared" si="314"/>
        <v>0</v>
      </c>
      <c r="BH516" s="242">
        <f t="shared" si="315"/>
        <v>0</v>
      </c>
      <c r="BI516" s="242">
        <f t="shared" si="316"/>
        <v>0</v>
      </c>
      <c r="BJ516" s="242">
        <f t="shared" si="317"/>
        <v>0</v>
      </c>
      <c r="BK516" s="351">
        <f t="shared" si="318"/>
        <v>0</v>
      </c>
      <c r="BL516" s="246">
        <f t="shared" si="319"/>
        <v>0</v>
      </c>
      <c r="BM516" s="243">
        <f t="shared" si="320"/>
        <v>0</v>
      </c>
      <c r="BN516" s="243">
        <f t="shared" si="321"/>
        <v>0</v>
      </c>
      <c r="BO516" s="247">
        <f t="shared" si="322"/>
        <v>0</v>
      </c>
      <c r="BP516" s="248">
        <f t="shared" si="323"/>
        <v>0</v>
      </c>
      <c r="BQ516" s="243">
        <f t="shared" si="324"/>
        <v>0</v>
      </c>
      <c r="BR516" s="243">
        <f t="shared" si="325"/>
        <v>0</v>
      </c>
      <c r="BS516" s="249">
        <f t="shared" si="326"/>
        <v>0</v>
      </c>
      <c r="BT516" s="255" t="str">
        <f t="shared" si="339"/>
        <v/>
      </c>
      <c r="BU516" s="350">
        <f t="shared" si="327"/>
        <v>0</v>
      </c>
      <c r="BV516" s="350">
        <f t="shared" si="328"/>
        <v>0</v>
      </c>
      <c r="BW516" s="350">
        <f t="shared" si="329"/>
        <v>0</v>
      </c>
      <c r="BX516" s="353">
        <f t="shared" si="330"/>
        <v>0</v>
      </c>
      <c r="BY516" s="246">
        <f t="shared" si="331"/>
        <v>0</v>
      </c>
      <c r="BZ516" s="243">
        <f t="shared" si="332"/>
        <v>0</v>
      </c>
      <c r="CA516" s="243">
        <f t="shared" si="333"/>
        <v>0</v>
      </c>
      <c r="CB516" s="247">
        <f t="shared" si="334"/>
        <v>0</v>
      </c>
      <c r="CC516" s="246">
        <f t="shared" si="335"/>
        <v>0</v>
      </c>
      <c r="CD516" s="243">
        <f t="shared" si="336"/>
        <v>0</v>
      </c>
      <c r="CE516" s="243">
        <f t="shared" si="337"/>
        <v>0</v>
      </c>
      <c r="CF516" s="243">
        <f t="shared" si="338"/>
        <v>0</v>
      </c>
    </row>
    <row r="517" spans="1:84" ht="20.100000000000001" customHeight="1" x14ac:dyDescent="0.15">
      <c r="A517" s="252">
        <f>IF(A516="",ROW()-3-COUNTBLANK($A$4:$A516),A516+1)</f>
        <v>514</v>
      </c>
      <c r="B517" s="253">
        <f>IF(A517="","",IF(B516="",ROW()-3-COUNTBLANK($B$4:$B516),B516+1))</f>
        <v>514</v>
      </c>
      <c r="C517" s="239" t="str">
        <f t="shared" ref="C517:C580" si="345">D517&amp;"S"&amp;E517</f>
        <v>S</v>
      </c>
      <c r="D517" s="240"/>
      <c r="E517" s="241" t="str">
        <f>IF(D517="","",COUNTIF($D$4:D517,D517))</f>
        <v/>
      </c>
      <c r="F517" s="310" t="str">
        <f>IF(D517="","",VLOOKUP(D517,'様式A-2'!$B$10:$E$434,4,0))</f>
        <v/>
      </c>
      <c r="G517" s="241"/>
      <c r="H517" s="241"/>
      <c r="I517" s="241"/>
      <c r="J517" s="241"/>
      <c r="K517" s="241"/>
      <c r="L517" s="346"/>
      <c r="M517" s="346"/>
      <c r="N517" s="346"/>
      <c r="O517" s="346"/>
      <c r="P517" s="388"/>
      <c r="Q517" s="242">
        <f t="shared" ref="Q517:Q580" si="346">IF(C517="","",IF(K517="ひび割れ","幅"&amp;TEXT(L517,"0.0")&amp;"mm×長さ"&amp;TEXT(M517,"0.0")&amp;"m",IF(N517="",P517,TEXT(N517,"0.0")&amp;"m×"&amp;TEXT(O517,"0.0")&amp;"m "&amp;P517)))</f>
        <v>0</v>
      </c>
      <c r="R517" s="243">
        <f t="shared" ref="R517:R580" si="347">ROUND(N517*O517,2)</f>
        <v>0</v>
      </c>
      <c r="S517" s="243" t="str">
        <f t="shared" ref="S517:S580" si="348">IF(K517="ひび割れ","幅"&amp;TEXT(L517,"0.0")&amp;"mm "&amp;J517,IF(P517="","",P517))</f>
        <v/>
      </c>
      <c r="T517" s="241"/>
      <c r="U517" s="241" t="str">
        <f t="shared" ref="U517:U580" si="349">IF(T517="新規確認","－","")</f>
        <v/>
      </c>
      <c r="V517" s="241" t="str">
        <f t="shared" si="341"/>
        <v/>
      </c>
      <c r="W517" s="241"/>
      <c r="X517" s="241"/>
      <c r="Y517" s="241" t="str">
        <f t="shared" ref="Y517:Y580" si="350">IF(D517="","",IF(AND(W517&lt;&gt;"",OR(W517="Ⅱa",W517="Ⅱb")),"Ⅱ",IF(W517&lt;&gt;"",W517,IF(OR(X517="Ⅱa",X517="Ⅱb"),"Ⅱ",X517))))</f>
        <v/>
      </c>
      <c r="Z517" s="241" t="str">
        <f t="shared" ref="Z517:Z580" si="351">IF(D517="","",IF(OR(X517="Ⅱa",X517="Ⅱb"),"Ⅱ",X517))</f>
        <v/>
      </c>
      <c r="AA517" s="241" t="str">
        <f t="shared" si="342"/>
        <v/>
      </c>
      <c r="AB517" s="241" t="str">
        <f t="shared" ref="AB517:AB580" si="352">IF(D517="","",IF(X517="Ⅰ","否",IF(OR(X517="Ⅱb",X517="Ⅱa"),"要監視",IF(OR(X517="Ⅲ",X517="Ⅳ"),"要対策",""))))</f>
        <v/>
      </c>
      <c r="AC517" s="241" t="str">
        <f t="shared" ref="AC517:AC580" si="353">IF(D517="","",IF(T517="対策済","済",IF(OR(T517="新規確認",W517="Ⅰ",AND(W517="",X517="Ⅰ")),"－",IF(AND(W517&lt;&gt;"Ⅰ",X517="Ⅰ"),"済","継続"))))</f>
        <v/>
      </c>
      <c r="AD517" s="241" t="str">
        <f t="shared" ref="AD517:AD580" si="354">IF(D517="","",IF(T517="新規確認","－",INDEX($AM$4:$AQ$45,MATCH(K517,$AL$4:$AL$45,0),MATCH(X517,$AM$3:$AQ$3,0))))</f>
        <v/>
      </c>
      <c r="AE517" s="241" t="str">
        <f t="shared" si="343"/>
        <v/>
      </c>
      <c r="AF517" s="241" t="str">
        <f t="shared" si="344"/>
        <v/>
      </c>
      <c r="AG517" s="241"/>
      <c r="AH517" s="242" t="str">
        <f t="shared" si="340"/>
        <v/>
      </c>
      <c r="AI517" s="242" t="str">
        <f t="shared" ref="AI517:AI580" si="355">IF(T517="新規確認","－",IF(T517="進行が認められない",Q517,""))</f>
        <v/>
      </c>
      <c r="BG517" s="245">
        <f t="shared" ref="BG517:BG580" si="356">$D517</f>
        <v>0</v>
      </c>
      <c r="BH517" s="242">
        <f t="shared" ref="BH517:BH580" si="357">IF(AND(I517="外力",X517="Ⅳ"),"〇",0)</f>
        <v>0</v>
      </c>
      <c r="BI517" s="242">
        <f t="shared" ref="BI517:BI580" si="358">IF(AND(I517="外力",X517="Ⅲ"),"〇",0)</f>
        <v>0</v>
      </c>
      <c r="BJ517" s="242">
        <f t="shared" ref="BJ517:BJ580" si="359">IF(AND(I517="外力",X517="Ⅱa"),"〇",0)</f>
        <v>0</v>
      </c>
      <c r="BK517" s="351">
        <f t="shared" ref="BK517:BK580" si="360">IF(AND(I517="外力",X517="Ⅱb"),"〇",0)</f>
        <v>0</v>
      </c>
      <c r="BL517" s="246">
        <f t="shared" ref="BL517:BL580" si="361">IF(AND(I517="材質劣化",X517="Ⅳ"),R517,0)</f>
        <v>0</v>
      </c>
      <c r="BM517" s="243">
        <f t="shared" ref="BM517:BM580" si="362">IF(AND(I517="材質劣化",X517="Ⅲ"),R517,0)</f>
        <v>0</v>
      </c>
      <c r="BN517" s="243">
        <f t="shared" ref="BN517:BN580" si="363">IF(AND(I517="材質劣化",X517="Ⅱa"),R517,0)</f>
        <v>0</v>
      </c>
      <c r="BO517" s="247">
        <f t="shared" ref="BO517:BO580" si="364">IF(AND(I517="材質劣化",X517="Ⅱb"),R517,0)</f>
        <v>0</v>
      </c>
      <c r="BP517" s="248">
        <f t="shared" ref="BP517:BP580" si="365">IF(AND(I517="漏水",X517="Ⅳ"),R517,0)</f>
        <v>0</v>
      </c>
      <c r="BQ517" s="243">
        <f t="shared" ref="BQ517:BQ580" si="366">IF(AND(I517="漏水",X517="Ⅲ"),R517,0)</f>
        <v>0</v>
      </c>
      <c r="BR517" s="243">
        <f t="shared" ref="BR517:BR580" si="367">IF(AND(I517="漏水",X517="Ⅱa"),R517,0)</f>
        <v>0</v>
      </c>
      <c r="BS517" s="249">
        <f t="shared" ref="BS517:BS580" si="368">IF(AND(I517="漏水",X517="Ⅱb"),R517,0)</f>
        <v>0</v>
      </c>
      <c r="BT517" s="255" t="str">
        <f t="shared" si="339"/>
        <v/>
      </c>
      <c r="BU517" s="350">
        <f t="shared" ref="BU517:BU580" si="369">COUNTIFS($BG$4:$BG$3000,BT517,$BH$4:$BH$3000,"〇")</f>
        <v>0</v>
      </c>
      <c r="BV517" s="350">
        <f t="shared" ref="BV517:BV580" si="370">COUNTIFS($BG$4:$BG$3000,BT517,$BI$4:$BI$3000,"〇")</f>
        <v>0</v>
      </c>
      <c r="BW517" s="350">
        <f t="shared" ref="BW517:BW580" si="371">COUNTIFS($BG$4:$BG$3000,BT517,$BJ$4:$BJ$3000,"〇")</f>
        <v>0</v>
      </c>
      <c r="BX517" s="353">
        <f t="shared" ref="BX517:BX580" si="372">COUNTIFS($BG$4:$BG$3000,BT517,$BK$4:$BK$3000,"〇")</f>
        <v>0</v>
      </c>
      <c r="BY517" s="246">
        <f t="shared" ref="BY517:BY580" si="373">IFERROR(IF($BG516=$BG517,BY516+BL517,BL517),"")</f>
        <v>0</v>
      </c>
      <c r="BZ517" s="243">
        <f t="shared" ref="BZ517:BZ580" si="374">IFERROR(IF($BG516=$BG517,BZ516+BM517,BM517),"")</f>
        <v>0</v>
      </c>
      <c r="CA517" s="243">
        <f t="shared" ref="CA517:CA580" si="375">IFERROR(IF($BG516=$BG517,CA516+BN517,BN517),"")</f>
        <v>0</v>
      </c>
      <c r="CB517" s="247">
        <f t="shared" ref="CB517:CB580" si="376">IFERROR(IF($BG516=$BG517,CB516+BO517,BO517),"")</f>
        <v>0</v>
      </c>
      <c r="CC517" s="246">
        <f t="shared" ref="CC517:CC580" si="377">IFERROR(IF($BG516=$BG517,CC516+BP517,BP517),"")</f>
        <v>0</v>
      </c>
      <c r="CD517" s="243">
        <f t="shared" ref="CD517:CD580" si="378">IFERROR(IF($BG516=$BG517,CD516+BQ517,BQ517),"")</f>
        <v>0</v>
      </c>
      <c r="CE517" s="243">
        <f t="shared" ref="CE517:CE580" si="379">IFERROR(IF($BG516=$BG517,CE516+BR517,BR517),"")</f>
        <v>0</v>
      </c>
      <c r="CF517" s="243">
        <f t="shared" ref="CF517:CF580" si="380">IFERROR(IF($BG516=$BG517,CF516+BS517,BS517),"")</f>
        <v>0</v>
      </c>
    </row>
    <row r="518" spans="1:84" ht="20.100000000000001" customHeight="1" x14ac:dyDescent="0.15">
      <c r="A518" s="252">
        <f>IF(A517="",ROW()-3-COUNTBLANK($A$4:$A517),A517+1)</f>
        <v>515</v>
      </c>
      <c r="B518" s="253">
        <f>IF(A518="","",IF(B517="",ROW()-3-COUNTBLANK($B$4:$B517),B517+1))</f>
        <v>515</v>
      </c>
      <c r="C518" s="239" t="str">
        <f t="shared" si="345"/>
        <v>S</v>
      </c>
      <c r="D518" s="240"/>
      <c r="E518" s="241" t="str">
        <f>IF(D518="","",COUNTIF($D$4:D518,D518))</f>
        <v/>
      </c>
      <c r="F518" s="310" t="str">
        <f>IF(D518="","",VLOOKUP(D518,'様式A-2'!$B$10:$E$434,4,0))</f>
        <v/>
      </c>
      <c r="G518" s="241"/>
      <c r="H518" s="241"/>
      <c r="I518" s="241"/>
      <c r="J518" s="241"/>
      <c r="K518" s="241"/>
      <c r="L518" s="346"/>
      <c r="M518" s="346"/>
      <c r="N518" s="346"/>
      <c r="O518" s="346"/>
      <c r="P518" s="388"/>
      <c r="Q518" s="242">
        <f t="shared" si="346"/>
        <v>0</v>
      </c>
      <c r="R518" s="243">
        <f t="shared" si="347"/>
        <v>0</v>
      </c>
      <c r="S518" s="243" t="str">
        <f t="shared" si="348"/>
        <v/>
      </c>
      <c r="T518" s="241"/>
      <c r="U518" s="241" t="str">
        <f t="shared" si="349"/>
        <v/>
      </c>
      <c r="V518" s="241" t="str">
        <f t="shared" si="341"/>
        <v/>
      </c>
      <c r="W518" s="241"/>
      <c r="X518" s="241"/>
      <c r="Y518" s="241" t="str">
        <f t="shared" si="350"/>
        <v/>
      </c>
      <c r="Z518" s="241" t="str">
        <f t="shared" si="351"/>
        <v/>
      </c>
      <c r="AA518" s="241" t="str">
        <f t="shared" si="342"/>
        <v/>
      </c>
      <c r="AB518" s="241" t="str">
        <f t="shared" si="352"/>
        <v/>
      </c>
      <c r="AC518" s="241" t="str">
        <f t="shared" si="353"/>
        <v/>
      </c>
      <c r="AD518" s="241" t="str">
        <f t="shared" si="354"/>
        <v/>
      </c>
      <c r="AE518" s="241" t="str">
        <f t="shared" si="343"/>
        <v/>
      </c>
      <c r="AF518" s="241" t="str">
        <f t="shared" si="344"/>
        <v/>
      </c>
      <c r="AG518" s="241"/>
      <c r="AH518" s="242" t="str">
        <f t="shared" si="340"/>
        <v/>
      </c>
      <c r="AI518" s="242" t="str">
        <f t="shared" si="355"/>
        <v/>
      </c>
      <c r="BG518" s="245">
        <f t="shared" si="356"/>
        <v>0</v>
      </c>
      <c r="BH518" s="242">
        <f t="shared" si="357"/>
        <v>0</v>
      </c>
      <c r="BI518" s="242">
        <f t="shared" si="358"/>
        <v>0</v>
      </c>
      <c r="BJ518" s="242">
        <f t="shared" si="359"/>
        <v>0</v>
      </c>
      <c r="BK518" s="351">
        <f t="shared" si="360"/>
        <v>0</v>
      </c>
      <c r="BL518" s="246">
        <f t="shared" si="361"/>
        <v>0</v>
      </c>
      <c r="BM518" s="243">
        <f t="shared" si="362"/>
        <v>0</v>
      </c>
      <c r="BN518" s="243">
        <f t="shared" si="363"/>
        <v>0</v>
      </c>
      <c r="BO518" s="247">
        <f t="shared" si="364"/>
        <v>0</v>
      </c>
      <c r="BP518" s="248">
        <f t="shared" si="365"/>
        <v>0</v>
      </c>
      <c r="BQ518" s="243">
        <f t="shared" si="366"/>
        <v>0</v>
      </c>
      <c r="BR518" s="243">
        <f t="shared" si="367"/>
        <v>0</v>
      </c>
      <c r="BS518" s="249">
        <f t="shared" si="368"/>
        <v>0</v>
      </c>
      <c r="BT518" s="255" t="str">
        <f t="shared" ref="BT518:BT581" si="381">IF(BG518=BG519,"",BG518)</f>
        <v/>
      </c>
      <c r="BU518" s="350">
        <f t="shared" si="369"/>
        <v>0</v>
      </c>
      <c r="BV518" s="350">
        <f t="shared" si="370"/>
        <v>0</v>
      </c>
      <c r="BW518" s="350">
        <f t="shared" si="371"/>
        <v>0</v>
      </c>
      <c r="BX518" s="353">
        <f t="shared" si="372"/>
        <v>0</v>
      </c>
      <c r="BY518" s="246">
        <f t="shared" si="373"/>
        <v>0</v>
      </c>
      <c r="BZ518" s="243">
        <f t="shared" si="374"/>
        <v>0</v>
      </c>
      <c r="CA518" s="243">
        <f t="shared" si="375"/>
        <v>0</v>
      </c>
      <c r="CB518" s="247">
        <f t="shared" si="376"/>
        <v>0</v>
      </c>
      <c r="CC518" s="246">
        <f t="shared" si="377"/>
        <v>0</v>
      </c>
      <c r="CD518" s="243">
        <f t="shared" si="378"/>
        <v>0</v>
      </c>
      <c r="CE518" s="243">
        <f t="shared" si="379"/>
        <v>0</v>
      </c>
      <c r="CF518" s="243">
        <f t="shared" si="380"/>
        <v>0</v>
      </c>
    </row>
    <row r="519" spans="1:84" ht="20.100000000000001" customHeight="1" x14ac:dyDescent="0.15">
      <c r="A519" s="252">
        <f>IF(A518="",ROW()-3-COUNTBLANK($A$4:$A518),A518+1)</f>
        <v>516</v>
      </c>
      <c r="B519" s="253">
        <f>IF(A519="","",IF(B518="",ROW()-3-COUNTBLANK($B$4:$B518),B518+1))</f>
        <v>516</v>
      </c>
      <c r="C519" s="239" t="str">
        <f t="shared" si="345"/>
        <v>S</v>
      </c>
      <c r="D519" s="240"/>
      <c r="E519" s="241" t="str">
        <f>IF(D519="","",COUNTIF($D$4:D519,D519))</f>
        <v/>
      </c>
      <c r="F519" s="310" t="str">
        <f>IF(D519="","",VLOOKUP(D519,'様式A-2'!$B$10:$E$434,4,0))</f>
        <v/>
      </c>
      <c r="G519" s="241"/>
      <c r="H519" s="241"/>
      <c r="I519" s="241"/>
      <c r="J519" s="241"/>
      <c r="K519" s="241"/>
      <c r="L519" s="346"/>
      <c r="M519" s="346"/>
      <c r="N519" s="346"/>
      <c r="O519" s="346"/>
      <c r="P519" s="388"/>
      <c r="Q519" s="242">
        <f t="shared" si="346"/>
        <v>0</v>
      </c>
      <c r="R519" s="243">
        <f t="shared" si="347"/>
        <v>0</v>
      </c>
      <c r="S519" s="243" t="str">
        <f t="shared" si="348"/>
        <v/>
      </c>
      <c r="T519" s="241"/>
      <c r="U519" s="241" t="str">
        <f t="shared" si="349"/>
        <v/>
      </c>
      <c r="V519" s="241" t="str">
        <f t="shared" si="341"/>
        <v/>
      </c>
      <c r="W519" s="241"/>
      <c r="X519" s="241"/>
      <c r="Y519" s="241" t="str">
        <f t="shared" si="350"/>
        <v/>
      </c>
      <c r="Z519" s="241" t="str">
        <f t="shared" si="351"/>
        <v/>
      </c>
      <c r="AA519" s="241" t="str">
        <f t="shared" si="342"/>
        <v/>
      </c>
      <c r="AB519" s="241" t="str">
        <f t="shared" si="352"/>
        <v/>
      </c>
      <c r="AC519" s="241" t="str">
        <f t="shared" si="353"/>
        <v/>
      </c>
      <c r="AD519" s="241" t="str">
        <f t="shared" si="354"/>
        <v/>
      </c>
      <c r="AE519" s="241" t="str">
        <f t="shared" si="343"/>
        <v/>
      </c>
      <c r="AF519" s="241" t="str">
        <f t="shared" si="344"/>
        <v/>
      </c>
      <c r="AG519" s="241"/>
      <c r="AH519" s="242" t="str">
        <f t="shared" si="340"/>
        <v/>
      </c>
      <c r="AI519" s="242" t="str">
        <f t="shared" si="355"/>
        <v/>
      </c>
      <c r="BG519" s="245">
        <f t="shared" si="356"/>
        <v>0</v>
      </c>
      <c r="BH519" s="242">
        <f t="shared" si="357"/>
        <v>0</v>
      </c>
      <c r="BI519" s="242">
        <f t="shared" si="358"/>
        <v>0</v>
      </c>
      <c r="BJ519" s="242">
        <f t="shared" si="359"/>
        <v>0</v>
      </c>
      <c r="BK519" s="351">
        <f t="shared" si="360"/>
        <v>0</v>
      </c>
      <c r="BL519" s="246">
        <f t="shared" si="361"/>
        <v>0</v>
      </c>
      <c r="BM519" s="243">
        <f t="shared" si="362"/>
        <v>0</v>
      </c>
      <c r="BN519" s="243">
        <f t="shared" si="363"/>
        <v>0</v>
      </c>
      <c r="BO519" s="247">
        <f t="shared" si="364"/>
        <v>0</v>
      </c>
      <c r="BP519" s="248">
        <f t="shared" si="365"/>
        <v>0</v>
      </c>
      <c r="BQ519" s="243">
        <f t="shared" si="366"/>
        <v>0</v>
      </c>
      <c r="BR519" s="243">
        <f t="shared" si="367"/>
        <v>0</v>
      </c>
      <c r="BS519" s="249">
        <f t="shared" si="368"/>
        <v>0</v>
      </c>
      <c r="BT519" s="255" t="str">
        <f t="shared" si="381"/>
        <v/>
      </c>
      <c r="BU519" s="350">
        <f t="shared" si="369"/>
        <v>0</v>
      </c>
      <c r="BV519" s="350">
        <f t="shared" si="370"/>
        <v>0</v>
      </c>
      <c r="BW519" s="350">
        <f t="shared" si="371"/>
        <v>0</v>
      </c>
      <c r="BX519" s="353">
        <f t="shared" si="372"/>
        <v>0</v>
      </c>
      <c r="BY519" s="246">
        <f t="shared" si="373"/>
        <v>0</v>
      </c>
      <c r="BZ519" s="243">
        <f t="shared" si="374"/>
        <v>0</v>
      </c>
      <c r="CA519" s="243">
        <f t="shared" si="375"/>
        <v>0</v>
      </c>
      <c r="CB519" s="247">
        <f t="shared" si="376"/>
        <v>0</v>
      </c>
      <c r="CC519" s="246">
        <f t="shared" si="377"/>
        <v>0</v>
      </c>
      <c r="CD519" s="243">
        <f t="shared" si="378"/>
        <v>0</v>
      </c>
      <c r="CE519" s="243">
        <f t="shared" si="379"/>
        <v>0</v>
      </c>
      <c r="CF519" s="243">
        <f t="shared" si="380"/>
        <v>0</v>
      </c>
    </row>
    <row r="520" spans="1:84" ht="20.100000000000001" customHeight="1" x14ac:dyDescent="0.15">
      <c r="A520" s="252">
        <f>IF(A519="",ROW()-3-COUNTBLANK($A$4:$A519),A519+1)</f>
        <v>517</v>
      </c>
      <c r="B520" s="253">
        <f>IF(A520="","",IF(B519="",ROW()-3-COUNTBLANK($B$4:$B519),B519+1))</f>
        <v>517</v>
      </c>
      <c r="C520" s="239" t="str">
        <f t="shared" si="345"/>
        <v>S</v>
      </c>
      <c r="D520" s="240"/>
      <c r="E520" s="241" t="str">
        <f>IF(D520="","",COUNTIF($D$4:D520,D520))</f>
        <v/>
      </c>
      <c r="F520" s="310" t="str">
        <f>IF(D520="","",VLOOKUP(D520,'様式A-2'!$B$10:$E$434,4,0))</f>
        <v/>
      </c>
      <c r="G520" s="241"/>
      <c r="H520" s="241"/>
      <c r="I520" s="241"/>
      <c r="J520" s="241"/>
      <c r="K520" s="241"/>
      <c r="L520" s="346"/>
      <c r="M520" s="346"/>
      <c r="N520" s="346"/>
      <c r="O520" s="346"/>
      <c r="P520" s="388"/>
      <c r="Q520" s="242">
        <f t="shared" si="346"/>
        <v>0</v>
      </c>
      <c r="R520" s="243">
        <f t="shared" si="347"/>
        <v>0</v>
      </c>
      <c r="S520" s="243" t="str">
        <f t="shared" si="348"/>
        <v/>
      </c>
      <c r="T520" s="241"/>
      <c r="U520" s="241" t="str">
        <f t="shared" si="349"/>
        <v/>
      </c>
      <c r="V520" s="241" t="str">
        <f t="shared" si="341"/>
        <v/>
      </c>
      <c r="W520" s="241"/>
      <c r="X520" s="241"/>
      <c r="Y520" s="241" t="str">
        <f t="shared" si="350"/>
        <v/>
      </c>
      <c r="Z520" s="241" t="str">
        <f t="shared" si="351"/>
        <v/>
      </c>
      <c r="AA520" s="241" t="str">
        <f t="shared" si="342"/>
        <v/>
      </c>
      <c r="AB520" s="241" t="str">
        <f t="shared" si="352"/>
        <v/>
      </c>
      <c r="AC520" s="241" t="str">
        <f t="shared" si="353"/>
        <v/>
      </c>
      <c r="AD520" s="241" t="str">
        <f t="shared" si="354"/>
        <v/>
      </c>
      <c r="AE520" s="241" t="str">
        <f t="shared" si="343"/>
        <v/>
      </c>
      <c r="AF520" s="241" t="str">
        <f t="shared" si="344"/>
        <v/>
      </c>
      <c r="AG520" s="241"/>
      <c r="AH520" s="242" t="str">
        <f t="shared" ref="AH520:AH583" si="382">IF(D520="","",J520&amp;"、"&amp;Q520&amp;AG520)</f>
        <v/>
      </c>
      <c r="AI520" s="242" t="str">
        <f t="shared" si="355"/>
        <v/>
      </c>
      <c r="BG520" s="245">
        <f t="shared" si="356"/>
        <v>0</v>
      </c>
      <c r="BH520" s="242">
        <f t="shared" si="357"/>
        <v>0</v>
      </c>
      <c r="BI520" s="242">
        <f t="shared" si="358"/>
        <v>0</v>
      </c>
      <c r="BJ520" s="242">
        <f t="shared" si="359"/>
        <v>0</v>
      </c>
      <c r="BK520" s="351">
        <f t="shared" si="360"/>
        <v>0</v>
      </c>
      <c r="BL520" s="246">
        <f t="shared" si="361"/>
        <v>0</v>
      </c>
      <c r="BM520" s="243">
        <f t="shared" si="362"/>
        <v>0</v>
      </c>
      <c r="BN520" s="243">
        <f t="shared" si="363"/>
        <v>0</v>
      </c>
      <c r="BO520" s="247">
        <f t="shared" si="364"/>
        <v>0</v>
      </c>
      <c r="BP520" s="248">
        <f t="shared" si="365"/>
        <v>0</v>
      </c>
      <c r="BQ520" s="243">
        <f t="shared" si="366"/>
        <v>0</v>
      </c>
      <c r="BR520" s="243">
        <f t="shared" si="367"/>
        <v>0</v>
      </c>
      <c r="BS520" s="249">
        <f t="shared" si="368"/>
        <v>0</v>
      </c>
      <c r="BT520" s="255" t="str">
        <f t="shared" si="381"/>
        <v/>
      </c>
      <c r="BU520" s="350">
        <f t="shared" si="369"/>
        <v>0</v>
      </c>
      <c r="BV520" s="350">
        <f t="shared" si="370"/>
        <v>0</v>
      </c>
      <c r="BW520" s="350">
        <f t="shared" si="371"/>
        <v>0</v>
      </c>
      <c r="BX520" s="353">
        <f t="shared" si="372"/>
        <v>0</v>
      </c>
      <c r="BY520" s="246">
        <f t="shared" si="373"/>
        <v>0</v>
      </c>
      <c r="BZ520" s="243">
        <f t="shared" si="374"/>
        <v>0</v>
      </c>
      <c r="CA520" s="243">
        <f t="shared" si="375"/>
        <v>0</v>
      </c>
      <c r="CB520" s="247">
        <f t="shared" si="376"/>
        <v>0</v>
      </c>
      <c r="CC520" s="246">
        <f t="shared" si="377"/>
        <v>0</v>
      </c>
      <c r="CD520" s="243">
        <f t="shared" si="378"/>
        <v>0</v>
      </c>
      <c r="CE520" s="243">
        <f t="shared" si="379"/>
        <v>0</v>
      </c>
      <c r="CF520" s="243">
        <f t="shared" si="380"/>
        <v>0</v>
      </c>
    </row>
    <row r="521" spans="1:84" ht="20.100000000000001" customHeight="1" x14ac:dyDescent="0.15">
      <c r="A521" s="252">
        <f>IF(A520="",ROW()-3-COUNTBLANK($A$4:$A520),A520+1)</f>
        <v>518</v>
      </c>
      <c r="B521" s="253">
        <f>IF(A521="","",IF(B520="",ROW()-3-COUNTBLANK($B$4:$B520),B520+1))</f>
        <v>518</v>
      </c>
      <c r="C521" s="239" t="str">
        <f t="shared" si="345"/>
        <v>S</v>
      </c>
      <c r="D521" s="240"/>
      <c r="E521" s="241" t="str">
        <f>IF(D521="","",COUNTIF($D$4:D521,D521))</f>
        <v/>
      </c>
      <c r="F521" s="310" t="str">
        <f>IF(D521="","",VLOOKUP(D521,'様式A-2'!$B$10:$E$434,4,0))</f>
        <v/>
      </c>
      <c r="G521" s="241"/>
      <c r="H521" s="241"/>
      <c r="I521" s="241"/>
      <c r="J521" s="241"/>
      <c r="K521" s="241"/>
      <c r="L521" s="346"/>
      <c r="M521" s="346"/>
      <c r="N521" s="346"/>
      <c r="O521" s="346"/>
      <c r="P521" s="388"/>
      <c r="Q521" s="242">
        <f t="shared" si="346"/>
        <v>0</v>
      </c>
      <c r="R521" s="243">
        <f t="shared" si="347"/>
        <v>0</v>
      </c>
      <c r="S521" s="243" t="str">
        <f t="shared" si="348"/>
        <v/>
      </c>
      <c r="T521" s="241"/>
      <c r="U521" s="241" t="str">
        <f t="shared" si="349"/>
        <v/>
      </c>
      <c r="V521" s="241" t="str">
        <f t="shared" si="341"/>
        <v/>
      </c>
      <c r="W521" s="241"/>
      <c r="X521" s="241"/>
      <c r="Y521" s="241" t="str">
        <f t="shared" si="350"/>
        <v/>
      </c>
      <c r="Z521" s="241" t="str">
        <f t="shared" si="351"/>
        <v/>
      </c>
      <c r="AA521" s="241" t="str">
        <f t="shared" si="342"/>
        <v/>
      </c>
      <c r="AB521" s="241" t="str">
        <f t="shared" si="352"/>
        <v/>
      </c>
      <c r="AC521" s="241" t="str">
        <f t="shared" si="353"/>
        <v/>
      </c>
      <c r="AD521" s="241" t="str">
        <f t="shared" si="354"/>
        <v/>
      </c>
      <c r="AE521" s="241" t="str">
        <f t="shared" si="343"/>
        <v/>
      </c>
      <c r="AF521" s="241" t="str">
        <f t="shared" si="344"/>
        <v/>
      </c>
      <c r="AG521" s="241"/>
      <c r="AH521" s="242" t="str">
        <f t="shared" si="382"/>
        <v/>
      </c>
      <c r="AI521" s="242" t="str">
        <f t="shared" si="355"/>
        <v/>
      </c>
      <c r="BG521" s="245">
        <f t="shared" si="356"/>
        <v>0</v>
      </c>
      <c r="BH521" s="242">
        <f t="shared" si="357"/>
        <v>0</v>
      </c>
      <c r="BI521" s="242">
        <f t="shared" si="358"/>
        <v>0</v>
      </c>
      <c r="BJ521" s="242">
        <f t="shared" si="359"/>
        <v>0</v>
      </c>
      <c r="BK521" s="351">
        <f t="shared" si="360"/>
        <v>0</v>
      </c>
      <c r="BL521" s="246">
        <f t="shared" si="361"/>
        <v>0</v>
      </c>
      <c r="BM521" s="243">
        <f t="shared" si="362"/>
        <v>0</v>
      </c>
      <c r="BN521" s="243">
        <f t="shared" si="363"/>
        <v>0</v>
      </c>
      <c r="BO521" s="247">
        <f t="shared" si="364"/>
        <v>0</v>
      </c>
      <c r="BP521" s="248">
        <f t="shared" si="365"/>
        <v>0</v>
      </c>
      <c r="BQ521" s="243">
        <f t="shared" si="366"/>
        <v>0</v>
      </c>
      <c r="BR521" s="243">
        <f t="shared" si="367"/>
        <v>0</v>
      </c>
      <c r="BS521" s="249">
        <f t="shared" si="368"/>
        <v>0</v>
      </c>
      <c r="BT521" s="255" t="str">
        <f t="shared" si="381"/>
        <v/>
      </c>
      <c r="BU521" s="350">
        <f t="shared" si="369"/>
        <v>0</v>
      </c>
      <c r="BV521" s="350">
        <f t="shared" si="370"/>
        <v>0</v>
      </c>
      <c r="BW521" s="350">
        <f t="shared" si="371"/>
        <v>0</v>
      </c>
      <c r="BX521" s="353">
        <f t="shared" si="372"/>
        <v>0</v>
      </c>
      <c r="BY521" s="246">
        <f t="shared" si="373"/>
        <v>0</v>
      </c>
      <c r="BZ521" s="243">
        <f t="shared" si="374"/>
        <v>0</v>
      </c>
      <c r="CA521" s="243">
        <f t="shared" si="375"/>
        <v>0</v>
      </c>
      <c r="CB521" s="247">
        <f t="shared" si="376"/>
        <v>0</v>
      </c>
      <c r="CC521" s="246">
        <f t="shared" si="377"/>
        <v>0</v>
      </c>
      <c r="CD521" s="243">
        <f t="shared" si="378"/>
        <v>0</v>
      </c>
      <c r="CE521" s="243">
        <f t="shared" si="379"/>
        <v>0</v>
      </c>
      <c r="CF521" s="243">
        <f t="shared" si="380"/>
        <v>0</v>
      </c>
    </row>
    <row r="522" spans="1:84" ht="20.100000000000001" customHeight="1" x14ac:dyDescent="0.15">
      <c r="A522" s="252">
        <f>IF(A521="",ROW()-3-COUNTBLANK($A$4:$A521),A521+1)</f>
        <v>519</v>
      </c>
      <c r="B522" s="253">
        <f>IF(A522="","",IF(B521="",ROW()-3-COUNTBLANK($B$4:$B521),B521+1))</f>
        <v>519</v>
      </c>
      <c r="C522" s="239" t="str">
        <f t="shared" si="345"/>
        <v>S</v>
      </c>
      <c r="D522" s="240"/>
      <c r="E522" s="241" t="str">
        <f>IF(D522="","",COUNTIF($D$4:D522,D522))</f>
        <v/>
      </c>
      <c r="F522" s="310" t="str">
        <f>IF(D522="","",VLOOKUP(D522,'様式A-2'!$B$10:$E$434,4,0))</f>
        <v/>
      </c>
      <c r="G522" s="241"/>
      <c r="H522" s="241"/>
      <c r="I522" s="241"/>
      <c r="J522" s="241"/>
      <c r="K522" s="241"/>
      <c r="L522" s="346"/>
      <c r="M522" s="346"/>
      <c r="N522" s="346"/>
      <c r="O522" s="346"/>
      <c r="P522" s="388"/>
      <c r="Q522" s="242">
        <f t="shared" si="346"/>
        <v>0</v>
      </c>
      <c r="R522" s="243">
        <f t="shared" si="347"/>
        <v>0</v>
      </c>
      <c r="S522" s="243" t="str">
        <f t="shared" si="348"/>
        <v/>
      </c>
      <c r="T522" s="241"/>
      <c r="U522" s="241" t="str">
        <f t="shared" si="349"/>
        <v/>
      </c>
      <c r="V522" s="241" t="str">
        <f t="shared" si="341"/>
        <v/>
      </c>
      <c r="W522" s="241"/>
      <c r="X522" s="241"/>
      <c r="Y522" s="241" t="str">
        <f t="shared" si="350"/>
        <v/>
      </c>
      <c r="Z522" s="241" t="str">
        <f t="shared" si="351"/>
        <v/>
      </c>
      <c r="AA522" s="241" t="str">
        <f t="shared" si="342"/>
        <v/>
      </c>
      <c r="AB522" s="241" t="str">
        <f t="shared" si="352"/>
        <v/>
      </c>
      <c r="AC522" s="241" t="str">
        <f t="shared" si="353"/>
        <v/>
      </c>
      <c r="AD522" s="241" t="str">
        <f t="shared" si="354"/>
        <v/>
      </c>
      <c r="AE522" s="241" t="str">
        <f t="shared" si="343"/>
        <v/>
      </c>
      <c r="AF522" s="241" t="str">
        <f t="shared" si="344"/>
        <v/>
      </c>
      <c r="AG522" s="241"/>
      <c r="AH522" s="242" t="str">
        <f t="shared" si="382"/>
        <v/>
      </c>
      <c r="AI522" s="242" t="str">
        <f t="shared" si="355"/>
        <v/>
      </c>
      <c r="BG522" s="245">
        <f t="shared" si="356"/>
        <v>0</v>
      </c>
      <c r="BH522" s="242">
        <f t="shared" si="357"/>
        <v>0</v>
      </c>
      <c r="BI522" s="242">
        <f t="shared" si="358"/>
        <v>0</v>
      </c>
      <c r="BJ522" s="242">
        <f t="shared" si="359"/>
        <v>0</v>
      </c>
      <c r="BK522" s="351">
        <f t="shared" si="360"/>
        <v>0</v>
      </c>
      <c r="BL522" s="246">
        <f t="shared" si="361"/>
        <v>0</v>
      </c>
      <c r="BM522" s="243">
        <f t="shared" si="362"/>
        <v>0</v>
      </c>
      <c r="BN522" s="243">
        <f t="shared" si="363"/>
        <v>0</v>
      </c>
      <c r="BO522" s="247">
        <f t="shared" si="364"/>
        <v>0</v>
      </c>
      <c r="BP522" s="248">
        <f t="shared" si="365"/>
        <v>0</v>
      </c>
      <c r="BQ522" s="243">
        <f t="shared" si="366"/>
        <v>0</v>
      </c>
      <c r="BR522" s="243">
        <f t="shared" si="367"/>
        <v>0</v>
      </c>
      <c r="BS522" s="249">
        <f t="shared" si="368"/>
        <v>0</v>
      </c>
      <c r="BT522" s="255" t="str">
        <f t="shared" si="381"/>
        <v/>
      </c>
      <c r="BU522" s="350">
        <f t="shared" si="369"/>
        <v>0</v>
      </c>
      <c r="BV522" s="350">
        <f t="shared" si="370"/>
        <v>0</v>
      </c>
      <c r="BW522" s="350">
        <f t="shared" si="371"/>
        <v>0</v>
      </c>
      <c r="BX522" s="353">
        <f t="shared" si="372"/>
        <v>0</v>
      </c>
      <c r="BY522" s="246">
        <f t="shared" si="373"/>
        <v>0</v>
      </c>
      <c r="BZ522" s="243">
        <f t="shared" si="374"/>
        <v>0</v>
      </c>
      <c r="CA522" s="243">
        <f t="shared" si="375"/>
        <v>0</v>
      </c>
      <c r="CB522" s="247">
        <f t="shared" si="376"/>
        <v>0</v>
      </c>
      <c r="CC522" s="246">
        <f t="shared" si="377"/>
        <v>0</v>
      </c>
      <c r="CD522" s="243">
        <f t="shared" si="378"/>
        <v>0</v>
      </c>
      <c r="CE522" s="243">
        <f t="shared" si="379"/>
        <v>0</v>
      </c>
      <c r="CF522" s="243">
        <f t="shared" si="380"/>
        <v>0</v>
      </c>
    </row>
    <row r="523" spans="1:84" ht="20.100000000000001" customHeight="1" x14ac:dyDescent="0.15">
      <c r="A523" s="252">
        <f>IF(A522="",ROW()-3-COUNTBLANK($A$4:$A522),A522+1)</f>
        <v>520</v>
      </c>
      <c r="B523" s="253">
        <f>IF(A523="","",IF(B522="",ROW()-3-COUNTBLANK($B$4:$B522),B522+1))</f>
        <v>520</v>
      </c>
      <c r="C523" s="239" t="str">
        <f t="shared" si="345"/>
        <v>S</v>
      </c>
      <c r="D523" s="240"/>
      <c r="E523" s="241" t="str">
        <f>IF(D523="","",COUNTIF($D$4:D523,D523))</f>
        <v/>
      </c>
      <c r="F523" s="310" t="str">
        <f>IF(D523="","",VLOOKUP(D523,'様式A-2'!$B$10:$E$434,4,0))</f>
        <v/>
      </c>
      <c r="G523" s="241"/>
      <c r="H523" s="241"/>
      <c r="I523" s="241"/>
      <c r="J523" s="241"/>
      <c r="K523" s="241"/>
      <c r="L523" s="346"/>
      <c r="M523" s="346"/>
      <c r="N523" s="346"/>
      <c r="O523" s="346"/>
      <c r="P523" s="388"/>
      <c r="Q523" s="242">
        <f t="shared" si="346"/>
        <v>0</v>
      </c>
      <c r="R523" s="243">
        <f t="shared" si="347"/>
        <v>0</v>
      </c>
      <c r="S523" s="243" t="str">
        <f t="shared" si="348"/>
        <v/>
      </c>
      <c r="T523" s="241"/>
      <c r="U523" s="241" t="str">
        <f t="shared" si="349"/>
        <v/>
      </c>
      <c r="V523" s="241" t="str">
        <f t="shared" si="341"/>
        <v/>
      </c>
      <c r="W523" s="241"/>
      <c r="X523" s="241"/>
      <c r="Y523" s="241" t="str">
        <f t="shared" si="350"/>
        <v/>
      </c>
      <c r="Z523" s="241" t="str">
        <f t="shared" si="351"/>
        <v/>
      </c>
      <c r="AA523" s="241" t="str">
        <f t="shared" si="342"/>
        <v/>
      </c>
      <c r="AB523" s="241" t="str">
        <f t="shared" si="352"/>
        <v/>
      </c>
      <c r="AC523" s="241" t="str">
        <f t="shared" si="353"/>
        <v/>
      </c>
      <c r="AD523" s="241" t="str">
        <f t="shared" si="354"/>
        <v/>
      </c>
      <c r="AE523" s="241" t="str">
        <f t="shared" si="343"/>
        <v/>
      </c>
      <c r="AF523" s="241" t="str">
        <f t="shared" si="344"/>
        <v/>
      </c>
      <c r="AG523" s="241"/>
      <c r="AH523" s="242" t="str">
        <f t="shared" si="382"/>
        <v/>
      </c>
      <c r="AI523" s="242" t="str">
        <f t="shared" si="355"/>
        <v/>
      </c>
      <c r="BG523" s="245">
        <f t="shared" si="356"/>
        <v>0</v>
      </c>
      <c r="BH523" s="242">
        <f t="shared" si="357"/>
        <v>0</v>
      </c>
      <c r="BI523" s="242">
        <f t="shared" si="358"/>
        <v>0</v>
      </c>
      <c r="BJ523" s="242">
        <f t="shared" si="359"/>
        <v>0</v>
      </c>
      <c r="BK523" s="351">
        <f t="shared" si="360"/>
        <v>0</v>
      </c>
      <c r="BL523" s="246">
        <f t="shared" si="361"/>
        <v>0</v>
      </c>
      <c r="BM523" s="243">
        <f t="shared" si="362"/>
        <v>0</v>
      </c>
      <c r="BN523" s="243">
        <f t="shared" si="363"/>
        <v>0</v>
      </c>
      <c r="BO523" s="247">
        <f t="shared" si="364"/>
        <v>0</v>
      </c>
      <c r="BP523" s="248">
        <f t="shared" si="365"/>
        <v>0</v>
      </c>
      <c r="BQ523" s="243">
        <f t="shared" si="366"/>
        <v>0</v>
      </c>
      <c r="BR523" s="243">
        <f t="shared" si="367"/>
        <v>0</v>
      </c>
      <c r="BS523" s="249">
        <f t="shared" si="368"/>
        <v>0</v>
      </c>
      <c r="BT523" s="255" t="str">
        <f t="shared" si="381"/>
        <v/>
      </c>
      <c r="BU523" s="350">
        <f t="shared" si="369"/>
        <v>0</v>
      </c>
      <c r="BV523" s="350">
        <f t="shared" si="370"/>
        <v>0</v>
      </c>
      <c r="BW523" s="350">
        <f t="shared" si="371"/>
        <v>0</v>
      </c>
      <c r="BX523" s="353">
        <f t="shared" si="372"/>
        <v>0</v>
      </c>
      <c r="BY523" s="246">
        <f t="shared" si="373"/>
        <v>0</v>
      </c>
      <c r="BZ523" s="243">
        <f t="shared" si="374"/>
        <v>0</v>
      </c>
      <c r="CA523" s="243">
        <f t="shared" si="375"/>
        <v>0</v>
      </c>
      <c r="CB523" s="247">
        <f t="shared" si="376"/>
        <v>0</v>
      </c>
      <c r="CC523" s="246">
        <f t="shared" si="377"/>
        <v>0</v>
      </c>
      <c r="CD523" s="243">
        <f t="shared" si="378"/>
        <v>0</v>
      </c>
      <c r="CE523" s="243">
        <f t="shared" si="379"/>
        <v>0</v>
      </c>
      <c r="CF523" s="243">
        <f t="shared" si="380"/>
        <v>0</v>
      </c>
    </row>
    <row r="524" spans="1:84" ht="20.100000000000001" customHeight="1" x14ac:dyDescent="0.15">
      <c r="A524" s="252">
        <f>IF(A523="",ROW()-3-COUNTBLANK($A$4:$A523),A523+1)</f>
        <v>521</v>
      </c>
      <c r="B524" s="253">
        <f>IF(A524="","",IF(B523="",ROW()-3-COUNTBLANK($B$4:$B523),B523+1))</f>
        <v>521</v>
      </c>
      <c r="C524" s="239" t="str">
        <f t="shared" si="345"/>
        <v>S</v>
      </c>
      <c r="D524" s="240"/>
      <c r="E524" s="241" t="str">
        <f>IF(D524="","",COUNTIF($D$4:D524,D524))</f>
        <v/>
      </c>
      <c r="F524" s="310" t="str">
        <f>IF(D524="","",VLOOKUP(D524,'様式A-2'!$B$10:$E$434,4,0))</f>
        <v/>
      </c>
      <c r="G524" s="241"/>
      <c r="H524" s="241"/>
      <c r="I524" s="241"/>
      <c r="J524" s="241"/>
      <c r="K524" s="241"/>
      <c r="L524" s="346"/>
      <c r="M524" s="346"/>
      <c r="N524" s="346"/>
      <c r="O524" s="346"/>
      <c r="P524" s="388"/>
      <c r="Q524" s="242">
        <f t="shared" si="346"/>
        <v>0</v>
      </c>
      <c r="R524" s="243">
        <f t="shared" si="347"/>
        <v>0</v>
      </c>
      <c r="S524" s="243" t="str">
        <f t="shared" si="348"/>
        <v/>
      </c>
      <c r="T524" s="241"/>
      <c r="U524" s="241" t="str">
        <f t="shared" si="349"/>
        <v/>
      </c>
      <c r="V524" s="241" t="str">
        <f t="shared" si="341"/>
        <v/>
      </c>
      <c r="W524" s="241"/>
      <c r="X524" s="241"/>
      <c r="Y524" s="241" t="str">
        <f t="shared" si="350"/>
        <v/>
      </c>
      <c r="Z524" s="241" t="str">
        <f t="shared" si="351"/>
        <v/>
      </c>
      <c r="AA524" s="241" t="str">
        <f t="shared" si="342"/>
        <v/>
      </c>
      <c r="AB524" s="241" t="str">
        <f t="shared" si="352"/>
        <v/>
      </c>
      <c r="AC524" s="241" t="str">
        <f t="shared" si="353"/>
        <v/>
      </c>
      <c r="AD524" s="241" t="str">
        <f t="shared" si="354"/>
        <v/>
      </c>
      <c r="AE524" s="241" t="str">
        <f t="shared" si="343"/>
        <v/>
      </c>
      <c r="AF524" s="241" t="str">
        <f t="shared" si="344"/>
        <v/>
      </c>
      <c r="AG524" s="241"/>
      <c r="AH524" s="242" t="str">
        <f t="shared" si="382"/>
        <v/>
      </c>
      <c r="AI524" s="242" t="str">
        <f t="shared" si="355"/>
        <v/>
      </c>
      <c r="BG524" s="245">
        <f t="shared" si="356"/>
        <v>0</v>
      </c>
      <c r="BH524" s="242">
        <f t="shared" si="357"/>
        <v>0</v>
      </c>
      <c r="BI524" s="242">
        <f t="shared" si="358"/>
        <v>0</v>
      </c>
      <c r="BJ524" s="242">
        <f t="shared" si="359"/>
        <v>0</v>
      </c>
      <c r="BK524" s="351">
        <f t="shared" si="360"/>
        <v>0</v>
      </c>
      <c r="BL524" s="246">
        <f t="shared" si="361"/>
        <v>0</v>
      </c>
      <c r="BM524" s="243">
        <f t="shared" si="362"/>
        <v>0</v>
      </c>
      <c r="BN524" s="243">
        <f t="shared" si="363"/>
        <v>0</v>
      </c>
      <c r="BO524" s="247">
        <f t="shared" si="364"/>
        <v>0</v>
      </c>
      <c r="BP524" s="248">
        <f t="shared" si="365"/>
        <v>0</v>
      </c>
      <c r="BQ524" s="243">
        <f t="shared" si="366"/>
        <v>0</v>
      </c>
      <c r="BR524" s="243">
        <f t="shared" si="367"/>
        <v>0</v>
      </c>
      <c r="BS524" s="249">
        <f t="shared" si="368"/>
        <v>0</v>
      </c>
      <c r="BT524" s="255" t="str">
        <f t="shared" si="381"/>
        <v/>
      </c>
      <c r="BU524" s="350">
        <f t="shared" si="369"/>
        <v>0</v>
      </c>
      <c r="BV524" s="350">
        <f t="shared" si="370"/>
        <v>0</v>
      </c>
      <c r="BW524" s="350">
        <f t="shared" si="371"/>
        <v>0</v>
      </c>
      <c r="BX524" s="353">
        <f t="shared" si="372"/>
        <v>0</v>
      </c>
      <c r="BY524" s="246">
        <f t="shared" si="373"/>
        <v>0</v>
      </c>
      <c r="BZ524" s="243">
        <f t="shared" si="374"/>
        <v>0</v>
      </c>
      <c r="CA524" s="243">
        <f t="shared" si="375"/>
        <v>0</v>
      </c>
      <c r="CB524" s="247">
        <f t="shared" si="376"/>
        <v>0</v>
      </c>
      <c r="CC524" s="246">
        <f t="shared" si="377"/>
        <v>0</v>
      </c>
      <c r="CD524" s="243">
        <f t="shared" si="378"/>
        <v>0</v>
      </c>
      <c r="CE524" s="243">
        <f t="shared" si="379"/>
        <v>0</v>
      </c>
      <c r="CF524" s="243">
        <f t="shared" si="380"/>
        <v>0</v>
      </c>
    </row>
    <row r="525" spans="1:84" ht="20.100000000000001" customHeight="1" x14ac:dyDescent="0.15">
      <c r="A525" s="252">
        <f>IF(A524="",ROW()-3-COUNTBLANK($A$4:$A524),A524+1)</f>
        <v>522</v>
      </c>
      <c r="B525" s="253">
        <f>IF(A525="","",IF(B524="",ROW()-3-COUNTBLANK($B$4:$B524),B524+1))</f>
        <v>522</v>
      </c>
      <c r="C525" s="239" t="str">
        <f t="shared" si="345"/>
        <v>S</v>
      </c>
      <c r="D525" s="240"/>
      <c r="E525" s="241" t="str">
        <f>IF(D525="","",COUNTIF($D$4:D525,D525))</f>
        <v/>
      </c>
      <c r="F525" s="310" t="str">
        <f>IF(D525="","",VLOOKUP(D525,'様式A-2'!$B$10:$E$434,4,0))</f>
        <v/>
      </c>
      <c r="G525" s="241"/>
      <c r="H525" s="241"/>
      <c r="I525" s="241"/>
      <c r="J525" s="241"/>
      <c r="K525" s="241"/>
      <c r="L525" s="346"/>
      <c r="M525" s="346"/>
      <c r="N525" s="346"/>
      <c r="O525" s="346"/>
      <c r="P525" s="388"/>
      <c r="Q525" s="242">
        <f t="shared" si="346"/>
        <v>0</v>
      </c>
      <c r="R525" s="243">
        <f t="shared" si="347"/>
        <v>0</v>
      </c>
      <c r="S525" s="243" t="str">
        <f t="shared" si="348"/>
        <v/>
      </c>
      <c r="T525" s="241"/>
      <c r="U525" s="241" t="str">
        <f t="shared" si="349"/>
        <v/>
      </c>
      <c r="V525" s="241" t="str">
        <f t="shared" si="341"/>
        <v/>
      </c>
      <c r="W525" s="241"/>
      <c r="X525" s="241"/>
      <c r="Y525" s="241" t="str">
        <f t="shared" si="350"/>
        <v/>
      </c>
      <c r="Z525" s="241" t="str">
        <f t="shared" si="351"/>
        <v/>
      </c>
      <c r="AA525" s="241" t="str">
        <f t="shared" si="342"/>
        <v/>
      </c>
      <c r="AB525" s="241" t="str">
        <f t="shared" si="352"/>
        <v/>
      </c>
      <c r="AC525" s="241" t="str">
        <f t="shared" si="353"/>
        <v/>
      </c>
      <c r="AD525" s="241" t="str">
        <f t="shared" si="354"/>
        <v/>
      </c>
      <c r="AE525" s="241" t="str">
        <f t="shared" si="343"/>
        <v/>
      </c>
      <c r="AF525" s="241" t="str">
        <f t="shared" si="344"/>
        <v/>
      </c>
      <c r="AG525" s="241"/>
      <c r="AH525" s="242" t="str">
        <f t="shared" si="382"/>
        <v/>
      </c>
      <c r="AI525" s="242" t="str">
        <f t="shared" si="355"/>
        <v/>
      </c>
      <c r="BG525" s="245">
        <f t="shared" si="356"/>
        <v>0</v>
      </c>
      <c r="BH525" s="242">
        <f t="shared" si="357"/>
        <v>0</v>
      </c>
      <c r="BI525" s="242">
        <f t="shared" si="358"/>
        <v>0</v>
      </c>
      <c r="BJ525" s="242">
        <f t="shared" si="359"/>
        <v>0</v>
      </c>
      <c r="BK525" s="351">
        <f t="shared" si="360"/>
        <v>0</v>
      </c>
      <c r="BL525" s="246">
        <f t="shared" si="361"/>
        <v>0</v>
      </c>
      <c r="BM525" s="243">
        <f t="shared" si="362"/>
        <v>0</v>
      </c>
      <c r="BN525" s="243">
        <f t="shared" si="363"/>
        <v>0</v>
      </c>
      <c r="BO525" s="247">
        <f t="shared" si="364"/>
        <v>0</v>
      </c>
      <c r="BP525" s="248">
        <f t="shared" si="365"/>
        <v>0</v>
      </c>
      <c r="BQ525" s="243">
        <f t="shared" si="366"/>
        <v>0</v>
      </c>
      <c r="BR525" s="243">
        <f t="shared" si="367"/>
        <v>0</v>
      </c>
      <c r="BS525" s="249">
        <f t="shared" si="368"/>
        <v>0</v>
      </c>
      <c r="BT525" s="255" t="str">
        <f t="shared" si="381"/>
        <v/>
      </c>
      <c r="BU525" s="350">
        <f t="shared" si="369"/>
        <v>0</v>
      </c>
      <c r="BV525" s="350">
        <f t="shared" si="370"/>
        <v>0</v>
      </c>
      <c r="BW525" s="350">
        <f t="shared" si="371"/>
        <v>0</v>
      </c>
      <c r="BX525" s="353">
        <f t="shared" si="372"/>
        <v>0</v>
      </c>
      <c r="BY525" s="246">
        <f t="shared" si="373"/>
        <v>0</v>
      </c>
      <c r="BZ525" s="243">
        <f t="shared" si="374"/>
        <v>0</v>
      </c>
      <c r="CA525" s="243">
        <f t="shared" si="375"/>
        <v>0</v>
      </c>
      <c r="CB525" s="247">
        <f t="shared" si="376"/>
        <v>0</v>
      </c>
      <c r="CC525" s="246">
        <f t="shared" si="377"/>
        <v>0</v>
      </c>
      <c r="CD525" s="243">
        <f t="shared" si="378"/>
        <v>0</v>
      </c>
      <c r="CE525" s="243">
        <f t="shared" si="379"/>
        <v>0</v>
      </c>
      <c r="CF525" s="243">
        <f t="shared" si="380"/>
        <v>0</v>
      </c>
    </row>
    <row r="526" spans="1:84" ht="20.100000000000001" customHeight="1" x14ac:dyDescent="0.15">
      <c r="A526" s="252">
        <f>IF(A525="",ROW()-3-COUNTBLANK($A$4:$A525),A525+1)</f>
        <v>523</v>
      </c>
      <c r="B526" s="253">
        <f>IF(A526="","",IF(B525="",ROW()-3-COUNTBLANK($B$4:$B525),B525+1))</f>
        <v>523</v>
      </c>
      <c r="C526" s="239" t="str">
        <f t="shared" si="345"/>
        <v>S</v>
      </c>
      <c r="D526" s="240"/>
      <c r="E526" s="241" t="str">
        <f>IF(D526="","",COUNTIF($D$4:D526,D526))</f>
        <v/>
      </c>
      <c r="F526" s="310" t="str">
        <f>IF(D526="","",VLOOKUP(D526,'様式A-2'!$B$10:$E$434,4,0))</f>
        <v/>
      </c>
      <c r="G526" s="241"/>
      <c r="H526" s="241"/>
      <c r="I526" s="241"/>
      <c r="J526" s="241"/>
      <c r="K526" s="241"/>
      <c r="L526" s="346"/>
      <c r="M526" s="346"/>
      <c r="N526" s="346"/>
      <c r="O526" s="346"/>
      <c r="P526" s="388"/>
      <c r="Q526" s="242">
        <f t="shared" si="346"/>
        <v>0</v>
      </c>
      <c r="R526" s="243">
        <f t="shared" si="347"/>
        <v>0</v>
      </c>
      <c r="S526" s="243" t="str">
        <f t="shared" si="348"/>
        <v/>
      </c>
      <c r="T526" s="241"/>
      <c r="U526" s="241" t="str">
        <f t="shared" si="349"/>
        <v/>
      </c>
      <c r="V526" s="241" t="str">
        <f t="shared" si="341"/>
        <v/>
      </c>
      <c r="W526" s="241"/>
      <c r="X526" s="241"/>
      <c r="Y526" s="241" t="str">
        <f t="shared" si="350"/>
        <v/>
      </c>
      <c r="Z526" s="241" t="str">
        <f t="shared" si="351"/>
        <v/>
      </c>
      <c r="AA526" s="241" t="str">
        <f t="shared" si="342"/>
        <v/>
      </c>
      <c r="AB526" s="241" t="str">
        <f t="shared" si="352"/>
        <v/>
      </c>
      <c r="AC526" s="241" t="str">
        <f t="shared" si="353"/>
        <v/>
      </c>
      <c r="AD526" s="241" t="str">
        <f t="shared" si="354"/>
        <v/>
      </c>
      <c r="AE526" s="241" t="str">
        <f t="shared" si="343"/>
        <v/>
      </c>
      <c r="AF526" s="241" t="str">
        <f t="shared" si="344"/>
        <v/>
      </c>
      <c r="AG526" s="241"/>
      <c r="AH526" s="242" t="str">
        <f t="shared" si="382"/>
        <v/>
      </c>
      <c r="AI526" s="242" t="str">
        <f t="shared" si="355"/>
        <v/>
      </c>
      <c r="BG526" s="245">
        <f t="shared" si="356"/>
        <v>0</v>
      </c>
      <c r="BH526" s="242">
        <f t="shared" si="357"/>
        <v>0</v>
      </c>
      <c r="BI526" s="242">
        <f t="shared" si="358"/>
        <v>0</v>
      </c>
      <c r="BJ526" s="242">
        <f t="shared" si="359"/>
        <v>0</v>
      </c>
      <c r="BK526" s="351">
        <f t="shared" si="360"/>
        <v>0</v>
      </c>
      <c r="BL526" s="246">
        <f t="shared" si="361"/>
        <v>0</v>
      </c>
      <c r="BM526" s="243">
        <f t="shared" si="362"/>
        <v>0</v>
      </c>
      <c r="BN526" s="243">
        <f t="shared" si="363"/>
        <v>0</v>
      </c>
      <c r="BO526" s="247">
        <f t="shared" si="364"/>
        <v>0</v>
      </c>
      <c r="BP526" s="248">
        <f t="shared" si="365"/>
        <v>0</v>
      </c>
      <c r="BQ526" s="243">
        <f t="shared" si="366"/>
        <v>0</v>
      </c>
      <c r="BR526" s="243">
        <f t="shared" si="367"/>
        <v>0</v>
      </c>
      <c r="BS526" s="249">
        <f t="shared" si="368"/>
        <v>0</v>
      </c>
      <c r="BT526" s="255" t="str">
        <f t="shared" si="381"/>
        <v/>
      </c>
      <c r="BU526" s="350">
        <f t="shared" si="369"/>
        <v>0</v>
      </c>
      <c r="BV526" s="350">
        <f t="shared" si="370"/>
        <v>0</v>
      </c>
      <c r="BW526" s="350">
        <f t="shared" si="371"/>
        <v>0</v>
      </c>
      <c r="BX526" s="353">
        <f t="shared" si="372"/>
        <v>0</v>
      </c>
      <c r="BY526" s="246">
        <f t="shared" si="373"/>
        <v>0</v>
      </c>
      <c r="BZ526" s="243">
        <f t="shared" si="374"/>
        <v>0</v>
      </c>
      <c r="CA526" s="243">
        <f t="shared" si="375"/>
        <v>0</v>
      </c>
      <c r="CB526" s="247">
        <f t="shared" si="376"/>
        <v>0</v>
      </c>
      <c r="CC526" s="246">
        <f t="shared" si="377"/>
        <v>0</v>
      </c>
      <c r="CD526" s="243">
        <f t="shared" si="378"/>
        <v>0</v>
      </c>
      <c r="CE526" s="243">
        <f t="shared" si="379"/>
        <v>0</v>
      </c>
      <c r="CF526" s="243">
        <f t="shared" si="380"/>
        <v>0</v>
      </c>
    </row>
    <row r="527" spans="1:84" ht="20.100000000000001" customHeight="1" x14ac:dyDescent="0.15">
      <c r="A527" s="252">
        <f>IF(A526="",ROW()-3-COUNTBLANK($A$4:$A526),A526+1)</f>
        <v>524</v>
      </c>
      <c r="B527" s="253">
        <f>IF(A527="","",IF(B526="",ROW()-3-COUNTBLANK($B$4:$B526),B526+1))</f>
        <v>524</v>
      </c>
      <c r="C527" s="239" t="str">
        <f t="shared" si="345"/>
        <v>S</v>
      </c>
      <c r="D527" s="240"/>
      <c r="E527" s="241" t="str">
        <f>IF(D527="","",COUNTIF($D$4:D527,D527))</f>
        <v/>
      </c>
      <c r="F527" s="310" t="str">
        <f>IF(D527="","",VLOOKUP(D527,'様式A-2'!$B$10:$E$434,4,0))</f>
        <v/>
      </c>
      <c r="G527" s="241"/>
      <c r="H527" s="241"/>
      <c r="I527" s="241"/>
      <c r="J527" s="241"/>
      <c r="K527" s="241"/>
      <c r="L527" s="346"/>
      <c r="M527" s="346"/>
      <c r="N527" s="346"/>
      <c r="O527" s="346"/>
      <c r="P527" s="388"/>
      <c r="Q527" s="242">
        <f t="shared" si="346"/>
        <v>0</v>
      </c>
      <c r="R527" s="243">
        <f t="shared" si="347"/>
        <v>0</v>
      </c>
      <c r="S527" s="243" t="str">
        <f t="shared" si="348"/>
        <v/>
      </c>
      <c r="T527" s="241"/>
      <c r="U527" s="241" t="str">
        <f t="shared" si="349"/>
        <v/>
      </c>
      <c r="V527" s="241" t="str">
        <f t="shared" ref="V527:V590" si="383">IF(D527="","",IF(U527="対策区分判定Ⅳ","Ⅳ",IF(U527="対策区分判定Ⅲ","Ⅲ",IF(OR(U527="対策区分判定Ⅱa",U527="対策区分判定Ⅱb"),"Ⅱ",IF(U527="対策区分判定Ⅰ","Ⅰ","－")))))</f>
        <v/>
      </c>
      <c r="W527" s="241"/>
      <c r="X527" s="241"/>
      <c r="Y527" s="241" t="str">
        <f t="shared" si="350"/>
        <v/>
      </c>
      <c r="Z527" s="241" t="str">
        <f t="shared" si="351"/>
        <v/>
      </c>
      <c r="AA527" s="241" t="str">
        <f t="shared" si="342"/>
        <v/>
      </c>
      <c r="AB527" s="241" t="str">
        <f t="shared" si="352"/>
        <v/>
      </c>
      <c r="AC527" s="241" t="str">
        <f t="shared" si="353"/>
        <v/>
      </c>
      <c r="AD527" s="241" t="str">
        <f t="shared" si="354"/>
        <v/>
      </c>
      <c r="AE527" s="241" t="str">
        <f t="shared" si="343"/>
        <v/>
      </c>
      <c r="AF527" s="241" t="str">
        <f t="shared" si="344"/>
        <v/>
      </c>
      <c r="AG527" s="241"/>
      <c r="AH527" s="242" t="str">
        <f t="shared" si="382"/>
        <v/>
      </c>
      <c r="AI527" s="242" t="str">
        <f t="shared" si="355"/>
        <v/>
      </c>
      <c r="BG527" s="245">
        <f t="shared" si="356"/>
        <v>0</v>
      </c>
      <c r="BH527" s="242">
        <f t="shared" si="357"/>
        <v>0</v>
      </c>
      <c r="BI527" s="242">
        <f t="shared" si="358"/>
        <v>0</v>
      </c>
      <c r="BJ527" s="242">
        <f t="shared" si="359"/>
        <v>0</v>
      </c>
      <c r="BK527" s="351">
        <f t="shared" si="360"/>
        <v>0</v>
      </c>
      <c r="BL527" s="246">
        <f t="shared" si="361"/>
        <v>0</v>
      </c>
      <c r="BM527" s="243">
        <f t="shared" si="362"/>
        <v>0</v>
      </c>
      <c r="BN527" s="243">
        <f t="shared" si="363"/>
        <v>0</v>
      </c>
      <c r="BO527" s="247">
        <f t="shared" si="364"/>
        <v>0</v>
      </c>
      <c r="BP527" s="248">
        <f t="shared" si="365"/>
        <v>0</v>
      </c>
      <c r="BQ527" s="243">
        <f t="shared" si="366"/>
        <v>0</v>
      </c>
      <c r="BR527" s="243">
        <f t="shared" si="367"/>
        <v>0</v>
      </c>
      <c r="BS527" s="249">
        <f t="shared" si="368"/>
        <v>0</v>
      </c>
      <c r="BT527" s="255" t="str">
        <f t="shared" si="381"/>
        <v/>
      </c>
      <c r="BU527" s="350">
        <f t="shared" si="369"/>
        <v>0</v>
      </c>
      <c r="BV527" s="350">
        <f t="shared" si="370"/>
        <v>0</v>
      </c>
      <c r="BW527" s="350">
        <f t="shared" si="371"/>
        <v>0</v>
      </c>
      <c r="BX527" s="353">
        <f t="shared" si="372"/>
        <v>0</v>
      </c>
      <c r="BY527" s="246">
        <f t="shared" si="373"/>
        <v>0</v>
      </c>
      <c r="BZ527" s="243">
        <f t="shared" si="374"/>
        <v>0</v>
      </c>
      <c r="CA527" s="243">
        <f t="shared" si="375"/>
        <v>0</v>
      </c>
      <c r="CB527" s="247">
        <f t="shared" si="376"/>
        <v>0</v>
      </c>
      <c r="CC527" s="246">
        <f t="shared" si="377"/>
        <v>0</v>
      </c>
      <c r="CD527" s="243">
        <f t="shared" si="378"/>
        <v>0</v>
      </c>
      <c r="CE527" s="243">
        <f t="shared" si="379"/>
        <v>0</v>
      </c>
      <c r="CF527" s="243">
        <f t="shared" si="380"/>
        <v>0</v>
      </c>
    </row>
    <row r="528" spans="1:84" ht="20.100000000000001" customHeight="1" x14ac:dyDescent="0.15">
      <c r="A528" s="252">
        <f>IF(A527="",ROW()-3-COUNTBLANK($A$4:$A527),A527+1)</f>
        <v>525</v>
      </c>
      <c r="B528" s="253">
        <f>IF(A528="","",IF(B527="",ROW()-3-COUNTBLANK($B$4:$B527),B527+1))</f>
        <v>525</v>
      </c>
      <c r="C528" s="239" t="str">
        <f t="shared" si="345"/>
        <v>S</v>
      </c>
      <c r="D528" s="240"/>
      <c r="E528" s="241" t="str">
        <f>IF(D528="","",COUNTIF($D$4:D528,D528))</f>
        <v/>
      </c>
      <c r="F528" s="310" t="str">
        <f>IF(D528="","",VLOOKUP(D528,'様式A-2'!$B$10:$E$434,4,0))</f>
        <v/>
      </c>
      <c r="G528" s="241"/>
      <c r="H528" s="241"/>
      <c r="I528" s="241"/>
      <c r="J528" s="241"/>
      <c r="K528" s="241"/>
      <c r="L528" s="346"/>
      <c r="M528" s="346"/>
      <c r="N528" s="346"/>
      <c r="O528" s="346"/>
      <c r="P528" s="388"/>
      <c r="Q528" s="242">
        <f t="shared" si="346"/>
        <v>0</v>
      </c>
      <c r="R528" s="243">
        <f t="shared" si="347"/>
        <v>0</v>
      </c>
      <c r="S528" s="243" t="str">
        <f t="shared" si="348"/>
        <v/>
      </c>
      <c r="T528" s="241"/>
      <c r="U528" s="241" t="str">
        <f t="shared" si="349"/>
        <v/>
      </c>
      <c r="V528" s="241" t="str">
        <f t="shared" si="383"/>
        <v/>
      </c>
      <c r="W528" s="241"/>
      <c r="X528" s="241"/>
      <c r="Y528" s="241" t="str">
        <f t="shared" si="350"/>
        <v/>
      </c>
      <c r="Z528" s="241" t="str">
        <f t="shared" si="351"/>
        <v/>
      </c>
      <c r="AA528" s="241" t="str">
        <f t="shared" si="342"/>
        <v/>
      </c>
      <c r="AB528" s="241" t="str">
        <f t="shared" si="352"/>
        <v/>
      </c>
      <c r="AC528" s="241" t="str">
        <f t="shared" si="353"/>
        <v/>
      </c>
      <c r="AD528" s="241" t="str">
        <f t="shared" si="354"/>
        <v/>
      </c>
      <c r="AE528" s="241" t="str">
        <f t="shared" si="343"/>
        <v/>
      </c>
      <c r="AF528" s="241" t="str">
        <f t="shared" si="344"/>
        <v/>
      </c>
      <c r="AG528" s="241"/>
      <c r="AH528" s="242" t="str">
        <f t="shared" si="382"/>
        <v/>
      </c>
      <c r="AI528" s="242" t="str">
        <f t="shared" si="355"/>
        <v/>
      </c>
      <c r="BG528" s="245">
        <f t="shared" si="356"/>
        <v>0</v>
      </c>
      <c r="BH528" s="242">
        <f t="shared" si="357"/>
        <v>0</v>
      </c>
      <c r="BI528" s="242">
        <f t="shared" si="358"/>
        <v>0</v>
      </c>
      <c r="BJ528" s="242">
        <f t="shared" si="359"/>
        <v>0</v>
      </c>
      <c r="BK528" s="351">
        <f t="shared" si="360"/>
        <v>0</v>
      </c>
      <c r="BL528" s="246">
        <f t="shared" si="361"/>
        <v>0</v>
      </c>
      <c r="BM528" s="243">
        <f t="shared" si="362"/>
        <v>0</v>
      </c>
      <c r="BN528" s="243">
        <f t="shared" si="363"/>
        <v>0</v>
      </c>
      <c r="BO528" s="247">
        <f t="shared" si="364"/>
        <v>0</v>
      </c>
      <c r="BP528" s="248">
        <f t="shared" si="365"/>
        <v>0</v>
      </c>
      <c r="BQ528" s="243">
        <f t="shared" si="366"/>
        <v>0</v>
      </c>
      <c r="BR528" s="243">
        <f t="shared" si="367"/>
        <v>0</v>
      </c>
      <c r="BS528" s="249">
        <f t="shared" si="368"/>
        <v>0</v>
      </c>
      <c r="BT528" s="255" t="str">
        <f t="shared" si="381"/>
        <v/>
      </c>
      <c r="BU528" s="350">
        <f t="shared" si="369"/>
        <v>0</v>
      </c>
      <c r="BV528" s="350">
        <f t="shared" si="370"/>
        <v>0</v>
      </c>
      <c r="BW528" s="350">
        <f t="shared" si="371"/>
        <v>0</v>
      </c>
      <c r="BX528" s="353">
        <f t="shared" si="372"/>
        <v>0</v>
      </c>
      <c r="BY528" s="246">
        <f t="shared" si="373"/>
        <v>0</v>
      </c>
      <c r="BZ528" s="243">
        <f t="shared" si="374"/>
        <v>0</v>
      </c>
      <c r="CA528" s="243">
        <f t="shared" si="375"/>
        <v>0</v>
      </c>
      <c r="CB528" s="247">
        <f t="shared" si="376"/>
        <v>0</v>
      </c>
      <c r="CC528" s="246">
        <f t="shared" si="377"/>
        <v>0</v>
      </c>
      <c r="CD528" s="243">
        <f t="shared" si="378"/>
        <v>0</v>
      </c>
      <c r="CE528" s="243">
        <f t="shared" si="379"/>
        <v>0</v>
      </c>
      <c r="CF528" s="243">
        <f t="shared" si="380"/>
        <v>0</v>
      </c>
    </row>
    <row r="529" spans="1:84" ht="20.100000000000001" customHeight="1" x14ac:dyDescent="0.15">
      <c r="A529" s="252">
        <f>IF(A528="",ROW()-3-COUNTBLANK($A$4:$A528),A528+1)</f>
        <v>526</v>
      </c>
      <c r="B529" s="253">
        <f>IF(A529="","",IF(B528="",ROW()-3-COUNTBLANK($B$4:$B528),B528+1))</f>
        <v>526</v>
      </c>
      <c r="C529" s="239" t="str">
        <f t="shared" si="345"/>
        <v>S</v>
      </c>
      <c r="D529" s="240"/>
      <c r="E529" s="241" t="str">
        <f>IF(D529="","",COUNTIF($D$4:D529,D529))</f>
        <v/>
      </c>
      <c r="F529" s="310" t="str">
        <f>IF(D529="","",VLOOKUP(D529,'様式A-2'!$B$10:$E$434,4,0))</f>
        <v/>
      </c>
      <c r="G529" s="241"/>
      <c r="H529" s="241"/>
      <c r="I529" s="241"/>
      <c r="J529" s="241"/>
      <c r="K529" s="241"/>
      <c r="L529" s="346"/>
      <c r="M529" s="346"/>
      <c r="N529" s="346"/>
      <c r="O529" s="346"/>
      <c r="P529" s="388"/>
      <c r="Q529" s="242">
        <f t="shared" si="346"/>
        <v>0</v>
      </c>
      <c r="R529" s="243">
        <f t="shared" si="347"/>
        <v>0</v>
      </c>
      <c r="S529" s="243" t="str">
        <f t="shared" si="348"/>
        <v/>
      </c>
      <c r="T529" s="241"/>
      <c r="U529" s="241" t="str">
        <f t="shared" si="349"/>
        <v/>
      </c>
      <c r="V529" s="241" t="str">
        <f t="shared" si="383"/>
        <v/>
      </c>
      <c r="W529" s="241"/>
      <c r="X529" s="241"/>
      <c r="Y529" s="241" t="str">
        <f t="shared" si="350"/>
        <v/>
      </c>
      <c r="Z529" s="241" t="str">
        <f t="shared" si="351"/>
        <v/>
      </c>
      <c r="AA529" s="241" t="str">
        <f t="shared" si="342"/>
        <v/>
      </c>
      <c r="AB529" s="241" t="str">
        <f t="shared" si="352"/>
        <v/>
      </c>
      <c r="AC529" s="241" t="str">
        <f t="shared" si="353"/>
        <v/>
      </c>
      <c r="AD529" s="241" t="str">
        <f t="shared" si="354"/>
        <v/>
      </c>
      <c r="AE529" s="241" t="str">
        <f t="shared" si="343"/>
        <v/>
      </c>
      <c r="AF529" s="241" t="str">
        <f t="shared" si="344"/>
        <v/>
      </c>
      <c r="AG529" s="241"/>
      <c r="AH529" s="242" t="str">
        <f t="shared" si="382"/>
        <v/>
      </c>
      <c r="AI529" s="242" t="str">
        <f t="shared" si="355"/>
        <v/>
      </c>
      <c r="BG529" s="245">
        <f t="shared" si="356"/>
        <v>0</v>
      </c>
      <c r="BH529" s="242">
        <f t="shared" si="357"/>
        <v>0</v>
      </c>
      <c r="BI529" s="242">
        <f t="shared" si="358"/>
        <v>0</v>
      </c>
      <c r="BJ529" s="242">
        <f t="shared" si="359"/>
        <v>0</v>
      </c>
      <c r="BK529" s="351">
        <f t="shared" si="360"/>
        <v>0</v>
      </c>
      <c r="BL529" s="246">
        <f t="shared" si="361"/>
        <v>0</v>
      </c>
      <c r="BM529" s="243">
        <f t="shared" si="362"/>
        <v>0</v>
      </c>
      <c r="BN529" s="243">
        <f t="shared" si="363"/>
        <v>0</v>
      </c>
      <c r="BO529" s="247">
        <f t="shared" si="364"/>
        <v>0</v>
      </c>
      <c r="BP529" s="248">
        <f t="shared" si="365"/>
        <v>0</v>
      </c>
      <c r="BQ529" s="243">
        <f t="shared" si="366"/>
        <v>0</v>
      </c>
      <c r="BR529" s="243">
        <f t="shared" si="367"/>
        <v>0</v>
      </c>
      <c r="BS529" s="249">
        <f t="shared" si="368"/>
        <v>0</v>
      </c>
      <c r="BT529" s="255" t="str">
        <f t="shared" si="381"/>
        <v/>
      </c>
      <c r="BU529" s="350">
        <f t="shared" si="369"/>
        <v>0</v>
      </c>
      <c r="BV529" s="350">
        <f t="shared" si="370"/>
        <v>0</v>
      </c>
      <c r="BW529" s="350">
        <f t="shared" si="371"/>
        <v>0</v>
      </c>
      <c r="BX529" s="353">
        <f t="shared" si="372"/>
        <v>0</v>
      </c>
      <c r="BY529" s="246">
        <f t="shared" si="373"/>
        <v>0</v>
      </c>
      <c r="BZ529" s="243">
        <f t="shared" si="374"/>
        <v>0</v>
      </c>
      <c r="CA529" s="243">
        <f t="shared" si="375"/>
        <v>0</v>
      </c>
      <c r="CB529" s="247">
        <f t="shared" si="376"/>
        <v>0</v>
      </c>
      <c r="CC529" s="246">
        <f t="shared" si="377"/>
        <v>0</v>
      </c>
      <c r="CD529" s="243">
        <f t="shared" si="378"/>
        <v>0</v>
      </c>
      <c r="CE529" s="243">
        <f t="shared" si="379"/>
        <v>0</v>
      </c>
      <c r="CF529" s="243">
        <f t="shared" si="380"/>
        <v>0</v>
      </c>
    </row>
    <row r="530" spans="1:84" ht="20.100000000000001" customHeight="1" x14ac:dyDescent="0.15">
      <c r="A530" s="252">
        <f>IF(A529="",ROW()-3-COUNTBLANK($A$4:$A529),A529+1)</f>
        <v>527</v>
      </c>
      <c r="B530" s="253">
        <f>IF(A530="","",IF(B529="",ROW()-3-COUNTBLANK($B$4:$B529),B529+1))</f>
        <v>527</v>
      </c>
      <c r="C530" s="239" t="str">
        <f t="shared" si="345"/>
        <v>S</v>
      </c>
      <c r="D530" s="240"/>
      <c r="E530" s="241" t="str">
        <f>IF(D530="","",COUNTIF($D$4:D530,D530))</f>
        <v/>
      </c>
      <c r="F530" s="310" t="str">
        <f>IF(D530="","",VLOOKUP(D530,'様式A-2'!$B$10:$E$434,4,0))</f>
        <v/>
      </c>
      <c r="G530" s="241"/>
      <c r="H530" s="241"/>
      <c r="I530" s="241"/>
      <c r="J530" s="241"/>
      <c r="K530" s="241"/>
      <c r="L530" s="346"/>
      <c r="M530" s="346"/>
      <c r="N530" s="346"/>
      <c r="O530" s="346"/>
      <c r="P530" s="388"/>
      <c r="Q530" s="242">
        <f t="shared" si="346"/>
        <v>0</v>
      </c>
      <c r="R530" s="243">
        <f t="shared" si="347"/>
        <v>0</v>
      </c>
      <c r="S530" s="243" t="str">
        <f t="shared" si="348"/>
        <v/>
      </c>
      <c r="T530" s="241"/>
      <c r="U530" s="241" t="str">
        <f t="shared" si="349"/>
        <v/>
      </c>
      <c r="V530" s="241" t="str">
        <f t="shared" si="383"/>
        <v/>
      </c>
      <c r="W530" s="241"/>
      <c r="X530" s="241"/>
      <c r="Y530" s="241" t="str">
        <f t="shared" si="350"/>
        <v/>
      </c>
      <c r="Z530" s="241" t="str">
        <f t="shared" si="351"/>
        <v/>
      </c>
      <c r="AA530" s="241" t="str">
        <f t="shared" si="342"/>
        <v/>
      </c>
      <c r="AB530" s="241" t="str">
        <f t="shared" si="352"/>
        <v/>
      </c>
      <c r="AC530" s="241" t="str">
        <f t="shared" si="353"/>
        <v/>
      </c>
      <c r="AD530" s="241" t="str">
        <f t="shared" si="354"/>
        <v/>
      </c>
      <c r="AE530" s="241" t="str">
        <f t="shared" si="343"/>
        <v/>
      </c>
      <c r="AF530" s="241" t="str">
        <f t="shared" si="344"/>
        <v/>
      </c>
      <c r="AG530" s="241"/>
      <c r="AH530" s="242" t="str">
        <f t="shared" si="382"/>
        <v/>
      </c>
      <c r="AI530" s="242" t="str">
        <f t="shared" si="355"/>
        <v/>
      </c>
      <c r="BG530" s="245">
        <f t="shared" si="356"/>
        <v>0</v>
      </c>
      <c r="BH530" s="242">
        <f t="shared" si="357"/>
        <v>0</v>
      </c>
      <c r="BI530" s="242">
        <f t="shared" si="358"/>
        <v>0</v>
      </c>
      <c r="BJ530" s="242">
        <f t="shared" si="359"/>
        <v>0</v>
      </c>
      <c r="BK530" s="351">
        <f t="shared" si="360"/>
        <v>0</v>
      </c>
      <c r="BL530" s="246">
        <f t="shared" si="361"/>
        <v>0</v>
      </c>
      <c r="BM530" s="243">
        <f t="shared" si="362"/>
        <v>0</v>
      </c>
      <c r="BN530" s="243">
        <f t="shared" si="363"/>
        <v>0</v>
      </c>
      <c r="BO530" s="247">
        <f t="shared" si="364"/>
        <v>0</v>
      </c>
      <c r="BP530" s="248">
        <f t="shared" si="365"/>
        <v>0</v>
      </c>
      <c r="BQ530" s="243">
        <f t="shared" si="366"/>
        <v>0</v>
      </c>
      <c r="BR530" s="243">
        <f t="shared" si="367"/>
        <v>0</v>
      </c>
      <c r="BS530" s="249">
        <f t="shared" si="368"/>
        <v>0</v>
      </c>
      <c r="BT530" s="255" t="str">
        <f t="shared" si="381"/>
        <v/>
      </c>
      <c r="BU530" s="350">
        <f t="shared" si="369"/>
        <v>0</v>
      </c>
      <c r="BV530" s="350">
        <f t="shared" si="370"/>
        <v>0</v>
      </c>
      <c r="BW530" s="350">
        <f t="shared" si="371"/>
        <v>0</v>
      </c>
      <c r="BX530" s="353">
        <f t="shared" si="372"/>
        <v>0</v>
      </c>
      <c r="BY530" s="246">
        <f t="shared" si="373"/>
        <v>0</v>
      </c>
      <c r="BZ530" s="243">
        <f t="shared" si="374"/>
        <v>0</v>
      </c>
      <c r="CA530" s="243">
        <f t="shared" si="375"/>
        <v>0</v>
      </c>
      <c r="CB530" s="247">
        <f t="shared" si="376"/>
        <v>0</v>
      </c>
      <c r="CC530" s="246">
        <f t="shared" si="377"/>
        <v>0</v>
      </c>
      <c r="CD530" s="243">
        <f t="shared" si="378"/>
        <v>0</v>
      </c>
      <c r="CE530" s="243">
        <f t="shared" si="379"/>
        <v>0</v>
      </c>
      <c r="CF530" s="243">
        <f t="shared" si="380"/>
        <v>0</v>
      </c>
    </row>
    <row r="531" spans="1:84" ht="20.100000000000001" customHeight="1" x14ac:dyDescent="0.15">
      <c r="A531" s="252">
        <f>IF(A530="",ROW()-3-COUNTBLANK($A$4:$A530),A530+1)</f>
        <v>528</v>
      </c>
      <c r="B531" s="253">
        <f>IF(A531="","",IF(B530="",ROW()-3-COUNTBLANK($B$4:$B530),B530+1))</f>
        <v>528</v>
      </c>
      <c r="C531" s="239" t="str">
        <f t="shared" si="345"/>
        <v>S</v>
      </c>
      <c r="D531" s="240"/>
      <c r="E531" s="241" t="str">
        <f>IF(D531="","",COUNTIF($D$4:D531,D531))</f>
        <v/>
      </c>
      <c r="F531" s="310" t="str">
        <f>IF(D531="","",VLOOKUP(D531,'様式A-2'!$B$10:$E$434,4,0))</f>
        <v/>
      </c>
      <c r="G531" s="241"/>
      <c r="H531" s="241"/>
      <c r="I531" s="241"/>
      <c r="J531" s="241"/>
      <c r="K531" s="241"/>
      <c r="L531" s="346"/>
      <c r="M531" s="346"/>
      <c r="N531" s="346"/>
      <c r="O531" s="346"/>
      <c r="P531" s="388"/>
      <c r="Q531" s="242">
        <f t="shared" si="346"/>
        <v>0</v>
      </c>
      <c r="R531" s="243">
        <f t="shared" si="347"/>
        <v>0</v>
      </c>
      <c r="S531" s="243" t="str">
        <f t="shared" si="348"/>
        <v/>
      </c>
      <c r="T531" s="241"/>
      <c r="U531" s="241" t="str">
        <f t="shared" si="349"/>
        <v/>
      </c>
      <c r="V531" s="241" t="str">
        <f t="shared" si="383"/>
        <v/>
      </c>
      <c r="W531" s="241"/>
      <c r="X531" s="241"/>
      <c r="Y531" s="241" t="str">
        <f t="shared" si="350"/>
        <v/>
      </c>
      <c r="Z531" s="241" t="str">
        <f t="shared" si="351"/>
        <v/>
      </c>
      <c r="AA531" s="241" t="str">
        <f t="shared" si="342"/>
        <v/>
      </c>
      <c r="AB531" s="241" t="str">
        <f t="shared" si="352"/>
        <v/>
      </c>
      <c r="AC531" s="241" t="str">
        <f t="shared" si="353"/>
        <v/>
      </c>
      <c r="AD531" s="241" t="str">
        <f t="shared" si="354"/>
        <v/>
      </c>
      <c r="AE531" s="241" t="str">
        <f t="shared" si="343"/>
        <v/>
      </c>
      <c r="AF531" s="241" t="str">
        <f t="shared" si="344"/>
        <v/>
      </c>
      <c r="AG531" s="241"/>
      <c r="AH531" s="242" t="str">
        <f t="shared" si="382"/>
        <v/>
      </c>
      <c r="AI531" s="242" t="str">
        <f t="shared" si="355"/>
        <v/>
      </c>
      <c r="BG531" s="245">
        <f t="shared" si="356"/>
        <v>0</v>
      </c>
      <c r="BH531" s="242">
        <f t="shared" si="357"/>
        <v>0</v>
      </c>
      <c r="BI531" s="242">
        <f t="shared" si="358"/>
        <v>0</v>
      </c>
      <c r="BJ531" s="242">
        <f t="shared" si="359"/>
        <v>0</v>
      </c>
      <c r="BK531" s="351">
        <f t="shared" si="360"/>
        <v>0</v>
      </c>
      <c r="BL531" s="246">
        <f t="shared" si="361"/>
        <v>0</v>
      </c>
      <c r="BM531" s="243">
        <f t="shared" si="362"/>
        <v>0</v>
      </c>
      <c r="BN531" s="243">
        <f t="shared" si="363"/>
        <v>0</v>
      </c>
      <c r="BO531" s="247">
        <f t="shared" si="364"/>
        <v>0</v>
      </c>
      <c r="BP531" s="248">
        <f t="shared" si="365"/>
        <v>0</v>
      </c>
      <c r="BQ531" s="243">
        <f t="shared" si="366"/>
        <v>0</v>
      </c>
      <c r="BR531" s="243">
        <f t="shared" si="367"/>
        <v>0</v>
      </c>
      <c r="BS531" s="249">
        <f t="shared" si="368"/>
        <v>0</v>
      </c>
      <c r="BT531" s="255" t="str">
        <f t="shared" si="381"/>
        <v/>
      </c>
      <c r="BU531" s="350">
        <f t="shared" si="369"/>
        <v>0</v>
      </c>
      <c r="BV531" s="350">
        <f t="shared" si="370"/>
        <v>0</v>
      </c>
      <c r="BW531" s="350">
        <f t="shared" si="371"/>
        <v>0</v>
      </c>
      <c r="BX531" s="353">
        <f t="shared" si="372"/>
        <v>0</v>
      </c>
      <c r="BY531" s="246">
        <f t="shared" si="373"/>
        <v>0</v>
      </c>
      <c r="BZ531" s="243">
        <f t="shared" si="374"/>
        <v>0</v>
      </c>
      <c r="CA531" s="243">
        <f t="shared" si="375"/>
        <v>0</v>
      </c>
      <c r="CB531" s="247">
        <f t="shared" si="376"/>
        <v>0</v>
      </c>
      <c r="CC531" s="246">
        <f t="shared" si="377"/>
        <v>0</v>
      </c>
      <c r="CD531" s="243">
        <f t="shared" si="378"/>
        <v>0</v>
      </c>
      <c r="CE531" s="243">
        <f t="shared" si="379"/>
        <v>0</v>
      </c>
      <c r="CF531" s="243">
        <f t="shared" si="380"/>
        <v>0</v>
      </c>
    </row>
    <row r="532" spans="1:84" ht="20.100000000000001" customHeight="1" x14ac:dyDescent="0.15">
      <c r="A532" s="252">
        <f>IF(A531="",ROW()-3-COUNTBLANK($A$4:$A531),A531+1)</f>
        <v>529</v>
      </c>
      <c r="B532" s="253">
        <f>IF(A532="","",IF(B531="",ROW()-3-COUNTBLANK($B$4:$B531),B531+1))</f>
        <v>529</v>
      </c>
      <c r="C532" s="239" t="str">
        <f t="shared" si="345"/>
        <v>S</v>
      </c>
      <c r="D532" s="240"/>
      <c r="E532" s="241" t="str">
        <f>IF(D532="","",COUNTIF($D$4:D532,D532))</f>
        <v/>
      </c>
      <c r="F532" s="310" t="str">
        <f>IF(D532="","",VLOOKUP(D532,'様式A-2'!$B$10:$E$434,4,0))</f>
        <v/>
      </c>
      <c r="G532" s="241"/>
      <c r="H532" s="241"/>
      <c r="I532" s="241"/>
      <c r="J532" s="241"/>
      <c r="K532" s="241"/>
      <c r="L532" s="346"/>
      <c r="M532" s="346"/>
      <c r="N532" s="346"/>
      <c r="O532" s="346"/>
      <c r="P532" s="388"/>
      <c r="Q532" s="242">
        <f t="shared" si="346"/>
        <v>0</v>
      </c>
      <c r="R532" s="243">
        <f t="shared" si="347"/>
        <v>0</v>
      </c>
      <c r="S532" s="243" t="str">
        <f t="shared" si="348"/>
        <v/>
      </c>
      <c r="T532" s="241"/>
      <c r="U532" s="241" t="str">
        <f t="shared" si="349"/>
        <v/>
      </c>
      <c r="V532" s="241" t="str">
        <f t="shared" si="383"/>
        <v/>
      </c>
      <c r="W532" s="241"/>
      <c r="X532" s="241"/>
      <c r="Y532" s="241" t="str">
        <f t="shared" si="350"/>
        <v/>
      </c>
      <c r="Z532" s="241" t="str">
        <f t="shared" si="351"/>
        <v/>
      </c>
      <c r="AA532" s="241" t="str">
        <f t="shared" si="342"/>
        <v/>
      </c>
      <c r="AB532" s="241" t="str">
        <f t="shared" si="352"/>
        <v/>
      </c>
      <c r="AC532" s="241" t="str">
        <f t="shared" si="353"/>
        <v/>
      </c>
      <c r="AD532" s="241" t="str">
        <f t="shared" si="354"/>
        <v/>
      </c>
      <c r="AE532" s="241" t="str">
        <f t="shared" si="343"/>
        <v/>
      </c>
      <c r="AF532" s="241" t="str">
        <f t="shared" si="344"/>
        <v/>
      </c>
      <c r="AG532" s="241"/>
      <c r="AH532" s="242" t="str">
        <f t="shared" si="382"/>
        <v/>
      </c>
      <c r="AI532" s="242" t="str">
        <f t="shared" si="355"/>
        <v/>
      </c>
      <c r="BG532" s="245">
        <f t="shared" si="356"/>
        <v>0</v>
      </c>
      <c r="BH532" s="242">
        <f t="shared" si="357"/>
        <v>0</v>
      </c>
      <c r="BI532" s="242">
        <f t="shared" si="358"/>
        <v>0</v>
      </c>
      <c r="BJ532" s="242">
        <f t="shared" si="359"/>
        <v>0</v>
      </c>
      <c r="BK532" s="351">
        <f t="shared" si="360"/>
        <v>0</v>
      </c>
      <c r="BL532" s="246">
        <f t="shared" si="361"/>
        <v>0</v>
      </c>
      <c r="BM532" s="243">
        <f t="shared" si="362"/>
        <v>0</v>
      </c>
      <c r="BN532" s="243">
        <f t="shared" si="363"/>
        <v>0</v>
      </c>
      <c r="BO532" s="247">
        <f t="shared" si="364"/>
        <v>0</v>
      </c>
      <c r="BP532" s="248">
        <f t="shared" si="365"/>
        <v>0</v>
      </c>
      <c r="BQ532" s="243">
        <f t="shared" si="366"/>
        <v>0</v>
      </c>
      <c r="BR532" s="243">
        <f t="shared" si="367"/>
        <v>0</v>
      </c>
      <c r="BS532" s="249">
        <f t="shared" si="368"/>
        <v>0</v>
      </c>
      <c r="BT532" s="255" t="str">
        <f t="shared" si="381"/>
        <v/>
      </c>
      <c r="BU532" s="350">
        <f t="shared" si="369"/>
        <v>0</v>
      </c>
      <c r="BV532" s="350">
        <f t="shared" si="370"/>
        <v>0</v>
      </c>
      <c r="BW532" s="350">
        <f t="shared" si="371"/>
        <v>0</v>
      </c>
      <c r="BX532" s="353">
        <f t="shared" si="372"/>
        <v>0</v>
      </c>
      <c r="BY532" s="246">
        <f t="shared" si="373"/>
        <v>0</v>
      </c>
      <c r="BZ532" s="243">
        <f t="shared" si="374"/>
        <v>0</v>
      </c>
      <c r="CA532" s="243">
        <f t="shared" si="375"/>
        <v>0</v>
      </c>
      <c r="CB532" s="247">
        <f t="shared" si="376"/>
        <v>0</v>
      </c>
      <c r="CC532" s="246">
        <f t="shared" si="377"/>
        <v>0</v>
      </c>
      <c r="CD532" s="243">
        <f t="shared" si="378"/>
        <v>0</v>
      </c>
      <c r="CE532" s="243">
        <f t="shared" si="379"/>
        <v>0</v>
      </c>
      <c r="CF532" s="243">
        <f t="shared" si="380"/>
        <v>0</v>
      </c>
    </row>
    <row r="533" spans="1:84" ht="20.100000000000001" customHeight="1" x14ac:dyDescent="0.15">
      <c r="A533" s="252">
        <f>IF(A532="",ROW()-3-COUNTBLANK($A$4:$A532),A532+1)</f>
        <v>530</v>
      </c>
      <c r="B533" s="253">
        <f>IF(A533="","",IF(B532="",ROW()-3-COUNTBLANK($B$4:$B532),B532+1))</f>
        <v>530</v>
      </c>
      <c r="C533" s="239" t="str">
        <f t="shared" si="345"/>
        <v>S</v>
      </c>
      <c r="D533" s="240"/>
      <c r="E533" s="241" t="str">
        <f>IF(D533="","",COUNTIF($D$4:D533,D533))</f>
        <v/>
      </c>
      <c r="F533" s="310" t="str">
        <f>IF(D533="","",VLOOKUP(D533,'様式A-2'!$B$10:$E$434,4,0))</f>
        <v/>
      </c>
      <c r="G533" s="241"/>
      <c r="H533" s="241"/>
      <c r="I533" s="241"/>
      <c r="J533" s="241"/>
      <c r="K533" s="241"/>
      <c r="L533" s="346"/>
      <c r="M533" s="346"/>
      <c r="N533" s="346"/>
      <c r="O533" s="346"/>
      <c r="P533" s="388"/>
      <c r="Q533" s="242">
        <f t="shared" si="346"/>
        <v>0</v>
      </c>
      <c r="R533" s="243">
        <f t="shared" si="347"/>
        <v>0</v>
      </c>
      <c r="S533" s="243" t="str">
        <f t="shared" si="348"/>
        <v/>
      </c>
      <c r="T533" s="241"/>
      <c r="U533" s="241" t="str">
        <f t="shared" si="349"/>
        <v/>
      </c>
      <c r="V533" s="241" t="str">
        <f t="shared" si="383"/>
        <v/>
      </c>
      <c r="W533" s="241"/>
      <c r="X533" s="241"/>
      <c r="Y533" s="241" t="str">
        <f t="shared" si="350"/>
        <v/>
      </c>
      <c r="Z533" s="241" t="str">
        <f t="shared" si="351"/>
        <v/>
      </c>
      <c r="AA533" s="241" t="str">
        <f t="shared" si="342"/>
        <v/>
      </c>
      <c r="AB533" s="241" t="str">
        <f t="shared" si="352"/>
        <v/>
      </c>
      <c r="AC533" s="241" t="str">
        <f t="shared" si="353"/>
        <v/>
      </c>
      <c r="AD533" s="241" t="str">
        <f t="shared" si="354"/>
        <v/>
      </c>
      <c r="AE533" s="241" t="str">
        <f t="shared" si="343"/>
        <v/>
      </c>
      <c r="AF533" s="241" t="str">
        <f t="shared" si="344"/>
        <v/>
      </c>
      <c r="AG533" s="241"/>
      <c r="AH533" s="242" t="str">
        <f t="shared" si="382"/>
        <v/>
      </c>
      <c r="AI533" s="242" t="str">
        <f t="shared" si="355"/>
        <v/>
      </c>
      <c r="BG533" s="245">
        <f t="shared" si="356"/>
        <v>0</v>
      </c>
      <c r="BH533" s="242">
        <f t="shared" si="357"/>
        <v>0</v>
      </c>
      <c r="BI533" s="242">
        <f t="shared" si="358"/>
        <v>0</v>
      </c>
      <c r="BJ533" s="242">
        <f t="shared" si="359"/>
        <v>0</v>
      </c>
      <c r="BK533" s="351">
        <f t="shared" si="360"/>
        <v>0</v>
      </c>
      <c r="BL533" s="246">
        <f t="shared" si="361"/>
        <v>0</v>
      </c>
      <c r="BM533" s="243">
        <f t="shared" si="362"/>
        <v>0</v>
      </c>
      <c r="BN533" s="243">
        <f t="shared" si="363"/>
        <v>0</v>
      </c>
      <c r="BO533" s="247">
        <f t="shared" si="364"/>
        <v>0</v>
      </c>
      <c r="BP533" s="248">
        <f t="shared" si="365"/>
        <v>0</v>
      </c>
      <c r="BQ533" s="243">
        <f t="shared" si="366"/>
        <v>0</v>
      </c>
      <c r="BR533" s="243">
        <f t="shared" si="367"/>
        <v>0</v>
      </c>
      <c r="BS533" s="249">
        <f t="shared" si="368"/>
        <v>0</v>
      </c>
      <c r="BT533" s="255" t="str">
        <f t="shared" si="381"/>
        <v/>
      </c>
      <c r="BU533" s="350">
        <f t="shared" si="369"/>
        <v>0</v>
      </c>
      <c r="BV533" s="350">
        <f t="shared" si="370"/>
        <v>0</v>
      </c>
      <c r="BW533" s="350">
        <f t="shared" si="371"/>
        <v>0</v>
      </c>
      <c r="BX533" s="353">
        <f t="shared" si="372"/>
        <v>0</v>
      </c>
      <c r="BY533" s="246">
        <f t="shared" si="373"/>
        <v>0</v>
      </c>
      <c r="BZ533" s="243">
        <f t="shared" si="374"/>
        <v>0</v>
      </c>
      <c r="CA533" s="243">
        <f t="shared" si="375"/>
        <v>0</v>
      </c>
      <c r="CB533" s="247">
        <f t="shared" si="376"/>
        <v>0</v>
      </c>
      <c r="CC533" s="246">
        <f t="shared" si="377"/>
        <v>0</v>
      </c>
      <c r="CD533" s="243">
        <f t="shared" si="378"/>
        <v>0</v>
      </c>
      <c r="CE533" s="243">
        <f t="shared" si="379"/>
        <v>0</v>
      </c>
      <c r="CF533" s="243">
        <f t="shared" si="380"/>
        <v>0</v>
      </c>
    </row>
    <row r="534" spans="1:84" ht="20.100000000000001" customHeight="1" x14ac:dyDescent="0.15">
      <c r="A534" s="252">
        <f>IF(A533="",ROW()-3-COUNTBLANK($A$4:$A533),A533+1)</f>
        <v>531</v>
      </c>
      <c r="B534" s="253">
        <f>IF(A534="","",IF(B533="",ROW()-3-COUNTBLANK($B$4:$B533),B533+1))</f>
        <v>531</v>
      </c>
      <c r="C534" s="239" t="str">
        <f t="shared" si="345"/>
        <v>S</v>
      </c>
      <c r="D534" s="240"/>
      <c r="E534" s="241" t="str">
        <f>IF(D534="","",COUNTIF($D$4:D534,D534))</f>
        <v/>
      </c>
      <c r="F534" s="310" t="str">
        <f>IF(D534="","",VLOOKUP(D534,'様式A-2'!$B$10:$E$434,4,0))</f>
        <v/>
      </c>
      <c r="G534" s="241"/>
      <c r="H534" s="241"/>
      <c r="I534" s="241"/>
      <c r="J534" s="241"/>
      <c r="K534" s="241"/>
      <c r="L534" s="346"/>
      <c r="M534" s="346"/>
      <c r="N534" s="346"/>
      <c r="O534" s="346"/>
      <c r="P534" s="388"/>
      <c r="Q534" s="242">
        <f t="shared" si="346"/>
        <v>0</v>
      </c>
      <c r="R534" s="243">
        <f t="shared" si="347"/>
        <v>0</v>
      </c>
      <c r="S534" s="243" t="str">
        <f t="shared" si="348"/>
        <v/>
      </c>
      <c r="T534" s="241"/>
      <c r="U534" s="241" t="str">
        <f t="shared" si="349"/>
        <v/>
      </c>
      <c r="V534" s="241" t="str">
        <f t="shared" si="383"/>
        <v/>
      </c>
      <c r="W534" s="241"/>
      <c r="X534" s="241"/>
      <c r="Y534" s="241" t="str">
        <f t="shared" si="350"/>
        <v/>
      </c>
      <c r="Z534" s="241" t="str">
        <f t="shared" si="351"/>
        <v/>
      </c>
      <c r="AA534" s="241" t="str">
        <f t="shared" si="342"/>
        <v/>
      </c>
      <c r="AB534" s="241" t="str">
        <f t="shared" si="352"/>
        <v/>
      </c>
      <c r="AC534" s="241" t="str">
        <f t="shared" si="353"/>
        <v/>
      </c>
      <c r="AD534" s="241" t="str">
        <f t="shared" si="354"/>
        <v/>
      </c>
      <c r="AE534" s="241" t="str">
        <f t="shared" si="343"/>
        <v/>
      </c>
      <c r="AF534" s="241" t="str">
        <f t="shared" si="344"/>
        <v/>
      </c>
      <c r="AG534" s="241"/>
      <c r="AH534" s="242" t="str">
        <f t="shared" si="382"/>
        <v/>
      </c>
      <c r="AI534" s="242" t="str">
        <f t="shared" si="355"/>
        <v/>
      </c>
      <c r="BG534" s="245">
        <f t="shared" si="356"/>
        <v>0</v>
      </c>
      <c r="BH534" s="242">
        <f t="shared" si="357"/>
        <v>0</v>
      </c>
      <c r="BI534" s="242">
        <f t="shared" si="358"/>
        <v>0</v>
      </c>
      <c r="BJ534" s="242">
        <f t="shared" si="359"/>
        <v>0</v>
      </c>
      <c r="BK534" s="351">
        <f t="shared" si="360"/>
        <v>0</v>
      </c>
      <c r="BL534" s="246">
        <f t="shared" si="361"/>
        <v>0</v>
      </c>
      <c r="BM534" s="243">
        <f t="shared" si="362"/>
        <v>0</v>
      </c>
      <c r="BN534" s="243">
        <f t="shared" si="363"/>
        <v>0</v>
      </c>
      <c r="BO534" s="247">
        <f t="shared" si="364"/>
        <v>0</v>
      </c>
      <c r="BP534" s="248">
        <f t="shared" si="365"/>
        <v>0</v>
      </c>
      <c r="BQ534" s="243">
        <f t="shared" si="366"/>
        <v>0</v>
      </c>
      <c r="BR534" s="243">
        <f t="shared" si="367"/>
        <v>0</v>
      </c>
      <c r="BS534" s="249">
        <f t="shared" si="368"/>
        <v>0</v>
      </c>
      <c r="BT534" s="255" t="str">
        <f t="shared" si="381"/>
        <v/>
      </c>
      <c r="BU534" s="350">
        <f t="shared" si="369"/>
        <v>0</v>
      </c>
      <c r="BV534" s="350">
        <f t="shared" si="370"/>
        <v>0</v>
      </c>
      <c r="BW534" s="350">
        <f t="shared" si="371"/>
        <v>0</v>
      </c>
      <c r="BX534" s="353">
        <f t="shared" si="372"/>
        <v>0</v>
      </c>
      <c r="BY534" s="246">
        <f t="shared" si="373"/>
        <v>0</v>
      </c>
      <c r="BZ534" s="243">
        <f t="shared" si="374"/>
        <v>0</v>
      </c>
      <c r="CA534" s="243">
        <f t="shared" si="375"/>
        <v>0</v>
      </c>
      <c r="CB534" s="247">
        <f t="shared" si="376"/>
        <v>0</v>
      </c>
      <c r="CC534" s="246">
        <f t="shared" si="377"/>
        <v>0</v>
      </c>
      <c r="CD534" s="243">
        <f t="shared" si="378"/>
        <v>0</v>
      </c>
      <c r="CE534" s="243">
        <f t="shared" si="379"/>
        <v>0</v>
      </c>
      <c r="CF534" s="243">
        <f t="shared" si="380"/>
        <v>0</v>
      </c>
    </row>
    <row r="535" spans="1:84" ht="20.100000000000001" customHeight="1" x14ac:dyDescent="0.15">
      <c r="A535" s="252">
        <f>IF(A534="",ROW()-3-COUNTBLANK($A$4:$A534),A534+1)</f>
        <v>532</v>
      </c>
      <c r="B535" s="253">
        <f>IF(A535="","",IF(B534="",ROW()-3-COUNTBLANK($B$4:$B534),B534+1))</f>
        <v>532</v>
      </c>
      <c r="C535" s="239" t="str">
        <f t="shared" si="345"/>
        <v>S</v>
      </c>
      <c r="D535" s="240"/>
      <c r="E535" s="241" t="str">
        <f>IF(D535="","",COUNTIF($D$4:D535,D535))</f>
        <v/>
      </c>
      <c r="F535" s="310" t="str">
        <f>IF(D535="","",VLOOKUP(D535,'様式A-2'!$B$10:$E$434,4,0))</f>
        <v/>
      </c>
      <c r="G535" s="241"/>
      <c r="H535" s="241"/>
      <c r="I535" s="241"/>
      <c r="J535" s="241"/>
      <c r="K535" s="241"/>
      <c r="L535" s="346"/>
      <c r="M535" s="346"/>
      <c r="N535" s="346"/>
      <c r="O535" s="346"/>
      <c r="P535" s="388"/>
      <c r="Q535" s="242">
        <f t="shared" si="346"/>
        <v>0</v>
      </c>
      <c r="R535" s="243">
        <f t="shared" si="347"/>
        <v>0</v>
      </c>
      <c r="S535" s="243" t="str">
        <f t="shared" si="348"/>
        <v/>
      </c>
      <c r="T535" s="241"/>
      <c r="U535" s="241" t="str">
        <f t="shared" si="349"/>
        <v/>
      </c>
      <c r="V535" s="241" t="str">
        <f t="shared" si="383"/>
        <v/>
      </c>
      <c r="W535" s="241"/>
      <c r="X535" s="241"/>
      <c r="Y535" s="241" t="str">
        <f t="shared" si="350"/>
        <v/>
      </c>
      <c r="Z535" s="241" t="str">
        <f t="shared" si="351"/>
        <v/>
      </c>
      <c r="AA535" s="241" t="str">
        <f t="shared" si="342"/>
        <v/>
      </c>
      <c r="AB535" s="241" t="str">
        <f t="shared" si="352"/>
        <v/>
      </c>
      <c r="AC535" s="241" t="str">
        <f t="shared" si="353"/>
        <v/>
      </c>
      <c r="AD535" s="241" t="str">
        <f t="shared" si="354"/>
        <v/>
      </c>
      <c r="AE535" s="241" t="str">
        <f t="shared" si="343"/>
        <v/>
      </c>
      <c r="AF535" s="241" t="str">
        <f t="shared" si="344"/>
        <v/>
      </c>
      <c r="AG535" s="241"/>
      <c r="AH535" s="242" t="str">
        <f t="shared" si="382"/>
        <v/>
      </c>
      <c r="AI535" s="242" t="str">
        <f t="shared" si="355"/>
        <v/>
      </c>
      <c r="BG535" s="245">
        <f t="shared" si="356"/>
        <v>0</v>
      </c>
      <c r="BH535" s="242">
        <f t="shared" si="357"/>
        <v>0</v>
      </c>
      <c r="BI535" s="242">
        <f t="shared" si="358"/>
        <v>0</v>
      </c>
      <c r="BJ535" s="242">
        <f t="shared" si="359"/>
        <v>0</v>
      </c>
      <c r="BK535" s="351">
        <f t="shared" si="360"/>
        <v>0</v>
      </c>
      <c r="BL535" s="246">
        <f t="shared" si="361"/>
        <v>0</v>
      </c>
      <c r="BM535" s="243">
        <f t="shared" si="362"/>
        <v>0</v>
      </c>
      <c r="BN535" s="243">
        <f t="shared" si="363"/>
        <v>0</v>
      </c>
      <c r="BO535" s="247">
        <f t="shared" si="364"/>
        <v>0</v>
      </c>
      <c r="BP535" s="248">
        <f t="shared" si="365"/>
        <v>0</v>
      </c>
      <c r="BQ535" s="243">
        <f t="shared" si="366"/>
        <v>0</v>
      </c>
      <c r="BR535" s="243">
        <f t="shared" si="367"/>
        <v>0</v>
      </c>
      <c r="BS535" s="249">
        <f t="shared" si="368"/>
        <v>0</v>
      </c>
      <c r="BT535" s="255" t="str">
        <f t="shared" si="381"/>
        <v/>
      </c>
      <c r="BU535" s="350">
        <f t="shared" si="369"/>
        <v>0</v>
      </c>
      <c r="BV535" s="350">
        <f t="shared" si="370"/>
        <v>0</v>
      </c>
      <c r="BW535" s="350">
        <f t="shared" si="371"/>
        <v>0</v>
      </c>
      <c r="BX535" s="353">
        <f t="shared" si="372"/>
        <v>0</v>
      </c>
      <c r="BY535" s="246">
        <f t="shared" si="373"/>
        <v>0</v>
      </c>
      <c r="BZ535" s="243">
        <f t="shared" si="374"/>
        <v>0</v>
      </c>
      <c r="CA535" s="243">
        <f t="shared" si="375"/>
        <v>0</v>
      </c>
      <c r="CB535" s="247">
        <f t="shared" si="376"/>
        <v>0</v>
      </c>
      <c r="CC535" s="246">
        <f t="shared" si="377"/>
        <v>0</v>
      </c>
      <c r="CD535" s="243">
        <f t="shared" si="378"/>
        <v>0</v>
      </c>
      <c r="CE535" s="243">
        <f t="shared" si="379"/>
        <v>0</v>
      </c>
      <c r="CF535" s="243">
        <f t="shared" si="380"/>
        <v>0</v>
      </c>
    </row>
    <row r="536" spans="1:84" ht="20.100000000000001" customHeight="1" x14ac:dyDescent="0.15">
      <c r="A536" s="252">
        <f>IF(A535="",ROW()-3-COUNTBLANK($A$4:$A535),A535+1)</f>
        <v>533</v>
      </c>
      <c r="B536" s="253">
        <f>IF(A536="","",IF(B535="",ROW()-3-COUNTBLANK($B$4:$B535),B535+1))</f>
        <v>533</v>
      </c>
      <c r="C536" s="239" t="str">
        <f t="shared" si="345"/>
        <v>S</v>
      </c>
      <c r="D536" s="240"/>
      <c r="E536" s="241" t="str">
        <f>IF(D536="","",COUNTIF($D$4:D536,D536))</f>
        <v/>
      </c>
      <c r="F536" s="310" t="str">
        <f>IF(D536="","",VLOOKUP(D536,'様式A-2'!$B$10:$E$434,4,0))</f>
        <v/>
      </c>
      <c r="G536" s="241"/>
      <c r="H536" s="241"/>
      <c r="I536" s="241"/>
      <c r="J536" s="241"/>
      <c r="K536" s="241"/>
      <c r="L536" s="346"/>
      <c r="M536" s="346"/>
      <c r="N536" s="346"/>
      <c r="O536" s="346"/>
      <c r="P536" s="388"/>
      <c r="Q536" s="242">
        <f t="shared" si="346"/>
        <v>0</v>
      </c>
      <c r="R536" s="243">
        <f t="shared" si="347"/>
        <v>0</v>
      </c>
      <c r="S536" s="243" t="str">
        <f t="shared" si="348"/>
        <v/>
      </c>
      <c r="T536" s="241"/>
      <c r="U536" s="241" t="str">
        <f t="shared" si="349"/>
        <v/>
      </c>
      <c r="V536" s="241" t="str">
        <f t="shared" si="383"/>
        <v/>
      </c>
      <c r="W536" s="241"/>
      <c r="X536" s="241"/>
      <c r="Y536" s="241" t="str">
        <f t="shared" si="350"/>
        <v/>
      </c>
      <c r="Z536" s="241" t="str">
        <f t="shared" si="351"/>
        <v/>
      </c>
      <c r="AA536" s="241" t="str">
        <f t="shared" si="342"/>
        <v/>
      </c>
      <c r="AB536" s="241" t="str">
        <f t="shared" si="352"/>
        <v/>
      </c>
      <c r="AC536" s="241" t="str">
        <f t="shared" si="353"/>
        <v/>
      </c>
      <c r="AD536" s="241" t="str">
        <f t="shared" si="354"/>
        <v/>
      </c>
      <c r="AE536" s="241" t="str">
        <f t="shared" si="343"/>
        <v/>
      </c>
      <c r="AF536" s="241" t="str">
        <f t="shared" si="344"/>
        <v/>
      </c>
      <c r="AG536" s="241"/>
      <c r="AH536" s="242" t="str">
        <f t="shared" si="382"/>
        <v/>
      </c>
      <c r="AI536" s="242" t="str">
        <f t="shared" si="355"/>
        <v/>
      </c>
      <c r="BG536" s="245">
        <f t="shared" si="356"/>
        <v>0</v>
      </c>
      <c r="BH536" s="242">
        <f t="shared" si="357"/>
        <v>0</v>
      </c>
      <c r="BI536" s="242">
        <f t="shared" si="358"/>
        <v>0</v>
      </c>
      <c r="BJ536" s="242">
        <f t="shared" si="359"/>
        <v>0</v>
      </c>
      <c r="BK536" s="351">
        <f t="shared" si="360"/>
        <v>0</v>
      </c>
      <c r="BL536" s="246">
        <f t="shared" si="361"/>
        <v>0</v>
      </c>
      <c r="BM536" s="243">
        <f t="shared" si="362"/>
        <v>0</v>
      </c>
      <c r="BN536" s="243">
        <f t="shared" si="363"/>
        <v>0</v>
      </c>
      <c r="BO536" s="247">
        <f t="shared" si="364"/>
        <v>0</v>
      </c>
      <c r="BP536" s="248">
        <f t="shared" si="365"/>
        <v>0</v>
      </c>
      <c r="BQ536" s="243">
        <f t="shared" si="366"/>
        <v>0</v>
      </c>
      <c r="BR536" s="243">
        <f t="shared" si="367"/>
        <v>0</v>
      </c>
      <c r="BS536" s="249">
        <f t="shared" si="368"/>
        <v>0</v>
      </c>
      <c r="BT536" s="255" t="str">
        <f t="shared" si="381"/>
        <v/>
      </c>
      <c r="BU536" s="350">
        <f t="shared" si="369"/>
        <v>0</v>
      </c>
      <c r="BV536" s="350">
        <f t="shared" si="370"/>
        <v>0</v>
      </c>
      <c r="BW536" s="350">
        <f t="shared" si="371"/>
        <v>0</v>
      </c>
      <c r="BX536" s="353">
        <f t="shared" si="372"/>
        <v>0</v>
      </c>
      <c r="BY536" s="246">
        <f t="shared" si="373"/>
        <v>0</v>
      </c>
      <c r="BZ536" s="243">
        <f t="shared" si="374"/>
        <v>0</v>
      </c>
      <c r="CA536" s="243">
        <f t="shared" si="375"/>
        <v>0</v>
      </c>
      <c r="CB536" s="247">
        <f t="shared" si="376"/>
        <v>0</v>
      </c>
      <c r="CC536" s="246">
        <f t="shared" si="377"/>
        <v>0</v>
      </c>
      <c r="CD536" s="243">
        <f t="shared" si="378"/>
        <v>0</v>
      </c>
      <c r="CE536" s="243">
        <f t="shared" si="379"/>
        <v>0</v>
      </c>
      <c r="CF536" s="243">
        <f t="shared" si="380"/>
        <v>0</v>
      </c>
    </row>
    <row r="537" spans="1:84" ht="20.100000000000001" customHeight="1" x14ac:dyDescent="0.15">
      <c r="A537" s="252">
        <f>IF(A536="",ROW()-3-COUNTBLANK($A$4:$A536),A536+1)</f>
        <v>534</v>
      </c>
      <c r="B537" s="253">
        <f>IF(A537="","",IF(B536="",ROW()-3-COUNTBLANK($B$4:$B536),B536+1))</f>
        <v>534</v>
      </c>
      <c r="C537" s="239" t="str">
        <f t="shared" si="345"/>
        <v>S</v>
      </c>
      <c r="D537" s="240"/>
      <c r="E537" s="241" t="str">
        <f>IF(D537="","",COUNTIF($D$4:D537,D537))</f>
        <v/>
      </c>
      <c r="F537" s="310" t="str">
        <f>IF(D537="","",VLOOKUP(D537,'様式A-2'!$B$10:$E$434,4,0))</f>
        <v/>
      </c>
      <c r="G537" s="241"/>
      <c r="H537" s="241"/>
      <c r="I537" s="241"/>
      <c r="J537" s="241"/>
      <c r="K537" s="241"/>
      <c r="L537" s="346"/>
      <c r="M537" s="346"/>
      <c r="N537" s="346"/>
      <c r="O537" s="346"/>
      <c r="P537" s="388"/>
      <c r="Q537" s="242">
        <f t="shared" si="346"/>
        <v>0</v>
      </c>
      <c r="R537" s="243">
        <f t="shared" si="347"/>
        <v>0</v>
      </c>
      <c r="S537" s="243" t="str">
        <f t="shared" si="348"/>
        <v/>
      </c>
      <c r="T537" s="241"/>
      <c r="U537" s="241" t="str">
        <f t="shared" si="349"/>
        <v/>
      </c>
      <c r="V537" s="241" t="str">
        <f t="shared" si="383"/>
        <v/>
      </c>
      <c r="W537" s="241"/>
      <c r="X537" s="241"/>
      <c r="Y537" s="241" t="str">
        <f t="shared" si="350"/>
        <v/>
      </c>
      <c r="Z537" s="241" t="str">
        <f t="shared" si="351"/>
        <v/>
      </c>
      <c r="AA537" s="241" t="str">
        <f t="shared" si="342"/>
        <v/>
      </c>
      <c r="AB537" s="241" t="str">
        <f t="shared" si="352"/>
        <v/>
      </c>
      <c r="AC537" s="241" t="str">
        <f t="shared" si="353"/>
        <v/>
      </c>
      <c r="AD537" s="241" t="str">
        <f t="shared" si="354"/>
        <v/>
      </c>
      <c r="AE537" s="241" t="str">
        <f t="shared" si="343"/>
        <v/>
      </c>
      <c r="AF537" s="241" t="str">
        <f t="shared" si="344"/>
        <v/>
      </c>
      <c r="AG537" s="241"/>
      <c r="AH537" s="242" t="str">
        <f t="shared" si="382"/>
        <v/>
      </c>
      <c r="AI537" s="242" t="str">
        <f t="shared" si="355"/>
        <v/>
      </c>
      <c r="BG537" s="245">
        <f t="shared" si="356"/>
        <v>0</v>
      </c>
      <c r="BH537" s="242">
        <f t="shared" si="357"/>
        <v>0</v>
      </c>
      <c r="BI537" s="242">
        <f t="shared" si="358"/>
        <v>0</v>
      </c>
      <c r="BJ537" s="242">
        <f t="shared" si="359"/>
        <v>0</v>
      </c>
      <c r="BK537" s="351">
        <f t="shared" si="360"/>
        <v>0</v>
      </c>
      <c r="BL537" s="246">
        <f t="shared" si="361"/>
        <v>0</v>
      </c>
      <c r="BM537" s="243">
        <f t="shared" si="362"/>
        <v>0</v>
      </c>
      <c r="BN537" s="243">
        <f t="shared" si="363"/>
        <v>0</v>
      </c>
      <c r="BO537" s="247">
        <f t="shared" si="364"/>
        <v>0</v>
      </c>
      <c r="BP537" s="248">
        <f t="shared" si="365"/>
        <v>0</v>
      </c>
      <c r="BQ537" s="243">
        <f t="shared" si="366"/>
        <v>0</v>
      </c>
      <c r="BR537" s="243">
        <f t="shared" si="367"/>
        <v>0</v>
      </c>
      <c r="BS537" s="249">
        <f t="shared" si="368"/>
        <v>0</v>
      </c>
      <c r="BT537" s="255" t="str">
        <f t="shared" si="381"/>
        <v/>
      </c>
      <c r="BU537" s="350">
        <f t="shared" si="369"/>
        <v>0</v>
      </c>
      <c r="BV537" s="350">
        <f t="shared" si="370"/>
        <v>0</v>
      </c>
      <c r="BW537" s="350">
        <f t="shared" si="371"/>
        <v>0</v>
      </c>
      <c r="BX537" s="353">
        <f t="shared" si="372"/>
        <v>0</v>
      </c>
      <c r="BY537" s="246">
        <f t="shared" si="373"/>
        <v>0</v>
      </c>
      <c r="BZ537" s="243">
        <f t="shared" si="374"/>
        <v>0</v>
      </c>
      <c r="CA537" s="243">
        <f t="shared" si="375"/>
        <v>0</v>
      </c>
      <c r="CB537" s="247">
        <f t="shared" si="376"/>
        <v>0</v>
      </c>
      <c r="CC537" s="246">
        <f t="shared" si="377"/>
        <v>0</v>
      </c>
      <c r="CD537" s="243">
        <f t="shared" si="378"/>
        <v>0</v>
      </c>
      <c r="CE537" s="243">
        <f t="shared" si="379"/>
        <v>0</v>
      </c>
      <c r="CF537" s="243">
        <f t="shared" si="380"/>
        <v>0</v>
      </c>
    </row>
    <row r="538" spans="1:84" ht="20.100000000000001" customHeight="1" x14ac:dyDescent="0.15">
      <c r="A538" s="252">
        <f>IF(A537="",ROW()-3-COUNTBLANK($A$4:$A537),A537+1)</f>
        <v>535</v>
      </c>
      <c r="B538" s="253">
        <f>IF(A538="","",IF(B537="",ROW()-3-COUNTBLANK($B$4:$B537),B537+1))</f>
        <v>535</v>
      </c>
      <c r="C538" s="239" t="str">
        <f t="shared" si="345"/>
        <v>S</v>
      </c>
      <c r="D538" s="240"/>
      <c r="E538" s="241" t="str">
        <f>IF(D538="","",COUNTIF($D$4:D538,D538))</f>
        <v/>
      </c>
      <c r="F538" s="310" t="str">
        <f>IF(D538="","",VLOOKUP(D538,'様式A-2'!$B$10:$E$434,4,0))</f>
        <v/>
      </c>
      <c r="G538" s="241"/>
      <c r="H538" s="241"/>
      <c r="I538" s="241"/>
      <c r="J538" s="241"/>
      <c r="K538" s="241"/>
      <c r="L538" s="346"/>
      <c r="M538" s="346"/>
      <c r="N538" s="346"/>
      <c r="O538" s="346"/>
      <c r="P538" s="388"/>
      <c r="Q538" s="242">
        <f t="shared" si="346"/>
        <v>0</v>
      </c>
      <c r="R538" s="243">
        <f t="shared" si="347"/>
        <v>0</v>
      </c>
      <c r="S538" s="243" t="str">
        <f t="shared" si="348"/>
        <v/>
      </c>
      <c r="T538" s="241"/>
      <c r="U538" s="241" t="str">
        <f t="shared" si="349"/>
        <v/>
      </c>
      <c r="V538" s="241" t="str">
        <f t="shared" si="383"/>
        <v/>
      </c>
      <c r="W538" s="241"/>
      <c r="X538" s="241"/>
      <c r="Y538" s="241" t="str">
        <f t="shared" si="350"/>
        <v/>
      </c>
      <c r="Z538" s="241" t="str">
        <f t="shared" si="351"/>
        <v/>
      </c>
      <c r="AA538" s="241" t="str">
        <f t="shared" si="342"/>
        <v/>
      </c>
      <c r="AB538" s="241" t="str">
        <f t="shared" si="352"/>
        <v/>
      </c>
      <c r="AC538" s="241" t="str">
        <f t="shared" si="353"/>
        <v/>
      </c>
      <c r="AD538" s="241" t="str">
        <f t="shared" si="354"/>
        <v/>
      </c>
      <c r="AE538" s="241" t="str">
        <f t="shared" si="343"/>
        <v/>
      </c>
      <c r="AF538" s="241" t="str">
        <f t="shared" si="344"/>
        <v/>
      </c>
      <c r="AG538" s="241"/>
      <c r="AH538" s="242" t="str">
        <f t="shared" si="382"/>
        <v/>
      </c>
      <c r="AI538" s="242" t="str">
        <f t="shared" si="355"/>
        <v/>
      </c>
      <c r="BG538" s="245">
        <f t="shared" si="356"/>
        <v>0</v>
      </c>
      <c r="BH538" s="242">
        <f t="shared" si="357"/>
        <v>0</v>
      </c>
      <c r="BI538" s="242">
        <f t="shared" si="358"/>
        <v>0</v>
      </c>
      <c r="BJ538" s="242">
        <f t="shared" si="359"/>
        <v>0</v>
      </c>
      <c r="BK538" s="351">
        <f t="shared" si="360"/>
        <v>0</v>
      </c>
      <c r="BL538" s="246">
        <f t="shared" si="361"/>
        <v>0</v>
      </c>
      <c r="BM538" s="243">
        <f t="shared" si="362"/>
        <v>0</v>
      </c>
      <c r="BN538" s="243">
        <f t="shared" si="363"/>
        <v>0</v>
      </c>
      <c r="BO538" s="247">
        <f t="shared" si="364"/>
        <v>0</v>
      </c>
      <c r="BP538" s="248">
        <f t="shared" si="365"/>
        <v>0</v>
      </c>
      <c r="BQ538" s="243">
        <f t="shared" si="366"/>
        <v>0</v>
      </c>
      <c r="BR538" s="243">
        <f t="shared" si="367"/>
        <v>0</v>
      </c>
      <c r="BS538" s="249">
        <f t="shared" si="368"/>
        <v>0</v>
      </c>
      <c r="BT538" s="255" t="str">
        <f t="shared" si="381"/>
        <v/>
      </c>
      <c r="BU538" s="350">
        <f t="shared" si="369"/>
        <v>0</v>
      </c>
      <c r="BV538" s="350">
        <f t="shared" si="370"/>
        <v>0</v>
      </c>
      <c r="BW538" s="350">
        <f t="shared" si="371"/>
        <v>0</v>
      </c>
      <c r="BX538" s="353">
        <f t="shared" si="372"/>
        <v>0</v>
      </c>
      <c r="BY538" s="246">
        <f t="shared" si="373"/>
        <v>0</v>
      </c>
      <c r="BZ538" s="243">
        <f t="shared" si="374"/>
        <v>0</v>
      </c>
      <c r="CA538" s="243">
        <f t="shared" si="375"/>
        <v>0</v>
      </c>
      <c r="CB538" s="247">
        <f t="shared" si="376"/>
        <v>0</v>
      </c>
      <c r="CC538" s="246">
        <f t="shared" si="377"/>
        <v>0</v>
      </c>
      <c r="CD538" s="243">
        <f t="shared" si="378"/>
        <v>0</v>
      </c>
      <c r="CE538" s="243">
        <f t="shared" si="379"/>
        <v>0</v>
      </c>
      <c r="CF538" s="243">
        <f t="shared" si="380"/>
        <v>0</v>
      </c>
    </row>
    <row r="539" spans="1:84" ht="20.100000000000001" customHeight="1" x14ac:dyDescent="0.15">
      <c r="A539" s="252">
        <f>IF(A538="",ROW()-3-COUNTBLANK($A$4:$A538),A538+1)</f>
        <v>536</v>
      </c>
      <c r="B539" s="253">
        <f>IF(A539="","",IF(B538="",ROW()-3-COUNTBLANK($B$4:$B538),B538+1))</f>
        <v>536</v>
      </c>
      <c r="C539" s="239" t="str">
        <f t="shared" si="345"/>
        <v>S</v>
      </c>
      <c r="D539" s="240"/>
      <c r="E539" s="241" t="str">
        <f>IF(D539="","",COUNTIF($D$4:D539,D539))</f>
        <v/>
      </c>
      <c r="F539" s="310" t="str">
        <f>IF(D539="","",VLOOKUP(D539,'様式A-2'!$B$10:$E$434,4,0))</f>
        <v/>
      </c>
      <c r="G539" s="241"/>
      <c r="H539" s="241"/>
      <c r="I539" s="241"/>
      <c r="J539" s="241"/>
      <c r="K539" s="241"/>
      <c r="L539" s="346"/>
      <c r="M539" s="346"/>
      <c r="N539" s="346"/>
      <c r="O539" s="346"/>
      <c r="P539" s="388"/>
      <c r="Q539" s="242">
        <f t="shared" si="346"/>
        <v>0</v>
      </c>
      <c r="R539" s="243">
        <f t="shared" si="347"/>
        <v>0</v>
      </c>
      <c r="S539" s="243" t="str">
        <f t="shared" si="348"/>
        <v/>
      </c>
      <c r="T539" s="241"/>
      <c r="U539" s="241" t="str">
        <f t="shared" si="349"/>
        <v/>
      </c>
      <c r="V539" s="241" t="str">
        <f t="shared" si="383"/>
        <v/>
      </c>
      <c r="W539" s="241"/>
      <c r="X539" s="241"/>
      <c r="Y539" s="241" t="str">
        <f t="shared" si="350"/>
        <v/>
      </c>
      <c r="Z539" s="241" t="str">
        <f t="shared" si="351"/>
        <v/>
      </c>
      <c r="AA539" s="241" t="str">
        <f t="shared" si="342"/>
        <v/>
      </c>
      <c r="AB539" s="241" t="str">
        <f t="shared" si="352"/>
        <v/>
      </c>
      <c r="AC539" s="241" t="str">
        <f t="shared" si="353"/>
        <v/>
      </c>
      <c r="AD539" s="241" t="str">
        <f t="shared" si="354"/>
        <v/>
      </c>
      <c r="AE539" s="241" t="str">
        <f t="shared" si="343"/>
        <v/>
      </c>
      <c r="AF539" s="241" t="str">
        <f t="shared" si="344"/>
        <v/>
      </c>
      <c r="AG539" s="241"/>
      <c r="AH539" s="242" t="str">
        <f t="shared" si="382"/>
        <v/>
      </c>
      <c r="AI539" s="242" t="str">
        <f t="shared" si="355"/>
        <v/>
      </c>
      <c r="BG539" s="245">
        <f t="shared" si="356"/>
        <v>0</v>
      </c>
      <c r="BH539" s="242">
        <f t="shared" si="357"/>
        <v>0</v>
      </c>
      <c r="BI539" s="242">
        <f t="shared" si="358"/>
        <v>0</v>
      </c>
      <c r="BJ539" s="242">
        <f t="shared" si="359"/>
        <v>0</v>
      </c>
      <c r="BK539" s="351">
        <f t="shared" si="360"/>
        <v>0</v>
      </c>
      <c r="BL539" s="246">
        <f t="shared" si="361"/>
        <v>0</v>
      </c>
      <c r="BM539" s="243">
        <f t="shared" si="362"/>
        <v>0</v>
      </c>
      <c r="BN539" s="243">
        <f t="shared" si="363"/>
        <v>0</v>
      </c>
      <c r="BO539" s="247">
        <f t="shared" si="364"/>
        <v>0</v>
      </c>
      <c r="BP539" s="248">
        <f t="shared" si="365"/>
        <v>0</v>
      </c>
      <c r="BQ539" s="243">
        <f t="shared" si="366"/>
        <v>0</v>
      </c>
      <c r="BR539" s="243">
        <f t="shared" si="367"/>
        <v>0</v>
      </c>
      <c r="BS539" s="249">
        <f t="shared" si="368"/>
        <v>0</v>
      </c>
      <c r="BT539" s="255" t="str">
        <f t="shared" si="381"/>
        <v/>
      </c>
      <c r="BU539" s="350">
        <f t="shared" si="369"/>
        <v>0</v>
      </c>
      <c r="BV539" s="350">
        <f t="shared" si="370"/>
        <v>0</v>
      </c>
      <c r="BW539" s="350">
        <f t="shared" si="371"/>
        <v>0</v>
      </c>
      <c r="BX539" s="353">
        <f t="shared" si="372"/>
        <v>0</v>
      </c>
      <c r="BY539" s="246">
        <f t="shared" si="373"/>
        <v>0</v>
      </c>
      <c r="BZ539" s="243">
        <f t="shared" si="374"/>
        <v>0</v>
      </c>
      <c r="CA539" s="243">
        <f t="shared" si="375"/>
        <v>0</v>
      </c>
      <c r="CB539" s="247">
        <f t="shared" si="376"/>
        <v>0</v>
      </c>
      <c r="CC539" s="246">
        <f t="shared" si="377"/>
        <v>0</v>
      </c>
      <c r="CD539" s="243">
        <f t="shared" si="378"/>
        <v>0</v>
      </c>
      <c r="CE539" s="243">
        <f t="shared" si="379"/>
        <v>0</v>
      </c>
      <c r="CF539" s="243">
        <f t="shared" si="380"/>
        <v>0</v>
      </c>
    </row>
    <row r="540" spans="1:84" ht="20.100000000000001" customHeight="1" x14ac:dyDescent="0.15">
      <c r="A540" s="252">
        <f>IF(A539="",ROW()-3-COUNTBLANK($A$4:$A539),A539+1)</f>
        <v>537</v>
      </c>
      <c r="B540" s="253">
        <f>IF(A540="","",IF(B539="",ROW()-3-COUNTBLANK($B$4:$B539),B539+1))</f>
        <v>537</v>
      </c>
      <c r="C540" s="239" t="str">
        <f t="shared" si="345"/>
        <v>S</v>
      </c>
      <c r="D540" s="240"/>
      <c r="E540" s="241" t="str">
        <f>IF(D540="","",COUNTIF($D$4:D540,D540))</f>
        <v/>
      </c>
      <c r="F540" s="310" t="str">
        <f>IF(D540="","",VLOOKUP(D540,'様式A-2'!$B$10:$E$434,4,0))</f>
        <v/>
      </c>
      <c r="G540" s="241"/>
      <c r="H540" s="241"/>
      <c r="I540" s="241"/>
      <c r="J540" s="241"/>
      <c r="K540" s="241"/>
      <c r="L540" s="346"/>
      <c r="M540" s="346"/>
      <c r="N540" s="346"/>
      <c r="O540" s="346"/>
      <c r="P540" s="388"/>
      <c r="Q540" s="242">
        <f t="shared" si="346"/>
        <v>0</v>
      </c>
      <c r="R540" s="243">
        <f t="shared" si="347"/>
        <v>0</v>
      </c>
      <c r="S540" s="243" t="str">
        <f t="shared" si="348"/>
        <v/>
      </c>
      <c r="T540" s="241"/>
      <c r="U540" s="241" t="str">
        <f t="shared" si="349"/>
        <v/>
      </c>
      <c r="V540" s="241" t="str">
        <f t="shared" si="383"/>
        <v/>
      </c>
      <c r="W540" s="241"/>
      <c r="X540" s="241"/>
      <c r="Y540" s="241" t="str">
        <f t="shared" si="350"/>
        <v/>
      </c>
      <c r="Z540" s="241" t="str">
        <f t="shared" si="351"/>
        <v/>
      </c>
      <c r="AA540" s="241" t="str">
        <f t="shared" si="342"/>
        <v/>
      </c>
      <c r="AB540" s="241" t="str">
        <f t="shared" si="352"/>
        <v/>
      </c>
      <c r="AC540" s="241" t="str">
        <f t="shared" si="353"/>
        <v/>
      </c>
      <c r="AD540" s="241" t="str">
        <f t="shared" si="354"/>
        <v/>
      </c>
      <c r="AE540" s="241" t="str">
        <f t="shared" si="343"/>
        <v/>
      </c>
      <c r="AF540" s="241" t="str">
        <f t="shared" si="344"/>
        <v/>
      </c>
      <c r="AG540" s="241"/>
      <c r="AH540" s="242" t="str">
        <f t="shared" si="382"/>
        <v/>
      </c>
      <c r="AI540" s="242" t="str">
        <f t="shared" si="355"/>
        <v/>
      </c>
      <c r="BG540" s="245">
        <f t="shared" si="356"/>
        <v>0</v>
      </c>
      <c r="BH540" s="242">
        <f t="shared" si="357"/>
        <v>0</v>
      </c>
      <c r="BI540" s="242">
        <f t="shared" si="358"/>
        <v>0</v>
      </c>
      <c r="BJ540" s="242">
        <f t="shared" si="359"/>
        <v>0</v>
      </c>
      <c r="BK540" s="351">
        <f t="shared" si="360"/>
        <v>0</v>
      </c>
      <c r="BL540" s="246">
        <f t="shared" si="361"/>
        <v>0</v>
      </c>
      <c r="BM540" s="243">
        <f t="shared" si="362"/>
        <v>0</v>
      </c>
      <c r="BN540" s="243">
        <f t="shared" si="363"/>
        <v>0</v>
      </c>
      <c r="BO540" s="247">
        <f t="shared" si="364"/>
        <v>0</v>
      </c>
      <c r="BP540" s="248">
        <f t="shared" si="365"/>
        <v>0</v>
      </c>
      <c r="BQ540" s="243">
        <f t="shared" si="366"/>
        <v>0</v>
      </c>
      <c r="BR540" s="243">
        <f t="shared" si="367"/>
        <v>0</v>
      </c>
      <c r="BS540" s="249">
        <f t="shared" si="368"/>
        <v>0</v>
      </c>
      <c r="BT540" s="255" t="str">
        <f t="shared" si="381"/>
        <v/>
      </c>
      <c r="BU540" s="350">
        <f t="shared" si="369"/>
        <v>0</v>
      </c>
      <c r="BV540" s="350">
        <f t="shared" si="370"/>
        <v>0</v>
      </c>
      <c r="BW540" s="350">
        <f t="shared" si="371"/>
        <v>0</v>
      </c>
      <c r="BX540" s="353">
        <f t="shared" si="372"/>
        <v>0</v>
      </c>
      <c r="BY540" s="246">
        <f t="shared" si="373"/>
        <v>0</v>
      </c>
      <c r="BZ540" s="243">
        <f t="shared" si="374"/>
        <v>0</v>
      </c>
      <c r="CA540" s="243">
        <f t="shared" si="375"/>
        <v>0</v>
      </c>
      <c r="CB540" s="247">
        <f t="shared" si="376"/>
        <v>0</v>
      </c>
      <c r="CC540" s="246">
        <f t="shared" si="377"/>
        <v>0</v>
      </c>
      <c r="CD540" s="243">
        <f t="shared" si="378"/>
        <v>0</v>
      </c>
      <c r="CE540" s="243">
        <f t="shared" si="379"/>
        <v>0</v>
      </c>
      <c r="CF540" s="243">
        <f t="shared" si="380"/>
        <v>0</v>
      </c>
    </row>
    <row r="541" spans="1:84" ht="20.100000000000001" customHeight="1" x14ac:dyDescent="0.15">
      <c r="A541" s="252">
        <f>IF(A540="",ROW()-3-COUNTBLANK($A$4:$A540),A540+1)</f>
        <v>538</v>
      </c>
      <c r="B541" s="253">
        <f>IF(A541="","",IF(B540="",ROW()-3-COUNTBLANK($B$4:$B540),B540+1))</f>
        <v>538</v>
      </c>
      <c r="C541" s="239" t="str">
        <f t="shared" si="345"/>
        <v>S</v>
      </c>
      <c r="D541" s="240"/>
      <c r="E541" s="241" t="str">
        <f>IF(D541="","",COUNTIF($D$4:D541,D541))</f>
        <v/>
      </c>
      <c r="F541" s="310" t="str">
        <f>IF(D541="","",VLOOKUP(D541,'様式A-2'!$B$10:$E$434,4,0))</f>
        <v/>
      </c>
      <c r="G541" s="241"/>
      <c r="H541" s="241"/>
      <c r="I541" s="241"/>
      <c r="J541" s="241"/>
      <c r="K541" s="241"/>
      <c r="L541" s="346"/>
      <c r="M541" s="346"/>
      <c r="N541" s="346"/>
      <c r="O541" s="346"/>
      <c r="P541" s="388"/>
      <c r="Q541" s="242">
        <f t="shared" si="346"/>
        <v>0</v>
      </c>
      <c r="R541" s="243">
        <f t="shared" si="347"/>
        <v>0</v>
      </c>
      <c r="S541" s="243" t="str">
        <f t="shared" si="348"/>
        <v/>
      </c>
      <c r="T541" s="241"/>
      <c r="U541" s="241" t="str">
        <f t="shared" si="349"/>
        <v/>
      </c>
      <c r="V541" s="241" t="str">
        <f t="shared" si="383"/>
        <v/>
      </c>
      <c r="W541" s="241"/>
      <c r="X541" s="241"/>
      <c r="Y541" s="241" t="str">
        <f t="shared" si="350"/>
        <v/>
      </c>
      <c r="Z541" s="241" t="str">
        <f t="shared" si="351"/>
        <v/>
      </c>
      <c r="AA541" s="241" t="str">
        <f t="shared" si="342"/>
        <v/>
      </c>
      <c r="AB541" s="241" t="str">
        <f t="shared" si="352"/>
        <v/>
      </c>
      <c r="AC541" s="241" t="str">
        <f t="shared" si="353"/>
        <v/>
      </c>
      <c r="AD541" s="241" t="str">
        <f t="shared" si="354"/>
        <v/>
      </c>
      <c r="AE541" s="241" t="str">
        <f t="shared" si="343"/>
        <v/>
      </c>
      <c r="AF541" s="241" t="str">
        <f t="shared" si="344"/>
        <v/>
      </c>
      <c r="AG541" s="241"/>
      <c r="AH541" s="242" t="str">
        <f t="shared" si="382"/>
        <v/>
      </c>
      <c r="AI541" s="242" t="str">
        <f t="shared" si="355"/>
        <v/>
      </c>
      <c r="BG541" s="245">
        <f t="shared" si="356"/>
        <v>0</v>
      </c>
      <c r="BH541" s="242">
        <f t="shared" si="357"/>
        <v>0</v>
      </c>
      <c r="BI541" s="242">
        <f t="shared" si="358"/>
        <v>0</v>
      </c>
      <c r="BJ541" s="242">
        <f t="shared" si="359"/>
        <v>0</v>
      </c>
      <c r="BK541" s="351">
        <f t="shared" si="360"/>
        <v>0</v>
      </c>
      <c r="BL541" s="246">
        <f t="shared" si="361"/>
        <v>0</v>
      </c>
      <c r="BM541" s="243">
        <f t="shared" si="362"/>
        <v>0</v>
      </c>
      <c r="BN541" s="243">
        <f t="shared" si="363"/>
        <v>0</v>
      </c>
      <c r="BO541" s="247">
        <f t="shared" si="364"/>
        <v>0</v>
      </c>
      <c r="BP541" s="248">
        <f t="shared" si="365"/>
        <v>0</v>
      </c>
      <c r="BQ541" s="243">
        <f t="shared" si="366"/>
        <v>0</v>
      </c>
      <c r="BR541" s="243">
        <f t="shared" si="367"/>
        <v>0</v>
      </c>
      <c r="BS541" s="249">
        <f t="shared" si="368"/>
        <v>0</v>
      </c>
      <c r="BT541" s="255" t="str">
        <f t="shared" si="381"/>
        <v/>
      </c>
      <c r="BU541" s="350">
        <f t="shared" si="369"/>
        <v>0</v>
      </c>
      <c r="BV541" s="350">
        <f t="shared" si="370"/>
        <v>0</v>
      </c>
      <c r="BW541" s="350">
        <f t="shared" si="371"/>
        <v>0</v>
      </c>
      <c r="BX541" s="353">
        <f t="shared" si="372"/>
        <v>0</v>
      </c>
      <c r="BY541" s="246">
        <f t="shared" si="373"/>
        <v>0</v>
      </c>
      <c r="BZ541" s="243">
        <f t="shared" si="374"/>
        <v>0</v>
      </c>
      <c r="CA541" s="243">
        <f t="shared" si="375"/>
        <v>0</v>
      </c>
      <c r="CB541" s="247">
        <f t="shared" si="376"/>
        <v>0</v>
      </c>
      <c r="CC541" s="246">
        <f t="shared" si="377"/>
        <v>0</v>
      </c>
      <c r="CD541" s="243">
        <f t="shared" si="378"/>
        <v>0</v>
      </c>
      <c r="CE541" s="243">
        <f t="shared" si="379"/>
        <v>0</v>
      </c>
      <c r="CF541" s="243">
        <f t="shared" si="380"/>
        <v>0</v>
      </c>
    </row>
    <row r="542" spans="1:84" ht="20.100000000000001" customHeight="1" x14ac:dyDescent="0.15">
      <c r="A542" s="252">
        <f>IF(A541="",ROW()-3-COUNTBLANK($A$4:$A541),A541+1)</f>
        <v>539</v>
      </c>
      <c r="B542" s="253">
        <f>IF(A542="","",IF(B541="",ROW()-3-COUNTBLANK($B$4:$B541),B541+1))</f>
        <v>539</v>
      </c>
      <c r="C542" s="239" t="str">
        <f t="shared" si="345"/>
        <v>S</v>
      </c>
      <c r="D542" s="240"/>
      <c r="E542" s="241" t="str">
        <f>IF(D542="","",COUNTIF($D$4:D542,D542))</f>
        <v/>
      </c>
      <c r="F542" s="310" t="str">
        <f>IF(D542="","",VLOOKUP(D542,'様式A-2'!$B$10:$E$434,4,0))</f>
        <v/>
      </c>
      <c r="G542" s="241"/>
      <c r="H542" s="241"/>
      <c r="I542" s="241"/>
      <c r="J542" s="241"/>
      <c r="K542" s="241"/>
      <c r="L542" s="346"/>
      <c r="M542" s="346"/>
      <c r="N542" s="346"/>
      <c r="O542" s="346"/>
      <c r="P542" s="388"/>
      <c r="Q542" s="242">
        <f t="shared" si="346"/>
        <v>0</v>
      </c>
      <c r="R542" s="243">
        <f t="shared" si="347"/>
        <v>0</v>
      </c>
      <c r="S542" s="243" t="str">
        <f t="shared" si="348"/>
        <v/>
      </c>
      <c r="T542" s="241"/>
      <c r="U542" s="241" t="str">
        <f t="shared" si="349"/>
        <v/>
      </c>
      <c r="V542" s="241" t="str">
        <f t="shared" si="383"/>
        <v/>
      </c>
      <c r="W542" s="241"/>
      <c r="X542" s="241"/>
      <c r="Y542" s="241" t="str">
        <f t="shared" si="350"/>
        <v/>
      </c>
      <c r="Z542" s="241" t="str">
        <f t="shared" si="351"/>
        <v/>
      </c>
      <c r="AA542" s="241" t="str">
        <f t="shared" si="342"/>
        <v/>
      </c>
      <c r="AB542" s="241" t="str">
        <f t="shared" si="352"/>
        <v/>
      </c>
      <c r="AC542" s="241" t="str">
        <f t="shared" si="353"/>
        <v/>
      </c>
      <c r="AD542" s="241" t="str">
        <f t="shared" si="354"/>
        <v/>
      </c>
      <c r="AE542" s="241" t="str">
        <f t="shared" si="343"/>
        <v/>
      </c>
      <c r="AF542" s="241" t="str">
        <f t="shared" si="344"/>
        <v/>
      </c>
      <c r="AG542" s="241"/>
      <c r="AH542" s="242" t="str">
        <f t="shared" si="382"/>
        <v/>
      </c>
      <c r="AI542" s="242" t="str">
        <f t="shared" si="355"/>
        <v/>
      </c>
      <c r="BG542" s="245">
        <f t="shared" si="356"/>
        <v>0</v>
      </c>
      <c r="BH542" s="242">
        <f t="shared" si="357"/>
        <v>0</v>
      </c>
      <c r="BI542" s="242">
        <f t="shared" si="358"/>
        <v>0</v>
      </c>
      <c r="BJ542" s="242">
        <f t="shared" si="359"/>
        <v>0</v>
      </c>
      <c r="BK542" s="351">
        <f t="shared" si="360"/>
        <v>0</v>
      </c>
      <c r="BL542" s="246">
        <f t="shared" si="361"/>
        <v>0</v>
      </c>
      <c r="BM542" s="243">
        <f t="shared" si="362"/>
        <v>0</v>
      </c>
      <c r="BN542" s="243">
        <f t="shared" si="363"/>
        <v>0</v>
      </c>
      <c r="BO542" s="247">
        <f t="shared" si="364"/>
        <v>0</v>
      </c>
      <c r="BP542" s="248">
        <f t="shared" si="365"/>
        <v>0</v>
      </c>
      <c r="BQ542" s="243">
        <f t="shared" si="366"/>
        <v>0</v>
      </c>
      <c r="BR542" s="243">
        <f t="shared" si="367"/>
        <v>0</v>
      </c>
      <c r="BS542" s="249">
        <f t="shared" si="368"/>
        <v>0</v>
      </c>
      <c r="BT542" s="255" t="str">
        <f t="shared" si="381"/>
        <v/>
      </c>
      <c r="BU542" s="350">
        <f t="shared" si="369"/>
        <v>0</v>
      </c>
      <c r="BV542" s="350">
        <f t="shared" si="370"/>
        <v>0</v>
      </c>
      <c r="BW542" s="350">
        <f t="shared" si="371"/>
        <v>0</v>
      </c>
      <c r="BX542" s="353">
        <f t="shared" si="372"/>
        <v>0</v>
      </c>
      <c r="BY542" s="246">
        <f t="shared" si="373"/>
        <v>0</v>
      </c>
      <c r="BZ542" s="243">
        <f t="shared" si="374"/>
        <v>0</v>
      </c>
      <c r="CA542" s="243">
        <f t="shared" si="375"/>
        <v>0</v>
      </c>
      <c r="CB542" s="247">
        <f t="shared" si="376"/>
        <v>0</v>
      </c>
      <c r="CC542" s="246">
        <f t="shared" si="377"/>
        <v>0</v>
      </c>
      <c r="CD542" s="243">
        <f t="shared" si="378"/>
        <v>0</v>
      </c>
      <c r="CE542" s="243">
        <f t="shared" si="379"/>
        <v>0</v>
      </c>
      <c r="CF542" s="243">
        <f t="shared" si="380"/>
        <v>0</v>
      </c>
    </row>
    <row r="543" spans="1:84" ht="20.100000000000001" customHeight="1" x14ac:dyDescent="0.15">
      <c r="A543" s="252">
        <f>IF(A542="",ROW()-3-COUNTBLANK($A$4:$A542),A542+1)</f>
        <v>540</v>
      </c>
      <c r="B543" s="253">
        <f>IF(A543="","",IF(B542="",ROW()-3-COUNTBLANK($B$4:$B542),B542+1))</f>
        <v>540</v>
      </c>
      <c r="C543" s="239" t="str">
        <f t="shared" si="345"/>
        <v>S</v>
      </c>
      <c r="D543" s="240"/>
      <c r="E543" s="241" t="str">
        <f>IF(D543="","",COUNTIF($D$4:D543,D543))</f>
        <v/>
      </c>
      <c r="F543" s="310" t="str">
        <f>IF(D543="","",VLOOKUP(D543,'様式A-2'!$B$10:$E$434,4,0))</f>
        <v/>
      </c>
      <c r="G543" s="241"/>
      <c r="H543" s="241"/>
      <c r="I543" s="241"/>
      <c r="J543" s="241"/>
      <c r="K543" s="241"/>
      <c r="L543" s="346"/>
      <c r="M543" s="346"/>
      <c r="N543" s="346"/>
      <c r="O543" s="346"/>
      <c r="P543" s="388"/>
      <c r="Q543" s="242">
        <f t="shared" si="346"/>
        <v>0</v>
      </c>
      <c r="R543" s="243">
        <f t="shared" si="347"/>
        <v>0</v>
      </c>
      <c r="S543" s="243" t="str">
        <f t="shared" si="348"/>
        <v/>
      </c>
      <c r="T543" s="241"/>
      <c r="U543" s="241" t="str">
        <f t="shared" si="349"/>
        <v/>
      </c>
      <c r="V543" s="241" t="str">
        <f t="shared" si="383"/>
        <v/>
      </c>
      <c r="W543" s="241"/>
      <c r="X543" s="241"/>
      <c r="Y543" s="241" t="str">
        <f t="shared" si="350"/>
        <v/>
      </c>
      <c r="Z543" s="241" t="str">
        <f t="shared" si="351"/>
        <v/>
      </c>
      <c r="AA543" s="241" t="str">
        <f t="shared" si="342"/>
        <v/>
      </c>
      <c r="AB543" s="241" t="str">
        <f t="shared" si="352"/>
        <v/>
      </c>
      <c r="AC543" s="241" t="str">
        <f t="shared" si="353"/>
        <v/>
      </c>
      <c r="AD543" s="241" t="str">
        <f t="shared" si="354"/>
        <v/>
      </c>
      <c r="AE543" s="241" t="str">
        <f t="shared" si="343"/>
        <v/>
      </c>
      <c r="AF543" s="241" t="str">
        <f t="shared" si="344"/>
        <v/>
      </c>
      <c r="AG543" s="241"/>
      <c r="AH543" s="242" t="str">
        <f t="shared" si="382"/>
        <v/>
      </c>
      <c r="AI543" s="242" t="str">
        <f t="shared" si="355"/>
        <v/>
      </c>
      <c r="BG543" s="245">
        <f t="shared" si="356"/>
        <v>0</v>
      </c>
      <c r="BH543" s="242">
        <f t="shared" si="357"/>
        <v>0</v>
      </c>
      <c r="BI543" s="242">
        <f t="shared" si="358"/>
        <v>0</v>
      </c>
      <c r="BJ543" s="242">
        <f t="shared" si="359"/>
        <v>0</v>
      </c>
      <c r="BK543" s="351">
        <f t="shared" si="360"/>
        <v>0</v>
      </c>
      <c r="BL543" s="246">
        <f t="shared" si="361"/>
        <v>0</v>
      </c>
      <c r="BM543" s="243">
        <f t="shared" si="362"/>
        <v>0</v>
      </c>
      <c r="BN543" s="243">
        <f t="shared" si="363"/>
        <v>0</v>
      </c>
      <c r="BO543" s="247">
        <f t="shared" si="364"/>
        <v>0</v>
      </c>
      <c r="BP543" s="248">
        <f t="shared" si="365"/>
        <v>0</v>
      </c>
      <c r="BQ543" s="243">
        <f t="shared" si="366"/>
        <v>0</v>
      </c>
      <c r="BR543" s="243">
        <f t="shared" si="367"/>
        <v>0</v>
      </c>
      <c r="BS543" s="249">
        <f t="shared" si="368"/>
        <v>0</v>
      </c>
      <c r="BT543" s="255" t="str">
        <f t="shared" si="381"/>
        <v/>
      </c>
      <c r="BU543" s="350">
        <f t="shared" si="369"/>
        <v>0</v>
      </c>
      <c r="BV543" s="350">
        <f t="shared" si="370"/>
        <v>0</v>
      </c>
      <c r="BW543" s="350">
        <f t="shared" si="371"/>
        <v>0</v>
      </c>
      <c r="BX543" s="353">
        <f t="shared" si="372"/>
        <v>0</v>
      </c>
      <c r="BY543" s="246">
        <f t="shared" si="373"/>
        <v>0</v>
      </c>
      <c r="BZ543" s="243">
        <f t="shared" si="374"/>
        <v>0</v>
      </c>
      <c r="CA543" s="243">
        <f t="shared" si="375"/>
        <v>0</v>
      </c>
      <c r="CB543" s="247">
        <f t="shared" si="376"/>
        <v>0</v>
      </c>
      <c r="CC543" s="246">
        <f t="shared" si="377"/>
        <v>0</v>
      </c>
      <c r="CD543" s="243">
        <f t="shared" si="378"/>
        <v>0</v>
      </c>
      <c r="CE543" s="243">
        <f t="shared" si="379"/>
        <v>0</v>
      </c>
      <c r="CF543" s="243">
        <f t="shared" si="380"/>
        <v>0</v>
      </c>
    </row>
    <row r="544" spans="1:84" ht="20.100000000000001" customHeight="1" x14ac:dyDescent="0.15">
      <c r="A544" s="252">
        <f>IF(A543="",ROW()-3-COUNTBLANK($A$4:$A543),A543+1)</f>
        <v>541</v>
      </c>
      <c r="B544" s="253">
        <f>IF(A544="","",IF(B543="",ROW()-3-COUNTBLANK($B$4:$B543),B543+1))</f>
        <v>541</v>
      </c>
      <c r="C544" s="239" t="str">
        <f t="shared" si="345"/>
        <v>S</v>
      </c>
      <c r="D544" s="240"/>
      <c r="E544" s="241" t="str">
        <f>IF(D544="","",COUNTIF($D$4:D544,D544))</f>
        <v/>
      </c>
      <c r="F544" s="310" t="str">
        <f>IF(D544="","",VLOOKUP(D544,'様式A-2'!$B$10:$E$434,4,0))</f>
        <v/>
      </c>
      <c r="G544" s="241"/>
      <c r="H544" s="241"/>
      <c r="I544" s="241"/>
      <c r="J544" s="241"/>
      <c r="K544" s="241"/>
      <c r="L544" s="346"/>
      <c r="M544" s="346"/>
      <c r="N544" s="346"/>
      <c r="O544" s="346"/>
      <c r="P544" s="388"/>
      <c r="Q544" s="242">
        <f t="shared" si="346"/>
        <v>0</v>
      </c>
      <c r="R544" s="243">
        <f t="shared" si="347"/>
        <v>0</v>
      </c>
      <c r="S544" s="243" t="str">
        <f t="shared" si="348"/>
        <v/>
      </c>
      <c r="T544" s="241"/>
      <c r="U544" s="241" t="str">
        <f t="shared" si="349"/>
        <v/>
      </c>
      <c r="V544" s="241" t="str">
        <f t="shared" si="383"/>
        <v/>
      </c>
      <c r="W544" s="241"/>
      <c r="X544" s="241"/>
      <c r="Y544" s="241" t="str">
        <f t="shared" si="350"/>
        <v/>
      </c>
      <c r="Z544" s="241" t="str">
        <f t="shared" si="351"/>
        <v/>
      </c>
      <c r="AA544" s="241" t="str">
        <f t="shared" si="342"/>
        <v/>
      </c>
      <c r="AB544" s="241" t="str">
        <f t="shared" si="352"/>
        <v/>
      </c>
      <c r="AC544" s="241" t="str">
        <f t="shared" si="353"/>
        <v/>
      </c>
      <c r="AD544" s="241" t="str">
        <f t="shared" si="354"/>
        <v/>
      </c>
      <c r="AE544" s="241" t="str">
        <f t="shared" si="343"/>
        <v/>
      </c>
      <c r="AF544" s="241" t="str">
        <f t="shared" si="344"/>
        <v/>
      </c>
      <c r="AG544" s="241"/>
      <c r="AH544" s="242" t="str">
        <f t="shared" si="382"/>
        <v/>
      </c>
      <c r="AI544" s="242" t="str">
        <f t="shared" si="355"/>
        <v/>
      </c>
      <c r="BG544" s="245">
        <f t="shared" si="356"/>
        <v>0</v>
      </c>
      <c r="BH544" s="242">
        <f t="shared" si="357"/>
        <v>0</v>
      </c>
      <c r="BI544" s="242">
        <f t="shared" si="358"/>
        <v>0</v>
      </c>
      <c r="BJ544" s="242">
        <f t="shared" si="359"/>
        <v>0</v>
      </c>
      <c r="BK544" s="351">
        <f t="shared" si="360"/>
        <v>0</v>
      </c>
      <c r="BL544" s="246">
        <f t="shared" si="361"/>
        <v>0</v>
      </c>
      <c r="BM544" s="243">
        <f t="shared" si="362"/>
        <v>0</v>
      </c>
      <c r="BN544" s="243">
        <f t="shared" si="363"/>
        <v>0</v>
      </c>
      <c r="BO544" s="247">
        <f t="shared" si="364"/>
        <v>0</v>
      </c>
      <c r="BP544" s="248">
        <f t="shared" si="365"/>
        <v>0</v>
      </c>
      <c r="BQ544" s="243">
        <f t="shared" si="366"/>
        <v>0</v>
      </c>
      <c r="BR544" s="243">
        <f t="shared" si="367"/>
        <v>0</v>
      </c>
      <c r="BS544" s="249">
        <f t="shared" si="368"/>
        <v>0</v>
      </c>
      <c r="BT544" s="255" t="str">
        <f t="shared" si="381"/>
        <v/>
      </c>
      <c r="BU544" s="350">
        <f t="shared" si="369"/>
        <v>0</v>
      </c>
      <c r="BV544" s="350">
        <f t="shared" si="370"/>
        <v>0</v>
      </c>
      <c r="BW544" s="350">
        <f t="shared" si="371"/>
        <v>0</v>
      </c>
      <c r="BX544" s="353">
        <f t="shared" si="372"/>
        <v>0</v>
      </c>
      <c r="BY544" s="246">
        <f t="shared" si="373"/>
        <v>0</v>
      </c>
      <c r="BZ544" s="243">
        <f t="shared" si="374"/>
        <v>0</v>
      </c>
      <c r="CA544" s="243">
        <f t="shared" si="375"/>
        <v>0</v>
      </c>
      <c r="CB544" s="247">
        <f t="shared" si="376"/>
        <v>0</v>
      </c>
      <c r="CC544" s="246">
        <f t="shared" si="377"/>
        <v>0</v>
      </c>
      <c r="CD544" s="243">
        <f t="shared" si="378"/>
        <v>0</v>
      </c>
      <c r="CE544" s="243">
        <f t="shared" si="379"/>
        <v>0</v>
      </c>
      <c r="CF544" s="243">
        <f t="shared" si="380"/>
        <v>0</v>
      </c>
    </row>
    <row r="545" spans="1:84" ht="20.100000000000001" customHeight="1" x14ac:dyDescent="0.15">
      <c r="A545" s="252">
        <f>IF(A544="",ROW()-3-COUNTBLANK($A$4:$A544),A544+1)</f>
        <v>542</v>
      </c>
      <c r="B545" s="253">
        <f>IF(A545="","",IF(B544="",ROW()-3-COUNTBLANK($B$4:$B544),B544+1))</f>
        <v>542</v>
      </c>
      <c r="C545" s="239" t="str">
        <f t="shared" si="345"/>
        <v>S</v>
      </c>
      <c r="D545" s="240"/>
      <c r="E545" s="241" t="str">
        <f>IF(D545="","",COUNTIF($D$4:D545,D545))</f>
        <v/>
      </c>
      <c r="F545" s="310" t="str">
        <f>IF(D545="","",VLOOKUP(D545,'様式A-2'!$B$10:$E$434,4,0))</f>
        <v/>
      </c>
      <c r="G545" s="241"/>
      <c r="H545" s="241"/>
      <c r="I545" s="241"/>
      <c r="J545" s="241"/>
      <c r="K545" s="241"/>
      <c r="L545" s="346"/>
      <c r="M545" s="346"/>
      <c r="N545" s="346"/>
      <c r="O545" s="346"/>
      <c r="P545" s="388"/>
      <c r="Q545" s="242">
        <f t="shared" si="346"/>
        <v>0</v>
      </c>
      <c r="R545" s="243">
        <f t="shared" si="347"/>
        <v>0</v>
      </c>
      <c r="S545" s="243" t="str">
        <f t="shared" si="348"/>
        <v/>
      </c>
      <c r="T545" s="241"/>
      <c r="U545" s="241" t="str">
        <f t="shared" si="349"/>
        <v/>
      </c>
      <c r="V545" s="241" t="str">
        <f t="shared" si="383"/>
        <v/>
      </c>
      <c r="W545" s="241"/>
      <c r="X545" s="241"/>
      <c r="Y545" s="241" t="str">
        <f t="shared" si="350"/>
        <v/>
      </c>
      <c r="Z545" s="241" t="str">
        <f t="shared" si="351"/>
        <v/>
      </c>
      <c r="AA545" s="241" t="str">
        <f t="shared" si="342"/>
        <v/>
      </c>
      <c r="AB545" s="241" t="str">
        <f t="shared" si="352"/>
        <v/>
      </c>
      <c r="AC545" s="241" t="str">
        <f t="shared" si="353"/>
        <v/>
      </c>
      <c r="AD545" s="241" t="str">
        <f t="shared" si="354"/>
        <v/>
      </c>
      <c r="AE545" s="241" t="str">
        <f t="shared" si="343"/>
        <v/>
      </c>
      <c r="AF545" s="241" t="str">
        <f t="shared" si="344"/>
        <v/>
      </c>
      <c r="AG545" s="241"/>
      <c r="AH545" s="242" t="str">
        <f t="shared" si="382"/>
        <v/>
      </c>
      <c r="AI545" s="242" t="str">
        <f t="shared" si="355"/>
        <v/>
      </c>
      <c r="BG545" s="245">
        <f t="shared" si="356"/>
        <v>0</v>
      </c>
      <c r="BH545" s="242">
        <f t="shared" si="357"/>
        <v>0</v>
      </c>
      <c r="BI545" s="242">
        <f t="shared" si="358"/>
        <v>0</v>
      </c>
      <c r="BJ545" s="242">
        <f t="shared" si="359"/>
        <v>0</v>
      </c>
      <c r="BK545" s="351">
        <f t="shared" si="360"/>
        <v>0</v>
      </c>
      <c r="BL545" s="246">
        <f t="shared" si="361"/>
        <v>0</v>
      </c>
      <c r="BM545" s="243">
        <f t="shared" si="362"/>
        <v>0</v>
      </c>
      <c r="BN545" s="243">
        <f t="shared" si="363"/>
        <v>0</v>
      </c>
      <c r="BO545" s="247">
        <f t="shared" si="364"/>
        <v>0</v>
      </c>
      <c r="BP545" s="248">
        <f t="shared" si="365"/>
        <v>0</v>
      </c>
      <c r="BQ545" s="243">
        <f t="shared" si="366"/>
        <v>0</v>
      </c>
      <c r="BR545" s="243">
        <f t="shared" si="367"/>
        <v>0</v>
      </c>
      <c r="BS545" s="249">
        <f t="shared" si="368"/>
        <v>0</v>
      </c>
      <c r="BT545" s="255" t="str">
        <f t="shared" si="381"/>
        <v/>
      </c>
      <c r="BU545" s="350">
        <f t="shared" si="369"/>
        <v>0</v>
      </c>
      <c r="BV545" s="350">
        <f t="shared" si="370"/>
        <v>0</v>
      </c>
      <c r="BW545" s="350">
        <f t="shared" si="371"/>
        <v>0</v>
      </c>
      <c r="BX545" s="353">
        <f t="shared" si="372"/>
        <v>0</v>
      </c>
      <c r="BY545" s="246">
        <f t="shared" si="373"/>
        <v>0</v>
      </c>
      <c r="BZ545" s="243">
        <f t="shared" si="374"/>
        <v>0</v>
      </c>
      <c r="CA545" s="243">
        <f t="shared" si="375"/>
        <v>0</v>
      </c>
      <c r="CB545" s="247">
        <f t="shared" si="376"/>
        <v>0</v>
      </c>
      <c r="CC545" s="246">
        <f t="shared" si="377"/>
        <v>0</v>
      </c>
      <c r="CD545" s="243">
        <f t="shared" si="378"/>
        <v>0</v>
      </c>
      <c r="CE545" s="243">
        <f t="shared" si="379"/>
        <v>0</v>
      </c>
      <c r="CF545" s="243">
        <f t="shared" si="380"/>
        <v>0</v>
      </c>
    </row>
    <row r="546" spans="1:84" ht="20.100000000000001" customHeight="1" x14ac:dyDescent="0.15">
      <c r="A546" s="252">
        <f>IF(A545="",ROW()-3-COUNTBLANK($A$4:$A545),A545+1)</f>
        <v>543</v>
      </c>
      <c r="B546" s="253">
        <f>IF(A546="","",IF(B545="",ROW()-3-COUNTBLANK($B$4:$B545),B545+1))</f>
        <v>543</v>
      </c>
      <c r="C546" s="239" t="str">
        <f t="shared" si="345"/>
        <v>S</v>
      </c>
      <c r="D546" s="240"/>
      <c r="E546" s="241" t="str">
        <f>IF(D546="","",COUNTIF($D$4:D546,D546))</f>
        <v/>
      </c>
      <c r="F546" s="310" t="str">
        <f>IF(D546="","",VLOOKUP(D546,'様式A-2'!$B$10:$E$434,4,0))</f>
        <v/>
      </c>
      <c r="G546" s="241"/>
      <c r="H546" s="241"/>
      <c r="I546" s="241"/>
      <c r="J546" s="241"/>
      <c r="K546" s="241"/>
      <c r="L546" s="346"/>
      <c r="M546" s="346"/>
      <c r="N546" s="346"/>
      <c r="O546" s="346"/>
      <c r="P546" s="388"/>
      <c r="Q546" s="242">
        <f t="shared" si="346"/>
        <v>0</v>
      </c>
      <c r="R546" s="243">
        <f t="shared" si="347"/>
        <v>0</v>
      </c>
      <c r="S546" s="243" t="str">
        <f t="shared" si="348"/>
        <v/>
      </c>
      <c r="T546" s="241"/>
      <c r="U546" s="241" t="str">
        <f t="shared" si="349"/>
        <v/>
      </c>
      <c r="V546" s="241" t="str">
        <f t="shared" si="383"/>
        <v/>
      </c>
      <c r="W546" s="241"/>
      <c r="X546" s="241"/>
      <c r="Y546" s="241" t="str">
        <f t="shared" si="350"/>
        <v/>
      </c>
      <c r="Z546" s="241" t="str">
        <f t="shared" si="351"/>
        <v/>
      </c>
      <c r="AA546" s="241" t="str">
        <f t="shared" si="342"/>
        <v/>
      </c>
      <c r="AB546" s="241" t="str">
        <f t="shared" si="352"/>
        <v/>
      </c>
      <c r="AC546" s="241" t="str">
        <f t="shared" si="353"/>
        <v/>
      </c>
      <c r="AD546" s="241" t="str">
        <f t="shared" si="354"/>
        <v/>
      </c>
      <c r="AE546" s="241" t="str">
        <f t="shared" si="343"/>
        <v/>
      </c>
      <c r="AF546" s="241" t="str">
        <f t="shared" si="344"/>
        <v/>
      </c>
      <c r="AG546" s="241"/>
      <c r="AH546" s="242" t="str">
        <f t="shared" si="382"/>
        <v/>
      </c>
      <c r="AI546" s="242" t="str">
        <f t="shared" si="355"/>
        <v/>
      </c>
      <c r="BG546" s="245">
        <f t="shared" si="356"/>
        <v>0</v>
      </c>
      <c r="BH546" s="242">
        <f t="shared" si="357"/>
        <v>0</v>
      </c>
      <c r="BI546" s="242">
        <f t="shared" si="358"/>
        <v>0</v>
      </c>
      <c r="BJ546" s="242">
        <f t="shared" si="359"/>
        <v>0</v>
      </c>
      <c r="BK546" s="351">
        <f t="shared" si="360"/>
        <v>0</v>
      </c>
      <c r="BL546" s="246">
        <f t="shared" si="361"/>
        <v>0</v>
      </c>
      <c r="BM546" s="243">
        <f t="shared" si="362"/>
        <v>0</v>
      </c>
      <c r="BN546" s="243">
        <f t="shared" si="363"/>
        <v>0</v>
      </c>
      <c r="BO546" s="247">
        <f t="shared" si="364"/>
        <v>0</v>
      </c>
      <c r="BP546" s="248">
        <f t="shared" si="365"/>
        <v>0</v>
      </c>
      <c r="BQ546" s="243">
        <f t="shared" si="366"/>
        <v>0</v>
      </c>
      <c r="BR546" s="243">
        <f t="shared" si="367"/>
        <v>0</v>
      </c>
      <c r="BS546" s="249">
        <f t="shared" si="368"/>
        <v>0</v>
      </c>
      <c r="BT546" s="255" t="str">
        <f t="shared" si="381"/>
        <v/>
      </c>
      <c r="BU546" s="350">
        <f t="shared" si="369"/>
        <v>0</v>
      </c>
      <c r="BV546" s="350">
        <f t="shared" si="370"/>
        <v>0</v>
      </c>
      <c r="BW546" s="350">
        <f t="shared" si="371"/>
        <v>0</v>
      </c>
      <c r="BX546" s="353">
        <f t="shared" si="372"/>
        <v>0</v>
      </c>
      <c r="BY546" s="246">
        <f t="shared" si="373"/>
        <v>0</v>
      </c>
      <c r="BZ546" s="243">
        <f t="shared" si="374"/>
        <v>0</v>
      </c>
      <c r="CA546" s="243">
        <f t="shared" si="375"/>
        <v>0</v>
      </c>
      <c r="CB546" s="247">
        <f t="shared" si="376"/>
        <v>0</v>
      </c>
      <c r="CC546" s="246">
        <f t="shared" si="377"/>
        <v>0</v>
      </c>
      <c r="CD546" s="243">
        <f t="shared" si="378"/>
        <v>0</v>
      </c>
      <c r="CE546" s="243">
        <f t="shared" si="379"/>
        <v>0</v>
      </c>
      <c r="CF546" s="243">
        <f t="shared" si="380"/>
        <v>0</v>
      </c>
    </row>
    <row r="547" spans="1:84" ht="20.100000000000001" customHeight="1" x14ac:dyDescent="0.15">
      <c r="A547" s="252">
        <f>IF(A546="",ROW()-3-COUNTBLANK($A$4:$A546),A546+1)</f>
        <v>544</v>
      </c>
      <c r="B547" s="253">
        <f>IF(A547="","",IF(B546="",ROW()-3-COUNTBLANK($B$4:$B546),B546+1))</f>
        <v>544</v>
      </c>
      <c r="C547" s="239" t="str">
        <f t="shared" si="345"/>
        <v>S</v>
      </c>
      <c r="D547" s="240"/>
      <c r="E547" s="241" t="str">
        <f>IF(D547="","",COUNTIF($D$4:D547,D547))</f>
        <v/>
      </c>
      <c r="F547" s="310" t="str">
        <f>IF(D547="","",VLOOKUP(D547,'様式A-2'!$B$10:$E$434,4,0))</f>
        <v/>
      </c>
      <c r="G547" s="241"/>
      <c r="H547" s="241"/>
      <c r="I547" s="241"/>
      <c r="J547" s="241"/>
      <c r="K547" s="241"/>
      <c r="L547" s="346"/>
      <c r="M547" s="346"/>
      <c r="N547" s="346"/>
      <c r="O547" s="346"/>
      <c r="P547" s="388"/>
      <c r="Q547" s="242">
        <f t="shared" si="346"/>
        <v>0</v>
      </c>
      <c r="R547" s="243">
        <f t="shared" si="347"/>
        <v>0</v>
      </c>
      <c r="S547" s="243" t="str">
        <f t="shared" si="348"/>
        <v/>
      </c>
      <c r="T547" s="241"/>
      <c r="U547" s="241" t="str">
        <f t="shared" si="349"/>
        <v/>
      </c>
      <c r="V547" s="241" t="str">
        <f t="shared" si="383"/>
        <v/>
      </c>
      <c r="W547" s="241"/>
      <c r="X547" s="241"/>
      <c r="Y547" s="241" t="str">
        <f t="shared" si="350"/>
        <v/>
      </c>
      <c r="Z547" s="241" t="str">
        <f t="shared" si="351"/>
        <v/>
      </c>
      <c r="AA547" s="241" t="str">
        <f t="shared" si="342"/>
        <v/>
      </c>
      <c r="AB547" s="241" t="str">
        <f t="shared" si="352"/>
        <v/>
      </c>
      <c r="AC547" s="241" t="str">
        <f t="shared" si="353"/>
        <v/>
      </c>
      <c r="AD547" s="241" t="str">
        <f t="shared" si="354"/>
        <v/>
      </c>
      <c r="AE547" s="241" t="str">
        <f t="shared" si="343"/>
        <v/>
      </c>
      <c r="AF547" s="241" t="str">
        <f t="shared" si="344"/>
        <v/>
      </c>
      <c r="AG547" s="241"/>
      <c r="AH547" s="242" t="str">
        <f t="shared" si="382"/>
        <v/>
      </c>
      <c r="AI547" s="242" t="str">
        <f t="shared" si="355"/>
        <v/>
      </c>
      <c r="BG547" s="245">
        <f t="shared" si="356"/>
        <v>0</v>
      </c>
      <c r="BH547" s="242">
        <f t="shared" si="357"/>
        <v>0</v>
      </c>
      <c r="BI547" s="242">
        <f t="shared" si="358"/>
        <v>0</v>
      </c>
      <c r="BJ547" s="242">
        <f t="shared" si="359"/>
        <v>0</v>
      </c>
      <c r="BK547" s="351">
        <f t="shared" si="360"/>
        <v>0</v>
      </c>
      <c r="BL547" s="246">
        <f t="shared" si="361"/>
        <v>0</v>
      </c>
      <c r="BM547" s="243">
        <f t="shared" si="362"/>
        <v>0</v>
      </c>
      <c r="BN547" s="243">
        <f t="shared" si="363"/>
        <v>0</v>
      </c>
      <c r="BO547" s="247">
        <f t="shared" si="364"/>
        <v>0</v>
      </c>
      <c r="BP547" s="248">
        <f t="shared" si="365"/>
        <v>0</v>
      </c>
      <c r="BQ547" s="243">
        <f t="shared" si="366"/>
        <v>0</v>
      </c>
      <c r="BR547" s="243">
        <f t="shared" si="367"/>
        <v>0</v>
      </c>
      <c r="BS547" s="249">
        <f t="shared" si="368"/>
        <v>0</v>
      </c>
      <c r="BT547" s="255" t="str">
        <f t="shared" si="381"/>
        <v/>
      </c>
      <c r="BU547" s="350">
        <f t="shared" si="369"/>
        <v>0</v>
      </c>
      <c r="BV547" s="350">
        <f t="shared" si="370"/>
        <v>0</v>
      </c>
      <c r="BW547" s="350">
        <f t="shared" si="371"/>
        <v>0</v>
      </c>
      <c r="BX547" s="353">
        <f t="shared" si="372"/>
        <v>0</v>
      </c>
      <c r="BY547" s="246">
        <f t="shared" si="373"/>
        <v>0</v>
      </c>
      <c r="BZ547" s="243">
        <f t="shared" si="374"/>
        <v>0</v>
      </c>
      <c r="CA547" s="243">
        <f t="shared" si="375"/>
        <v>0</v>
      </c>
      <c r="CB547" s="247">
        <f t="shared" si="376"/>
        <v>0</v>
      </c>
      <c r="CC547" s="246">
        <f t="shared" si="377"/>
        <v>0</v>
      </c>
      <c r="CD547" s="243">
        <f t="shared" si="378"/>
        <v>0</v>
      </c>
      <c r="CE547" s="243">
        <f t="shared" si="379"/>
        <v>0</v>
      </c>
      <c r="CF547" s="243">
        <f t="shared" si="380"/>
        <v>0</v>
      </c>
    </row>
    <row r="548" spans="1:84" ht="20.100000000000001" customHeight="1" x14ac:dyDescent="0.15">
      <c r="A548" s="252">
        <f>IF(A547="",ROW()-3-COUNTBLANK($A$4:$A547),A547+1)</f>
        <v>545</v>
      </c>
      <c r="B548" s="253">
        <f>IF(A548="","",IF(B547="",ROW()-3-COUNTBLANK($B$4:$B547),B547+1))</f>
        <v>545</v>
      </c>
      <c r="C548" s="239" t="str">
        <f t="shared" si="345"/>
        <v>S</v>
      </c>
      <c r="D548" s="240"/>
      <c r="E548" s="241" t="str">
        <f>IF(D548="","",COUNTIF($D$4:D548,D548))</f>
        <v/>
      </c>
      <c r="F548" s="310" t="str">
        <f>IF(D548="","",VLOOKUP(D548,'様式A-2'!$B$10:$E$434,4,0))</f>
        <v/>
      </c>
      <c r="G548" s="241"/>
      <c r="H548" s="241"/>
      <c r="I548" s="241"/>
      <c r="J548" s="241"/>
      <c r="K548" s="241"/>
      <c r="L548" s="346"/>
      <c r="M548" s="346"/>
      <c r="N548" s="346"/>
      <c r="O548" s="346"/>
      <c r="P548" s="388"/>
      <c r="Q548" s="242">
        <f t="shared" si="346"/>
        <v>0</v>
      </c>
      <c r="R548" s="243">
        <f t="shared" si="347"/>
        <v>0</v>
      </c>
      <c r="S548" s="243" t="str">
        <f t="shared" si="348"/>
        <v/>
      </c>
      <c r="T548" s="241"/>
      <c r="U548" s="241" t="str">
        <f t="shared" si="349"/>
        <v/>
      </c>
      <c r="V548" s="241" t="str">
        <f t="shared" si="383"/>
        <v/>
      </c>
      <c r="W548" s="241"/>
      <c r="X548" s="241"/>
      <c r="Y548" s="241" t="str">
        <f t="shared" si="350"/>
        <v/>
      </c>
      <c r="Z548" s="241" t="str">
        <f t="shared" si="351"/>
        <v/>
      </c>
      <c r="AA548" s="241" t="str">
        <f t="shared" si="342"/>
        <v/>
      </c>
      <c r="AB548" s="241" t="str">
        <f t="shared" si="352"/>
        <v/>
      </c>
      <c r="AC548" s="241" t="str">
        <f t="shared" si="353"/>
        <v/>
      </c>
      <c r="AD548" s="241" t="str">
        <f t="shared" si="354"/>
        <v/>
      </c>
      <c r="AE548" s="241" t="str">
        <f t="shared" si="343"/>
        <v/>
      </c>
      <c r="AF548" s="241" t="str">
        <f t="shared" si="344"/>
        <v/>
      </c>
      <c r="AG548" s="241"/>
      <c r="AH548" s="242" t="str">
        <f t="shared" si="382"/>
        <v/>
      </c>
      <c r="AI548" s="242" t="str">
        <f t="shared" si="355"/>
        <v/>
      </c>
      <c r="BG548" s="245">
        <f t="shared" si="356"/>
        <v>0</v>
      </c>
      <c r="BH548" s="242">
        <f t="shared" si="357"/>
        <v>0</v>
      </c>
      <c r="BI548" s="242">
        <f t="shared" si="358"/>
        <v>0</v>
      </c>
      <c r="BJ548" s="242">
        <f t="shared" si="359"/>
        <v>0</v>
      </c>
      <c r="BK548" s="351">
        <f t="shared" si="360"/>
        <v>0</v>
      </c>
      <c r="BL548" s="246">
        <f t="shared" si="361"/>
        <v>0</v>
      </c>
      <c r="BM548" s="243">
        <f t="shared" si="362"/>
        <v>0</v>
      </c>
      <c r="BN548" s="243">
        <f t="shared" si="363"/>
        <v>0</v>
      </c>
      <c r="BO548" s="247">
        <f t="shared" si="364"/>
        <v>0</v>
      </c>
      <c r="BP548" s="248">
        <f t="shared" si="365"/>
        <v>0</v>
      </c>
      <c r="BQ548" s="243">
        <f t="shared" si="366"/>
        <v>0</v>
      </c>
      <c r="BR548" s="243">
        <f t="shared" si="367"/>
        <v>0</v>
      </c>
      <c r="BS548" s="249">
        <f t="shared" si="368"/>
        <v>0</v>
      </c>
      <c r="BT548" s="255" t="str">
        <f t="shared" si="381"/>
        <v/>
      </c>
      <c r="BU548" s="350">
        <f t="shared" si="369"/>
        <v>0</v>
      </c>
      <c r="BV548" s="350">
        <f t="shared" si="370"/>
        <v>0</v>
      </c>
      <c r="BW548" s="350">
        <f t="shared" si="371"/>
        <v>0</v>
      </c>
      <c r="BX548" s="353">
        <f t="shared" si="372"/>
        <v>0</v>
      </c>
      <c r="BY548" s="246">
        <f t="shared" si="373"/>
        <v>0</v>
      </c>
      <c r="BZ548" s="243">
        <f t="shared" si="374"/>
        <v>0</v>
      </c>
      <c r="CA548" s="243">
        <f t="shared" si="375"/>
        <v>0</v>
      </c>
      <c r="CB548" s="247">
        <f t="shared" si="376"/>
        <v>0</v>
      </c>
      <c r="CC548" s="246">
        <f t="shared" si="377"/>
        <v>0</v>
      </c>
      <c r="CD548" s="243">
        <f t="shared" si="378"/>
        <v>0</v>
      </c>
      <c r="CE548" s="243">
        <f t="shared" si="379"/>
        <v>0</v>
      </c>
      <c r="CF548" s="243">
        <f t="shared" si="380"/>
        <v>0</v>
      </c>
    </row>
    <row r="549" spans="1:84" ht="20.100000000000001" customHeight="1" x14ac:dyDescent="0.15">
      <c r="A549" s="252">
        <f>IF(A548="",ROW()-3-COUNTBLANK($A$4:$A548),A548+1)</f>
        <v>546</v>
      </c>
      <c r="B549" s="253">
        <f>IF(A549="","",IF(B548="",ROW()-3-COUNTBLANK($B$4:$B548),B548+1))</f>
        <v>546</v>
      </c>
      <c r="C549" s="239" t="str">
        <f t="shared" si="345"/>
        <v>S</v>
      </c>
      <c r="D549" s="240"/>
      <c r="E549" s="241" t="str">
        <f>IF(D549="","",COUNTIF($D$4:D549,D549))</f>
        <v/>
      </c>
      <c r="F549" s="310" t="str">
        <f>IF(D549="","",VLOOKUP(D549,'様式A-2'!$B$10:$E$434,4,0))</f>
        <v/>
      </c>
      <c r="G549" s="241"/>
      <c r="H549" s="241"/>
      <c r="I549" s="241"/>
      <c r="J549" s="241"/>
      <c r="K549" s="241"/>
      <c r="L549" s="346"/>
      <c r="M549" s="346"/>
      <c r="N549" s="346"/>
      <c r="O549" s="346"/>
      <c r="P549" s="388"/>
      <c r="Q549" s="242">
        <f t="shared" si="346"/>
        <v>0</v>
      </c>
      <c r="R549" s="243">
        <f t="shared" si="347"/>
        <v>0</v>
      </c>
      <c r="S549" s="243" t="str">
        <f t="shared" si="348"/>
        <v/>
      </c>
      <c r="T549" s="241"/>
      <c r="U549" s="241" t="str">
        <f t="shared" si="349"/>
        <v/>
      </c>
      <c r="V549" s="241" t="str">
        <f t="shared" si="383"/>
        <v/>
      </c>
      <c r="W549" s="241"/>
      <c r="X549" s="241"/>
      <c r="Y549" s="241" t="str">
        <f t="shared" si="350"/>
        <v/>
      </c>
      <c r="Z549" s="241" t="str">
        <f t="shared" si="351"/>
        <v/>
      </c>
      <c r="AA549" s="241" t="str">
        <f t="shared" si="342"/>
        <v/>
      </c>
      <c r="AB549" s="241" t="str">
        <f t="shared" si="352"/>
        <v/>
      </c>
      <c r="AC549" s="241" t="str">
        <f t="shared" si="353"/>
        <v/>
      </c>
      <c r="AD549" s="241" t="str">
        <f t="shared" si="354"/>
        <v/>
      </c>
      <c r="AE549" s="241" t="str">
        <f t="shared" si="343"/>
        <v/>
      </c>
      <c r="AF549" s="241" t="str">
        <f t="shared" si="344"/>
        <v/>
      </c>
      <c r="AG549" s="241"/>
      <c r="AH549" s="242" t="str">
        <f t="shared" si="382"/>
        <v/>
      </c>
      <c r="AI549" s="242" t="str">
        <f t="shared" si="355"/>
        <v/>
      </c>
      <c r="BG549" s="245">
        <f t="shared" si="356"/>
        <v>0</v>
      </c>
      <c r="BH549" s="242">
        <f t="shared" si="357"/>
        <v>0</v>
      </c>
      <c r="BI549" s="242">
        <f t="shared" si="358"/>
        <v>0</v>
      </c>
      <c r="BJ549" s="242">
        <f t="shared" si="359"/>
        <v>0</v>
      </c>
      <c r="BK549" s="351">
        <f t="shared" si="360"/>
        <v>0</v>
      </c>
      <c r="BL549" s="246">
        <f t="shared" si="361"/>
        <v>0</v>
      </c>
      <c r="BM549" s="243">
        <f t="shared" si="362"/>
        <v>0</v>
      </c>
      <c r="BN549" s="243">
        <f t="shared" si="363"/>
        <v>0</v>
      </c>
      <c r="BO549" s="247">
        <f t="shared" si="364"/>
        <v>0</v>
      </c>
      <c r="BP549" s="248">
        <f t="shared" si="365"/>
        <v>0</v>
      </c>
      <c r="BQ549" s="243">
        <f t="shared" si="366"/>
        <v>0</v>
      </c>
      <c r="BR549" s="243">
        <f t="shared" si="367"/>
        <v>0</v>
      </c>
      <c r="BS549" s="249">
        <f t="shared" si="368"/>
        <v>0</v>
      </c>
      <c r="BT549" s="255" t="str">
        <f t="shared" si="381"/>
        <v/>
      </c>
      <c r="BU549" s="350">
        <f t="shared" si="369"/>
        <v>0</v>
      </c>
      <c r="BV549" s="350">
        <f t="shared" si="370"/>
        <v>0</v>
      </c>
      <c r="BW549" s="350">
        <f t="shared" si="371"/>
        <v>0</v>
      </c>
      <c r="BX549" s="353">
        <f t="shared" si="372"/>
        <v>0</v>
      </c>
      <c r="BY549" s="246">
        <f t="shared" si="373"/>
        <v>0</v>
      </c>
      <c r="BZ549" s="243">
        <f t="shared" si="374"/>
        <v>0</v>
      </c>
      <c r="CA549" s="243">
        <f t="shared" si="375"/>
        <v>0</v>
      </c>
      <c r="CB549" s="247">
        <f t="shared" si="376"/>
        <v>0</v>
      </c>
      <c r="CC549" s="246">
        <f t="shared" si="377"/>
        <v>0</v>
      </c>
      <c r="CD549" s="243">
        <f t="shared" si="378"/>
        <v>0</v>
      </c>
      <c r="CE549" s="243">
        <f t="shared" si="379"/>
        <v>0</v>
      </c>
      <c r="CF549" s="243">
        <f t="shared" si="380"/>
        <v>0</v>
      </c>
    </row>
    <row r="550" spans="1:84" ht="20.100000000000001" customHeight="1" x14ac:dyDescent="0.15">
      <c r="A550" s="252">
        <f>IF(A549="",ROW()-3-COUNTBLANK($A$4:$A549),A549+1)</f>
        <v>547</v>
      </c>
      <c r="B550" s="253">
        <f>IF(A550="","",IF(B549="",ROW()-3-COUNTBLANK($B$4:$B549),B549+1))</f>
        <v>547</v>
      </c>
      <c r="C550" s="239" t="str">
        <f t="shared" si="345"/>
        <v>S</v>
      </c>
      <c r="D550" s="240"/>
      <c r="E550" s="241" t="str">
        <f>IF(D550="","",COUNTIF($D$4:D550,D550))</f>
        <v/>
      </c>
      <c r="F550" s="310" t="str">
        <f>IF(D550="","",VLOOKUP(D550,'様式A-2'!$B$10:$E$434,4,0))</f>
        <v/>
      </c>
      <c r="G550" s="241"/>
      <c r="H550" s="241"/>
      <c r="I550" s="241"/>
      <c r="J550" s="241"/>
      <c r="K550" s="241"/>
      <c r="L550" s="346"/>
      <c r="M550" s="346"/>
      <c r="N550" s="346"/>
      <c r="O550" s="346"/>
      <c r="P550" s="388"/>
      <c r="Q550" s="242">
        <f t="shared" si="346"/>
        <v>0</v>
      </c>
      <c r="R550" s="243">
        <f t="shared" si="347"/>
        <v>0</v>
      </c>
      <c r="S550" s="243" t="str">
        <f t="shared" si="348"/>
        <v/>
      </c>
      <c r="T550" s="241"/>
      <c r="U550" s="241" t="str">
        <f t="shared" si="349"/>
        <v/>
      </c>
      <c r="V550" s="241" t="str">
        <f t="shared" si="383"/>
        <v/>
      </c>
      <c r="W550" s="241"/>
      <c r="X550" s="241"/>
      <c r="Y550" s="241" t="str">
        <f t="shared" si="350"/>
        <v/>
      </c>
      <c r="Z550" s="241" t="str">
        <f t="shared" si="351"/>
        <v/>
      </c>
      <c r="AA550" s="241" t="str">
        <f t="shared" si="342"/>
        <v/>
      </c>
      <c r="AB550" s="241" t="str">
        <f t="shared" si="352"/>
        <v/>
      </c>
      <c r="AC550" s="241" t="str">
        <f t="shared" si="353"/>
        <v/>
      </c>
      <c r="AD550" s="241" t="str">
        <f t="shared" si="354"/>
        <v/>
      </c>
      <c r="AE550" s="241" t="str">
        <f t="shared" si="343"/>
        <v/>
      </c>
      <c r="AF550" s="241" t="str">
        <f t="shared" si="344"/>
        <v/>
      </c>
      <c r="AG550" s="241"/>
      <c r="AH550" s="242" t="str">
        <f t="shared" si="382"/>
        <v/>
      </c>
      <c r="AI550" s="242" t="str">
        <f t="shared" si="355"/>
        <v/>
      </c>
      <c r="BG550" s="245">
        <f t="shared" si="356"/>
        <v>0</v>
      </c>
      <c r="BH550" s="242">
        <f t="shared" si="357"/>
        <v>0</v>
      </c>
      <c r="BI550" s="242">
        <f t="shared" si="358"/>
        <v>0</v>
      </c>
      <c r="BJ550" s="242">
        <f t="shared" si="359"/>
        <v>0</v>
      </c>
      <c r="BK550" s="351">
        <f t="shared" si="360"/>
        <v>0</v>
      </c>
      <c r="BL550" s="246">
        <f t="shared" si="361"/>
        <v>0</v>
      </c>
      <c r="BM550" s="243">
        <f t="shared" si="362"/>
        <v>0</v>
      </c>
      <c r="BN550" s="243">
        <f t="shared" si="363"/>
        <v>0</v>
      </c>
      <c r="BO550" s="247">
        <f t="shared" si="364"/>
        <v>0</v>
      </c>
      <c r="BP550" s="248">
        <f t="shared" si="365"/>
        <v>0</v>
      </c>
      <c r="BQ550" s="243">
        <f t="shared" si="366"/>
        <v>0</v>
      </c>
      <c r="BR550" s="243">
        <f t="shared" si="367"/>
        <v>0</v>
      </c>
      <c r="BS550" s="249">
        <f t="shared" si="368"/>
        <v>0</v>
      </c>
      <c r="BT550" s="255" t="str">
        <f t="shared" si="381"/>
        <v/>
      </c>
      <c r="BU550" s="350">
        <f t="shared" si="369"/>
        <v>0</v>
      </c>
      <c r="BV550" s="350">
        <f t="shared" si="370"/>
        <v>0</v>
      </c>
      <c r="BW550" s="350">
        <f t="shared" si="371"/>
        <v>0</v>
      </c>
      <c r="BX550" s="353">
        <f t="shared" si="372"/>
        <v>0</v>
      </c>
      <c r="BY550" s="246">
        <f t="shared" si="373"/>
        <v>0</v>
      </c>
      <c r="BZ550" s="243">
        <f t="shared" si="374"/>
        <v>0</v>
      </c>
      <c r="CA550" s="243">
        <f t="shared" si="375"/>
        <v>0</v>
      </c>
      <c r="CB550" s="247">
        <f t="shared" si="376"/>
        <v>0</v>
      </c>
      <c r="CC550" s="246">
        <f t="shared" si="377"/>
        <v>0</v>
      </c>
      <c r="CD550" s="243">
        <f t="shared" si="378"/>
        <v>0</v>
      </c>
      <c r="CE550" s="243">
        <f t="shared" si="379"/>
        <v>0</v>
      </c>
      <c r="CF550" s="243">
        <f t="shared" si="380"/>
        <v>0</v>
      </c>
    </row>
    <row r="551" spans="1:84" ht="20.100000000000001" customHeight="1" x14ac:dyDescent="0.15">
      <c r="A551" s="252">
        <f>IF(A550="",ROW()-3-COUNTBLANK($A$4:$A550),A550+1)</f>
        <v>548</v>
      </c>
      <c r="B551" s="253">
        <f>IF(A551="","",IF(B550="",ROW()-3-COUNTBLANK($B$4:$B550),B550+1))</f>
        <v>548</v>
      </c>
      <c r="C551" s="239" t="str">
        <f t="shared" si="345"/>
        <v>S</v>
      </c>
      <c r="D551" s="240"/>
      <c r="E551" s="241" t="str">
        <f>IF(D551="","",COUNTIF($D$4:D551,D551))</f>
        <v/>
      </c>
      <c r="F551" s="310" t="str">
        <f>IF(D551="","",VLOOKUP(D551,'様式A-2'!$B$10:$E$434,4,0))</f>
        <v/>
      </c>
      <c r="G551" s="241"/>
      <c r="H551" s="241"/>
      <c r="I551" s="241"/>
      <c r="J551" s="241"/>
      <c r="K551" s="241"/>
      <c r="L551" s="346"/>
      <c r="M551" s="346"/>
      <c r="N551" s="346"/>
      <c r="O551" s="346"/>
      <c r="P551" s="388"/>
      <c r="Q551" s="242">
        <f t="shared" si="346"/>
        <v>0</v>
      </c>
      <c r="R551" s="243">
        <f t="shared" si="347"/>
        <v>0</v>
      </c>
      <c r="S551" s="243" t="str">
        <f t="shared" si="348"/>
        <v/>
      </c>
      <c r="T551" s="241"/>
      <c r="U551" s="241" t="str">
        <f t="shared" si="349"/>
        <v/>
      </c>
      <c r="V551" s="241" t="str">
        <f t="shared" si="383"/>
        <v/>
      </c>
      <c r="W551" s="241"/>
      <c r="X551" s="241"/>
      <c r="Y551" s="241" t="str">
        <f t="shared" si="350"/>
        <v/>
      </c>
      <c r="Z551" s="241" t="str">
        <f t="shared" si="351"/>
        <v/>
      </c>
      <c r="AA551" s="241" t="str">
        <f t="shared" si="342"/>
        <v/>
      </c>
      <c r="AB551" s="241" t="str">
        <f t="shared" si="352"/>
        <v/>
      </c>
      <c r="AC551" s="241" t="str">
        <f t="shared" si="353"/>
        <v/>
      </c>
      <c r="AD551" s="241" t="str">
        <f t="shared" si="354"/>
        <v/>
      </c>
      <c r="AE551" s="241" t="str">
        <f t="shared" si="343"/>
        <v/>
      </c>
      <c r="AF551" s="241" t="str">
        <f t="shared" si="344"/>
        <v/>
      </c>
      <c r="AG551" s="241"/>
      <c r="AH551" s="242" t="str">
        <f t="shared" si="382"/>
        <v/>
      </c>
      <c r="AI551" s="242" t="str">
        <f t="shared" si="355"/>
        <v/>
      </c>
      <c r="BG551" s="245">
        <f t="shared" si="356"/>
        <v>0</v>
      </c>
      <c r="BH551" s="242">
        <f t="shared" si="357"/>
        <v>0</v>
      </c>
      <c r="BI551" s="242">
        <f t="shared" si="358"/>
        <v>0</v>
      </c>
      <c r="BJ551" s="242">
        <f t="shared" si="359"/>
        <v>0</v>
      </c>
      <c r="BK551" s="351">
        <f t="shared" si="360"/>
        <v>0</v>
      </c>
      <c r="BL551" s="246">
        <f t="shared" si="361"/>
        <v>0</v>
      </c>
      <c r="BM551" s="243">
        <f t="shared" si="362"/>
        <v>0</v>
      </c>
      <c r="BN551" s="243">
        <f t="shared" si="363"/>
        <v>0</v>
      </c>
      <c r="BO551" s="247">
        <f t="shared" si="364"/>
        <v>0</v>
      </c>
      <c r="BP551" s="248">
        <f t="shared" si="365"/>
        <v>0</v>
      </c>
      <c r="BQ551" s="243">
        <f t="shared" si="366"/>
        <v>0</v>
      </c>
      <c r="BR551" s="243">
        <f t="shared" si="367"/>
        <v>0</v>
      </c>
      <c r="BS551" s="249">
        <f t="shared" si="368"/>
        <v>0</v>
      </c>
      <c r="BT551" s="255" t="str">
        <f t="shared" si="381"/>
        <v/>
      </c>
      <c r="BU551" s="350">
        <f t="shared" si="369"/>
        <v>0</v>
      </c>
      <c r="BV551" s="350">
        <f t="shared" si="370"/>
        <v>0</v>
      </c>
      <c r="BW551" s="350">
        <f t="shared" si="371"/>
        <v>0</v>
      </c>
      <c r="BX551" s="353">
        <f t="shared" si="372"/>
        <v>0</v>
      </c>
      <c r="BY551" s="246">
        <f t="shared" si="373"/>
        <v>0</v>
      </c>
      <c r="BZ551" s="243">
        <f t="shared" si="374"/>
        <v>0</v>
      </c>
      <c r="CA551" s="243">
        <f t="shared" si="375"/>
        <v>0</v>
      </c>
      <c r="CB551" s="247">
        <f t="shared" si="376"/>
        <v>0</v>
      </c>
      <c r="CC551" s="246">
        <f t="shared" si="377"/>
        <v>0</v>
      </c>
      <c r="CD551" s="243">
        <f t="shared" si="378"/>
        <v>0</v>
      </c>
      <c r="CE551" s="243">
        <f t="shared" si="379"/>
        <v>0</v>
      </c>
      <c r="CF551" s="243">
        <f t="shared" si="380"/>
        <v>0</v>
      </c>
    </row>
    <row r="552" spans="1:84" ht="20.100000000000001" customHeight="1" x14ac:dyDescent="0.15">
      <c r="A552" s="252">
        <f>IF(A551="",ROW()-3-COUNTBLANK($A$4:$A551),A551+1)</f>
        <v>549</v>
      </c>
      <c r="B552" s="253">
        <f>IF(A552="","",IF(B551="",ROW()-3-COUNTBLANK($B$4:$B551),B551+1))</f>
        <v>549</v>
      </c>
      <c r="C552" s="239" t="str">
        <f t="shared" si="345"/>
        <v>S</v>
      </c>
      <c r="D552" s="240"/>
      <c r="E552" s="241" t="str">
        <f>IF(D552="","",COUNTIF($D$4:D552,D552))</f>
        <v/>
      </c>
      <c r="F552" s="310" t="str">
        <f>IF(D552="","",VLOOKUP(D552,'様式A-2'!$B$10:$E$434,4,0))</f>
        <v/>
      </c>
      <c r="G552" s="241"/>
      <c r="H552" s="241"/>
      <c r="I552" s="241"/>
      <c r="J552" s="241"/>
      <c r="K552" s="241"/>
      <c r="L552" s="346"/>
      <c r="M552" s="346"/>
      <c r="N552" s="346"/>
      <c r="O552" s="346"/>
      <c r="P552" s="388"/>
      <c r="Q552" s="242">
        <f t="shared" si="346"/>
        <v>0</v>
      </c>
      <c r="R552" s="243">
        <f t="shared" si="347"/>
        <v>0</v>
      </c>
      <c r="S552" s="243" t="str">
        <f t="shared" si="348"/>
        <v/>
      </c>
      <c r="T552" s="241"/>
      <c r="U552" s="241" t="str">
        <f t="shared" si="349"/>
        <v/>
      </c>
      <c r="V552" s="241" t="str">
        <f t="shared" si="383"/>
        <v/>
      </c>
      <c r="W552" s="241"/>
      <c r="X552" s="241"/>
      <c r="Y552" s="241" t="str">
        <f t="shared" si="350"/>
        <v/>
      </c>
      <c r="Z552" s="241" t="str">
        <f t="shared" si="351"/>
        <v/>
      </c>
      <c r="AA552" s="241" t="str">
        <f t="shared" si="342"/>
        <v/>
      </c>
      <c r="AB552" s="241" t="str">
        <f t="shared" si="352"/>
        <v/>
      </c>
      <c r="AC552" s="241" t="str">
        <f t="shared" si="353"/>
        <v/>
      </c>
      <c r="AD552" s="241" t="str">
        <f t="shared" si="354"/>
        <v/>
      </c>
      <c r="AE552" s="241" t="str">
        <f t="shared" si="343"/>
        <v/>
      </c>
      <c r="AF552" s="241" t="str">
        <f t="shared" si="344"/>
        <v/>
      </c>
      <c r="AG552" s="241"/>
      <c r="AH552" s="242" t="str">
        <f t="shared" si="382"/>
        <v/>
      </c>
      <c r="AI552" s="242" t="str">
        <f t="shared" si="355"/>
        <v/>
      </c>
      <c r="BG552" s="245">
        <f t="shared" si="356"/>
        <v>0</v>
      </c>
      <c r="BH552" s="242">
        <f t="shared" si="357"/>
        <v>0</v>
      </c>
      <c r="BI552" s="242">
        <f t="shared" si="358"/>
        <v>0</v>
      </c>
      <c r="BJ552" s="242">
        <f t="shared" si="359"/>
        <v>0</v>
      </c>
      <c r="BK552" s="351">
        <f t="shared" si="360"/>
        <v>0</v>
      </c>
      <c r="BL552" s="246">
        <f t="shared" si="361"/>
        <v>0</v>
      </c>
      <c r="BM552" s="243">
        <f t="shared" si="362"/>
        <v>0</v>
      </c>
      <c r="BN552" s="243">
        <f t="shared" si="363"/>
        <v>0</v>
      </c>
      <c r="BO552" s="247">
        <f t="shared" si="364"/>
        <v>0</v>
      </c>
      <c r="BP552" s="248">
        <f t="shared" si="365"/>
        <v>0</v>
      </c>
      <c r="BQ552" s="243">
        <f t="shared" si="366"/>
        <v>0</v>
      </c>
      <c r="BR552" s="243">
        <f t="shared" si="367"/>
        <v>0</v>
      </c>
      <c r="BS552" s="249">
        <f t="shared" si="368"/>
        <v>0</v>
      </c>
      <c r="BT552" s="255" t="str">
        <f t="shared" si="381"/>
        <v/>
      </c>
      <c r="BU552" s="350">
        <f t="shared" si="369"/>
        <v>0</v>
      </c>
      <c r="BV552" s="350">
        <f t="shared" si="370"/>
        <v>0</v>
      </c>
      <c r="BW552" s="350">
        <f t="shared" si="371"/>
        <v>0</v>
      </c>
      <c r="BX552" s="353">
        <f t="shared" si="372"/>
        <v>0</v>
      </c>
      <c r="BY552" s="246">
        <f t="shared" si="373"/>
        <v>0</v>
      </c>
      <c r="BZ552" s="243">
        <f t="shared" si="374"/>
        <v>0</v>
      </c>
      <c r="CA552" s="243">
        <f t="shared" si="375"/>
        <v>0</v>
      </c>
      <c r="CB552" s="247">
        <f t="shared" si="376"/>
        <v>0</v>
      </c>
      <c r="CC552" s="246">
        <f t="shared" si="377"/>
        <v>0</v>
      </c>
      <c r="CD552" s="243">
        <f t="shared" si="378"/>
        <v>0</v>
      </c>
      <c r="CE552" s="243">
        <f t="shared" si="379"/>
        <v>0</v>
      </c>
      <c r="CF552" s="243">
        <f t="shared" si="380"/>
        <v>0</v>
      </c>
    </row>
    <row r="553" spans="1:84" ht="20.100000000000001" customHeight="1" x14ac:dyDescent="0.15">
      <c r="A553" s="252">
        <f>IF(A552="",ROW()-3-COUNTBLANK($A$4:$A552),A552+1)</f>
        <v>550</v>
      </c>
      <c r="B553" s="253">
        <f>IF(A553="","",IF(B552="",ROW()-3-COUNTBLANK($B$4:$B552),B552+1))</f>
        <v>550</v>
      </c>
      <c r="C553" s="239" t="str">
        <f t="shared" si="345"/>
        <v>S</v>
      </c>
      <c r="D553" s="240"/>
      <c r="E553" s="241" t="str">
        <f>IF(D553="","",COUNTIF($D$4:D553,D553))</f>
        <v/>
      </c>
      <c r="F553" s="310" t="str">
        <f>IF(D553="","",VLOOKUP(D553,'様式A-2'!$B$10:$E$434,4,0))</f>
        <v/>
      </c>
      <c r="G553" s="241"/>
      <c r="H553" s="241"/>
      <c r="I553" s="241"/>
      <c r="J553" s="241"/>
      <c r="K553" s="241"/>
      <c r="L553" s="346"/>
      <c r="M553" s="346"/>
      <c r="N553" s="346"/>
      <c r="O553" s="346"/>
      <c r="P553" s="388"/>
      <c r="Q553" s="242">
        <f t="shared" si="346"/>
        <v>0</v>
      </c>
      <c r="R553" s="243">
        <f t="shared" si="347"/>
        <v>0</v>
      </c>
      <c r="S553" s="243" t="str">
        <f t="shared" si="348"/>
        <v/>
      </c>
      <c r="T553" s="241"/>
      <c r="U553" s="241" t="str">
        <f t="shared" si="349"/>
        <v/>
      </c>
      <c r="V553" s="241" t="str">
        <f t="shared" si="383"/>
        <v/>
      </c>
      <c r="W553" s="241"/>
      <c r="X553" s="241"/>
      <c r="Y553" s="241" t="str">
        <f t="shared" si="350"/>
        <v/>
      </c>
      <c r="Z553" s="241" t="str">
        <f t="shared" si="351"/>
        <v/>
      </c>
      <c r="AA553" s="241" t="str">
        <f t="shared" si="342"/>
        <v/>
      </c>
      <c r="AB553" s="241" t="str">
        <f t="shared" si="352"/>
        <v/>
      </c>
      <c r="AC553" s="241" t="str">
        <f t="shared" si="353"/>
        <v/>
      </c>
      <c r="AD553" s="241" t="str">
        <f t="shared" si="354"/>
        <v/>
      </c>
      <c r="AE553" s="241" t="str">
        <f t="shared" si="343"/>
        <v/>
      </c>
      <c r="AF553" s="241" t="str">
        <f t="shared" si="344"/>
        <v/>
      </c>
      <c r="AG553" s="241"/>
      <c r="AH553" s="242" t="str">
        <f t="shared" si="382"/>
        <v/>
      </c>
      <c r="AI553" s="242" t="str">
        <f t="shared" si="355"/>
        <v/>
      </c>
      <c r="BG553" s="245">
        <f t="shared" si="356"/>
        <v>0</v>
      </c>
      <c r="BH553" s="242">
        <f t="shared" si="357"/>
        <v>0</v>
      </c>
      <c r="BI553" s="242">
        <f t="shared" si="358"/>
        <v>0</v>
      </c>
      <c r="BJ553" s="242">
        <f t="shared" si="359"/>
        <v>0</v>
      </c>
      <c r="BK553" s="351">
        <f t="shared" si="360"/>
        <v>0</v>
      </c>
      <c r="BL553" s="246">
        <f t="shared" si="361"/>
        <v>0</v>
      </c>
      <c r="BM553" s="243">
        <f t="shared" si="362"/>
        <v>0</v>
      </c>
      <c r="BN553" s="243">
        <f t="shared" si="363"/>
        <v>0</v>
      </c>
      <c r="BO553" s="247">
        <f t="shared" si="364"/>
        <v>0</v>
      </c>
      <c r="BP553" s="248">
        <f t="shared" si="365"/>
        <v>0</v>
      </c>
      <c r="BQ553" s="243">
        <f t="shared" si="366"/>
        <v>0</v>
      </c>
      <c r="BR553" s="243">
        <f t="shared" si="367"/>
        <v>0</v>
      </c>
      <c r="BS553" s="249">
        <f t="shared" si="368"/>
        <v>0</v>
      </c>
      <c r="BT553" s="255" t="str">
        <f t="shared" si="381"/>
        <v/>
      </c>
      <c r="BU553" s="350">
        <f t="shared" si="369"/>
        <v>0</v>
      </c>
      <c r="BV553" s="350">
        <f t="shared" si="370"/>
        <v>0</v>
      </c>
      <c r="BW553" s="350">
        <f t="shared" si="371"/>
        <v>0</v>
      </c>
      <c r="BX553" s="353">
        <f t="shared" si="372"/>
        <v>0</v>
      </c>
      <c r="BY553" s="246">
        <f t="shared" si="373"/>
        <v>0</v>
      </c>
      <c r="BZ553" s="243">
        <f t="shared" si="374"/>
        <v>0</v>
      </c>
      <c r="CA553" s="243">
        <f t="shared" si="375"/>
        <v>0</v>
      </c>
      <c r="CB553" s="247">
        <f t="shared" si="376"/>
        <v>0</v>
      </c>
      <c r="CC553" s="246">
        <f t="shared" si="377"/>
        <v>0</v>
      </c>
      <c r="CD553" s="243">
        <f t="shared" si="378"/>
        <v>0</v>
      </c>
      <c r="CE553" s="243">
        <f t="shared" si="379"/>
        <v>0</v>
      </c>
      <c r="CF553" s="243">
        <f t="shared" si="380"/>
        <v>0</v>
      </c>
    </row>
    <row r="554" spans="1:84" ht="20.100000000000001" customHeight="1" x14ac:dyDescent="0.15">
      <c r="A554" s="252">
        <f>IF(A553="",ROW()-3-COUNTBLANK($A$4:$A553),A553+1)</f>
        <v>551</v>
      </c>
      <c r="B554" s="253">
        <f>IF(A554="","",IF(B553="",ROW()-3-COUNTBLANK($B$4:$B553),B553+1))</f>
        <v>551</v>
      </c>
      <c r="C554" s="239" t="str">
        <f t="shared" si="345"/>
        <v>S</v>
      </c>
      <c r="D554" s="240"/>
      <c r="E554" s="241" t="str">
        <f>IF(D554="","",COUNTIF($D$4:D554,D554))</f>
        <v/>
      </c>
      <c r="F554" s="310" t="str">
        <f>IF(D554="","",VLOOKUP(D554,'様式A-2'!$B$10:$E$434,4,0))</f>
        <v/>
      </c>
      <c r="G554" s="241"/>
      <c r="H554" s="241"/>
      <c r="I554" s="241"/>
      <c r="J554" s="241"/>
      <c r="K554" s="241"/>
      <c r="L554" s="346"/>
      <c r="M554" s="346"/>
      <c r="N554" s="346"/>
      <c r="O554" s="346"/>
      <c r="P554" s="388"/>
      <c r="Q554" s="242">
        <f t="shared" si="346"/>
        <v>0</v>
      </c>
      <c r="R554" s="243">
        <f t="shared" si="347"/>
        <v>0</v>
      </c>
      <c r="S554" s="243" t="str">
        <f t="shared" si="348"/>
        <v/>
      </c>
      <c r="T554" s="241"/>
      <c r="U554" s="241" t="str">
        <f t="shared" si="349"/>
        <v/>
      </c>
      <c r="V554" s="241" t="str">
        <f t="shared" si="383"/>
        <v/>
      </c>
      <c r="W554" s="241"/>
      <c r="X554" s="241"/>
      <c r="Y554" s="241" t="str">
        <f t="shared" si="350"/>
        <v/>
      </c>
      <c r="Z554" s="241" t="str">
        <f t="shared" si="351"/>
        <v/>
      </c>
      <c r="AA554" s="241" t="str">
        <f t="shared" si="342"/>
        <v/>
      </c>
      <c r="AB554" s="241" t="str">
        <f t="shared" si="352"/>
        <v/>
      </c>
      <c r="AC554" s="241" t="str">
        <f t="shared" si="353"/>
        <v/>
      </c>
      <c r="AD554" s="241" t="str">
        <f t="shared" si="354"/>
        <v/>
      </c>
      <c r="AE554" s="241" t="str">
        <f t="shared" si="343"/>
        <v/>
      </c>
      <c r="AF554" s="241" t="str">
        <f t="shared" si="344"/>
        <v/>
      </c>
      <c r="AG554" s="241"/>
      <c r="AH554" s="242" t="str">
        <f t="shared" si="382"/>
        <v/>
      </c>
      <c r="AI554" s="242" t="str">
        <f t="shared" si="355"/>
        <v/>
      </c>
      <c r="BG554" s="245">
        <f t="shared" si="356"/>
        <v>0</v>
      </c>
      <c r="BH554" s="242">
        <f t="shared" si="357"/>
        <v>0</v>
      </c>
      <c r="BI554" s="242">
        <f t="shared" si="358"/>
        <v>0</v>
      </c>
      <c r="BJ554" s="242">
        <f t="shared" si="359"/>
        <v>0</v>
      </c>
      <c r="BK554" s="351">
        <f t="shared" si="360"/>
        <v>0</v>
      </c>
      <c r="BL554" s="246">
        <f t="shared" si="361"/>
        <v>0</v>
      </c>
      <c r="BM554" s="243">
        <f t="shared" si="362"/>
        <v>0</v>
      </c>
      <c r="BN554" s="243">
        <f t="shared" si="363"/>
        <v>0</v>
      </c>
      <c r="BO554" s="247">
        <f t="shared" si="364"/>
        <v>0</v>
      </c>
      <c r="BP554" s="248">
        <f t="shared" si="365"/>
        <v>0</v>
      </c>
      <c r="BQ554" s="243">
        <f t="shared" si="366"/>
        <v>0</v>
      </c>
      <c r="BR554" s="243">
        <f t="shared" si="367"/>
        <v>0</v>
      </c>
      <c r="BS554" s="249">
        <f t="shared" si="368"/>
        <v>0</v>
      </c>
      <c r="BT554" s="255" t="str">
        <f t="shared" si="381"/>
        <v/>
      </c>
      <c r="BU554" s="350">
        <f t="shared" si="369"/>
        <v>0</v>
      </c>
      <c r="BV554" s="350">
        <f t="shared" si="370"/>
        <v>0</v>
      </c>
      <c r="BW554" s="350">
        <f t="shared" si="371"/>
        <v>0</v>
      </c>
      <c r="BX554" s="353">
        <f t="shared" si="372"/>
        <v>0</v>
      </c>
      <c r="BY554" s="246">
        <f t="shared" si="373"/>
        <v>0</v>
      </c>
      <c r="BZ554" s="243">
        <f t="shared" si="374"/>
        <v>0</v>
      </c>
      <c r="CA554" s="243">
        <f t="shared" si="375"/>
        <v>0</v>
      </c>
      <c r="CB554" s="247">
        <f t="shared" si="376"/>
        <v>0</v>
      </c>
      <c r="CC554" s="246">
        <f t="shared" si="377"/>
        <v>0</v>
      </c>
      <c r="CD554" s="243">
        <f t="shared" si="378"/>
        <v>0</v>
      </c>
      <c r="CE554" s="243">
        <f t="shared" si="379"/>
        <v>0</v>
      </c>
      <c r="CF554" s="243">
        <f t="shared" si="380"/>
        <v>0</v>
      </c>
    </row>
    <row r="555" spans="1:84" ht="20.100000000000001" customHeight="1" x14ac:dyDescent="0.15">
      <c r="A555" s="252">
        <f>IF(A554="",ROW()-3-COUNTBLANK($A$4:$A554),A554+1)</f>
        <v>552</v>
      </c>
      <c r="B555" s="253">
        <f>IF(A555="","",IF(B554="",ROW()-3-COUNTBLANK($B$4:$B554),B554+1))</f>
        <v>552</v>
      </c>
      <c r="C555" s="239" t="str">
        <f t="shared" si="345"/>
        <v>S</v>
      </c>
      <c r="D555" s="240"/>
      <c r="E555" s="241" t="str">
        <f>IF(D555="","",COUNTIF($D$4:D555,D555))</f>
        <v/>
      </c>
      <c r="F555" s="310" t="str">
        <f>IF(D555="","",VLOOKUP(D555,'様式A-2'!$B$10:$E$434,4,0))</f>
        <v/>
      </c>
      <c r="G555" s="241"/>
      <c r="H555" s="241"/>
      <c r="I555" s="241"/>
      <c r="J555" s="241"/>
      <c r="K555" s="241"/>
      <c r="L555" s="346"/>
      <c r="M555" s="346"/>
      <c r="N555" s="346"/>
      <c r="O555" s="346"/>
      <c r="P555" s="388"/>
      <c r="Q555" s="242">
        <f t="shared" si="346"/>
        <v>0</v>
      </c>
      <c r="R555" s="243">
        <f t="shared" si="347"/>
        <v>0</v>
      </c>
      <c r="S555" s="243" t="str">
        <f t="shared" si="348"/>
        <v/>
      </c>
      <c r="T555" s="241"/>
      <c r="U555" s="241" t="str">
        <f t="shared" si="349"/>
        <v/>
      </c>
      <c r="V555" s="241" t="str">
        <f t="shared" si="383"/>
        <v/>
      </c>
      <c r="W555" s="241"/>
      <c r="X555" s="241"/>
      <c r="Y555" s="241" t="str">
        <f t="shared" si="350"/>
        <v/>
      </c>
      <c r="Z555" s="241" t="str">
        <f t="shared" si="351"/>
        <v/>
      </c>
      <c r="AA555" s="241" t="str">
        <f t="shared" si="342"/>
        <v/>
      </c>
      <c r="AB555" s="241" t="str">
        <f t="shared" si="352"/>
        <v/>
      </c>
      <c r="AC555" s="241" t="str">
        <f t="shared" si="353"/>
        <v/>
      </c>
      <c r="AD555" s="241" t="str">
        <f t="shared" si="354"/>
        <v/>
      </c>
      <c r="AE555" s="241" t="str">
        <f t="shared" si="343"/>
        <v/>
      </c>
      <c r="AF555" s="241" t="str">
        <f t="shared" si="344"/>
        <v/>
      </c>
      <c r="AG555" s="241"/>
      <c r="AH555" s="242" t="str">
        <f t="shared" si="382"/>
        <v/>
      </c>
      <c r="AI555" s="242" t="str">
        <f t="shared" si="355"/>
        <v/>
      </c>
      <c r="BG555" s="245">
        <f t="shared" si="356"/>
        <v>0</v>
      </c>
      <c r="BH555" s="242">
        <f t="shared" si="357"/>
        <v>0</v>
      </c>
      <c r="BI555" s="242">
        <f t="shared" si="358"/>
        <v>0</v>
      </c>
      <c r="BJ555" s="242">
        <f t="shared" si="359"/>
        <v>0</v>
      </c>
      <c r="BK555" s="351">
        <f t="shared" si="360"/>
        <v>0</v>
      </c>
      <c r="BL555" s="246">
        <f t="shared" si="361"/>
        <v>0</v>
      </c>
      <c r="BM555" s="243">
        <f t="shared" si="362"/>
        <v>0</v>
      </c>
      <c r="BN555" s="243">
        <f t="shared" si="363"/>
        <v>0</v>
      </c>
      <c r="BO555" s="247">
        <f t="shared" si="364"/>
        <v>0</v>
      </c>
      <c r="BP555" s="248">
        <f t="shared" si="365"/>
        <v>0</v>
      </c>
      <c r="BQ555" s="243">
        <f t="shared" si="366"/>
        <v>0</v>
      </c>
      <c r="BR555" s="243">
        <f t="shared" si="367"/>
        <v>0</v>
      </c>
      <c r="BS555" s="249">
        <f t="shared" si="368"/>
        <v>0</v>
      </c>
      <c r="BT555" s="255" t="str">
        <f t="shared" si="381"/>
        <v/>
      </c>
      <c r="BU555" s="350">
        <f t="shared" si="369"/>
        <v>0</v>
      </c>
      <c r="BV555" s="350">
        <f t="shared" si="370"/>
        <v>0</v>
      </c>
      <c r="BW555" s="350">
        <f t="shared" si="371"/>
        <v>0</v>
      </c>
      <c r="BX555" s="353">
        <f t="shared" si="372"/>
        <v>0</v>
      </c>
      <c r="BY555" s="246">
        <f t="shared" si="373"/>
        <v>0</v>
      </c>
      <c r="BZ555" s="243">
        <f t="shared" si="374"/>
        <v>0</v>
      </c>
      <c r="CA555" s="243">
        <f t="shared" si="375"/>
        <v>0</v>
      </c>
      <c r="CB555" s="247">
        <f t="shared" si="376"/>
        <v>0</v>
      </c>
      <c r="CC555" s="246">
        <f t="shared" si="377"/>
        <v>0</v>
      </c>
      <c r="CD555" s="243">
        <f t="shared" si="378"/>
        <v>0</v>
      </c>
      <c r="CE555" s="243">
        <f t="shared" si="379"/>
        <v>0</v>
      </c>
      <c r="CF555" s="243">
        <f t="shared" si="380"/>
        <v>0</v>
      </c>
    </row>
    <row r="556" spans="1:84" ht="20.100000000000001" customHeight="1" x14ac:dyDescent="0.15">
      <c r="A556" s="252">
        <f>IF(A555="",ROW()-3-COUNTBLANK($A$4:$A555),A555+1)</f>
        <v>553</v>
      </c>
      <c r="B556" s="253">
        <f>IF(A556="","",IF(B555="",ROW()-3-COUNTBLANK($B$4:$B555),B555+1))</f>
        <v>553</v>
      </c>
      <c r="C556" s="239" t="str">
        <f t="shared" si="345"/>
        <v>S</v>
      </c>
      <c r="D556" s="240"/>
      <c r="E556" s="241" t="str">
        <f>IF(D556="","",COUNTIF($D$4:D556,D556))</f>
        <v/>
      </c>
      <c r="F556" s="310" t="str">
        <f>IF(D556="","",VLOOKUP(D556,'様式A-2'!$B$10:$E$434,4,0))</f>
        <v/>
      </c>
      <c r="G556" s="241"/>
      <c r="H556" s="241"/>
      <c r="I556" s="241"/>
      <c r="J556" s="241"/>
      <c r="K556" s="241"/>
      <c r="L556" s="346"/>
      <c r="M556" s="346"/>
      <c r="N556" s="346"/>
      <c r="O556" s="346"/>
      <c r="P556" s="388"/>
      <c r="Q556" s="242">
        <f t="shared" si="346"/>
        <v>0</v>
      </c>
      <c r="R556" s="243">
        <f t="shared" si="347"/>
        <v>0</v>
      </c>
      <c r="S556" s="243" t="str">
        <f t="shared" si="348"/>
        <v/>
      </c>
      <c r="T556" s="241"/>
      <c r="U556" s="241" t="str">
        <f t="shared" si="349"/>
        <v/>
      </c>
      <c r="V556" s="241" t="str">
        <f t="shared" si="383"/>
        <v/>
      </c>
      <c r="W556" s="241"/>
      <c r="X556" s="241"/>
      <c r="Y556" s="241" t="str">
        <f t="shared" si="350"/>
        <v/>
      </c>
      <c r="Z556" s="241" t="str">
        <f t="shared" si="351"/>
        <v/>
      </c>
      <c r="AA556" s="241" t="str">
        <f t="shared" si="342"/>
        <v/>
      </c>
      <c r="AB556" s="241" t="str">
        <f t="shared" si="352"/>
        <v/>
      </c>
      <c r="AC556" s="241" t="str">
        <f t="shared" si="353"/>
        <v/>
      </c>
      <c r="AD556" s="241" t="str">
        <f t="shared" si="354"/>
        <v/>
      </c>
      <c r="AE556" s="241" t="str">
        <f t="shared" si="343"/>
        <v/>
      </c>
      <c r="AF556" s="241" t="str">
        <f t="shared" si="344"/>
        <v/>
      </c>
      <c r="AG556" s="241"/>
      <c r="AH556" s="242" t="str">
        <f t="shared" si="382"/>
        <v/>
      </c>
      <c r="AI556" s="242" t="str">
        <f t="shared" si="355"/>
        <v/>
      </c>
      <c r="BG556" s="245">
        <f t="shared" si="356"/>
        <v>0</v>
      </c>
      <c r="BH556" s="242">
        <f t="shared" si="357"/>
        <v>0</v>
      </c>
      <c r="BI556" s="242">
        <f t="shared" si="358"/>
        <v>0</v>
      </c>
      <c r="BJ556" s="242">
        <f t="shared" si="359"/>
        <v>0</v>
      </c>
      <c r="BK556" s="351">
        <f t="shared" si="360"/>
        <v>0</v>
      </c>
      <c r="BL556" s="246">
        <f t="shared" si="361"/>
        <v>0</v>
      </c>
      <c r="BM556" s="243">
        <f t="shared" si="362"/>
        <v>0</v>
      </c>
      <c r="BN556" s="243">
        <f t="shared" si="363"/>
        <v>0</v>
      </c>
      <c r="BO556" s="247">
        <f t="shared" si="364"/>
        <v>0</v>
      </c>
      <c r="BP556" s="248">
        <f t="shared" si="365"/>
        <v>0</v>
      </c>
      <c r="BQ556" s="243">
        <f t="shared" si="366"/>
        <v>0</v>
      </c>
      <c r="BR556" s="243">
        <f t="shared" si="367"/>
        <v>0</v>
      </c>
      <c r="BS556" s="249">
        <f t="shared" si="368"/>
        <v>0</v>
      </c>
      <c r="BT556" s="255" t="str">
        <f t="shared" si="381"/>
        <v/>
      </c>
      <c r="BU556" s="350">
        <f t="shared" si="369"/>
        <v>0</v>
      </c>
      <c r="BV556" s="350">
        <f t="shared" si="370"/>
        <v>0</v>
      </c>
      <c r="BW556" s="350">
        <f t="shared" si="371"/>
        <v>0</v>
      </c>
      <c r="BX556" s="353">
        <f t="shared" si="372"/>
        <v>0</v>
      </c>
      <c r="BY556" s="246">
        <f t="shared" si="373"/>
        <v>0</v>
      </c>
      <c r="BZ556" s="243">
        <f t="shared" si="374"/>
        <v>0</v>
      </c>
      <c r="CA556" s="243">
        <f t="shared" si="375"/>
        <v>0</v>
      </c>
      <c r="CB556" s="247">
        <f t="shared" si="376"/>
        <v>0</v>
      </c>
      <c r="CC556" s="246">
        <f t="shared" si="377"/>
        <v>0</v>
      </c>
      <c r="CD556" s="243">
        <f t="shared" si="378"/>
        <v>0</v>
      </c>
      <c r="CE556" s="243">
        <f t="shared" si="379"/>
        <v>0</v>
      </c>
      <c r="CF556" s="243">
        <f t="shared" si="380"/>
        <v>0</v>
      </c>
    </row>
    <row r="557" spans="1:84" ht="20.100000000000001" customHeight="1" x14ac:dyDescent="0.15">
      <c r="A557" s="252">
        <f>IF(A556="",ROW()-3-COUNTBLANK($A$4:$A556),A556+1)</f>
        <v>554</v>
      </c>
      <c r="B557" s="253">
        <f>IF(A557="","",IF(B556="",ROW()-3-COUNTBLANK($B$4:$B556),B556+1))</f>
        <v>554</v>
      </c>
      <c r="C557" s="239" t="str">
        <f t="shared" si="345"/>
        <v>S</v>
      </c>
      <c r="D557" s="240"/>
      <c r="E557" s="241" t="str">
        <f>IF(D557="","",COUNTIF($D$4:D557,D557))</f>
        <v/>
      </c>
      <c r="F557" s="310" t="str">
        <f>IF(D557="","",VLOOKUP(D557,'様式A-2'!$B$10:$E$434,4,0))</f>
        <v/>
      </c>
      <c r="G557" s="241"/>
      <c r="H557" s="241"/>
      <c r="I557" s="241"/>
      <c r="J557" s="241"/>
      <c r="K557" s="241"/>
      <c r="L557" s="346"/>
      <c r="M557" s="346"/>
      <c r="N557" s="346"/>
      <c r="O557" s="346"/>
      <c r="P557" s="388"/>
      <c r="Q557" s="242">
        <f t="shared" si="346"/>
        <v>0</v>
      </c>
      <c r="R557" s="243">
        <f t="shared" si="347"/>
        <v>0</v>
      </c>
      <c r="S557" s="243" t="str">
        <f t="shared" si="348"/>
        <v/>
      </c>
      <c r="T557" s="241"/>
      <c r="U557" s="241" t="str">
        <f t="shared" si="349"/>
        <v/>
      </c>
      <c r="V557" s="241" t="str">
        <f t="shared" si="383"/>
        <v/>
      </c>
      <c r="W557" s="241"/>
      <c r="X557" s="241"/>
      <c r="Y557" s="241" t="str">
        <f t="shared" si="350"/>
        <v/>
      </c>
      <c r="Z557" s="241" t="str">
        <f t="shared" si="351"/>
        <v/>
      </c>
      <c r="AA557" s="241" t="str">
        <f t="shared" si="342"/>
        <v/>
      </c>
      <c r="AB557" s="241" t="str">
        <f t="shared" si="352"/>
        <v/>
      </c>
      <c r="AC557" s="241" t="str">
        <f t="shared" si="353"/>
        <v/>
      </c>
      <c r="AD557" s="241" t="str">
        <f t="shared" si="354"/>
        <v/>
      </c>
      <c r="AE557" s="241" t="str">
        <f t="shared" si="343"/>
        <v/>
      </c>
      <c r="AF557" s="241" t="str">
        <f t="shared" si="344"/>
        <v/>
      </c>
      <c r="AG557" s="241"/>
      <c r="AH557" s="242" t="str">
        <f t="shared" si="382"/>
        <v/>
      </c>
      <c r="AI557" s="242" t="str">
        <f t="shared" si="355"/>
        <v/>
      </c>
      <c r="BG557" s="245">
        <f t="shared" si="356"/>
        <v>0</v>
      </c>
      <c r="BH557" s="242">
        <f t="shared" si="357"/>
        <v>0</v>
      </c>
      <c r="BI557" s="242">
        <f t="shared" si="358"/>
        <v>0</v>
      </c>
      <c r="BJ557" s="242">
        <f t="shared" si="359"/>
        <v>0</v>
      </c>
      <c r="BK557" s="351">
        <f t="shared" si="360"/>
        <v>0</v>
      </c>
      <c r="BL557" s="246">
        <f t="shared" si="361"/>
        <v>0</v>
      </c>
      <c r="BM557" s="243">
        <f t="shared" si="362"/>
        <v>0</v>
      </c>
      <c r="BN557" s="243">
        <f t="shared" si="363"/>
        <v>0</v>
      </c>
      <c r="BO557" s="247">
        <f t="shared" si="364"/>
        <v>0</v>
      </c>
      <c r="BP557" s="248">
        <f t="shared" si="365"/>
        <v>0</v>
      </c>
      <c r="BQ557" s="243">
        <f t="shared" si="366"/>
        <v>0</v>
      </c>
      <c r="BR557" s="243">
        <f t="shared" si="367"/>
        <v>0</v>
      </c>
      <c r="BS557" s="249">
        <f t="shared" si="368"/>
        <v>0</v>
      </c>
      <c r="BT557" s="255" t="str">
        <f t="shared" si="381"/>
        <v/>
      </c>
      <c r="BU557" s="350">
        <f t="shared" si="369"/>
        <v>0</v>
      </c>
      <c r="BV557" s="350">
        <f t="shared" si="370"/>
        <v>0</v>
      </c>
      <c r="BW557" s="350">
        <f t="shared" si="371"/>
        <v>0</v>
      </c>
      <c r="BX557" s="353">
        <f t="shared" si="372"/>
        <v>0</v>
      </c>
      <c r="BY557" s="246">
        <f t="shared" si="373"/>
        <v>0</v>
      </c>
      <c r="BZ557" s="243">
        <f t="shared" si="374"/>
        <v>0</v>
      </c>
      <c r="CA557" s="243">
        <f t="shared" si="375"/>
        <v>0</v>
      </c>
      <c r="CB557" s="247">
        <f t="shared" si="376"/>
        <v>0</v>
      </c>
      <c r="CC557" s="246">
        <f t="shared" si="377"/>
        <v>0</v>
      </c>
      <c r="CD557" s="243">
        <f t="shared" si="378"/>
        <v>0</v>
      </c>
      <c r="CE557" s="243">
        <f t="shared" si="379"/>
        <v>0</v>
      </c>
      <c r="CF557" s="243">
        <f t="shared" si="380"/>
        <v>0</v>
      </c>
    </row>
    <row r="558" spans="1:84" ht="20.100000000000001" customHeight="1" x14ac:dyDescent="0.15">
      <c r="A558" s="252">
        <f>IF(A557="",ROW()-3-COUNTBLANK($A$4:$A557),A557+1)</f>
        <v>555</v>
      </c>
      <c r="B558" s="253">
        <f>IF(A558="","",IF(B557="",ROW()-3-COUNTBLANK($B$4:$B557),B557+1))</f>
        <v>555</v>
      </c>
      <c r="C558" s="239" t="str">
        <f t="shared" si="345"/>
        <v>S</v>
      </c>
      <c r="D558" s="240"/>
      <c r="E558" s="241" t="str">
        <f>IF(D558="","",COUNTIF($D$4:D558,D558))</f>
        <v/>
      </c>
      <c r="F558" s="310" t="str">
        <f>IF(D558="","",VLOOKUP(D558,'様式A-2'!$B$10:$E$434,4,0))</f>
        <v/>
      </c>
      <c r="G558" s="241"/>
      <c r="H558" s="241"/>
      <c r="I558" s="241"/>
      <c r="J558" s="241"/>
      <c r="K558" s="241"/>
      <c r="L558" s="346"/>
      <c r="M558" s="346"/>
      <c r="N558" s="346"/>
      <c r="O558" s="346"/>
      <c r="P558" s="388"/>
      <c r="Q558" s="242">
        <f t="shared" si="346"/>
        <v>0</v>
      </c>
      <c r="R558" s="243">
        <f t="shared" si="347"/>
        <v>0</v>
      </c>
      <c r="S558" s="243" t="str">
        <f t="shared" si="348"/>
        <v/>
      </c>
      <c r="T558" s="241"/>
      <c r="U558" s="241" t="str">
        <f t="shared" si="349"/>
        <v/>
      </c>
      <c r="V558" s="241" t="str">
        <f t="shared" si="383"/>
        <v/>
      </c>
      <c r="W558" s="241"/>
      <c r="X558" s="241"/>
      <c r="Y558" s="241" t="str">
        <f t="shared" si="350"/>
        <v/>
      </c>
      <c r="Z558" s="241" t="str">
        <f t="shared" si="351"/>
        <v/>
      </c>
      <c r="AA558" s="241" t="str">
        <f t="shared" si="342"/>
        <v/>
      </c>
      <c r="AB558" s="241" t="str">
        <f t="shared" si="352"/>
        <v/>
      </c>
      <c r="AC558" s="241" t="str">
        <f t="shared" si="353"/>
        <v/>
      </c>
      <c r="AD558" s="241" t="str">
        <f t="shared" si="354"/>
        <v/>
      </c>
      <c r="AE558" s="241" t="str">
        <f t="shared" si="343"/>
        <v/>
      </c>
      <c r="AF558" s="241" t="str">
        <f t="shared" si="344"/>
        <v/>
      </c>
      <c r="AG558" s="241"/>
      <c r="AH558" s="242" t="str">
        <f t="shared" si="382"/>
        <v/>
      </c>
      <c r="AI558" s="242" t="str">
        <f t="shared" si="355"/>
        <v/>
      </c>
      <c r="BG558" s="245">
        <f t="shared" si="356"/>
        <v>0</v>
      </c>
      <c r="BH558" s="242">
        <f t="shared" si="357"/>
        <v>0</v>
      </c>
      <c r="BI558" s="242">
        <f t="shared" si="358"/>
        <v>0</v>
      </c>
      <c r="BJ558" s="242">
        <f t="shared" si="359"/>
        <v>0</v>
      </c>
      <c r="BK558" s="351">
        <f t="shared" si="360"/>
        <v>0</v>
      </c>
      <c r="BL558" s="246">
        <f t="shared" si="361"/>
        <v>0</v>
      </c>
      <c r="BM558" s="243">
        <f t="shared" si="362"/>
        <v>0</v>
      </c>
      <c r="BN558" s="243">
        <f t="shared" si="363"/>
        <v>0</v>
      </c>
      <c r="BO558" s="247">
        <f t="shared" si="364"/>
        <v>0</v>
      </c>
      <c r="BP558" s="248">
        <f t="shared" si="365"/>
        <v>0</v>
      </c>
      <c r="BQ558" s="243">
        <f t="shared" si="366"/>
        <v>0</v>
      </c>
      <c r="BR558" s="243">
        <f t="shared" si="367"/>
        <v>0</v>
      </c>
      <c r="BS558" s="249">
        <f t="shared" si="368"/>
        <v>0</v>
      </c>
      <c r="BT558" s="255" t="str">
        <f t="shared" si="381"/>
        <v/>
      </c>
      <c r="BU558" s="350">
        <f t="shared" si="369"/>
        <v>0</v>
      </c>
      <c r="BV558" s="350">
        <f t="shared" si="370"/>
        <v>0</v>
      </c>
      <c r="BW558" s="350">
        <f t="shared" si="371"/>
        <v>0</v>
      </c>
      <c r="BX558" s="353">
        <f t="shared" si="372"/>
        <v>0</v>
      </c>
      <c r="BY558" s="246">
        <f t="shared" si="373"/>
        <v>0</v>
      </c>
      <c r="BZ558" s="243">
        <f t="shared" si="374"/>
        <v>0</v>
      </c>
      <c r="CA558" s="243">
        <f t="shared" si="375"/>
        <v>0</v>
      </c>
      <c r="CB558" s="247">
        <f t="shared" si="376"/>
        <v>0</v>
      </c>
      <c r="CC558" s="246">
        <f t="shared" si="377"/>
        <v>0</v>
      </c>
      <c r="CD558" s="243">
        <f t="shared" si="378"/>
        <v>0</v>
      </c>
      <c r="CE558" s="243">
        <f t="shared" si="379"/>
        <v>0</v>
      </c>
      <c r="CF558" s="243">
        <f t="shared" si="380"/>
        <v>0</v>
      </c>
    </row>
    <row r="559" spans="1:84" ht="20.100000000000001" customHeight="1" x14ac:dyDescent="0.15">
      <c r="A559" s="252">
        <f>IF(A558="",ROW()-3-COUNTBLANK($A$4:$A558),A558+1)</f>
        <v>556</v>
      </c>
      <c r="B559" s="253">
        <f>IF(A559="","",IF(B558="",ROW()-3-COUNTBLANK($B$4:$B558),B558+1))</f>
        <v>556</v>
      </c>
      <c r="C559" s="239" t="str">
        <f t="shared" si="345"/>
        <v>S</v>
      </c>
      <c r="D559" s="240"/>
      <c r="E559" s="241" t="str">
        <f>IF(D559="","",COUNTIF($D$4:D559,D559))</f>
        <v/>
      </c>
      <c r="F559" s="310" t="str">
        <f>IF(D559="","",VLOOKUP(D559,'様式A-2'!$B$10:$E$434,4,0))</f>
        <v/>
      </c>
      <c r="G559" s="241"/>
      <c r="H559" s="241"/>
      <c r="I559" s="241"/>
      <c r="J559" s="241"/>
      <c r="K559" s="241"/>
      <c r="L559" s="346"/>
      <c r="M559" s="346"/>
      <c r="N559" s="346"/>
      <c r="O559" s="346"/>
      <c r="P559" s="388"/>
      <c r="Q559" s="242">
        <f t="shared" si="346"/>
        <v>0</v>
      </c>
      <c r="R559" s="243">
        <f t="shared" si="347"/>
        <v>0</v>
      </c>
      <c r="S559" s="243" t="str">
        <f t="shared" si="348"/>
        <v/>
      </c>
      <c r="T559" s="241"/>
      <c r="U559" s="241" t="str">
        <f t="shared" si="349"/>
        <v/>
      </c>
      <c r="V559" s="241" t="str">
        <f t="shared" si="383"/>
        <v/>
      </c>
      <c r="W559" s="241"/>
      <c r="X559" s="241"/>
      <c r="Y559" s="241" t="str">
        <f t="shared" si="350"/>
        <v/>
      </c>
      <c r="Z559" s="241" t="str">
        <f t="shared" si="351"/>
        <v/>
      </c>
      <c r="AA559" s="241" t="str">
        <f t="shared" si="342"/>
        <v/>
      </c>
      <c r="AB559" s="241" t="str">
        <f t="shared" si="352"/>
        <v/>
      </c>
      <c r="AC559" s="241" t="str">
        <f t="shared" si="353"/>
        <v/>
      </c>
      <c r="AD559" s="241" t="str">
        <f t="shared" si="354"/>
        <v/>
      </c>
      <c r="AE559" s="241" t="str">
        <f t="shared" si="343"/>
        <v/>
      </c>
      <c r="AF559" s="241" t="str">
        <f t="shared" si="344"/>
        <v/>
      </c>
      <c r="AG559" s="241"/>
      <c r="AH559" s="242" t="str">
        <f t="shared" si="382"/>
        <v/>
      </c>
      <c r="AI559" s="242" t="str">
        <f t="shared" si="355"/>
        <v/>
      </c>
      <c r="BG559" s="245">
        <f t="shared" si="356"/>
        <v>0</v>
      </c>
      <c r="BH559" s="242">
        <f t="shared" si="357"/>
        <v>0</v>
      </c>
      <c r="BI559" s="242">
        <f t="shared" si="358"/>
        <v>0</v>
      </c>
      <c r="BJ559" s="242">
        <f t="shared" si="359"/>
        <v>0</v>
      </c>
      <c r="BK559" s="351">
        <f t="shared" si="360"/>
        <v>0</v>
      </c>
      <c r="BL559" s="246">
        <f t="shared" si="361"/>
        <v>0</v>
      </c>
      <c r="BM559" s="243">
        <f t="shared" si="362"/>
        <v>0</v>
      </c>
      <c r="BN559" s="243">
        <f t="shared" si="363"/>
        <v>0</v>
      </c>
      <c r="BO559" s="247">
        <f t="shared" si="364"/>
        <v>0</v>
      </c>
      <c r="BP559" s="248">
        <f t="shared" si="365"/>
        <v>0</v>
      </c>
      <c r="BQ559" s="243">
        <f t="shared" si="366"/>
        <v>0</v>
      </c>
      <c r="BR559" s="243">
        <f t="shared" si="367"/>
        <v>0</v>
      </c>
      <c r="BS559" s="249">
        <f t="shared" si="368"/>
        <v>0</v>
      </c>
      <c r="BT559" s="255" t="str">
        <f t="shared" si="381"/>
        <v/>
      </c>
      <c r="BU559" s="350">
        <f t="shared" si="369"/>
        <v>0</v>
      </c>
      <c r="BV559" s="350">
        <f t="shared" si="370"/>
        <v>0</v>
      </c>
      <c r="BW559" s="350">
        <f t="shared" si="371"/>
        <v>0</v>
      </c>
      <c r="BX559" s="353">
        <f t="shared" si="372"/>
        <v>0</v>
      </c>
      <c r="BY559" s="246">
        <f t="shared" si="373"/>
        <v>0</v>
      </c>
      <c r="BZ559" s="243">
        <f t="shared" si="374"/>
        <v>0</v>
      </c>
      <c r="CA559" s="243">
        <f t="shared" si="375"/>
        <v>0</v>
      </c>
      <c r="CB559" s="247">
        <f t="shared" si="376"/>
        <v>0</v>
      </c>
      <c r="CC559" s="246">
        <f t="shared" si="377"/>
        <v>0</v>
      </c>
      <c r="CD559" s="243">
        <f t="shared" si="378"/>
        <v>0</v>
      </c>
      <c r="CE559" s="243">
        <f t="shared" si="379"/>
        <v>0</v>
      </c>
      <c r="CF559" s="243">
        <f t="shared" si="380"/>
        <v>0</v>
      </c>
    </row>
    <row r="560" spans="1:84" ht="20.100000000000001" customHeight="1" x14ac:dyDescent="0.15">
      <c r="A560" s="252">
        <f>IF(A559="",ROW()-3-COUNTBLANK($A$4:$A559),A559+1)</f>
        <v>557</v>
      </c>
      <c r="B560" s="253">
        <f>IF(A560="","",IF(B559="",ROW()-3-COUNTBLANK($B$4:$B559),B559+1))</f>
        <v>557</v>
      </c>
      <c r="C560" s="239" t="str">
        <f t="shared" si="345"/>
        <v>S</v>
      </c>
      <c r="D560" s="240"/>
      <c r="E560" s="241" t="str">
        <f>IF(D560="","",COUNTIF($D$4:D560,D560))</f>
        <v/>
      </c>
      <c r="F560" s="310" t="str">
        <f>IF(D560="","",VLOOKUP(D560,'様式A-2'!$B$10:$E$434,4,0))</f>
        <v/>
      </c>
      <c r="G560" s="241"/>
      <c r="H560" s="241"/>
      <c r="I560" s="241"/>
      <c r="J560" s="241"/>
      <c r="K560" s="241"/>
      <c r="L560" s="346"/>
      <c r="M560" s="346"/>
      <c r="N560" s="346"/>
      <c r="O560" s="346"/>
      <c r="P560" s="388"/>
      <c r="Q560" s="242">
        <f t="shared" si="346"/>
        <v>0</v>
      </c>
      <c r="R560" s="243">
        <f t="shared" si="347"/>
        <v>0</v>
      </c>
      <c r="S560" s="243" t="str">
        <f t="shared" si="348"/>
        <v/>
      </c>
      <c r="T560" s="241"/>
      <c r="U560" s="241" t="str">
        <f t="shared" si="349"/>
        <v/>
      </c>
      <c r="V560" s="241" t="str">
        <f t="shared" si="383"/>
        <v/>
      </c>
      <c r="W560" s="241"/>
      <c r="X560" s="241"/>
      <c r="Y560" s="241" t="str">
        <f t="shared" si="350"/>
        <v/>
      </c>
      <c r="Z560" s="241" t="str">
        <f t="shared" si="351"/>
        <v/>
      </c>
      <c r="AA560" s="241" t="str">
        <f t="shared" si="342"/>
        <v/>
      </c>
      <c r="AB560" s="241" t="str">
        <f t="shared" si="352"/>
        <v/>
      </c>
      <c r="AC560" s="241" t="str">
        <f t="shared" si="353"/>
        <v/>
      </c>
      <c r="AD560" s="241" t="str">
        <f t="shared" si="354"/>
        <v/>
      </c>
      <c r="AE560" s="241" t="str">
        <f t="shared" si="343"/>
        <v/>
      </c>
      <c r="AF560" s="241" t="str">
        <f t="shared" si="344"/>
        <v/>
      </c>
      <c r="AG560" s="241"/>
      <c r="AH560" s="242" t="str">
        <f t="shared" si="382"/>
        <v/>
      </c>
      <c r="AI560" s="242" t="str">
        <f t="shared" si="355"/>
        <v/>
      </c>
      <c r="BG560" s="245">
        <f t="shared" si="356"/>
        <v>0</v>
      </c>
      <c r="BH560" s="242">
        <f t="shared" si="357"/>
        <v>0</v>
      </c>
      <c r="BI560" s="242">
        <f t="shared" si="358"/>
        <v>0</v>
      </c>
      <c r="BJ560" s="242">
        <f t="shared" si="359"/>
        <v>0</v>
      </c>
      <c r="BK560" s="351">
        <f t="shared" si="360"/>
        <v>0</v>
      </c>
      <c r="BL560" s="246">
        <f t="shared" si="361"/>
        <v>0</v>
      </c>
      <c r="BM560" s="243">
        <f t="shared" si="362"/>
        <v>0</v>
      </c>
      <c r="BN560" s="243">
        <f t="shared" si="363"/>
        <v>0</v>
      </c>
      <c r="BO560" s="247">
        <f t="shared" si="364"/>
        <v>0</v>
      </c>
      <c r="BP560" s="248">
        <f t="shared" si="365"/>
        <v>0</v>
      </c>
      <c r="BQ560" s="243">
        <f t="shared" si="366"/>
        <v>0</v>
      </c>
      <c r="BR560" s="243">
        <f t="shared" si="367"/>
        <v>0</v>
      </c>
      <c r="BS560" s="249">
        <f t="shared" si="368"/>
        <v>0</v>
      </c>
      <c r="BT560" s="255" t="str">
        <f t="shared" si="381"/>
        <v/>
      </c>
      <c r="BU560" s="350">
        <f t="shared" si="369"/>
        <v>0</v>
      </c>
      <c r="BV560" s="350">
        <f t="shared" si="370"/>
        <v>0</v>
      </c>
      <c r="BW560" s="350">
        <f t="shared" si="371"/>
        <v>0</v>
      </c>
      <c r="BX560" s="353">
        <f t="shared" si="372"/>
        <v>0</v>
      </c>
      <c r="BY560" s="246">
        <f t="shared" si="373"/>
        <v>0</v>
      </c>
      <c r="BZ560" s="243">
        <f t="shared" si="374"/>
        <v>0</v>
      </c>
      <c r="CA560" s="243">
        <f t="shared" si="375"/>
        <v>0</v>
      </c>
      <c r="CB560" s="247">
        <f t="shared" si="376"/>
        <v>0</v>
      </c>
      <c r="CC560" s="246">
        <f t="shared" si="377"/>
        <v>0</v>
      </c>
      <c r="CD560" s="243">
        <f t="shared" si="378"/>
        <v>0</v>
      </c>
      <c r="CE560" s="243">
        <f t="shared" si="379"/>
        <v>0</v>
      </c>
      <c r="CF560" s="243">
        <f t="shared" si="380"/>
        <v>0</v>
      </c>
    </row>
    <row r="561" spans="1:84" ht="20.100000000000001" customHeight="1" x14ac:dyDescent="0.15">
      <c r="A561" s="252">
        <f>IF(A560="",ROW()-3-COUNTBLANK($A$4:$A560),A560+1)</f>
        <v>558</v>
      </c>
      <c r="B561" s="253">
        <f>IF(A561="","",IF(B560="",ROW()-3-COUNTBLANK($B$4:$B560),B560+1))</f>
        <v>558</v>
      </c>
      <c r="C561" s="239" t="str">
        <f t="shared" si="345"/>
        <v>S</v>
      </c>
      <c r="D561" s="240"/>
      <c r="E561" s="241" t="str">
        <f>IF(D561="","",COUNTIF($D$4:D561,D561))</f>
        <v/>
      </c>
      <c r="F561" s="310" t="str">
        <f>IF(D561="","",VLOOKUP(D561,'様式A-2'!$B$10:$E$434,4,0))</f>
        <v/>
      </c>
      <c r="G561" s="241"/>
      <c r="H561" s="241"/>
      <c r="I561" s="241"/>
      <c r="J561" s="241"/>
      <c r="K561" s="241"/>
      <c r="L561" s="346"/>
      <c r="M561" s="346"/>
      <c r="N561" s="346"/>
      <c r="O561" s="346"/>
      <c r="P561" s="388"/>
      <c r="Q561" s="242">
        <f t="shared" si="346"/>
        <v>0</v>
      </c>
      <c r="R561" s="243">
        <f t="shared" si="347"/>
        <v>0</v>
      </c>
      <c r="S561" s="243" t="str">
        <f t="shared" si="348"/>
        <v/>
      </c>
      <c r="T561" s="241"/>
      <c r="U561" s="241" t="str">
        <f t="shared" si="349"/>
        <v/>
      </c>
      <c r="V561" s="241" t="str">
        <f t="shared" si="383"/>
        <v/>
      </c>
      <c r="W561" s="241"/>
      <c r="X561" s="241"/>
      <c r="Y561" s="241" t="str">
        <f t="shared" si="350"/>
        <v/>
      </c>
      <c r="Z561" s="241" t="str">
        <f t="shared" si="351"/>
        <v/>
      </c>
      <c r="AA561" s="241" t="str">
        <f t="shared" si="342"/>
        <v/>
      </c>
      <c r="AB561" s="241" t="str">
        <f t="shared" si="352"/>
        <v/>
      </c>
      <c r="AC561" s="241" t="str">
        <f t="shared" si="353"/>
        <v/>
      </c>
      <c r="AD561" s="241" t="str">
        <f t="shared" si="354"/>
        <v/>
      </c>
      <c r="AE561" s="241" t="str">
        <f t="shared" si="343"/>
        <v/>
      </c>
      <c r="AF561" s="241" t="str">
        <f t="shared" si="344"/>
        <v/>
      </c>
      <c r="AG561" s="241"/>
      <c r="AH561" s="242" t="str">
        <f t="shared" si="382"/>
        <v/>
      </c>
      <c r="AI561" s="242" t="str">
        <f t="shared" si="355"/>
        <v/>
      </c>
      <c r="BG561" s="245">
        <f t="shared" si="356"/>
        <v>0</v>
      </c>
      <c r="BH561" s="242">
        <f t="shared" si="357"/>
        <v>0</v>
      </c>
      <c r="BI561" s="242">
        <f t="shared" si="358"/>
        <v>0</v>
      </c>
      <c r="BJ561" s="242">
        <f t="shared" si="359"/>
        <v>0</v>
      </c>
      <c r="BK561" s="351">
        <f t="shared" si="360"/>
        <v>0</v>
      </c>
      <c r="BL561" s="246">
        <f t="shared" si="361"/>
        <v>0</v>
      </c>
      <c r="BM561" s="243">
        <f t="shared" si="362"/>
        <v>0</v>
      </c>
      <c r="BN561" s="243">
        <f t="shared" si="363"/>
        <v>0</v>
      </c>
      <c r="BO561" s="247">
        <f t="shared" si="364"/>
        <v>0</v>
      </c>
      <c r="BP561" s="248">
        <f t="shared" si="365"/>
        <v>0</v>
      </c>
      <c r="BQ561" s="243">
        <f t="shared" si="366"/>
        <v>0</v>
      </c>
      <c r="BR561" s="243">
        <f t="shared" si="367"/>
        <v>0</v>
      </c>
      <c r="BS561" s="249">
        <f t="shared" si="368"/>
        <v>0</v>
      </c>
      <c r="BT561" s="255" t="str">
        <f t="shared" si="381"/>
        <v/>
      </c>
      <c r="BU561" s="350">
        <f t="shared" si="369"/>
        <v>0</v>
      </c>
      <c r="BV561" s="350">
        <f t="shared" si="370"/>
        <v>0</v>
      </c>
      <c r="BW561" s="350">
        <f t="shared" si="371"/>
        <v>0</v>
      </c>
      <c r="BX561" s="353">
        <f t="shared" si="372"/>
        <v>0</v>
      </c>
      <c r="BY561" s="246">
        <f t="shared" si="373"/>
        <v>0</v>
      </c>
      <c r="BZ561" s="243">
        <f t="shared" si="374"/>
        <v>0</v>
      </c>
      <c r="CA561" s="243">
        <f t="shared" si="375"/>
        <v>0</v>
      </c>
      <c r="CB561" s="247">
        <f t="shared" si="376"/>
        <v>0</v>
      </c>
      <c r="CC561" s="246">
        <f t="shared" si="377"/>
        <v>0</v>
      </c>
      <c r="CD561" s="243">
        <f t="shared" si="378"/>
        <v>0</v>
      </c>
      <c r="CE561" s="243">
        <f t="shared" si="379"/>
        <v>0</v>
      </c>
      <c r="CF561" s="243">
        <f t="shared" si="380"/>
        <v>0</v>
      </c>
    </row>
    <row r="562" spans="1:84" ht="20.100000000000001" customHeight="1" x14ac:dyDescent="0.15">
      <c r="A562" s="252">
        <f>IF(A561="",ROW()-3-COUNTBLANK($A$4:$A561),A561+1)</f>
        <v>559</v>
      </c>
      <c r="B562" s="253">
        <f>IF(A562="","",IF(B561="",ROW()-3-COUNTBLANK($B$4:$B561),B561+1))</f>
        <v>559</v>
      </c>
      <c r="C562" s="239" t="str">
        <f t="shared" si="345"/>
        <v>S</v>
      </c>
      <c r="D562" s="240"/>
      <c r="E562" s="241" t="str">
        <f>IF(D562="","",COUNTIF($D$4:D562,D562))</f>
        <v/>
      </c>
      <c r="F562" s="310" t="str">
        <f>IF(D562="","",VLOOKUP(D562,'様式A-2'!$B$10:$E$434,4,0))</f>
        <v/>
      </c>
      <c r="G562" s="241"/>
      <c r="H562" s="241"/>
      <c r="I562" s="241"/>
      <c r="J562" s="241"/>
      <c r="K562" s="241"/>
      <c r="L562" s="346"/>
      <c r="M562" s="346"/>
      <c r="N562" s="346"/>
      <c r="O562" s="346"/>
      <c r="P562" s="388"/>
      <c r="Q562" s="242">
        <f t="shared" si="346"/>
        <v>0</v>
      </c>
      <c r="R562" s="243">
        <f t="shared" si="347"/>
        <v>0</v>
      </c>
      <c r="S562" s="243" t="str">
        <f t="shared" si="348"/>
        <v/>
      </c>
      <c r="T562" s="241"/>
      <c r="U562" s="241" t="str">
        <f t="shared" si="349"/>
        <v/>
      </c>
      <c r="V562" s="241" t="str">
        <f t="shared" si="383"/>
        <v/>
      </c>
      <c r="W562" s="241"/>
      <c r="X562" s="241"/>
      <c r="Y562" s="241" t="str">
        <f t="shared" si="350"/>
        <v/>
      </c>
      <c r="Z562" s="241" t="str">
        <f t="shared" si="351"/>
        <v/>
      </c>
      <c r="AA562" s="241" t="str">
        <f t="shared" si="342"/>
        <v/>
      </c>
      <c r="AB562" s="241" t="str">
        <f t="shared" si="352"/>
        <v/>
      </c>
      <c r="AC562" s="241" t="str">
        <f t="shared" si="353"/>
        <v/>
      </c>
      <c r="AD562" s="241" t="str">
        <f t="shared" si="354"/>
        <v/>
      </c>
      <c r="AE562" s="241" t="str">
        <f t="shared" si="343"/>
        <v/>
      </c>
      <c r="AF562" s="241" t="str">
        <f t="shared" si="344"/>
        <v/>
      </c>
      <c r="AG562" s="241"/>
      <c r="AH562" s="242" t="str">
        <f t="shared" si="382"/>
        <v/>
      </c>
      <c r="AI562" s="242" t="str">
        <f t="shared" si="355"/>
        <v/>
      </c>
      <c r="BG562" s="245">
        <f t="shared" si="356"/>
        <v>0</v>
      </c>
      <c r="BH562" s="242">
        <f t="shared" si="357"/>
        <v>0</v>
      </c>
      <c r="BI562" s="242">
        <f t="shared" si="358"/>
        <v>0</v>
      </c>
      <c r="BJ562" s="242">
        <f t="shared" si="359"/>
        <v>0</v>
      </c>
      <c r="BK562" s="351">
        <f t="shared" si="360"/>
        <v>0</v>
      </c>
      <c r="BL562" s="246">
        <f t="shared" si="361"/>
        <v>0</v>
      </c>
      <c r="BM562" s="243">
        <f t="shared" si="362"/>
        <v>0</v>
      </c>
      <c r="BN562" s="243">
        <f t="shared" si="363"/>
        <v>0</v>
      </c>
      <c r="BO562" s="247">
        <f t="shared" si="364"/>
        <v>0</v>
      </c>
      <c r="BP562" s="248">
        <f t="shared" si="365"/>
        <v>0</v>
      </c>
      <c r="BQ562" s="243">
        <f t="shared" si="366"/>
        <v>0</v>
      </c>
      <c r="BR562" s="243">
        <f t="shared" si="367"/>
        <v>0</v>
      </c>
      <c r="BS562" s="249">
        <f t="shared" si="368"/>
        <v>0</v>
      </c>
      <c r="BT562" s="255" t="str">
        <f t="shared" si="381"/>
        <v/>
      </c>
      <c r="BU562" s="350">
        <f t="shared" si="369"/>
        <v>0</v>
      </c>
      <c r="BV562" s="350">
        <f t="shared" si="370"/>
        <v>0</v>
      </c>
      <c r="BW562" s="350">
        <f t="shared" si="371"/>
        <v>0</v>
      </c>
      <c r="BX562" s="353">
        <f t="shared" si="372"/>
        <v>0</v>
      </c>
      <c r="BY562" s="246">
        <f t="shared" si="373"/>
        <v>0</v>
      </c>
      <c r="BZ562" s="243">
        <f t="shared" si="374"/>
        <v>0</v>
      </c>
      <c r="CA562" s="243">
        <f t="shared" si="375"/>
        <v>0</v>
      </c>
      <c r="CB562" s="247">
        <f t="shared" si="376"/>
        <v>0</v>
      </c>
      <c r="CC562" s="246">
        <f t="shared" si="377"/>
        <v>0</v>
      </c>
      <c r="CD562" s="243">
        <f t="shared" si="378"/>
        <v>0</v>
      </c>
      <c r="CE562" s="243">
        <f t="shared" si="379"/>
        <v>0</v>
      </c>
      <c r="CF562" s="243">
        <f t="shared" si="380"/>
        <v>0</v>
      </c>
    </row>
    <row r="563" spans="1:84" ht="20.100000000000001" customHeight="1" x14ac:dyDescent="0.15">
      <c r="A563" s="252">
        <f>IF(A562="",ROW()-3-COUNTBLANK($A$4:$A562),A562+1)</f>
        <v>560</v>
      </c>
      <c r="B563" s="253">
        <f>IF(A563="","",IF(B562="",ROW()-3-COUNTBLANK($B$4:$B562),B562+1))</f>
        <v>560</v>
      </c>
      <c r="C563" s="239" t="str">
        <f t="shared" si="345"/>
        <v>S</v>
      </c>
      <c r="D563" s="240"/>
      <c r="E563" s="241" t="str">
        <f>IF(D563="","",COUNTIF($D$4:D563,D563))</f>
        <v/>
      </c>
      <c r="F563" s="310" t="str">
        <f>IF(D563="","",VLOOKUP(D563,'様式A-2'!$B$10:$E$434,4,0))</f>
        <v/>
      </c>
      <c r="G563" s="241"/>
      <c r="H563" s="241"/>
      <c r="I563" s="241"/>
      <c r="J563" s="241"/>
      <c r="K563" s="241"/>
      <c r="L563" s="346"/>
      <c r="M563" s="346"/>
      <c r="N563" s="346"/>
      <c r="O563" s="346"/>
      <c r="P563" s="388"/>
      <c r="Q563" s="242">
        <f t="shared" si="346"/>
        <v>0</v>
      </c>
      <c r="R563" s="243">
        <f t="shared" si="347"/>
        <v>0</v>
      </c>
      <c r="S563" s="243" t="str">
        <f t="shared" si="348"/>
        <v/>
      </c>
      <c r="T563" s="241"/>
      <c r="U563" s="241" t="str">
        <f t="shared" si="349"/>
        <v/>
      </c>
      <c r="V563" s="241" t="str">
        <f t="shared" si="383"/>
        <v/>
      </c>
      <c r="W563" s="241"/>
      <c r="X563" s="241"/>
      <c r="Y563" s="241" t="str">
        <f t="shared" si="350"/>
        <v/>
      </c>
      <c r="Z563" s="241" t="str">
        <f t="shared" si="351"/>
        <v/>
      </c>
      <c r="AA563" s="241" t="str">
        <f t="shared" si="342"/>
        <v/>
      </c>
      <c r="AB563" s="241" t="str">
        <f t="shared" si="352"/>
        <v/>
      </c>
      <c r="AC563" s="241" t="str">
        <f t="shared" si="353"/>
        <v/>
      </c>
      <c r="AD563" s="241" t="str">
        <f t="shared" si="354"/>
        <v/>
      </c>
      <c r="AE563" s="241" t="str">
        <f t="shared" si="343"/>
        <v/>
      </c>
      <c r="AF563" s="241" t="str">
        <f t="shared" si="344"/>
        <v/>
      </c>
      <c r="AG563" s="241"/>
      <c r="AH563" s="242" t="str">
        <f t="shared" si="382"/>
        <v/>
      </c>
      <c r="AI563" s="242" t="str">
        <f t="shared" si="355"/>
        <v/>
      </c>
      <c r="BG563" s="245">
        <f t="shared" si="356"/>
        <v>0</v>
      </c>
      <c r="BH563" s="242">
        <f t="shared" si="357"/>
        <v>0</v>
      </c>
      <c r="BI563" s="242">
        <f t="shared" si="358"/>
        <v>0</v>
      </c>
      <c r="BJ563" s="242">
        <f t="shared" si="359"/>
        <v>0</v>
      </c>
      <c r="BK563" s="351">
        <f t="shared" si="360"/>
        <v>0</v>
      </c>
      <c r="BL563" s="246">
        <f t="shared" si="361"/>
        <v>0</v>
      </c>
      <c r="BM563" s="243">
        <f t="shared" si="362"/>
        <v>0</v>
      </c>
      <c r="BN563" s="243">
        <f t="shared" si="363"/>
        <v>0</v>
      </c>
      <c r="BO563" s="247">
        <f t="shared" si="364"/>
        <v>0</v>
      </c>
      <c r="BP563" s="248">
        <f t="shared" si="365"/>
        <v>0</v>
      </c>
      <c r="BQ563" s="243">
        <f t="shared" si="366"/>
        <v>0</v>
      </c>
      <c r="BR563" s="243">
        <f t="shared" si="367"/>
        <v>0</v>
      </c>
      <c r="BS563" s="249">
        <f t="shared" si="368"/>
        <v>0</v>
      </c>
      <c r="BT563" s="255" t="str">
        <f t="shared" si="381"/>
        <v/>
      </c>
      <c r="BU563" s="350">
        <f t="shared" si="369"/>
        <v>0</v>
      </c>
      <c r="BV563" s="350">
        <f t="shared" si="370"/>
        <v>0</v>
      </c>
      <c r="BW563" s="350">
        <f t="shared" si="371"/>
        <v>0</v>
      </c>
      <c r="BX563" s="353">
        <f t="shared" si="372"/>
        <v>0</v>
      </c>
      <c r="BY563" s="246">
        <f t="shared" si="373"/>
        <v>0</v>
      </c>
      <c r="BZ563" s="243">
        <f t="shared" si="374"/>
        <v>0</v>
      </c>
      <c r="CA563" s="243">
        <f t="shared" si="375"/>
        <v>0</v>
      </c>
      <c r="CB563" s="247">
        <f t="shared" si="376"/>
        <v>0</v>
      </c>
      <c r="CC563" s="246">
        <f t="shared" si="377"/>
        <v>0</v>
      </c>
      <c r="CD563" s="243">
        <f t="shared" si="378"/>
        <v>0</v>
      </c>
      <c r="CE563" s="243">
        <f t="shared" si="379"/>
        <v>0</v>
      </c>
      <c r="CF563" s="243">
        <f t="shared" si="380"/>
        <v>0</v>
      </c>
    </row>
    <row r="564" spans="1:84" ht="20.100000000000001" customHeight="1" x14ac:dyDescent="0.15">
      <c r="A564" s="252">
        <f>IF(A563="",ROW()-3-COUNTBLANK($A$4:$A563),A563+1)</f>
        <v>561</v>
      </c>
      <c r="B564" s="253">
        <f>IF(A564="","",IF(B563="",ROW()-3-COUNTBLANK($B$4:$B563),B563+1))</f>
        <v>561</v>
      </c>
      <c r="C564" s="239" t="str">
        <f t="shared" si="345"/>
        <v>S</v>
      </c>
      <c r="D564" s="240"/>
      <c r="E564" s="241" t="str">
        <f>IF(D564="","",COUNTIF($D$4:D564,D564))</f>
        <v/>
      </c>
      <c r="F564" s="310" t="str">
        <f>IF(D564="","",VLOOKUP(D564,'様式A-2'!$B$10:$E$434,4,0))</f>
        <v/>
      </c>
      <c r="G564" s="241"/>
      <c r="H564" s="241"/>
      <c r="I564" s="241"/>
      <c r="J564" s="241"/>
      <c r="K564" s="241"/>
      <c r="L564" s="346"/>
      <c r="M564" s="346"/>
      <c r="N564" s="346"/>
      <c r="O564" s="346"/>
      <c r="P564" s="388"/>
      <c r="Q564" s="242">
        <f t="shared" si="346"/>
        <v>0</v>
      </c>
      <c r="R564" s="243">
        <f t="shared" si="347"/>
        <v>0</v>
      </c>
      <c r="S564" s="243" t="str">
        <f t="shared" si="348"/>
        <v/>
      </c>
      <c r="T564" s="241"/>
      <c r="U564" s="241" t="str">
        <f t="shared" si="349"/>
        <v/>
      </c>
      <c r="V564" s="241" t="str">
        <f t="shared" si="383"/>
        <v/>
      </c>
      <c r="W564" s="241"/>
      <c r="X564" s="241"/>
      <c r="Y564" s="241" t="str">
        <f t="shared" si="350"/>
        <v/>
      </c>
      <c r="Z564" s="241" t="str">
        <f t="shared" si="351"/>
        <v/>
      </c>
      <c r="AA564" s="241" t="str">
        <f t="shared" si="342"/>
        <v/>
      </c>
      <c r="AB564" s="241" t="str">
        <f t="shared" si="352"/>
        <v/>
      </c>
      <c r="AC564" s="241" t="str">
        <f t="shared" si="353"/>
        <v/>
      </c>
      <c r="AD564" s="241" t="str">
        <f t="shared" si="354"/>
        <v/>
      </c>
      <c r="AE564" s="241" t="str">
        <f t="shared" si="343"/>
        <v/>
      </c>
      <c r="AF564" s="241" t="str">
        <f t="shared" si="344"/>
        <v/>
      </c>
      <c r="AG564" s="241"/>
      <c r="AH564" s="242" t="str">
        <f t="shared" si="382"/>
        <v/>
      </c>
      <c r="AI564" s="242" t="str">
        <f t="shared" si="355"/>
        <v/>
      </c>
      <c r="BG564" s="245">
        <f t="shared" si="356"/>
        <v>0</v>
      </c>
      <c r="BH564" s="242">
        <f t="shared" si="357"/>
        <v>0</v>
      </c>
      <c r="BI564" s="242">
        <f t="shared" si="358"/>
        <v>0</v>
      </c>
      <c r="BJ564" s="242">
        <f t="shared" si="359"/>
        <v>0</v>
      </c>
      <c r="BK564" s="351">
        <f t="shared" si="360"/>
        <v>0</v>
      </c>
      <c r="BL564" s="246">
        <f t="shared" si="361"/>
        <v>0</v>
      </c>
      <c r="BM564" s="243">
        <f t="shared" si="362"/>
        <v>0</v>
      </c>
      <c r="BN564" s="243">
        <f t="shared" si="363"/>
        <v>0</v>
      </c>
      <c r="BO564" s="247">
        <f t="shared" si="364"/>
        <v>0</v>
      </c>
      <c r="BP564" s="248">
        <f t="shared" si="365"/>
        <v>0</v>
      </c>
      <c r="BQ564" s="243">
        <f t="shared" si="366"/>
        <v>0</v>
      </c>
      <c r="BR564" s="243">
        <f t="shared" si="367"/>
        <v>0</v>
      </c>
      <c r="BS564" s="249">
        <f t="shared" si="368"/>
        <v>0</v>
      </c>
      <c r="BT564" s="255" t="str">
        <f t="shared" si="381"/>
        <v/>
      </c>
      <c r="BU564" s="350">
        <f t="shared" si="369"/>
        <v>0</v>
      </c>
      <c r="BV564" s="350">
        <f t="shared" si="370"/>
        <v>0</v>
      </c>
      <c r="BW564" s="350">
        <f t="shared" si="371"/>
        <v>0</v>
      </c>
      <c r="BX564" s="353">
        <f t="shared" si="372"/>
        <v>0</v>
      </c>
      <c r="BY564" s="246">
        <f t="shared" si="373"/>
        <v>0</v>
      </c>
      <c r="BZ564" s="243">
        <f t="shared" si="374"/>
        <v>0</v>
      </c>
      <c r="CA564" s="243">
        <f t="shared" si="375"/>
        <v>0</v>
      </c>
      <c r="CB564" s="247">
        <f t="shared" si="376"/>
        <v>0</v>
      </c>
      <c r="CC564" s="246">
        <f t="shared" si="377"/>
        <v>0</v>
      </c>
      <c r="CD564" s="243">
        <f t="shared" si="378"/>
        <v>0</v>
      </c>
      <c r="CE564" s="243">
        <f t="shared" si="379"/>
        <v>0</v>
      </c>
      <c r="CF564" s="243">
        <f t="shared" si="380"/>
        <v>0</v>
      </c>
    </row>
    <row r="565" spans="1:84" ht="20.100000000000001" customHeight="1" x14ac:dyDescent="0.15">
      <c r="A565" s="252">
        <f>IF(A564="",ROW()-3-COUNTBLANK($A$4:$A564),A564+1)</f>
        <v>562</v>
      </c>
      <c r="B565" s="253">
        <f>IF(A565="","",IF(B564="",ROW()-3-COUNTBLANK($B$4:$B564),B564+1))</f>
        <v>562</v>
      </c>
      <c r="C565" s="239" t="str">
        <f t="shared" si="345"/>
        <v>S</v>
      </c>
      <c r="D565" s="240"/>
      <c r="E565" s="241" t="str">
        <f>IF(D565="","",COUNTIF($D$4:D565,D565))</f>
        <v/>
      </c>
      <c r="F565" s="310" t="str">
        <f>IF(D565="","",VLOOKUP(D565,'様式A-2'!$B$10:$E$434,4,0))</f>
        <v/>
      </c>
      <c r="G565" s="241"/>
      <c r="H565" s="241"/>
      <c r="I565" s="241"/>
      <c r="J565" s="241"/>
      <c r="K565" s="241"/>
      <c r="L565" s="346"/>
      <c r="M565" s="346"/>
      <c r="N565" s="346"/>
      <c r="O565" s="346"/>
      <c r="P565" s="388"/>
      <c r="Q565" s="242">
        <f t="shared" si="346"/>
        <v>0</v>
      </c>
      <c r="R565" s="243">
        <f t="shared" si="347"/>
        <v>0</v>
      </c>
      <c r="S565" s="243" t="str">
        <f t="shared" si="348"/>
        <v/>
      </c>
      <c r="T565" s="241"/>
      <c r="U565" s="241" t="str">
        <f t="shared" si="349"/>
        <v/>
      </c>
      <c r="V565" s="241" t="str">
        <f t="shared" si="383"/>
        <v/>
      </c>
      <c r="W565" s="241"/>
      <c r="X565" s="241"/>
      <c r="Y565" s="241" t="str">
        <f t="shared" si="350"/>
        <v/>
      </c>
      <c r="Z565" s="241" t="str">
        <f t="shared" si="351"/>
        <v/>
      </c>
      <c r="AA565" s="241" t="str">
        <f t="shared" si="342"/>
        <v/>
      </c>
      <c r="AB565" s="241" t="str">
        <f t="shared" si="352"/>
        <v/>
      </c>
      <c r="AC565" s="241" t="str">
        <f t="shared" si="353"/>
        <v/>
      </c>
      <c r="AD565" s="241" t="str">
        <f t="shared" si="354"/>
        <v/>
      </c>
      <c r="AE565" s="241" t="str">
        <f t="shared" si="343"/>
        <v/>
      </c>
      <c r="AF565" s="241" t="str">
        <f t="shared" si="344"/>
        <v/>
      </c>
      <c r="AG565" s="241"/>
      <c r="AH565" s="242" t="str">
        <f t="shared" si="382"/>
        <v/>
      </c>
      <c r="AI565" s="242" t="str">
        <f t="shared" si="355"/>
        <v/>
      </c>
      <c r="BG565" s="245">
        <f t="shared" si="356"/>
        <v>0</v>
      </c>
      <c r="BH565" s="242">
        <f t="shared" si="357"/>
        <v>0</v>
      </c>
      <c r="BI565" s="242">
        <f t="shared" si="358"/>
        <v>0</v>
      </c>
      <c r="BJ565" s="242">
        <f t="shared" si="359"/>
        <v>0</v>
      </c>
      <c r="BK565" s="351">
        <f t="shared" si="360"/>
        <v>0</v>
      </c>
      <c r="BL565" s="246">
        <f t="shared" si="361"/>
        <v>0</v>
      </c>
      <c r="BM565" s="243">
        <f t="shared" si="362"/>
        <v>0</v>
      </c>
      <c r="BN565" s="243">
        <f t="shared" si="363"/>
        <v>0</v>
      </c>
      <c r="BO565" s="247">
        <f t="shared" si="364"/>
        <v>0</v>
      </c>
      <c r="BP565" s="248">
        <f t="shared" si="365"/>
        <v>0</v>
      </c>
      <c r="BQ565" s="243">
        <f t="shared" si="366"/>
        <v>0</v>
      </c>
      <c r="BR565" s="243">
        <f t="shared" si="367"/>
        <v>0</v>
      </c>
      <c r="BS565" s="249">
        <f t="shared" si="368"/>
        <v>0</v>
      </c>
      <c r="BT565" s="255" t="str">
        <f t="shared" si="381"/>
        <v/>
      </c>
      <c r="BU565" s="350">
        <f t="shared" si="369"/>
        <v>0</v>
      </c>
      <c r="BV565" s="350">
        <f t="shared" si="370"/>
        <v>0</v>
      </c>
      <c r="BW565" s="350">
        <f t="shared" si="371"/>
        <v>0</v>
      </c>
      <c r="BX565" s="353">
        <f t="shared" si="372"/>
        <v>0</v>
      </c>
      <c r="BY565" s="246">
        <f t="shared" si="373"/>
        <v>0</v>
      </c>
      <c r="BZ565" s="243">
        <f t="shared" si="374"/>
        <v>0</v>
      </c>
      <c r="CA565" s="243">
        <f t="shared" si="375"/>
        <v>0</v>
      </c>
      <c r="CB565" s="247">
        <f t="shared" si="376"/>
        <v>0</v>
      </c>
      <c r="CC565" s="246">
        <f t="shared" si="377"/>
        <v>0</v>
      </c>
      <c r="CD565" s="243">
        <f t="shared" si="378"/>
        <v>0</v>
      </c>
      <c r="CE565" s="243">
        <f t="shared" si="379"/>
        <v>0</v>
      </c>
      <c r="CF565" s="243">
        <f t="shared" si="380"/>
        <v>0</v>
      </c>
    </row>
    <row r="566" spans="1:84" ht="20.100000000000001" customHeight="1" x14ac:dyDescent="0.15">
      <c r="A566" s="252">
        <f>IF(A565="",ROW()-3-COUNTBLANK($A$4:$A565),A565+1)</f>
        <v>563</v>
      </c>
      <c r="B566" s="253">
        <f>IF(A566="","",IF(B565="",ROW()-3-COUNTBLANK($B$4:$B565),B565+1))</f>
        <v>563</v>
      </c>
      <c r="C566" s="239" t="str">
        <f t="shared" si="345"/>
        <v>S</v>
      </c>
      <c r="D566" s="240"/>
      <c r="E566" s="241" t="str">
        <f>IF(D566="","",COUNTIF($D$4:D566,D566))</f>
        <v/>
      </c>
      <c r="F566" s="310" t="str">
        <f>IF(D566="","",VLOOKUP(D566,'様式A-2'!$B$10:$E$434,4,0))</f>
        <v/>
      </c>
      <c r="G566" s="241"/>
      <c r="H566" s="241"/>
      <c r="I566" s="241"/>
      <c r="J566" s="241"/>
      <c r="K566" s="241"/>
      <c r="L566" s="346"/>
      <c r="M566" s="346"/>
      <c r="N566" s="346"/>
      <c r="O566" s="346"/>
      <c r="P566" s="388"/>
      <c r="Q566" s="242">
        <f t="shared" si="346"/>
        <v>0</v>
      </c>
      <c r="R566" s="243">
        <f t="shared" si="347"/>
        <v>0</v>
      </c>
      <c r="S566" s="243" t="str">
        <f t="shared" si="348"/>
        <v/>
      </c>
      <c r="T566" s="241"/>
      <c r="U566" s="241" t="str">
        <f t="shared" si="349"/>
        <v/>
      </c>
      <c r="V566" s="241" t="str">
        <f t="shared" si="383"/>
        <v/>
      </c>
      <c r="W566" s="241"/>
      <c r="X566" s="241"/>
      <c r="Y566" s="241" t="str">
        <f t="shared" si="350"/>
        <v/>
      </c>
      <c r="Z566" s="241" t="str">
        <f t="shared" si="351"/>
        <v/>
      </c>
      <c r="AA566" s="241" t="str">
        <f t="shared" si="342"/>
        <v/>
      </c>
      <c r="AB566" s="241" t="str">
        <f t="shared" si="352"/>
        <v/>
      </c>
      <c r="AC566" s="241" t="str">
        <f t="shared" si="353"/>
        <v/>
      </c>
      <c r="AD566" s="241" t="str">
        <f t="shared" si="354"/>
        <v/>
      </c>
      <c r="AE566" s="241" t="str">
        <f t="shared" si="343"/>
        <v/>
      </c>
      <c r="AF566" s="241" t="str">
        <f t="shared" si="344"/>
        <v/>
      </c>
      <c r="AG566" s="241"/>
      <c r="AH566" s="242" t="str">
        <f t="shared" si="382"/>
        <v/>
      </c>
      <c r="AI566" s="242" t="str">
        <f t="shared" si="355"/>
        <v/>
      </c>
      <c r="BG566" s="245">
        <f t="shared" si="356"/>
        <v>0</v>
      </c>
      <c r="BH566" s="242">
        <f t="shared" si="357"/>
        <v>0</v>
      </c>
      <c r="BI566" s="242">
        <f t="shared" si="358"/>
        <v>0</v>
      </c>
      <c r="BJ566" s="242">
        <f t="shared" si="359"/>
        <v>0</v>
      </c>
      <c r="BK566" s="351">
        <f t="shared" si="360"/>
        <v>0</v>
      </c>
      <c r="BL566" s="246">
        <f t="shared" si="361"/>
        <v>0</v>
      </c>
      <c r="BM566" s="243">
        <f t="shared" si="362"/>
        <v>0</v>
      </c>
      <c r="BN566" s="243">
        <f t="shared" si="363"/>
        <v>0</v>
      </c>
      <c r="BO566" s="247">
        <f t="shared" si="364"/>
        <v>0</v>
      </c>
      <c r="BP566" s="248">
        <f t="shared" si="365"/>
        <v>0</v>
      </c>
      <c r="BQ566" s="243">
        <f t="shared" si="366"/>
        <v>0</v>
      </c>
      <c r="BR566" s="243">
        <f t="shared" si="367"/>
        <v>0</v>
      </c>
      <c r="BS566" s="249">
        <f t="shared" si="368"/>
        <v>0</v>
      </c>
      <c r="BT566" s="255" t="str">
        <f t="shared" si="381"/>
        <v/>
      </c>
      <c r="BU566" s="350">
        <f t="shared" si="369"/>
        <v>0</v>
      </c>
      <c r="BV566" s="350">
        <f t="shared" si="370"/>
        <v>0</v>
      </c>
      <c r="BW566" s="350">
        <f t="shared" si="371"/>
        <v>0</v>
      </c>
      <c r="BX566" s="353">
        <f t="shared" si="372"/>
        <v>0</v>
      </c>
      <c r="BY566" s="246">
        <f t="shared" si="373"/>
        <v>0</v>
      </c>
      <c r="BZ566" s="243">
        <f t="shared" si="374"/>
        <v>0</v>
      </c>
      <c r="CA566" s="243">
        <f t="shared" si="375"/>
        <v>0</v>
      </c>
      <c r="CB566" s="247">
        <f t="shared" si="376"/>
        <v>0</v>
      </c>
      <c r="CC566" s="246">
        <f t="shared" si="377"/>
        <v>0</v>
      </c>
      <c r="CD566" s="243">
        <f t="shared" si="378"/>
        <v>0</v>
      </c>
      <c r="CE566" s="243">
        <f t="shared" si="379"/>
        <v>0</v>
      </c>
      <c r="CF566" s="243">
        <f t="shared" si="380"/>
        <v>0</v>
      </c>
    </row>
    <row r="567" spans="1:84" ht="20.100000000000001" customHeight="1" x14ac:dyDescent="0.15">
      <c r="A567" s="252">
        <f>IF(A566="",ROW()-3-COUNTBLANK($A$4:$A566),A566+1)</f>
        <v>564</v>
      </c>
      <c r="B567" s="253">
        <f>IF(A567="","",IF(B566="",ROW()-3-COUNTBLANK($B$4:$B566),B566+1))</f>
        <v>564</v>
      </c>
      <c r="C567" s="239" t="str">
        <f t="shared" si="345"/>
        <v>S</v>
      </c>
      <c r="D567" s="240"/>
      <c r="E567" s="241" t="str">
        <f>IF(D567="","",COUNTIF($D$4:D567,D567))</f>
        <v/>
      </c>
      <c r="F567" s="310" t="str">
        <f>IF(D567="","",VLOOKUP(D567,'様式A-2'!$B$10:$E$434,4,0))</f>
        <v/>
      </c>
      <c r="G567" s="241"/>
      <c r="H567" s="241"/>
      <c r="I567" s="241"/>
      <c r="J567" s="241"/>
      <c r="K567" s="241"/>
      <c r="L567" s="346"/>
      <c r="M567" s="346"/>
      <c r="N567" s="346"/>
      <c r="O567" s="346"/>
      <c r="P567" s="388"/>
      <c r="Q567" s="242">
        <f t="shared" si="346"/>
        <v>0</v>
      </c>
      <c r="R567" s="243">
        <f t="shared" si="347"/>
        <v>0</v>
      </c>
      <c r="S567" s="243" t="str">
        <f t="shared" si="348"/>
        <v/>
      </c>
      <c r="T567" s="241"/>
      <c r="U567" s="241" t="str">
        <f t="shared" si="349"/>
        <v/>
      </c>
      <c r="V567" s="241" t="str">
        <f t="shared" si="383"/>
        <v/>
      </c>
      <c r="W567" s="241"/>
      <c r="X567" s="241"/>
      <c r="Y567" s="241" t="str">
        <f t="shared" si="350"/>
        <v/>
      </c>
      <c r="Z567" s="241" t="str">
        <f t="shared" si="351"/>
        <v/>
      </c>
      <c r="AA567" s="241" t="str">
        <f t="shared" si="342"/>
        <v/>
      </c>
      <c r="AB567" s="241" t="str">
        <f t="shared" si="352"/>
        <v/>
      </c>
      <c r="AC567" s="241" t="str">
        <f t="shared" si="353"/>
        <v/>
      </c>
      <c r="AD567" s="241" t="str">
        <f t="shared" si="354"/>
        <v/>
      </c>
      <c r="AE567" s="241" t="str">
        <f t="shared" si="343"/>
        <v/>
      </c>
      <c r="AF567" s="241" t="str">
        <f t="shared" si="344"/>
        <v/>
      </c>
      <c r="AG567" s="241"/>
      <c r="AH567" s="242" t="str">
        <f t="shared" si="382"/>
        <v/>
      </c>
      <c r="AI567" s="242" t="str">
        <f t="shared" si="355"/>
        <v/>
      </c>
      <c r="BG567" s="245">
        <f t="shared" si="356"/>
        <v>0</v>
      </c>
      <c r="BH567" s="242">
        <f t="shared" si="357"/>
        <v>0</v>
      </c>
      <c r="BI567" s="242">
        <f t="shared" si="358"/>
        <v>0</v>
      </c>
      <c r="BJ567" s="242">
        <f t="shared" si="359"/>
        <v>0</v>
      </c>
      <c r="BK567" s="351">
        <f t="shared" si="360"/>
        <v>0</v>
      </c>
      <c r="BL567" s="246">
        <f t="shared" si="361"/>
        <v>0</v>
      </c>
      <c r="BM567" s="243">
        <f t="shared" si="362"/>
        <v>0</v>
      </c>
      <c r="BN567" s="243">
        <f t="shared" si="363"/>
        <v>0</v>
      </c>
      <c r="BO567" s="247">
        <f t="shared" si="364"/>
        <v>0</v>
      </c>
      <c r="BP567" s="248">
        <f t="shared" si="365"/>
        <v>0</v>
      </c>
      <c r="BQ567" s="243">
        <f t="shared" si="366"/>
        <v>0</v>
      </c>
      <c r="BR567" s="243">
        <f t="shared" si="367"/>
        <v>0</v>
      </c>
      <c r="BS567" s="249">
        <f t="shared" si="368"/>
        <v>0</v>
      </c>
      <c r="BT567" s="255" t="str">
        <f t="shared" si="381"/>
        <v/>
      </c>
      <c r="BU567" s="350">
        <f t="shared" si="369"/>
        <v>0</v>
      </c>
      <c r="BV567" s="350">
        <f t="shared" si="370"/>
        <v>0</v>
      </c>
      <c r="BW567" s="350">
        <f t="shared" si="371"/>
        <v>0</v>
      </c>
      <c r="BX567" s="353">
        <f t="shared" si="372"/>
        <v>0</v>
      </c>
      <c r="BY567" s="246">
        <f t="shared" si="373"/>
        <v>0</v>
      </c>
      <c r="BZ567" s="243">
        <f t="shared" si="374"/>
        <v>0</v>
      </c>
      <c r="CA567" s="243">
        <f t="shared" si="375"/>
        <v>0</v>
      </c>
      <c r="CB567" s="247">
        <f t="shared" si="376"/>
        <v>0</v>
      </c>
      <c r="CC567" s="246">
        <f t="shared" si="377"/>
        <v>0</v>
      </c>
      <c r="CD567" s="243">
        <f t="shared" si="378"/>
        <v>0</v>
      </c>
      <c r="CE567" s="243">
        <f t="shared" si="379"/>
        <v>0</v>
      </c>
      <c r="CF567" s="243">
        <f t="shared" si="380"/>
        <v>0</v>
      </c>
    </row>
    <row r="568" spans="1:84" ht="20.100000000000001" customHeight="1" x14ac:dyDescent="0.15">
      <c r="A568" s="252">
        <f>IF(A567="",ROW()-3-COUNTBLANK($A$4:$A567),A567+1)</f>
        <v>565</v>
      </c>
      <c r="B568" s="253">
        <f>IF(A568="","",IF(B567="",ROW()-3-COUNTBLANK($B$4:$B567),B567+1))</f>
        <v>565</v>
      </c>
      <c r="C568" s="239" t="str">
        <f t="shared" si="345"/>
        <v>S</v>
      </c>
      <c r="D568" s="240"/>
      <c r="E568" s="241" t="str">
        <f>IF(D568="","",COUNTIF($D$4:D568,D568))</f>
        <v/>
      </c>
      <c r="F568" s="310" t="str">
        <f>IF(D568="","",VLOOKUP(D568,'様式A-2'!$B$10:$E$434,4,0))</f>
        <v/>
      </c>
      <c r="G568" s="241"/>
      <c r="H568" s="241"/>
      <c r="I568" s="241"/>
      <c r="J568" s="241"/>
      <c r="K568" s="241"/>
      <c r="L568" s="346"/>
      <c r="M568" s="346"/>
      <c r="N568" s="346"/>
      <c r="O568" s="346"/>
      <c r="P568" s="388"/>
      <c r="Q568" s="242">
        <f t="shared" si="346"/>
        <v>0</v>
      </c>
      <c r="R568" s="243">
        <f t="shared" si="347"/>
        <v>0</v>
      </c>
      <c r="S568" s="243" t="str">
        <f t="shared" si="348"/>
        <v/>
      </c>
      <c r="T568" s="241"/>
      <c r="U568" s="241" t="str">
        <f t="shared" si="349"/>
        <v/>
      </c>
      <c r="V568" s="241" t="str">
        <f t="shared" si="383"/>
        <v/>
      </c>
      <c r="W568" s="241"/>
      <c r="X568" s="241"/>
      <c r="Y568" s="241" t="str">
        <f t="shared" si="350"/>
        <v/>
      </c>
      <c r="Z568" s="241" t="str">
        <f t="shared" si="351"/>
        <v/>
      </c>
      <c r="AA568" s="241" t="str">
        <f t="shared" si="342"/>
        <v/>
      </c>
      <c r="AB568" s="241" t="str">
        <f t="shared" si="352"/>
        <v/>
      </c>
      <c r="AC568" s="241" t="str">
        <f t="shared" si="353"/>
        <v/>
      </c>
      <c r="AD568" s="241" t="str">
        <f t="shared" si="354"/>
        <v/>
      </c>
      <c r="AE568" s="241" t="str">
        <f t="shared" si="343"/>
        <v/>
      </c>
      <c r="AF568" s="241" t="str">
        <f t="shared" si="344"/>
        <v/>
      </c>
      <c r="AG568" s="241"/>
      <c r="AH568" s="242" t="str">
        <f t="shared" si="382"/>
        <v/>
      </c>
      <c r="AI568" s="242" t="str">
        <f t="shared" si="355"/>
        <v/>
      </c>
      <c r="BG568" s="245">
        <f t="shared" si="356"/>
        <v>0</v>
      </c>
      <c r="BH568" s="242">
        <f t="shared" si="357"/>
        <v>0</v>
      </c>
      <c r="BI568" s="242">
        <f t="shared" si="358"/>
        <v>0</v>
      </c>
      <c r="BJ568" s="242">
        <f t="shared" si="359"/>
        <v>0</v>
      </c>
      <c r="BK568" s="351">
        <f t="shared" si="360"/>
        <v>0</v>
      </c>
      <c r="BL568" s="246">
        <f t="shared" si="361"/>
        <v>0</v>
      </c>
      <c r="BM568" s="243">
        <f t="shared" si="362"/>
        <v>0</v>
      </c>
      <c r="BN568" s="243">
        <f t="shared" si="363"/>
        <v>0</v>
      </c>
      <c r="BO568" s="247">
        <f t="shared" si="364"/>
        <v>0</v>
      </c>
      <c r="BP568" s="248">
        <f t="shared" si="365"/>
        <v>0</v>
      </c>
      <c r="BQ568" s="243">
        <f t="shared" si="366"/>
        <v>0</v>
      </c>
      <c r="BR568" s="243">
        <f t="shared" si="367"/>
        <v>0</v>
      </c>
      <c r="BS568" s="249">
        <f t="shared" si="368"/>
        <v>0</v>
      </c>
      <c r="BT568" s="255" t="str">
        <f t="shared" si="381"/>
        <v/>
      </c>
      <c r="BU568" s="350">
        <f t="shared" si="369"/>
        <v>0</v>
      </c>
      <c r="BV568" s="350">
        <f t="shared" si="370"/>
        <v>0</v>
      </c>
      <c r="BW568" s="350">
        <f t="shared" si="371"/>
        <v>0</v>
      </c>
      <c r="BX568" s="353">
        <f t="shared" si="372"/>
        <v>0</v>
      </c>
      <c r="BY568" s="246">
        <f t="shared" si="373"/>
        <v>0</v>
      </c>
      <c r="BZ568" s="243">
        <f t="shared" si="374"/>
        <v>0</v>
      </c>
      <c r="CA568" s="243">
        <f t="shared" si="375"/>
        <v>0</v>
      </c>
      <c r="CB568" s="247">
        <f t="shared" si="376"/>
        <v>0</v>
      </c>
      <c r="CC568" s="246">
        <f t="shared" si="377"/>
        <v>0</v>
      </c>
      <c r="CD568" s="243">
        <f t="shared" si="378"/>
        <v>0</v>
      </c>
      <c r="CE568" s="243">
        <f t="shared" si="379"/>
        <v>0</v>
      </c>
      <c r="CF568" s="243">
        <f t="shared" si="380"/>
        <v>0</v>
      </c>
    </row>
    <row r="569" spans="1:84" ht="20.100000000000001" customHeight="1" x14ac:dyDescent="0.15">
      <c r="A569" s="252">
        <f>IF(A568="",ROW()-3-COUNTBLANK($A$4:$A568),A568+1)</f>
        <v>566</v>
      </c>
      <c r="B569" s="253">
        <f>IF(A569="","",IF(B568="",ROW()-3-COUNTBLANK($B$4:$B568),B568+1))</f>
        <v>566</v>
      </c>
      <c r="C569" s="239" t="str">
        <f t="shared" si="345"/>
        <v>S</v>
      </c>
      <c r="D569" s="240"/>
      <c r="E569" s="241" t="str">
        <f>IF(D569="","",COUNTIF($D$4:D569,D569))</f>
        <v/>
      </c>
      <c r="F569" s="310" t="str">
        <f>IF(D569="","",VLOOKUP(D569,'様式A-2'!$B$10:$E$434,4,0))</f>
        <v/>
      </c>
      <c r="G569" s="241"/>
      <c r="H569" s="241"/>
      <c r="I569" s="241"/>
      <c r="J569" s="241"/>
      <c r="K569" s="241"/>
      <c r="L569" s="346"/>
      <c r="M569" s="346"/>
      <c r="N569" s="346"/>
      <c r="O569" s="346"/>
      <c r="P569" s="388"/>
      <c r="Q569" s="242">
        <f t="shared" si="346"/>
        <v>0</v>
      </c>
      <c r="R569" s="243">
        <f t="shared" si="347"/>
        <v>0</v>
      </c>
      <c r="S569" s="243" t="str">
        <f t="shared" si="348"/>
        <v/>
      </c>
      <c r="T569" s="241"/>
      <c r="U569" s="241" t="str">
        <f t="shared" si="349"/>
        <v/>
      </c>
      <c r="V569" s="241" t="str">
        <f t="shared" si="383"/>
        <v/>
      </c>
      <c r="W569" s="241"/>
      <c r="X569" s="241"/>
      <c r="Y569" s="241" t="str">
        <f t="shared" si="350"/>
        <v/>
      </c>
      <c r="Z569" s="241" t="str">
        <f t="shared" si="351"/>
        <v/>
      </c>
      <c r="AA569" s="241" t="str">
        <f t="shared" si="342"/>
        <v/>
      </c>
      <c r="AB569" s="241" t="str">
        <f t="shared" si="352"/>
        <v/>
      </c>
      <c r="AC569" s="241" t="str">
        <f t="shared" si="353"/>
        <v/>
      </c>
      <c r="AD569" s="241" t="str">
        <f t="shared" si="354"/>
        <v/>
      </c>
      <c r="AE569" s="241" t="str">
        <f t="shared" si="343"/>
        <v/>
      </c>
      <c r="AF569" s="241" t="str">
        <f t="shared" si="344"/>
        <v/>
      </c>
      <c r="AG569" s="241"/>
      <c r="AH569" s="242" t="str">
        <f t="shared" si="382"/>
        <v/>
      </c>
      <c r="AI569" s="242" t="str">
        <f t="shared" si="355"/>
        <v/>
      </c>
      <c r="BG569" s="245">
        <f t="shared" si="356"/>
        <v>0</v>
      </c>
      <c r="BH569" s="242">
        <f t="shared" si="357"/>
        <v>0</v>
      </c>
      <c r="BI569" s="242">
        <f t="shared" si="358"/>
        <v>0</v>
      </c>
      <c r="BJ569" s="242">
        <f t="shared" si="359"/>
        <v>0</v>
      </c>
      <c r="BK569" s="351">
        <f t="shared" si="360"/>
        <v>0</v>
      </c>
      <c r="BL569" s="246">
        <f t="shared" si="361"/>
        <v>0</v>
      </c>
      <c r="BM569" s="243">
        <f t="shared" si="362"/>
        <v>0</v>
      </c>
      <c r="BN569" s="243">
        <f t="shared" si="363"/>
        <v>0</v>
      </c>
      <c r="BO569" s="247">
        <f t="shared" si="364"/>
        <v>0</v>
      </c>
      <c r="BP569" s="248">
        <f t="shared" si="365"/>
        <v>0</v>
      </c>
      <c r="BQ569" s="243">
        <f t="shared" si="366"/>
        <v>0</v>
      </c>
      <c r="BR569" s="243">
        <f t="shared" si="367"/>
        <v>0</v>
      </c>
      <c r="BS569" s="249">
        <f t="shared" si="368"/>
        <v>0</v>
      </c>
      <c r="BT569" s="255" t="str">
        <f t="shared" si="381"/>
        <v/>
      </c>
      <c r="BU569" s="350">
        <f t="shared" si="369"/>
        <v>0</v>
      </c>
      <c r="BV569" s="350">
        <f t="shared" si="370"/>
        <v>0</v>
      </c>
      <c r="BW569" s="350">
        <f t="shared" si="371"/>
        <v>0</v>
      </c>
      <c r="BX569" s="353">
        <f t="shared" si="372"/>
        <v>0</v>
      </c>
      <c r="BY569" s="246">
        <f t="shared" si="373"/>
        <v>0</v>
      </c>
      <c r="BZ569" s="243">
        <f t="shared" si="374"/>
        <v>0</v>
      </c>
      <c r="CA569" s="243">
        <f t="shared" si="375"/>
        <v>0</v>
      </c>
      <c r="CB569" s="247">
        <f t="shared" si="376"/>
        <v>0</v>
      </c>
      <c r="CC569" s="246">
        <f t="shared" si="377"/>
        <v>0</v>
      </c>
      <c r="CD569" s="243">
        <f t="shared" si="378"/>
        <v>0</v>
      </c>
      <c r="CE569" s="243">
        <f t="shared" si="379"/>
        <v>0</v>
      </c>
      <c r="CF569" s="243">
        <f t="shared" si="380"/>
        <v>0</v>
      </c>
    </row>
    <row r="570" spans="1:84" ht="20.100000000000001" customHeight="1" x14ac:dyDescent="0.15">
      <c r="A570" s="252">
        <f>IF(A569="",ROW()-3-COUNTBLANK($A$4:$A569),A569+1)</f>
        <v>567</v>
      </c>
      <c r="B570" s="253">
        <f>IF(A570="","",IF(B569="",ROW()-3-COUNTBLANK($B$4:$B569),B569+1))</f>
        <v>567</v>
      </c>
      <c r="C570" s="239" t="str">
        <f t="shared" si="345"/>
        <v>S</v>
      </c>
      <c r="D570" s="240"/>
      <c r="E570" s="241" t="str">
        <f>IF(D570="","",COUNTIF($D$4:D570,D570))</f>
        <v/>
      </c>
      <c r="F570" s="310" t="str">
        <f>IF(D570="","",VLOOKUP(D570,'様式A-2'!$B$10:$E$434,4,0))</f>
        <v/>
      </c>
      <c r="G570" s="241"/>
      <c r="H570" s="241"/>
      <c r="I570" s="241"/>
      <c r="J570" s="241"/>
      <c r="K570" s="241"/>
      <c r="L570" s="346"/>
      <c r="M570" s="346"/>
      <c r="N570" s="346"/>
      <c r="O570" s="346"/>
      <c r="P570" s="388"/>
      <c r="Q570" s="242">
        <f t="shared" si="346"/>
        <v>0</v>
      </c>
      <c r="R570" s="243">
        <f t="shared" si="347"/>
        <v>0</v>
      </c>
      <c r="S570" s="243" t="str">
        <f t="shared" si="348"/>
        <v/>
      </c>
      <c r="T570" s="241"/>
      <c r="U570" s="241" t="str">
        <f t="shared" si="349"/>
        <v/>
      </c>
      <c r="V570" s="241" t="str">
        <f t="shared" si="383"/>
        <v/>
      </c>
      <c r="W570" s="241"/>
      <c r="X570" s="241"/>
      <c r="Y570" s="241" t="str">
        <f t="shared" si="350"/>
        <v/>
      </c>
      <c r="Z570" s="241" t="str">
        <f t="shared" si="351"/>
        <v/>
      </c>
      <c r="AA570" s="241" t="str">
        <f t="shared" si="342"/>
        <v/>
      </c>
      <c r="AB570" s="241" t="str">
        <f t="shared" si="352"/>
        <v/>
      </c>
      <c r="AC570" s="241" t="str">
        <f t="shared" si="353"/>
        <v/>
      </c>
      <c r="AD570" s="241" t="str">
        <f t="shared" si="354"/>
        <v/>
      </c>
      <c r="AE570" s="241" t="str">
        <f t="shared" si="343"/>
        <v/>
      </c>
      <c r="AF570" s="241" t="str">
        <f t="shared" si="344"/>
        <v/>
      </c>
      <c r="AG570" s="241"/>
      <c r="AH570" s="242" t="str">
        <f t="shared" si="382"/>
        <v/>
      </c>
      <c r="AI570" s="242" t="str">
        <f t="shared" si="355"/>
        <v/>
      </c>
      <c r="BG570" s="245">
        <f t="shared" si="356"/>
        <v>0</v>
      </c>
      <c r="BH570" s="242">
        <f t="shared" si="357"/>
        <v>0</v>
      </c>
      <c r="BI570" s="242">
        <f t="shared" si="358"/>
        <v>0</v>
      </c>
      <c r="BJ570" s="242">
        <f t="shared" si="359"/>
        <v>0</v>
      </c>
      <c r="BK570" s="351">
        <f t="shared" si="360"/>
        <v>0</v>
      </c>
      <c r="BL570" s="246">
        <f t="shared" si="361"/>
        <v>0</v>
      </c>
      <c r="BM570" s="243">
        <f t="shared" si="362"/>
        <v>0</v>
      </c>
      <c r="BN570" s="243">
        <f t="shared" si="363"/>
        <v>0</v>
      </c>
      <c r="BO570" s="247">
        <f t="shared" si="364"/>
        <v>0</v>
      </c>
      <c r="BP570" s="248">
        <f t="shared" si="365"/>
        <v>0</v>
      </c>
      <c r="BQ570" s="243">
        <f t="shared" si="366"/>
        <v>0</v>
      </c>
      <c r="BR570" s="243">
        <f t="shared" si="367"/>
        <v>0</v>
      </c>
      <c r="BS570" s="249">
        <f t="shared" si="368"/>
        <v>0</v>
      </c>
      <c r="BT570" s="255" t="str">
        <f t="shared" si="381"/>
        <v/>
      </c>
      <c r="BU570" s="350">
        <f t="shared" si="369"/>
        <v>0</v>
      </c>
      <c r="BV570" s="350">
        <f t="shared" si="370"/>
        <v>0</v>
      </c>
      <c r="BW570" s="350">
        <f t="shared" si="371"/>
        <v>0</v>
      </c>
      <c r="BX570" s="353">
        <f t="shared" si="372"/>
        <v>0</v>
      </c>
      <c r="BY570" s="246">
        <f t="shared" si="373"/>
        <v>0</v>
      </c>
      <c r="BZ570" s="243">
        <f t="shared" si="374"/>
        <v>0</v>
      </c>
      <c r="CA570" s="243">
        <f t="shared" si="375"/>
        <v>0</v>
      </c>
      <c r="CB570" s="247">
        <f t="shared" si="376"/>
        <v>0</v>
      </c>
      <c r="CC570" s="246">
        <f t="shared" si="377"/>
        <v>0</v>
      </c>
      <c r="CD570" s="243">
        <f t="shared" si="378"/>
        <v>0</v>
      </c>
      <c r="CE570" s="243">
        <f t="shared" si="379"/>
        <v>0</v>
      </c>
      <c r="CF570" s="243">
        <f t="shared" si="380"/>
        <v>0</v>
      </c>
    </row>
    <row r="571" spans="1:84" ht="20.100000000000001" customHeight="1" x14ac:dyDescent="0.15">
      <c r="A571" s="252">
        <f>IF(A570="",ROW()-3-COUNTBLANK($A$4:$A570),A570+1)</f>
        <v>568</v>
      </c>
      <c r="B571" s="253">
        <f>IF(A571="","",IF(B570="",ROW()-3-COUNTBLANK($B$4:$B570),B570+1))</f>
        <v>568</v>
      </c>
      <c r="C571" s="239" t="str">
        <f t="shared" si="345"/>
        <v>S</v>
      </c>
      <c r="D571" s="240"/>
      <c r="E571" s="241" t="str">
        <f>IF(D571="","",COUNTIF($D$4:D571,D571))</f>
        <v/>
      </c>
      <c r="F571" s="310" t="str">
        <f>IF(D571="","",VLOOKUP(D571,'様式A-2'!$B$10:$E$434,4,0))</f>
        <v/>
      </c>
      <c r="G571" s="241"/>
      <c r="H571" s="241"/>
      <c r="I571" s="241"/>
      <c r="J571" s="241"/>
      <c r="K571" s="241"/>
      <c r="L571" s="346"/>
      <c r="M571" s="346"/>
      <c r="N571" s="346"/>
      <c r="O571" s="346"/>
      <c r="P571" s="388"/>
      <c r="Q571" s="242">
        <f t="shared" si="346"/>
        <v>0</v>
      </c>
      <c r="R571" s="243">
        <f t="shared" si="347"/>
        <v>0</v>
      </c>
      <c r="S571" s="243" t="str">
        <f t="shared" si="348"/>
        <v/>
      </c>
      <c r="T571" s="241"/>
      <c r="U571" s="241" t="str">
        <f t="shared" si="349"/>
        <v/>
      </c>
      <c r="V571" s="241" t="str">
        <f t="shared" si="383"/>
        <v/>
      </c>
      <c r="W571" s="241"/>
      <c r="X571" s="241"/>
      <c r="Y571" s="241" t="str">
        <f t="shared" si="350"/>
        <v/>
      </c>
      <c r="Z571" s="241" t="str">
        <f t="shared" si="351"/>
        <v/>
      </c>
      <c r="AA571" s="241" t="str">
        <f t="shared" si="342"/>
        <v/>
      </c>
      <c r="AB571" s="241" t="str">
        <f t="shared" si="352"/>
        <v/>
      </c>
      <c r="AC571" s="241" t="str">
        <f t="shared" si="353"/>
        <v/>
      </c>
      <c r="AD571" s="241" t="str">
        <f t="shared" si="354"/>
        <v/>
      </c>
      <c r="AE571" s="241" t="str">
        <f t="shared" si="343"/>
        <v/>
      </c>
      <c r="AF571" s="241" t="str">
        <f t="shared" si="344"/>
        <v/>
      </c>
      <c r="AG571" s="241"/>
      <c r="AH571" s="242" t="str">
        <f t="shared" si="382"/>
        <v/>
      </c>
      <c r="AI571" s="242" t="str">
        <f t="shared" si="355"/>
        <v/>
      </c>
      <c r="BG571" s="245">
        <f t="shared" si="356"/>
        <v>0</v>
      </c>
      <c r="BH571" s="242">
        <f t="shared" si="357"/>
        <v>0</v>
      </c>
      <c r="BI571" s="242">
        <f t="shared" si="358"/>
        <v>0</v>
      </c>
      <c r="BJ571" s="242">
        <f t="shared" si="359"/>
        <v>0</v>
      </c>
      <c r="BK571" s="351">
        <f t="shared" si="360"/>
        <v>0</v>
      </c>
      <c r="BL571" s="246">
        <f t="shared" si="361"/>
        <v>0</v>
      </c>
      <c r="BM571" s="243">
        <f t="shared" si="362"/>
        <v>0</v>
      </c>
      <c r="BN571" s="243">
        <f t="shared" si="363"/>
        <v>0</v>
      </c>
      <c r="BO571" s="247">
        <f t="shared" si="364"/>
        <v>0</v>
      </c>
      <c r="BP571" s="248">
        <f t="shared" si="365"/>
        <v>0</v>
      </c>
      <c r="BQ571" s="243">
        <f t="shared" si="366"/>
        <v>0</v>
      </c>
      <c r="BR571" s="243">
        <f t="shared" si="367"/>
        <v>0</v>
      </c>
      <c r="BS571" s="249">
        <f t="shared" si="368"/>
        <v>0</v>
      </c>
      <c r="BT571" s="255" t="str">
        <f t="shared" si="381"/>
        <v/>
      </c>
      <c r="BU571" s="350">
        <f t="shared" si="369"/>
        <v>0</v>
      </c>
      <c r="BV571" s="350">
        <f t="shared" si="370"/>
        <v>0</v>
      </c>
      <c r="BW571" s="350">
        <f t="shared" si="371"/>
        <v>0</v>
      </c>
      <c r="BX571" s="353">
        <f t="shared" si="372"/>
        <v>0</v>
      </c>
      <c r="BY571" s="246">
        <f t="shared" si="373"/>
        <v>0</v>
      </c>
      <c r="BZ571" s="243">
        <f t="shared" si="374"/>
        <v>0</v>
      </c>
      <c r="CA571" s="243">
        <f t="shared" si="375"/>
        <v>0</v>
      </c>
      <c r="CB571" s="247">
        <f t="shared" si="376"/>
        <v>0</v>
      </c>
      <c r="CC571" s="246">
        <f t="shared" si="377"/>
        <v>0</v>
      </c>
      <c r="CD571" s="243">
        <f t="shared" si="378"/>
        <v>0</v>
      </c>
      <c r="CE571" s="243">
        <f t="shared" si="379"/>
        <v>0</v>
      </c>
      <c r="CF571" s="243">
        <f t="shared" si="380"/>
        <v>0</v>
      </c>
    </row>
    <row r="572" spans="1:84" ht="20.100000000000001" customHeight="1" x14ac:dyDescent="0.15">
      <c r="A572" s="252">
        <f>IF(A571="",ROW()-3-COUNTBLANK($A$4:$A571),A571+1)</f>
        <v>569</v>
      </c>
      <c r="B572" s="253">
        <f>IF(A572="","",IF(B571="",ROW()-3-COUNTBLANK($B$4:$B571),B571+1))</f>
        <v>569</v>
      </c>
      <c r="C572" s="239" t="str">
        <f t="shared" si="345"/>
        <v>S</v>
      </c>
      <c r="D572" s="240"/>
      <c r="E572" s="241" t="str">
        <f>IF(D572="","",COUNTIF($D$4:D572,D572))</f>
        <v/>
      </c>
      <c r="F572" s="310" t="str">
        <f>IF(D572="","",VLOOKUP(D572,'様式A-2'!$B$10:$E$434,4,0))</f>
        <v/>
      </c>
      <c r="G572" s="241"/>
      <c r="H572" s="241"/>
      <c r="I572" s="241"/>
      <c r="J572" s="241"/>
      <c r="K572" s="241"/>
      <c r="L572" s="346"/>
      <c r="M572" s="346"/>
      <c r="N572" s="346"/>
      <c r="O572" s="346"/>
      <c r="P572" s="388"/>
      <c r="Q572" s="242">
        <f t="shared" si="346"/>
        <v>0</v>
      </c>
      <c r="R572" s="243">
        <f t="shared" si="347"/>
        <v>0</v>
      </c>
      <c r="S572" s="243" t="str">
        <f t="shared" si="348"/>
        <v/>
      </c>
      <c r="T572" s="241"/>
      <c r="U572" s="241" t="str">
        <f t="shared" si="349"/>
        <v/>
      </c>
      <c r="V572" s="241" t="str">
        <f t="shared" si="383"/>
        <v/>
      </c>
      <c r="W572" s="241"/>
      <c r="X572" s="241"/>
      <c r="Y572" s="241" t="str">
        <f t="shared" si="350"/>
        <v/>
      </c>
      <c r="Z572" s="241" t="str">
        <f t="shared" si="351"/>
        <v/>
      </c>
      <c r="AA572" s="241" t="str">
        <f t="shared" si="342"/>
        <v/>
      </c>
      <c r="AB572" s="241" t="str">
        <f t="shared" si="352"/>
        <v/>
      </c>
      <c r="AC572" s="241" t="str">
        <f t="shared" si="353"/>
        <v/>
      </c>
      <c r="AD572" s="241" t="str">
        <f t="shared" si="354"/>
        <v/>
      </c>
      <c r="AE572" s="241" t="str">
        <f t="shared" si="343"/>
        <v/>
      </c>
      <c r="AF572" s="241" t="str">
        <f t="shared" si="344"/>
        <v/>
      </c>
      <c r="AG572" s="241"/>
      <c r="AH572" s="242" t="str">
        <f t="shared" si="382"/>
        <v/>
      </c>
      <c r="AI572" s="242" t="str">
        <f t="shared" si="355"/>
        <v/>
      </c>
      <c r="BG572" s="245">
        <f t="shared" si="356"/>
        <v>0</v>
      </c>
      <c r="BH572" s="242">
        <f t="shared" si="357"/>
        <v>0</v>
      </c>
      <c r="BI572" s="242">
        <f t="shared" si="358"/>
        <v>0</v>
      </c>
      <c r="BJ572" s="242">
        <f t="shared" si="359"/>
        <v>0</v>
      </c>
      <c r="BK572" s="351">
        <f t="shared" si="360"/>
        <v>0</v>
      </c>
      <c r="BL572" s="246">
        <f t="shared" si="361"/>
        <v>0</v>
      </c>
      <c r="BM572" s="243">
        <f t="shared" si="362"/>
        <v>0</v>
      </c>
      <c r="BN572" s="243">
        <f t="shared" si="363"/>
        <v>0</v>
      </c>
      <c r="BO572" s="247">
        <f t="shared" si="364"/>
        <v>0</v>
      </c>
      <c r="BP572" s="248">
        <f t="shared" si="365"/>
        <v>0</v>
      </c>
      <c r="BQ572" s="243">
        <f t="shared" si="366"/>
        <v>0</v>
      </c>
      <c r="BR572" s="243">
        <f t="shared" si="367"/>
        <v>0</v>
      </c>
      <c r="BS572" s="249">
        <f t="shared" si="368"/>
        <v>0</v>
      </c>
      <c r="BT572" s="255" t="str">
        <f t="shared" si="381"/>
        <v/>
      </c>
      <c r="BU572" s="350">
        <f t="shared" si="369"/>
        <v>0</v>
      </c>
      <c r="BV572" s="350">
        <f t="shared" si="370"/>
        <v>0</v>
      </c>
      <c r="BW572" s="350">
        <f t="shared" si="371"/>
        <v>0</v>
      </c>
      <c r="BX572" s="353">
        <f t="shared" si="372"/>
        <v>0</v>
      </c>
      <c r="BY572" s="246">
        <f t="shared" si="373"/>
        <v>0</v>
      </c>
      <c r="BZ572" s="243">
        <f t="shared" si="374"/>
        <v>0</v>
      </c>
      <c r="CA572" s="243">
        <f t="shared" si="375"/>
        <v>0</v>
      </c>
      <c r="CB572" s="247">
        <f t="shared" si="376"/>
        <v>0</v>
      </c>
      <c r="CC572" s="246">
        <f t="shared" si="377"/>
        <v>0</v>
      </c>
      <c r="CD572" s="243">
        <f t="shared" si="378"/>
        <v>0</v>
      </c>
      <c r="CE572" s="243">
        <f t="shared" si="379"/>
        <v>0</v>
      </c>
      <c r="CF572" s="243">
        <f t="shared" si="380"/>
        <v>0</v>
      </c>
    </row>
    <row r="573" spans="1:84" ht="20.100000000000001" customHeight="1" x14ac:dyDescent="0.15">
      <c r="A573" s="252">
        <f>IF(A572="",ROW()-3-COUNTBLANK($A$4:$A572),A572+1)</f>
        <v>570</v>
      </c>
      <c r="B573" s="253">
        <f>IF(A573="","",IF(B572="",ROW()-3-COUNTBLANK($B$4:$B572),B572+1))</f>
        <v>570</v>
      </c>
      <c r="C573" s="239" t="str">
        <f t="shared" si="345"/>
        <v>S</v>
      </c>
      <c r="D573" s="240"/>
      <c r="E573" s="241" t="str">
        <f>IF(D573="","",COUNTIF($D$4:D573,D573))</f>
        <v/>
      </c>
      <c r="F573" s="310" t="str">
        <f>IF(D573="","",VLOOKUP(D573,'様式A-2'!$B$10:$E$434,4,0))</f>
        <v/>
      </c>
      <c r="G573" s="241"/>
      <c r="H573" s="241"/>
      <c r="I573" s="241"/>
      <c r="J573" s="241"/>
      <c r="K573" s="241"/>
      <c r="L573" s="346"/>
      <c r="M573" s="346"/>
      <c r="N573" s="346"/>
      <c r="O573" s="346"/>
      <c r="P573" s="388"/>
      <c r="Q573" s="242">
        <f t="shared" si="346"/>
        <v>0</v>
      </c>
      <c r="R573" s="243">
        <f t="shared" si="347"/>
        <v>0</v>
      </c>
      <c r="S573" s="243" t="str">
        <f t="shared" si="348"/>
        <v/>
      </c>
      <c r="T573" s="241"/>
      <c r="U573" s="241" t="str">
        <f t="shared" si="349"/>
        <v/>
      </c>
      <c r="V573" s="241" t="str">
        <f t="shared" si="383"/>
        <v/>
      </c>
      <c r="W573" s="241"/>
      <c r="X573" s="241"/>
      <c r="Y573" s="241" t="str">
        <f t="shared" si="350"/>
        <v/>
      </c>
      <c r="Z573" s="241" t="str">
        <f t="shared" si="351"/>
        <v/>
      </c>
      <c r="AA573" s="241" t="str">
        <f t="shared" si="342"/>
        <v/>
      </c>
      <c r="AB573" s="241" t="str">
        <f t="shared" si="352"/>
        <v/>
      </c>
      <c r="AC573" s="241" t="str">
        <f t="shared" si="353"/>
        <v/>
      </c>
      <c r="AD573" s="241" t="str">
        <f t="shared" si="354"/>
        <v/>
      </c>
      <c r="AE573" s="241" t="str">
        <f t="shared" si="343"/>
        <v/>
      </c>
      <c r="AF573" s="241" t="str">
        <f t="shared" si="344"/>
        <v/>
      </c>
      <c r="AG573" s="241"/>
      <c r="AH573" s="242" t="str">
        <f t="shared" si="382"/>
        <v/>
      </c>
      <c r="AI573" s="242" t="str">
        <f t="shared" si="355"/>
        <v/>
      </c>
      <c r="BG573" s="245">
        <f t="shared" si="356"/>
        <v>0</v>
      </c>
      <c r="BH573" s="242">
        <f t="shared" si="357"/>
        <v>0</v>
      </c>
      <c r="BI573" s="242">
        <f t="shared" si="358"/>
        <v>0</v>
      </c>
      <c r="BJ573" s="242">
        <f t="shared" si="359"/>
        <v>0</v>
      </c>
      <c r="BK573" s="351">
        <f t="shared" si="360"/>
        <v>0</v>
      </c>
      <c r="BL573" s="246">
        <f t="shared" si="361"/>
        <v>0</v>
      </c>
      <c r="BM573" s="243">
        <f t="shared" si="362"/>
        <v>0</v>
      </c>
      <c r="BN573" s="243">
        <f t="shared" si="363"/>
        <v>0</v>
      </c>
      <c r="BO573" s="247">
        <f t="shared" si="364"/>
        <v>0</v>
      </c>
      <c r="BP573" s="248">
        <f t="shared" si="365"/>
        <v>0</v>
      </c>
      <c r="BQ573" s="243">
        <f t="shared" si="366"/>
        <v>0</v>
      </c>
      <c r="BR573" s="243">
        <f t="shared" si="367"/>
        <v>0</v>
      </c>
      <c r="BS573" s="249">
        <f t="shared" si="368"/>
        <v>0</v>
      </c>
      <c r="BT573" s="255" t="str">
        <f t="shared" si="381"/>
        <v/>
      </c>
      <c r="BU573" s="350">
        <f t="shared" si="369"/>
        <v>0</v>
      </c>
      <c r="BV573" s="350">
        <f t="shared" si="370"/>
        <v>0</v>
      </c>
      <c r="BW573" s="350">
        <f t="shared" si="371"/>
        <v>0</v>
      </c>
      <c r="BX573" s="353">
        <f t="shared" si="372"/>
        <v>0</v>
      </c>
      <c r="BY573" s="246">
        <f t="shared" si="373"/>
        <v>0</v>
      </c>
      <c r="BZ573" s="243">
        <f t="shared" si="374"/>
        <v>0</v>
      </c>
      <c r="CA573" s="243">
        <f t="shared" si="375"/>
        <v>0</v>
      </c>
      <c r="CB573" s="247">
        <f t="shared" si="376"/>
        <v>0</v>
      </c>
      <c r="CC573" s="246">
        <f t="shared" si="377"/>
        <v>0</v>
      </c>
      <c r="CD573" s="243">
        <f t="shared" si="378"/>
        <v>0</v>
      </c>
      <c r="CE573" s="243">
        <f t="shared" si="379"/>
        <v>0</v>
      </c>
      <c r="CF573" s="243">
        <f t="shared" si="380"/>
        <v>0</v>
      </c>
    </row>
    <row r="574" spans="1:84" ht="20.100000000000001" customHeight="1" x14ac:dyDescent="0.15">
      <c r="A574" s="252">
        <f>IF(A573="",ROW()-3-COUNTBLANK($A$4:$A573),A573+1)</f>
        <v>571</v>
      </c>
      <c r="B574" s="253">
        <f>IF(A574="","",IF(B573="",ROW()-3-COUNTBLANK($B$4:$B573),B573+1))</f>
        <v>571</v>
      </c>
      <c r="C574" s="239" t="str">
        <f t="shared" si="345"/>
        <v>S</v>
      </c>
      <c r="D574" s="240"/>
      <c r="E574" s="241" t="str">
        <f>IF(D574="","",COUNTIF($D$4:D574,D574))</f>
        <v/>
      </c>
      <c r="F574" s="310" t="str">
        <f>IF(D574="","",VLOOKUP(D574,'様式A-2'!$B$10:$E$434,4,0))</f>
        <v/>
      </c>
      <c r="G574" s="241"/>
      <c r="H574" s="241"/>
      <c r="I574" s="241"/>
      <c r="J574" s="241"/>
      <c r="K574" s="241"/>
      <c r="L574" s="346"/>
      <c r="M574" s="346"/>
      <c r="N574" s="346"/>
      <c r="O574" s="346"/>
      <c r="P574" s="388"/>
      <c r="Q574" s="242">
        <f t="shared" si="346"/>
        <v>0</v>
      </c>
      <c r="R574" s="243">
        <f t="shared" si="347"/>
        <v>0</v>
      </c>
      <c r="S574" s="243" t="str">
        <f t="shared" si="348"/>
        <v/>
      </c>
      <c r="T574" s="241"/>
      <c r="U574" s="241" t="str">
        <f t="shared" si="349"/>
        <v/>
      </c>
      <c r="V574" s="241" t="str">
        <f t="shared" si="383"/>
        <v/>
      </c>
      <c r="W574" s="241"/>
      <c r="X574" s="241"/>
      <c r="Y574" s="241" t="str">
        <f t="shared" si="350"/>
        <v/>
      </c>
      <c r="Z574" s="241" t="str">
        <f t="shared" si="351"/>
        <v/>
      </c>
      <c r="AA574" s="241" t="str">
        <f t="shared" si="342"/>
        <v/>
      </c>
      <c r="AB574" s="241" t="str">
        <f t="shared" si="352"/>
        <v/>
      </c>
      <c r="AC574" s="241" t="str">
        <f t="shared" si="353"/>
        <v/>
      </c>
      <c r="AD574" s="241" t="str">
        <f t="shared" si="354"/>
        <v/>
      </c>
      <c r="AE574" s="241" t="str">
        <f t="shared" si="343"/>
        <v/>
      </c>
      <c r="AF574" s="241" t="str">
        <f t="shared" si="344"/>
        <v/>
      </c>
      <c r="AG574" s="241"/>
      <c r="AH574" s="242" t="str">
        <f t="shared" si="382"/>
        <v/>
      </c>
      <c r="AI574" s="242" t="str">
        <f t="shared" si="355"/>
        <v/>
      </c>
      <c r="BG574" s="245">
        <f t="shared" si="356"/>
        <v>0</v>
      </c>
      <c r="BH574" s="242">
        <f t="shared" si="357"/>
        <v>0</v>
      </c>
      <c r="BI574" s="242">
        <f t="shared" si="358"/>
        <v>0</v>
      </c>
      <c r="BJ574" s="242">
        <f t="shared" si="359"/>
        <v>0</v>
      </c>
      <c r="BK574" s="351">
        <f t="shared" si="360"/>
        <v>0</v>
      </c>
      <c r="BL574" s="246">
        <f t="shared" si="361"/>
        <v>0</v>
      </c>
      <c r="BM574" s="243">
        <f t="shared" si="362"/>
        <v>0</v>
      </c>
      <c r="BN574" s="243">
        <f t="shared" si="363"/>
        <v>0</v>
      </c>
      <c r="BO574" s="247">
        <f t="shared" si="364"/>
        <v>0</v>
      </c>
      <c r="BP574" s="248">
        <f t="shared" si="365"/>
        <v>0</v>
      </c>
      <c r="BQ574" s="243">
        <f t="shared" si="366"/>
        <v>0</v>
      </c>
      <c r="BR574" s="243">
        <f t="shared" si="367"/>
        <v>0</v>
      </c>
      <c r="BS574" s="249">
        <f t="shared" si="368"/>
        <v>0</v>
      </c>
      <c r="BT574" s="255" t="str">
        <f t="shared" si="381"/>
        <v/>
      </c>
      <c r="BU574" s="350">
        <f t="shared" si="369"/>
        <v>0</v>
      </c>
      <c r="BV574" s="350">
        <f t="shared" si="370"/>
        <v>0</v>
      </c>
      <c r="BW574" s="350">
        <f t="shared" si="371"/>
        <v>0</v>
      </c>
      <c r="BX574" s="353">
        <f t="shared" si="372"/>
        <v>0</v>
      </c>
      <c r="BY574" s="246">
        <f t="shared" si="373"/>
        <v>0</v>
      </c>
      <c r="BZ574" s="243">
        <f t="shared" si="374"/>
        <v>0</v>
      </c>
      <c r="CA574" s="243">
        <f t="shared" si="375"/>
        <v>0</v>
      </c>
      <c r="CB574" s="247">
        <f t="shared" si="376"/>
        <v>0</v>
      </c>
      <c r="CC574" s="246">
        <f t="shared" si="377"/>
        <v>0</v>
      </c>
      <c r="CD574" s="243">
        <f t="shared" si="378"/>
        <v>0</v>
      </c>
      <c r="CE574" s="243">
        <f t="shared" si="379"/>
        <v>0</v>
      </c>
      <c r="CF574" s="243">
        <f t="shared" si="380"/>
        <v>0</v>
      </c>
    </row>
    <row r="575" spans="1:84" ht="20.100000000000001" customHeight="1" x14ac:dyDescent="0.15">
      <c r="A575" s="252">
        <f>IF(A574="",ROW()-3-COUNTBLANK($A$4:$A574),A574+1)</f>
        <v>572</v>
      </c>
      <c r="B575" s="253">
        <f>IF(A575="","",IF(B574="",ROW()-3-COUNTBLANK($B$4:$B574),B574+1))</f>
        <v>572</v>
      </c>
      <c r="C575" s="239" t="str">
        <f t="shared" si="345"/>
        <v>S</v>
      </c>
      <c r="D575" s="240"/>
      <c r="E575" s="241" t="str">
        <f>IF(D575="","",COUNTIF($D$4:D575,D575))</f>
        <v/>
      </c>
      <c r="F575" s="310" t="str">
        <f>IF(D575="","",VLOOKUP(D575,'様式A-2'!$B$10:$E$434,4,0))</f>
        <v/>
      </c>
      <c r="G575" s="241"/>
      <c r="H575" s="241"/>
      <c r="I575" s="241"/>
      <c r="J575" s="241"/>
      <c r="K575" s="241"/>
      <c r="L575" s="346"/>
      <c r="M575" s="346"/>
      <c r="N575" s="346"/>
      <c r="O575" s="346"/>
      <c r="P575" s="388"/>
      <c r="Q575" s="242">
        <f t="shared" si="346"/>
        <v>0</v>
      </c>
      <c r="R575" s="243">
        <f t="shared" si="347"/>
        <v>0</v>
      </c>
      <c r="S575" s="243" t="str">
        <f t="shared" si="348"/>
        <v/>
      </c>
      <c r="T575" s="241"/>
      <c r="U575" s="241" t="str">
        <f t="shared" si="349"/>
        <v/>
      </c>
      <c r="V575" s="241" t="str">
        <f t="shared" si="383"/>
        <v/>
      </c>
      <c r="W575" s="241"/>
      <c r="X575" s="241"/>
      <c r="Y575" s="241" t="str">
        <f t="shared" si="350"/>
        <v/>
      </c>
      <c r="Z575" s="241" t="str">
        <f t="shared" si="351"/>
        <v/>
      </c>
      <c r="AA575" s="241" t="str">
        <f t="shared" si="342"/>
        <v/>
      </c>
      <c r="AB575" s="241" t="str">
        <f t="shared" si="352"/>
        <v/>
      </c>
      <c r="AC575" s="241" t="str">
        <f t="shared" si="353"/>
        <v/>
      </c>
      <c r="AD575" s="241" t="str">
        <f t="shared" si="354"/>
        <v/>
      </c>
      <c r="AE575" s="241" t="str">
        <f t="shared" si="343"/>
        <v/>
      </c>
      <c r="AF575" s="241" t="str">
        <f t="shared" si="344"/>
        <v/>
      </c>
      <c r="AG575" s="241"/>
      <c r="AH575" s="242" t="str">
        <f t="shared" si="382"/>
        <v/>
      </c>
      <c r="AI575" s="242" t="str">
        <f t="shared" si="355"/>
        <v/>
      </c>
      <c r="BG575" s="245">
        <f t="shared" si="356"/>
        <v>0</v>
      </c>
      <c r="BH575" s="242">
        <f t="shared" si="357"/>
        <v>0</v>
      </c>
      <c r="BI575" s="242">
        <f t="shared" si="358"/>
        <v>0</v>
      </c>
      <c r="BJ575" s="242">
        <f t="shared" si="359"/>
        <v>0</v>
      </c>
      <c r="BK575" s="351">
        <f t="shared" si="360"/>
        <v>0</v>
      </c>
      <c r="BL575" s="246">
        <f t="shared" si="361"/>
        <v>0</v>
      </c>
      <c r="BM575" s="243">
        <f t="shared" si="362"/>
        <v>0</v>
      </c>
      <c r="BN575" s="243">
        <f t="shared" si="363"/>
        <v>0</v>
      </c>
      <c r="BO575" s="247">
        <f t="shared" si="364"/>
        <v>0</v>
      </c>
      <c r="BP575" s="248">
        <f t="shared" si="365"/>
        <v>0</v>
      </c>
      <c r="BQ575" s="243">
        <f t="shared" si="366"/>
        <v>0</v>
      </c>
      <c r="BR575" s="243">
        <f t="shared" si="367"/>
        <v>0</v>
      </c>
      <c r="BS575" s="249">
        <f t="shared" si="368"/>
        <v>0</v>
      </c>
      <c r="BT575" s="255" t="str">
        <f t="shared" si="381"/>
        <v/>
      </c>
      <c r="BU575" s="350">
        <f t="shared" si="369"/>
        <v>0</v>
      </c>
      <c r="BV575" s="350">
        <f t="shared" si="370"/>
        <v>0</v>
      </c>
      <c r="BW575" s="350">
        <f t="shared" si="371"/>
        <v>0</v>
      </c>
      <c r="BX575" s="353">
        <f t="shared" si="372"/>
        <v>0</v>
      </c>
      <c r="BY575" s="246">
        <f t="shared" si="373"/>
        <v>0</v>
      </c>
      <c r="BZ575" s="243">
        <f t="shared" si="374"/>
        <v>0</v>
      </c>
      <c r="CA575" s="243">
        <f t="shared" si="375"/>
        <v>0</v>
      </c>
      <c r="CB575" s="247">
        <f t="shared" si="376"/>
        <v>0</v>
      </c>
      <c r="CC575" s="246">
        <f t="shared" si="377"/>
        <v>0</v>
      </c>
      <c r="CD575" s="243">
        <f t="shared" si="378"/>
        <v>0</v>
      </c>
      <c r="CE575" s="243">
        <f t="shared" si="379"/>
        <v>0</v>
      </c>
      <c r="CF575" s="243">
        <f t="shared" si="380"/>
        <v>0</v>
      </c>
    </row>
    <row r="576" spans="1:84" ht="20.100000000000001" customHeight="1" x14ac:dyDescent="0.15">
      <c r="A576" s="252">
        <f>IF(A575="",ROW()-3-COUNTBLANK($A$4:$A575),A575+1)</f>
        <v>573</v>
      </c>
      <c r="B576" s="253">
        <f>IF(A576="","",IF(B575="",ROW()-3-COUNTBLANK($B$4:$B575),B575+1))</f>
        <v>573</v>
      </c>
      <c r="C576" s="239" t="str">
        <f t="shared" si="345"/>
        <v>S</v>
      </c>
      <c r="D576" s="240"/>
      <c r="E576" s="241" t="str">
        <f>IF(D576="","",COUNTIF($D$4:D576,D576))</f>
        <v/>
      </c>
      <c r="F576" s="310" t="str">
        <f>IF(D576="","",VLOOKUP(D576,'様式A-2'!$B$10:$E$434,4,0))</f>
        <v/>
      </c>
      <c r="G576" s="241"/>
      <c r="H576" s="241"/>
      <c r="I576" s="241"/>
      <c r="J576" s="241"/>
      <c r="K576" s="241"/>
      <c r="L576" s="346"/>
      <c r="M576" s="346"/>
      <c r="N576" s="346"/>
      <c r="O576" s="346"/>
      <c r="P576" s="388"/>
      <c r="Q576" s="242">
        <f t="shared" si="346"/>
        <v>0</v>
      </c>
      <c r="R576" s="243">
        <f t="shared" si="347"/>
        <v>0</v>
      </c>
      <c r="S576" s="243" t="str">
        <f t="shared" si="348"/>
        <v/>
      </c>
      <c r="T576" s="241"/>
      <c r="U576" s="241" t="str">
        <f t="shared" si="349"/>
        <v/>
      </c>
      <c r="V576" s="241" t="str">
        <f t="shared" si="383"/>
        <v/>
      </c>
      <c r="W576" s="241"/>
      <c r="X576" s="241"/>
      <c r="Y576" s="241" t="str">
        <f t="shared" si="350"/>
        <v/>
      </c>
      <c r="Z576" s="241" t="str">
        <f t="shared" si="351"/>
        <v/>
      </c>
      <c r="AA576" s="241" t="str">
        <f t="shared" si="342"/>
        <v/>
      </c>
      <c r="AB576" s="241" t="str">
        <f t="shared" si="352"/>
        <v/>
      </c>
      <c r="AC576" s="241" t="str">
        <f t="shared" si="353"/>
        <v/>
      </c>
      <c r="AD576" s="241" t="str">
        <f t="shared" si="354"/>
        <v/>
      </c>
      <c r="AE576" s="241" t="str">
        <f t="shared" si="343"/>
        <v/>
      </c>
      <c r="AF576" s="241" t="str">
        <f t="shared" si="344"/>
        <v/>
      </c>
      <c r="AG576" s="241"/>
      <c r="AH576" s="242" t="str">
        <f t="shared" si="382"/>
        <v/>
      </c>
      <c r="AI576" s="242" t="str">
        <f t="shared" si="355"/>
        <v/>
      </c>
      <c r="BG576" s="245">
        <f t="shared" si="356"/>
        <v>0</v>
      </c>
      <c r="BH576" s="242">
        <f t="shared" si="357"/>
        <v>0</v>
      </c>
      <c r="BI576" s="242">
        <f t="shared" si="358"/>
        <v>0</v>
      </c>
      <c r="BJ576" s="242">
        <f t="shared" si="359"/>
        <v>0</v>
      </c>
      <c r="BK576" s="351">
        <f t="shared" si="360"/>
        <v>0</v>
      </c>
      <c r="BL576" s="246">
        <f t="shared" si="361"/>
        <v>0</v>
      </c>
      <c r="BM576" s="243">
        <f t="shared" si="362"/>
        <v>0</v>
      </c>
      <c r="BN576" s="243">
        <f t="shared" si="363"/>
        <v>0</v>
      </c>
      <c r="BO576" s="247">
        <f t="shared" si="364"/>
        <v>0</v>
      </c>
      <c r="BP576" s="248">
        <f t="shared" si="365"/>
        <v>0</v>
      </c>
      <c r="BQ576" s="243">
        <f t="shared" si="366"/>
        <v>0</v>
      </c>
      <c r="BR576" s="243">
        <f t="shared" si="367"/>
        <v>0</v>
      </c>
      <c r="BS576" s="249">
        <f t="shared" si="368"/>
        <v>0</v>
      </c>
      <c r="BT576" s="255" t="str">
        <f t="shared" si="381"/>
        <v/>
      </c>
      <c r="BU576" s="350">
        <f t="shared" si="369"/>
        <v>0</v>
      </c>
      <c r="BV576" s="350">
        <f t="shared" si="370"/>
        <v>0</v>
      </c>
      <c r="BW576" s="350">
        <f t="shared" si="371"/>
        <v>0</v>
      </c>
      <c r="BX576" s="353">
        <f t="shared" si="372"/>
        <v>0</v>
      </c>
      <c r="BY576" s="246">
        <f t="shared" si="373"/>
        <v>0</v>
      </c>
      <c r="BZ576" s="243">
        <f t="shared" si="374"/>
        <v>0</v>
      </c>
      <c r="CA576" s="243">
        <f t="shared" si="375"/>
        <v>0</v>
      </c>
      <c r="CB576" s="247">
        <f t="shared" si="376"/>
        <v>0</v>
      </c>
      <c r="CC576" s="246">
        <f t="shared" si="377"/>
        <v>0</v>
      </c>
      <c r="CD576" s="243">
        <f t="shared" si="378"/>
        <v>0</v>
      </c>
      <c r="CE576" s="243">
        <f t="shared" si="379"/>
        <v>0</v>
      </c>
      <c r="CF576" s="243">
        <f t="shared" si="380"/>
        <v>0</v>
      </c>
    </row>
    <row r="577" spans="1:84" ht="20.100000000000001" customHeight="1" x14ac:dyDescent="0.15">
      <c r="A577" s="252">
        <f>IF(A576="",ROW()-3-COUNTBLANK($A$4:$A576),A576+1)</f>
        <v>574</v>
      </c>
      <c r="B577" s="253">
        <f>IF(A577="","",IF(B576="",ROW()-3-COUNTBLANK($B$4:$B576),B576+1))</f>
        <v>574</v>
      </c>
      <c r="C577" s="239" t="str">
        <f t="shared" si="345"/>
        <v>S</v>
      </c>
      <c r="D577" s="240"/>
      <c r="E577" s="241" t="str">
        <f>IF(D577="","",COUNTIF($D$4:D577,D577))</f>
        <v/>
      </c>
      <c r="F577" s="310" t="str">
        <f>IF(D577="","",VLOOKUP(D577,'様式A-2'!$B$10:$E$434,4,0))</f>
        <v/>
      </c>
      <c r="G577" s="241"/>
      <c r="H577" s="241"/>
      <c r="I577" s="241"/>
      <c r="J577" s="241"/>
      <c r="K577" s="241"/>
      <c r="L577" s="346"/>
      <c r="M577" s="346"/>
      <c r="N577" s="346"/>
      <c r="O577" s="346"/>
      <c r="P577" s="388"/>
      <c r="Q577" s="242">
        <f t="shared" si="346"/>
        <v>0</v>
      </c>
      <c r="R577" s="243">
        <f t="shared" si="347"/>
        <v>0</v>
      </c>
      <c r="S577" s="243" t="str">
        <f t="shared" si="348"/>
        <v/>
      </c>
      <c r="T577" s="241"/>
      <c r="U577" s="241" t="str">
        <f t="shared" si="349"/>
        <v/>
      </c>
      <c r="V577" s="241" t="str">
        <f t="shared" si="383"/>
        <v/>
      </c>
      <c r="W577" s="241"/>
      <c r="X577" s="241"/>
      <c r="Y577" s="241" t="str">
        <f t="shared" si="350"/>
        <v/>
      </c>
      <c r="Z577" s="241" t="str">
        <f t="shared" si="351"/>
        <v/>
      </c>
      <c r="AA577" s="241" t="str">
        <f t="shared" si="342"/>
        <v/>
      </c>
      <c r="AB577" s="241" t="str">
        <f t="shared" si="352"/>
        <v/>
      </c>
      <c r="AC577" s="241" t="str">
        <f t="shared" si="353"/>
        <v/>
      </c>
      <c r="AD577" s="241" t="str">
        <f t="shared" si="354"/>
        <v/>
      </c>
      <c r="AE577" s="241" t="str">
        <f t="shared" si="343"/>
        <v/>
      </c>
      <c r="AF577" s="241" t="str">
        <f t="shared" si="344"/>
        <v/>
      </c>
      <c r="AG577" s="241"/>
      <c r="AH577" s="242" t="str">
        <f t="shared" si="382"/>
        <v/>
      </c>
      <c r="AI577" s="242" t="str">
        <f t="shared" si="355"/>
        <v/>
      </c>
      <c r="BG577" s="245">
        <f t="shared" si="356"/>
        <v>0</v>
      </c>
      <c r="BH577" s="242">
        <f t="shared" si="357"/>
        <v>0</v>
      </c>
      <c r="BI577" s="242">
        <f t="shared" si="358"/>
        <v>0</v>
      </c>
      <c r="BJ577" s="242">
        <f t="shared" si="359"/>
        <v>0</v>
      </c>
      <c r="BK577" s="351">
        <f t="shared" si="360"/>
        <v>0</v>
      </c>
      <c r="BL577" s="246">
        <f t="shared" si="361"/>
        <v>0</v>
      </c>
      <c r="BM577" s="243">
        <f t="shared" si="362"/>
        <v>0</v>
      </c>
      <c r="BN577" s="243">
        <f t="shared" si="363"/>
        <v>0</v>
      </c>
      <c r="BO577" s="247">
        <f t="shared" si="364"/>
        <v>0</v>
      </c>
      <c r="BP577" s="248">
        <f t="shared" si="365"/>
        <v>0</v>
      </c>
      <c r="BQ577" s="243">
        <f t="shared" si="366"/>
        <v>0</v>
      </c>
      <c r="BR577" s="243">
        <f t="shared" si="367"/>
        <v>0</v>
      </c>
      <c r="BS577" s="249">
        <f t="shared" si="368"/>
        <v>0</v>
      </c>
      <c r="BT577" s="255" t="str">
        <f t="shared" si="381"/>
        <v/>
      </c>
      <c r="BU577" s="350">
        <f t="shared" si="369"/>
        <v>0</v>
      </c>
      <c r="BV577" s="350">
        <f t="shared" si="370"/>
        <v>0</v>
      </c>
      <c r="BW577" s="350">
        <f t="shared" si="371"/>
        <v>0</v>
      </c>
      <c r="BX577" s="353">
        <f t="shared" si="372"/>
        <v>0</v>
      </c>
      <c r="BY577" s="246">
        <f t="shared" si="373"/>
        <v>0</v>
      </c>
      <c r="BZ577" s="243">
        <f t="shared" si="374"/>
        <v>0</v>
      </c>
      <c r="CA577" s="243">
        <f t="shared" si="375"/>
        <v>0</v>
      </c>
      <c r="CB577" s="247">
        <f t="shared" si="376"/>
        <v>0</v>
      </c>
      <c r="CC577" s="246">
        <f t="shared" si="377"/>
        <v>0</v>
      </c>
      <c r="CD577" s="243">
        <f t="shared" si="378"/>
        <v>0</v>
      </c>
      <c r="CE577" s="243">
        <f t="shared" si="379"/>
        <v>0</v>
      </c>
      <c r="CF577" s="243">
        <f t="shared" si="380"/>
        <v>0</v>
      </c>
    </row>
    <row r="578" spans="1:84" ht="20.100000000000001" customHeight="1" x14ac:dyDescent="0.15">
      <c r="A578" s="252">
        <f>IF(A577="",ROW()-3-COUNTBLANK($A$4:$A577),A577+1)</f>
        <v>575</v>
      </c>
      <c r="B578" s="253">
        <f>IF(A578="","",IF(B577="",ROW()-3-COUNTBLANK($B$4:$B577),B577+1))</f>
        <v>575</v>
      </c>
      <c r="C578" s="239" t="str">
        <f t="shared" si="345"/>
        <v>S</v>
      </c>
      <c r="D578" s="240"/>
      <c r="E578" s="241" t="str">
        <f>IF(D578="","",COUNTIF($D$4:D578,D578))</f>
        <v/>
      </c>
      <c r="F578" s="310" t="str">
        <f>IF(D578="","",VLOOKUP(D578,'様式A-2'!$B$10:$E$434,4,0))</f>
        <v/>
      </c>
      <c r="G578" s="241"/>
      <c r="H578" s="241"/>
      <c r="I578" s="241"/>
      <c r="J578" s="241"/>
      <c r="K578" s="241"/>
      <c r="L578" s="346"/>
      <c r="M578" s="346"/>
      <c r="N578" s="346"/>
      <c r="O578" s="346"/>
      <c r="P578" s="388"/>
      <c r="Q578" s="242">
        <f t="shared" si="346"/>
        <v>0</v>
      </c>
      <c r="R578" s="243">
        <f t="shared" si="347"/>
        <v>0</v>
      </c>
      <c r="S578" s="243" t="str">
        <f t="shared" si="348"/>
        <v/>
      </c>
      <c r="T578" s="241"/>
      <c r="U578" s="241" t="str">
        <f t="shared" si="349"/>
        <v/>
      </c>
      <c r="V578" s="241" t="str">
        <f t="shared" si="383"/>
        <v/>
      </c>
      <c r="W578" s="241"/>
      <c r="X578" s="241"/>
      <c r="Y578" s="241" t="str">
        <f t="shared" si="350"/>
        <v/>
      </c>
      <c r="Z578" s="241" t="str">
        <f t="shared" si="351"/>
        <v/>
      </c>
      <c r="AA578" s="241" t="str">
        <f t="shared" si="342"/>
        <v/>
      </c>
      <c r="AB578" s="241" t="str">
        <f t="shared" si="352"/>
        <v/>
      </c>
      <c r="AC578" s="241" t="str">
        <f t="shared" si="353"/>
        <v/>
      </c>
      <c r="AD578" s="241" t="str">
        <f t="shared" si="354"/>
        <v/>
      </c>
      <c r="AE578" s="241" t="str">
        <f t="shared" si="343"/>
        <v/>
      </c>
      <c r="AF578" s="241" t="str">
        <f t="shared" si="344"/>
        <v/>
      </c>
      <c r="AG578" s="241"/>
      <c r="AH578" s="242" t="str">
        <f t="shared" si="382"/>
        <v/>
      </c>
      <c r="AI578" s="242" t="str">
        <f t="shared" si="355"/>
        <v/>
      </c>
      <c r="BG578" s="245">
        <f t="shared" si="356"/>
        <v>0</v>
      </c>
      <c r="BH578" s="242">
        <f t="shared" si="357"/>
        <v>0</v>
      </c>
      <c r="BI578" s="242">
        <f t="shared" si="358"/>
        <v>0</v>
      </c>
      <c r="BJ578" s="242">
        <f t="shared" si="359"/>
        <v>0</v>
      </c>
      <c r="BK578" s="351">
        <f t="shared" si="360"/>
        <v>0</v>
      </c>
      <c r="BL578" s="246">
        <f t="shared" si="361"/>
        <v>0</v>
      </c>
      <c r="BM578" s="243">
        <f t="shared" si="362"/>
        <v>0</v>
      </c>
      <c r="BN578" s="243">
        <f t="shared" si="363"/>
        <v>0</v>
      </c>
      <c r="BO578" s="247">
        <f t="shared" si="364"/>
        <v>0</v>
      </c>
      <c r="BP578" s="248">
        <f t="shared" si="365"/>
        <v>0</v>
      </c>
      <c r="BQ578" s="243">
        <f t="shared" si="366"/>
        <v>0</v>
      </c>
      <c r="BR578" s="243">
        <f t="shared" si="367"/>
        <v>0</v>
      </c>
      <c r="BS578" s="249">
        <f t="shared" si="368"/>
        <v>0</v>
      </c>
      <c r="BT578" s="255" t="str">
        <f t="shared" si="381"/>
        <v/>
      </c>
      <c r="BU578" s="350">
        <f t="shared" si="369"/>
        <v>0</v>
      </c>
      <c r="BV578" s="350">
        <f t="shared" si="370"/>
        <v>0</v>
      </c>
      <c r="BW578" s="350">
        <f t="shared" si="371"/>
        <v>0</v>
      </c>
      <c r="BX578" s="353">
        <f t="shared" si="372"/>
        <v>0</v>
      </c>
      <c r="BY578" s="246">
        <f t="shared" si="373"/>
        <v>0</v>
      </c>
      <c r="BZ578" s="243">
        <f t="shared" si="374"/>
        <v>0</v>
      </c>
      <c r="CA578" s="243">
        <f t="shared" si="375"/>
        <v>0</v>
      </c>
      <c r="CB578" s="247">
        <f t="shared" si="376"/>
        <v>0</v>
      </c>
      <c r="CC578" s="246">
        <f t="shared" si="377"/>
        <v>0</v>
      </c>
      <c r="CD578" s="243">
        <f t="shared" si="378"/>
        <v>0</v>
      </c>
      <c r="CE578" s="243">
        <f t="shared" si="379"/>
        <v>0</v>
      </c>
      <c r="CF578" s="243">
        <f t="shared" si="380"/>
        <v>0</v>
      </c>
    </row>
    <row r="579" spans="1:84" ht="20.100000000000001" customHeight="1" x14ac:dyDescent="0.15">
      <c r="A579" s="252">
        <f>IF(A578="",ROW()-3-COUNTBLANK($A$4:$A578),A578+1)</f>
        <v>576</v>
      </c>
      <c r="B579" s="253">
        <f>IF(A579="","",IF(B578="",ROW()-3-COUNTBLANK($B$4:$B578),B578+1))</f>
        <v>576</v>
      </c>
      <c r="C579" s="239" t="str">
        <f t="shared" si="345"/>
        <v>S</v>
      </c>
      <c r="D579" s="240"/>
      <c r="E579" s="241" t="str">
        <f>IF(D579="","",COUNTIF($D$4:D579,D579))</f>
        <v/>
      </c>
      <c r="F579" s="310" t="str">
        <f>IF(D579="","",VLOOKUP(D579,'様式A-2'!$B$10:$E$434,4,0))</f>
        <v/>
      </c>
      <c r="G579" s="241"/>
      <c r="H579" s="241"/>
      <c r="I579" s="241"/>
      <c r="J579" s="241"/>
      <c r="K579" s="241"/>
      <c r="L579" s="346"/>
      <c r="M579" s="346"/>
      <c r="N579" s="346"/>
      <c r="O579" s="346"/>
      <c r="P579" s="388"/>
      <c r="Q579" s="242">
        <f t="shared" si="346"/>
        <v>0</v>
      </c>
      <c r="R579" s="243">
        <f t="shared" si="347"/>
        <v>0</v>
      </c>
      <c r="S579" s="243" t="str">
        <f t="shared" si="348"/>
        <v/>
      </c>
      <c r="T579" s="241"/>
      <c r="U579" s="241" t="str">
        <f t="shared" si="349"/>
        <v/>
      </c>
      <c r="V579" s="241" t="str">
        <f t="shared" si="383"/>
        <v/>
      </c>
      <c r="W579" s="241"/>
      <c r="X579" s="241"/>
      <c r="Y579" s="241" t="str">
        <f t="shared" si="350"/>
        <v/>
      </c>
      <c r="Z579" s="241" t="str">
        <f t="shared" si="351"/>
        <v/>
      </c>
      <c r="AA579" s="241" t="str">
        <f t="shared" si="342"/>
        <v/>
      </c>
      <c r="AB579" s="241" t="str">
        <f t="shared" si="352"/>
        <v/>
      </c>
      <c r="AC579" s="241" t="str">
        <f t="shared" si="353"/>
        <v/>
      </c>
      <c r="AD579" s="241" t="str">
        <f t="shared" si="354"/>
        <v/>
      </c>
      <c r="AE579" s="241" t="str">
        <f t="shared" si="343"/>
        <v/>
      </c>
      <c r="AF579" s="241" t="str">
        <f t="shared" si="344"/>
        <v/>
      </c>
      <c r="AG579" s="241"/>
      <c r="AH579" s="242" t="str">
        <f t="shared" si="382"/>
        <v/>
      </c>
      <c r="AI579" s="242" t="str">
        <f t="shared" si="355"/>
        <v/>
      </c>
      <c r="BG579" s="245">
        <f t="shared" si="356"/>
        <v>0</v>
      </c>
      <c r="BH579" s="242">
        <f t="shared" si="357"/>
        <v>0</v>
      </c>
      <c r="BI579" s="242">
        <f t="shared" si="358"/>
        <v>0</v>
      </c>
      <c r="BJ579" s="242">
        <f t="shared" si="359"/>
        <v>0</v>
      </c>
      <c r="BK579" s="351">
        <f t="shared" si="360"/>
        <v>0</v>
      </c>
      <c r="BL579" s="246">
        <f t="shared" si="361"/>
        <v>0</v>
      </c>
      <c r="BM579" s="243">
        <f t="shared" si="362"/>
        <v>0</v>
      </c>
      <c r="BN579" s="243">
        <f t="shared" si="363"/>
        <v>0</v>
      </c>
      <c r="BO579" s="247">
        <f t="shared" si="364"/>
        <v>0</v>
      </c>
      <c r="BP579" s="248">
        <f t="shared" si="365"/>
        <v>0</v>
      </c>
      <c r="BQ579" s="243">
        <f t="shared" si="366"/>
        <v>0</v>
      </c>
      <c r="BR579" s="243">
        <f t="shared" si="367"/>
        <v>0</v>
      </c>
      <c r="BS579" s="249">
        <f t="shared" si="368"/>
        <v>0</v>
      </c>
      <c r="BT579" s="255" t="str">
        <f t="shared" si="381"/>
        <v/>
      </c>
      <c r="BU579" s="350">
        <f t="shared" si="369"/>
        <v>0</v>
      </c>
      <c r="BV579" s="350">
        <f t="shared" si="370"/>
        <v>0</v>
      </c>
      <c r="BW579" s="350">
        <f t="shared" si="371"/>
        <v>0</v>
      </c>
      <c r="BX579" s="353">
        <f t="shared" si="372"/>
        <v>0</v>
      </c>
      <c r="BY579" s="246">
        <f t="shared" si="373"/>
        <v>0</v>
      </c>
      <c r="BZ579" s="243">
        <f t="shared" si="374"/>
        <v>0</v>
      </c>
      <c r="CA579" s="243">
        <f t="shared" si="375"/>
        <v>0</v>
      </c>
      <c r="CB579" s="247">
        <f t="shared" si="376"/>
        <v>0</v>
      </c>
      <c r="CC579" s="246">
        <f t="shared" si="377"/>
        <v>0</v>
      </c>
      <c r="CD579" s="243">
        <f t="shared" si="378"/>
        <v>0</v>
      </c>
      <c r="CE579" s="243">
        <f t="shared" si="379"/>
        <v>0</v>
      </c>
      <c r="CF579" s="243">
        <f t="shared" si="380"/>
        <v>0</v>
      </c>
    </row>
    <row r="580" spans="1:84" ht="20.100000000000001" customHeight="1" x14ac:dyDescent="0.15">
      <c r="A580" s="252">
        <f>IF(A579="",ROW()-3-COUNTBLANK($A$4:$A579),A579+1)</f>
        <v>577</v>
      </c>
      <c r="B580" s="253">
        <f>IF(A580="","",IF(B579="",ROW()-3-COUNTBLANK($B$4:$B579),B579+1))</f>
        <v>577</v>
      </c>
      <c r="C580" s="239" t="str">
        <f t="shared" si="345"/>
        <v>S</v>
      </c>
      <c r="D580" s="240"/>
      <c r="E580" s="241" t="str">
        <f>IF(D580="","",COUNTIF($D$4:D580,D580))</f>
        <v/>
      </c>
      <c r="F580" s="310" t="str">
        <f>IF(D580="","",VLOOKUP(D580,'様式A-2'!$B$10:$E$434,4,0))</f>
        <v/>
      </c>
      <c r="G580" s="241"/>
      <c r="H580" s="241"/>
      <c r="I580" s="241"/>
      <c r="J580" s="241"/>
      <c r="K580" s="241"/>
      <c r="L580" s="346"/>
      <c r="M580" s="346"/>
      <c r="N580" s="346"/>
      <c r="O580" s="346"/>
      <c r="P580" s="388"/>
      <c r="Q580" s="242">
        <f t="shared" si="346"/>
        <v>0</v>
      </c>
      <c r="R580" s="243">
        <f t="shared" si="347"/>
        <v>0</v>
      </c>
      <c r="S580" s="243" t="str">
        <f t="shared" si="348"/>
        <v/>
      </c>
      <c r="T580" s="241"/>
      <c r="U580" s="241" t="str">
        <f t="shared" si="349"/>
        <v/>
      </c>
      <c r="V580" s="241" t="str">
        <f t="shared" si="383"/>
        <v/>
      </c>
      <c r="W580" s="241"/>
      <c r="X580" s="241"/>
      <c r="Y580" s="241" t="str">
        <f t="shared" si="350"/>
        <v/>
      </c>
      <c r="Z580" s="241" t="str">
        <f t="shared" si="351"/>
        <v/>
      </c>
      <c r="AA580" s="241" t="str">
        <f t="shared" ref="AA580:AA643" si="384">IF(D580="","",IF(OR(X580="Ⅲ",X580="Ⅳ"),"要","否"))</f>
        <v/>
      </c>
      <c r="AB580" s="241" t="str">
        <f t="shared" si="352"/>
        <v/>
      </c>
      <c r="AC580" s="241" t="str">
        <f t="shared" si="353"/>
        <v/>
      </c>
      <c r="AD580" s="241" t="str">
        <f t="shared" si="354"/>
        <v/>
      </c>
      <c r="AE580" s="241" t="str">
        <f t="shared" ref="AE580:AE643" si="385">IF(D580="","",INDEX($AT$4:$AX$45,MATCH(K580,$AS$4:$AS$45,0),MATCH(X580,$AT$3:$AX$3,0)))</f>
        <v/>
      </c>
      <c r="AF580" s="241" t="str">
        <f t="shared" ref="AF580:AF643" si="386">IF(D580="","",INDEX($BA$4:$BE$45,MATCH(K580,$AZ$4:$AZ$45,0),MATCH(X580,$BA$3:$BE$3,0)))</f>
        <v/>
      </c>
      <c r="AG580" s="241"/>
      <c r="AH580" s="242" t="str">
        <f t="shared" si="382"/>
        <v/>
      </c>
      <c r="AI580" s="242" t="str">
        <f t="shared" si="355"/>
        <v/>
      </c>
      <c r="BG580" s="245">
        <f t="shared" si="356"/>
        <v>0</v>
      </c>
      <c r="BH580" s="242">
        <f t="shared" si="357"/>
        <v>0</v>
      </c>
      <c r="BI580" s="242">
        <f t="shared" si="358"/>
        <v>0</v>
      </c>
      <c r="BJ580" s="242">
        <f t="shared" si="359"/>
        <v>0</v>
      </c>
      <c r="BK580" s="351">
        <f t="shared" si="360"/>
        <v>0</v>
      </c>
      <c r="BL580" s="246">
        <f t="shared" si="361"/>
        <v>0</v>
      </c>
      <c r="BM580" s="243">
        <f t="shared" si="362"/>
        <v>0</v>
      </c>
      <c r="BN580" s="243">
        <f t="shared" si="363"/>
        <v>0</v>
      </c>
      <c r="BO580" s="247">
        <f t="shared" si="364"/>
        <v>0</v>
      </c>
      <c r="BP580" s="248">
        <f t="shared" si="365"/>
        <v>0</v>
      </c>
      <c r="BQ580" s="243">
        <f t="shared" si="366"/>
        <v>0</v>
      </c>
      <c r="BR580" s="243">
        <f t="shared" si="367"/>
        <v>0</v>
      </c>
      <c r="BS580" s="249">
        <f t="shared" si="368"/>
        <v>0</v>
      </c>
      <c r="BT580" s="255" t="str">
        <f t="shared" si="381"/>
        <v/>
      </c>
      <c r="BU580" s="350">
        <f t="shared" si="369"/>
        <v>0</v>
      </c>
      <c r="BV580" s="350">
        <f t="shared" si="370"/>
        <v>0</v>
      </c>
      <c r="BW580" s="350">
        <f t="shared" si="371"/>
        <v>0</v>
      </c>
      <c r="BX580" s="353">
        <f t="shared" si="372"/>
        <v>0</v>
      </c>
      <c r="BY580" s="246">
        <f t="shared" si="373"/>
        <v>0</v>
      </c>
      <c r="BZ580" s="243">
        <f t="shared" si="374"/>
        <v>0</v>
      </c>
      <c r="CA580" s="243">
        <f t="shared" si="375"/>
        <v>0</v>
      </c>
      <c r="CB580" s="247">
        <f t="shared" si="376"/>
        <v>0</v>
      </c>
      <c r="CC580" s="246">
        <f t="shared" si="377"/>
        <v>0</v>
      </c>
      <c r="CD580" s="243">
        <f t="shared" si="378"/>
        <v>0</v>
      </c>
      <c r="CE580" s="243">
        <f t="shared" si="379"/>
        <v>0</v>
      </c>
      <c r="CF580" s="243">
        <f t="shared" si="380"/>
        <v>0</v>
      </c>
    </row>
    <row r="581" spans="1:84" ht="20.100000000000001" customHeight="1" x14ac:dyDescent="0.15">
      <c r="A581" s="252">
        <f>IF(A580="",ROW()-3-COUNTBLANK($A$4:$A580),A580+1)</f>
        <v>578</v>
      </c>
      <c r="B581" s="253">
        <f>IF(A581="","",IF(B580="",ROW()-3-COUNTBLANK($B$4:$B580),B580+1))</f>
        <v>578</v>
      </c>
      <c r="C581" s="239" t="str">
        <f t="shared" ref="C581:C644" si="387">D581&amp;"S"&amp;E581</f>
        <v>S</v>
      </c>
      <c r="D581" s="240"/>
      <c r="E581" s="241" t="str">
        <f>IF(D581="","",COUNTIF($D$4:D581,D581))</f>
        <v/>
      </c>
      <c r="F581" s="310" t="str">
        <f>IF(D581="","",VLOOKUP(D581,'様式A-2'!$B$10:$E$434,4,0))</f>
        <v/>
      </c>
      <c r="G581" s="241"/>
      <c r="H581" s="241"/>
      <c r="I581" s="241"/>
      <c r="J581" s="241"/>
      <c r="K581" s="241"/>
      <c r="L581" s="346"/>
      <c r="M581" s="346"/>
      <c r="N581" s="346"/>
      <c r="O581" s="346"/>
      <c r="P581" s="388"/>
      <c r="Q581" s="242">
        <f t="shared" ref="Q581:Q644" si="388">IF(C581="","",IF(K581="ひび割れ","幅"&amp;TEXT(L581,"0.0")&amp;"mm×長さ"&amp;TEXT(M581,"0.0")&amp;"m",IF(N581="",P581,TEXT(N581,"0.0")&amp;"m×"&amp;TEXT(O581,"0.0")&amp;"m "&amp;P581)))</f>
        <v>0</v>
      </c>
      <c r="R581" s="243">
        <f t="shared" ref="R581:R644" si="389">ROUND(N581*O581,2)</f>
        <v>0</v>
      </c>
      <c r="S581" s="243" t="str">
        <f t="shared" ref="S581:S644" si="390">IF(K581="ひび割れ","幅"&amp;TEXT(L581,"0.0")&amp;"mm "&amp;J581,IF(P581="","",P581))</f>
        <v/>
      </c>
      <c r="T581" s="241"/>
      <c r="U581" s="241" t="str">
        <f t="shared" ref="U581:U644" si="391">IF(T581="新規確認","－","")</f>
        <v/>
      </c>
      <c r="V581" s="241" t="str">
        <f t="shared" si="383"/>
        <v/>
      </c>
      <c r="W581" s="241"/>
      <c r="X581" s="241"/>
      <c r="Y581" s="241" t="str">
        <f t="shared" ref="Y581:Y644" si="392">IF(D581="","",IF(AND(W581&lt;&gt;"",OR(W581="Ⅱa",W581="Ⅱb")),"Ⅱ",IF(W581&lt;&gt;"",W581,IF(OR(X581="Ⅱa",X581="Ⅱb"),"Ⅱ",X581))))</f>
        <v/>
      </c>
      <c r="Z581" s="241" t="str">
        <f t="shared" ref="Z581:Z644" si="393">IF(D581="","",IF(OR(X581="Ⅱa",X581="Ⅱb"),"Ⅱ",X581))</f>
        <v/>
      </c>
      <c r="AA581" s="241" t="str">
        <f t="shared" si="384"/>
        <v/>
      </c>
      <c r="AB581" s="241" t="str">
        <f t="shared" ref="AB581:AB644" si="394">IF(D581="","",IF(X581="Ⅰ","否",IF(OR(X581="Ⅱb",X581="Ⅱa"),"要監視",IF(OR(X581="Ⅲ",X581="Ⅳ"),"要対策",""))))</f>
        <v/>
      </c>
      <c r="AC581" s="241" t="str">
        <f t="shared" ref="AC581:AC644" si="395">IF(D581="","",IF(T581="対策済","済",IF(OR(T581="新規確認",W581="Ⅰ",AND(W581="",X581="Ⅰ")),"－",IF(AND(W581&lt;&gt;"Ⅰ",X581="Ⅰ"),"済","継続"))))</f>
        <v/>
      </c>
      <c r="AD581" s="241" t="str">
        <f t="shared" ref="AD581:AD644" si="396">IF(D581="","",IF(T581="新規確認","－",INDEX($AM$4:$AQ$45,MATCH(K581,$AL$4:$AL$45,0),MATCH(X581,$AM$3:$AQ$3,0))))</f>
        <v/>
      </c>
      <c r="AE581" s="241" t="str">
        <f t="shared" si="385"/>
        <v/>
      </c>
      <c r="AF581" s="241" t="str">
        <f t="shared" si="386"/>
        <v/>
      </c>
      <c r="AG581" s="241"/>
      <c r="AH581" s="242" t="str">
        <f t="shared" si="382"/>
        <v/>
      </c>
      <c r="AI581" s="242" t="str">
        <f t="shared" ref="AI581:AI644" si="397">IF(T581="新規確認","－",IF(T581="進行が認められない",Q581,""))</f>
        <v/>
      </c>
      <c r="BG581" s="245">
        <f t="shared" ref="BG581:BG644" si="398">$D581</f>
        <v>0</v>
      </c>
      <c r="BH581" s="242">
        <f t="shared" ref="BH581:BH644" si="399">IF(AND(I581="外力",X581="Ⅳ"),"〇",0)</f>
        <v>0</v>
      </c>
      <c r="BI581" s="242">
        <f t="shared" ref="BI581:BI644" si="400">IF(AND(I581="外力",X581="Ⅲ"),"〇",0)</f>
        <v>0</v>
      </c>
      <c r="BJ581" s="242">
        <f t="shared" ref="BJ581:BJ644" si="401">IF(AND(I581="外力",X581="Ⅱa"),"〇",0)</f>
        <v>0</v>
      </c>
      <c r="BK581" s="351">
        <f t="shared" ref="BK581:BK644" si="402">IF(AND(I581="外力",X581="Ⅱb"),"〇",0)</f>
        <v>0</v>
      </c>
      <c r="BL581" s="246">
        <f t="shared" ref="BL581:BL644" si="403">IF(AND(I581="材質劣化",X581="Ⅳ"),R581,0)</f>
        <v>0</v>
      </c>
      <c r="BM581" s="243">
        <f t="shared" ref="BM581:BM644" si="404">IF(AND(I581="材質劣化",X581="Ⅲ"),R581,0)</f>
        <v>0</v>
      </c>
      <c r="BN581" s="243">
        <f t="shared" ref="BN581:BN644" si="405">IF(AND(I581="材質劣化",X581="Ⅱa"),R581,0)</f>
        <v>0</v>
      </c>
      <c r="BO581" s="247">
        <f t="shared" ref="BO581:BO644" si="406">IF(AND(I581="材質劣化",X581="Ⅱb"),R581,0)</f>
        <v>0</v>
      </c>
      <c r="BP581" s="248">
        <f t="shared" ref="BP581:BP644" si="407">IF(AND(I581="漏水",X581="Ⅳ"),R581,0)</f>
        <v>0</v>
      </c>
      <c r="BQ581" s="243">
        <f t="shared" ref="BQ581:BQ644" si="408">IF(AND(I581="漏水",X581="Ⅲ"),R581,0)</f>
        <v>0</v>
      </c>
      <c r="BR581" s="243">
        <f t="shared" ref="BR581:BR644" si="409">IF(AND(I581="漏水",X581="Ⅱa"),R581,0)</f>
        <v>0</v>
      </c>
      <c r="BS581" s="249">
        <f t="shared" ref="BS581:BS644" si="410">IF(AND(I581="漏水",X581="Ⅱb"),R581,0)</f>
        <v>0</v>
      </c>
      <c r="BT581" s="255" t="str">
        <f t="shared" si="381"/>
        <v/>
      </c>
      <c r="BU581" s="350">
        <f t="shared" ref="BU581:BU644" si="411">COUNTIFS($BG$4:$BG$3000,BT581,$BH$4:$BH$3000,"〇")</f>
        <v>0</v>
      </c>
      <c r="BV581" s="350">
        <f t="shared" ref="BV581:BV644" si="412">COUNTIFS($BG$4:$BG$3000,BT581,$BI$4:$BI$3000,"〇")</f>
        <v>0</v>
      </c>
      <c r="BW581" s="350">
        <f t="shared" ref="BW581:BW644" si="413">COUNTIFS($BG$4:$BG$3000,BT581,$BJ$4:$BJ$3000,"〇")</f>
        <v>0</v>
      </c>
      <c r="BX581" s="353">
        <f t="shared" ref="BX581:BX644" si="414">COUNTIFS($BG$4:$BG$3000,BT581,$BK$4:$BK$3000,"〇")</f>
        <v>0</v>
      </c>
      <c r="BY581" s="246">
        <f t="shared" ref="BY581:BY644" si="415">IFERROR(IF($BG580=$BG581,BY580+BL581,BL581),"")</f>
        <v>0</v>
      </c>
      <c r="BZ581" s="243">
        <f t="shared" ref="BZ581:BZ644" si="416">IFERROR(IF($BG580=$BG581,BZ580+BM581,BM581),"")</f>
        <v>0</v>
      </c>
      <c r="CA581" s="243">
        <f t="shared" ref="CA581:CA644" si="417">IFERROR(IF($BG580=$BG581,CA580+BN581,BN581),"")</f>
        <v>0</v>
      </c>
      <c r="CB581" s="247">
        <f t="shared" ref="CB581:CB644" si="418">IFERROR(IF($BG580=$BG581,CB580+BO581,BO581),"")</f>
        <v>0</v>
      </c>
      <c r="CC581" s="246">
        <f t="shared" ref="CC581:CC644" si="419">IFERROR(IF($BG580=$BG581,CC580+BP581,BP581),"")</f>
        <v>0</v>
      </c>
      <c r="CD581" s="243">
        <f t="shared" ref="CD581:CD644" si="420">IFERROR(IF($BG580=$BG581,CD580+BQ581,BQ581),"")</f>
        <v>0</v>
      </c>
      <c r="CE581" s="243">
        <f t="shared" ref="CE581:CE644" si="421">IFERROR(IF($BG580=$BG581,CE580+BR581,BR581),"")</f>
        <v>0</v>
      </c>
      <c r="CF581" s="243">
        <f t="shared" ref="CF581:CF644" si="422">IFERROR(IF($BG580=$BG581,CF580+BS581,BS581),"")</f>
        <v>0</v>
      </c>
    </row>
    <row r="582" spans="1:84" ht="20.100000000000001" customHeight="1" x14ac:dyDescent="0.15">
      <c r="A582" s="252">
        <f>IF(A581="",ROW()-3-COUNTBLANK($A$4:$A581),A581+1)</f>
        <v>579</v>
      </c>
      <c r="B582" s="253">
        <f>IF(A582="","",IF(B581="",ROW()-3-COUNTBLANK($B$4:$B581),B581+1))</f>
        <v>579</v>
      </c>
      <c r="C582" s="239" t="str">
        <f t="shared" si="387"/>
        <v>S</v>
      </c>
      <c r="D582" s="240"/>
      <c r="E582" s="241" t="str">
        <f>IF(D582="","",COUNTIF($D$4:D582,D582))</f>
        <v/>
      </c>
      <c r="F582" s="310" t="str">
        <f>IF(D582="","",VLOOKUP(D582,'様式A-2'!$B$10:$E$434,4,0))</f>
        <v/>
      </c>
      <c r="G582" s="241"/>
      <c r="H582" s="241"/>
      <c r="I582" s="241"/>
      <c r="J582" s="241"/>
      <c r="K582" s="241"/>
      <c r="L582" s="346"/>
      <c r="M582" s="346"/>
      <c r="N582" s="346"/>
      <c r="O582" s="346"/>
      <c r="P582" s="388"/>
      <c r="Q582" s="242">
        <f t="shared" si="388"/>
        <v>0</v>
      </c>
      <c r="R582" s="243">
        <f t="shared" si="389"/>
        <v>0</v>
      </c>
      <c r="S582" s="243" t="str">
        <f t="shared" si="390"/>
        <v/>
      </c>
      <c r="T582" s="241"/>
      <c r="U582" s="241" t="str">
        <f t="shared" si="391"/>
        <v/>
      </c>
      <c r="V582" s="241" t="str">
        <f t="shared" si="383"/>
        <v/>
      </c>
      <c r="W582" s="241"/>
      <c r="X582" s="241"/>
      <c r="Y582" s="241" t="str">
        <f t="shared" si="392"/>
        <v/>
      </c>
      <c r="Z582" s="241" t="str">
        <f t="shared" si="393"/>
        <v/>
      </c>
      <c r="AA582" s="241" t="str">
        <f t="shared" si="384"/>
        <v/>
      </c>
      <c r="AB582" s="241" t="str">
        <f t="shared" si="394"/>
        <v/>
      </c>
      <c r="AC582" s="241" t="str">
        <f t="shared" si="395"/>
        <v/>
      </c>
      <c r="AD582" s="241" t="str">
        <f t="shared" si="396"/>
        <v/>
      </c>
      <c r="AE582" s="241" t="str">
        <f t="shared" si="385"/>
        <v/>
      </c>
      <c r="AF582" s="241" t="str">
        <f t="shared" si="386"/>
        <v/>
      </c>
      <c r="AG582" s="241"/>
      <c r="AH582" s="242" t="str">
        <f t="shared" si="382"/>
        <v/>
      </c>
      <c r="AI582" s="242" t="str">
        <f t="shared" si="397"/>
        <v/>
      </c>
      <c r="BG582" s="245">
        <f t="shared" si="398"/>
        <v>0</v>
      </c>
      <c r="BH582" s="242">
        <f t="shared" si="399"/>
        <v>0</v>
      </c>
      <c r="BI582" s="242">
        <f t="shared" si="400"/>
        <v>0</v>
      </c>
      <c r="BJ582" s="242">
        <f t="shared" si="401"/>
        <v>0</v>
      </c>
      <c r="BK582" s="351">
        <f t="shared" si="402"/>
        <v>0</v>
      </c>
      <c r="BL582" s="246">
        <f t="shared" si="403"/>
        <v>0</v>
      </c>
      <c r="BM582" s="243">
        <f t="shared" si="404"/>
        <v>0</v>
      </c>
      <c r="BN582" s="243">
        <f t="shared" si="405"/>
        <v>0</v>
      </c>
      <c r="BO582" s="247">
        <f t="shared" si="406"/>
        <v>0</v>
      </c>
      <c r="BP582" s="248">
        <f t="shared" si="407"/>
        <v>0</v>
      </c>
      <c r="BQ582" s="243">
        <f t="shared" si="408"/>
        <v>0</v>
      </c>
      <c r="BR582" s="243">
        <f t="shared" si="409"/>
        <v>0</v>
      </c>
      <c r="BS582" s="249">
        <f t="shared" si="410"/>
        <v>0</v>
      </c>
      <c r="BT582" s="255" t="str">
        <f t="shared" ref="BT582:BT645" si="423">IF(BG582=BG583,"",BG582)</f>
        <v/>
      </c>
      <c r="BU582" s="350">
        <f t="shared" si="411"/>
        <v>0</v>
      </c>
      <c r="BV582" s="350">
        <f t="shared" si="412"/>
        <v>0</v>
      </c>
      <c r="BW582" s="350">
        <f t="shared" si="413"/>
        <v>0</v>
      </c>
      <c r="BX582" s="353">
        <f t="shared" si="414"/>
        <v>0</v>
      </c>
      <c r="BY582" s="246">
        <f t="shared" si="415"/>
        <v>0</v>
      </c>
      <c r="BZ582" s="243">
        <f t="shared" si="416"/>
        <v>0</v>
      </c>
      <c r="CA582" s="243">
        <f t="shared" si="417"/>
        <v>0</v>
      </c>
      <c r="CB582" s="247">
        <f t="shared" si="418"/>
        <v>0</v>
      </c>
      <c r="CC582" s="246">
        <f t="shared" si="419"/>
        <v>0</v>
      </c>
      <c r="CD582" s="243">
        <f t="shared" si="420"/>
        <v>0</v>
      </c>
      <c r="CE582" s="243">
        <f t="shared" si="421"/>
        <v>0</v>
      </c>
      <c r="CF582" s="243">
        <f t="shared" si="422"/>
        <v>0</v>
      </c>
    </row>
    <row r="583" spans="1:84" ht="20.100000000000001" customHeight="1" x14ac:dyDescent="0.15">
      <c r="A583" s="252">
        <f>IF(A582="",ROW()-3-COUNTBLANK($A$4:$A582),A582+1)</f>
        <v>580</v>
      </c>
      <c r="B583" s="253">
        <f>IF(A583="","",IF(B582="",ROW()-3-COUNTBLANK($B$4:$B582),B582+1))</f>
        <v>580</v>
      </c>
      <c r="C583" s="239" t="str">
        <f t="shared" si="387"/>
        <v>S</v>
      </c>
      <c r="D583" s="240"/>
      <c r="E583" s="241" t="str">
        <f>IF(D583="","",COUNTIF($D$4:D583,D583))</f>
        <v/>
      </c>
      <c r="F583" s="310" t="str">
        <f>IF(D583="","",VLOOKUP(D583,'様式A-2'!$B$10:$E$434,4,0))</f>
        <v/>
      </c>
      <c r="G583" s="241"/>
      <c r="H583" s="241"/>
      <c r="I583" s="241"/>
      <c r="J583" s="241"/>
      <c r="K583" s="241"/>
      <c r="L583" s="346"/>
      <c r="M583" s="346"/>
      <c r="N583" s="346"/>
      <c r="O583" s="346"/>
      <c r="P583" s="388"/>
      <c r="Q583" s="242">
        <f t="shared" si="388"/>
        <v>0</v>
      </c>
      <c r="R583" s="243">
        <f t="shared" si="389"/>
        <v>0</v>
      </c>
      <c r="S583" s="243" t="str">
        <f t="shared" si="390"/>
        <v/>
      </c>
      <c r="T583" s="241"/>
      <c r="U583" s="241" t="str">
        <f t="shared" si="391"/>
        <v/>
      </c>
      <c r="V583" s="241" t="str">
        <f t="shared" si="383"/>
        <v/>
      </c>
      <c r="W583" s="241"/>
      <c r="X583" s="241"/>
      <c r="Y583" s="241" t="str">
        <f t="shared" si="392"/>
        <v/>
      </c>
      <c r="Z583" s="241" t="str">
        <f t="shared" si="393"/>
        <v/>
      </c>
      <c r="AA583" s="241" t="str">
        <f t="shared" si="384"/>
        <v/>
      </c>
      <c r="AB583" s="241" t="str">
        <f t="shared" si="394"/>
        <v/>
      </c>
      <c r="AC583" s="241" t="str">
        <f t="shared" si="395"/>
        <v/>
      </c>
      <c r="AD583" s="241" t="str">
        <f t="shared" si="396"/>
        <v/>
      </c>
      <c r="AE583" s="241" t="str">
        <f t="shared" si="385"/>
        <v/>
      </c>
      <c r="AF583" s="241" t="str">
        <f t="shared" si="386"/>
        <v/>
      </c>
      <c r="AG583" s="241"/>
      <c r="AH583" s="242" t="str">
        <f t="shared" si="382"/>
        <v/>
      </c>
      <c r="AI583" s="242" t="str">
        <f t="shared" si="397"/>
        <v/>
      </c>
      <c r="BG583" s="245">
        <f t="shared" si="398"/>
        <v>0</v>
      </c>
      <c r="BH583" s="242">
        <f t="shared" si="399"/>
        <v>0</v>
      </c>
      <c r="BI583" s="242">
        <f t="shared" si="400"/>
        <v>0</v>
      </c>
      <c r="BJ583" s="242">
        <f t="shared" si="401"/>
        <v>0</v>
      </c>
      <c r="BK583" s="351">
        <f t="shared" si="402"/>
        <v>0</v>
      </c>
      <c r="BL583" s="246">
        <f t="shared" si="403"/>
        <v>0</v>
      </c>
      <c r="BM583" s="243">
        <f t="shared" si="404"/>
        <v>0</v>
      </c>
      <c r="BN583" s="243">
        <f t="shared" si="405"/>
        <v>0</v>
      </c>
      <c r="BO583" s="247">
        <f t="shared" si="406"/>
        <v>0</v>
      </c>
      <c r="BP583" s="248">
        <f t="shared" si="407"/>
        <v>0</v>
      </c>
      <c r="BQ583" s="243">
        <f t="shared" si="408"/>
        <v>0</v>
      </c>
      <c r="BR583" s="243">
        <f t="shared" si="409"/>
        <v>0</v>
      </c>
      <c r="BS583" s="249">
        <f t="shared" si="410"/>
        <v>0</v>
      </c>
      <c r="BT583" s="255" t="str">
        <f t="shared" si="423"/>
        <v/>
      </c>
      <c r="BU583" s="350">
        <f t="shared" si="411"/>
        <v>0</v>
      </c>
      <c r="BV583" s="350">
        <f t="shared" si="412"/>
        <v>0</v>
      </c>
      <c r="BW583" s="350">
        <f t="shared" si="413"/>
        <v>0</v>
      </c>
      <c r="BX583" s="353">
        <f t="shared" si="414"/>
        <v>0</v>
      </c>
      <c r="BY583" s="246">
        <f t="shared" si="415"/>
        <v>0</v>
      </c>
      <c r="BZ583" s="243">
        <f t="shared" si="416"/>
        <v>0</v>
      </c>
      <c r="CA583" s="243">
        <f t="shared" si="417"/>
        <v>0</v>
      </c>
      <c r="CB583" s="247">
        <f t="shared" si="418"/>
        <v>0</v>
      </c>
      <c r="CC583" s="246">
        <f t="shared" si="419"/>
        <v>0</v>
      </c>
      <c r="CD583" s="243">
        <f t="shared" si="420"/>
        <v>0</v>
      </c>
      <c r="CE583" s="243">
        <f t="shared" si="421"/>
        <v>0</v>
      </c>
      <c r="CF583" s="243">
        <f t="shared" si="422"/>
        <v>0</v>
      </c>
    </row>
    <row r="584" spans="1:84" ht="20.100000000000001" customHeight="1" x14ac:dyDescent="0.15">
      <c r="A584" s="252">
        <f>IF(A583="",ROW()-3-COUNTBLANK($A$4:$A583),A583+1)</f>
        <v>581</v>
      </c>
      <c r="B584" s="253">
        <f>IF(A584="","",IF(B583="",ROW()-3-COUNTBLANK($B$4:$B583),B583+1))</f>
        <v>581</v>
      </c>
      <c r="C584" s="239" t="str">
        <f t="shared" si="387"/>
        <v>S</v>
      </c>
      <c r="D584" s="240"/>
      <c r="E584" s="241" t="str">
        <f>IF(D584="","",COUNTIF($D$4:D584,D584))</f>
        <v/>
      </c>
      <c r="F584" s="310" t="str">
        <f>IF(D584="","",VLOOKUP(D584,'様式A-2'!$B$10:$E$434,4,0))</f>
        <v/>
      </c>
      <c r="G584" s="241"/>
      <c r="H584" s="241"/>
      <c r="I584" s="241"/>
      <c r="J584" s="241"/>
      <c r="K584" s="241"/>
      <c r="L584" s="346"/>
      <c r="M584" s="346"/>
      <c r="N584" s="346"/>
      <c r="O584" s="346"/>
      <c r="P584" s="388"/>
      <c r="Q584" s="242">
        <f t="shared" si="388"/>
        <v>0</v>
      </c>
      <c r="R584" s="243">
        <f t="shared" si="389"/>
        <v>0</v>
      </c>
      <c r="S584" s="243" t="str">
        <f t="shared" si="390"/>
        <v/>
      </c>
      <c r="T584" s="241"/>
      <c r="U584" s="241" t="str">
        <f t="shared" si="391"/>
        <v/>
      </c>
      <c r="V584" s="241" t="str">
        <f t="shared" si="383"/>
        <v/>
      </c>
      <c r="W584" s="241"/>
      <c r="X584" s="241"/>
      <c r="Y584" s="241" t="str">
        <f t="shared" si="392"/>
        <v/>
      </c>
      <c r="Z584" s="241" t="str">
        <f t="shared" si="393"/>
        <v/>
      </c>
      <c r="AA584" s="241" t="str">
        <f t="shared" si="384"/>
        <v/>
      </c>
      <c r="AB584" s="241" t="str">
        <f t="shared" si="394"/>
        <v/>
      </c>
      <c r="AC584" s="241" t="str">
        <f t="shared" si="395"/>
        <v/>
      </c>
      <c r="AD584" s="241" t="str">
        <f t="shared" si="396"/>
        <v/>
      </c>
      <c r="AE584" s="241" t="str">
        <f t="shared" si="385"/>
        <v/>
      </c>
      <c r="AF584" s="241" t="str">
        <f t="shared" si="386"/>
        <v/>
      </c>
      <c r="AG584" s="241"/>
      <c r="AH584" s="242" t="str">
        <f t="shared" ref="AH584:AH647" si="424">IF(D584="","",J584&amp;"、"&amp;Q584&amp;AG584)</f>
        <v/>
      </c>
      <c r="AI584" s="242" t="str">
        <f t="shared" si="397"/>
        <v/>
      </c>
      <c r="BG584" s="245">
        <f t="shared" si="398"/>
        <v>0</v>
      </c>
      <c r="BH584" s="242">
        <f t="shared" si="399"/>
        <v>0</v>
      </c>
      <c r="BI584" s="242">
        <f t="shared" si="400"/>
        <v>0</v>
      </c>
      <c r="BJ584" s="242">
        <f t="shared" si="401"/>
        <v>0</v>
      </c>
      <c r="BK584" s="351">
        <f t="shared" si="402"/>
        <v>0</v>
      </c>
      <c r="BL584" s="246">
        <f t="shared" si="403"/>
        <v>0</v>
      </c>
      <c r="BM584" s="243">
        <f t="shared" si="404"/>
        <v>0</v>
      </c>
      <c r="BN584" s="243">
        <f t="shared" si="405"/>
        <v>0</v>
      </c>
      <c r="BO584" s="247">
        <f t="shared" si="406"/>
        <v>0</v>
      </c>
      <c r="BP584" s="248">
        <f t="shared" si="407"/>
        <v>0</v>
      </c>
      <c r="BQ584" s="243">
        <f t="shared" si="408"/>
        <v>0</v>
      </c>
      <c r="BR584" s="243">
        <f t="shared" si="409"/>
        <v>0</v>
      </c>
      <c r="BS584" s="249">
        <f t="shared" si="410"/>
        <v>0</v>
      </c>
      <c r="BT584" s="255" t="str">
        <f t="shared" si="423"/>
        <v/>
      </c>
      <c r="BU584" s="350">
        <f t="shared" si="411"/>
        <v>0</v>
      </c>
      <c r="BV584" s="350">
        <f t="shared" si="412"/>
        <v>0</v>
      </c>
      <c r="BW584" s="350">
        <f t="shared" si="413"/>
        <v>0</v>
      </c>
      <c r="BX584" s="353">
        <f t="shared" si="414"/>
        <v>0</v>
      </c>
      <c r="BY584" s="246">
        <f t="shared" si="415"/>
        <v>0</v>
      </c>
      <c r="BZ584" s="243">
        <f t="shared" si="416"/>
        <v>0</v>
      </c>
      <c r="CA584" s="243">
        <f t="shared" si="417"/>
        <v>0</v>
      </c>
      <c r="CB584" s="247">
        <f t="shared" si="418"/>
        <v>0</v>
      </c>
      <c r="CC584" s="246">
        <f t="shared" si="419"/>
        <v>0</v>
      </c>
      <c r="CD584" s="243">
        <f t="shared" si="420"/>
        <v>0</v>
      </c>
      <c r="CE584" s="243">
        <f t="shared" si="421"/>
        <v>0</v>
      </c>
      <c r="CF584" s="243">
        <f t="shared" si="422"/>
        <v>0</v>
      </c>
    </row>
    <row r="585" spans="1:84" ht="20.100000000000001" customHeight="1" x14ac:dyDescent="0.15">
      <c r="A585" s="252">
        <f>IF(A584="",ROW()-3-COUNTBLANK($A$4:$A584),A584+1)</f>
        <v>582</v>
      </c>
      <c r="B585" s="253">
        <f>IF(A585="","",IF(B584="",ROW()-3-COUNTBLANK($B$4:$B584),B584+1))</f>
        <v>582</v>
      </c>
      <c r="C585" s="239" t="str">
        <f t="shared" si="387"/>
        <v>S</v>
      </c>
      <c r="D585" s="240"/>
      <c r="E585" s="241" t="str">
        <f>IF(D585="","",COUNTIF($D$4:D585,D585))</f>
        <v/>
      </c>
      <c r="F585" s="310" t="str">
        <f>IF(D585="","",VLOOKUP(D585,'様式A-2'!$B$10:$E$434,4,0))</f>
        <v/>
      </c>
      <c r="G585" s="241"/>
      <c r="H585" s="241"/>
      <c r="I585" s="241"/>
      <c r="J585" s="241"/>
      <c r="K585" s="241"/>
      <c r="L585" s="346"/>
      <c r="M585" s="346"/>
      <c r="N585" s="346"/>
      <c r="O585" s="346"/>
      <c r="P585" s="388"/>
      <c r="Q585" s="242">
        <f t="shared" si="388"/>
        <v>0</v>
      </c>
      <c r="R585" s="243">
        <f t="shared" si="389"/>
        <v>0</v>
      </c>
      <c r="S585" s="243" t="str">
        <f t="shared" si="390"/>
        <v/>
      </c>
      <c r="T585" s="241"/>
      <c r="U585" s="241" t="str">
        <f t="shared" si="391"/>
        <v/>
      </c>
      <c r="V585" s="241" t="str">
        <f t="shared" si="383"/>
        <v/>
      </c>
      <c r="W585" s="241"/>
      <c r="X585" s="241"/>
      <c r="Y585" s="241" t="str">
        <f t="shared" si="392"/>
        <v/>
      </c>
      <c r="Z585" s="241" t="str">
        <f t="shared" si="393"/>
        <v/>
      </c>
      <c r="AA585" s="241" t="str">
        <f t="shared" si="384"/>
        <v/>
      </c>
      <c r="AB585" s="241" t="str">
        <f t="shared" si="394"/>
        <v/>
      </c>
      <c r="AC585" s="241" t="str">
        <f t="shared" si="395"/>
        <v/>
      </c>
      <c r="AD585" s="241" t="str">
        <f t="shared" si="396"/>
        <v/>
      </c>
      <c r="AE585" s="241" t="str">
        <f t="shared" si="385"/>
        <v/>
      </c>
      <c r="AF585" s="241" t="str">
        <f t="shared" si="386"/>
        <v/>
      </c>
      <c r="AG585" s="241"/>
      <c r="AH585" s="242" t="str">
        <f t="shared" si="424"/>
        <v/>
      </c>
      <c r="AI585" s="242" t="str">
        <f t="shared" si="397"/>
        <v/>
      </c>
      <c r="BG585" s="245">
        <f t="shared" si="398"/>
        <v>0</v>
      </c>
      <c r="BH585" s="242">
        <f t="shared" si="399"/>
        <v>0</v>
      </c>
      <c r="BI585" s="242">
        <f t="shared" si="400"/>
        <v>0</v>
      </c>
      <c r="BJ585" s="242">
        <f t="shared" si="401"/>
        <v>0</v>
      </c>
      <c r="BK585" s="351">
        <f t="shared" si="402"/>
        <v>0</v>
      </c>
      <c r="BL585" s="246">
        <f t="shared" si="403"/>
        <v>0</v>
      </c>
      <c r="BM585" s="243">
        <f t="shared" si="404"/>
        <v>0</v>
      </c>
      <c r="BN585" s="243">
        <f t="shared" si="405"/>
        <v>0</v>
      </c>
      <c r="BO585" s="247">
        <f t="shared" si="406"/>
        <v>0</v>
      </c>
      <c r="BP585" s="248">
        <f t="shared" si="407"/>
        <v>0</v>
      </c>
      <c r="BQ585" s="243">
        <f t="shared" si="408"/>
        <v>0</v>
      </c>
      <c r="BR585" s="243">
        <f t="shared" si="409"/>
        <v>0</v>
      </c>
      <c r="BS585" s="249">
        <f t="shared" si="410"/>
        <v>0</v>
      </c>
      <c r="BT585" s="255" t="str">
        <f t="shared" si="423"/>
        <v/>
      </c>
      <c r="BU585" s="350">
        <f t="shared" si="411"/>
        <v>0</v>
      </c>
      <c r="BV585" s="350">
        <f t="shared" si="412"/>
        <v>0</v>
      </c>
      <c r="BW585" s="350">
        <f t="shared" si="413"/>
        <v>0</v>
      </c>
      <c r="BX585" s="353">
        <f t="shared" si="414"/>
        <v>0</v>
      </c>
      <c r="BY585" s="246">
        <f t="shared" si="415"/>
        <v>0</v>
      </c>
      <c r="BZ585" s="243">
        <f t="shared" si="416"/>
        <v>0</v>
      </c>
      <c r="CA585" s="243">
        <f t="shared" si="417"/>
        <v>0</v>
      </c>
      <c r="CB585" s="247">
        <f t="shared" si="418"/>
        <v>0</v>
      </c>
      <c r="CC585" s="246">
        <f t="shared" si="419"/>
        <v>0</v>
      </c>
      <c r="CD585" s="243">
        <f t="shared" si="420"/>
        <v>0</v>
      </c>
      <c r="CE585" s="243">
        <f t="shared" si="421"/>
        <v>0</v>
      </c>
      <c r="CF585" s="243">
        <f t="shared" si="422"/>
        <v>0</v>
      </c>
    </row>
    <row r="586" spans="1:84" ht="20.100000000000001" customHeight="1" x14ac:dyDescent="0.15">
      <c r="A586" s="252">
        <f>IF(A585="",ROW()-3-COUNTBLANK($A$4:$A585),A585+1)</f>
        <v>583</v>
      </c>
      <c r="B586" s="253">
        <f>IF(A586="","",IF(B585="",ROW()-3-COUNTBLANK($B$4:$B585),B585+1))</f>
        <v>583</v>
      </c>
      <c r="C586" s="239" t="str">
        <f t="shared" si="387"/>
        <v>S</v>
      </c>
      <c r="D586" s="240"/>
      <c r="E586" s="241" t="str">
        <f>IF(D586="","",COUNTIF($D$4:D586,D586))</f>
        <v/>
      </c>
      <c r="F586" s="310" t="str">
        <f>IF(D586="","",VLOOKUP(D586,'様式A-2'!$B$10:$E$434,4,0))</f>
        <v/>
      </c>
      <c r="G586" s="241"/>
      <c r="H586" s="241"/>
      <c r="I586" s="241"/>
      <c r="J586" s="241"/>
      <c r="K586" s="241"/>
      <c r="L586" s="346"/>
      <c r="M586" s="346"/>
      <c r="N586" s="346"/>
      <c r="O586" s="346"/>
      <c r="P586" s="388"/>
      <c r="Q586" s="242">
        <f t="shared" si="388"/>
        <v>0</v>
      </c>
      <c r="R586" s="243">
        <f t="shared" si="389"/>
        <v>0</v>
      </c>
      <c r="S586" s="243" t="str">
        <f t="shared" si="390"/>
        <v/>
      </c>
      <c r="T586" s="241"/>
      <c r="U586" s="241" t="str">
        <f t="shared" si="391"/>
        <v/>
      </c>
      <c r="V586" s="241" t="str">
        <f t="shared" si="383"/>
        <v/>
      </c>
      <c r="W586" s="241"/>
      <c r="X586" s="241"/>
      <c r="Y586" s="241" t="str">
        <f t="shared" si="392"/>
        <v/>
      </c>
      <c r="Z586" s="241" t="str">
        <f t="shared" si="393"/>
        <v/>
      </c>
      <c r="AA586" s="241" t="str">
        <f t="shared" si="384"/>
        <v/>
      </c>
      <c r="AB586" s="241" t="str">
        <f t="shared" si="394"/>
        <v/>
      </c>
      <c r="AC586" s="241" t="str">
        <f t="shared" si="395"/>
        <v/>
      </c>
      <c r="AD586" s="241" t="str">
        <f t="shared" si="396"/>
        <v/>
      </c>
      <c r="AE586" s="241" t="str">
        <f t="shared" si="385"/>
        <v/>
      </c>
      <c r="AF586" s="241" t="str">
        <f t="shared" si="386"/>
        <v/>
      </c>
      <c r="AG586" s="241"/>
      <c r="AH586" s="242" t="str">
        <f t="shared" si="424"/>
        <v/>
      </c>
      <c r="AI586" s="242" t="str">
        <f t="shared" si="397"/>
        <v/>
      </c>
      <c r="BG586" s="245">
        <f t="shared" si="398"/>
        <v>0</v>
      </c>
      <c r="BH586" s="242">
        <f t="shared" si="399"/>
        <v>0</v>
      </c>
      <c r="BI586" s="242">
        <f t="shared" si="400"/>
        <v>0</v>
      </c>
      <c r="BJ586" s="242">
        <f t="shared" si="401"/>
        <v>0</v>
      </c>
      <c r="BK586" s="351">
        <f t="shared" si="402"/>
        <v>0</v>
      </c>
      <c r="BL586" s="246">
        <f t="shared" si="403"/>
        <v>0</v>
      </c>
      <c r="BM586" s="243">
        <f t="shared" si="404"/>
        <v>0</v>
      </c>
      <c r="BN586" s="243">
        <f t="shared" si="405"/>
        <v>0</v>
      </c>
      <c r="BO586" s="247">
        <f t="shared" si="406"/>
        <v>0</v>
      </c>
      <c r="BP586" s="248">
        <f t="shared" si="407"/>
        <v>0</v>
      </c>
      <c r="BQ586" s="243">
        <f t="shared" si="408"/>
        <v>0</v>
      </c>
      <c r="BR586" s="243">
        <f t="shared" si="409"/>
        <v>0</v>
      </c>
      <c r="BS586" s="249">
        <f t="shared" si="410"/>
        <v>0</v>
      </c>
      <c r="BT586" s="255" t="str">
        <f t="shared" si="423"/>
        <v/>
      </c>
      <c r="BU586" s="350">
        <f t="shared" si="411"/>
        <v>0</v>
      </c>
      <c r="BV586" s="350">
        <f t="shared" si="412"/>
        <v>0</v>
      </c>
      <c r="BW586" s="350">
        <f t="shared" si="413"/>
        <v>0</v>
      </c>
      <c r="BX586" s="353">
        <f t="shared" si="414"/>
        <v>0</v>
      </c>
      <c r="BY586" s="246">
        <f t="shared" si="415"/>
        <v>0</v>
      </c>
      <c r="BZ586" s="243">
        <f t="shared" si="416"/>
        <v>0</v>
      </c>
      <c r="CA586" s="243">
        <f t="shared" si="417"/>
        <v>0</v>
      </c>
      <c r="CB586" s="247">
        <f t="shared" si="418"/>
        <v>0</v>
      </c>
      <c r="CC586" s="246">
        <f t="shared" si="419"/>
        <v>0</v>
      </c>
      <c r="CD586" s="243">
        <f t="shared" si="420"/>
        <v>0</v>
      </c>
      <c r="CE586" s="243">
        <f t="shared" si="421"/>
        <v>0</v>
      </c>
      <c r="CF586" s="243">
        <f t="shared" si="422"/>
        <v>0</v>
      </c>
    </row>
    <row r="587" spans="1:84" ht="20.100000000000001" customHeight="1" x14ac:dyDescent="0.15">
      <c r="A587" s="252">
        <f>IF(A586="",ROW()-3-COUNTBLANK($A$4:$A586),A586+1)</f>
        <v>584</v>
      </c>
      <c r="B587" s="253">
        <f>IF(A587="","",IF(B586="",ROW()-3-COUNTBLANK($B$4:$B586),B586+1))</f>
        <v>584</v>
      </c>
      <c r="C587" s="239" t="str">
        <f t="shared" si="387"/>
        <v>S</v>
      </c>
      <c r="D587" s="240"/>
      <c r="E587" s="241" t="str">
        <f>IF(D587="","",COUNTIF($D$4:D587,D587))</f>
        <v/>
      </c>
      <c r="F587" s="310" t="str">
        <f>IF(D587="","",VLOOKUP(D587,'様式A-2'!$B$10:$E$434,4,0))</f>
        <v/>
      </c>
      <c r="G587" s="241"/>
      <c r="H587" s="241"/>
      <c r="I587" s="241"/>
      <c r="J587" s="241"/>
      <c r="K587" s="241"/>
      <c r="L587" s="346"/>
      <c r="M587" s="346"/>
      <c r="N587" s="346"/>
      <c r="O587" s="346"/>
      <c r="P587" s="388"/>
      <c r="Q587" s="242">
        <f t="shared" si="388"/>
        <v>0</v>
      </c>
      <c r="R587" s="243">
        <f t="shared" si="389"/>
        <v>0</v>
      </c>
      <c r="S587" s="243" t="str">
        <f t="shared" si="390"/>
        <v/>
      </c>
      <c r="T587" s="241"/>
      <c r="U587" s="241" t="str">
        <f t="shared" si="391"/>
        <v/>
      </c>
      <c r="V587" s="241" t="str">
        <f t="shared" si="383"/>
        <v/>
      </c>
      <c r="W587" s="241"/>
      <c r="X587" s="241"/>
      <c r="Y587" s="241" t="str">
        <f t="shared" si="392"/>
        <v/>
      </c>
      <c r="Z587" s="241" t="str">
        <f t="shared" si="393"/>
        <v/>
      </c>
      <c r="AA587" s="241" t="str">
        <f t="shared" si="384"/>
        <v/>
      </c>
      <c r="AB587" s="241" t="str">
        <f t="shared" si="394"/>
        <v/>
      </c>
      <c r="AC587" s="241" t="str">
        <f t="shared" si="395"/>
        <v/>
      </c>
      <c r="AD587" s="241" t="str">
        <f t="shared" si="396"/>
        <v/>
      </c>
      <c r="AE587" s="241" t="str">
        <f t="shared" si="385"/>
        <v/>
      </c>
      <c r="AF587" s="241" t="str">
        <f t="shared" si="386"/>
        <v/>
      </c>
      <c r="AG587" s="241"/>
      <c r="AH587" s="242" t="str">
        <f t="shared" si="424"/>
        <v/>
      </c>
      <c r="AI587" s="242" t="str">
        <f t="shared" si="397"/>
        <v/>
      </c>
      <c r="BG587" s="245">
        <f t="shared" si="398"/>
        <v>0</v>
      </c>
      <c r="BH587" s="242">
        <f t="shared" si="399"/>
        <v>0</v>
      </c>
      <c r="BI587" s="242">
        <f t="shared" si="400"/>
        <v>0</v>
      </c>
      <c r="BJ587" s="242">
        <f t="shared" si="401"/>
        <v>0</v>
      </c>
      <c r="BK587" s="351">
        <f t="shared" si="402"/>
        <v>0</v>
      </c>
      <c r="BL587" s="246">
        <f t="shared" si="403"/>
        <v>0</v>
      </c>
      <c r="BM587" s="243">
        <f t="shared" si="404"/>
        <v>0</v>
      </c>
      <c r="BN587" s="243">
        <f t="shared" si="405"/>
        <v>0</v>
      </c>
      <c r="BO587" s="247">
        <f t="shared" si="406"/>
        <v>0</v>
      </c>
      <c r="BP587" s="248">
        <f t="shared" si="407"/>
        <v>0</v>
      </c>
      <c r="BQ587" s="243">
        <f t="shared" si="408"/>
        <v>0</v>
      </c>
      <c r="BR587" s="243">
        <f t="shared" si="409"/>
        <v>0</v>
      </c>
      <c r="BS587" s="249">
        <f t="shared" si="410"/>
        <v>0</v>
      </c>
      <c r="BT587" s="255" t="str">
        <f t="shared" si="423"/>
        <v/>
      </c>
      <c r="BU587" s="350">
        <f t="shared" si="411"/>
        <v>0</v>
      </c>
      <c r="BV587" s="350">
        <f t="shared" si="412"/>
        <v>0</v>
      </c>
      <c r="BW587" s="350">
        <f t="shared" si="413"/>
        <v>0</v>
      </c>
      <c r="BX587" s="353">
        <f t="shared" si="414"/>
        <v>0</v>
      </c>
      <c r="BY587" s="246">
        <f t="shared" si="415"/>
        <v>0</v>
      </c>
      <c r="BZ587" s="243">
        <f t="shared" si="416"/>
        <v>0</v>
      </c>
      <c r="CA587" s="243">
        <f t="shared" si="417"/>
        <v>0</v>
      </c>
      <c r="CB587" s="247">
        <f t="shared" si="418"/>
        <v>0</v>
      </c>
      <c r="CC587" s="246">
        <f t="shared" si="419"/>
        <v>0</v>
      </c>
      <c r="CD587" s="243">
        <f t="shared" si="420"/>
        <v>0</v>
      </c>
      <c r="CE587" s="243">
        <f t="shared" si="421"/>
        <v>0</v>
      </c>
      <c r="CF587" s="243">
        <f t="shared" si="422"/>
        <v>0</v>
      </c>
    </row>
    <row r="588" spans="1:84" ht="20.100000000000001" customHeight="1" x14ac:dyDescent="0.15">
      <c r="A588" s="252">
        <f>IF(A587="",ROW()-3-COUNTBLANK($A$4:$A587),A587+1)</f>
        <v>585</v>
      </c>
      <c r="B588" s="253">
        <f>IF(A588="","",IF(B587="",ROW()-3-COUNTBLANK($B$4:$B587),B587+1))</f>
        <v>585</v>
      </c>
      <c r="C588" s="239" t="str">
        <f t="shared" si="387"/>
        <v>S</v>
      </c>
      <c r="D588" s="240"/>
      <c r="E588" s="241" t="str">
        <f>IF(D588="","",COUNTIF($D$4:D588,D588))</f>
        <v/>
      </c>
      <c r="F588" s="310" t="str">
        <f>IF(D588="","",VLOOKUP(D588,'様式A-2'!$B$10:$E$434,4,0))</f>
        <v/>
      </c>
      <c r="G588" s="241"/>
      <c r="H588" s="241"/>
      <c r="I588" s="241"/>
      <c r="J588" s="241"/>
      <c r="K588" s="241"/>
      <c r="L588" s="346"/>
      <c r="M588" s="346"/>
      <c r="N588" s="346"/>
      <c r="O588" s="346"/>
      <c r="P588" s="388"/>
      <c r="Q588" s="242">
        <f t="shared" si="388"/>
        <v>0</v>
      </c>
      <c r="R588" s="243">
        <f t="shared" si="389"/>
        <v>0</v>
      </c>
      <c r="S588" s="243" t="str">
        <f t="shared" si="390"/>
        <v/>
      </c>
      <c r="T588" s="241"/>
      <c r="U588" s="241" t="str">
        <f t="shared" si="391"/>
        <v/>
      </c>
      <c r="V588" s="241" t="str">
        <f t="shared" si="383"/>
        <v/>
      </c>
      <c r="W588" s="241"/>
      <c r="X588" s="241"/>
      <c r="Y588" s="241" t="str">
        <f t="shared" si="392"/>
        <v/>
      </c>
      <c r="Z588" s="241" t="str">
        <f t="shared" si="393"/>
        <v/>
      </c>
      <c r="AA588" s="241" t="str">
        <f t="shared" si="384"/>
        <v/>
      </c>
      <c r="AB588" s="241" t="str">
        <f t="shared" si="394"/>
        <v/>
      </c>
      <c r="AC588" s="241" t="str">
        <f t="shared" si="395"/>
        <v/>
      </c>
      <c r="AD588" s="241" t="str">
        <f t="shared" si="396"/>
        <v/>
      </c>
      <c r="AE588" s="241" t="str">
        <f t="shared" si="385"/>
        <v/>
      </c>
      <c r="AF588" s="241" t="str">
        <f t="shared" si="386"/>
        <v/>
      </c>
      <c r="AG588" s="241"/>
      <c r="AH588" s="242" t="str">
        <f t="shared" si="424"/>
        <v/>
      </c>
      <c r="AI588" s="242" t="str">
        <f t="shared" si="397"/>
        <v/>
      </c>
      <c r="BG588" s="245">
        <f t="shared" si="398"/>
        <v>0</v>
      </c>
      <c r="BH588" s="242">
        <f t="shared" si="399"/>
        <v>0</v>
      </c>
      <c r="BI588" s="242">
        <f t="shared" si="400"/>
        <v>0</v>
      </c>
      <c r="BJ588" s="242">
        <f t="shared" si="401"/>
        <v>0</v>
      </c>
      <c r="BK588" s="351">
        <f t="shared" si="402"/>
        <v>0</v>
      </c>
      <c r="BL588" s="246">
        <f t="shared" si="403"/>
        <v>0</v>
      </c>
      <c r="BM588" s="243">
        <f t="shared" si="404"/>
        <v>0</v>
      </c>
      <c r="BN588" s="243">
        <f t="shared" si="405"/>
        <v>0</v>
      </c>
      <c r="BO588" s="247">
        <f t="shared" si="406"/>
        <v>0</v>
      </c>
      <c r="BP588" s="248">
        <f t="shared" si="407"/>
        <v>0</v>
      </c>
      <c r="BQ588" s="243">
        <f t="shared" si="408"/>
        <v>0</v>
      </c>
      <c r="BR588" s="243">
        <f t="shared" si="409"/>
        <v>0</v>
      </c>
      <c r="BS588" s="249">
        <f t="shared" si="410"/>
        <v>0</v>
      </c>
      <c r="BT588" s="255" t="str">
        <f t="shared" si="423"/>
        <v/>
      </c>
      <c r="BU588" s="350">
        <f t="shared" si="411"/>
        <v>0</v>
      </c>
      <c r="BV588" s="350">
        <f t="shared" si="412"/>
        <v>0</v>
      </c>
      <c r="BW588" s="350">
        <f t="shared" si="413"/>
        <v>0</v>
      </c>
      <c r="BX588" s="353">
        <f t="shared" si="414"/>
        <v>0</v>
      </c>
      <c r="BY588" s="246">
        <f t="shared" si="415"/>
        <v>0</v>
      </c>
      <c r="BZ588" s="243">
        <f t="shared" si="416"/>
        <v>0</v>
      </c>
      <c r="CA588" s="243">
        <f t="shared" si="417"/>
        <v>0</v>
      </c>
      <c r="CB588" s="247">
        <f t="shared" si="418"/>
        <v>0</v>
      </c>
      <c r="CC588" s="246">
        <f t="shared" si="419"/>
        <v>0</v>
      </c>
      <c r="CD588" s="243">
        <f t="shared" si="420"/>
        <v>0</v>
      </c>
      <c r="CE588" s="243">
        <f t="shared" si="421"/>
        <v>0</v>
      </c>
      <c r="CF588" s="243">
        <f t="shared" si="422"/>
        <v>0</v>
      </c>
    </row>
    <row r="589" spans="1:84" ht="20.100000000000001" customHeight="1" x14ac:dyDescent="0.15">
      <c r="A589" s="252">
        <f>IF(A588="",ROW()-3-COUNTBLANK($A$4:$A588),A588+1)</f>
        <v>586</v>
      </c>
      <c r="B589" s="253">
        <f>IF(A589="","",IF(B588="",ROW()-3-COUNTBLANK($B$4:$B588),B588+1))</f>
        <v>586</v>
      </c>
      <c r="C589" s="239" t="str">
        <f t="shared" si="387"/>
        <v>S</v>
      </c>
      <c r="D589" s="240"/>
      <c r="E589" s="241" t="str">
        <f>IF(D589="","",COUNTIF($D$4:D589,D589))</f>
        <v/>
      </c>
      <c r="F589" s="310" t="str">
        <f>IF(D589="","",VLOOKUP(D589,'様式A-2'!$B$10:$E$434,4,0))</f>
        <v/>
      </c>
      <c r="G589" s="241"/>
      <c r="H589" s="241"/>
      <c r="I589" s="241"/>
      <c r="J589" s="241"/>
      <c r="K589" s="241"/>
      <c r="L589" s="346"/>
      <c r="M589" s="346"/>
      <c r="N589" s="346"/>
      <c r="O589" s="346"/>
      <c r="P589" s="388"/>
      <c r="Q589" s="242">
        <f t="shared" si="388"/>
        <v>0</v>
      </c>
      <c r="R589" s="243">
        <f t="shared" si="389"/>
        <v>0</v>
      </c>
      <c r="S589" s="243" t="str">
        <f t="shared" si="390"/>
        <v/>
      </c>
      <c r="T589" s="241"/>
      <c r="U589" s="241" t="str">
        <f t="shared" si="391"/>
        <v/>
      </c>
      <c r="V589" s="241" t="str">
        <f t="shared" si="383"/>
        <v/>
      </c>
      <c r="W589" s="241"/>
      <c r="X589" s="241"/>
      <c r="Y589" s="241" t="str">
        <f t="shared" si="392"/>
        <v/>
      </c>
      <c r="Z589" s="241" t="str">
        <f t="shared" si="393"/>
        <v/>
      </c>
      <c r="AA589" s="241" t="str">
        <f t="shared" si="384"/>
        <v/>
      </c>
      <c r="AB589" s="241" t="str">
        <f t="shared" si="394"/>
        <v/>
      </c>
      <c r="AC589" s="241" t="str">
        <f t="shared" si="395"/>
        <v/>
      </c>
      <c r="AD589" s="241" t="str">
        <f t="shared" si="396"/>
        <v/>
      </c>
      <c r="AE589" s="241" t="str">
        <f t="shared" si="385"/>
        <v/>
      </c>
      <c r="AF589" s="241" t="str">
        <f t="shared" si="386"/>
        <v/>
      </c>
      <c r="AG589" s="241"/>
      <c r="AH589" s="242" t="str">
        <f t="shared" si="424"/>
        <v/>
      </c>
      <c r="AI589" s="242" t="str">
        <f t="shared" si="397"/>
        <v/>
      </c>
      <c r="BG589" s="245">
        <f t="shared" si="398"/>
        <v>0</v>
      </c>
      <c r="BH589" s="242">
        <f t="shared" si="399"/>
        <v>0</v>
      </c>
      <c r="BI589" s="242">
        <f t="shared" si="400"/>
        <v>0</v>
      </c>
      <c r="BJ589" s="242">
        <f t="shared" si="401"/>
        <v>0</v>
      </c>
      <c r="BK589" s="351">
        <f t="shared" si="402"/>
        <v>0</v>
      </c>
      <c r="BL589" s="246">
        <f t="shared" si="403"/>
        <v>0</v>
      </c>
      <c r="BM589" s="243">
        <f t="shared" si="404"/>
        <v>0</v>
      </c>
      <c r="BN589" s="243">
        <f t="shared" si="405"/>
        <v>0</v>
      </c>
      <c r="BO589" s="247">
        <f t="shared" si="406"/>
        <v>0</v>
      </c>
      <c r="BP589" s="248">
        <f t="shared" si="407"/>
        <v>0</v>
      </c>
      <c r="BQ589" s="243">
        <f t="shared" si="408"/>
        <v>0</v>
      </c>
      <c r="BR589" s="243">
        <f t="shared" si="409"/>
        <v>0</v>
      </c>
      <c r="BS589" s="249">
        <f t="shared" si="410"/>
        <v>0</v>
      </c>
      <c r="BT589" s="255" t="str">
        <f t="shared" si="423"/>
        <v/>
      </c>
      <c r="BU589" s="350">
        <f t="shared" si="411"/>
        <v>0</v>
      </c>
      <c r="BV589" s="350">
        <f t="shared" si="412"/>
        <v>0</v>
      </c>
      <c r="BW589" s="350">
        <f t="shared" si="413"/>
        <v>0</v>
      </c>
      <c r="BX589" s="353">
        <f t="shared" si="414"/>
        <v>0</v>
      </c>
      <c r="BY589" s="246">
        <f t="shared" si="415"/>
        <v>0</v>
      </c>
      <c r="BZ589" s="243">
        <f t="shared" si="416"/>
        <v>0</v>
      </c>
      <c r="CA589" s="243">
        <f t="shared" si="417"/>
        <v>0</v>
      </c>
      <c r="CB589" s="247">
        <f t="shared" si="418"/>
        <v>0</v>
      </c>
      <c r="CC589" s="246">
        <f t="shared" si="419"/>
        <v>0</v>
      </c>
      <c r="CD589" s="243">
        <f t="shared" si="420"/>
        <v>0</v>
      </c>
      <c r="CE589" s="243">
        <f t="shared" si="421"/>
        <v>0</v>
      </c>
      <c r="CF589" s="243">
        <f t="shared" si="422"/>
        <v>0</v>
      </c>
    </row>
    <row r="590" spans="1:84" ht="20.100000000000001" customHeight="1" x14ac:dyDescent="0.15">
      <c r="A590" s="252">
        <f>IF(A589="",ROW()-3-COUNTBLANK($A$4:$A589),A589+1)</f>
        <v>587</v>
      </c>
      <c r="B590" s="253">
        <f>IF(A590="","",IF(B589="",ROW()-3-COUNTBLANK($B$4:$B589),B589+1))</f>
        <v>587</v>
      </c>
      <c r="C590" s="239" t="str">
        <f t="shared" si="387"/>
        <v>S</v>
      </c>
      <c r="D590" s="240"/>
      <c r="E590" s="241" t="str">
        <f>IF(D590="","",COUNTIF($D$4:D590,D590))</f>
        <v/>
      </c>
      <c r="F590" s="310" t="str">
        <f>IF(D590="","",VLOOKUP(D590,'様式A-2'!$B$10:$E$434,4,0))</f>
        <v/>
      </c>
      <c r="G590" s="241"/>
      <c r="H590" s="241"/>
      <c r="I590" s="241"/>
      <c r="J590" s="241"/>
      <c r="K590" s="241"/>
      <c r="L590" s="346"/>
      <c r="M590" s="346"/>
      <c r="N590" s="346"/>
      <c r="O590" s="346"/>
      <c r="P590" s="388"/>
      <c r="Q590" s="242">
        <f t="shared" si="388"/>
        <v>0</v>
      </c>
      <c r="R590" s="243">
        <f t="shared" si="389"/>
        <v>0</v>
      </c>
      <c r="S590" s="243" t="str">
        <f t="shared" si="390"/>
        <v/>
      </c>
      <c r="T590" s="241"/>
      <c r="U590" s="241" t="str">
        <f t="shared" si="391"/>
        <v/>
      </c>
      <c r="V590" s="241" t="str">
        <f t="shared" si="383"/>
        <v/>
      </c>
      <c r="W590" s="241"/>
      <c r="X590" s="241"/>
      <c r="Y590" s="241" t="str">
        <f t="shared" si="392"/>
        <v/>
      </c>
      <c r="Z590" s="241" t="str">
        <f t="shared" si="393"/>
        <v/>
      </c>
      <c r="AA590" s="241" t="str">
        <f t="shared" si="384"/>
        <v/>
      </c>
      <c r="AB590" s="241" t="str">
        <f t="shared" si="394"/>
        <v/>
      </c>
      <c r="AC590" s="241" t="str">
        <f t="shared" si="395"/>
        <v/>
      </c>
      <c r="AD590" s="241" t="str">
        <f t="shared" si="396"/>
        <v/>
      </c>
      <c r="AE590" s="241" t="str">
        <f t="shared" si="385"/>
        <v/>
      </c>
      <c r="AF590" s="241" t="str">
        <f t="shared" si="386"/>
        <v/>
      </c>
      <c r="AG590" s="241"/>
      <c r="AH590" s="242" t="str">
        <f t="shared" si="424"/>
        <v/>
      </c>
      <c r="AI590" s="242" t="str">
        <f t="shared" si="397"/>
        <v/>
      </c>
      <c r="BG590" s="245">
        <f t="shared" si="398"/>
        <v>0</v>
      </c>
      <c r="BH590" s="242">
        <f t="shared" si="399"/>
        <v>0</v>
      </c>
      <c r="BI590" s="242">
        <f t="shared" si="400"/>
        <v>0</v>
      </c>
      <c r="BJ590" s="242">
        <f t="shared" si="401"/>
        <v>0</v>
      </c>
      <c r="BK590" s="351">
        <f t="shared" si="402"/>
        <v>0</v>
      </c>
      <c r="BL590" s="246">
        <f t="shared" si="403"/>
        <v>0</v>
      </c>
      <c r="BM590" s="243">
        <f t="shared" si="404"/>
        <v>0</v>
      </c>
      <c r="BN590" s="243">
        <f t="shared" si="405"/>
        <v>0</v>
      </c>
      <c r="BO590" s="247">
        <f t="shared" si="406"/>
        <v>0</v>
      </c>
      <c r="BP590" s="248">
        <f t="shared" si="407"/>
        <v>0</v>
      </c>
      <c r="BQ590" s="243">
        <f t="shared" si="408"/>
        <v>0</v>
      </c>
      <c r="BR590" s="243">
        <f t="shared" si="409"/>
        <v>0</v>
      </c>
      <c r="BS590" s="249">
        <f t="shared" si="410"/>
        <v>0</v>
      </c>
      <c r="BT590" s="255" t="str">
        <f t="shared" si="423"/>
        <v/>
      </c>
      <c r="BU590" s="350">
        <f t="shared" si="411"/>
        <v>0</v>
      </c>
      <c r="BV590" s="350">
        <f t="shared" si="412"/>
        <v>0</v>
      </c>
      <c r="BW590" s="350">
        <f t="shared" si="413"/>
        <v>0</v>
      </c>
      <c r="BX590" s="353">
        <f t="shared" si="414"/>
        <v>0</v>
      </c>
      <c r="BY590" s="246">
        <f t="shared" si="415"/>
        <v>0</v>
      </c>
      <c r="BZ590" s="243">
        <f t="shared" si="416"/>
        <v>0</v>
      </c>
      <c r="CA590" s="243">
        <f t="shared" si="417"/>
        <v>0</v>
      </c>
      <c r="CB590" s="247">
        <f t="shared" si="418"/>
        <v>0</v>
      </c>
      <c r="CC590" s="246">
        <f t="shared" si="419"/>
        <v>0</v>
      </c>
      <c r="CD590" s="243">
        <f t="shared" si="420"/>
        <v>0</v>
      </c>
      <c r="CE590" s="243">
        <f t="shared" si="421"/>
        <v>0</v>
      </c>
      <c r="CF590" s="243">
        <f t="shared" si="422"/>
        <v>0</v>
      </c>
    </row>
    <row r="591" spans="1:84" ht="20.100000000000001" customHeight="1" x14ac:dyDescent="0.15">
      <c r="A591" s="252">
        <f>IF(A590="",ROW()-3-COUNTBLANK($A$4:$A590),A590+1)</f>
        <v>588</v>
      </c>
      <c r="B591" s="253">
        <f>IF(A591="","",IF(B590="",ROW()-3-COUNTBLANK($B$4:$B590),B590+1))</f>
        <v>588</v>
      </c>
      <c r="C591" s="239" t="str">
        <f t="shared" si="387"/>
        <v>S</v>
      </c>
      <c r="D591" s="240"/>
      <c r="E591" s="241" t="str">
        <f>IF(D591="","",COUNTIF($D$4:D591,D591))</f>
        <v/>
      </c>
      <c r="F591" s="310" t="str">
        <f>IF(D591="","",VLOOKUP(D591,'様式A-2'!$B$10:$E$434,4,0))</f>
        <v/>
      </c>
      <c r="G591" s="241"/>
      <c r="H591" s="241"/>
      <c r="I591" s="241"/>
      <c r="J591" s="241"/>
      <c r="K591" s="241"/>
      <c r="L591" s="346"/>
      <c r="M591" s="346"/>
      <c r="N591" s="346"/>
      <c r="O591" s="346"/>
      <c r="P591" s="388"/>
      <c r="Q591" s="242">
        <f t="shared" si="388"/>
        <v>0</v>
      </c>
      <c r="R591" s="243">
        <f t="shared" si="389"/>
        <v>0</v>
      </c>
      <c r="S591" s="243" t="str">
        <f t="shared" si="390"/>
        <v/>
      </c>
      <c r="T591" s="241"/>
      <c r="U591" s="241" t="str">
        <f t="shared" si="391"/>
        <v/>
      </c>
      <c r="V591" s="241" t="str">
        <f t="shared" ref="V591:V654" si="425">IF(D591="","",IF(U591="対策区分判定Ⅳ","Ⅳ",IF(U591="対策区分判定Ⅲ","Ⅲ",IF(OR(U591="対策区分判定Ⅱa",U591="対策区分判定Ⅱb"),"Ⅱ",IF(U591="対策区分判定Ⅰ","Ⅰ","－")))))</f>
        <v/>
      </c>
      <c r="W591" s="241"/>
      <c r="X591" s="241"/>
      <c r="Y591" s="241" t="str">
        <f t="shared" si="392"/>
        <v/>
      </c>
      <c r="Z591" s="241" t="str">
        <f t="shared" si="393"/>
        <v/>
      </c>
      <c r="AA591" s="241" t="str">
        <f t="shared" si="384"/>
        <v/>
      </c>
      <c r="AB591" s="241" t="str">
        <f t="shared" si="394"/>
        <v/>
      </c>
      <c r="AC591" s="241" t="str">
        <f t="shared" si="395"/>
        <v/>
      </c>
      <c r="AD591" s="241" t="str">
        <f t="shared" si="396"/>
        <v/>
      </c>
      <c r="AE591" s="241" t="str">
        <f t="shared" si="385"/>
        <v/>
      </c>
      <c r="AF591" s="241" t="str">
        <f t="shared" si="386"/>
        <v/>
      </c>
      <c r="AG591" s="241"/>
      <c r="AH591" s="242" t="str">
        <f t="shared" si="424"/>
        <v/>
      </c>
      <c r="AI591" s="242" t="str">
        <f t="shared" si="397"/>
        <v/>
      </c>
      <c r="BG591" s="245">
        <f t="shared" si="398"/>
        <v>0</v>
      </c>
      <c r="BH591" s="242">
        <f t="shared" si="399"/>
        <v>0</v>
      </c>
      <c r="BI591" s="242">
        <f t="shared" si="400"/>
        <v>0</v>
      </c>
      <c r="BJ591" s="242">
        <f t="shared" si="401"/>
        <v>0</v>
      </c>
      <c r="BK591" s="351">
        <f t="shared" si="402"/>
        <v>0</v>
      </c>
      <c r="BL591" s="246">
        <f t="shared" si="403"/>
        <v>0</v>
      </c>
      <c r="BM591" s="243">
        <f t="shared" si="404"/>
        <v>0</v>
      </c>
      <c r="BN591" s="243">
        <f t="shared" si="405"/>
        <v>0</v>
      </c>
      <c r="BO591" s="247">
        <f t="shared" si="406"/>
        <v>0</v>
      </c>
      <c r="BP591" s="248">
        <f t="shared" si="407"/>
        <v>0</v>
      </c>
      <c r="BQ591" s="243">
        <f t="shared" si="408"/>
        <v>0</v>
      </c>
      <c r="BR591" s="243">
        <f t="shared" si="409"/>
        <v>0</v>
      </c>
      <c r="BS591" s="249">
        <f t="shared" si="410"/>
        <v>0</v>
      </c>
      <c r="BT591" s="255" t="str">
        <f t="shared" si="423"/>
        <v/>
      </c>
      <c r="BU591" s="350">
        <f t="shared" si="411"/>
        <v>0</v>
      </c>
      <c r="BV591" s="350">
        <f t="shared" si="412"/>
        <v>0</v>
      </c>
      <c r="BW591" s="350">
        <f t="shared" si="413"/>
        <v>0</v>
      </c>
      <c r="BX591" s="353">
        <f t="shared" si="414"/>
        <v>0</v>
      </c>
      <c r="BY591" s="246">
        <f t="shared" si="415"/>
        <v>0</v>
      </c>
      <c r="BZ591" s="243">
        <f t="shared" si="416"/>
        <v>0</v>
      </c>
      <c r="CA591" s="243">
        <f t="shared" si="417"/>
        <v>0</v>
      </c>
      <c r="CB591" s="247">
        <f t="shared" si="418"/>
        <v>0</v>
      </c>
      <c r="CC591" s="246">
        <f t="shared" si="419"/>
        <v>0</v>
      </c>
      <c r="CD591" s="243">
        <f t="shared" si="420"/>
        <v>0</v>
      </c>
      <c r="CE591" s="243">
        <f t="shared" si="421"/>
        <v>0</v>
      </c>
      <c r="CF591" s="243">
        <f t="shared" si="422"/>
        <v>0</v>
      </c>
    </row>
    <row r="592" spans="1:84" ht="20.100000000000001" customHeight="1" x14ac:dyDescent="0.15">
      <c r="A592" s="252">
        <f>IF(A591="",ROW()-3-COUNTBLANK($A$4:$A591),A591+1)</f>
        <v>589</v>
      </c>
      <c r="B592" s="253">
        <f>IF(A592="","",IF(B591="",ROW()-3-COUNTBLANK($B$4:$B591),B591+1))</f>
        <v>589</v>
      </c>
      <c r="C592" s="239" t="str">
        <f t="shared" si="387"/>
        <v>S</v>
      </c>
      <c r="D592" s="240"/>
      <c r="E592" s="241" t="str">
        <f>IF(D592="","",COUNTIF($D$4:D592,D592))</f>
        <v/>
      </c>
      <c r="F592" s="310" t="str">
        <f>IF(D592="","",VLOOKUP(D592,'様式A-2'!$B$10:$E$434,4,0))</f>
        <v/>
      </c>
      <c r="G592" s="241"/>
      <c r="H592" s="241"/>
      <c r="I592" s="241"/>
      <c r="J592" s="241"/>
      <c r="K592" s="241"/>
      <c r="L592" s="346"/>
      <c r="M592" s="346"/>
      <c r="N592" s="346"/>
      <c r="O592" s="346"/>
      <c r="P592" s="388"/>
      <c r="Q592" s="242">
        <f t="shared" si="388"/>
        <v>0</v>
      </c>
      <c r="R592" s="243">
        <f t="shared" si="389"/>
        <v>0</v>
      </c>
      <c r="S592" s="243" t="str">
        <f t="shared" si="390"/>
        <v/>
      </c>
      <c r="T592" s="241"/>
      <c r="U592" s="241" t="str">
        <f t="shared" si="391"/>
        <v/>
      </c>
      <c r="V592" s="241" t="str">
        <f t="shared" si="425"/>
        <v/>
      </c>
      <c r="W592" s="241"/>
      <c r="X592" s="241"/>
      <c r="Y592" s="241" t="str">
        <f t="shared" si="392"/>
        <v/>
      </c>
      <c r="Z592" s="241" t="str">
        <f t="shared" si="393"/>
        <v/>
      </c>
      <c r="AA592" s="241" t="str">
        <f t="shared" si="384"/>
        <v/>
      </c>
      <c r="AB592" s="241" t="str">
        <f t="shared" si="394"/>
        <v/>
      </c>
      <c r="AC592" s="241" t="str">
        <f t="shared" si="395"/>
        <v/>
      </c>
      <c r="AD592" s="241" t="str">
        <f t="shared" si="396"/>
        <v/>
      </c>
      <c r="AE592" s="241" t="str">
        <f t="shared" si="385"/>
        <v/>
      </c>
      <c r="AF592" s="241" t="str">
        <f t="shared" si="386"/>
        <v/>
      </c>
      <c r="AG592" s="241"/>
      <c r="AH592" s="242" t="str">
        <f t="shared" si="424"/>
        <v/>
      </c>
      <c r="AI592" s="242" t="str">
        <f t="shared" si="397"/>
        <v/>
      </c>
      <c r="BG592" s="245">
        <f t="shared" si="398"/>
        <v>0</v>
      </c>
      <c r="BH592" s="242">
        <f t="shared" si="399"/>
        <v>0</v>
      </c>
      <c r="BI592" s="242">
        <f t="shared" si="400"/>
        <v>0</v>
      </c>
      <c r="BJ592" s="242">
        <f t="shared" si="401"/>
        <v>0</v>
      </c>
      <c r="BK592" s="351">
        <f t="shared" si="402"/>
        <v>0</v>
      </c>
      <c r="BL592" s="246">
        <f t="shared" si="403"/>
        <v>0</v>
      </c>
      <c r="BM592" s="243">
        <f t="shared" si="404"/>
        <v>0</v>
      </c>
      <c r="BN592" s="243">
        <f t="shared" si="405"/>
        <v>0</v>
      </c>
      <c r="BO592" s="247">
        <f t="shared" si="406"/>
        <v>0</v>
      </c>
      <c r="BP592" s="248">
        <f t="shared" si="407"/>
        <v>0</v>
      </c>
      <c r="BQ592" s="243">
        <f t="shared" si="408"/>
        <v>0</v>
      </c>
      <c r="BR592" s="243">
        <f t="shared" si="409"/>
        <v>0</v>
      </c>
      <c r="BS592" s="249">
        <f t="shared" si="410"/>
        <v>0</v>
      </c>
      <c r="BT592" s="255" t="str">
        <f t="shared" si="423"/>
        <v/>
      </c>
      <c r="BU592" s="350">
        <f t="shared" si="411"/>
        <v>0</v>
      </c>
      <c r="BV592" s="350">
        <f t="shared" si="412"/>
        <v>0</v>
      </c>
      <c r="BW592" s="350">
        <f t="shared" si="413"/>
        <v>0</v>
      </c>
      <c r="BX592" s="353">
        <f t="shared" si="414"/>
        <v>0</v>
      </c>
      <c r="BY592" s="246">
        <f t="shared" si="415"/>
        <v>0</v>
      </c>
      <c r="BZ592" s="243">
        <f t="shared" si="416"/>
        <v>0</v>
      </c>
      <c r="CA592" s="243">
        <f t="shared" si="417"/>
        <v>0</v>
      </c>
      <c r="CB592" s="247">
        <f t="shared" si="418"/>
        <v>0</v>
      </c>
      <c r="CC592" s="246">
        <f t="shared" si="419"/>
        <v>0</v>
      </c>
      <c r="CD592" s="243">
        <f t="shared" si="420"/>
        <v>0</v>
      </c>
      <c r="CE592" s="243">
        <f t="shared" si="421"/>
        <v>0</v>
      </c>
      <c r="CF592" s="243">
        <f t="shared" si="422"/>
        <v>0</v>
      </c>
    </row>
    <row r="593" spans="1:84" ht="20.100000000000001" customHeight="1" x14ac:dyDescent="0.15">
      <c r="A593" s="252">
        <f>IF(A592="",ROW()-3-COUNTBLANK($A$4:$A592),A592+1)</f>
        <v>590</v>
      </c>
      <c r="B593" s="253">
        <f>IF(A593="","",IF(B592="",ROW()-3-COUNTBLANK($B$4:$B592),B592+1))</f>
        <v>590</v>
      </c>
      <c r="C593" s="239" t="str">
        <f t="shared" si="387"/>
        <v>S</v>
      </c>
      <c r="D593" s="240"/>
      <c r="E593" s="241" t="str">
        <f>IF(D593="","",COUNTIF($D$4:D593,D593))</f>
        <v/>
      </c>
      <c r="F593" s="310" t="str">
        <f>IF(D593="","",VLOOKUP(D593,'様式A-2'!$B$10:$E$434,4,0))</f>
        <v/>
      </c>
      <c r="G593" s="241"/>
      <c r="H593" s="241"/>
      <c r="I593" s="241"/>
      <c r="J593" s="241"/>
      <c r="K593" s="241"/>
      <c r="L593" s="346"/>
      <c r="M593" s="346"/>
      <c r="N593" s="346"/>
      <c r="O593" s="346"/>
      <c r="P593" s="388"/>
      <c r="Q593" s="242">
        <f t="shared" si="388"/>
        <v>0</v>
      </c>
      <c r="R593" s="243">
        <f t="shared" si="389"/>
        <v>0</v>
      </c>
      <c r="S593" s="243" t="str">
        <f t="shared" si="390"/>
        <v/>
      </c>
      <c r="T593" s="241"/>
      <c r="U593" s="241" t="str">
        <f t="shared" si="391"/>
        <v/>
      </c>
      <c r="V593" s="241" t="str">
        <f t="shared" si="425"/>
        <v/>
      </c>
      <c r="W593" s="241"/>
      <c r="X593" s="241"/>
      <c r="Y593" s="241" t="str">
        <f t="shared" si="392"/>
        <v/>
      </c>
      <c r="Z593" s="241" t="str">
        <f t="shared" si="393"/>
        <v/>
      </c>
      <c r="AA593" s="241" t="str">
        <f t="shared" si="384"/>
        <v/>
      </c>
      <c r="AB593" s="241" t="str">
        <f t="shared" si="394"/>
        <v/>
      </c>
      <c r="AC593" s="241" t="str">
        <f t="shared" si="395"/>
        <v/>
      </c>
      <c r="AD593" s="241" t="str">
        <f t="shared" si="396"/>
        <v/>
      </c>
      <c r="AE593" s="241" t="str">
        <f t="shared" si="385"/>
        <v/>
      </c>
      <c r="AF593" s="241" t="str">
        <f t="shared" si="386"/>
        <v/>
      </c>
      <c r="AG593" s="241"/>
      <c r="AH593" s="242" t="str">
        <f t="shared" si="424"/>
        <v/>
      </c>
      <c r="AI593" s="242" t="str">
        <f t="shared" si="397"/>
        <v/>
      </c>
      <c r="BG593" s="245">
        <f t="shared" si="398"/>
        <v>0</v>
      </c>
      <c r="BH593" s="242">
        <f t="shared" si="399"/>
        <v>0</v>
      </c>
      <c r="BI593" s="242">
        <f t="shared" si="400"/>
        <v>0</v>
      </c>
      <c r="BJ593" s="242">
        <f t="shared" si="401"/>
        <v>0</v>
      </c>
      <c r="BK593" s="351">
        <f t="shared" si="402"/>
        <v>0</v>
      </c>
      <c r="BL593" s="246">
        <f t="shared" si="403"/>
        <v>0</v>
      </c>
      <c r="BM593" s="243">
        <f t="shared" si="404"/>
        <v>0</v>
      </c>
      <c r="BN593" s="243">
        <f t="shared" si="405"/>
        <v>0</v>
      </c>
      <c r="BO593" s="247">
        <f t="shared" si="406"/>
        <v>0</v>
      </c>
      <c r="BP593" s="248">
        <f t="shared" si="407"/>
        <v>0</v>
      </c>
      <c r="BQ593" s="243">
        <f t="shared" si="408"/>
        <v>0</v>
      </c>
      <c r="BR593" s="243">
        <f t="shared" si="409"/>
        <v>0</v>
      </c>
      <c r="BS593" s="249">
        <f t="shared" si="410"/>
        <v>0</v>
      </c>
      <c r="BT593" s="255" t="str">
        <f t="shared" si="423"/>
        <v/>
      </c>
      <c r="BU593" s="350">
        <f t="shared" si="411"/>
        <v>0</v>
      </c>
      <c r="BV593" s="350">
        <f t="shared" si="412"/>
        <v>0</v>
      </c>
      <c r="BW593" s="350">
        <f t="shared" si="413"/>
        <v>0</v>
      </c>
      <c r="BX593" s="353">
        <f t="shared" si="414"/>
        <v>0</v>
      </c>
      <c r="BY593" s="246">
        <f t="shared" si="415"/>
        <v>0</v>
      </c>
      <c r="BZ593" s="243">
        <f t="shared" si="416"/>
        <v>0</v>
      </c>
      <c r="CA593" s="243">
        <f t="shared" si="417"/>
        <v>0</v>
      </c>
      <c r="CB593" s="247">
        <f t="shared" si="418"/>
        <v>0</v>
      </c>
      <c r="CC593" s="246">
        <f t="shared" si="419"/>
        <v>0</v>
      </c>
      <c r="CD593" s="243">
        <f t="shared" si="420"/>
        <v>0</v>
      </c>
      <c r="CE593" s="243">
        <f t="shared" si="421"/>
        <v>0</v>
      </c>
      <c r="CF593" s="243">
        <f t="shared" si="422"/>
        <v>0</v>
      </c>
    </row>
    <row r="594" spans="1:84" ht="20.100000000000001" customHeight="1" x14ac:dyDescent="0.15">
      <c r="A594" s="252">
        <f>IF(A593="",ROW()-3-COUNTBLANK($A$4:$A593),A593+1)</f>
        <v>591</v>
      </c>
      <c r="B594" s="253">
        <f>IF(A594="","",IF(B593="",ROW()-3-COUNTBLANK($B$4:$B593),B593+1))</f>
        <v>591</v>
      </c>
      <c r="C594" s="239" t="str">
        <f t="shared" si="387"/>
        <v>S</v>
      </c>
      <c r="D594" s="240"/>
      <c r="E594" s="241" t="str">
        <f>IF(D594="","",COUNTIF($D$4:D594,D594))</f>
        <v/>
      </c>
      <c r="F594" s="310" t="str">
        <f>IF(D594="","",VLOOKUP(D594,'様式A-2'!$B$10:$E$434,4,0))</f>
        <v/>
      </c>
      <c r="G594" s="241"/>
      <c r="H594" s="241"/>
      <c r="I594" s="241"/>
      <c r="J594" s="241"/>
      <c r="K594" s="241"/>
      <c r="L594" s="346"/>
      <c r="M594" s="346"/>
      <c r="N594" s="346"/>
      <c r="O594" s="346"/>
      <c r="P594" s="388"/>
      <c r="Q594" s="242">
        <f t="shared" si="388"/>
        <v>0</v>
      </c>
      <c r="R594" s="243">
        <f t="shared" si="389"/>
        <v>0</v>
      </c>
      <c r="S594" s="243" t="str">
        <f t="shared" si="390"/>
        <v/>
      </c>
      <c r="T594" s="241"/>
      <c r="U594" s="241" t="str">
        <f t="shared" si="391"/>
        <v/>
      </c>
      <c r="V594" s="241" t="str">
        <f t="shared" si="425"/>
        <v/>
      </c>
      <c r="W594" s="241"/>
      <c r="X594" s="241"/>
      <c r="Y594" s="241" t="str">
        <f t="shared" si="392"/>
        <v/>
      </c>
      <c r="Z594" s="241" t="str">
        <f t="shared" si="393"/>
        <v/>
      </c>
      <c r="AA594" s="241" t="str">
        <f t="shared" si="384"/>
        <v/>
      </c>
      <c r="AB594" s="241" t="str">
        <f t="shared" si="394"/>
        <v/>
      </c>
      <c r="AC594" s="241" t="str">
        <f t="shared" si="395"/>
        <v/>
      </c>
      <c r="AD594" s="241" t="str">
        <f t="shared" si="396"/>
        <v/>
      </c>
      <c r="AE594" s="241" t="str">
        <f t="shared" si="385"/>
        <v/>
      </c>
      <c r="AF594" s="241" t="str">
        <f t="shared" si="386"/>
        <v/>
      </c>
      <c r="AG594" s="241"/>
      <c r="AH594" s="242" t="str">
        <f t="shared" si="424"/>
        <v/>
      </c>
      <c r="AI594" s="242" t="str">
        <f t="shared" si="397"/>
        <v/>
      </c>
      <c r="BG594" s="245">
        <f t="shared" si="398"/>
        <v>0</v>
      </c>
      <c r="BH594" s="242">
        <f t="shared" si="399"/>
        <v>0</v>
      </c>
      <c r="BI594" s="242">
        <f t="shared" si="400"/>
        <v>0</v>
      </c>
      <c r="BJ594" s="242">
        <f t="shared" si="401"/>
        <v>0</v>
      </c>
      <c r="BK594" s="351">
        <f t="shared" si="402"/>
        <v>0</v>
      </c>
      <c r="BL594" s="246">
        <f t="shared" si="403"/>
        <v>0</v>
      </c>
      <c r="BM594" s="243">
        <f t="shared" si="404"/>
        <v>0</v>
      </c>
      <c r="BN594" s="243">
        <f t="shared" si="405"/>
        <v>0</v>
      </c>
      <c r="BO594" s="247">
        <f t="shared" si="406"/>
        <v>0</v>
      </c>
      <c r="BP594" s="248">
        <f t="shared" si="407"/>
        <v>0</v>
      </c>
      <c r="BQ594" s="243">
        <f t="shared" si="408"/>
        <v>0</v>
      </c>
      <c r="BR594" s="243">
        <f t="shared" si="409"/>
        <v>0</v>
      </c>
      <c r="BS594" s="249">
        <f t="shared" si="410"/>
        <v>0</v>
      </c>
      <c r="BT594" s="255" t="str">
        <f t="shared" si="423"/>
        <v/>
      </c>
      <c r="BU594" s="350">
        <f t="shared" si="411"/>
        <v>0</v>
      </c>
      <c r="BV594" s="350">
        <f t="shared" si="412"/>
        <v>0</v>
      </c>
      <c r="BW594" s="350">
        <f t="shared" si="413"/>
        <v>0</v>
      </c>
      <c r="BX594" s="353">
        <f t="shared" si="414"/>
        <v>0</v>
      </c>
      <c r="BY594" s="246">
        <f t="shared" si="415"/>
        <v>0</v>
      </c>
      <c r="BZ594" s="243">
        <f t="shared" si="416"/>
        <v>0</v>
      </c>
      <c r="CA594" s="243">
        <f t="shared" si="417"/>
        <v>0</v>
      </c>
      <c r="CB594" s="247">
        <f t="shared" si="418"/>
        <v>0</v>
      </c>
      <c r="CC594" s="246">
        <f t="shared" si="419"/>
        <v>0</v>
      </c>
      <c r="CD594" s="243">
        <f t="shared" si="420"/>
        <v>0</v>
      </c>
      <c r="CE594" s="243">
        <f t="shared" si="421"/>
        <v>0</v>
      </c>
      <c r="CF594" s="243">
        <f t="shared" si="422"/>
        <v>0</v>
      </c>
    </row>
    <row r="595" spans="1:84" ht="20.100000000000001" customHeight="1" x14ac:dyDescent="0.15">
      <c r="A595" s="252">
        <f>IF(A594="",ROW()-3-COUNTBLANK($A$4:$A594),A594+1)</f>
        <v>592</v>
      </c>
      <c r="B595" s="253">
        <f>IF(A595="","",IF(B594="",ROW()-3-COUNTBLANK($B$4:$B594),B594+1))</f>
        <v>592</v>
      </c>
      <c r="C595" s="239" t="str">
        <f t="shared" si="387"/>
        <v>S</v>
      </c>
      <c r="D595" s="240"/>
      <c r="E595" s="241" t="str">
        <f>IF(D595="","",COUNTIF($D$4:D595,D595))</f>
        <v/>
      </c>
      <c r="F595" s="310" t="str">
        <f>IF(D595="","",VLOOKUP(D595,'様式A-2'!$B$10:$E$434,4,0))</f>
        <v/>
      </c>
      <c r="G595" s="241"/>
      <c r="H595" s="241"/>
      <c r="I595" s="241"/>
      <c r="J595" s="241"/>
      <c r="K595" s="241"/>
      <c r="L595" s="346"/>
      <c r="M595" s="346"/>
      <c r="N595" s="346"/>
      <c r="O595" s="346"/>
      <c r="P595" s="388"/>
      <c r="Q595" s="242">
        <f t="shared" si="388"/>
        <v>0</v>
      </c>
      <c r="R595" s="243">
        <f t="shared" si="389"/>
        <v>0</v>
      </c>
      <c r="S595" s="243" t="str">
        <f t="shared" si="390"/>
        <v/>
      </c>
      <c r="T595" s="241"/>
      <c r="U595" s="241" t="str">
        <f t="shared" si="391"/>
        <v/>
      </c>
      <c r="V595" s="241" t="str">
        <f t="shared" si="425"/>
        <v/>
      </c>
      <c r="W595" s="241"/>
      <c r="X595" s="241"/>
      <c r="Y595" s="241" t="str">
        <f t="shared" si="392"/>
        <v/>
      </c>
      <c r="Z595" s="241" t="str">
        <f t="shared" si="393"/>
        <v/>
      </c>
      <c r="AA595" s="241" t="str">
        <f t="shared" si="384"/>
        <v/>
      </c>
      <c r="AB595" s="241" t="str">
        <f t="shared" si="394"/>
        <v/>
      </c>
      <c r="AC595" s="241" t="str">
        <f t="shared" si="395"/>
        <v/>
      </c>
      <c r="AD595" s="241" t="str">
        <f t="shared" si="396"/>
        <v/>
      </c>
      <c r="AE595" s="241" t="str">
        <f t="shared" si="385"/>
        <v/>
      </c>
      <c r="AF595" s="241" t="str">
        <f t="shared" si="386"/>
        <v/>
      </c>
      <c r="AG595" s="241"/>
      <c r="AH595" s="242" t="str">
        <f t="shared" si="424"/>
        <v/>
      </c>
      <c r="AI595" s="242" t="str">
        <f t="shared" si="397"/>
        <v/>
      </c>
      <c r="BG595" s="245">
        <f t="shared" si="398"/>
        <v>0</v>
      </c>
      <c r="BH595" s="242">
        <f t="shared" si="399"/>
        <v>0</v>
      </c>
      <c r="BI595" s="242">
        <f t="shared" si="400"/>
        <v>0</v>
      </c>
      <c r="BJ595" s="242">
        <f t="shared" si="401"/>
        <v>0</v>
      </c>
      <c r="BK595" s="351">
        <f t="shared" si="402"/>
        <v>0</v>
      </c>
      <c r="BL595" s="246">
        <f t="shared" si="403"/>
        <v>0</v>
      </c>
      <c r="BM595" s="243">
        <f t="shared" si="404"/>
        <v>0</v>
      </c>
      <c r="BN595" s="243">
        <f t="shared" si="405"/>
        <v>0</v>
      </c>
      <c r="BO595" s="247">
        <f t="shared" si="406"/>
        <v>0</v>
      </c>
      <c r="BP595" s="248">
        <f t="shared" si="407"/>
        <v>0</v>
      </c>
      <c r="BQ595" s="243">
        <f t="shared" si="408"/>
        <v>0</v>
      </c>
      <c r="BR595" s="243">
        <f t="shared" si="409"/>
        <v>0</v>
      </c>
      <c r="BS595" s="249">
        <f t="shared" si="410"/>
        <v>0</v>
      </c>
      <c r="BT595" s="255" t="str">
        <f t="shared" si="423"/>
        <v/>
      </c>
      <c r="BU595" s="350">
        <f t="shared" si="411"/>
        <v>0</v>
      </c>
      <c r="BV595" s="350">
        <f t="shared" si="412"/>
        <v>0</v>
      </c>
      <c r="BW595" s="350">
        <f t="shared" si="413"/>
        <v>0</v>
      </c>
      <c r="BX595" s="353">
        <f t="shared" si="414"/>
        <v>0</v>
      </c>
      <c r="BY595" s="246">
        <f t="shared" si="415"/>
        <v>0</v>
      </c>
      <c r="BZ595" s="243">
        <f t="shared" si="416"/>
        <v>0</v>
      </c>
      <c r="CA595" s="243">
        <f t="shared" si="417"/>
        <v>0</v>
      </c>
      <c r="CB595" s="247">
        <f t="shared" si="418"/>
        <v>0</v>
      </c>
      <c r="CC595" s="246">
        <f t="shared" si="419"/>
        <v>0</v>
      </c>
      <c r="CD595" s="243">
        <f t="shared" si="420"/>
        <v>0</v>
      </c>
      <c r="CE595" s="243">
        <f t="shared" si="421"/>
        <v>0</v>
      </c>
      <c r="CF595" s="243">
        <f t="shared" si="422"/>
        <v>0</v>
      </c>
    </row>
    <row r="596" spans="1:84" ht="20.100000000000001" customHeight="1" x14ac:dyDescent="0.15">
      <c r="A596" s="252">
        <f>IF(A595="",ROW()-3-COUNTBLANK($A$4:$A595),A595+1)</f>
        <v>593</v>
      </c>
      <c r="B596" s="253">
        <f>IF(A596="","",IF(B595="",ROW()-3-COUNTBLANK($B$4:$B595),B595+1))</f>
        <v>593</v>
      </c>
      <c r="C596" s="239" t="str">
        <f t="shared" si="387"/>
        <v>S</v>
      </c>
      <c r="D596" s="240"/>
      <c r="E596" s="241" t="str">
        <f>IF(D596="","",COUNTIF($D$4:D596,D596))</f>
        <v/>
      </c>
      <c r="F596" s="310" t="str">
        <f>IF(D596="","",VLOOKUP(D596,'様式A-2'!$B$10:$E$434,4,0))</f>
        <v/>
      </c>
      <c r="G596" s="241"/>
      <c r="H596" s="241"/>
      <c r="I596" s="241"/>
      <c r="J596" s="241"/>
      <c r="K596" s="241"/>
      <c r="L596" s="346"/>
      <c r="M596" s="346"/>
      <c r="N596" s="346"/>
      <c r="O596" s="346"/>
      <c r="P596" s="388"/>
      <c r="Q596" s="242">
        <f t="shared" si="388"/>
        <v>0</v>
      </c>
      <c r="R596" s="243">
        <f t="shared" si="389"/>
        <v>0</v>
      </c>
      <c r="S596" s="243" t="str">
        <f t="shared" si="390"/>
        <v/>
      </c>
      <c r="T596" s="241"/>
      <c r="U596" s="241" t="str">
        <f t="shared" si="391"/>
        <v/>
      </c>
      <c r="V596" s="241" t="str">
        <f t="shared" si="425"/>
        <v/>
      </c>
      <c r="W596" s="241"/>
      <c r="X596" s="241"/>
      <c r="Y596" s="241" t="str">
        <f t="shared" si="392"/>
        <v/>
      </c>
      <c r="Z596" s="241" t="str">
        <f t="shared" si="393"/>
        <v/>
      </c>
      <c r="AA596" s="241" t="str">
        <f t="shared" si="384"/>
        <v/>
      </c>
      <c r="AB596" s="241" t="str">
        <f t="shared" si="394"/>
        <v/>
      </c>
      <c r="AC596" s="241" t="str">
        <f t="shared" si="395"/>
        <v/>
      </c>
      <c r="AD596" s="241" t="str">
        <f t="shared" si="396"/>
        <v/>
      </c>
      <c r="AE596" s="241" t="str">
        <f t="shared" si="385"/>
        <v/>
      </c>
      <c r="AF596" s="241" t="str">
        <f t="shared" si="386"/>
        <v/>
      </c>
      <c r="AG596" s="241"/>
      <c r="AH596" s="242" t="str">
        <f t="shared" si="424"/>
        <v/>
      </c>
      <c r="AI596" s="242" t="str">
        <f t="shared" si="397"/>
        <v/>
      </c>
      <c r="BG596" s="245">
        <f t="shared" si="398"/>
        <v>0</v>
      </c>
      <c r="BH596" s="242">
        <f t="shared" si="399"/>
        <v>0</v>
      </c>
      <c r="BI596" s="242">
        <f t="shared" si="400"/>
        <v>0</v>
      </c>
      <c r="BJ596" s="242">
        <f t="shared" si="401"/>
        <v>0</v>
      </c>
      <c r="BK596" s="351">
        <f t="shared" si="402"/>
        <v>0</v>
      </c>
      <c r="BL596" s="246">
        <f t="shared" si="403"/>
        <v>0</v>
      </c>
      <c r="BM596" s="243">
        <f t="shared" si="404"/>
        <v>0</v>
      </c>
      <c r="BN596" s="243">
        <f t="shared" si="405"/>
        <v>0</v>
      </c>
      <c r="BO596" s="247">
        <f t="shared" si="406"/>
        <v>0</v>
      </c>
      <c r="BP596" s="248">
        <f t="shared" si="407"/>
        <v>0</v>
      </c>
      <c r="BQ596" s="243">
        <f t="shared" si="408"/>
        <v>0</v>
      </c>
      <c r="BR596" s="243">
        <f t="shared" si="409"/>
        <v>0</v>
      </c>
      <c r="BS596" s="249">
        <f t="shared" si="410"/>
        <v>0</v>
      </c>
      <c r="BT596" s="255" t="str">
        <f t="shared" si="423"/>
        <v/>
      </c>
      <c r="BU596" s="350">
        <f t="shared" si="411"/>
        <v>0</v>
      </c>
      <c r="BV596" s="350">
        <f t="shared" si="412"/>
        <v>0</v>
      </c>
      <c r="BW596" s="350">
        <f t="shared" si="413"/>
        <v>0</v>
      </c>
      <c r="BX596" s="353">
        <f t="shared" si="414"/>
        <v>0</v>
      </c>
      <c r="BY596" s="246">
        <f t="shared" si="415"/>
        <v>0</v>
      </c>
      <c r="BZ596" s="243">
        <f t="shared" si="416"/>
        <v>0</v>
      </c>
      <c r="CA596" s="243">
        <f t="shared" si="417"/>
        <v>0</v>
      </c>
      <c r="CB596" s="247">
        <f t="shared" si="418"/>
        <v>0</v>
      </c>
      <c r="CC596" s="246">
        <f t="shared" si="419"/>
        <v>0</v>
      </c>
      <c r="CD596" s="243">
        <f t="shared" si="420"/>
        <v>0</v>
      </c>
      <c r="CE596" s="243">
        <f t="shared" si="421"/>
        <v>0</v>
      </c>
      <c r="CF596" s="243">
        <f t="shared" si="422"/>
        <v>0</v>
      </c>
    </row>
    <row r="597" spans="1:84" ht="20.100000000000001" customHeight="1" x14ac:dyDescent="0.15">
      <c r="A597" s="252">
        <f>IF(A596="",ROW()-3-COUNTBLANK($A$4:$A596),A596+1)</f>
        <v>594</v>
      </c>
      <c r="B597" s="253">
        <f>IF(A597="","",IF(B596="",ROW()-3-COUNTBLANK($B$4:$B596),B596+1))</f>
        <v>594</v>
      </c>
      <c r="C597" s="239" t="str">
        <f t="shared" si="387"/>
        <v>S</v>
      </c>
      <c r="D597" s="240"/>
      <c r="E597" s="241" t="str">
        <f>IF(D597="","",COUNTIF($D$4:D597,D597))</f>
        <v/>
      </c>
      <c r="F597" s="310" t="str">
        <f>IF(D597="","",VLOOKUP(D597,'様式A-2'!$B$10:$E$434,4,0))</f>
        <v/>
      </c>
      <c r="G597" s="241"/>
      <c r="H597" s="241"/>
      <c r="I597" s="241"/>
      <c r="J597" s="241"/>
      <c r="K597" s="241"/>
      <c r="L597" s="346"/>
      <c r="M597" s="346"/>
      <c r="N597" s="346"/>
      <c r="O597" s="346"/>
      <c r="P597" s="388"/>
      <c r="Q597" s="242">
        <f t="shared" si="388"/>
        <v>0</v>
      </c>
      <c r="R597" s="243">
        <f t="shared" si="389"/>
        <v>0</v>
      </c>
      <c r="S597" s="243" t="str">
        <f t="shared" si="390"/>
        <v/>
      </c>
      <c r="T597" s="241"/>
      <c r="U597" s="241" t="str">
        <f t="shared" si="391"/>
        <v/>
      </c>
      <c r="V597" s="241" t="str">
        <f t="shared" si="425"/>
        <v/>
      </c>
      <c r="W597" s="241"/>
      <c r="X597" s="241"/>
      <c r="Y597" s="241" t="str">
        <f t="shared" si="392"/>
        <v/>
      </c>
      <c r="Z597" s="241" t="str">
        <f t="shared" si="393"/>
        <v/>
      </c>
      <c r="AA597" s="241" t="str">
        <f t="shared" si="384"/>
        <v/>
      </c>
      <c r="AB597" s="241" t="str">
        <f t="shared" si="394"/>
        <v/>
      </c>
      <c r="AC597" s="241" t="str">
        <f t="shared" si="395"/>
        <v/>
      </c>
      <c r="AD597" s="241" t="str">
        <f t="shared" si="396"/>
        <v/>
      </c>
      <c r="AE597" s="241" t="str">
        <f t="shared" si="385"/>
        <v/>
      </c>
      <c r="AF597" s="241" t="str">
        <f t="shared" si="386"/>
        <v/>
      </c>
      <c r="AG597" s="241"/>
      <c r="AH597" s="242" t="str">
        <f t="shared" si="424"/>
        <v/>
      </c>
      <c r="AI597" s="242" t="str">
        <f t="shared" si="397"/>
        <v/>
      </c>
      <c r="BG597" s="245">
        <f t="shared" si="398"/>
        <v>0</v>
      </c>
      <c r="BH597" s="242">
        <f t="shared" si="399"/>
        <v>0</v>
      </c>
      <c r="BI597" s="242">
        <f t="shared" si="400"/>
        <v>0</v>
      </c>
      <c r="BJ597" s="242">
        <f t="shared" si="401"/>
        <v>0</v>
      </c>
      <c r="BK597" s="351">
        <f t="shared" si="402"/>
        <v>0</v>
      </c>
      <c r="BL597" s="246">
        <f t="shared" si="403"/>
        <v>0</v>
      </c>
      <c r="BM597" s="243">
        <f t="shared" si="404"/>
        <v>0</v>
      </c>
      <c r="BN597" s="243">
        <f t="shared" si="405"/>
        <v>0</v>
      </c>
      <c r="BO597" s="247">
        <f t="shared" si="406"/>
        <v>0</v>
      </c>
      <c r="BP597" s="248">
        <f t="shared" si="407"/>
        <v>0</v>
      </c>
      <c r="BQ597" s="243">
        <f t="shared" si="408"/>
        <v>0</v>
      </c>
      <c r="BR597" s="243">
        <f t="shared" si="409"/>
        <v>0</v>
      </c>
      <c r="BS597" s="249">
        <f t="shared" si="410"/>
        <v>0</v>
      </c>
      <c r="BT597" s="255" t="str">
        <f t="shared" si="423"/>
        <v/>
      </c>
      <c r="BU597" s="350">
        <f t="shared" si="411"/>
        <v>0</v>
      </c>
      <c r="BV597" s="350">
        <f t="shared" si="412"/>
        <v>0</v>
      </c>
      <c r="BW597" s="350">
        <f t="shared" si="413"/>
        <v>0</v>
      </c>
      <c r="BX597" s="353">
        <f t="shared" si="414"/>
        <v>0</v>
      </c>
      <c r="BY597" s="246">
        <f t="shared" si="415"/>
        <v>0</v>
      </c>
      <c r="BZ597" s="243">
        <f t="shared" si="416"/>
        <v>0</v>
      </c>
      <c r="CA597" s="243">
        <f t="shared" si="417"/>
        <v>0</v>
      </c>
      <c r="CB597" s="247">
        <f t="shared" si="418"/>
        <v>0</v>
      </c>
      <c r="CC597" s="246">
        <f t="shared" si="419"/>
        <v>0</v>
      </c>
      <c r="CD597" s="243">
        <f t="shared" si="420"/>
        <v>0</v>
      </c>
      <c r="CE597" s="243">
        <f t="shared" si="421"/>
        <v>0</v>
      </c>
      <c r="CF597" s="243">
        <f t="shared" si="422"/>
        <v>0</v>
      </c>
    </row>
    <row r="598" spans="1:84" ht="20.100000000000001" customHeight="1" x14ac:dyDescent="0.15">
      <c r="A598" s="252">
        <f>IF(A597="",ROW()-3-COUNTBLANK($A$4:$A597),A597+1)</f>
        <v>595</v>
      </c>
      <c r="B598" s="253">
        <f>IF(A598="","",IF(B597="",ROW()-3-COUNTBLANK($B$4:$B597),B597+1))</f>
        <v>595</v>
      </c>
      <c r="C598" s="239" t="str">
        <f t="shared" si="387"/>
        <v>S</v>
      </c>
      <c r="D598" s="240"/>
      <c r="E598" s="241" t="str">
        <f>IF(D598="","",COUNTIF($D$4:D598,D598))</f>
        <v/>
      </c>
      <c r="F598" s="310" t="str">
        <f>IF(D598="","",VLOOKUP(D598,'様式A-2'!$B$10:$E$434,4,0))</f>
        <v/>
      </c>
      <c r="G598" s="241"/>
      <c r="H598" s="241"/>
      <c r="I598" s="241"/>
      <c r="J598" s="241"/>
      <c r="K598" s="241"/>
      <c r="L598" s="346"/>
      <c r="M598" s="346"/>
      <c r="N598" s="346"/>
      <c r="O598" s="346"/>
      <c r="P598" s="388"/>
      <c r="Q598" s="242">
        <f t="shared" si="388"/>
        <v>0</v>
      </c>
      <c r="R598" s="243">
        <f t="shared" si="389"/>
        <v>0</v>
      </c>
      <c r="S598" s="243" t="str">
        <f t="shared" si="390"/>
        <v/>
      </c>
      <c r="T598" s="241"/>
      <c r="U598" s="241" t="str">
        <f t="shared" si="391"/>
        <v/>
      </c>
      <c r="V598" s="241" t="str">
        <f t="shared" si="425"/>
        <v/>
      </c>
      <c r="W598" s="241"/>
      <c r="X598" s="241"/>
      <c r="Y598" s="241" t="str">
        <f t="shared" si="392"/>
        <v/>
      </c>
      <c r="Z598" s="241" t="str">
        <f t="shared" si="393"/>
        <v/>
      </c>
      <c r="AA598" s="241" t="str">
        <f t="shared" si="384"/>
        <v/>
      </c>
      <c r="AB598" s="241" t="str">
        <f t="shared" si="394"/>
        <v/>
      </c>
      <c r="AC598" s="241" t="str">
        <f t="shared" si="395"/>
        <v/>
      </c>
      <c r="AD598" s="241" t="str">
        <f t="shared" si="396"/>
        <v/>
      </c>
      <c r="AE598" s="241" t="str">
        <f t="shared" si="385"/>
        <v/>
      </c>
      <c r="AF598" s="241" t="str">
        <f t="shared" si="386"/>
        <v/>
      </c>
      <c r="AG598" s="241"/>
      <c r="AH598" s="242" t="str">
        <f t="shared" si="424"/>
        <v/>
      </c>
      <c r="AI598" s="242" t="str">
        <f t="shared" si="397"/>
        <v/>
      </c>
      <c r="BG598" s="245">
        <f t="shared" si="398"/>
        <v>0</v>
      </c>
      <c r="BH598" s="242">
        <f t="shared" si="399"/>
        <v>0</v>
      </c>
      <c r="BI598" s="242">
        <f t="shared" si="400"/>
        <v>0</v>
      </c>
      <c r="BJ598" s="242">
        <f t="shared" si="401"/>
        <v>0</v>
      </c>
      <c r="BK598" s="351">
        <f t="shared" si="402"/>
        <v>0</v>
      </c>
      <c r="BL598" s="246">
        <f t="shared" si="403"/>
        <v>0</v>
      </c>
      <c r="BM598" s="243">
        <f t="shared" si="404"/>
        <v>0</v>
      </c>
      <c r="BN598" s="243">
        <f t="shared" si="405"/>
        <v>0</v>
      </c>
      <c r="BO598" s="247">
        <f t="shared" si="406"/>
        <v>0</v>
      </c>
      <c r="BP598" s="248">
        <f t="shared" si="407"/>
        <v>0</v>
      </c>
      <c r="BQ598" s="243">
        <f t="shared" si="408"/>
        <v>0</v>
      </c>
      <c r="BR598" s="243">
        <f t="shared" si="409"/>
        <v>0</v>
      </c>
      <c r="BS598" s="249">
        <f t="shared" si="410"/>
        <v>0</v>
      </c>
      <c r="BT598" s="255" t="str">
        <f t="shared" si="423"/>
        <v/>
      </c>
      <c r="BU598" s="350">
        <f t="shared" si="411"/>
        <v>0</v>
      </c>
      <c r="BV598" s="350">
        <f t="shared" si="412"/>
        <v>0</v>
      </c>
      <c r="BW598" s="350">
        <f t="shared" si="413"/>
        <v>0</v>
      </c>
      <c r="BX598" s="353">
        <f t="shared" si="414"/>
        <v>0</v>
      </c>
      <c r="BY598" s="246">
        <f t="shared" si="415"/>
        <v>0</v>
      </c>
      <c r="BZ598" s="243">
        <f t="shared" si="416"/>
        <v>0</v>
      </c>
      <c r="CA598" s="243">
        <f t="shared" si="417"/>
        <v>0</v>
      </c>
      <c r="CB598" s="247">
        <f t="shared" si="418"/>
        <v>0</v>
      </c>
      <c r="CC598" s="246">
        <f t="shared" si="419"/>
        <v>0</v>
      </c>
      <c r="CD598" s="243">
        <f t="shared" si="420"/>
        <v>0</v>
      </c>
      <c r="CE598" s="243">
        <f t="shared" si="421"/>
        <v>0</v>
      </c>
      <c r="CF598" s="243">
        <f t="shared" si="422"/>
        <v>0</v>
      </c>
    </row>
    <row r="599" spans="1:84" ht="20.100000000000001" customHeight="1" x14ac:dyDescent="0.15">
      <c r="A599" s="252">
        <f>IF(A598="",ROW()-3-COUNTBLANK($A$4:$A598),A598+1)</f>
        <v>596</v>
      </c>
      <c r="B599" s="253">
        <f>IF(A599="","",IF(B598="",ROW()-3-COUNTBLANK($B$4:$B598),B598+1))</f>
        <v>596</v>
      </c>
      <c r="C599" s="239" t="str">
        <f t="shared" si="387"/>
        <v>S</v>
      </c>
      <c r="D599" s="240"/>
      <c r="E599" s="241" t="str">
        <f>IF(D599="","",COUNTIF($D$4:D599,D599))</f>
        <v/>
      </c>
      <c r="F599" s="310" t="str">
        <f>IF(D599="","",VLOOKUP(D599,'様式A-2'!$B$10:$E$434,4,0))</f>
        <v/>
      </c>
      <c r="G599" s="241"/>
      <c r="H599" s="241"/>
      <c r="I599" s="241"/>
      <c r="J599" s="241"/>
      <c r="K599" s="241"/>
      <c r="L599" s="346"/>
      <c r="M599" s="346"/>
      <c r="N599" s="346"/>
      <c r="O599" s="346"/>
      <c r="P599" s="388"/>
      <c r="Q599" s="242">
        <f t="shared" si="388"/>
        <v>0</v>
      </c>
      <c r="R599" s="243">
        <f t="shared" si="389"/>
        <v>0</v>
      </c>
      <c r="S599" s="243" t="str">
        <f t="shared" si="390"/>
        <v/>
      </c>
      <c r="T599" s="241"/>
      <c r="U599" s="241" t="str">
        <f t="shared" si="391"/>
        <v/>
      </c>
      <c r="V599" s="241" t="str">
        <f t="shared" si="425"/>
        <v/>
      </c>
      <c r="W599" s="241"/>
      <c r="X599" s="241"/>
      <c r="Y599" s="241" t="str">
        <f t="shared" si="392"/>
        <v/>
      </c>
      <c r="Z599" s="241" t="str">
        <f t="shared" si="393"/>
        <v/>
      </c>
      <c r="AA599" s="241" t="str">
        <f t="shared" si="384"/>
        <v/>
      </c>
      <c r="AB599" s="241" t="str">
        <f t="shared" si="394"/>
        <v/>
      </c>
      <c r="AC599" s="241" t="str">
        <f t="shared" si="395"/>
        <v/>
      </c>
      <c r="AD599" s="241" t="str">
        <f t="shared" si="396"/>
        <v/>
      </c>
      <c r="AE599" s="241" t="str">
        <f t="shared" si="385"/>
        <v/>
      </c>
      <c r="AF599" s="241" t="str">
        <f t="shared" si="386"/>
        <v/>
      </c>
      <c r="AG599" s="241"/>
      <c r="AH599" s="242" t="str">
        <f t="shared" si="424"/>
        <v/>
      </c>
      <c r="AI599" s="242" t="str">
        <f t="shared" si="397"/>
        <v/>
      </c>
      <c r="BG599" s="245">
        <f t="shared" si="398"/>
        <v>0</v>
      </c>
      <c r="BH599" s="242">
        <f t="shared" si="399"/>
        <v>0</v>
      </c>
      <c r="BI599" s="242">
        <f t="shared" si="400"/>
        <v>0</v>
      </c>
      <c r="BJ599" s="242">
        <f t="shared" si="401"/>
        <v>0</v>
      </c>
      <c r="BK599" s="351">
        <f t="shared" si="402"/>
        <v>0</v>
      </c>
      <c r="BL599" s="246">
        <f t="shared" si="403"/>
        <v>0</v>
      </c>
      <c r="BM599" s="243">
        <f t="shared" si="404"/>
        <v>0</v>
      </c>
      <c r="BN599" s="243">
        <f t="shared" si="405"/>
        <v>0</v>
      </c>
      <c r="BO599" s="247">
        <f t="shared" si="406"/>
        <v>0</v>
      </c>
      <c r="BP599" s="248">
        <f t="shared" si="407"/>
        <v>0</v>
      </c>
      <c r="BQ599" s="243">
        <f t="shared" si="408"/>
        <v>0</v>
      </c>
      <c r="BR599" s="243">
        <f t="shared" si="409"/>
        <v>0</v>
      </c>
      <c r="BS599" s="249">
        <f t="shared" si="410"/>
        <v>0</v>
      </c>
      <c r="BT599" s="255" t="str">
        <f t="shared" si="423"/>
        <v/>
      </c>
      <c r="BU599" s="350">
        <f t="shared" si="411"/>
        <v>0</v>
      </c>
      <c r="BV599" s="350">
        <f t="shared" si="412"/>
        <v>0</v>
      </c>
      <c r="BW599" s="350">
        <f t="shared" si="413"/>
        <v>0</v>
      </c>
      <c r="BX599" s="353">
        <f t="shared" si="414"/>
        <v>0</v>
      </c>
      <c r="BY599" s="246">
        <f t="shared" si="415"/>
        <v>0</v>
      </c>
      <c r="BZ599" s="243">
        <f t="shared" si="416"/>
        <v>0</v>
      </c>
      <c r="CA599" s="243">
        <f t="shared" si="417"/>
        <v>0</v>
      </c>
      <c r="CB599" s="247">
        <f t="shared" si="418"/>
        <v>0</v>
      </c>
      <c r="CC599" s="246">
        <f t="shared" si="419"/>
        <v>0</v>
      </c>
      <c r="CD599" s="243">
        <f t="shared" si="420"/>
        <v>0</v>
      </c>
      <c r="CE599" s="243">
        <f t="shared" si="421"/>
        <v>0</v>
      </c>
      <c r="CF599" s="243">
        <f t="shared" si="422"/>
        <v>0</v>
      </c>
    </row>
    <row r="600" spans="1:84" ht="20.100000000000001" customHeight="1" x14ac:dyDescent="0.15">
      <c r="A600" s="252">
        <f>IF(A599="",ROW()-3-COUNTBLANK($A$4:$A599),A599+1)</f>
        <v>597</v>
      </c>
      <c r="B600" s="253">
        <f>IF(A600="","",IF(B599="",ROW()-3-COUNTBLANK($B$4:$B599),B599+1))</f>
        <v>597</v>
      </c>
      <c r="C600" s="239" t="str">
        <f t="shared" si="387"/>
        <v>S</v>
      </c>
      <c r="D600" s="240"/>
      <c r="E600" s="241" t="str">
        <f>IF(D600="","",COUNTIF($D$4:D600,D600))</f>
        <v/>
      </c>
      <c r="F600" s="310" t="str">
        <f>IF(D600="","",VLOOKUP(D600,'様式A-2'!$B$10:$E$434,4,0))</f>
        <v/>
      </c>
      <c r="G600" s="241"/>
      <c r="H600" s="241"/>
      <c r="I600" s="241"/>
      <c r="J600" s="241"/>
      <c r="K600" s="241"/>
      <c r="L600" s="346"/>
      <c r="M600" s="346"/>
      <c r="N600" s="346"/>
      <c r="O600" s="346"/>
      <c r="P600" s="388"/>
      <c r="Q600" s="242">
        <f t="shared" si="388"/>
        <v>0</v>
      </c>
      <c r="R600" s="243">
        <f t="shared" si="389"/>
        <v>0</v>
      </c>
      <c r="S600" s="243" t="str">
        <f t="shared" si="390"/>
        <v/>
      </c>
      <c r="T600" s="241"/>
      <c r="U600" s="241" t="str">
        <f t="shared" si="391"/>
        <v/>
      </c>
      <c r="V600" s="241" t="str">
        <f t="shared" si="425"/>
        <v/>
      </c>
      <c r="W600" s="241"/>
      <c r="X600" s="241"/>
      <c r="Y600" s="241" t="str">
        <f t="shared" si="392"/>
        <v/>
      </c>
      <c r="Z600" s="241" t="str">
        <f t="shared" si="393"/>
        <v/>
      </c>
      <c r="AA600" s="241" t="str">
        <f t="shared" si="384"/>
        <v/>
      </c>
      <c r="AB600" s="241" t="str">
        <f t="shared" si="394"/>
        <v/>
      </c>
      <c r="AC600" s="241" t="str">
        <f t="shared" si="395"/>
        <v/>
      </c>
      <c r="AD600" s="241" t="str">
        <f t="shared" si="396"/>
        <v/>
      </c>
      <c r="AE600" s="241" t="str">
        <f t="shared" si="385"/>
        <v/>
      </c>
      <c r="AF600" s="241" t="str">
        <f t="shared" si="386"/>
        <v/>
      </c>
      <c r="AG600" s="241"/>
      <c r="AH600" s="242" t="str">
        <f t="shared" si="424"/>
        <v/>
      </c>
      <c r="AI600" s="242" t="str">
        <f t="shared" si="397"/>
        <v/>
      </c>
      <c r="BG600" s="245">
        <f t="shared" si="398"/>
        <v>0</v>
      </c>
      <c r="BH600" s="242">
        <f t="shared" si="399"/>
        <v>0</v>
      </c>
      <c r="BI600" s="242">
        <f t="shared" si="400"/>
        <v>0</v>
      </c>
      <c r="BJ600" s="242">
        <f t="shared" si="401"/>
        <v>0</v>
      </c>
      <c r="BK600" s="351">
        <f t="shared" si="402"/>
        <v>0</v>
      </c>
      <c r="BL600" s="246">
        <f t="shared" si="403"/>
        <v>0</v>
      </c>
      <c r="BM600" s="243">
        <f t="shared" si="404"/>
        <v>0</v>
      </c>
      <c r="BN600" s="243">
        <f t="shared" si="405"/>
        <v>0</v>
      </c>
      <c r="BO600" s="247">
        <f t="shared" si="406"/>
        <v>0</v>
      </c>
      <c r="BP600" s="248">
        <f t="shared" si="407"/>
        <v>0</v>
      </c>
      <c r="BQ600" s="243">
        <f t="shared" si="408"/>
        <v>0</v>
      </c>
      <c r="BR600" s="243">
        <f t="shared" si="409"/>
        <v>0</v>
      </c>
      <c r="BS600" s="249">
        <f t="shared" si="410"/>
        <v>0</v>
      </c>
      <c r="BT600" s="255" t="str">
        <f t="shared" si="423"/>
        <v/>
      </c>
      <c r="BU600" s="350">
        <f t="shared" si="411"/>
        <v>0</v>
      </c>
      <c r="BV600" s="350">
        <f t="shared" si="412"/>
        <v>0</v>
      </c>
      <c r="BW600" s="350">
        <f t="shared" si="413"/>
        <v>0</v>
      </c>
      <c r="BX600" s="353">
        <f t="shared" si="414"/>
        <v>0</v>
      </c>
      <c r="BY600" s="246">
        <f t="shared" si="415"/>
        <v>0</v>
      </c>
      <c r="BZ600" s="243">
        <f t="shared" si="416"/>
        <v>0</v>
      </c>
      <c r="CA600" s="243">
        <f t="shared" si="417"/>
        <v>0</v>
      </c>
      <c r="CB600" s="247">
        <f t="shared" si="418"/>
        <v>0</v>
      </c>
      <c r="CC600" s="246">
        <f t="shared" si="419"/>
        <v>0</v>
      </c>
      <c r="CD600" s="243">
        <f t="shared" si="420"/>
        <v>0</v>
      </c>
      <c r="CE600" s="243">
        <f t="shared" si="421"/>
        <v>0</v>
      </c>
      <c r="CF600" s="243">
        <f t="shared" si="422"/>
        <v>0</v>
      </c>
    </row>
    <row r="601" spans="1:84" ht="20.100000000000001" customHeight="1" x14ac:dyDescent="0.15">
      <c r="A601" s="252">
        <f>IF(A600="",ROW()-3-COUNTBLANK($A$4:$A600),A600+1)</f>
        <v>598</v>
      </c>
      <c r="B601" s="253">
        <f>IF(A601="","",IF(B600="",ROW()-3-COUNTBLANK($B$4:$B600),B600+1))</f>
        <v>598</v>
      </c>
      <c r="C601" s="239" t="str">
        <f t="shared" si="387"/>
        <v>S</v>
      </c>
      <c r="D601" s="240"/>
      <c r="E601" s="241" t="str">
        <f>IF(D601="","",COUNTIF($D$4:D601,D601))</f>
        <v/>
      </c>
      <c r="F601" s="310" t="str">
        <f>IF(D601="","",VLOOKUP(D601,'様式A-2'!$B$10:$E$434,4,0))</f>
        <v/>
      </c>
      <c r="G601" s="241"/>
      <c r="H601" s="241"/>
      <c r="I601" s="241"/>
      <c r="J601" s="241"/>
      <c r="K601" s="241"/>
      <c r="L601" s="346"/>
      <c r="M601" s="346"/>
      <c r="N601" s="346"/>
      <c r="O601" s="346"/>
      <c r="P601" s="388"/>
      <c r="Q601" s="242">
        <f t="shared" si="388"/>
        <v>0</v>
      </c>
      <c r="R601" s="243">
        <f t="shared" si="389"/>
        <v>0</v>
      </c>
      <c r="S601" s="243" t="str">
        <f t="shared" si="390"/>
        <v/>
      </c>
      <c r="T601" s="241"/>
      <c r="U601" s="241" t="str">
        <f t="shared" si="391"/>
        <v/>
      </c>
      <c r="V601" s="241" t="str">
        <f t="shared" si="425"/>
        <v/>
      </c>
      <c r="W601" s="241"/>
      <c r="X601" s="241"/>
      <c r="Y601" s="241" t="str">
        <f t="shared" si="392"/>
        <v/>
      </c>
      <c r="Z601" s="241" t="str">
        <f t="shared" si="393"/>
        <v/>
      </c>
      <c r="AA601" s="241" t="str">
        <f t="shared" si="384"/>
        <v/>
      </c>
      <c r="AB601" s="241" t="str">
        <f t="shared" si="394"/>
        <v/>
      </c>
      <c r="AC601" s="241" t="str">
        <f t="shared" si="395"/>
        <v/>
      </c>
      <c r="AD601" s="241" t="str">
        <f t="shared" si="396"/>
        <v/>
      </c>
      <c r="AE601" s="241" t="str">
        <f t="shared" si="385"/>
        <v/>
      </c>
      <c r="AF601" s="241" t="str">
        <f t="shared" si="386"/>
        <v/>
      </c>
      <c r="AG601" s="241"/>
      <c r="AH601" s="242" t="str">
        <f t="shared" si="424"/>
        <v/>
      </c>
      <c r="AI601" s="242" t="str">
        <f t="shared" si="397"/>
        <v/>
      </c>
      <c r="BG601" s="245">
        <f t="shared" si="398"/>
        <v>0</v>
      </c>
      <c r="BH601" s="242">
        <f t="shared" si="399"/>
        <v>0</v>
      </c>
      <c r="BI601" s="242">
        <f t="shared" si="400"/>
        <v>0</v>
      </c>
      <c r="BJ601" s="242">
        <f t="shared" si="401"/>
        <v>0</v>
      </c>
      <c r="BK601" s="351">
        <f t="shared" si="402"/>
        <v>0</v>
      </c>
      <c r="BL601" s="246">
        <f t="shared" si="403"/>
        <v>0</v>
      </c>
      <c r="BM601" s="243">
        <f t="shared" si="404"/>
        <v>0</v>
      </c>
      <c r="BN601" s="243">
        <f t="shared" si="405"/>
        <v>0</v>
      </c>
      <c r="BO601" s="247">
        <f t="shared" si="406"/>
        <v>0</v>
      </c>
      <c r="BP601" s="248">
        <f t="shared" si="407"/>
        <v>0</v>
      </c>
      <c r="BQ601" s="243">
        <f t="shared" si="408"/>
        <v>0</v>
      </c>
      <c r="BR601" s="243">
        <f t="shared" si="409"/>
        <v>0</v>
      </c>
      <c r="BS601" s="249">
        <f t="shared" si="410"/>
        <v>0</v>
      </c>
      <c r="BT601" s="255" t="str">
        <f t="shared" si="423"/>
        <v/>
      </c>
      <c r="BU601" s="350">
        <f t="shared" si="411"/>
        <v>0</v>
      </c>
      <c r="BV601" s="350">
        <f t="shared" si="412"/>
        <v>0</v>
      </c>
      <c r="BW601" s="350">
        <f t="shared" si="413"/>
        <v>0</v>
      </c>
      <c r="BX601" s="353">
        <f t="shared" si="414"/>
        <v>0</v>
      </c>
      <c r="BY601" s="246">
        <f t="shared" si="415"/>
        <v>0</v>
      </c>
      <c r="BZ601" s="243">
        <f t="shared" si="416"/>
        <v>0</v>
      </c>
      <c r="CA601" s="243">
        <f t="shared" si="417"/>
        <v>0</v>
      </c>
      <c r="CB601" s="247">
        <f t="shared" si="418"/>
        <v>0</v>
      </c>
      <c r="CC601" s="246">
        <f t="shared" si="419"/>
        <v>0</v>
      </c>
      <c r="CD601" s="243">
        <f t="shared" si="420"/>
        <v>0</v>
      </c>
      <c r="CE601" s="243">
        <f t="shared" si="421"/>
        <v>0</v>
      </c>
      <c r="CF601" s="243">
        <f t="shared" si="422"/>
        <v>0</v>
      </c>
    </row>
    <row r="602" spans="1:84" ht="20.100000000000001" customHeight="1" x14ac:dyDescent="0.15">
      <c r="A602" s="252">
        <f>IF(A601="",ROW()-3-COUNTBLANK($A$4:$A601),A601+1)</f>
        <v>599</v>
      </c>
      <c r="B602" s="253">
        <f>IF(A602="","",IF(B601="",ROW()-3-COUNTBLANK($B$4:$B601),B601+1))</f>
        <v>599</v>
      </c>
      <c r="C602" s="239" t="str">
        <f t="shared" si="387"/>
        <v>S</v>
      </c>
      <c r="D602" s="240"/>
      <c r="E602" s="241" t="str">
        <f>IF(D602="","",COUNTIF($D$4:D602,D602))</f>
        <v/>
      </c>
      <c r="F602" s="310" t="str">
        <f>IF(D602="","",VLOOKUP(D602,'様式A-2'!$B$10:$E$434,4,0))</f>
        <v/>
      </c>
      <c r="G602" s="241"/>
      <c r="H602" s="241"/>
      <c r="I602" s="241"/>
      <c r="J602" s="241"/>
      <c r="K602" s="241"/>
      <c r="L602" s="346"/>
      <c r="M602" s="346"/>
      <c r="N602" s="346"/>
      <c r="O602" s="346"/>
      <c r="P602" s="388"/>
      <c r="Q602" s="242">
        <f t="shared" si="388"/>
        <v>0</v>
      </c>
      <c r="R602" s="243">
        <f t="shared" si="389"/>
        <v>0</v>
      </c>
      <c r="S602" s="243" t="str">
        <f t="shared" si="390"/>
        <v/>
      </c>
      <c r="T602" s="241"/>
      <c r="U602" s="241" t="str">
        <f t="shared" si="391"/>
        <v/>
      </c>
      <c r="V602" s="241" t="str">
        <f t="shared" si="425"/>
        <v/>
      </c>
      <c r="W602" s="241"/>
      <c r="X602" s="241"/>
      <c r="Y602" s="241" t="str">
        <f t="shared" si="392"/>
        <v/>
      </c>
      <c r="Z602" s="241" t="str">
        <f t="shared" si="393"/>
        <v/>
      </c>
      <c r="AA602" s="241" t="str">
        <f t="shared" si="384"/>
        <v/>
      </c>
      <c r="AB602" s="241" t="str">
        <f t="shared" si="394"/>
        <v/>
      </c>
      <c r="AC602" s="241" t="str">
        <f t="shared" si="395"/>
        <v/>
      </c>
      <c r="AD602" s="241" t="str">
        <f t="shared" si="396"/>
        <v/>
      </c>
      <c r="AE602" s="241" t="str">
        <f t="shared" si="385"/>
        <v/>
      </c>
      <c r="AF602" s="241" t="str">
        <f t="shared" si="386"/>
        <v/>
      </c>
      <c r="AG602" s="241"/>
      <c r="AH602" s="242" t="str">
        <f t="shared" si="424"/>
        <v/>
      </c>
      <c r="AI602" s="242" t="str">
        <f t="shared" si="397"/>
        <v/>
      </c>
      <c r="BG602" s="245">
        <f t="shared" si="398"/>
        <v>0</v>
      </c>
      <c r="BH602" s="242">
        <f t="shared" si="399"/>
        <v>0</v>
      </c>
      <c r="BI602" s="242">
        <f t="shared" si="400"/>
        <v>0</v>
      </c>
      <c r="BJ602" s="242">
        <f t="shared" si="401"/>
        <v>0</v>
      </c>
      <c r="BK602" s="351">
        <f t="shared" si="402"/>
        <v>0</v>
      </c>
      <c r="BL602" s="246">
        <f t="shared" si="403"/>
        <v>0</v>
      </c>
      <c r="BM602" s="243">
        <f t="shared" si="404"/>
        <v>0</v>
      </c>
      <c r="BN602" s="243">
        <f t="shared" si="405"/>
        <v>0</v>
      </c>
      <c r="BO602" s="247">
        <f t="shared" si="406"/>
        <v>0</v>
      </c>
      <c r="BP602" s="248">
        <f t="shared" si="407"/>
        <v>0</v>
      </c>
      <c r="BQ602" s="243">
        <f t="shared" si="408"/>
        <v>0</v>
      </c>
      <c r="BR602" s="243">
        <f t="shared" si="409"/>
        <v>0</v>
      </c>
      <c r="BS602" s="249">
        <f t="shared" si="410"/>
        <v>0</v>
      </c>
      <c r="BT602" s="255" t="str">
        <f t="shared" si="423"/>
        <v/>
      </c>
      <c r="BU602" s="350">
        <f t="shared" si="411"/>
        <v>0</v>
      </c>
      <c r="BV602" s="350">
        <f t="shared" si="412"/>
        <v>0</v>
      </c>
      <c r="BW602" s="350">
        <f t="shared" si="413"/>
        <v>0</v>
      </c>
      <c r="BX602" s="353">
        <f t="shared" si="414"/>
        <v>0</v>
      </c>
      <c r="BY602" s="246">
        <f t="shared" si="415"/>
        <v>0</v>
      </c>
      <c r="BZ602" s="243">
        <f t="shared" si="416"/>
        <v>0</v>
      </c>
      <c r="CA602" s="243">
        <f t="shared" si="417"/>
        <v>0</v>
      </c>
      <c r="CB602" s="247">
        <f t="shared" si="418"/>
        <v>0</v>
      </c>
      <c r="CC602" s="246">
        <f t="shared" si="419"/>
        <v>0</v>
      </c>
      <c r="CD602" s="243">
        <f t="shared" si="420"/>
        <v>0</v>
      </c>
      <c r="CE602" s="243">
        <f t="shared" si="421"/>
        <v>0</v>
      </c>
      <c r="CF602" s="243">
        <f t="shared" si="422"/>
        <v>0</v>
      </c>
    </row>
    <row r="603" spans="1:84" ht="20.100000000000001" customHeight="1" x14ac:dyDescent="0.15">
      <c r="A603" s="252">
        <f>IF(A602="",ROW()-3-COUNTBLANK($A$4:$A602),A602+1)</f>
        <v>600</v>
      </c>
      <c r="B603" s="253">
        <f>IF(A603="","",IF(B602="",ROW()-3-COUNTBLANK($B$4:$B602),B602+1))</f>
        <v>600</v>
      </c>
      <c r="C603" s="239" t="str">
        <f t="shared" si="387"/>
        <v>S</v>
      </c>
      <c r="D603" s="240"/>
      <c r="E603" s="241" t="str">
        <f>IF(D603="","",COUNTIF($D$4:D603,D603))</f>
        <v/>
      </c>
      <c r="F603" s="310" t="str">
        <f>IF(D603="","",VLOOKUP(D603,'様式A-2'!$B$10:$E$434,4,0))</f>
        <v/>
      </c>
      <c r="G603" s="241"/>
      <c r="H603" s="241"/>
      <c r="I603" s="241"/>
      <c r="J603" s="241"/>
      <c r="K603" s="241"/>
      <c r="L603" s="346"/>
      <c r="M603" s="346"/>
      <c r="N603" s="346"/>
      <c r="O603" s="346"/>
      <c r="P603" s="388"/>
      <c r="Q603" s="242">
        <f t="shared" si="388"/>
        <v>0</v>
      </c>
      <c r="R603" s="243">
        <f t="shared" si="389"/>
        <v>0</v>
      </c>
      <c r="S603" s="243" t="str">
        <f t="shared" si="390"/>
        <v/>
      </c>
      <c r="T603" s="241"/>
      <c r="U603" s="241" t="str">
        <f t="shared" si="391"/>
        <v/>
      </c>
      <c r="V603" s="241" t="str">
        <f t="shared" si="425"/>
        <v/>
      </c>
      <c r="W603" s="241"/>
      <c r="X603" s="241"/>
      <c r="Y603" s="241" t="str">
        <f t="shared" si="392"/>
        <v/>
      </c>
      <c r="Z603" s="241" t="str">
        <f t="shared" si="393"/>
        <v/>
      </c>
      <c r="AA603" s="241" t="str">
        <f t="shared" si="384"/>
        <v/>
      </c>
      <c r="AB603" s="241" t="str">
        <f t="shared" si="394"/>
        <v/>
      </c>
      <c r="AC603" s="241" t="str">
        <f t="shared" si="395"/>
        <v/>
      </c>
      <c r="AD603" s="241" t="str">
        <f t="shared" si="396"/>
        <v/>
      </c>
      <c r="AE603" s="241" t="str">
        <f t="shared" si="385"/>
        <v/>
      </c>
      <c r="AF603" s="241" t="str">
        <f t="shared" si="386"/>
        <v/>
      </c>
      <c r="AG603" s="241"/>
      <c r="AH603" s="242" t="str">
        <f t="shared" si="424"/>
        <v/>
      </c>
      <c r="AI603" s="242" t="str">
        <f t="shared" si="397"/>
        <v/>
      </c>
      <c r="BG603" s="245">
        <f t="shared" si="398"/>
        <v>0</v>
      </c>
      <c r="BH603" s="242">
        <f t="shared" si="399"/>
        <v>0</v>
      </c>
      <c r="BI603" s="242">
        <f t="shared" si="400"/>
        <v>0</v>
      </c>
      <c r="BJ603" s="242">
        <f t="shared" si="401"/>
        <v>0</v>
      </c>
      <c r="BK603" s="351">
        <f t="shared" si="402"/>
        <v>0</v>
      </c>
      <c r="BL603" s="246">
        <f t="shared" si="403"/>
        <v>0</v>
      </c>
      <c r="BM603" s="243">
        <f t="shared" si="404"/>
        <v>0</v>
      </c>
      <c r="BN603" s="243">
        <f t="shared" si="405"/>
        <v>0</v>
      </c>
      <c r="BO603" s="247">
        <f t="shared" si="406"/>
        <v>0</v>
      </c>
      <c r="BP603" s="248">
        <f t="shared" si="407"/>
        <v>0</v>
      </c>
      <c r="BQ603" s="243">
        <f t="shared" si="408"/>
        <v>0</v>
      </c>
      <c r="BR603" s="243">
        <f t="shared" si="409"/>
        <v>0</v>
      </c>
      <c r="BS603" s="249">
        <f t="shared" si="410"/>
        <v>0</v>
      </c>
      <c r="BT603" s="255" t="str">
        <f t="shared" si="423"/>
        <v/>
      </c>
      <c r="BU603" s="350">
        <f t="shared" si="411"/>
        <v>0</v>
      </c>
      <c r="BV603" s="350">
        <f t="shared" si="412"/>
        <v>0</v>
      </c>
      <c r="BW603" s="350">
        <f t="shared" si="413"/>
        <v>0</v>
      </c>
      <c r="BX603" s="353">
        <f t="shared" si="414"/>
        <v>0</v>
      </c>
      <c r="BY603" s="246">
        <f t="shared" si="415"/>
        <v>0</v>
      </c>
      <c r="BZ603" s="243">
        <f t="shared" si="416"/>
        <v>0</v>
      </c>
      <c r="CA603" s="243">
        <f t="shared" si="417"/>
        <v>0</v>
      </c>
      <c r="CB603" s="247">
        <f t="shared" si="418"/>
        <v>0</v>
      </c>
      <c r="CC603" s="246">
        <f t="shared" si="419"/>
        <v>0</v>
      </c>
      <c r="CD603" s="243">
        <f t="shared" si="420"/>
        <v>0</v>
      </c>
      <c r="CE603" s="243">
        <f t="shared" si="421"/>
        <v>0</v>
      </c>
      <c r="CF603" s="243">
        <f t="shared" si="422"/>
        <v>0</v>
      </c>
    </row>
    <row r="604" spans="1:84" ht="20.100000000000001" customHeight="1" x14ac:dyDescent="0.15">
      <c r="A604" s="252">
        <f>IF(A603="",ROW()-3-COUNTBLANK($A$4:$A603),A603+1)</f>
        <v>601</v>
      </c>
      <c r="B604" s="253">
        <f>IF(A604="","",IF(B603="",ROW()-3-COUNTBLANK($B$4:$B603),B603+1))</f>
        <v>601</v>
      </c>
      <c r="C604" s="239" t="str">
        <f t="shared" si="387"/>
        <v>S</v>
      </c>
      <c r="D604" s="240"/>
      <c r="E604" s="241" t="str">
        <f>IF(D604="","",COUNTIF($D$4:D604,D604))</f>
        <v/>
      </c>
      <c r="F604" s="310" t="str">
        <f>IF(D604="","",VLOOKUP(D604,'様式A-2'!$B$10:$E$434,4,0))</f>
        <v/>
      </c>
      <c r="G604" s="241"/>
      <c r="H604" s="241"/>
      <c r="I604" s="241"/>
      <c r="J604" s="241"/>
      <c r="K604" s="241"/>
      <c r="L604" s="346"/>
      <c r="M604" s="346"/>
      <c r="N604" s="346"/>
      <c r="O604" s="346"/>
      <c r="P604" s="388"/>
      <c r="Q604" s="242">
        <f t="shared" si="388"/>
        <v>0</v>
      </c>
      <c r="R604" s="243">
        <f t="shared" si="389"/>
        <v>0</v>
      </c>
      <c r="S604" s="243" t="str">
        <f t="shared" si="390"/>
        <v/>
      </c>
      <c r="T604" s="241"/>
      <c r="U604" s="241" t="str">
        <f t="shared" si="391"/>
        <v/>
      </c>
      <c r="V604" s="241" t="str">
        <f t="shared" si="425"/>
        <v/>
      </c>
      <c r="W604" s="241"/>
      <c r="X604" s="241"/>
      <c r="Y604" s="241" t="str">
        <f t="shared" si="392"/>
        <v/>
      </c>
      <c r="Z604" s="241" t="str">
        <f t="shared" si="393"/>
        <v/>
      </c>
      <c r="AA604" s="241" t="str">
        <f t="shared" si="384"/>
        <v/>
      </c>
      <c r="AB604" s="241" t="str">
        <f t="shared" si="394"/>
        <v/>
      </c>
      <c r="AC604" s="241" t="str">
        <f t="shared" si="395"/>
        <v/>
      </c>
      <c r="AD604" s="241" t="str">
        <f t="shared" si="396"/>
        <v/>
      </c>
      <c r="AE604" s="241" t="str">
        <f t="shared" si="385"/>
        <v/>
      </c>
      <c r="AF604" s="241" t="str">
        <f t="shared" si="386"/>
        <v/>
      </c>
      <c r="AG604" s="241"/>
      <c r="AH604" s="242" t="str">
        <f t="shared" si="424"/>
        <v/>
      </c>
      <c r="AI604" s="242" t="str">
        <f t="shared" si="397"/>
        <v/>
      </c>
      <c r="BG604" s="245">
        <f t="shared" si="398"/>
        <v>0</v>
      </c>
      <c r="BH604" s="242">
        <f t="shared" si="399"/>
        <v>0</v>
      </c>
      <c r="BI604" s="242">
        <f t="shared" si="400"/>
        <v>0</v>
      </c>
      <c r="BJ604" s="242">
        <f t="shared" si="401"/>
        <v>0</v>
      </c>
      <c r="BK604" s="351">
        <f t="shared" si="402"/>
        <v>0</v>
      </c>
      <c r="BL604" s="246">
        <f t="shared" si="403"/>
        <v>0</v>
      </c>
      <c r="BM604" s="243">
        <f t="shared" si="404"/>
        <v>0</v>
      </c>
      <c r="BN604" s="243">
        <f t="shared" si="405"/>
        <v>0</v>
      </c>
      <c r="BO604" s="247">
        <f t="shared" si="406"/>
        <v>0</v>
      </c>
      <c r="BP604" s="248">
        <f t="shared" si="407"/>
        <v>0</v>
      </c>
      <c r="BQ604" s="243">
        <f t="shared" si="408"/>
        <v>0</v>
      </c>
      <c r="BR604" s="243">
        <f t="shared" si="409"/>
        <v>0</v>
      </c>
      <c r="BS604" s="249">
        <f t="shared" si="410"/>
        <v>0</v>
      </c>
      <c r="BT604" s="255" t="str">
        <f t="shared" si="423"/>
        <v/>
      </c>
      <c r="BU604" s="350">
        <f t="shared" si="411"/>
        <v>0</v>
      </c>
      <c r="BV604" s="350">
        <f t="shared" si="412"/>
        <v>0</v>
      </c>
      <c r="BW604" s="350">
        <f t="shared" si="413"/>
        <v>0</v>
      </c>
      <c r="BX604" s="353">
        <f t="shared" si="414"/>
        <v>0</v>
      </c>
      <c r="BY604" s="246">
        <f t="shared" si="415"/>
        <v>0</v>
      </c>
      <c r="BZ604" s="243">
        <f t="shared" si="416"/>
        <v>0</v>
      </c>
      <c r="CA604" s="243">
        <f t="shared" si="417"/>
        <v>0</v>
      </c>
      <c r="CB604" s="247">
        <f t="shared" si="418"/>
        <v>0</v>
      </c>
      <c r="CC604" s="246">
        <f t="shared" si="419"/>
        <v>0</v>
      </c>
      <c r="CD604" s="243">
        <f t="shared" si="420"/>
        <v>0</v>
      </c>
      <c r="CE604" s="243">
        <f t="shared" si="421"/>
        <v>0</v>
      </c>
      <c r="CF604" s="243">
        <f t="shared" si="422"/>
        <v>0</v>
      </c>
    </row>
    <row r="605" spans="1:84" ht="20.100000000000001" customHeight="1" x14ac:dyDescent="0.15">
      <c r="A605" s="252">
        <f>IF(A604="",ROW()-3-COUNTBLANK($A$4:$A604),A604+1)</f>
        <v>602</v>
      </c>
      <c r="B605" s="253">
        <f>IF(A605="","",IF(B604="",ROW()-3-COUNTBLANK($B$4:$B604),B604+1))</f>
        <v>602</v>
      </c>
      <c r="C605" s="239" t="str">
        <f t="shared" si="387"/>
        <v>S</v>
      </c>
      <c r="D605" s="240"/>
      <c r="E605" s="241" t="str">
        <f>IF(D605="","",COUNTIF($D$4:D605,D605))</f>
        <v/>
      </c>
      <c r="F605" s="310" t="str">
        <f>IF(D605="","",VLOOKUP(D605,'様式A-2'!$B$10:$E$434,4,0))</f>
        <v/>
      </c>
      <c r="G605" s="241"/>
      <c r="H605" s="241"/>
      <c r="I605" s="241"/>
      <c r="J605" s="241"/>
      <c r="K605" s="241"/>
      <c r="L605" s="346"/>
      <c r="M605" s="346"/>
      <c r="N605" s="346"/>
      <c r="O605" s="346"/>
      <c r="P605" s="388"/>
      <c r="Q605" s="242">
        <f t="shared" si="388"/>
        <v>0</v>
      </c>
      <c r="R605" s="243">
        <f t="shared" si="389"/>
        <v>0</v>
      </c>
      <c r="S605" s="243" t="str">
        <f t="shared" si="390"/>
        <v/>
      </c>
      <c r="T605" s="241"/>
      <c r="U605" s="241" t="str">
        <f t="shared" si="391"/>
        <v/>
      </c>
      <c r="V605" s="241" t="str">
        <f t="shared" si="425"/>
        <v/>
      </c>
      <c r="W605" s="241"/>
      <c r="X605" s="241"/>
      <c r="Y605" s="241" t="str">
        <f t="shared" si="392"/>
        <v/>
      </c>
      <c r="Z605" s="241" t="str">
        <f t="shared" si="393"/>
        <v/>
      </c>
      <c r="AA605" s="241" t="str">
        <f t="shared" si="384"/>
        <v/>
      </c>
      <c r="AB605" s="241" t="str">
        <f t="shared" si="394"/>
        <v/>
      </c>
      <c r="AC605" s="241" t="str">
        <f t="shared" si="395"/>
        <v/>
      </c>
      <c r="AD605" s="241" t="str">
        <f t="shared" si="396"/>
        <v/>
      </c>
      <c r="AE605" s="241" t="str">
        <f t="shared" si="385"/>
        <v/>
      </c>
      <c r="AF605" s="241" t="str">
        <f t="shared" si="386"/>
        <v/>
      </c>
      <c r="AG605" s="241"/>
      <c r="AH605" s="242" t="str">
        <f t="shared" si="424"/>
        <v/>
      </c>
      <c r="AI605" s="242" t="str">
        <f t="shared" si="397"/>
        <v/>
      </c>
      <c r="BG605" s="245">
        <f t="shared" si="398"/>
        <v>0</v>
      </c>
      <c r="BH605" s="242">
        <f t="shared" si="399"/>
        <v>0</v>
      </c>
      <c r="BI605" s="242">
        <f t="shared" si="400"/>
        <v>0</v>
      </c>
      <c r="BJ605" s="242">
        <f t="shared" si="401"/>
        <v>0</v>
      </c>
      <c r="BK605" s="351">
        <f t="shared" si="402"/>
        <v>0</v>
      </c>
      <c r="BL605" s="246">
        <f t="shared" si="403"/>
        <v>0</v>
      </c>
      <c r="BM605" s="243">
        <f t="shared" si="404"/>
        <v>0</v>
      </c>
      <c r="BN605" s="243">
        <f t="shared" si="405"/>
        <v>0</v>
      </c>
      <c r="BO605" s="247">
        <f t="shared" si="406"/>
        <v>0</v>
      </c>
      <c r="BP605" s="248">
        <f t="shared" si="407"/>
        <v>0</v>
      </c>
      <c r="BQ605" s="243">
        <f t="shared" si="408"/>
        <v>0</v>
      </c>
      <c r="BR605" s="243">
        <f t="shared" si="409"/>
        <v>0</v>
      </c>
      <c r="BS605" s="249">
        <f t="shared" si="410"/>
        <v>0</v>
      </c>
      <c r="BT605" s="255" t="str">
        <f t="shared" si="423"/>
        <v/>
      </c>
      <c r="BU605" s="350">
        <f t="shared" si="411"/>
        <v>0</v>
      </c>
      <c r="BV605" s="350">
        <f t="shared" si="412"/>
        <v>0</v>
      </c>
      <c r="BW605" s="350">
        <f t="shared" si="413"/>
        <v>0</v>
      </c>
      <c r="BX605" s="353">
        <f t="shared" si="414"/>
        <v>0</v>
      </c>
      <c r="BY605" s="246">
        <f t="shared" si="415"/>
        <v>0</v>
      </c>
      <c r="BZ605" s="243">
        <f t="shared" si="416"/>
        <v>0</v>
      </c>
      <c r="CA605" s="243">
        <f t="shared" si="417"/>
        <v>0</v>
      </c>
      <c r="CB605" s="247">
        <f t="shared" si="418"/>
        <v>0</v>
      </c>
      <c r="CC605" s="246">
        <f t="shared" si="419"/>
        <v>0</v>
      </c>
      <c r="CD605" s="243">
        <f t="shared" si="420"/>
        <v>0</v>
      </c>
      <c r="CE605" s="243">
        <f t="shared" si="421"/>
        <v>0</v>
      </c>
      <c r="CF605" s="243">
        <f t="shared" si="422"/>
        <v>0</v>
      </c>
    </row>
    <row r="606" spans="1:84" ht="20.100000000000001" customHeight="1" x14ac:dyDescent="0.15">
      <c r="A606" s="252">
        <f>IF(A605="",ROW()-3-COUNTBLANK($A$4:$A605),A605+1)</f>
        <v>603</v>
      </c>
      <c r="B606" s="253">
        <f>IF(A606="","",IF(B605="",ROW()-3-COUNTBLANK($B$4:$B605),B605+1))</f>
        <v>603</v>
      </c>
      <c r="C606" s="239" t="str">
        <f t="shared" si="387"/>
        <v>S</v>
      </c>
      <c r="D606" s="240"/>
      <c r="E606" s="241" t="str">
        <f>IF(D606="","",COUNTIF($D$4:D606,D606))</f>
        <v/>
      </c>
      <c r="F606" s="310" t="str">
        <f>IF(D606="","",VLOOKUP(D606,'様式A-2'!$B$10:$E$434,4,0))</f>
        <v/>
      </c>
      <c r="G606" s="241"/>
      <c r="H606" s="241"/>
      <c r="I606" s="241"/>
      <c r="J606" s="241"/>
      <c r="K606" s="241"/>
      <c r="L606" s="346"/>
      <c r="M606" s="346"/>
      <c r="N606" s="346"/>
      <c r="O606" s="346"/>
      <c r="P606" s="388"/>
      <c r="Q606" s="242">
        <f t="shared" si="388"/>
        <v>0</v>
      </c>
      <c r="R606" s="243">
        <f t="shared" si="389"/>
        <v>0</v>
      </c>
      <c r="S606" s="243" t="str">
        <f t="shared" si="390"/>
        <v/>
      </c>
      <c r="T606" s="241"/>
      <c r="U606" s="241" t="str">
        <f t="shared" si="391"/>
        <v/>
      </c>
      <c r="V606" s="241" t="str">
        <f t="shared" si="425"/>
        <v/>
      </c>
      <c r="W606" s="241"/>
      <c r="X606" s="241"/>
      <c r="Y606" s="241" t="str">
        <f t="shared" si="392"/>
        <v/>
      </c>
      <c r="Z606" s="241" t="str">
        <f t="shared" si="393"/>
        <v/>
      </c>
      <c r="AA606" s="241" t="str">
        <f t="shared" si="384"/>
        <v/>
      </c>
      <c r="AB606" s="241" t="str">
        <f t="shared" si="394"/>
        <v/>
      </c>
      <c r="AC606" s="241" t="str">
        <f t="shared" si="395"/>
        <v/>
      </c>
      <c r="AD606" s="241" t="str">
        <f t="shared" si="396"/>
        <v/>
      </c>
      <c r="AE606" s="241" t="str">
        <f t="shared" si="385"/>
        <v/>
      </c>
      <c r="AF606" s="241" t="str">
        <f t="shared" si="386"/>
        <v/>
      </c>
      <c r="AG606" s="241"/>
      <c r="AH606" s="242" t="str">
        <f t="shared" si="424"/>
        <v/>
      </c>
      <c r="AI606" s="242" t="str">
        <f t="shared" si="397"/>
        <v/>
      </c>
      <c r="BG606" s="245">
        <f t="shared" si="398"/>
        <v>0</v>
      </c>
      <c r="BH606" s="242">
        <f t="shared" si="399"/>
        <v>0</v>
      </c>
      <c r="BI606" s="242">
        <f t="shared" si="400"/>
        <v>0</v>
      </c>
      <c r="BJ606" s="242">
        <f t="shared" si="401"/>
        <v>0</v>
      </c>
      <c r="BK606" s="351">
        <f t="shared" si="402"/>
        <v>0</v>
      </c>
      <c r="BL606" s="246">
        <f t="shared" si="403"/>
        <v>0</v>
      </c>
      <c r="BM606" s="243">
        <f t="shared" si="404"/>
        <v>0</v>
      </c>
      <c r="BN606" s="243">
        <f t="shared" si="405"/>
        <v>0</v>
      </c>
      <c r="BO606" s="247">
        <f t="shared" si="406"/>
        <v>0</v>
      </c>
      <c r="BP606" s="248">
        <f t="shared" si="407"/>
        <v>0</v>
      </c>
      <c r="BQ606" s="243">
        <f t="shared" si="408"/>
        <v>0</v>
      </c>
      <c r="BR606" s="243">
        <f t="shared" si="409"/>
        <v>0</v>
      </c>
      <c r="BS606" s="249">
        <f t="shared" si="410"/>
        <v>0</v>
      </c>
      <c r="BT606" s="255" t="str">
        <f t="shared" si="423"/>
        <v/>
      </c>
      <c r="BU606" s="350">
        <f t="shared" si="411"/>
        <v>0</v>
      </c>
      <c r="BV606" s="350">
        <f t="shared" si="412"/>
        <v>0</v>
      </c>
      <c r="BW606" s="350">
        <f t="shared" si="413"/>
        <v>0</v>
      </c>
      <c r="BX606" s="353">
        <f t="shared" si="414"/>
        <v>0</v>
      </c>
      <c r="BY606" s="246">
        <f t="shared" si="415"/>
        <v>0</v>
      </c>
      <c r="BZ606" s="243">
        <f t="shared" si="416"/>
        <v>0</v>
      </c>
      <c r="CA606" s="243">
        <f t="shared" si="417"/>
        <v>0</v>
      </c>
      <c r="CB606" s="247">
        <f t="shared" si="418"/>
        <v>0</v>
      </c>
      <c r="CC606" s="246">
        <f t="shared" si="419"/>
        <v>0</v>
      </c>
      <c r="CD606" s="243">
        <f t="shared" si="420"/>
        <v>0</v>
      </c>
      <c r="CE606" s="243">
        <f t="shared" si="421"/>
        <v>0</v>
      </c>
      <c r="CF606" s="243">
        <f t="shared" si="422"/>
        <v>0</v>
      </c>
    </row>
    <row r="607" spans="1:84" ht="20.100000000000001" customHeight="1" x14ac:dyDescent="0.15">
      <c r="A607" s="252">
        <f>IF(A606="",ROW()-3-COUNTBLANK($A$4:$A606),A606+1)</f>
        <v>604</v>
      </c>
      <c r="B607" s="253">
        <f>IF(A607="","",IF(B606="",ROW()-3-COUNTBLANK($B$4:$B606),B606+1))</f>
        <v>604</v>
      </c>
      <c r="C607" s="239" t="str">
        <f t="shared" si="387"/>
        <v>S</v>
      </c>
      <c r="D607" s="240"/>
      <c r="E607" s="241" t="str">
        <f>IF(D607="","",COUNTIF($D$4:D607,D607))</f>
        <v/>
      </c>
      <c r="F607" s="310" t="str">
        <f>IF(D607="","",VLOOKUP(D607,'様式A-2'!$B$10:$E$434,4,0))</f>
        <v/>
      </c>
      <c r="G607" s="241"/>
      <c r="H607" s="241"/>
      <c r="I607" s="241"/>
      <c r="J607" s="241"/>
      <c r="K607" s="241"/>
      <c r="L607" s="346"/>
      <c r="M607" s="346"/>
      <c r="N607" s="346"/>
      <c r="O607" s="346"/>
      <c r="P607" s="388"/>
      <c r="Q607" s="242">
        <f t="shared" si="388"/>
        <v>0</v>
      </c>
      <c r="R607" s="243">
        <f t="shared" si="389"/>
        <v>0</v>
      </c>
      <c r="S607" s="243" t="str">
        <f t="shared" si="390"/>
        <v/>
      </c>
      <c r="T607" s="241"/>
      <c r="U607" s="241" t="str">
        <f t="shared" si="391"/>
        <v/>
      </c>
      <c r="V607" s="241" t="str">
        <f t="shared" si="425"/>
        <v/>
      </c>
      <c r="W607" s="241"/>
      <c r="X607" s="241"/>
      <c r="Y607" s="241" t="str">
        <f t="shared" si="392"/>
        <v/>
      </c>
      <c r="Z607" s="241" t="str">
        <f t="shared" si="393"/>
        <v/>
      </c>
      <c r="AA607" s="241" t="str">
        <f t="shared" si="384"/>
        <v/>
      </c>
      <c r="AB607" s="241" t="str">
        <f t="shared" si="394"/>
        <v/>
      </c>
      <c r="AC607" s="241" t="str">
        <f t="shared" si="395"/>
        <v/>
      </c>
      <c r="AD607" s="241" t="str">
        <f t="shared" si="396"/>
        <v/>
      </c>
      <c r="AE607" s="241" t="str">
        <f t="shared" si="385"/>
        <v/>
      </c>
      <c r="AF607" s="241" t="str">
        <f t="shared" si="386"/>
        <v/>
      </c>
      <c r="AG607" s="241"/>
      <c r="AH607" s="242" t="str">
        <f t="shared" si="424"/>
        <v/>
      </c>
      <c r="AI607" s="242" t="str">
        <f t="shared" si="397"/>
        <v/>
      </c>
      <c r="BG607" s="245">
        <f t="shared" si="398"/>
        <v>0</v>
      </c>
      <c r="BH607" s="242">
        <f t="shared" si="399"/>
        <v>0</v>
      </c>
      <c r="BI607" s="242">
        <f t="shared" si="400"/>
        <v>0</v>
      </c>
      <c r="BJ607" s="242">
        <f t="shared" si="401"/>
        <v>0</v>
      </c>
      <c r="BK607" s="351">
        <f t="shared" si="402"/>
        <v>0</v>
      </c>
      <c r="BL607" s="246">
        <f t="shared" si="403"/>
        <v>0</v>
      </c>
      <c r="BM607" s="243">
        <f t="shared" si="404"/>
        <v>0</v>
      </c>
      <c r="BN607" s="243">
        <f t="shared" si="405"/>
        <v>0</v>
      </c>
      <c r="BO607" s="247">
        <f t="shared" si="406"/>
        <v>0</v>
      </c>
      <c r="BP607" s="248">
        <f t="shared" si="407"/>
        <v>0</v>
      </c>
      <c r="BQ607" s="243">
        <f t="shared" si="408"/>
        <v>0</v>
      </c>
      <c r="BR607" s="243">
        <f t="shared" si="409"/>
        <v>0</v>
      </c>
      <c r="BS607" s="249">
        <f t="shared" si="410"/>
        <v>0</v>
      </c>
      <c r="BT607" s="255" t="str">
        <f t="shared" si="423"/>
        <v/>
      </c>
      <c r="BU607" s="350">
        <f t="shared" si="411"/>
        <v>0</v>
      </c>
      <c r="BV607" s="350">
        <f t="shared" si="412"/>
        <v>0</v>
      </c>
      <c r="BW607" s="350">
        <f t="shared" si="413"/>
        <v>0</v>
      </c>
      <c r="BX607" s="353">
        <f t="shared" si="414"/>
        <v>0</v>
      </c>
      <c r="BY607" s="246">
        <f t="shared" si="415"/>
        <v>0</v>
      </c>
      <c r="BZ607" s="243">
        <f t="shared" si="416"/>
        <v>0</v>
      </c>
      <c r="CA607" s="243">
        <f t="shared" si="417"/>
        <v>0</v>
      </c>
      <c r="CB607" s="247">
        <f t="shared" si="418"/>
        <v>0</v>
      </c>
      <c r="CC607" s="246">
        <f t="shared" si="419"/>
        <v>0</v>
      </c>
      <c r="CD607" s="243">
        <f t="shared" si="420"/>
        <v>0</v>
      </c>
      <c r="CE607" s="243">
        <f t="shared" si="421"/>
        <v>0</v>
      </c>
      <c r="CF607" s="243">
        <f t="shared" si="422"/>
        <v>0</v>
      </c>
    </row>
    <row r="608" spans="1:84" ht="20.100000000000001" customHeight="1" x14ac:dyDescent="0.15">
      <c r="A608" s="252">
        <f>IF(A607="",ROW()-3-COUNTBLANK($A$4:$A607),A607+1)</f>
        <v>605</v>
      </c>
      <c r="B608" s="253">
        <f>IF(A608="","",IF(B607="",ROW()-3-COUNTBLANK($B$4:$B607),B607+1))</f>
        <v>605</v>
      </c>
      <c r="C608" s="239" t="str">
        <f t="shared" si="387"/>
        <v>S</v>
      </c>
      <c r="D608" s="240"/>
      <c r="E608" s="241" t="str">
        <f>IF(D608="","",COUNTIF($D$4:D608,D608))</f>
        <v/>
      </c>
      <c r="F608" s="310" t="str">
        <f>IF(D608="","",VLOOKUP(D608,'様式A-2'!$B$10:$E$434,4,0))</f>
        <v/>
      </c>
      <c r="G608" s="241"/>
      <c r="H608" s="241"/>
      <c r="I608" s="241"/>
      <c r="J608" s="241"/>
      <c r="K608" s="241"/>
      <c r="L608" s="346"/>
      <c r="M608" s="346"/>
      <c r="N608" s="346"/>
      <c r="O608" s="346"/>
      <c r="P608" s="388"/>
      <c r="Q608" s="242">
        <f t="shared" si="388"/>
        <v>0</v>
      </c>
      <c r="R608" s="243">
        <f t="shared" si="389"/>
        <v>0</v>
      </c>
      <c r="S608" s="243" t="str">
        <f t="shared" si="390"/>
        <v/>
      </c>
      <c r="T608" s="241"/>
      <c r="U608" s="241" t="str">
        <f t="shared" si="391"/>
        <v/>
      </c>
      <c r="V608" s="241" t="str">
        <f t="shared" si="425"/>
        <v/>
      </c>
      <c r="W608" s="241"/>
      <c r="X608" s="241"/>
      <c r="Y608" s="241" t="str">
        <f t="shared" si="392"/>
        <v/>
      </c>
      <c r="Z608" s="241" t="str">
        <f t="shared" si="393"/>
        <v/>
      </c>
      <c r="AA608" s="241" t="str">
        <f t="shared" si="384"/>
        <v/>
      </c>
      <c r="AB608" s="241" t="str">
        <f t="shared" si="394"/>
        <v/>
      </c>
      <c r="AC608" s="241" t="str">
        <f t="shared" si="395"/>
        <v/>
      </c>
      <c r="AD608" s="241" t="str">
        <f t="shared" si="396"/>
        <v/>
      </c>
      <c r="AE608" s="241" t="str">
        <f t="shared" si="385"/>
        <v/>
      </c>
      <c r="AF608" s="241" t="str">
        <f t="shared" si="386"/>
        <v/>
      </c>
      <c r="AG608" s="241"/>
      <c r="AH608" s="242" t="str">
        <f t="shared" si="424"/>
        <v/>
      </c>
      <c r="AI608" s="242" t="str">
        <f t="shared" si="397"/>
        <v/>
      </c>
      <c r="BG608" s="245">
        <f t="shared" si="398"/>
        <v>0</v>
      </c>
      <c r="BH608" s="242">
        <f t="shared" si="399"/>
        <v>0</v>
      </c>
      <c r="BI608" s="242">
        <f t="shared" si="400"/>
        <v>0</v>
      </c>
      <c r="BJ608" s="242">
        <f t="shared" si="401"/>
        <v>0</v>
      </c>
      <c r="BK608" s="351">
        <f t="shared" si="402"/>
        <v>0</v>
      </c>
      <c r="BL608" s="246">
        <f t="shared" si="403"/>
        <v>0</v>
      </c>
      <c r="BM608" s="243">
        <f t="shared" si="404"/>
        <v>0</v>
      </c>
      <c r="BN608" s="243">
        <f t="shared" si="405"/>
        <v>0</v>
      </c>
      <c r="BO608" s="247">
        <f t="shared" si="406"/>
        <v>0</v>
      </c>
      <c r="BP608" s="248">
        <f t="shared" si="407"/>
        <v>0</v>
      </c>
      <c r="BQ608" s="243">
        <f t="shared" si="408"/>
        <v>0</v>
      </c>
      <c r="BR608" s="243">
        <f t="shared" si="409"/>
        <v>0</v>
      </c>
      <c r="BS608" s="249">
        <f t="shared" si="410"/>
        <v>0</v>
      </c>
      <c r="BT608" s="255" t="str">
        <f t="shared" si="423"/>
        <v/>
      </c>
      <c r="BU608" s="350">
        <f t="shared" si="411"/>
        <v>0</v>
      </c>
      <c r="BV608" s="350">
        <f t="shared" si="412"/>
        <v>0</v>
      </c>
      <c r="BW608" s="350">
        <f t="shared" si="413"/>
        <v>0</v>
      </c>
      <c r="BX608" s="353">
        <f t="shared" si="414"/>
        <v>0</v>
      </c>
      <c r="BY608" s="246">
        <f t="shared" si="415"/>
        <v>0</v>
      </c>
      <c r="BZ608" s="243">
        <f t="shared" si="416"/>
        <v>0</v>
      </c>
      <c r="CA608" s="243">
        <f t="shared" si="417"/>
        <v>0</v>
      </c>
      <c r="CB608" s="247">
        <f t="shared" si="418"/>
        <v>0</v>
      </c>
      <c r="CC608" s="246">
        <f t="shared" si="419"/>
        <v>0</v>
      </c>
      <c r="CD608" s="243">
        <f t="shared" si="420"/>
        <v>0</v>
      </c>
      <c r="CE608" s="243">
        <f t="shared" si="421"/>
        <v>0</v>
      </c>
      <c r="CF608" s="243">
        <f t="shared" si="422"/>
        <v>0</v>
      </c>
    </row>
    <row r="609" spans="1:84" ht="20.100000000000001" customHeight="1" x14ac:dyDescent="0.15">
      <c r="A609" s="252">
        <f>IF(A608="",ROW()-3-COUNTBLANK($A$4:$A608),A608+1)</f>
        <v>606</v>
      </c>
      <c r="B609" s="253">
        <f>IF(A609="","",IF(B608="",ROW()-3-COUNTBLANK($B$4:$B608),B608+1))</f>
        <v>606</v>
      </c>
      <c r="C609" s="239" t="str">
        <f t="shared" si="387"/>
        <v>S</v>
      </c>
      <c r="D609" s="240"/>
      <c r="E609" s="241" t="str">
        <f>IF(D609="","",COUNTIF($D$4:D609,D609))</f>
        <v/>
      </c>
      <c r="F609" s="310" t="str">
        <f>IF(D609="","",VLOOKUP(D609,'様式A-2'!$B$10:$E$434,4,0))</f>
        <v/>
      </c>
      <c r="G609" s="241"/>
      <c r="H609" s="241"/>
      <c r="I609" s="241"/>
      <c r="J609" s="241"/>
      <c r="K609" s="241"/>
      <c r="L609" s="346"/>
      <c r="M609" s="346"/>
      <c r="N609" s="346"/>
      <c r="O609" s="346"/>
      <c r="P609" s="388"/>
      <c r="Q609" s="242">
        <f t="shared" si="388"/>
        <v>0</v>
      </c>
      <c r="R609" s="243">
        <f t="shared" si="389"/>
        <v>0</v>
      </c>
      <c r="S609" s="243" t="str">
        <f t="shared" si="390"/>
        <v/>
      </c>
      <c r="T609" s="241"/>
      <c r="U609" s="241" t="str">
        <f t="shared" si="391"/>
        <v/>
      </c>
      <c r="V609" s="241" t="str">
        <f t="shared" si="425"/>
        <v/>
      </c>
      <c r="W609" s="241"/>
      <c r="X609" s="241"/>
      <c r="Y609" s="241" t="str">
        <f t="shared" si="392"/>
        <v/>
      </c>
      <c r="Z609" s="241" t="str">
        <f t="shared" si="393"/>
        <v/>
      </c>
      <c r="AA609" s="241" t="str">
        <f t="shared" si="384"/>
        <v/>
      </c>
      <c r="AB609" s="241" t="str">
        <f t="shared" si="394"/>
        <v/>
      </c>
      <c r="AC609" s="241" t="str">
        <f t="shared" si="395"/>
        <v/>
      </c>
      <c r="AD609" s="241" t="str">
        <f t="shared" si="396"/>
        <v/>
      </c>
      <c r="AE609" s="241" t="str">
        <f t="shared" si="385"/>
        <v/>
      </c>
      <c r="AF609" s="241" t="str">
        <f t="shared" si="386"/>
        <v/>
      </c>
      <c r="AG609" s="241"/>
      <c r="AH609" s="242" t="str">
        <f t="shared" si="424"/>
        <v/>
      </c>
      <c r="AI609" s="242" t="str">
        <f t="shared" si="397"/>
        <v/>
      </c>
      <c r="BG609" s="245">
        <f t="shared" si="398"/>
        <v>0</v>
      </c>
      <c r="BH609" s="242">
        <f t="shared" si="399"/>
        <v>0</v>
      </c>
      <c r="BI609" s="242">
        <f t="shared" si="400"/>
        <v>0</v>
      </c>
      <c r="BJ609" s="242">
        <f t="shared" si="401"/>
        <v>0</v>
      </c>
      <c r="BK609" s="351">
        <f t="shared" si="402"/>
        <v>0</v>
      </c>
      <c r="BL609" s="246">
        <f t="shared" si="403"/>
        <v>0</v>
      </c>
      <c r="BM609" s="243">
        <f t="shared" si="404"/>
        <v>0</v>
      </c>
      <c r="BN609" s="243">
        <f t="shared" si="405"/>
        <v>0</v>
      </c>
      <c r="BO609" s="247">
        <f t="shared" si="406"/>
        <v>0</v>
      </c>
      <c r="BP609" s="248">
        <f t="shared" si="407"/>
        <v>0</v>
      </c>
      <c r="BQ609" s="243">
        <f t="shared" si="408"/>
        <v>0</v>
      </c>
      <c r="BR609" s="243">
        <f t="shared" si="409"/>
        <v>0</v>
      </c>
      <c r="BS609" s="249">
        <f t="shared" si="410"/>
        <v>0</v>
      </c>
      <c r="BT609" s="255" t="str">
        <f t="shared" si="423"/>
        <v/>
      </c>
      <c r="BU609" s="350">
        <f t="shared" si="411"/>
        <v>0</v>
      </c>
      <c r="BV609" s="350">
        <f t="shared" si="412"/>
        <v>0</v>
      </c>
      <c r="BW609" s="350">
        <f t="shared" si="413"/>
        <v>0</v>
      </c>
      <c r="BX609" s="353">
        <f t="shared" si="414"/>
        <v>0</v>
      </c>
      <c r="BY609" s="246">
        <f t="shared" si="415"/>
        <v>0</v>
      </c>
      <c r="BZ609" s="243">
        <f t="shared" si="416"/>
        <v>0</v>
      </c>
      <c r="CA609" s="243">
        <f t="shared" si="417"/>
        <v>0</v>
      </c>
      <c r="CB609" s="247">
        <f t="shared" si="418"/>
        <v>0</v>
      </c>
      <c r="CC609" s="246">
        <f t="shared" si="419"/>
        <v>0</v>
      </c>
      <c r="CD609" s="243">
        <f t="shared" si="420"/>
        <v>0</v>
      </c>
      <c r="CE609" s="243">
        <f t="shared" si="421"/>
        <v>0</v>
      </c>
      <c r="CF609" s="243">
        <f t="shared" si="422"/>
        <v>0</v>
      </c>
    </row>
    <row r="610" spans="1:84" ht="20.100000000000001" customHeight="1" x14ac:dyDescent="0.15">
      <c r="A610" s="252">
        <f>IF(A609="",ROW()-3-COUNTBLANK($A$4:$A609),A609+1)</f>
        <v>607</v>
      </c>
      <c r="B610" s="253">
        <f>IF(A610="","",IF(B609="",ROW()-3-COUNTBLANK($B$4:$B609),B609+1))</f>
        <v>607</v>
      </c>
      <c r="C610" s="239" t="str">
        <f t="shared" si="387"/>
        <v>S</v>
      </c>
      <c r="D610" s="240"/>
      <c r="E610" s="241" t="str">
        <f>IF(D610="","",COUNTIF($D$4:D610,D610))</f>
        <v/>
      </c>
      <c r="F610" s="310" t="str">
        <f>IF(D610="","",VLOOKUP(D610,'様式A-2'!$B$10:$E$434,4,0))</f>
        <v/>
      </c>
      <c r="G610" s="241"/>
      <c r="H610" s="241"/>
      <c r="I610" s="241"/>
      <c r="J610" s="241"/>
      <c r="K610" s="241"/>
      <c r="L610" s="346"/>
      <c r="M610" s="346"/>
      <c r="N610" s="346"/>
      <c r="O610" s="346"/>
      <c r="P610" s="388"/>
      <c r="Q610" s="242">
        <f t="shared" si="388"/>
        <v>0</v>
      </c>
      <c r="R610" s="243">
        <f t="shared" si="389"/>
        <v>0</v>
      </c>
      <c r="S610" s="243" t="str">
        <f t="shared" si="390"/>
        <v/>
      </c>
      <c r="T610" s="241"/>
      <c r="U610" s="241" t="str">
        <f t="shared" si="391"/>
        <v/>
      </c>
      <c r="V610" s="241" t="str">
        <f t="shared" si="425"/>
        <v/>
      </c>
      <c r="W610" s="241"/>
      <c r="X610" s="241"/>
      <c r="Y610" s="241" t="str">
        <f t="shared" si="392"/>
        <v/>
      </c>
      <c r="Z610" s="241" t="str">
        <f t="shared" si="393"/>
        <v/>
      </c>
      <c r="AA610" s="241" t="str">
        <f t="shared" si="384"/>
        <v/>
      </c>
      <c r="AB610" s="241" t="str">
        <f t="shared" si="394"/>
        <v/>
      </c>
      <c r="AC610" s="241" t="str">
        <f t="shared" si="395"/>
        <v/>
      </c>
      <c r="AD610" s="241" t="str">
        <f t="shared" si="396"/>
        <v/>
      </c>
      <c r="AE610" s="241" t="str">
        <f t="shared" si="385"/>
        <v/>
      </c>
      <c r="AF610" s="241" t="str">
        <f t="shared" si="386"/>
        <v/>
      </c>
      <c r="AG610" s="241"/>
      <c r="AH610" s="242" t="str">
        <f t="shared" si="424"/>
        <v/>
      </c>
      <c r="AI610" s="242" t="str">
        <f t="shared" si="397"/>
        <v/>
      </c>
      <c r="BG610" s="245">
        <f t="shared" si="398"/>
        <v>0</v>
      </c>
      <c r="BH610" s="242">
        <f t="shared" si="399"/>
        <v>0</v>
      </c>
      <c r="BI610" s="242">
        <f t="shared" si="400"/>
        <v>0</v>
      </c>
      <c r="BJ610" s="242">
        <f t="shared" si="401"/>
        <v>0</v>
      </c>
      <c r="BK610" s="351">
        <f t="shared" si="402"/>
        <v>0</v>
      </c>
      <c r="BL610" s="246">
        <f t="shared" si="403"/>
        <v>0</v>
      </c>
      <c r="BM610" s="243">
        <f t="shared" si="404"/>
        <v>0</v>
      </c>
      <c r="BN610" s="243">
        <f t="shared" si="405"/>
        <v>0</v>
      </c>
      <c r="BO610" s="247">
        <f t="shared" si="406"/>
        <v>0</v>
      </c>
      <c r="BP610" s="248">
        <f t="shared" si="407"/>
        <v>0</v>
      </c>
      <c r="BQ610" s="243">
        <f t="shared" si="408"/>
        <v>0</v>
      </c>
      <c r="BR610" s="243">
        <f t="shared" si="409"/>
        <v>0</v>
      </c>
      <c r="BS610" s="249">
        <f t="shared" si="410"/>
        <v>0</v>
      </c>
      <c r="BT610" s="255" t="str">
        <f t="shared" si="423"/>
        <v/>
      </c>
      <c r="BU610" s="350">
        <f t="shared" si="411"/>
        <v>0</v>
      </c>
      <c r="BV610" s="350">
        <f t="shared" si="412"/>
        <v>0</v>
      </c>
      <c r="BW610" s="350">
        <f t="shared" si="413"/>
        <v>0</v>
      </c>
      <c r="BX610" s="353">
        <f t="shared" si="414"/>
        <v>0</v>
      </c>
      <c r="BY610" s="246">
        <f t="shared" si="415"/>
        <v>0</v>
      </c>
      <c r="BZ610" s="243">
        <f t="shared" si="416"/>
        <v>0</v>
      </c>
      <c r="CA610" s="243">
        <f t="shared" si="417"/>
        <v>0</v>
      </c>
      <c r="CB610" s="247">
        <f t="shared" si="418"/>
        <v>0</v>
      </c>
      <c r="CC610" s="246">
        <f t="shared" si="419"/>
        <v>0</v>
      </c>
      <c r="CD610" s="243">
        <f t="shared" si="420"/>
        <v>0</v>
      </c>
      <c r="CE610" s="243">
        <f t="shared" si="421"/>
        <v>0</v>
      </c>
      <c r="CF610" s="243">
        <f t="shared" si="422"/>
        <v>0</v>
      </c>
    </row>
    <row r="611" spans="1:84" ht="20.100000000000001" customHeight="1" x14ac:dyDescent="0.15">
      <c r="A611" s="252">
        <f>IF(A610="",ROW()-3-COUNTBLANK($A$4:$A610),A610+1)</f>
        <v>608</v>
      </c>
      <c r="B611" s="253">
        <f>IF(A611="","",IF(B610="",ROW()-3-COUNTBLANK($B$4:$B610),B610+1))</f>
        <v>608</v>
      </c>
      <c r="C611" s="239" t="str">
        <f t="shared" si="387"/>
        <v>S</v>
      </c>
      <c r="D611" s="240"/>
      <c r="E611" s="241" t="str">
        <f>IF(D611="","",COUNTIF($D$4:D611,D611))</f>
        <v/>
      </c>
      <c r="F611" s="310" t="str">
        <f>IF(D611="","",VLOOKUP(D611,'様式A-2'!$B$10:$E$434,4,0))</f>
        <v/>
      </c>
      <c r="G611" s="241"/>
      <c r="H611" s="241"/>
      <c r="I611" s="241"/>
      <c r="J611" s="241"/>
      <c r="K611" s="241"/>
      <c r="L611" s="346"/>
      <c r="M611" s="346"/>
      <c r="N611" s="346"/>
      <c r="O611" s="346"/>
      <c r="P611" s="388"/>
      <c r="Q611" s="242">
        <f t="shared" si="388"/>
        <v>0</v>
      </c>
      <c r="R611" s="243">
        <f t="shared" si="389"/>
        <v>0</v>
      </c>
      <c r="S611" s="243" t="str">
        <f t="shared" si="390"/>
        <v/>
      </c>
      <c r="T611" s="241"/>
      <c r="U611" s="241" t="str">
        <f t="shared" si="391"/>
        <v/>
      </c>
      <c r="V611" s="241" t="str">
        <f t="shared" si="425"/>
        <v/>
      </c>
      <c r="W611" s="241"/>
      <c r="X611" s="241"/>
      <c r="Y611" s="241" t="str">
        <f t="shared" si="392"/>
        <v/>
      </c>
      <c r="Z611" s="241" t="str">
        <f t="shared" si="393"/>
        <v/>
      </c>
      <c r="AA611" s="241" t="str">
        <f t="shared" si="384"/>
        <v/>
      </c>
      <c r="AB611" s="241" t="str">
        <f t="shared" si="394"/>
        <v/>
      </c>
      <c r="AC611" s="241" t="str">
        <f t="shared" si="395"/>
        <v/>
      </c>
      <c r="AD611" s="241" t="str">
        <f t="shared" si="396"/>
        <v/>
      </c>
      <c r="AE611" s="241" t="str">
        <f t="shared" si="385"/>
        <v/>
      </c>
      <c r="AF611" s="241" t="str">
        <f t="shared" si="386"/>
        <v/>
      </c>
      <c r="AG611" s="241"/>
      <c r="AH611" s="242" t="str">
        <f t="shared" si="424"/>
        <v/>
      </c>
      <c r="AI611" s="242" t="str">
        <f t="shared" si="397"/>
        <v/>
      </c>
      <c r="BG611" s="245">
        <f t="shared" si="398"/>
        <v>0</v>
      </c>
      <c r="BH611" s="242">
        <f t="shared" si="399"/>
        <v>0</v>
      </c>
      <c r="BI611" s="242">
        <f t="shared" si="400"/>
        <v>0</v>
      </c>
      <c r="BJ611" s="242">
        <f t="shared" si="401"/>
        <v>0</v>
      </c>
      <c r="BK611" s="351">
        <f t="shared" si="402"/>
        <v>0</v>
      </c>
      <c r="BL611" s="246">
        <f t="shared" si="403"/>
        <v>0</v>
      </c>
      <c r="BM611" s="243">
        <f t="shared" si="404"/>
        <v>0</v>
      </c>
      <c r="BN611" s="243">
        <f t="shared" si="405"/>
        <v>0</v>
      </c>
      <c r="BO611" s="247">
        <f t="shared" si="406"/>
        <v>0</v>
      </c>
      <c r="BP611" s="248">
        <f t="shared" si="407"/>
        <v>0</v>
      </c>
      <c r="BQ611" s="243">
        <f t="shared" si="408"/>
        <v>0</v>
      </c>
      <c r="BR611" s="243">
        <f t="shared" si="409"/>
        <v>0</v>
      </c>
      <c r="BS611" s="249">
        <f t="shared" si="410"/>
        <v>0</v>
      </c>
      <c r="BT611" s="255" t="str">
        <f t="shared" si="423"/>
        <v/>
      </c>
      <c r="BU611" s="350">
        <f t="shared" si="411"/>
        <v>0</v>
      </c>
      <c r="BV611" s="350">
        <f t="shared" si="412"/>
        <v>0</v>
      </c>
      <c r="BW611" s="350">
        <f t="shared" si="413"/>
        <v>0</v>
      </c>
      <c r="BX611" s="353">
        <f t="shared" si="414"/>
        <v>0</v>
      </c>
      <c r="BY611" s="246">
        <f t="shared" si="415"/>
        <v>0</v>
      </c>
      <c r="BZ611" s="243">
        <f t="shared" si="416"/>
        <v>0</v>
      </c>
      <c r="CA611" s="243">
        <f t="shared" si="417"/>
        <v>0</v>
      </c>
      <c r="CB611" s="247">
        <f t="shared" si="418"/>
        <v>0</v>
      </c>
      <c r="CC611" s="246">
        <f t="shared" si="419"/>
        <v>0</v>
      </c>
      <c r="CD611" s="243">
        <f t="shared" si="420"/>
        <v>0</v>
      </c>
      <c r="CE611" s="243">
        <f t="shared" si="421"/>
        <v>0</v>
      </c>
      <c r="CF611" s="243">
        <f t="shared" si="422"/>
        <v>0</v>
      </c>
    </row>
    <row r="612" spans="1:84" ht="20.100000000000001" customHeight="1" x14ac:dyDescent="0.15">
      <c r="A612" s="252">
        <f>IF(A611="",ROW()-3-COUNTBLANK($A$4:$A611),A611+1)</f>
        <v>609</v>
      </c>
      <c r="B612" s="253">
        <f>IF(A612="","",IF(B611="",ROW()-3-COUNTBLANK($B$4:$B611),B611+1))</f>
        <v>609</v>
      </c>
      <c r="C612" s="239" t="str">
        <f t="shared" si="387"/>
        <v>S</v>
      </c>
      <c r="D612" s="240"/>
      <c r="E612" s="241" t="str">
        <f>IF(D612="","",COUNTIF($D$4:D612,D612))</f>
        <v/>
      </c>
      <c r="F612" s="310" t="str">
        <f>IF(D612="","",VLOOKUP(D612,'様式A-2'!$B$10:$E$434,4,0))</f>
        <v/>
      </c>
      <c r="G612" s="241"/>
      <c r="H612" s="241"/>
      <c r="I612" s="241"/>
      <c r="J612" s="241"/>
      <c r="K612" s="241"/>
      <c r="L612" s="346"/>
      <c r="M612" s="346"/>
      <c r="N612" s="346"/>
      <c r="O612" s="346"/>
      <c r="P612" s="388"/>
      <c r="Q612" s="242">
        <f t="shared" si="388"/>
        <v>0</v>
      </c>
      <c r="R612" s="243">
        <f t="shared" si="389"/>
        <v>0</v>
      </c>
      <c r="S612" s="243" t="str">
        <f t="shared" si="390"/>
        <v/>
      </c>
      <c r="T612" s="241"/>
      <c r="U612" s="241" t="str">
        <f t="shared" si="391"/>
        <v/>
      </c>
      <c r="V612" s="241" t="str">
        <f t="shared" si="425"/>
        <v/>
      </c>
      <c r="W612" s="241"/>
      <c r="X612" s="241"/>
      <c r="Y612" s="241" t="str">
        <f t="shared" si="392"/>
        <v/>
      </c>
      <c r="Z612" s="241" t="str">
        <f t="shared" si="393"/>
        <v/>
      </c>
      <c r="AA612" s="241" t="str">
        <f t="shared" si="384"/>
        <v/>
      </c>
      <c r="AB612" s="241" t="str">
        <f t="shared" si="394"/>
        <v/>
      </c>
      <c r="AC612" s="241" t="str">
        <f t="shared" si="395"/>
        <v/>
      </c>
      <c r="AD612" s="241" t="str">
        <f t="shared" si="396"/>
        <v/>
      </c>
      <c r="AE612" s="241" t="str">
        <f t="shared" si="385"/>
        <v/>
      </c>
      <c r="AF612" s="241" t="str">
        <f t="shared" si="386"/>
        <v/>
      </c>
      <c r="AG612" s="241"/>
      <c r="AH612" s="242" t="str">
        <f t="shared" si="424"/>
        <v/>
      </c>
      <c r="AI612" s="242" t="str">
        <f t="shared" si="397"/>
        <v/>
      </c>
      <c r="BG612" s="245">
        <f t="shared" si="398"/>
        <v>0</v>
      </c>
      <c r="BH612" s="242">
        <f t="shared" si="399"/>
        <v>0</v>
      </c>
      <c r="BI612" s="242">
        <f t="shared" si="400"/>
        <v>0</v>
      </c>
      <c r="BJ612" s="242">
        <f t="shared" si="401"/>
        <v>0</v>
      </c>
      <c r="BK612" s="351">
        <f t="shared" si="402"/>
        <v>0</v>
      </c>
      <c r="BL612" s="246">
        <f t="shared" si="403"/>
        <v>0</v>
      </c>
      <c r="BM612" s="243">
        <f t="shared" si="404"/>
        <v>0</v>
      </c>
      <c r="BN612" s="243">
        <f t="shared" si="405"/>
        <v>0</v>
      </c>
      <c r="BO612" s="247">
        <f t="shared" si="406"/>
        <v>0</v>
      </c>
      <c r="BP612" s="248">
        <f t="shared" si="407"/>
        <v>0</v>
      </c>
      <c r="BQ612" s="243">
        <f t="shared" si="408"/>
        <v>0</v>
      </c>
      <c r="BR612" s="243">
        <f t="shared" si="409"/>
        <v>0</v>
      </c>
      <c r="BS612" s="249">
        <f t="shared" si="410"/>
        <v>0</v>
      </c>
      <c r="BT612" s="255" t="str">
        <f t="shared" si="423"/>
        <v/>
      </c>
      <c r="BU612" s="350">
        <f t="shared" si="411"/>
        <v>0</v>
      </c>
      <c r="BV612" s="350">
        <f t="shared" si="412"/>
        <v>0</v>
      </c>
      <c r="BW612" s="350">
        <f t="shared" si="413"/>
        <v>0</v>
      </c>
      <c r="BX612" s="353">
        <f t="shared" si="414"/>
        <v>0</v>
      </c>
      <c r="BY612" s="246">
        <f t="shared" si="415"/>
        <v>0</v>
      </c>
      <c r="BZ612" s="243">
        <f t="shared" si="416"/>
        <v>0</v>
      </c>
      <c r="CA612" s="243">
        <f t="shared" si="417"/>
        <v>0</v>
      </c>
      <c r="CB612" s="247">
        <f t="shared" si="418"/>
        <v>0</v>
      </c>
      <c r="CC612" s="246">
        <f t="shared" si="419"/>
        <v>0</v>
      </c>
      <c r="CD612" s="243">
        <f t="shared" si="420"/>
        <v>0</v>
      </c>
      <c r="CE612" s="243">
        <f t="shared" si="421"/>
        <v>0</v>
      </c>
      <c r="CF612" s="243">
        <f t="shared" si="422"/>
        <v>0</v>
      </c>
    </row>
    <row r="613" spans="1:84" ht="20.100000000000001" customHeight="1" x14ac:dyDescent="0.15">
      <c r="A613" s="252">
        <f>IF(A612="",ROW()-3-COUNTBLANK($A$4:$A612),A612+1)</f>
        <v>610</v>
      </c>
      <c r="B613" s="253">
        <f>IF(A613="","",IF(B612="",ROW()-3-COUNTBLANK($B$4:$B612),B612+1))</f>
        <v>610</v>
      </c>
      <c r="C613" s="239" t="str">
        <f t="shared" si="387"/>
        <v>S</v>
      </c>
      <c r="D613" s="240"/>
      <c r="E613" s="241" t="str">
        <f>IF(D613="","",COUNTIF($D$4:D613,D613))</f>
        <v/>
      </c>
      <c r="F613" s="310" t="str">
        <f>IF(D613="","",VLOOKUP(D613,'様式A-2'!$B$10:$E$434,4,0))</f>
        <v/>
      </c>
      <c r="G613" s="241"/>
      <c r="H613" s="241"/>
      <c r="I613" s="241"/>
      <c r="J613" s="241"/>
      <c r="K613" s="241"/>
      <c r="L613" s="346"/>
      <c r="M613" s="346"/>
      <c r="N613" s="346"/>
      <c r="O613" s="346"/>
      <c r="P613" s="388"/>
      <c r="Q613" s="242">
        <f t="shared" si="388"/>
        <v>0</v>
      </c>
      <c r="R613" s="243">
        <f t="shared" si="389"/>
        <v>0</v>
      </c>
      <c r="S613" s="243" t="str">
        <f t="shared" si="390"/>
        <v/>
      </c>
      <c r="T613" s="241"/>
      <c r="U613" s="241" t="str">
        <f t="shared" si="391"/>
        <v/>
      </c>
      <c r="V613" s="241" t="str">
        <f t="shared" si="425"/>
        <v/>
      </c>
      <c r="W613" s="241"/>
      <c r="X613" s="241"/>
      <c r="Y613" s="241" t="str">
        <f t="shared" si="392"/>
        <v/>
      </c>
      <c r="Z613" s="241" t="str">
        <f t="shared" si="393"/>
        <v/>
      </c>
      <c r="AA613" s="241" t="str">
        <f t="shared" si="384"/>
        <v/>
      </c>
      <c r="AB613" s="241" t="str">
        <f t="shared" si="394"/>
        <v/>
      </c>
      <c r="AC613" s="241" t="str">
        <f t="shared" si="395"/>
        <v/>
      </c>
      <c r="AD613" s="241" t="str">
        <f t="shared" si="396"/>
        <v/>
      </c>
      <c r="AE613" s="241" t="str">
        <f t="shared" si="385"/>
        <v/>
      </c>
      <c r="AF613" s="241" t="str">
        <f t="shared" si="386"/>
        <v/>
      </c>
      <c r="AG613" s="241"/>
      <c r="AH613" s="242" t="str">
        <f t="shared" si="424"/>
        <v/>
      </c>
      <c r="AI613" s="242" t="str">
        <f t="shared" si="397"/>
        <v/>
      </c>
      <c r="BG613" s="245">
        <f t="shared" si="398"/>
        <v>0</v>
      </c>
      <c r="BH613" s="242">
        <f t="shared" si="399"/>
        <v>0</v>
      </c>
      <c r="BI613" s="242">
        <f t="shared" si="400"/>
        <v>0</v>
      </c>
      <c r="BJ613" s="242">
        <f t="shared" si="401"/>
        <v>0</v>
      </c>
      <c r="BK613" s="351">
        <f t="shared" si="402"/>
        <v>0</v>
      </c>
      <c r="BL613" s="246">
        <f t="shared" si="403"/>
        <v>0</v>
      </c>
      <c r="BM613" s="243">
        <f t="shared" si="404"/>
        <v>0</v>
      </c>
      <c r="BN613" s="243">
        <f t="shared" si="405"/>
        <v>0</v>
      </c>
      <c r="BO613" s="247">
        <f t="shared" si="406"/>
        <v>0</v>
      </c>
      <c r="BP613" s="248">
        <f t="shared" si="407"/>
        <v>0</v>
      </c>
      <c r="BQ613" s="243">
        <f t="shared" si="408"/>
        <v>0</v>
      </c>
      <c r="BR613" s="243">
        <f t="shared" si="409"/>
        <v>0</v>
      </c>
      <c r="BS613" s="249">
        <f t="shared" si="410"/>
        <v>0</v>
      </c>
      <c r="BT613" s="255" t="str">
        <f t="shared" si="423"/>
        <v/>
      </c>
      <c r="BU613" s="350">
        <f t="shared" si="411"/>
        <v>0</v>
      </c>
      <c r="BV613" s="350">
        <f t="shared" si="412"/>
        <v>0</v>
      </c>
      <c r="BW613" s="350">
        <f t="shared" si="413"/>
        <v>0</v>
      </c>
      <c r="BX613" s="353">
        <f t="shared" si="414"/>
        <v>0</v>
      </c>
      <c r="BY613" s="246">
        <f t="shared" si="415"/>
        <v>0</v>
      </c>
      <c r="BZ613" s="243">
        <f t="shared" si="416"/>
        <v>0</v>
      </c>
      <c r="CA613" s="243">
        <f t="shared" si="417"/>
        <v>0</v>
      </c>
      <c r="CB613" s="247">
        <f t="shared" si="418"/>
        <v>0</v>
      </c>
      <c r="CC613" s="246">
        <f t="shared" si="419"/>
        <v>0</v>
      </c>
      <c r="CD613" s="243">
        <f t="shared" si="420"/>
        <v>0</v>
      </c>
      <c r="CE613" s="243">
        <f t="shared" si="421"/>
        <v>0</v>
      </c>
      <c r="CF613" s="243">
        <f t="shared" si="422"/>
        <v>0</v>
      </c>
    </row>
    <row r="614" spans="1:84" ht="20.100000000000001" customHeight="1" x14ac:dyDescent="0.15">
      <c r="A614" s="252">
        <f>IF(A613="",ROW()-3-COUNTBLANK($A$4:$A613),A613+1)</f>
        <v>611</v>
      </c>
      <c r="B614" s="253">
        <f>IF(A614="","",IF(B613="",ROW()-3-COUNTBLANK($B$4:$B613),B613+1))</f>
        <v>611</v>
      </c>
      <c r="C614" s="239" t="str">
        <f t="shared" si="387"/>
        <v>S</v>
      </c>
      <c r="D614" s="240"/>
      <c r="E614" s="241" t="str">
        <f>IF(D614="","",COUNTIF($D$4:D614,D614))</f>
        <v/>
      </c>
      <c r="F614" s="310" t="str">
        <f>IF(D614="","",VLOOKUP(D614,'様式A-2'!$B$10:$E$434,4,0))</f>
        <v/>
      </c>
      <c r="G614" s="241"/>
      <c r="H614" s="241"/>
      <c r="I614" s="241"/>
      <c r="J614" s="241"/>
      <c r="K614" s="241"/>
      <c r="L614" s="346"/>
      <c r="M614" s="346"/>
      <c r="N614" s="346"/>
      <c r="O614" s="346"/>
      <c r="P614" s="388"/>
      <c r="Q614" s="242">
        <f t="shared" si="388"/>
        <v>0</v>
      </c>
      <c r="R614" s="243">
        <f t="shared" si="389"/>
        <v>0</v>
      </c>
      <c r="S614" s="243" t="str">
        <f t="shared" si="390"/>
        <v/>
      </c>
      <c r="T614" s="241"/>
      <c r="U614" s="241" t="str">
        <f t="shared" si="391"/>
        <v/>
      </c>
      <c r="V614" s="241" t="str">
        <f t="shared" si="425"/>
        <v/>
      </c>
      <c r="W614" s="241"/>
      <c r="X614" s="241"/>
      <c r="Y614" s="241" t="str">
        <f t="shared" si="392"/>
        <v/>
      </c>
      <c r="Z614" s="241" t="str">
        <f t="shared" si="393"/>
        <v/>
      </c>
      <c r="AA614" s="241" t="str">
        <f t="shared" si="384"/>
        <v/>
      </c>
      <c r="AB614" s="241" t="str">
        <f t="shared" si="394"/>
        <v/>
      </c>
      <c r="AC614" s="241" t="str">
        <f t="shared" si="395"/>
        <v/>
      </c>
      <c r="AD614" s="241" t="str">
        <f t="shared" si="396"/>
        <v/>
      </c>
      <c r="AE614" s="241" t="str">
        <f t="shared" si="385"/>
        <v/>
      </c>
      <c r="AF614" s="241" t="str">
        <f t="shared" si="386"/>
        <v/>
      </c>
      <c r="AG614" s="241"/>
      <c r="AH614" s="242" t="str">
        <f t="shared" si="424"/>
        <v/>
      </c>
      <c r="AI614" s="242" t="str">
        <f t="shared" si="397"/>
        <v/>
      </c>
      <c r="BG614" s="245">
        <f t="shared" si="398"/>
        <v>0</v>
      </c>
      <c r="BH614" s="242">
        <f t="shared" si="399"/>
        <v>0</v>
      </c>
      <c r="BI614" s="242">
        <f t="shared" si="400"/>
        <v>0</v>
      </c>
      <c r="BJ614" s="242">
        <f t="shared" si="401"/>
        <v>0</v>
      </c>
      <c r="BK614" s="351">
        <f t="shared" si="402"/>
        <v>0</v>
      </c>
      <c r="BL614" s="246">
        <f t="shared" si="403"/>
        <v>0</v>
      </c>
      <c r="BM614" s="243">
        <f t="shared" si="404"/>
        <v>0</v>
      </c>
      <c r="BN614" s="243">
        <f t="shared" si="405"/>
        <v>0</v>
      </c>
      <c r="BO614" s="247">
        <f t="shared" si="406"/>
        <v>0</v>
      </c>
      <c r="BP614" s="248">
        <f t="shared" si="407"/>
        <v>0</v>
      </c>
      <c r="BQ614" s="243">
        <f t="shared" si="408"/>
        <v>0</v>
      </c>
      <c r="BR614" s="243">
        <f t="shared" si="409"/>
        <v>0</v>
      </c>
      <c r="BS614" s="249">
        <f t="shared" si="410"/>
        <v>0</v>
      </c>
      <c r="BT614" s="255" t="str">
        <f t="shared" si="423"/>
        <v/>
      </c>
      <c r="BU614" s="350">
        <f t="shared" si="411"/>
        <v>0</v>
      </c>
      <c r="BV614" s="350">
        <f t="shared" si="412"/>
        <v>0</v>
      </c>
      <c r="BW614" s="350">
        <f t="shared" si="413"/>
        <v>0</v>
      </c>
      <c r="BX614" s="353">
        <f t="shared" si="414"/>
        <v>0</v>
      </c>
      <c r="BY614" s="246">
        <f t="shared" si="415"/>
        <v>0</v>
      </c>
      <c r="BZ614" s="243">
        <f t="shared" si="416"/>
        <v>0</v>
      </c>
      <c r="CA614" s="243">
        <f t="shared" si="417"/>
        <v>0</v>
      </c>
      <c r="CB614" s="247">
        <f t="shared" si="418"/>
        <v>0</v>
      </c>
      <c r="CC614" s="246">
        <f t="shared" si="419"/>
        <v>0</v>
      </c>
      <c r="CD614" s="243">
        <f t="shared" si="420"/>
        <v>0</v>
      </c>
      <c r="CE614" s="243">
        <f t="shared" si="421"/>
        <v>0</v>
      </c>
      <c r="CF614" s="243">
        <f t="shared" si="422"/>
        <v>0</v>
      </c>
    </row>
    <row r="615" spans="1:84" ht="20.100000000000001" customHeight="1" x14ac:dyDescent="0.15">
      <c r="A615" s="252">
        <f>IF(A614="",ROW()-3-COUNTBLANK($A$4:$A614),A614+1)</f>
        <v>612</v>
      </c>
      <c r="B615" s="253">
        <f>IF(A615="","",IF(B614="",ROW()-3-COUNTBLANK($B$4:$B614),B614+1))</f>
        <v>612</v>
      </c>
      <c r="C615" s="239" t="str">
        <f t="shared" si="387"/>
        <v>S</v>
      </c>
      <c r="D615" s="240"/>
      <c r="E615" s="241" t="str">
        <f>IF(D615="","",COUNTIF($D$4:D615,D615))</f>
        <v/>
      </c>
      <c r="F615" s="310" t="str">
        <f>IF(D615="","",VLOOKUP(D615,'様式A-2'!$B$10:$E$434,4,0))</f>
        <v/>
      </c>
      <c r="G615" s="241"/>
      <c r="H615" s="241"/>
      <c r="I615" s="241"/>
      <c r="J615" s="241"/>
      <c r="K615" s="241"/>
      <c r="L615" s="346"/>
      <c r="M615" s="346"/>
      <c r="N615" s="346"/>
      <c r="O615" s="346"/>
      <c r="P615" s="388"/>
      <c r="Q615" s="242">
        <f t="shared" si="388"/>
        <v>0</v>
      </c>
      <c r="R615" s="243">
        <f t="shared" si="389"/>
        <v>0</v>
      </c>
      <c r="S615" s="243" t="str">
        <f t="shared" si="390"/>
        <v/>
      </c>
      <c r="T615" s="241"/>
      <c r="U615" s="241" t="str">
        <f t="shared" si="391"/>
        <v/>
      </c>
      <c r="V615" s="241" t="str">
        <f t="shared" si="425"/>
        <v/>
      </c>
      <c r="W615" s="241"/>
      <c r="X615" s="241"/>
      <c r="Y615" s="241" t="str">
        <f t="shared" si="392"/>
        <v/>
      </c>
      <c r="Z615" s="241" t="str">
        <f t="shared" si="393"/>
        <v/>
      </c>
      <c r="AA615" s="241" t="str">
        <f t="shared" si="384"/>
        <v/>
      </c>
      <c r="AB615" s="241" t="str">
        <f t="shared" si="394"/>
        <v/>
      </c>
      <c r="AC615" s="241" t="str">
        <f t="shared" si="395"/>
        <v/>
      </c>
      <c r="AD615" s="241" t="str">
        <f t="shared" si="396"/>
        <v/>
      </c>
      <c r="AE615" s="241" t="str">
        <f t="shared" si="385"/>
        <v/>
      </c>
      <c r="AF615" s="241" t="str">
        <f t="shared" si="386"/>
        <v/>
      </c>
      <c r="AG615" s="241"/>
      <c r="AH615" s="242" t="str">
        <f t="shared" si="424"/>
        <v/>
      </c>
      <c r="AI615" s="242" t="str">
        <f t="shared" si="397"/>
        <v/>
      </c>
      <c r="BG615" s="245">
        <f t="shared" si="398"/>
        <v>0</v>
      </c>
      <c r="BH615" s="242">
        <f t="shared" si="399"/>
        <v>0</v>
      </c>
      <c r="BI615" s="242">
        <f t="shared" si="400"/>
        <v>0</v>
      </c>
      <c r="BJ615" s="242">
        <f t="shared" si="401"/>
        <v>0</v>
      </c>
      <c r="BK615" s="351">
        <f t="shared" si="402"/>
        <v>0</v>
      </c>
      <c r="BL615" s="246">
        <f t="shared" si="403"/>
        <v>0</v>
      </c>
      <c r="BM615" s="243">
        <f t="shared" si="404"/>
        <v>0</v>
      </c>
      <c r="BN615" s="243">
        <f t="shared" si="405"/>
        <v>0</v>
      </c>
      <c r="BO615" s="247">
        <f t="shared" si="406"/>
        <v>0</v>
      </c>
      <c r="BP615" s="248">
        <f t="shared" si="407"/>
        <v>0</v>
      </c>
      <c r="BQ615" s="243">
        <f t="shared" si="408"/>
        <v>0</v>
      </c>
      <c r="BR615" s="243">
        <f t="shared" si="409"/>
        <v>0</v>
      </c>
      <c r="BS615" s="249">
        <f t="shared" si="410"/>
        <v>0</v>
      </c>
      <c r="BT615" s="255" t="str">
        <f t="shared" si="423"/>
        <v/>
      </c>
      <c r="BU615" s="350">
        <f t="shared" si="411"/>
        <v>0</v>
      </c>
      <c r="BV615" s="350">
        <f t="shared" si="412"/>
        <v>0</v>
      </c>
      <c r="BW615" s="350">
        <f t="shared" si="413"/>
        <v>0</v>
      </c>
      <c r="BX615" s="353">
        <f t="shared" si="414"/>
        <v>0</v>
      </c>
      <c r="BY615" s="246">
        <f t="shared" si="415"/>
        <v>0</v>
      </c>
      <c r="BZ615" s="243">
        <f t="shared" si="416"/>
        <v>0</v>
      </c>
      <c r="CA615" s="243">
        <f t="shared" si="417"/>
        <v>0</v>
      </c>
      <c r="CB615" s="247">
        <f t="shared" si="418"/>
        <v>0</v>
      </c>
      <c r="CC615" s="246">
        <f t="shared" si="419"/>
        <v>0</v>
      </c>
      <c r="CD615" s="243">
        <f t="shared" si="420"/>
        <v>0</v>
      </c>
      <c r="CE615" s="243">
        <f t="shared" si="421"/>
        <v>0</v>
      </c>
      <c r="CF615" s="243">
        <f t="shared" si="422"/>
        <v>0</v>
      </c>
    </row>
    <row r="616" spans="1:84" ht="20.100000000000001" customHeight="1" x14ac:dyDescent="0.15">
      <c r="A616" s="252">
        <f>IF(A615="",ROW()-3-COUNTBLANK($A$4:$A615),A615+1)</f>
        <v>613</v>
      </c>
      <c r="B616" s="253">
        <f>IF(A616="","",IF(B615="",ROW()-3-COUNTBLANK($B$4:$B615),B615+1))</f>
        <v>613</v>
      </c>
      <c r="C616" s="239" t="str">
        <f t="shared" si="387"/>
        <v>S</v>
      </c>
      <c r="D616" s="240"/>
      <c r="E616" s="241" t="str">
        <f>IF(D616="","",COUNTIF($D$4:D616,D616))</f>
        <v/>
      </c>
      <c r="F616" s="310" t="str">
        <f>IF(D616="","",VLOOKUP(D616,'様式A-2'!$B$10:$E$434,4,0))</f>
        <v/>
      </c>
      <c r="G616" s="241"/>
      <c r="H616" s="241"/>
      <c r="I616" s="241"/>
      <c r="J616" s="241"/>
      <c r="K616" s="241"/>
      <c r="L616" s="346"/>
      <c r="M616" s="346"/>
      <c r="N616" s="346"/>
      <c r="O616" s="346"/>
      <c r="P616" s="388"/>
      <c r="Q616" s="242">
        <f t="shared" si="388"/>
        <v>0</v>
      </c>
      <c r="R616" s="243">
        <f t="shared" si="389"/>
        <v>0</v>
      </c>
      <c r="S616" s="243" t="str">
        <f t="shared" si="390"/>
        <v/>
      </c>
      <c r="T616" s="241"/>
      <c r="U616" s="241" t="str">
        <f t="shared" si="391"/>
        <v/>
      </c>
      <c r="V616" s="241" t="str">
        <f t="shared" si="425"/>
        <v/>
      </c>
      <c r="W616" s="241"/>
      <c r="X616" s="241"/>
      <c r="Y616" s="241" t="str">
        <f t="shared" si="392"/>
        <v/>
      </c>
      <c r="Z616" s="241" t="str">
        <f t="shared" si="393"/>
        <v/>
      </c>
      <c r="AA616" s="241" t="str">
        <f t="shared" si="384"/>
        <v/>
      </c>
      <c r="AB616" s="241" t="str">
        <f t="shared" si="394"/>
        <v/>
      </c>
      <c r="AC616" s="241" t="str">
        <f t="shared" si="395"/>
        <v/>
      </c>
      <c r="AD616" s="241" t="str">
        <f t="shared" si="396"/>
        <v/>
      </c>
      <c r="AE616" s="241" t="str">
        <f t="shared" si="385"/>
        <v/>
      </c>
      <c r="AF616" s="241" t="str">
        <f t="shared" si="386"/>
        <v/>
      </c>
      <c r="AG616" s="241"/>
      <c r="AH616" s="242" t="str">
        <f t="shared" si="424"/>
        <v/>
      </c>
      <c r="AI616" s="242" t="str">
        <f t="shared" si="397"/>
        <v/>
      </c>
      <c r="BG616" s="245">
        <f t="shared" si="398"/>
        <v>0</v>
      </c>
      <c r="BH616" s="242">
        <f t="shared" si="399"/>
        <v>0</v>
      </c>
      <c r="BI616" s="242">
        <f t="shared" si="400"/>
        <v>0</v>
      </c>
      <c r="BJ616" s="242">
        <f t="shared" si="401"/>
        <v>0</v>
      </c>
      <c r="BK616" s="351">
        <f t="shared" si="402"/>
        <v>0</v>
      </c>
      <c r="BL616" s="246">
        <f t="shared" si="403"/>
        <v>0</v>
      </c>
      <c r="BM616" s="243">
        <f t="shared" si="404"/>
        <v>0</v>
      </c>
      <c r="BN616" s="243">
        <f t="shared" si="405"/>
        <v>0</v>
      </c>
      <c r="BO616" s="247">
        <f t="shared" si="406"/>
        <v>0</v>
      </c>
      <c r="BP616" s="248">
        <f t="shared" si="407"/>
        <v>0</v>
      </c>
      <c r="BQ616" s="243">
        <f t="shared" si="408"/>
        <v>0</v>
      </c>
      <c r="BR616" s="243">
        <f t="shared" si="409"/>
        <v>0</v>
      </c>
      <c r="BS616" s="249">
        <f t="shared" si="410"/>
        <v>0</v>
      </c>
      <c r="BT616" s="255" t="str">
        <f t="shared" si="423"/>
        <v/>
      </c>
      <c r="BU616" s="350">
        <f t="shared" si="411"/>
        <v>0</v>
      </c>
      <c r="BV616" s="350">
        <f t="shared" si="412"/>
        <v>0</v>
      </c>
      <c r="BW616" s="350">
        <f t="shared" si="413"/>
        <v>0</v>
      </c>
      <c r="BX616" s="353">
        <f t="shared" si="414"/>
        <v>0</v>
      </c>
      <c r="BY616" s="246">
        <f t="shared" si="415"/>
        <v>0</v>
      </c>
      <c r="BZ616" s="243">
        <f t="shared" si="416"/>
        <v>0</v>
      </c>
      <c r="CA616" s="243">
        <f t="shared" si="417"/>
        <v>0</v>
      </c>
      <c r="CB616" s="247">
        <f t="shared" si="418"/>
        <v>0</v>
      </c>
      <c r="CC616" s="246">
        <f t="shared" si="419"/>
        <v>0</v>
      </c>
      <c r="CD616" s="243">
        <f t="shared" si="420"/>
        <v>0</v>
      </c>
      <c r="CE616" s="243">
        <f t="shared" si="421"/>
        <v>0</v>
      </c>
      <c r="CF616" s="243">
        <f t="shared" si="422"/>
        <v>0</v>
      </c>
    </row>
    <row r="617" spans="1:84" ht="20.100000000000001" customHeight="1" x14ac:dyDescent="0.15">
      <c r="A617" s="252">
        <f>IF(A616="",ROW()-3-COUNTBLANK($A$4:$A616),A616+1)</f>
        <v>614</v>
      </c>
      <c r="B617" s="253">
        <f>IF(A617="","",IF(B616="",ROW()-3-COUNTBLANK($B$4:$B616),B616+1))</f>
        <v>614</v>
      </c>
      <c r="C617" s="239" t="str">
        <f t="shared" si="387"/>
        <v>S</v>
      </c>
      <c r="D617" s="240"/>
      <c r="E617" s="241" t="str">
        <f>IF(D617="","",COUNTIF($D$4:D617,D617))</f>
        <v/>
      </c>
      <c r="F617" s="310" t="str">
        <f>IF(D617="","",VLOOKUP(D617,'様式A-2'!$B$10:$E$434,4,0))</f>
        <v/>
      </c>
      <c r="G617" s="241"/>
      <c r="H617" s="241"/>
      <c r="I617" s="241"/>
      <c r="J617" s="241"/>
      <c r="K617" s="241"/>
      <c r="L617" s="346"/>
      <c r="M617" s="346"/>
      <c r="N617" s="346"/>
      <c r="O617" s="346"/>
      <c r="P617" s="388"/>
      <c r="Q617" s="242">
        <f t="shared" si="388"/>
        <v>0</v>
      </c>
      <c r="R617" s="243">
        <f t="shared" si="389"/>
        <v>0</v>
      </c>
      <c r="S617" s="243" t="str">
        <f t="shared" si="390"/>
        <v/>
      </c>
      <c r="T617" s="241"/>
      <c r="U617" s="241" t="str">
        <f t="shared" si="391"/>
        <v/>
      </c>
      <c r="V617" s="241" t="str">
        <f t="shared" si="425"/>
        <v/>
      </c>
      <c r="W617" s="241"/>
      <c r="X617" s="241"/>
      <c r="Y617" s="241" t="str">
        <f t="shared" si="392"/>
        <v/>
      </c>
      <c r="Z617" s="241" t="str">
        <f t="shared" si="393"/>
        <v/>
      </c>
      <c r="AA617" s="241" t="str">
        <f t="shared" si="384"/>
        <v/>
      </c>
      <c r="AB617" s="241" t="str">
        <f t="shared" si="394"/>
        <v/>
      </c>
      <c r="AC617" s="241" t="str">
        <f t="shared" si="395"/>
        <v/>
      </c>
      <c r="AD617" s="241" t="str">
        <f t="shared" si="396"/>
        <v/>
      </c>
      <c r="AE617" s="241" t="str">
        <f t="shared" si="385"/>
        <v/>
      </c>
      <c r="AF617" s="241" t="str">
        <f t="shared" si="386"/>
        <v/>
      </c>
      <c r="AG617" s="241"/>
      <c r="AH617" s="242" t="str">
        <f t="shared" si="424"/>
        <v/>
      </c>
      <c r="AI617" s="242" t="str">
        <f t="shared" si="397"/>
        <v/>
      </c>
      <c r="BG617" s="245">
        <f t="shared" si="398"/>
        <v>0</v>
      </c>
      <c r="BH617" s="242">
        <f t="shared" si="399"/>
        <v>0</v>
      </c>
      <c r="BI617" s="242">
        <f t="shared" si="400"/>
        <v>0</v>
      </c>
      <c r="BJ617" s="242">
        <f t="shared" si="401"/>
        <v>0</v>
      </c>
      <c r="BK617" s="351">
        <f t="shared" si="402"/>
        <v>0</v>
      </c>
      <c r="BL617" s="246">
        <f t="shared" si="403"/>
        <v>0</v>
      </c>
      <c r="BM617" s="243">
        <f t="shared" si="404"/>
        <v>0</v>
      </c>
      <c r="BN617" s="243">
        <f t="shared" si="405"/>
        <v>0</v>
      </c>
      <c r="BO617" s="247">
        <f t="shared" si="406"/>
        <v>0</v>
      </c>
      <c r="BP617" s="248">
        <f t="shared" si="407"/>
        <v>0</v>
      </c>
      <c r="BQ617" s="243">
        <f t="shared" si="408"/>
        <v>0</v>
      </c>
      <c r="BR617" s="243">
        <f t="shared" si="409"/>
        <v>0</v>
      </c>
      <c r="BS617" s="249">
        <f t="shared" si="410"/>
        <v>0</v>
      </c>
      <c r="BT617" s="255" t="str">
        <f t="shared" si="423"/>
        <v/>
      </c>
      <c r="BU617" s="350">
        <f t="shared" si="411"/>
        <v>0</v>
      </c>
      <c r="BV617" s="350">
        <f t="shared" si="412"/>
        <v>0</v>
      </c>
      <c r="BW617" s="350">
        <f t="shared" si="413"/>
        <v>0</v>
      </c>
      <c r="BX617" s="353">
        <f t="shared" si="414"/>
        <v>0</v>
      </c>
      <c r="BY617" s="246">
        <f t="shared" si="415"/>
        <v>0</v>
      </c>
      <c r="BZ617" s="243">
        <f t="shared" si="416"/>
        <v>0</v>
      </c>
      <c r="CA617" s="243">
        <f t="shared" si="417"/>
        <v>0</v>
      </c>
      <c r="CB617" s="247">
        <f t="shared" si="418"/>
        <v>0</v>
      </c>
      <c r="CC617" s="246">
        <f t="shared" si="419"/>
        <v>0</v>
      </c>
      <c r="CD617" s="243">
        <f t="shared" si="420"/>
        <v>0</v>
      </c>
      <c r="CE617" s="243">
        <f t="shared" si="421"/>
        <v>0</v>
      </c>
      <c r="CF617" s="243">
        <f t="shared" si="422"/>
        <v>0</v>
      </c>
    </row>
    <row r="618" spans="1:84" ht="20.100000000000001" customHeight="1" x14ac:dyDescent="0.15">
      <c r="A618" s="252">
        <f>IF(A617="",ROW()-3-COUNTBLANK($A$4:$A617),A617+1)</f>
        <v>615</v>
      </c>
      <c r="B618" s="253">
        <f>IF(A618="","",IF(B617="",ROW()-3-COUNTBLANK($B$4:$B617),B617+1))</f>
        <v>615</v>
      </c>
      <c r="C618" s="239" t="str">
        <f t="shared" si="387"/>
        <v>S</v>
      </c>
      <c r="D618" s="240"/>
      <c r="E618" s="241" t="str">
        <f>IF(D618="","",COUNTIF($D$4:D618,D618))</f>
        <v/>
      </c>
      <c r="F618" s="310" t="str">
        <f>IF(D618="","",VLOOKUP(D618,'様式A-2'!$B$10:$E$434,4,0))</f>
        <v/>
      </c>
      <c r="G618" s="241"/>
      <c r="H618" s="241"/>
      <c r="I618" s="241"/>
      <c r="J618" s="241"/>
      <c r="K618" s="241"/>
      <c r="L618" s="346"/>
      <c r="M618" s="346"/>
      <c r="N618" s="346"/>
      <c r="O618" s="346"/>
      <c r="P618" s="388"/>
      <c r="Q618" s="242">
        <f t="shared" si="388"/>
        <v>0</v>
      </c>
      <c r="R618" s="243">
        <f t="shared" si="389"/>
        <v>0</v>
      </c>
      <c r="S618" s="243" t="str">
        <f t="shared" si="390"/>
        <v/>
      </c>
      <c r="T618" s="241"/>
      <c r="U618" s="241" t="str">
        <f t="shared" si="391"/>
        <v/>
      </c>
      <c r="V618" s="241" t="str">
        <f t="shared" si="425"/>
        <v/>
      </c>
      <c r="W618" s="241"/>
      <c r="X618" s="241"/>
      <c r="Y618" s="241" t="str">
        <f t="shared" si="392"/>
        <v/>
      </c>
      <c r="Z618" s="241" t="str">
        <f t="shared" si="393"/>
        <v/>
      </c>
      <c r="AA618" s="241" t="str">
        <f t="shared" si="384"/>
        <v/>
      </c>
      <c r="AB618" s="241" t="str">
        <f t="shared" si="394"/>
        <v/>
      </c>
      <c r="AC618" s="241" t="str">
        <f t="shared" si="395"/>
        <v/>
      </c>
      <c r="AD618" s="241" t="str">
        <f t="shared" si="396"/>
        <v/>
      </c>
      <c r="AE618" s="241" t="str">
        <f t="shared" si="385"/>
        <v/>
      </c>
      <c r="AF618" s="241" t="str">
        <f t="shared" si="386"/>
        <v/>
      </c>
      <c r="AG618" s="241"/>
      <c r="AH618" s="242" t="str">
        <f t="shared" si="424"/>
        <v/>
      </c>
      <c r="AI618" s="242" t="str">
        <f t="shared" si="397"/>
        <v/>
      </c>
      <c r="BG618" s="245">
        <f t="shared" si="398"/>
        <v>0</v>
      </c>
      <c r="BH618" s="242">
        <f t="shared" si="399"/>
        <v>0</v>
      </c>
      <c r="BI618" s="242">
        <f t="shared" si="400"/>
        <v>0</v>
      </c>
      <c r="BJ618" s="242">
        <f t="shared" si="401"/>
        <v>0</v>
      </c>
      <c r="BK618" s="351">
        <f t="shared" si="402"/>
        <v>0</v>
      </c>
      <c r="BL618" s="246">
        <f t="shared" si="403"/>
        <v>0</v>
      </c>
      <c r="BM618" s="243">
        <f t="shared" si="404"/>
        <v>0</v>
      </c>
      <c r="BN618" s="243">
        <f t="shared" si="405"/>
        <v>0</v>
      </c>
      <c r="BO618" s="247">
        <f t="shared" si="406"/>
        <v>0</v>
      </c>
      <c r="BP618" s="248">
        <f t="shared" si="407"/>
        <v>0</v>
      </c>
      <c r="BQ618" s="243">
        <f t="shared" si="408"/>
        <v>0</v>
      </c>
      <c r="BR618" s="243">
        <f t="shared" si="409"/>
        <v>0</v>
      </c>
      <c r="BS618" s="249">
        <f t="shared" si="410"/>
        <v>0</v>
      </c>
      <c r="BT618" s="255" t="str">
        <f t="shared" si="423"/>
        <v/>
      </c>
      <c r="BU618" s="350">
        <f t="shared" si="411"/>
        <v>0</v>
      </c>
      <c r="BV618" s="350">
        <f t="shared" si="412"/>
        <v>0</v>
      </c>
      <c r="BW618" s="350">
        <f t="shared" si="413"/>
        <v>0</v>
      </c>
      <c r="BX618" s="353">
        <f t="shared" si="414"/>
        <v>0</v>
      </c>
      <c r="BY618" s="246">
        <f t="shared" si="415"/>
        <v>0</v>
      </c>
      <c r="BZ618" s="243">
        <f t="shared" si="416"/>
        <v>0</v>
      </c>
      <c r="CA618" s="243">
        <f t="shared" si="417"/>
        <v>0</v>
      </c>
      <c r="CB618" s="247">
        <f t="shared" si="418"/>
        <v>0</v>
      </c>
      <c r="CC618" s="246">
        <f t="shared" si="419"/>
        <v>0</v>
      </c>
      <c r="CD618" s="243">
        <f t="shared" si="420"/>
        <v>0</v>
      </c>
      <c r="CE618" s="243">
        <f t="shared" si="421"/>
        <v>0</v>
      </c>
      <c r="CF618" s="243">
        <f t="shared" si="422"/>
        <v>0</v>
      </c>
    </row>
    <row r="619" spans="1:84" ht="20.100000000000001" customHeight="1" x14ac:dyDescent="0.15">
      <c r="A619" s="252">
        <f>IF(A618="",ROW()-3-COUNTBLANK($A$4:$A618),A618+1)</f>
        <v>616</v>
      </c>
      <c r="B619" s="253">
        <f>IF(A619="","",IF(B618="",ROW()-3-COUNTBLANK($B$4:$B618),B618+1))</f>
        <v>616</v>
      </c>
      <c r="C619" s="239" t="str">
        <f t="shared" si="387"/>
        <v>S</v>
      </c>
      <c r="D619" s="240"/>
      <c r="E619" s="241" t="str">
        <f>IF(D619="","",COUNTIF($D$4:D619,D619))</f>
        <v/>
      </c>
      <c r="F619" s="310" t="str">
        <f>IF(D619="","",VLOOKUP(D619,'様式A-2'!$B$10:$E$434,4,0))</f>
        <v/>
      </c>
      <c r="G619" s="241"/>
      <c r="H619" s="241"/>
      <c r="I619" s="241"/>
      <c r="J619" s="241"/>
      <c r="K619" s="241"/>
      <c r="L619" s="346"/>
      <c r="M619" s="346"/>
      <c r="N619" s="346"/>
      <c r="O619" s="346"/>
      <c r="P619" s="388"/>
      <c r="Q619" s="242">
        <f t="shared" si="388"/>
        <v>0</v>
      </c>
      <c r="R619" s="243">
        <f t="shared" si="389"/>
        <v>0</v>
      </c>
      <c r="S619" s="243" t="str">
        <f t="shared" si="390"/>
        <v/>
      </c>
      <c r="T619" s="241"/>
      <c r="U619" s="241" t="str">
        <f t="shared" si="391"/>
        <v/>
      </c>
      <c r="V619" s="241" t="str">
        <f t="shared" si="425"/>
        <v/>
      </c>
      <c r="W619" s="241"/>
      <c r="X619" s="241"/>
      <c r="Y619" s="241" t="str">
        <f t="shared" si="392"/>
        <v/>
      </c>
      <c r="Z619" s="241" t="str">
        <f t="shared" si="393"/>
        <v/>
      </c>
      <c r="AA619" s="241" t="str">
        <f t="shared" si="384"/>
        <v/>
      </c>
      <c r="AB619" s="241" t="str">
        <f t="shared" si="394"/>
        <v/>
      </c>
      <c r="AC619" s="241" t="str">
        <f t="shared" si="395"/>
        <v/>
      </c>
      <c r="AD619" s="241" t="str">
        <f t="shared" si="396"/>
        <v/>
      </c>
      <c r="AE619" s="241" t="str">
        <f t="shared" si="385"/>
        <v/>
      </c>
      <c r="AF619" s="241" t="str">
        <f t="shared" si="386"/>
        <v/>
      </c>
      <c r="AG619" s="241"/>
      <c r="AH619" s="242" t="str">
        <f t="shared" si="424"/>
        <v/>
      </c>
      <c r="AI619" s="242" t="str">
        <f t="shared" si="397"/>
        <v/>
      </c>
      <c r="BG619" s="245">
        <f t="shared" si="398"/>
        <v>0</v>
      </c>
      <c r="BH619" s="242">
        <f t="shared" si="399"/>
        <v>0</v>
      </c>
      <c r="BI619" s="242">
        <f t="shared" si="400"/>
        <v>0</v>
      </c>
      <c r="BJ619" s="242">
        <f t="shared" si="401"/>
        <v>0</v>
      </c>
      <c r="BK619" s="351">
        <f t="shared" si="402"/>
        <v>0</v>
      </c>
      <c r="BL619" s="246">
        <f t="shared" si="403"/>
        <v>0</v>
      </c>
      <c r="BM619" s="243">
        <f t="shared" si="404"/>
        <v>0</v>
      </c>
      <c r="BN619" s="243">
        <f t="shared" si="405"/>
        <v>0</v>
      </c>
      <c r="BO619" s="247">
        <f t="shared" si="406"/>
        <v>0</v>
      </c>
      <c r="BP619" s="248">
        <f t="shared" si="407"/>
        <v>0</v>
      </c>
      <c r="BQ619" s="243">
        <f t="shared" si="408"/>
        <v>0</v>
      </c>
      <c r="BR619" s="243">
        <f t="shared" si="409"/>
        <v>0</v>
      </c>
      <c r="BS619" s="249">
        <f t="shared" si="410"/>
        <v>0</v>
      </c>
      <c r="BT619" s="255" t="str">
        <f t="shared" si="423"/>
        <v/>
      </c>
      <c r="BU619" s="350">
        <f t="shared" si="411"/>
        <v>0</v>
      </c>
      <c r="BV619" s="350">
        <f t="shared" si="412"/>
        <v>0</v>
      </c>
      <c r="BW619" s="350">
        <f t="shared" si="413"/>
        <v>0</v>
      </c>
      <c r="BX619" s="353">
        <f t="shared" si="414"/>
        <v>0</v>
      </c>
      <c r="BY619" s="246">
        <f t="shared" si="415"/>
        <v>0</v>
      </c>
      <c r="BZ619" s="243">
        <f t="shared" si="416"/>
        <v>0</v>
      </c>
      <c r="CA619" s="243">
        <f t="shared" si="417"/>
        <v>0</v>
      </c>
      <c r="CB619" s="247">
        <f t="shared" si="418"/>
        <v>0</v>
      </c>
      <c r="CC619" s="246">
        <f t="shared" si="419"/>
        <v>0</v>
      </c>
      <c r="CD619" s="243">
        <f t="shared" si="420"/>
        <v>0</v>
      </c>
      <c r="CE619" s="243">
        <f t="shared" si="421"/>
        <v>0</v>
      </c>
      <c r="CF619" s="243">
        <f t="shared" si="422"/>
        <v>0</v>
      </c>
    </row>
    <row r="620" spans="1:84" ht="20.100000000000001" customHeight="1" x14ac:dyDescent="0.15">
      <c r="A620" s="252">
        <f>IF(A619="",ROW()-3-COUNTBLANK($A$4:$A619),A619+1)</f>
        <v>617</v>
      </c>
      <c r="B620" s="253">
        <f>IF(A620="","",IF(B619="",ROW()-3-COUNTBLANK($B$4:$B619),B619+1))</f>
        <v>617</v>
      </c>
      <c r="C620" s="239" t="str">
        <f t="shared" si="387"/>
        <v>S</v>
      </c>
      <c r="D620" s="240"/>
      <c r="E620" s="241" t="str">
        <f>IF(D620="","",COUNTIF($D$4:D620,D620))</f>
        <v/>
      </c>
      <c r="F620" s="310" t="str">
        <f>IF(D620="","",VLOOKUP(D620,'様式A-2'!$B$10:$E$434,4,0))</f>
        <v/>
      </c>
      <c r="G620" s="241"/>
      <c r="H620" s="241"/>
      <c r="I620" s="241"/>
      <c r="J620" s="241"/>
      <c r="K620" s="241"/>
      <c r="L620" s="346"/>
      <c r="M620" s="346"/>
      <c r="N620" s="346"/>
      <c r="O620" s="346"/>
      <c r="P620" s="388"/>
      <c r="Q620" s="242">
        <f t="shared" si="388"/>
        <v>0</v>
      </c>
      <c r="R620" s="243">
        <f t="shared" si="389"/>
        <v>0</v>
      </c>
      <c r="S620" s="243" t="str">
        <f t="shared" si="390"/>
        <v/>
      </c>
      <c r="T620" s="241"/>
      <c r="U620" s="241" t="str">
        <f t="shared" si="391"/>
        <v/>
      </c>
      <c r="V620" s="241" t="str">
        <f t="shared" si="425"/>
        <v/>
      </c>
      <c r="W620" s="241"/>
      <c r="X620" s="241"/>
      <c r="Y620" s="241" t="str">
        <f t="shared" si="392"/>
        <v/>
      </c>
      <c r="Z620" s="241" t="str">
        <f t="shared" si="393"/>
        <v/>
      </c>
      <c r="AA620" s="241" t="str">
        <f t="shared" si="384"/>
        <v/>
      </c>
      <c r="AB620" s="241" t="str">
        <f t="shared" si="394"/>
        <v/>
      </c>
      <c r="AC620" s="241" t="str">
        <f t="shared" si="395"/>
        <v/>
      </c>
      <c r="AD620" s="241" t="str">
        <f t="shared" si="396"/>
        <v/>
      </c>
      <c r="AE620" s="241" t="str">
        <f t="shared" si="385"/>
        <v/>
      </c>
      <c r="AF620" s="241" t="str">
        <f t="shared" si="386"/>
        <v/>
      </c>
      <c r="AG620" s="241"/>
      <c r="AH620" s="242" t="str">
        <f t="shared" si="424"/>
        <v/>
      </c>
      <c r="AI620" s="242" t="str">
        <f t="shared" si="397"/>
        <v/>
      </c>
      <c r="BG620" s="245">
        <f t="shared" si="398"/>
        <v>0</v>
      </c>
      <c r="BH620" s="242">
        <f t="shared" si="399"/>
        <v>0</v>
      </c>
      <c r="BI620" s="242">
        <f t="shared" si="400"/>
        <v>0</v>
      </c>
      <c r="BJ620" s="242">
        <f t="shared" si="401"/>
        <v>0</v>
      </c>
      <c r="BK620" s="351">
        <f t="shared" si="402"/>
        <v>0</v>
      </c>
      <c r="BL620" s="246">
        <f t="shared" si="403"/>
        <v>0</v>
      </c>
      <c r="BM620" s="243">
        <f t="shared" si="404"/>
        <v>0</v>
      </c>
      <c r="BN620" s="243">
        <f t="shared" si="405"/>
        <v>0</v>
      </c>
      <c r="BO620" s="247">
        <f t="shared" si="406"/>
        <v>0</v>
      </c>
      <c r="BP620" s="248">
        <f t="shared" si="407"/>
        <v>0</v>
      </c>
      <c r="BQ620" s="243">
        <f t="shared" si="408"/>
        <v>0</v>
      </c>
      <c r="BR620" s="243">
        <f t="shared" si="409"/>
        <v>0</v>
      </c>
      <c r="BS620" s="249">
        <f t="shared" si="410"/>
        <v>0</v>
      </c>
      <c r="BT620" s="255" t="str">
        <f t="shared" si="423"/>
        <v/>
      </c>
      <c r="BU620" s="350">
        <f t="shared" si="411"/>
        <v>0</v>
      </c>
      <c r="BV620" s="350">
        <f t="shared" si="412"/>
        <v>0</v>
      </c>
      <c r="BW620" s="350">
        <f t="shared" si="413"/>
        <v>0</v>
      </c>
      <c r="BX620" s="353">
        <f t="shared" si="414"/>
        <v>0</v>
      </c>
      <c r="BY620" s="246">
        <f t="shared" si="415"/>
        <v>0</v>
      </c>
      <c r="BZ620" s="243">
        <f t="shared" si="416"/>
        <v>0</v>
      </c>
      <c r="CA620" s="243">
        <f t="shared" si="417"/>
        <v>0</v>
      </c>
      <c r="CB620" s="247">
        <f t="shared" si="418"/>
        <v>0</v>
      </c>
      <c r="CC620" s="246">
        <f t="shared" si="419"/>
        <v>0</v>
      </c>
      <c r="CD620" s="243">
        <f t="shared" si="420"/>
        <v>0</v>
      </c>
      <c r="CE620" s="243">
        <f t="shared" si="421"/>
        <v>0</v>
      </c>
      <c r="CF620" s="243">
        <f t="shared" si="422"/>
        <v>0</v>
      </c>
    </row>
    <row r="621" spans="1:84" ht="20.100000000000001" customHeight="1" x14ac:dyDescent="0.15">
      <c r="A621" s="252">
        <f>IF(A620="",ROW()-3-COUNTBLANK($A$4:$A620),A620+1)</f>
        <v>618</v>
      </c>
      <c r="B621" s="253">
        <f>IF(A621="","",IF(B620="",ROW()-3-COUNTBLANK($B$4:$B620),B620+1))</f>
        <v>618</v>
      </c>
      <c r="C621" s="239" t="str">
        <f t="shared" si="387"/>
        <v>S</v>
      </c>
      <c r="D621" s="240"/>
      <c r="E621" s="241" t="str">
        <f>IF(D621="","",COUNTIF($D$4:D621,D621))</f>
        <v/>
      </c>
      <c r="F621" s="310" t="str">
        <f>IF(D621="","",VLOOKUP(D621,'様式A-2'!$B$10:$E$434,4,0))</f>
        <v/>
      </c>
      <c r="G621" s="241"/>
      <c r="H621" s="241"/>
      <c r="I621" s="241"/>
      <c r="J621" s="241"/>
      <c r="K621" s="241"/>
      <c r="L621" s="346"/>
      <c r="M621" s="346"/>
      <c r="N621" s="346"/>
      <c r="O621" s="346"/>
      <c r="P621" s="388"/>
      <c r="Q621" s="242">
        <f t="shared" si="388"/>
        <v>0</v>
      </c>
      <c r="R621" s="243">
        <f t="shared" si="389"/>
        <v>0</v>
      </c>
      <c r="S621" s="243" t="str">
        <f t="shared" si="390"/>
        <v/>
      </c>
      <c r="T621" s="241"/>
      <c r="U621" s="241" t="str">
        <f t="shared" si="391"/>
        <v/>
      </c>
      <c r="V621" s="241" t="str">
        <f t="shared" si="425"/>
        <v/>
      </c>
      <c r="W621" s="241"/>
      <c r="X621" s="241"/>
      <c r="Y621" s="241" t="str">
        <f t="shared" si="392"/>
        <v/>
      </c>
      <c r="Z621" s="241" t="str">
        <f t="shared" si="393"/>
        <v/>
      </c>
      <c r="AA621" s="241" t="str">
        <f t="shared" si="384"/>
        <v/>
      </c>
      <c r="AB621" s="241" t="str">
        <f t="shared" si="394"/>
        <v/>
      </c>
      <c r="AC621" s="241" t="str">
        <f t="shared" si="395"/>
        <v/>
      </c>
      <c r="AD621" s="241" t="str">
        <f t="shared" si="396"/>
        <v/>
      </c>
      <c r="AE621" s="241" t="str">
        <f t="shared" si="385"/>
        <v/>
      </c>
      <c r="AF621" s="241" t="str">
        <f t="shared" si="386"/>
        <v/>
      </c>
      <c r="AG621" s="241"/>
      <c r="AH621" s="242" t="str">
        <f t="shared" si="424"/>
        <v/>
      </c>
      <c r="AI621" s="242" t="str">
        <f t="shared" si="397"/>
        <v/>
      </c>
      <c r="BG621" s="245">
        <f t="shared" si="398"/>
        <v>0</v>
      </c>
      <c r="BH621" s="242">
        <f t="shared" si="399"/>
        <v>0</v>
      </c>
      <c r="BI621" s="242">
        <f t="shared" si="400"/>
        <v>0</v>
      </c>
      <c r="BJ621" s="242">
        <f t="shared" si="401"/>
        <v>0</v>
      </c>
      <c r="BK621" s="351">
        <f t="shared" si="402"/>
        <v>0</v>
      </c>
      <c r="BL621" s="246">
        <f t="shared" si="403"/>
        <v>0</v>
      </c>
      <c r="BM621" s="243">
        <f t="shared" si="404"/>
        <v>0</v>
      </c>
      <c r="BN621" s="243">
        <f t="shared" si="405"/>
        <v>0</v>
      </c>
      <c r="BO621" s="247">
        <f t="shared" si="406"/>
        <v>0</v>
      </c>
      <c r="BP621" s="248">
        <f t="shared" si="407"/>
        <v>0</v>
      </c>
      <c r="BQ621" s="243">
        <f t="shared" si="408"/>
        <v>0</v>
      </c>
      <c r="BR621" s="243">
        <f t="shared" si="409"/>
        <v>0</v>
      </c>
      <c r="BS621" s="249">
        <f t="shared" si="410"/>
        <v>0</v>
      </c>
      <c r="BT621" s="255" t="str">
        <f t="shared" si="423"/>
        <v/>
      </c>
      <c r="BU621" s="350">
        <f t="shared" si="411"/>
        <v>0</v>
      </c>
      <c r="BV621" s="350">
        <f t="shared" si="412"/>
        <v>0</v>
      </c>
      <c r="BW621" s="350">
        <f t="shared" si="413"/>
        <v>0</v>
      </c>
      <c r="BX621" s="353">
        <f t="shared" si="414"/>
        <v>0</v>
      </c>
      <c r="BY621" s="246">
        <f t="shared" si="415"/>
        <v>0</v>
      </c>
      <c r="BZ621" s="243">
        <f t="shared" si="416"/>
        <v>0</v>
      </c>
      <c r="CA621" s="243">
        <f t="shared" si="417"/>
        <v>0</v>
      </c>
      <c r="CB621" s="247">
        <f t="shared" si="418"/>
        <v>0</v>
      </c>
      <c r="CC621" s="246">
        <f t="shared" si="419"/>
        <v>0</v>
      </c>
      <c r="CD621" s="243">
        <f t="shared" si="420"/>
        <v>0</v>
      </c>
      <c r="CE621" s="243">
        <f t="shared" si="421"/>
        <v>0</v>
      </c>
      <c r="CF621" s="243">
        <f t="shared" si="422"/>
        <v>0</v>
      </c>
    </row>
    <row r="622" spans="1:84" ht="20.100000000000001" customHeight="1" x14ac:dyDescent="0.15">
      <c r="A622" s="252">
        <f>IF(A621="",ROW()-3-COUNTBLANK($A$4:$A621),A621+1)</f>
        <v>619</v>
      </c>
      <c r="B622" s="253">
        <f>IF(A622="","",IF(B621="",ROW()-3-COUNTBLANK($B$4:$B621),B621+1))</f>
        <v>619</v>
      </c>
      <c r="C622" s="239" t="str">
        <f t="shared" si="387"/>
        <v>S</v>
      </c>
      <c r="D622" s="240"/>
      <c r="E622" s="241" t="str">
        <f>IF(D622="","",COUNTIF($D$4:D622,D622))</f>
        <v/>
      </c>
      <c r="F622" s="310" t="str">
        <f>IF(D622="","",VLOOKUP(D622,'様式A-2'!$B$10:$E$434,4,0))</f>
        <v/>
      </c>
      <c r="G622" s="241"/>
      <c r="H622" s="241"/>
      <c r="I622" s="241"/>
      <c r="J622" s="241"/>
      <c r="K622" s="241"/>
      <c r="L622" s="346"/>
      <c r="M622" s="346"/>
      <c r="N622" s="346"/>
      <c r="O622" s="346"/>
      <c r="P622" s="388"/>
      <c r="Q622" s="242">
        <f t="shared" si="388"/>
        <v>0</v>
      </c>
      <c r="R622" s="243">
        <f t="shared" si="389"/>
        <v>0</v>
      </c>
      <c r="S622" s="243" t="str">
        <f t="shared" si="390"/>
        <v/>
      </c>
      <c r="T622" s="241"/>
      <c r="U622" s="241" t="str">
        <f t="shared" si="391"/>
        <v/>
      </c>
      <c r="V622" s="241" t="str">
        <f t="shared" si="425"/>
        <v/>
      </c>
      <c r="W622" s="241"/>
      <c r="X622" s="241"/>
      <c r="Y622" s="241" t="str">
        <f t="shared" si="392"/>
        <v/>
      </c>
      <c r="Z622" s="241" t="str">
        <f t="shared" si="393"/>
        <v/>
      </c>
      <c r="AA622" s="241" t="str">
        <f t="shared" si="384"/>
        <v/>
      </c>
      <c r="AB622" s="241" t="str">
        <f t="shared" si="394"/>
        <v/>
      </c>
      <c r="AC622" s="241" t="str">
        <f t="shared" si="395"/>
        <v/>
      </c>
      <c r="AD622" s="241" t="str">
        <f t="shared" si="396"/>
        <v/>
      </c>
      <c r="AE622" s="241" t="str">
        <f t="shared" si="385"/>
        <v/>
      </c>
      <c r="AF622" s="241" t="str">
        <f t="shared" si="386"/>
        <v/>
      </c>
      <c r="AG622" s="241"/>
      <c r="AH622" s="242" t="str">
        <f t="shared" si="424"/>
        <v/>
      </c>
      <c r="AI622" s="242" t="str">
        <f t="shared" si="397"/>
        <v/>
      </c>
      <c r="BG622" s="245">
        <f t="shared" si="398"/>
        <v>0</v>
      </c>
      <c r="BH622" s="242">
        <f t="shared" si="399"/>
        <v>0</v>
      </c>
      <c r="BI622" s="242">
        <f t="shared" si="400"/>
        <v>0</v>
      </c>
      <c r="BJ622" s="242">
        <f t="shared" si="401"/>
        <v>0</v>
      </c>
      <c r="BK622" s="351">
        <f t="shared" si="402"/>
        <v>0</v>
      </c>
      <c r="BL622" s="246">
        <f t="shared" si="403"/>
        <v>0</v>
      </c>
      <c r="BM622" s="243">
        <f t="shared" si="404"/>
        <v>0</v>
      </c>
      <c r="BN622" s="243">
        <f t="shared" si="405"/>
        <v>0</v>
      </c>
      <c r="BO622" s="247">
        <f t="shared" si="406"/>
        <v>0</v>
      </c>
      <c r="BP622" s="248">
        <f t="shared" si="407"/>
        <v>0</v>
      </c>
      <c r="BQ622" s="243">
        <f t="shared" si="408"/>
        <v>0</v>
      </c>
      <c r="BR622" s="243">
        <f t="shared" si="409"/>
        <v>0</v>
      </c>
      <c r="BS622" s="249">
        <f t="shared" si="410"/>
        <v>0</v>
      </c>
      <c r="BT622" s="255" t="str">
        <f t="shared" si="423"/>
        <v/>
      </c>
      <c r="BU622" s="350">
        <f t="shared" si="411"/>
        <v>0</v>
      </c>
      <c r="BV622" s="350">
        <f t="shared" si="412"/>
        <v>0</v>
      </c>
      <c r="BW622" s="350">
        <f t="shared" si="413"/>
        <v>0</v>
      </c>
      <c r="BX622" s="353">
        <f t="shared" si="414"/>
        <v>0</v>
      </c>
      <c r="BY622" s="246">
        <f t="shared" si="415"/>
        <v>0</v>
      </c>
      <c r="BZ622" s="243">
        <f t="shared" si="416"/>
        <v>0</v>
      </c>
      <c r="CA622" s="243">
        <f t="shared" si="417"/>
        <v>0</v>
      </c>
      <c r="CB622" s="247">
        <f t="shared" si="418"/>
        <v>0</v>
      </c>
      <c r="CC622" s="246">
        <f t="shared" si="419"/>
        <v>0</v>
      </c>
      <c r="CD622" s="243">
        <f t="shared" si="420"/>
        <v>0</v>
      </c>
      <c r="CE622" s="243">
        <f t="shared" si="421"/>
        <v>0</v>
      </c>
      <c r="CF622" s="243">
        <f t="shared" si="422"/>
        <v>0</v>
      </c>
    </row>
    <row r="623" spans="1:84" ht="20.100000000000001" customHeight="1" x14ac:dyDescent="0.15">
      <c r="A623" s="252">
        <f>IF(A622="",ROW()-3-COUNTBLANK($A$4:$A622),A622+1)</f>
        <v>620</v>
      </c>
      <c r="B623" s="253">
        <f>IF(A623="","",IF(B622="",ROW()-3-COUNTBLANK($B$4:$B622),B622+1))</f>
        <v>620</v>
      </c>
      <c r="C623" s="239" t="str">
        <f t="shared" si="387"/>
        <v>S</v>
      </c>
      <c r="D623" s="240"/>
      <c r="E623" s="241" t="str">
        <f>IF(D623="","",COUNTIF($D$4:D623,D623))</f>
        <v/>
      </c>
      <c r="F623" s="310" t="str">
        <f>IF(D623="","",VLOOKUP(D623,'様式A-2'!$B$10:$E$434,4,0))</f>
        <v/>
      </c>
      <c r="G623" s="241"/>
      <c r="H623" s="241"/>
      <c r="I623" s="241"/>
      <c r="J623" s="241"/>
      <c r="K623" s="241"/>
      <c r="L623" s="346"/>
      <c r="M623" s="346"/>
      <c r="N623" s="346"/>
      <c r="O623" s="346"/>
      <c r="P623" s="388"/>
      <c r="Q623" s="242">
        <f t="shared" si="388"/>
        <v>0</v>
      </c>
      <c r="R623" s="243">
        <f t="shared" si="389"/>
        <v>0</v>
      </c>
      <c r="S623" s="243" t="str">
        <f t="shared" si="390"/>
        <v/>
      </c>
      <c r="T623" s="241"/>
      <c r="U623" s="241" t="str">
        <f t="shared" si="391"/>
        <v/>
      </c>
      <c r="V623" s="241" t="str">
        <f t="shared" si="425"/>
        <v/>
      </c>
      <c r="W623" s="241"/>
      <c r="X623" s="241"/>
      <c r="Y623" s="241" t="str">
        <f t="shared" si="392"/>
        <v/>
      </c>
      <c r="Z623" s="241" t="str">
        <f t="shared" si="393"/>
        <v/>
      </c>
      <c r="AA623" s="241" t="str">
        <f t="shared" si="384"/>
        <v/>
      </c>
      <c r="AB623" s="241" t="str">
        <f t="shared" si="394"/>
        <v/>
      </c>
      <c r="AC623" s="241" t="str">
        <f t="shared" si="395"/>
        <v/>
      </c>
      <c r="AD623" s="241" t="str">
        <f t="shared" si="396"/>
        <v/>
      </c>
      <c r="AE623" s="241" t="str">
        <f t="shared" si="385"/>
        <v/>
      </c>
      <c r="AF623" s="241" t="str">
        <f t="shared" si="386"/>
        <v/>
      </c>
      <c r="AG623" s="241"/>
      <c r="AH623" s="242" t="str">
        <f t="shared" si="424"/>
        <v/>
      </c>
      <c r="AI623" s="242" t="str">
        <f t="shared" si="397"/>
        <v/>
      </c>
      <c r="BG623" s="245">
        <f t="shared" si="398"/>
        <v>0</v>
      </c>
      <c r="BH623" s="242">
        <f t="shared" si="399"/>
        <v>0</v>
      </c>
      <c r="BI623" s="242">
        <f t="shared" si="400"/>
        <v>0</v>
      </c>
      <c r="BJ623" s="242">
        <f t="shared" si="401"/>
        <v>0</v>
      </c>
      <c r="BK623" s="351">
        <f t="shared" si="402"/>
        <v>0</v>
      </c>
      <c r="BL623" s="246">
        <f t="shared" si="403"/>
        <v>0</v>
      </c>
      <c r="BM623" s="243">
        <f t="shared" si="404"/>
        <v>0</v>
      </c>
      <c r="BN623" s="243">
        <f t="shared" si="405"/>
        <v>0</v>
      </c>
      <c r="BO623" s="247">
        <f t="shared" si="406"/>
        <v>0</v>
      </c>
      <c r="BP623" s="248">
        <f t="shared" si="407"/>
        <v>0</v>
      </c>
      <c r="BQ623" s="243">
        <f t="shared" si="408"/>
        <v>0</v>
      </c>
      <c r="BR623" s="243">
        <f t="shared" si="409"/>
        <v>0</v>
      </c>
      <c r="BS623" s="249">
        <f t="shared" si="410"/>
        <v>0</v>
      </c>
      <c r="BT623" s="255" t="str">
        <f t="shared" si="423"/>
        <v/>
      </c>
      <c r="BU623" s="350">
        <f t="shared" si="411"/>
        <v>0</v>
      </c>
      <c r="BV623" s="350">
        <f t="shared" si="412"/>
        <v>0</v>
      </c>
      <c r="BW623" s="350">
        <f t="shared" si="413"/>
        <v>0</v>
      </c>
      <c r="BX623" s="353">
        <f t="shared" si="414"/>
        <v>0</v>
      </c>
      <c r="BY623" s="246">
        <f t="shared" si="415"/>
        <v>0</v>
      </c>
      <c r="BZ623" s="243">
        <f t="shared" si="416"/>
        <v>0</v>
      </c>
      <c r="CA623" s="243">
        <f t="shared" si="417"/>
        <v>0</v>
      </c>
      <c r="CB623" s="247">
        <f t="shared" si="418"/>
        <v>0</v>
      </c>
      <c r="CC623" s="246">
        <f t="shared" si="419"/>
        <v>0</v>
      </c>
      <c r="CD623" s="243">
        <f t="shared" si="420"/>
        <v>0</v>
      </c>
      <c r="CE623" s="243">
        <f t="shared" si="421"/>
        <v>0</v>
      </c>
      <c r="CF623" s="243">
        <f t="shared" si="422"/>
        <v>0</v>
      </c>
    </row>
    <row r="624" spans="1:84" ht="20.100000000000001" customHeight="1" x14ac:dyDescent="0.15">
      <c r="A624" s="252">
        <f>IF(A623="",ROW()-3-COUNTBLANK($A$4:$A623),A623+1)</f>
        <v>621</v>
      </c>
      <c r="B624" s="253">
        <f>IF(A624="","",IF(B623="",ROW()-3-COUNTBLANK($B$4:$B623),B623+1))</f>
        <v>621</v>
      </c>
      <c r="C624" s="239" t="str">
        <f t="shared" si="387"/>
        <v>S</v>
      </c>
      <c r="D624" s="240"/>
      <c r="E624" s="241" t="str">
        <f>IF(D624="","",COUNTIF($D$4:D624,D624))</f>
        <v/>
      </c>
      <c r="F624" s="310" t="str">
        <f>IF(D624="","",VLOOKUP(D624,'様式A-2'!$B$10:$E$434,4,0))</f>
        <v/>
      </c>
      <c r="G624" s="241"/>
      <c r="H624" s="241"/>
      <c r="I624" s="241"/>
      <c r="J624" s="241"/>
      <c r="K624" s="241"/>
      <c r="L624" s="346"/>
      <c r="M624" s="346"/>
      <c r="N624" s="346"/>
      <c r="O624" s="346"/>
      <c r="P624" s="388"/>
      <c r="Q624" s="242">
        <f t="shared" si="388"/>
        <v>0</v>
      </c>
      <c r="R624" s="243">
        <f t="shared" si="389"/>
        <v>0</v>
      </c>
      <c r="S624" s="243" t="str">
        <f t="shared" si="390"/>
        <v/>
      </c>
      <c r="T624" s="241"/>
      <c r="U624" s="241" t="str">
        <f t="shared" si="391"/>
        <v/>
      </c>
      <c r="V624" s="241" t="str">
        <f t="shared" si="425"/>
        <v/>
      </c>
      <c r="W624" s="241"/>
      <c r="X624" s="241"/>
      <c r="Y624" s="241" t="str">
        <f t="shared" si="392"/>
        <v/>
      </c>
      <c r="Z624" s="241" t="str">
        <f t="shared" si="393"/>
        <v/>
      </c>
      <c r="AA624" s="241" t="str">
        <f t="shared" si="384"/>
        <v/>
      </c>
      <c r="AB624" s="241" t="str">
        <f t="shared" si="394"/>
        <v/>
      </c>
      <c r="AC624" s="241" t="str">
        <f t="shared" si="395"/>
        <v/>
      </c>
      <c r="AD624" s="241" t="str">
        <f t="shared" si="396"/>
        <v/>
      </c>
      <c r="AE624" s="241" t="str">
        <f t="shared" si="385"/>
        <v/>
      </c>
      <c r="AF624" s="241" t="str">
        <f t="shared" si="386"/>
        <v/>
      </c>
      <c r="AG624" s="241"/>
      <c r="AH624" s="242" t="str">
        <f t="shared" si="424"/>
        <v/>
      </c>
      <c r="AI624" s="242" t="str">
        <f t="shared" si="397"/>
        <v/>
      </c>
      <c r="BG624" s="245">
        <f t="shared" si="398"/>
        <v>0</v>
      </c>
      <c r="BH624" s="242">
        <f t="shared" si="399"/>
        <v>0</v>
      </c>
      <c r="BI624" s="242">
        <f t="shared" si="400"/>
        <v>0</v>
      </c>
      <c r="BJ624" s="242">
        <f t="shared" si="401"/>
        <v>0</v>
      </c>
      <c r="BK624" s="351">
        <f t="shared" si="402"/>
        <v>0</v>
      </c>
      <c r="BL624" s="246">
        <f t="shared" si="403"/>
        <v>0</v>
      </c>
      <c r="BM624" s="243">
        <f t="shared" si="404"/>
        <v>0</v>
      </c>
      <c r="BN624" s="243">
        <f t="shared" si="405"/>
        <v>0</v>
      </c>
      <c r="BO624" s="247">
        <f t="shared" si="406"/>
        <v>0</v>
      </c>
      <c r="BP624" s="248">
        <f t="shared" si="407"/>
        <v>0</v>
      </c>
      <c r="BQ624" s="243">
        <f t="shared" si="408"/>
        <v>0</v>
      </c>
      <c r="BR624" s="243">
        <f t="shared" si="409"/>
        <v>0</v>
      </c>
      <c r="BS624" s="249">
        <f t="shared" si="410"/>
        <v>0</v>
      </c>
      <c r="BT624" s="255" t="str">
        <f t="shared" si="423"/>
        <v/>
      </c>
      <c r="BU624" s="350">
        <f t="shared" si="411"/>
        <v>0</v>
      </c>
      <c r="BV624" s="350">
        <f t="shared" si="412"/>
        <v>0</v>
      </c>
      <c r="BW624" s="350">
        <f t="shared" si="413"/>
        <v>0</v>
      </c>
      <c r="BX624" s="353">
        <f t="shared" si="414"/>
        <v>0</v>
      </c>
      <c r="BY624" s="246">
        <f t="shared" si="415"/>
        <v>0</v>
      </c>
      <c r="BZ624" s="243">
        <f t="shared" si="416"/>
        <v>0</v>
      </c>
      <c r="CA624" s="243">
        <f t="shared" si="417"/>
        <v>0</v>
      </c>
      <c r="CB624" s="247">
        <f t="shared" si="418"/>
        <v>0</v>
      </c>
      <c r="CC624" s="246">
        <f t="shared" si="419"/>
        <v>0</v>
      </c>
      <c r="CD624" s="243">
        <f t="shared" si="420"/>
        <v>0</v>
      </c>
      <c r="CE624" s="243">
        <f t="shared" si="421"/>
        <v>0</v>
      </c>
      <c r="CF624" s="243">
        <f t="shared" si="422"/>
        <v>0</v>
      </c>
    </row>
    <row r="625" spans="1:84" ht="20.100000000000001" customHeight="1" x14ac:dyDescent="0.15">
      <c r="A625" s="252">
        <f>IF(A624="",ROW()-3-COUNTBLANK($A$4:$A624),A624+1)</f>
        <v>622</v>
      </c>
      <c r="B625" s="253">
        <f>IF(A625="","",IF(B624="",ROW()-3-COUNTBLANK($B$4:$B624),B624+1))</f>
        <v>622</v>
      </c>
      <c r="C625" s="239" t="str">
        <f t="shared" si="387"/>
        <v>S</v>
      </c>
      <c r="D625" s="240"/>
      <c r="E625" s="241" t="str">
        <f>IF(D625="","",COUNTIF($D$4:D625,D625))</f>
        <v/>
      </c>
      <c r="F625" s="310" t="str">
        <f>IF(D625="","",VLOOKUP(D625,'様式A-2'!$B$10:$E$434,4,0))</f>
        <v/>
      </c>
      <c r="G625" s="241"/>
      <c r="H625" s="241"/>
      <c r="I625" s="241"/>
      <c r="J625" s="241"/>
      <c r="K625" s="241"/>
      <c r="L625" s="346"/>
      <c r="M625" s="346"/>
      <c r="N625" s="346"/>
      <c r="O625" s="346"/>
      <c r="P625" s="388"/>
      <c r="Q625" s="242">
        <f t="shared" si="388"/>
        <v>0</v>
      </c>
      <c r="R625" s="243">
        <f t="shared" si="389"/>
        <v>0</v>
      </c>
      <c r="S625" s="243" t="str">
        <f t="shared" si="390"/>
        <v/>
      </c>
      <c r="T625" s="241"/>
      <c r="U625" s="241" t="str">
        <f t="shared" si="391"/>
        <v/>
      </c>
      <c r="V625" s="241" t="str">
        <f t="shared" si="425"/>
        <v/>
      </c>
      <c r="W625" s="241"/>
      <c r="X625" s="241"/>
      <c r="Y625" s="241" t="str">
        <f t="shared" si="392"/>
        <v/>
      </c>
      <c r="Z625" s="241" t="str">
        <f t="shared" si="393"/>
        <v/>
      </c>
      <c r="AA625" s="241" t="str">
        <f t="shared" si="384"/>
        <v/>
      </c>
      <c r="AB625" s="241" t="str">
        <f t="shared" si="394"/>
        <v/>
      </c>
      <c r="AC625" s="241" t="str">
        <f t="shared" si="395"/>
        <v/>
      </c>
      <c r="AD625" s="241" t="str">
        <f t="shared" si="396"/>
        <v/>
      </c>
      <c r="AE625" s="241" t="str">
        <f t="shared" si="385"/>
        <v/>
      </c>
      <c r="AF625" s="241" t="str">
        <f t="shared" si="386"/>
        <v/>
      </c>
      <c r="AG625" s="241"/>
      <c r="AH625" s="242" t="str">
        <f t="shared" si="424"/>
        <v/>
      </c>
      <c r="AI625" s="242" t="str">
        <f t="shared" si="397"/>
        <v/>
      </c>
      <c r="BG625" s="245">
        <f t="shared" si="398"/>
        <v>0</v>
      </c>
      <c r="BH625" s="242">
        <f t="shared" si="399"/>
        <v>0</v>
      </c>
      <c r="BI625" s="242">
        <f t="shared" si="400"/>
        <v>0</v>
      </c>
      <c r="BJ625" s="242">
        <f t="shared" si="401"/>
        <v>0</v>
      </c>
      <c r="BK625" s="351">
        <f t="shared" si="402"/>
        <v>0</v>
      </c>
      <c r="BL625" s="246">
        <f t="shared" si="403"/>
        <v>0</v>
      </c>
      <c r="BM625" s="243">
        <f t="shared" si="404"/>
        <v>0</v>
      </c>
      <c r="BN625" s="243">
        <f t="shared" si="405"/>
        <v>0</v>
      </c>
      <c r="BO625" s="247">
        <f t="shared" si="406"/>
        <v>0</v>
      </c>
      <c r="BP625" s="248">
        <f t="shared" si="407"/>
        <v>0</v>
      </c>
      <c r="BQ625" s="243">
        <f t="shared" si="408"/>
        <v>0</v>
      </c>
      <c r="BR625" s="243">
        <f t="shared" si="409"/>
        <v>0</v>
      </c>
      <c r="BS625" s="249">
        <f t="shared" si="410"/>
        <v>0</v>
      </c>
      <c r="BT625" s="255" t="str">
        <f t="shared" si="423"/>
        <v/>
      </c>
      <c r="BU625" s="350">
        <f t="shared" si="411"/>
        <v>0</v>
      </c>
      <c r="BV625" s="350">
        <f t="shared" si="412"/>
        <v>0</v>
      </c>
      <c r="BW625" s="350">
        <f t="shared" si="413"/>
        <v>0</v>
      </c>
      <c r="BX625" s="353">
        <f t="shared" si="414"/>
        <v>0</v>
      </c>
      <c r="BY625" s="246">
        <f t="shared" si="415"/>
        <v>0</v>
      </c>
      <c r="BZ625" s="243">
        <f t="shared" si="416"/>
        <v>0</v>
      </c>
      <c r="CA625" s="243">
        <f t="shared" si="417"/>
        <v>0</v>
      </c>
      <c r="CB625" s="247">
        <f t="shared" si="418"/>
        <v>0</v>
      </c>
      <c r="CC625" s="246">
        <f t="shared" si="419"/>
        <v>0</v>
      </c>
      <c r="CD625" s="243">
        <f t="shared" si="420"/>
        <v>0</v>
      </c>
      <c r="CE625" s="243">
        <f t="shared" si="421"/>
        <v>0</v>
      </c>
      <c r="CF625" s="243">
        <f t="shared" si="422"/>
        <v>0</v>
      </c>
    </row>
    <row r="626" spans="1:84" ht="20.100000000000001" customHeight="1" x14ac:dyDescent="0.15">
      <c r="A626" s="252">
        <f>IF(A625="",ROW()-3-COUNTBLANK($A$4:$A625),A625+1)</f>
        <v>623</v>
      </c>
      <c r="B626" s="253">
        <f>IF(A626="","",IF(B625="",ROW()-3-COUNTBLANK($B$4:$B625),B625+1))</f>
        <v>623</v>
      </c>
      <c r="C626" s="239" t="str">
        <f t="shared" si="387"/>
        <v>S</v>
      </c>
      <c r="D626" s="240"/>
      <c r="E626" s="241" t="str">
        <f>IF(D626="","",COUNTIF($D$4:D626,D626))</f>
        <v/>
      </c>
      <c r="F626" s="310" t="str">
        <f>IF(D626="","",VLOOKUP(D626,'様式A-2'!$B$10:$E$434,4,0))</f>
        <v/>
      </c>
      <c r="G626" s="241"/>
      <c r="H626" s="241"/>
      <c r="I626" s="241"/>
      <c r="J626" s="241"/>
      <c r="K626" s="241"/>
      <c r="L626" s="346"/>
      <c r="M626" s="346"/>
      <c r="N626" s="346"/>
      <c r="O626" s="346"/>
      <c r="P626" s="388"/>
      <c r="Q626" s="242">
        <f t="shared" si="388"/>
        <v>0</v>
      </c>
      <c r="R626" s="243">
        <f t="shared" si="389"/>
        <v>0</v>
      </c>
      <c r="S626" s="243" t="str">
        <f t="shared" si="390"/>
        <v/>
      </c>
      <c r="T626" s="241"/>
      <c r="U626" s="241" t="str">
        <f t="shared" si="391"/>
        <v/>
      </c>
      <c r="V626" s="241" t="str">
        <f t="shared" si="425"/>
        <v/>
      </c>
      <c r="W626" s="241"/>
      <c r="X626" s="241"/>
      <c r="Y626" s="241" t="str">
        <f t="shared" si="392"/>
        <v/>
      </c>
      <c r="Z626" s="241" t="str">
        <f t="shared" si="393"/>
        <v/>
      </c>
      <c r="AA626" s="241" t="str">
        <f t="shared" si="384"/>
        <v/>
      </c>
      <c r="AB626" s="241" t="str">
        <f t="shared" si="394"/>
        <v/>
      </c>
      <c r="AC626" s="241" t="str">
        <f t="shared" si="395"/>
        <v/>
      </c>
      <c r="AD626" s="241" t="str">
        <f t="shared" si="396"/>
        <v/>
      </c>
      <c r="AE626" s="241" t="str">
        <f t="shared" si="385"/>
        <v/>
      </c>
      <c r="AF626" s="241" t="str">
        <f t="shared" si="386"/>
        <v/>
      </c>
      <c r="AG626" s="241"/>
      <c r="AH626" s="242" t="str">
        <f t="shared" si="424"/>
        <v/>
      </c>
      <c r="AI626" s="242" t="str">
        <f t="shared" si="397"/>
        <v/>
      </c>
      <c r="BG626" s="245">
        <f t="shared" si="398"/>
        <v>0</v>
      </c>
      <c r="BH626" s="242">
        <f t="shared" si="399"/>
        <v>0</v>
      </c>
      <c r="BI626" s="242">
        <f t="shared" si="400"/>
        <v>0</v>
      </c>
      <c r="BJ626" s="242">
        <f t="shared" si="401"/>
        <v>0</v>
      </c>
      <c r="BK626" s="351">
        <f t="shared" si="402"/>
        <v>0</v>
      </c>
      <c r="BL626" s="246">
        <f t="shared" si="403"/>
        <v>0</v>
      </c>
      <c r="BM626" s="243">
        <f t="shared" si="404"/>
        <v>0</v>
      </c>
      <c r="BN626" s="243">
        <f t="shared" si="405"/>
        <v>0</v>
      </c>
      <c r="BO626" s="247">
        <f t="shared" si="406"/>
        <v>0</v>
      </c>
      <c r="BP626" s="248">
        <f t="shared" si="407"/>
        <v>0</v>
      </c>
      <c r="BQ626" s="243">
        <f t="shared" si="408"/>
        <v>0</v>
      </c>
      <c r="BR626" s="243">
        <f t="shared" si="409"/>
        <v>0</v>
      </c>
      <c r="BS626" s="249">
        <f t="shared" si="410"/>
        <v>0</v>
      </c>
      <c r="BT626" s="255" t="str">
        <f t="shared" si="423"/>
        <v/>
      </c>
      <c r="BU626" s="350">
        <f t="shared" si="411"/>
        <v>0</v>
      </c>
      <c r="BV626" s="350">
        <f t="shared" si="412"/>
        <v>0</v>
      </c>
      <c r="BW626" s="350">
        <f t="shared" si="413"/>
        <v>0</v>
      </c>
      <c r="BX626" s="353">
        <f t="shared" si="414"/>
        <v>0</v>
      </c>
      <c r="BY626" s="246">
        <f t="shared" si="415"/>
        <v>0</v>
      </c>
      <c r="BZ626" s="243">
        <f t="shared" si="416"/>
        <v>0</v>
      </c>
      <c r="CA626" s="243">
        <f t="shared" si="417"/>
        <v>0</v>
      </c>
      <c r="CB626" s="247">
        <f t="shared" si="418"/>
        <v>0</v>
      </c>
      <c r="CC626" s="246">
        <f t="shared" si="419"/>
        <v>0</v>
      </c>
      <c r="CD626" s="243">
        <f t="shared" si="420"/>
        <v>0</v>
      </c>
      <c r="CE626" s="243">
        <f t="shared" si="421"/>
        <v>0</v>
      </c>
      <c r="CF626" s="243">
        <f t="shared" si="422"/>
        <v>0</v>
      </c>
    </row>
    <row r="627" spans="1:84" ht="20.100000000000001" customHeight="1" x14ac:dyDescent="0.15">
      <c r="A627" s="252">
        <f>IF(A626="",ROW()-3-COUNTBLANK($A$4:$A626),A626+1)</f>
        <v>624</v>
      </c>
      <c r="B627" s="253">
        <f>IF(A627="","",IF(B626="",ROW()-3-COUNTBLANK($B$4:$B626),B626+1))</f>
        <v>624</v>
      </c>
      <c r="C627" s="239" t="str">
        <f t="shared" si="387"/>
        <v>S</v>
      </c>
      <c r="D627" s="240"/>
      <c r="E627" s="241" t="str">
        <f>IF(D627="","",COUNTIF($D$4:D627,D627))</f>
        <v/>
      </c>
      <c r="F627" s="310" t="str">
        <f>IF(D627="","",VLOOKUP(D627,'様式A-2'!$B$10:$E$434,4,0))</f>
        <v/>
      </c>
      <c r="G627" s="241"/>
      <c r="H627" s="241"/>
      <c r="I627" s="241"/>
      <c r="J627" s="241"/>
      <c r="K627" s="241"/>
      <c r="L627" s="346"/>
      <c r="M627" s="346"/>
      <c r="N627" s="346"/>
      <c r="O627" s="346"/>
      <c r="P627" s="388"/>
      <c r="Q627" s="242">
        <f t="shared" si="388"/>
        <v>0</v>
      </c>
      <c r="R627" s="243">
        <f t="shared" si="389"/>
        <v>0</v>
      </c>
      <c r="S627" s="243" t="str">
        <f t="shared" si="390"/>
        <v/>
      </c>
      <c r="T627" s="241"/>
      <c r="U627" s="241" t="str">
        <f t="shared" si="391"/>
        <v/>
      </c>
      <c r="V627" s="241" t="str">
        <f t="shared" si="425"/>
        <v/>
      </c>
      <c r="W627" s="241"/>
      <c r="X627" s="241"/>
      <c r="Y627" s="241" t="str">
        <f t="shared" si="392"/>
        <v/>
      </c>
      <c r="Z627" s="241" t="str">
        <f t="shared" si="393"/>
        <v/>
      </c>
      <c r="AA627" s="241" t="str">
        <f t="shared" si="384"/>
        <v/>
      </c>
      <c r="AB627" s="241" t="str">
        <f t="shared" si="394"/>
        <v/>
      </c>
      <c r="AC627" s="241" t="str">
        <f t="shared" si="395"/>
        <v/>
      </c>
      <c r="AD627" s="241" t="str">
        <f t="shared" si="396"/>
        <v/>
      </c>
      <c r="AE627" s="241" t="str">
        <f t="shared" si="385"/>
        <v/>
      </c>
      <c r="AF627" s="241" t="str">
        <f t="shared" si="386"/>
        <v/>
      </c>
      <c r="AG627" s="241"/>
      <c r="AH627" s="242" t="str">
        <f t="shared" si="424"/>
        <v/>
      </c>
      <c r="AI627" s="242" t="str">
        <f t="shared" si="397"/>
        <v/>
      </c>
      <c r="BG627" s="245">
        <f t="shared" si="398"/>
        <v>0</v>
      </c>
      <c r="BH627" s="242">
        <f t="shared" si="399"/>
        <v>0</v>
      </c>
      <c r="BI627" s="242">
        <f t="shared" si="400"/>
        <v>0</v>
      </c>
      <c r="BJ627" s="242">
        <f t="shared" si="401"/>
        <v>0</v>
      </c>
      <c r="BK627" s="351">
        <f t="shared" si="402"/>
        <v>0</v>
      </c>
      <c r="BL627" s="246">
        <f t="shared" si="403"/>
        <v>0</v>
      </c>
      <c r="BM627" s="243">
        <f t="shared" si="404"/>
        <v>0</v>
      </c>
      <c r="BN627" s="243">
        <f t="shared" si="405"/>
        <v>0</v>
      </c>
      <c r="BO627" s="247">
        <f t="shared" si="406"/>
        <v>0</v>
      </c>
      <c r="BP627" s="248">
        <f t="shared" si="407"/>
        <v>0</v>
      </c>
      <c r="BQ627" s="243">
        <f t="shared" si="408"/>
        <v>0</v>
      </c>
      <c r="BR627" s="243">
        <f t="shared" si="409"/>
        <v>0</v>
      </c>
      <c r="BS627" s="249">
        <f t="shared" si="410"/>
        <v>0</v>
      </c>
      <c r="BT627" s="255" t="str">
        <f t="shared" si="423"/>
        <v/>
      </c>
      <c r="BU627" s="350">
        <f t="shared" si="411"/>
        <v>0</v>
      </c>
      <c r="BV627" s="350">
        <f t="shared" si="412"/>
        <v>0</v>
      </c>
      <c r="BW627" s="350">
        <f t="shared" si="413"/>
        <v>0</v>
      </c>
      <c r="BX627" s="353">
        <f t="shared" si="414"/>
        <v>0</v>
      </c>
      <c r="BY627" s="246">
        <f t="shared" si="415"/>
        <v>0</v>
      </c>
      <c r="BZ627" s="243">
        <f t="shared" si="416"/>
        <v>0</v>
      </c>
      <c r="CA627" s="243">
        <f t="shared" si="417"/>
        <v>0</v>
      </c>
      <c r="CB627" s="247">
        <f t="shared" si="418"/>
        <v>0</v>
      </c>
      <c r="CC627" s="246">
        <f t="shared" si="419"/>
        <v>0</v>
      </c>
      <c r="CD627" s="243">
        <f t="shared" si="420"/>
        <v>0</v>
      </c>
      <c r="CE627" s="243">
        <f t="shared" si="421"/>
        <v>0</v>
      </c>
      <c r="CF627" s="243">
        <f t="shared" si="422"/>
        <v>0</v>
      </c>
    </row>
    <row r="628" spans="1:84" ht="20.100000000000001" customHeight="1" x14ac:dyDescent="0.15">
      <c r="A628" s="252">
        <f>IF(A627="",ROW()-3-COUNTBLANK($A$4:$A627),A627+1)</f>
        <v>625</v>
      </c>
      <c r="B628" s="253">
        <f>IF(A628="","",IF(B627="",ROW()-3-COUNTBLANK($B$4:$B627),B627+1))</f>
        <v>625</v>
      </c>
      <c r="C628" s="239" t="str">
        <f t="shared" si="387"/>
        <v>S</v>
      </c>
      <c r="D628" s="240"/>
      <c r="E628" s="241" t="str">
        <f>IF(D628="","",COUNTIF($D$4:D628,D628))</f>
        <v/>
      </c>
      <c r="F628" s="310" t="str">
        <f>IF(D628="","",VLOOKUP(D628,'様式A-2'!$B$10:$E$434,4,0))</f>
        <v/>
      </c>
      <c r="G628" s="241"/>
      <c r="H628" s="241"/>
      <c r="I628" s="241"/>
      <c r="J628" s="241"/>
      <c r="K628" s="241"/>
      <c r="L628" s="346"/>
      <c r="M628" s="346"/>
      <c r="N628" s="346"/>
      <c r="O628" s="346"/>
      <c r="P628" s="388"/>
      <c r="Q628" s="242">
        <f t="shared" si="388"/>
        <v>0</v>
      </c>
      <c r="R628" s="243">
        <f t="shared" si="389"/>
        <v>0</v>
      </c>
      <c r="S628" s="243" t="str">
        <f t="shared" si="390"/>
        <v/>
      </c>
      <c r="T628" s="241"/>
      <c r="U628" s="241" t="str">
        <f t="shared" si="391"/>
        <v/>
      </c>
      <c r="V628" s="241" t="str">
        <f t="shared" si="425"/>
        <v/>
      </c>
      <c r="W628" s="241"/>
      <c r="X628" s="241"/>
      <c r="Y628" s="241" t="str">
        <f t="shared" si="392"/>
        <v/>
      </c>
      <c r="Z628" s="241" t="str">
        <f t="shared" si="393"/>
        <v/>
      </c>
      <c r="AA628" s="241" t="str">
        <f t="shared" si="384"/>
        <v/>
      </c>
      <c r="AB628" s="241" t="str">
        <f t="shared" si="394"/>
        <v/>
      </c>
      <c r="AC628" s="241" t="str">
        <f t="shared" si="395"/>
        <v/>
      </c>
      <c r="AD628" s="241" t="str">
        <f t="shared" si="396"/>
        <v/>
      </c>
      <c r="AE628" s="241" t="str">
        <f t="shared" si="385"/>
        <v/>
      </c>
      <c r="AF628" s="241" t="str">
        <f t="shared" si="386"/>
        <v/>
      </c>
      <c r="AG628" s="241"/>
      <c r="AH628" s="242" t="str">
        <f t="shared" si="424"/>
        <v/>
      </c>
      <c r="AI628" s="242" t="str">
        <f t="shared" si="397"/>
        <v/>
      </c>
      <c r="BG628" s="245">
        <f t="shared" si="398"/>
        <v>0</v>
      </c>
      <c r="BH628" s="242">
        <f t="shared" si="399"/>
        <v>0</v>
      </c>
      <c r="BI628" s="242">
        <f t="shared" si="400"/>
        <v>0</v>
      </c>
      <c r="BJ628" s="242">
        <f t="shared" si="401"/>
        <v>0</v>
      </c>
      <c r="BK628" s="351">
        <f t="shared" si="402"/>
        <v>0</v>
      </c>
      <c r="BL628" s="246">
        <f t="shared" si="403"/>
        <v>0</v>
      </c>
      <c r="BM628" s="243">
        <f t="shared" si="404"/>
        <v>0</v>
      </c>
      <c r="BN628" s="243">
        <f t="shared" si="405"/>
        <v>0</v>
      </c>
      <c r="BO628" s="247">
        <f t="shared" si="406"/>
        <v>0</v>
      </c>
      <c r="BP628" s="248">
        <f t="shared" si="407"/>
        <v>0</v>
      </c>
      <c r="BQ628" s="243">
        <f t="shared" si="408"/>
        <v>0</v>
      </c>
      <c r="BR628" s="243">
        <f t="shared" si="409"/>
        <v>0</v>
      </c>
      <c r="BS628" s="249">
        <f t="shared" si="410"/>
        <v>0</v>
      </c>
      <c r="BT628" s="255" t="str">
        <f t="shared" si="423"/>
        <v/>
      </c>
      <c r="BU628" s="350">
        <f t="shared" si="411"/>
        <v>0</v>
      </c>
      <c r="BV628" s="350">
        <f t="shared" si="412"/>
        <v>0</v>
      </c>
      <c r="BW628" s="350">
        <f t="shared" si="413"/>
        <v>0</v>
      </c>
      <c r="BX628" s="353">
        <f t="shared" si="414"/>
        <v>0</v>
      </c>
      <c r="BY628" s="246">
        <f t="shared" si="415"/>
        <v>0</v>
      </c>
      <c r="BZ628" s="243">
        <f t="shared" si="416"/>
        <v>0</v>
      </c>
      <c r="CA628" s="243">
        <f t="shared" si="417"/>
        <v>0</v>
      </c>
      <c r="CB628" s="247">
        <f t="shared" si="418"/>
        <v>0</v>
      </c>
      <c r="CC628" s="246">
        <f t="shared" si="419"/>
        <v>0</v>
      </c>
      <c r="CD628" s="243">
        <f t="shared" si="420"/>
        <v>0</v>
      </c>
      <c r="CE628" s="243">
        <f t="shared" si="421"/>
        <v>0</v>
      </c>
      <c r="CF628" s="243">
        <f t="shared" si="422"/>
        <v>0</v>
      </c>
    </row>
    <row r="629" spans="1:84" ht="20.100000000000001" customHeight="1" x14ac:dyDescent="0.15">
      <c r="A629" s="252">
        <f>IF(A628="",ROW()-3-COUNTBLANK($A$4:$A628),A628+1)</f>
        <v>626</v>
      </c>
      <c r="B629" s="253">
        <f>IF(A629="","",IF(B628="",ROW()-3-COUNTBLANK($B$4:$B628),B628+1))</f>
        <v>626</v>
      </c>
      <c r="C629" s="239" t="str">
        <f t="shared" si="387"/>
        <v>S</v>
      </c>
      <c r="D629" s="240"/>
      <c r="E629" s="241" t="str">
        <f>IF(D629="","",COUNTIF($D$4:D629,D629))</f>
        <v/>
      </c>
      <c r="F629" s="310" t="str">
        <f>IF(D629="","",VLOOKUP(D629,'様式A-2'!$B$10:$E$434,4,0))</f>
        <v/>
      </c>
      <c r="G629" s="241"/>
      <c r="H629" s="241"/>
      <c r="I629" s="241"/>
      <c r="J629" s="241"/>
      <c r="K629" s="241"/>
      <c r="L629" s="346"/>
      <c r="M629" s="346"/>
      <c r="N629" s="346"/>
      <c r="O629" s="346"/>
      <c r="P629" s="388"/>
      <c r="Q629" s="242">
        <f t="shared" si="388"/>
        <v>0</v>
      </c>
      <c r="R629" s="243">
        <f t="shared" si="389"/>
        <v>0</v>
      </c>
      <c r="S629" s="243" t="str">
        <f t="shared" si="390"/>
        <v/>
      </c>
      <c r="T629" s="241"/>
      <c r="U629" s="241" t="str">
        <f t="shared" si="391"/>
        <v/>
      </c>
      <c r="V629" s="241" t="str">
        <f t="shared" si="425"/>
        <v/>
      </c>
      <c r="W629" s="241"/>
      <c r="X629" s="241"/>
      <c r="Y629" s="241" t="str">
        <f t="shared" si="392"/>
        <v/>
      </c>
      <c r="Z629" s="241" t="str">
        <f t="shared" si="393"/>
        <v/>
      </c>
      <c r="AA629" s="241" t="str">
        <f t="shared" si="384"/>
        <v/>
      </c>
      <c r="AB629" s="241" t="str">
        <f t="shared" si="394"/>
        <v/>
      </c>
      <c r="AC629" s="241" t="str">
        <f t="shared" si="395"/>
        <v/>
      </c>
      <c r="AD629" s="241" t="str">
        <f t="shared" si="396"/>
        <v/>
      </c>
      <c r="AE629" s="241" t="str">
        <f t="shared" si="385"/>
        <v/>
      </c>
      <c r="AF629" s="241" t="str">
        <f t="shared" si="386"/>
        <v/>
      </c>
      <c r="AG629" s="241"/>
      <c r="AH629" s="242" t="str">
        <f t="shared" si="424"/>
        <v/>
      </c>
      <c r="AI629" s="242" t="str">
        <f t="shared" si="397"/>
        <v/>
      </c>
      <c r="BG629" s="245">
        <f t="shared" si="398"/>
        <v>0</v>
      </c>
      <c r="BH629" s="242">
        <f t="shared" si="399"/>
        <v>0</v>
      </c>
      <c r="BI629" s="242">
        <f t="shared" si="400"/>
        <v>0</v>
      </c>
      <c r="BJ629" s="242">
        <f t="shared" si="401"/>
        <v>0</v>
      </c>
      <c r="BK629" s="351">
        <f t="shared" si="402"/>
        <v>0</v>
      </c>
      <c r="BL629" s="246">
        <f t="shared" si="403"/>
        <v>0</v>
      </c>
      <c r="BM629" s="243">
        <f t="shared" si="404"/>
        <v>0</v>
      </c>
      <c r="BN629" s="243">
        <f t="shared" si="405"/>
        <v>0</v>
      </c>
      <c r="BO629" s="247">
        <f t="shared" si="406"/>
        <v>0</v>
      </c>
      <c r="BP629" s="248">
        <f t="shared" si="407"/>
        <v>0</v>
      </c>
      <c r="BQ629" s="243">
        <f t="shared" si="408"/>
        <v>0</v>
      </c>
      <c r="BR629" s="243">
        <f t="shared" si="409"/>
        <v>0</v>
      </c>
      <c r="BS629" s="249">
        <f t="shared" si="410"/>
        <v>0</v>
      </c>
      <c r="BT629" s="255" t="str">
        <f t="shared" si="423"/>
        <v/>
      </c>
      <c r="BU629" s="350">
        <f t="shared" si="411"/>
        <v>0</v>
      </c>
      <c r="BV629" s="350">
        <f t="shared" si="412"/>
        <v>0</v>
      </c>
      <c r="BW629" s="350">
        <f t="shared" si="413"/>
        <v>0</v>
      </c>
      <c r="BX629" s="353">
        <f t="shared" si="414"/>
        <v>0</v>
      </c>
      <c r="BY629" s="246">
        <f t="shared" si="415"/>
        <v>0</v>
      </c>
      <c r="BZ629" s="243">
        <f t="shared" si="416"/>
        <v>0</v>
      </c>
      <c r="CA629" s="243">
        <f t="shared" si="417"/>
        <v>0</v>
      </c>
      <c r="CB629" s="247">
        <f t="shared" si="418"/>
        <v>0</v>
      </c>
      <c r="CC629" s="246">
        <f t="shared" si="419"/>
        <v>0</v>
      </c>
      <c r="CD629" s="243">
        <f t="shared" si="420"/>
        <v>0</v>
      </c>
      <c r="CE629" s="243">
        <f t="shared" si="421"/>
        <v>0</v>
      </c>
      <c r="CF629" s="243">
        <f t="shared" si="422"/>
        <v>0</v>
      </c>
    </row>
    <row r="630" spans="1:84" ht="20.100000000000001" customHeight="1" x14ac:dyDescent="0.15">
      <c r="A630" s="252">
        <f>IF(A629="",ROW()-3-COUNTBLANK($A$4:$A629),A629+1)</f>
        <v>627</v>
      </c>
      <c r="B630" s="253">
        <f>IF(A630="","",IF(B629="",ROW()-3-COUNTBLANK($B$4:$B629),B629+1))</f>
        <v>627</v>
      </c>
      <c r="C630" s="239" t="str">
        <f t="shared" si="387"/>
        <v>S</v>
      </c>
      <c r="D630" s="240"/>
      <c r="E630" s="241" t="str">
        <f>IF(D630="","",COUNTIF($D$4:D630,D630))</f>
        <v/>
      </c>
      <c r="F630" s="310" t="str">
        <f>IF(D630="","",VLOOKUP(D630,'様式A-2'!$B$10:$E$434,4,0))</f>
        <v/>
      </c>
      <c r="G630" s="241"/>
      <c r="H630" s="241"/>
      <c r="I630" s="241"/>
      <c r="J630" s="241"/>
      <c r="K630" s="241"/>
      <c r="L630" s="346"/>
      <c r="M630" s="346"/>
      <c r="N630" s="346"/>
      <c r="O630" s="346"/>
      <c r="P630" s="388"/>
      <c r="Q630" s="242">
        <f t="shared" si="388"/>
        <v>0</v>
      </c>
      <c r="R630" s="243">
        <f t="shared" si="389"/>
        <v>0</v>
      </c>
      <c r="S630" s="243" t="str">
        <f t="shared" si="390"/>
        <v/>
      </c>
      <c r="T630" s="241"/>
      <c r="U630" s="241" t="str">
        <f t="shared" si="391"/>
        <v/>
      </c>
      <c r="V630" s="241" t="str">
        <f t="shared" si="425"/>
        <v/>
      </c>
      <c r="W630" s="241"/>
      <c r="X630" s="241"/>
      <c r="Y630" s="241" t="str">
        <f t="shared" si="392"/>
        <v/>
      </c>
      <c r="Z630" s="241" t="str">
        <f t="shared" si="393"/>
        <v/>
      </c>
      <c r="AA630" s="241" t="str">
        <f t="shared" si="384"/>
        <v/>
      </c>
      <c r="AB630" s="241" t="str">
        <f t="shared" si="394"/>
        <v/>
      </c>
      <c r="AC630" s="241" t="str">
        <f t="shared" si="395"/>
        <v/>
      </c>
      <c r="AD630" s="241" t="str">
        <f t="shared" si="396"/>
        <v/>
      </c>
      <c r="AE630" s="241" t="str">
        <f t="shared" si="385"/>
        <v/>
      </c>
      <c r="AF630" s="241" t="str">
        <f t="shared" si="386"/>
        <v/>
      </c>
      <c r="AG630" s="241"/>
      <c r="AH630" s="242" t="str">
        <f t="shared" si="424"/>
        <v/>
      </c>
      <c r="AI630" s="242" t="str">
        <f t="shared" si="397"/>
        <v/>
      </c>
      <c r="BG630" s="245">
        <f t="shared" si="398"/>
        <v>0</v>
      </c>
      <c r="BH630" s="242">
        <f t="shared" si="399"/>
        <v>0</v>
      </c>
      <c r="BI630" s="242">
        <f t="shared" si="400"/>
        <v>0</v>
      </c>
      <c r="BJ630" s="242">
        <f t="shared" si="401"/>
        <v>0</v>
      </c>
      <c r="BK630" s="351">
        <f t="shared" si="402"/>
        <v>0</v>
      </c>
      <c r="BL630" s="246">
        <f t="shared" si="403"/>
        <v>0</v>
      </c>
      <c r="BM630" s="243">
        <f t="shared" si="404"/>
        <v>0</v>
      </c>
      <c r="BN630" s="243">
        <f t="shared" si="405"/>
        <v>0</v>
      </c>
      <c r="BO630" s="247">
        <f t="shared" si="406"/>
        <v>0</v>
      </c>
      <c r="BP630" s="248">
        <f t="shared" si="407"/>
        <v>0</v>
      </c>
      <c r="BQ630" s="243">
        <f t="shared" si="408"/>
        <v>0</v>
      </c>
      <c r="BR630" s="243">
        <f t="shared" si="409"/>
        <v>0</v>
      </c>
      <c r="BS630" s="249">
        <f t="shared" si="410"/>
        <v>0</v>
      </c>
      <c r="BT630" s="255" t="str">
        <f t="shared" si="423"/>
        <v/>
      </c>
      <c r="BU630" s="350">
        <f t="shared" si="411"/>
        <v>0</v>
      </c>
      <c r="BV630" s="350">
        <f t="shared" si="412"/>
        <v>0</v>
      </c>
      <c r="BW630" s="350">
        <f t="shared" si="413"/>
        <v>0</v>
      </c>
      <c r="BX630" s="353">
        <f t="shared" si="414"/>
        <v>0</v>
      </c>
      <c r="BY630" s="246">
        <f t="shared" si="415"/>
        <v>0</v>
      </c>
      <c r="BZ630" s="243">
        <f t="shared" si="416"/>
        <v>0</v>
      </c>
      <c r="CA630" s="243">
        <f t="shared" si="417"/>
        <v>0</v>
      </c>
      <c r="CB630" s="247">
        <f t="shared" si="418"/>
        <v>0</v>
      </c>
      <c r="CC630" s="246">
        <f t="shared" si="419"/>
        <v>0</v>
      </c>
      <c r="CD630" s="243">
        <f t="shared" si="420"/>
        <v>0</v>
      </c>
      <c r="CE630" s="243">
        <f t="shared" si="421"/>
        <v>0</v>
      </c>
      <c r="CF630" s="243">
        <f t="shared" si="422"/>
        <v>0</v>
      </c>
    </row>
    <row r="631" spans="1:84" ht="20.100000000000001" customHeight="1" x14ac:dyDescent="0.15">
      <c r="A631" s="252">
        <f>IF(A630="",ROW()-3-COUNTBLANK($A$4:$A630),A630+1)</f>
        <v>628</v>
      </c>
      <c r="B631" s="253">
        <f>IF(A631="","",IF(B630="",ROW()-3-COUNTBLANK($B$4:$B630),B630+1))</f>
        <v>628</v>
      </c>
      <c r="C631" s="239" t="str">
        <f t="shared" si="387"/>
        <v>S</v>
      </c>
      <c r="D631" s="240"/>
      <c r="E631" s="241" t="str">
        <f>IF(D631="","",COUNTIF($D$4:D631,D631))</f>
        <v/>
      </c>
      <c r="F631" s="310" t="str">
        <f>IF(D631="","",VLOOKUP(D631,'様式A-2'!$B$10:$E$434,4,0))</f>
        <v/>
      </c>
      <c r="G631" s="241"/>
      <c r="H631" s="241"/>
      <c r="I631" s="241"/>
      <c r="J631" s="241"/>
      <c r="K631" s="241"/>
      <c r="L631" s="346"/>
      <c r="M631" s="346"/>
      <c r="N631" s="346"/>
      <c r="O631" s="346"/>
      <c r="P631" s="388"/>
      <c r="Q631" s="242">
        <f t="shared" si="388"/>
        <v>0</v>
      </c>
      <c r="R631" s="243">
        <f t="shared" si="389"/>
        <v>0</v>
      </c>
      <c r="S631" s="243" t="str">
        <f t="shared" si="390"/>
        <v/>
      </c>
      <c r="T631" s="241"/>
      <c r="U631" s="241" t="str">
        <f t="shared" si="391"/>
        <v/>
      </c>
      <c r="V631" s="241" t="str">
        <f t="shared" si="425"/>
        <v/>
      </c>
      <c r="W631" s="241"/>
      <c r="X631" s="241"/>
      <c r="Y631" s="241" t="str">
        <f t="shared" si="392"/>
        <v/>
      </c>
      <c r="Z631" s="241" t="str">
        <f t="shared" si="393"/>
        <v/>
      </c>
      <c r="AA631" s="241" t="str">
        <f t="shared" si="384"/>
        <v/>
      </c>
      <c r="AB631" s="241" t="str">
        <f t="shared" si="394"/>
        <v/>
      </c>
      <c r="AC631" s="241" t="str">
        <f t="shared" si="395"/>
        <v/>
      </c>
      <c r="AD631" s="241" t="str">
        <f t="shared" si="396"/>
        <v/>
      </c>
      <c r="AE631" s="241" t="str">
        <f t="shared" si="385"/>
        <v/>
      </c>
      <c r="AF631" s="241" t="str">
        <f t="shared" si="386"/>
        <v/>
      </c>
      <c r="AG631" s="241"/>
      <c r="AH631" s="242" t="str">
        <f t="shared" si="424"/>
        <v/>
      </c>
      <c r="AI631" s="242" t="str">
        <f t="shared" si="397"/>
        <v/>
      </c>
      <c r="BG631" s="245">
        <f t="shared" si="398"/>
        <v>0</v>
      </c>
      <c r="BH631" s="242">
        <f t="shared" si="399"/>
        <v>0</v>
      </c>
      <c r="BI631" s="242">
        <f t="shared" si="400"/>
        <v>0</v>
      </c>
      <c r="BJ631" s="242">
        <f t="shared" si="401"/>
        <v>0</v>
      </c>
      <c r="BK631" s="351">
        <f t="shared" si="402"/>
        <v>0</v>
      </c>
      <c r="BL631" s="246">
        <f t="shared" si="403"/>
        <v>0</v>
      </c>
      <c r="BM631" s="243">
        <f t="shared" si="404"/>
        <v>0</v>
      </c>
      <c r="BN631" s="243">
        <f t="shared" si="405"/>
        <v>0</v>
      </c>
      <c r="BO631" s="247">
        <f t="shared" si="406"/>
        <v>0</v>
      </c>
      <c r="BP631" s="248">
        <f t="shared" si="407"/>
        <v>0</v>
      </c>
      <c r="BQ631" s="243">
        <f t="shared" si="408"/>
        <v>0</v>
      </c>
      <c r="BR631" s="243">
        <f t="shared" si="409"/>
        <v>0</v>
      </c>
      <c r="BS631" s="249">
        <f t="shared" si="410"/>
        <v>0</v>
      </c>
      <c r="BT631" s="255" t="str">
        <f t="shared" si="423"/>
        <v/>
      </c>
      <c r="BU631" s="350">
        <f t="shared" si="411"/>
        <v>0</v>
      </c>
      <c r="BV631" s="350">
        <f t="shared" si="412"/>
        <v>0</v>
      </c>
      <c r="BW631" s="350">
        <f t="shared" si="413"/>
        <v>0</v>
      </c>
      <c r="BX631" s="353">
        <f t="shared" si="414"/>
        <v>0</v>
      </c>
      <c r="BY631" s="246">
        <f t="shared" si="415"/>
        <v>0</v>
      </c>
      <c r="BZ631" s="243">
        <f t="shared" si="416"/>
        <v>0</v>
      </c>
      <c r="CA631" s="243">
        <f t="shared" si="417"/>
        <v>0</v>
      </c>
      <c r="CB631" s="247">
        <f t="shared" si="418"/>
        <v>0</v>
      </c>
      <c r="CC631" s="246">
        <f t="shared" si="419"/>
        <v>0</v>
      </c>
      <c r="CD631" s="243">
        <f t="shared" si="420"/>
        <v>0</v>
      </c>
      <c r="CE631" s="243">
        <f t="shared" si="421"/>
        <v>0</v>
      </c>
      <c r="CF631" s="243">
        <f t="shared" si="422"/>
        <v>0</v>
      </c>
    </row>
    <row r="632" spans="1:84" ht="20.100000000000001" customHeight="1" x14ac:dyDescent="0.15">
      <c r="A632" s="252">
        <f>IF(A631="",ROW()-3-COUNTBLANK($A$4:$A631),A631+1)</f>
        <v>629</v>
      </c>
      <c r="B632" s="253">
        <f>IF(A632="","",IF(B631="",ROW()-3-COUNTBLANK($B$4:$B631),B631+1))</f>
        <v>629</v>
      </c>
      <c r="C632" s="239" t="str">
        <f t="shared" si="387"/>
        <v>S</v>
      </c>
      <c r="D632" s="240"/>
      <c r="E632" s="241" t="str">
        <f>IF(D632="","",COUNTIF($D$4:D632,D632))</f>
        <v/>
      </c>
      <c r="F632" s="310" t="str">
        <f>IF(D632="","",VLOOKUP(D632,'様式A-2'!$B$10:$E$434,4,0))</f>
        <v/>
      </c>
      <c r="G632" s="241"/>
      <c r="H632" s="241"/>
      <c r="I632" s="241"/>
      <c r="J632" s="241"/>
      <c r="K632" s="241"/>
      <c r="L632" s="346"/>
      <c r="M632" s="346"/>
      <c r="N632" s="346"/>
      <c r="O632" s="346"/>
      <c r="P632" s="388"/>
      <c r="Q632" s="242">
        <f t="shared" si="388"/>
        <v>0</v>
      </c>
      <c r="R632" s="243">
        <f t="shared" si="389"/>
        <v>0</v>
      </c>
      <c r="S632" s="243" t="str">
        <f t="shared" si="390"/>
        <v/>
      </c>
      <c r="T632" s="241"/>
      <c r="U632" s="241" t="str">
        <f t="shared" si="391"/>
        <v/>
      </c>
      <c r="V632" s="241" t="str">
        <f t="shared" si="425"/>
        <v/>
      </c>
      <c r="W632" s="241"/>
      <c r="X632" s="241"/>
      <c r="Y632" s="241" t="str">
        <f t="shared" si="392"/>
        <v/>
      </c>
      <c r="Z632" s="241" t="str">
        <f t="shared" si="393"/>
        <v/>
      </c>
      <c r="AA632" s="241" t="str">
        <f t="shared" si="384"/>
        <v/>
      </c>
      <c r="AB632" s="241" t="str">
        <f t="shared" si="394"/>
        <v/>
      </c>
      <c r="AC632" s="241" t="str">
        <f t="shared" si="395"/>
        <v/>
      </c>
      <c r="AD632" s="241" t="str">
        <f t="shared" si="396"/>
        <v/>
      </c>
      <c r="AE632" s="241" t="str">
        <f t="shared" si="385"/>
        <v/>
      </c>
      <c r="AF632" s="241" t="str">
        <f t="shared" si="386"/>
        <v/>
      </c>
      <c r="AG632" s="241"/>
      <c r="AH632" s="242" t="str">
        <f t="shared" si="424"/>
        <v/>
      </c>
      <c r="AI632" s="242" t="str">
        <f t="shared" si="397"/>
        <v/>
      </c>
      <c r="BG632" s="245">
        <f t="shared" si="398"/>
        <v>0</v>
      </c>
      <c r="BH632" s="242">
        <f t="shared" si="399"/>
        <v>0</v>
      </c>
      <c r="BI632" s="242">
        <f t="shared" si="400"/>
        <v>0</v>
      </c>
      <c r="BJ632" s="242">
        <f t="shared" si="401"/>
        <v>0</v>
      </c>
      <c r="BK632" s="351">
        <f t="shared" si="402"/>
        <v>0</v>
      </c>
      <c r="BL632" s="246">
        <f t="shared" si="403"/>
        <v>0</v>
      </c>
      <c r="BM632" s="243">
        <f t="shared" si="404"/>
        <v>0</v>
      </c>
      <c r="BN632" s="243">
        <f t="shared" si="405"/>
        <v>0</v>
      </c>
      <c r="BO632" s="247">
        <f t="shared" si="406"/>
        <v>0</v>
      </c>
      <c r="BP632" s="248">
        <f t="shared" si="407"/>
        <v>0</v>
      </c>
      <c r="BQ632" s="243">
        <f t="shared" si="408"/>
        <v>0</v>
      </c>
      <c r="BR632" s="243">
        <f t="shared" si="409"/>
        <v>0</v>
      </c>
      <c r="BS632" s="249">
        <f t="shared" si="410"/>
        <v>0</v>
      </c>
      <c r="BT632" s="255" t="str">
        <f t="shared" si="423"/>
        <v/>
      </c>
      <c r="BU632" s="350">
        <f t="shared" si="411"/>
        <v>0</v>
      </c>
      <c r="BV632" s="350">
        <f t="shared" si="412"/>
        <v>0</v>
      </c>
      <c r="BW632" s="350">
        <f t="shared" si="413"/>
        <v>0</v>
      </c>
      <c r="BX632" s="353">
        <f t="shared" si="414"/>
        <v>0</v>
      </c>
      <c r="BY632" s="246">
        <f t="shared" si="415"/>
        <v>0</v>
      </c>
      <c r="BZ632" s="243">
        <f t="shared" si="416"/>
        <v>0</v>
      </c>
      <c r="CA632" s="243">
        <f t="shared" si="417"/>
        <v>0</v>
      </c>
      <c r="CB632" s="247">
        <f t="shared" si="418"/>
        <v>0</v>
      </c>
      <c r="CC632" s="246">
        <f t="shared" si="419"/>
        <v>0</v>
      </c>
      <c r="CD632" s="243">
        <f t="shared" si="420"/>
        <v>0</v>
      </c>
      <c r="CE632" s="243">
        <f t="shared" si="421"/>
        <v>0</v>
      </c>
      <c r="CF632" s="243">
        <f t="shared" si="422"/>
        <v>0</v>
      </c>
    </row>
    <row r="633" spans="1:84" ht="20.100000000000001" customHeight="1" x14ac:dyDescent="0.15">
      <c r="A633" s="252">
        <f>IF(A632="",ROW()-3-COUNTBLANK($A$4:$A632),A632+1)</f>
        <v>630</v>
      </c>
      <c r="B633" s="253">
        <f>IF(A633="","",IF(B632="",ROW()-3-COUNTBLANK($B$4:$B632),B632+1))</f>
        <v>630</v>
      </c>
      <c r="C633" s="239" t="str">
        <f t="shared" si="387"/>
        <v>S</v>
      </c>
      <c r="D633" s="240"/>
      <c r="E633" s="241" t="str">
        <f>IF(D633="","",COUNTIF($D$4:D633,D633))</f>
        <v/>
      </c>
      <c r="F633" s="310" t="str">
        <f>IF(D633="","",VLOOKUP(D633,'様式A-2'!$B$10:$E$434,4,0))</f>
        <v/>
      </c>
      <c r="G633" s="241"/>
      <c r="H633" s="241"/>
      <c r="I633" s="241"/>
      <c r="J633" s="241"/>
      <c r="K633" s="241"/>
      <c r="L633" s="346"/>
      <c r="M633" s="346"/>
      <c r="N633" s="346"/>
      <c r="O633" s="346"/>
      <c r="P633" s="388"/>
      <c r="Q633" s="242">
        <f t="shared" si="388"/>
        <v>0</v>
      </c>
      <c r="R633" s="243">
        <f t="shared" si="389"/>
        <v>0</v>
      </c>
      <c r="S633" s="243" t="str">
        <f t="shared" si="390"/>
        <v/>
      </c>
      <c r="T633" s="241"/>
      <c r="U633" s="241" t="str">
        <f t="shared" si="391"/>
        <v/>
      </c>
      <c r="V633" s="241" t="str">
        <f t="shared" si="425"/>
        <v/>
      </c>
      <c r="W633" s="241"/>
      <c r="X633" s="241"/>
      <c r="Y633" s="241" t="str">
        <f t="shared" si="392"/>
        <v/>
      </c>
      <c r="Z633" s="241" t="str">
        <f t="shared" si="393"/>
        <v/>
      </c>
      <c r="AA633" s="241" t="str">
        <f t="shared" si="384"/>
        <v/>
      </c>
      <c r="AB633" s="241" t="str">
        <f t="shared" si="394"/>
        <v/>
      </c>
      <c r="AC633" s="241" t="str">
        <f t="shared" si="395"/>
        <v/>
      </c>
      <c r="AD633" s="241" t="str">
        <f t="shared" si="396"/>
        <v/>
      </c>
      <c r="AE633" s="241" t="str">
        <f t="shared" si="385"/>
        <v/>
      </c>
      <c r="AF633" s="241" t="str">
        <f t="shared" si="386"/>
        <v/>
      </c>
      <c r="AG633" s="241"/>
      <c r="AH633" s="242" t="str">
        <f t="shared" si="424"/>
        <v/>
      </c>
      <c r="AI633" s="242" t="str">
        <f t="shared" si="397"/>
        <v/>
      </c>
      <c r="BG633" s="245">
        <f t="shared" si="398"/>
        <v>0</v>
      </c>
      <c r="BH633" s="242">
        <f t="shared" si="399"/>
        <v>0</v>
      </c>
      <c r="BI633" s="242">
        <f t="shared" si="400"/>
        <v>0</v>
      </c>
      <c r="BJ633" s="242">
        <f t="shared" si="401"/>
        <v>0</v>
      </c>
      <c r="BK633" s="351">
        <f t="shared" si="402"/>
        <v>0</v>
      </c>
      <c r="BL633" s="246">
        <f t="shared" si="403"/>
        <v>0</v>
      </c>
      <c r="BM633" s="243">
        <f t="shared" si="404"/>
        <v>0</v>
      </c>
      <c r="BN633" s="243">
        <f t="shared" si="405"/>
        <v>0</v>
      </c>
      <c r="BO633" s="247">
        <f t="shared" si="406"/>
        <v>0</v>
      </c>
      <c r="BP633" s="248">
        <f t="shared" si="407"/>
        <v>0</v>
      </c>
      <c r="BQ633" s="243">
        <f t="shared" si="408"/>
        <v>0</v>
      </c>
      <c r="BR633" s="243">
        <f t="shared" si="409"/>
        <v>0</v>
      </c>
      <c r="BS633" s="249">
        <f t="shared" si="410"/>
        <v>0</v>
      </c>
      <c r="BT633" s="255" t="str">
        <f t="shared" si="423"/>
        <v/>
      </c>
      <c r="BU633" s="350">
        <f t="shared" si="411"/>
        <v>0</v>
      </c>
      <c r="BV633" s="350">
        <f t="shared" si="412"/>
        <v>0</v>
      </c>
      <c r="BW633" s="350">
        <f t="shared" si="413"/>
        <v>0</v>
      </c>
      <c r="BX633" s="353">
        <f t="shared" si="414"/>
        <v>0</v>
      </c>
      <c r="BY633" s="246">
        <f t="shared" si="415"/>
        <v>0</v>
      </c>
      <c r="BZ633" s="243">
        <f t="shared" si="416"/>
        <v>0</v>
      </c>
      <c r="CA633" s="243">
        <f t="shared" si="417"/>
        <v>0</v>
      </c>
      <c r="CB633" s="247">
        <f t="shared" si="418"/>
        <v>0</v>
      </c>
      <c r="CC633" s="246">
        <f t="shared" si="419"/>
        <v>0</v>
      </c>
      <c r="CD633" s="243">
        <f t="shared" si="420"/>
        <v>0</v>
      </c>
      <c r="CE633" s="243">
        <f t="shared" si="421"/>
        <v>0</v>
      </c>
      <c r="CF633" s="243">
        <f t="shared" si="422"/>
        <v>0</v>
      </c>
    </row>
    <row r="634" spans="1:84" ht="20.100000000000001" customHeight="1" x14ac:dyDescent="0.15">
      <c r="A634" s="252">
        <f>IF(A633="",ROW()-3-COUNTBLANK($A$4:$A633),A633+1)</f>
        <v>631</v>
      </c>
      <c r="B634" s="253">
        <f>IF(A634="","",IF(B633="",ROW()-3-COUNTBLANK($B$4:$B633),B633+1))</f>
        <v>631</v>
      </c>
      <c r="C634" s="239" t="str">
        <f t="shared" si="387"/>
        <v>S</v>
      </c>
      <c r="D634" s="240"/>
      <c r="E634" s="241" t="str">
        <f>IF(D634="","",COUNTIF($D$4:D634,D634))</f>
        <v/>
      </c>
      <c r="F634" s="310" t="str">
        <f>IF(D634="","",VLOOKUP(D634,'様式A-2'!$B$10:$E$434,4,0))</f>
        <v/>
      </c>
      <c r="G634" s="241"/>
      <c r="H634" s="241"/>
      <c r="I634" s="241"/>
      <c r="J634" s="241"/>
      <c r="K634" s="241"/>
      <c r="L634" s="346"/>
      <c r="M634" s="346"/>
      <c r="N634" s="346"/>
      <c r="O634" s="346"/>
      <c r="P634" s="388"/>
      <c r="Q634" s="242">
        <f t="shared" si="388"/>
        <v>0</v>
      </c>
      <c r="R634" s="243">
        <f t="shared" si="389"/>
        <v>0</v>
      </c>
      <c r="S634" s="243" t="str">
        <f t="shared" si="390"/>
        <v/>
      </c>
      <c r="T634" s="241"/>
      <c r="U634" s="241" t="str">
        <f t="shared" si="391"/>
        <v/>
      </c>
      <c r="V634" s="241" t="str">
        <f t="shared" si="425"/>
        <v/>
      </c>
      <c r="W634" s="241"/>
      <c r="X634" s="241"/>
      <c r="Y634" s="241" t="str">
        <f t="shared" si="392"/>
        <v/>
      </c>
      <c r="Z634" s="241" t="str">
        <f t="shared" si="393"/>
        <v/>
      </c>
      <c r="AA634" s="241" t="str">
        <f t="shared" si="384"/>
        <v/>
      </c>
      <c r="AB634" s="241" t="str">
        <f t="shared" si="394"/>
        <v/>
      </c>
      <c r="AC634" s="241" t="str">
        <f t="shared" si="395"/>
        <v/>
      </c>
      <c r="AD634" s="241" t="str">
        <f t="shared" si="396"/>
        <v/>
      </c>
      <c r="AE634" s="241" t="str">
        <f t="shared" si="385"/>
        <v/>
      </c>
      <c r="AF634" s="241" t="str">
        <f t="shared" si="386"/>
        <v/>
      </c>
      <c r="AG634" s="241"/>
      <c r="AH634" s="242" t="str">
        <f t="shared" si="424"/>
        <v/>
      </c>
      <c r="AI634" s="242" t="str">
        <f t="shared" si="397"/>
        <v/>
      </c>
      <c r="BG634" s="245">
        <f t="shared" si="398"/>
        <v>0</v>
      </c>
      <c r="BH634" s="242">
        <f t="shared" si="399"/>
        <v>0</v>
      </c>
      <c r="BI634" s="242">
        <f t="shared" si="400"/>
        <v>0</v>
      </c>
      <c r="BJ634" s="242">
        <f t="shared" si="401"/>
        <v>0</v>
      </c>
      <c r="BK634" s="351">
        <f t="shared" si="402"/>
        <v>0</v>
      </c>
      <c r="BL634" s="246">
        <f t="shared" si="403"/>
        <v>0</v>
      </c>
      <c r="BM634" s="243">
        <f t="shared" si="404"/>
        <v>0</v>
      </c>
      <c r="BN634" s="243">
        <f t="shared" si="405"/>
        <v>0</v>
      </c>
      <c r="BO634" s="247">
        <f t="shared" si="406"/>
        <v>0</v>
      </c>
      <c r="BP634" s="248">
        <f t="shared" si="407"/>
        <v>0</v>
      </c>
      <c r="BQ634" s="243">
        <f t="shared" si="408"/>
        <v>0</v>
      </c>
      <c r="BR634" s="243">
        <f t="shared" si="409"/>
        <v>0</v>
      </c>
      <c r="BS634" s="249">
        <f t="shared" si="410"/>
        <v>0</v>
      </c>
      <c r="BT634" s="255" t="str">
        <f t="shared" si="423"/>
        <v/>
      </c>
      <c r="BU634" s="350">
        <f t="shared" si="411"/>
        <v>0</v>
      </c>
      <c r="BV634" s="350">
        <f t="shared" si="412"/>
        <v>0</v>
      </c>
      <c r="BW634" s="350">
        <f t="shared" si="413"/>
        <v>0</v>
      </c>
      <c r="BX634" s="353">
        <f t="shared" si="414"/>
        <v>0</v>
      </c>
      <c r="BY634" s="246">
        <f t="shared" si="415"/>
        <v>0</v>
      </c>
      <c r="BZ634" s="243">
        <f t="shared" si="416"/>
        <v>0</v>
      </c>
      <c r="CA634" s="243">
        <f t="shared" si="417"/>
        <v>0</v>
      </c>
      <c r="CB634" s="247">
        <f t="shared" si="418"/>
        <v>0</v>
      </c>
      <c r="CC634" s="246">
        <f t="shared" si="419"/>
        <v>0</v>
      </c>
      <c r="CD634" s="243">
        <f t="shared" si="420"/>
        <v>0</v>
      </c>
      <c r="CE634" s="243">
        <f t="shared" si="421"/>
        <v>0</v>
      </c>
      <c r="CF634" s="243">
        <f t="shared" si="422"/>
        <v>0</v>
      </c>
    </row>
    <row r="635" spans="1:84" ht="20.100000000000001" customHeight="1" x14ac:dyDescent="0.15">
      <c r="A635" s="252">
        <f>IF(A634="",ROW()-3-COUNTBLANK($A$4:$A634),A634+1)</f>
        <v>632</v>
      </c>
      <c r="B635" s="253">
        <f>IF(A635="","",IF(B634="",ROW()-3-COUNTBLANK($B$4:$B634),B634+1))</f>
        <v>632</v>
      </c>
      <c r="C635" s="239" t="str">
        <f t="shared" si="387"/>
        <v>S</v>
      </c>
      <c r="D635" s="240"/>
      <c r="E635" s="241" t="str">
        <f>IF(D635="","",COUNTIF($D$4:D635,D635))</f>
        <v/>
      </c>
      <c r="F635" s="310" t="str">
        <f>IF(D635="","",VLOOKUP(D635,'様式A-2'!$B$10:$E$434,4,0))</f>
        <v/>
      </c>
      <c r="G635" s="241"/>
      <c r="H635" s="241"/>
      <c r="I635" s="241"/>
      <c r="J635" s="241"/>
      <c r="K635" s="241"/>
      <c r="L635" s="346"/>
      <c r="M635" s="346"/>
      <c r="N635" s="346"/>
      <c r="O635" s="346"/>
      <c r="P635" s="388"/>
      <c r="Q635" s="242">
        <f t="shared" si="388"/>
        <v>0</v>
      </c>
      <c r="R635" s="243">
        <f t="shared" si="389"/>
        <v>0</v>
      </c>
      <c r="S635" s="243" t="str">
        <f t="shared" si="390"/>
        <v/>
      </c>
      <c r="T635" s="241"/>
      <c r="U635" s="241" t="str">
        <f t="shared" si="391"/>
        <v/>
      </c>
      <c r="V635" s="241" t="str">
        <f t="shared" si="425"/>
        <v/>
      </c>
      <c r="W635" s="241"/>
      <c r="X635" s="241"/>
      <c r="Y635" s="241" t="str">
        <f t="shared" si="392"/>
        <v/>
      </c>
      <c r="Z635" s="241" t="str">
        <f t="shared" si="393"/>
        <v/>
      </c>
      <c r="AA635" s="241" t="str">
        <f t="shared" si="384"/>
        <v/>
      </c>
      <c r="AB635" s="241" t="str">
        <f t="shared" si="394"/>
        <v/>
      </c>
      <c r="AC635" s="241" t="str">
        <f t="shared" si="395"/>
        <v/>
      </c>
      <c r="AD635" s="241" t="str">
        <f t="shared" si="396"/>
        <v/>
      </c>
      <c r="AE635" s="241" t="str">
        <f t="shared" si="385"/>
        <v/>
      </c>
      <c r="AF635" s="241" t="str">
        <f t="shared" si="386"/>
        <v/>
      </c>
      <c r="AG635" s="241"/>
      <c r="AH635" s="242" t="str">
        <f t="shared" si="424"/>
        <v/>
      </c>
      <c r="AI635" s="242" t="str">
        <f t="shared" si="397"/>
        <v/>
      </c>
      <c r="BG635" s="245">
        <f t="shared" si="398"/>
        <v>0</v>
      </c>
      <c r="BH635" s="242">
        <f t="shared" si="399"/>
        <v>0</v>
      </c>
      <c r="BI635" s="242">
        <f t="shared" si="400"/>
        <v>0</v>
      </c>
      <c r="BJ635" s="242">
        <f t="shared" si="401"/>
        <v>0</v>
      </c>
      <c r="BK635" s="351">
        <f t="shared" si="402"/>
        <v>0</v>
      </c>
      <c r="BL635" s="246">
        <f t="shared" si="403"/>
        <v>0</v>
      </c>
      <c r="BM635" s="243">
        <f t="shared" si="404"/>
        <v>0</v>
      </c>
      <c r="BN635" s="243">
        <f t="shared" si="405"/>
        <v>0</v>
      </c>
      <c r="BO635" s="247">
        <f t="shared" si="406"/>
        <v>0</v>
      </c>
      <c r="BP635" s="248">
        <f t="shared" si="407"/>
        <v>0</v>
      </c>
      <c r="BQ635" s="243">
        <f t="shared" si="408"/>
        <v>0</v>
      </c>
      <c r="BR635" s="243">
        <f t="shared" si="409"/>
        <v>0</v>
      </c>
      <c r="BS635" s="249">
        <f t="shared" si="410"/>
        <v>0</v>
      </c>
      <c r="BT635" s="255" t="str">
        <f t="shared" si="423"/>
        <v/>
      </c>
      <c r="BU635" s="350">
        <f t="shared" si="411"/>
        <v>0</v>
      </c>
      <c r="BV635" s="350">
        <f t="shared" si="412"/>
        <v>0</v>
      </c>
      <c r="BW635" s="350">
        <f t="shared" si="413"/>
        <v>0</v>
      </c>
      <c r="BX635" s="353">
        <f t="shared" si="414"/>
        <v>0</v>
      </c>
      <c r="BY635" s="246">
        <f t="shared" si="415"/>
        <v>0</v>
      </c>
      <c r="BZ635" s="243">
        <f t="shared" si="416"/>
        <v>0</v>
      </c>
      <c r="CA635" s="243">
        <f t="shared" si="417"/>
        <v>0</v>
      </c>
      <c r="CB635" s="247">
        <f t="shared" si="418"/>
        <v>0</v>
      </c>
      <c r="CC635" s="246">
        <f t="shared" si="419"/>
        <v>0</v>
      </c>
      <c r="CD635" s="243">
        <f t="shared" si="420"/>
        <v>0</v>
      </c>
      <c r="CE635" s="243">
        <f t="shared" si="421"/>
        <v>0</v>
      </c>
      <c r="CF635" s="243">
        <f t="shared" si="422"/>
        <v>0</v>
      </c>
    </row>
    <row r="636" spans="1:84" ht="20.100000000000001" customHeight="1" x14ac:dyDescent="0.15">
      <c r="A636" s="252">
        <f>IF(A635="",ROW()-3-COUNTBLANK($A$4:$A635),A635+1)</f>
        <v>633</v>
      </c>
      <c r="B636" s="253">
        <f>IF(A636="","",IF(B635="",ROW()-3-COUNTBLANK($B$4:$B635),B635+1))</f>
        <v>633</v>
      </c>
      <c r="C636" s="239" t="str">
        <f t="shared" si="387"/>
        <v>S</v>
      </c>
      <c r="D636" s="240"/>
      <c r="E636" s="241" t="str">
        <f>IF(D636="","",COUNTIF($D$4:D636,D636))</f>
        <v/>
      </c>
      <c r="F636" s="310" t="str">
        <f>IF(D636="","",VLOOKUP(D636,'様式A-2'!$B$10:$E$434,4,0))</f>
        <v/>
      </c>
      <c r="G636" s="241"/>
      <c r="H636" s="241"/>
      <c r="I636" s="241"/>
      <c r="J636" s="241"/>
      <c r="K636" s="241"/>
      <c r="L636" s="346"/>
      <c r="M636" s="346"/>
      <c r="N636" s="346"/>
      <c r="O636" s="346"/>
      <c r="P636" s="388"/>
      <c r="Q636" s="242">
        <f t="shared" si="388"/>
        <v>0</v>
      </c>
      <c r="R636" s="243">
        <f t="shared" si="389"/>
        <v>0</v>
      </c>
      <c r="S636" s="243" t="str">
        <f t="shared" si="390"/>
        <v/>
      </c>
      <c r="T636" s="241"/>
      <c r="U636" s="241" t="str">
        <f t="shared" si="391"/>
        <v/>
      </c>
      <c r="V636" s="241" t="str">
        <f t="shared" si="425"/>
        <v/>
      </c>
      <c r="W636" s="241"/>
      <c r="X636" s="241"/>
      <c r="Y636" s="241" t="str">
        <f t="shared" si="392"/>
        <v/>
      </c>
      <c r="Z636" s="241" t="str">
        <f t="shared" si="393"/>
        <v/>
      </c>
      <c r="AA636" s="241" t="str">
        <f t="shared" si="384"/>
        <v/>
      </c>
      <c r="AB636" s="241" t="str">
        <f t="shared" si="394"/>
        <v/>
      </c>
      <c r="AC636" s="241" t="str">
        <f t="shared" si="395"/>
        <v/>
      </c>
      <c r="AD636" s="241" t="str">
        <f t="shared" si="396"/>
        <v/>
      </c>
      <c r="AE636" s="241" t="str">
        <f t="shared" si="385"/>
        <v/>
      </c>
      <c r="AF636" s="241" t="str">
        <f t="shared" si="386"/>
        <v/>
      </c>
      <c r="AG636" s="241"/>
      <c r="AH636" s="242" t="str">
        <f t="shared" si="424"/>
        <v/>
      </c>
      <c r="AI636" s="242" t="str">
        <f t="shared" si="397"/>
        <v/>
      </c>
      <c r="BG636" s="245">
        <f t="shared" si="398"/>
        <v>0</v>
      </c>
      <c r="BH636" s="242">
        <f t="shared" si="399"/>
        <v>0</v>
      </c>
      <c r="BI636" s="242">
        <f t="shared" si="400"/>
        <v>0</v>
      </c>
      <c r="BJ636" s="242">
        <f t="shared" si="401"/>
        <v>0</v>
      </c>
      <c r="BK636" s="351">
        <f t="shared" si="402"/>
        <v>0</v>
      </c>
      <c r="BL636" s="246">
        <f t="shared" si="403"/>
        <v>0</v>
      </c>
      <c r="BM636" s="243">
        <f t="shared" si="404"/>
        <v>0</v>
      </c>
      <c r="BN636" s="243">
        <f t="shared" si="405"/>
        <v>0</v>
      </c>
      <c r="BO636" s="247">
        <f t="shared" si="406"/>
        <v>0</v>
      </c>
      <c r="BP636" s="248">
        <f t="shared" si="407"/>
        <v>0</v>
      </c>
      <c r="BQ636" s="243">
        <f t="shared" si="408"/>
        <v>0</v>
      </c>
      <c r="BR636" s="243">
        <f t="shared" si="409"/>
        <v>0</v>
      </c>
      <c r="BS636" s="249">
        <f t="shared" si="410"/>
        <v>0</v>
      </c>
      <c r="BT636" s="255" t="str">
        <f t="shared" si="423"/>
        <v/>
      </c>
      <c r="BU636" s="350">
        <f t="shared" si="411"/>
        <v>0</v>
      </c>
      <c r="BV636" s="350">
        <f t="shared" si="412"/>
        <v>0</v>
      </c>
      <c r="BW636" s="350">
        <f t="shared" si="413"/>
        <v>0</v>
      </c>
      <c r="BX636" s="353">
        <f t="shared" si="414"/>
        <v>0</v>
      </c>
      <c r="BY636" s="246">
        <f t="shared" si="415"/>
        <v>0</v>
      </c>
      <c r="BZ636" s="243">
        <f t="shared" si="416"/>
        <v>0</v>
      </c>
      <c r="CA636" s="243">
        <f t="shared" si="417"/>
        <v>0</v>
      </c>
      <c r="CB636" s="247">
        <f t="shared" si="418"/>
        <v>0</v>
      </c>
      <c r="CC636" s="246">
        <f t="shared" si="419"/>
        <v>0</v>
      </c>
      <c r="CD636" s="243">
        <f t="shared" si="420"/>
        <v>0</v>
      </c>
      <c r="CE636" s="243">
        <f t="shared" si="421"/>
        <v>0</v>
      </c>
      <c r="CF636" s="243">
        <f t="shared" si="422"/>
        <v>0</v>
      </c>
    </row>
    <row r="637" spans="1:84" ht="20.100000000000001" customHeight="1" x14ac:dyDescent="0.15">
      <c r="A637" s="252">
        <f>IF(A636="",ROW()-3-COUNTBLANK($A$4:$A636),A636+1)</f>
        <v>634</v>
      </c>
      <c r="B637" s="253">
        <f>IF(A637="","",IF(B636="",ROW()-3-COUNTBLANK($B$4:$B636),B636+1))</f>
        <v>634</v>
      </c>
      <c r="C637" s="239" t="str">
        <f t="shared" si="387"/>
        <v>S</v>
      </c>
      <c r="D637" s="240"/>
      <c r="E637" s="241" t="str">
        <f>IF(D637="","",COUNTIF($D$4:D637,D637))</f>
        <v/>
      </c>
      <c r="F637" s="310" t="str">
        <f>IF(D637="","",VLOOKUP(D637,'様式A-2'!$B$10:$E$434,4,0))</f>
        <v/>
      </c>
      <c r="G637" s="241"/>
      <c r="H637" s="241"/>
      <c r="I637" s="241"/>
      <c r="J637" s="241"/>
      <c r="K637" s="241"/>
      <c r="L637" s="346"/>
      <c r="M637" s="346"/>
      <c r="N637" s="346"/>
      <c r="O637" s="346"/>
      <c r="P637" s="388"/>
      <c r="Q637" s="242">
        <f t="shared" si="388"/>
        <v>0</v>
      </c>
      <c r="R637" s="243">
        <f t="shared" si="389"/>
        <v>0</v>
      </c>
      <c r="S637" s="243" t="str">
        <f t="shared" si="390"/>
        <v/>
      </c>
      <c r="T637" s="241"/>
      <c r="U637" s="241" t="str">
        <f t="shared" si="391"/>
        <v/>
      </c>
      <c r="V637" s="241" t="str">
        <f t="shared" si="425"/>
        <v/>
      </c>
      <c r="W637" s="241"/>
      <c r="X637" s="241"/>
      <c r="Y637" s="241" t="str">
        <f t="shared" si="392"/>
        <v/>
      </c>
      <c r="Z637" s="241" t="str">
        <f t="shared" si="393"/>
        <v/>
      </c>
      <c r="AA637" s="241" t="str">
        <f t="shared" si="384"/>
        <v/>
      </c>
      <c r="AB637" s="241" t="str">
        <f t="shared" si="394"/>
        <v/>
      </c>
      <c r="AC637" s="241" t="str">
        <f t="shared" si="395"/>
        <v/>
      </c>
      <c r="AD637" s="241" t="str">
        <f t="shared" si="396"/>
        <v/>
      </c>
      <c r="AE637" s="241" t="str">
        <f t="shared" si="385"/>
        <v/>
      </c>
      <c r="AF637" s="241" t="str">
        <f t="shared" si="386"/>
        <v/>
      </c>
      <c r="AG637" s="241"/>
      <c r="AH637" s="242" t="str">
        <f t="shared" si="424"/>
        <v/>
      </c>
      <c r="AI637" s="242" t="str">
        <f t="shared" si="397"/>
        <v/>
      </c>
      <c r="BG637" s="245">
        <f t="shared" si="398"/>
        <v>0</v>
      </c>
      <c r="BH637" s="242">
        <f t="shared" si="399"/>
        <v>0</v>
      </c>
      <c r="BI637" s="242">
        <f t="shared" si="400"/>
        <v>0</v>
      </c>
      <c r="BJ637" s="242">
        <f t="shared" si="401"/>
        <v>0</v>
      </c>
      <c r="BK637" s="351">
        <f t="shared" si="402"/>
        <v>0</v>
      </c>
      <c r="BL637" s="246">
        <f t="shared" si="403"/>
        <v>0</v>
      </c>
      <c r="BM637" s="243">
        <f t="shared" si="404"/>
        <v>0</v>
      </c>
      <c r="BN637" s="243">
        <f t="shared" si="405"/>
        <v>0</v>
      </c>
      <c r="BO637" s="247">
        <f t="shared" si="406"/>
        <v>0</v>
      </c>
      <c r="BP637" s="248">
        <f t="shared" si="407"/>
        <v>0</v>
      </c>
      <c r="BQ637" s="243">
        <f t="shared" si="408"/>
        <v>0</v>
      </c>
      <c r="BR637" s="243">
        <f t="shared" si="409"/>
        <v>0</v>
      </c>
      <c r="BS637" s="249">
        <f t="shared" si="410"/>
        <v>0</v>
      </c>
      <c r="BT637" s="255" t="str">
        <f t="shared" si="423"/>
        <v/>
      </c>
      <c r="BU637" s="350">
        <f t="shared" si="411"/>
        <v>0</v>
      </c>
      <c r="BV637" s="350">
        <f t="shared" si="412"/>
        <v>0</v>
      </c>
      <c r="BW637" s="350">
        <f t="shared" si="413"/>
        <v>0</v>
      </c>
      <c r="BX637" s="353">
        <f t="shared" si="414"/>
        <v>0</v>
      </c>
      <c r="BY637" s="246">
        <f t="shared" si="415"/>
        <v>0</v>
      </c>
      <c r="BZ637" s="243">
        <f t="shared" si="416"/>
        <v>0</v>
      </c>
      <c r="CA637" s="243">
        <f t="shared" si="417"/>
        <v>0</v>
      </c>
      <c r="CB637" s="247">
        <f t="shared" si="418"/>
        <v>0</v>
      </c>
      <c r="CC637" s="246">
        <f t="shared" si="419"/>
        <v>0</v>
      </c>
      <c r="CD637" s="243">
        <f t="shared" si="420"/>
        <v>0</v>
      </c>
      <c r="CE637" s="243">
        <f t="shared" si="421"/>
        <v>0</v>
      </c>
      <c r="CF637" s="243">
        <f t="shared" si="422"/>
        <v>0</v>
      </c>
    </row>
    <row r="638" spans="1:84" ht="20.100000000000001" customHeight="1" x14ac:dyDescent="0.15">
      <c r="A638" s="252">
        <f>IF(A637="",ROW()-3-COUNTBLANK($A$4:$A637),A637+1)</f>
        <v>635</v>
      </c>
      <c r="B638" s="253">
        <f>IF(A638="","",IF(B637="",ROW()-3-COUNTBLANK($B$4:$B637),B637+1))</f>
        <v>635</v>
      </c>
      <c r="C638" s="239" t="str">
        <f t="shared" si="387"/>
        <v>S</v>
      </c>
      <c r="D638" s="240"/>
      <c r="E638" s="241" t="str">
        <f>IF(D638="","",COUNTIF($D$4:D638,D638))</f>
        <v/>
      </c>
      <c r="F638" s="310" t="str">
        <f>IF(D638="","",VLOOKUP(D638,'様式A-2'!$B$10:$E$434,4,0))</f>
        <v/>
      </c>
      <c r="G638" s="241"/>
      <c r="H638" s="241"/>
      <c r="I638" s="241"/>
      <c r="J638" s="241"/>
      <c r="K638" s="241"/>
      <c r="L638" s="346"/>
      <c r="M638" s="346"/>
      <c r="N638" s="346"/>
      <c r="O638" s="346"/>
      <c r="P638" s="388"/>
      <c r="Q638" s="242">
        <f t="shared" si="388"/>
        <v>0</v>
      </c>
      <c r="R638" s="243">
        <f t="shared" si="389"/>
        <v>0</v>
      </c>
      <c r="S638" s="243" t="str">
        <f t="shared" si="390"/>
        <v/>
      </c>
      <c r="T638" s="241"/>
      <c r="U638" s="241" t="str">
        <f t="shared" si="391"/>
        <v/>
      </c>
      <c r="V638" s="241" t="str">
        <f t="shared" si="425"/>
        <v/>
      </c>
      <c r="W638" s="241"/>
      <c r="X638" s="241"/>
      <c r="Y638" s="241" t="str">
        <f t="shared" si="392"/>
        <v/>
      </c>
      <c r="Z638" s="241" t="str">
        <f t="shared" si="393"/>
        <v/>
      </c>
      <c r="AA638" s="241" t="str">
        <f t="shared" si="384"/>
        <v/>
      </c>
      <c r="AB638" s="241" t="str">
        <f t="shared" si="394"/>
        <v/>
      </c>
      <c r="AC638" s="241" t="str">
        <f t="shared" si="395"/>
        <v/>
      </c>
      <c r="AD638" s="241" t="str">
        <f t="shared" si="396"/>
        <v/>
      </c>
      <c r="AE638" s="241" t="str">
        <f t="shared" si="385"/>
        <v/>
      </c>
      <c r="AF638" s="241" t="str">
        <f t="shared" si="386"/>
        <v/>
      </c>
      <c r="AG638" s="241"/>
      <c r="AH638" s="242" t="str">
        <f t="shared" si="424"/>
        <v/>
      </c>
      <c r="AI638" s="242" t="str">
        <f t="shared" si="397"/>
        <v/>
      </c>
      <c r="BG638" s="245">
        <f t="shared" si="398"/>
        <v>0</v>
      </c>
      <c r="BH638" s="242">
        <f t="shared" si="399"/>
        <v>0</v>
      </c>
      <c r="BI638" s="242">
        <f t="shared" si="400"/>
        <v>0</v>
      </c>
      <c r="BJ638" s="242">
        <f t="shared" si="401"/>
        <v>0</v>
      </c>
      <c r="BK638" s="351">
        <f t="shared" si="402"/>
        <v>0</v>
      </c>
      <c r="BL638" s="246">
        <f t="shared" si="403"/>
        <v>0</v>
      </c>
      <c r="BM638" s="243">
        <f t="shared" si="404"/>
        <v>0</v>
      </c>
      <c r="BN638" s="243">
        <f t="shared" si="405"/>
        <v>0</v>
      </c>
      <c r="BO638" s="247">
        <f t="shared" si="406"/>
        <v>0</v>
      </c>
      <c r="BP638" s="248">
        <f t="shared" si="407"/>
        <v>0</v>
      </c>
      <c r="BQ638" s="243">
        <f t="shared" si="408"/>
        <v>0</v>
      </c>
      <c r="BR638" s="243">
        <f t="shared" si="409"/>
        <v>0</v>
      </c>
      <c r="BS638" s="249">
        <f t="shared" si="410"/>
        <v>0</v>
      </c>
      <c r="BT638" s="255" t="str">
        <f t="shared" si="423"/>
        <v/>
      </c>
      <c r="BU638" s="350">
        <f t="shared" si="411"/>
        <v>0</v>
      </c>
      <c r="BV638" s="350">
        <f t="shared" si="412"/>
        <v>0</v>
      </c>
      <c r="BW638" s="350">
        <f t="shared" si="413"/>
        <v>0</v>
      </c>
      <c r="BX638" s="353">
        <f t="shared" si="414"/>
        <v>0</v>
      </c>
      <c r="BY638" s="246">
        <f t="shared" si="415"/>
        <v>0</v>
      </c>
      <c r="BZ638" s="243">
        <f t="shared" si="416"/>
        <v>0</v>
      </c>
      <c r="CA638" s="243">
        <f t="shared" si="417"/>
        <v>0</v>
      </c>
      <c r="CB638" s="247">
        <f t="shared" si="418"/>
        <v>0</v>
      </c>
      <c r="CC638" s="246">
        <f t="shared" si="419"/>
        <v>0</v>
      </c>
      <c r="CD638" s="243">
        <f t="shared" si="420"/>
        <v>0</v>
      </c>
      <c r="CE638" s="243">
        <f t="shared" si="421"/>
        <v>0</v>
      </c>
      <c r="CF638" s="243">
        <f t="shared" si="422"/>
        <v>0</v>
      </c>
    </row>
    <row r="639" spans="1:84" ht="20.100000000000001" customHeight="1" x14ac:dyDescent="0.15">
      <c r="A639" s="252">
        <f>IF(A638="",ROW()-3-COUNTBLANK($A$4:$A638),A638+1)</f>
        <v>636</v>
      </c>
      <c r="B639" s="253">
        <f>IF(A639="","",IF(B638="",ROW()-3-COUNTBLANK($B$4:$B638),B638+1))</f>
        <v>636</v>
      </c>
      <c r="C639" s="239" t="str">
        <f t="shared" si="387"/>
        <v>S</v>
      </c>
      <c r="D639" s="240"/>
      <c r="E639" s="241" t="str">
        <f>IF(D639="","",COUNTIF($D$4:D639,D639))</f>
        <v/>
      </c>
      <c r="F639" s="310" t="str">
        <f>IF(D639="","",VLOOKUP(D639,'様式A-2'!$B$10:$E$434,4,0))</f>
        <v/>
      </c>
      <c r="G639" s="241"/>
      <c r="H639" s="241"/>
      <c r="I639" s="241"/>
      <c r="J639" s="241"/>
      <c r="K639" s="241"/>
      <c r="L639" s="346"/>
      <c r="M639" s="346"/>
      <c r="N639" s="346"/>
      <c r="O639" s="346"/>
      <c r="P639" s="388"/>
      <c r="Q639" s="242">
        <f t="shared" si="388"/>
        <v>0</v>
      </c>
      <c r="R639" s="243">
        <f t="shared" si="389"/>
        <v>0</v>
      </c>
      <c r="S639" s="243" t="str">
        <f t="shared" si="390"/>
        <v/>
      </c>
      <c r="T639" s="241"/>
      <c r="U639" s="241" t="str">
        <f t="shared" si="391"/>
        <v/>
      </c>
      <c r="V639" s="241" t="str">
        <f t="shared" si="425"/>
        <v/>
      </c>
      <c r="W639" s="241"/>
      <c r="X639" s="241"/>
      <c r="Y639" s="241" t="str">
        <f t="shared" si="392"/>
        <v/>
      </c>
      <c r="Z639" s="241" t="str">
        <f t="shared" si="393"/>
        <v/>
      </c>
      <c r="AA639" s="241" t="str">
        <f t="shared" si="384"/>
        <v/>
      </c>
      <c r="AB639" s="241" t="str">
        <f t="shared" si="394"/>
        <v/>
      </c>
      <c r="AC639" s="241" t="str">
        <f t="shared" si="395"/>
        <v/>
      </c>
      <c r="AD639" s="241" t="str">
        <f t="shared" si="396"/>
        <v/>
      </c>
      <c r="AE639" s="241" t="str">
        <f t="shared" si="385"/>
        <v/>
      </c>
      <c r="AF639" s="241" t="str">
        <f t="shared" si="386"/>
        <v/>
      </c>
      <c r="AG639" s="241"/>
      <c r="AH639" s="242" t="str">
        <f t="shared" si="424"/>
        <v/>
      </c>
      <c r="AI639" s="242" t="str">
        <f t="shared" si="397"/>
        <v/>
      </c>
      <c r="BG639" s="245">
        <f t="shared" si="398"/>
        <v>0</v>
      </c>
      <c r="BH639" s="242">
        <f t="shared" si="399"/>
        <v>0</v>
      </c>
      <c r="BI639" s="242">
        <f t="shared" si="400"/>
        <v>0</v>
      </c>
      <c r="BJ639" s="242">
        <f t="shared" si="401"/>
        <v>0</v>
      </c>
      <c r="BK639" s="351">
        <f t="shared" si="402"/>
        <v>0</v>
      </c>
      <c r="BL639" s="246">
        <f t="shared" si="403"/>
        <v>0</v>
      </c>
      <c r="BM639" s="243">
        <f t="shared" si="404"/>
        <v>0</v>
      </c>
      <c r="BN639" s="243">
        <f t="shared" si="405"/>
        <v>0</v>
      </c>
      <c r="BO639" s="247">
        <f t="shared" si="406"/>
        <v>0</v>
      </c>
      <c r="BP639" s="248">
        <f t="shared" si="407"/>
        <v>0</v>
      </c>
      <c r="BQ639" s="243">
        <f t="shared" si="408"/>
        <v>0</v>
      </c>
      <c r="BR639" s="243">
        <f t="shared" si="409"/>
        <v>0</v>
      </c>
      <c r="BS639" s="249">
        <f t="shared" si="410"/>
        <v>0</v>
      </c>
      <c r="BT639" s="255" t="str">
        <f t="shared" si="423"/>
        <v/>
      </c>
      <c r="BU639" s="350">
        <f t="shared" si="411"/>
        <v>0</v>
      </c>
      <c r="BV639" s="350">
        <f t="shared" si="412"/>
        <v>0</v>
      </c>
      <c r="BW639" s="350">
        <f t="shared" si="413"/>
        <v>0</v>
      </c>
      <c r="BX639" s="353">
        <f t="shared" si="414"/>
        <v>0</v>
      </c>
      <c r="BY639" s="246">
        <f t="shared" si="415"/>
        <v>0</v>
      </c>
      <c r="BZ639" s="243">
        <f t="shared" si="416"/>
        <v>0</v>
      </c>
      <c r="CA639" s="243">
        <f t="shared" si="417"/>
        <v>0</v>
      </c>
      <c r="CB639" s="247">
        <f t="shared" si="418"/>
        <v>0</v>
      </c>
      <c r="CC639" s="246">
        <f t="shared" si="419"/>
        <v>0</v>
      </c>
      <c r="CD639" s="243">
        <f t="shared" si="420"/>
        <v>0</v>
      </c>
      <c r="CE639" s="243">
        <f t="shared" si="421"/>
        <v>0</v>
      </c>
      <c r="CF639" s="243">
        <f t="shared" si="422"/>
        <v>0</v>
      </c>
    </row>
    <row r="640" spans="1:84" ht="20.100000000000001" customHeight="1" x14ac:dyDescent="0.15">
      <c r="A640" s="252">
        <f>IF(A639="",ROW()-3-COUNTBLANK($A$4:$A639),A639+1)</f>
        <v>637</v>
      </c>
      <c r="B640" s="253">
        <f>IF(A640="","",IF(B639="",ROW()-3-COUNTBLANK($B$4:$B639),B639+1))</f>
        <v>637</v>
      </c>
      <c r="C640" s="239" t="str">
        <f t="shared" si="387"/>
        <v>S</v>
      </c>
      <c r="D640" s="240"/>
      <c r="E640" s="241" t="str">
        <f>IF(D640="","",COUNTIF($D$4:D640,D640))</f>
        <v/>
      </c>
      <c r="F640" s="310" t="str">
        <f>IF(D640="","",VLOOKUP(D640,'様式A-2'!$B$10:$E$434,4,0))</f>
        <v/>
      </c>
      <c r="G640" s="241"/>
      <c r="H640" s="241"/>
      <c r="I640" s="241"/>
      <c r="J640" s="241"/>
      <c r="K640" s="241"/>
      <c r="L640" s="346"/>
      <c r="M640" s="346"/>
      <c r="N640" s="346"/>
      <c r="O640" s="346"/>
      <c r="P640" s="388"/>
      <c r="Q640" s="242">
        <f t="shared" si="388"/>
        <v>0</v>
      </c>
      <c r="R640" s="243">
        <f t="shared" si="389"/>
        <v>0</v>
      </c>
      <c r="S640" s="243" t="str">
        <f t="shared" si="390"/>
        <v/>
      </c>
      <c r="T640" s="241"/>
      <c r="U640" s="241" t="str">
        <f t="shared" si="391"/>
        <v/>
      </c>
      <c r="V640" s="241" t="str">
        <f t="shared" si="425"/>
        <v/>
      </c>
      <c r="W640" s="241"/>
      <c r="X640" s="241"/>
      <c r="Y640" s="241" t="str">
        <f t="shared" si="392"/>
        <v/>
      </c>
      <c r="Z640" s="241" t="str">
        <f t="shared" si="393"/>
        <v/>
      </c>
      <c r="AA640" s="241" t="str">
        <f t="shared" si="384"/>
        <v/>
      </c>
      <c r="AB640" s="241" t="str">
        <f t="shared" si="394"/>
        <v/>
      </c>
      <c r="AC640" s="241" t="str">
        <f t="shared" si="395"/>
        <v/>
      </c>
      <c r="AD640" s="241" t="str">
        <f t="shared" si="396"/>
        <v/>
      </c>
      <c r="AE640" s="241" t="str">
        <f t="shared" si="385"/>
        <v/>
      </c>
      <c r="AF640" s="241" t="str">
        <f t="shared" si="386"/>
        <v/>
      </c>
      <c r="AG640" s="241"/>
      <c r="AH640" s="242" t="str">
        <f t="shared" si="424"/>
        <v/>
      </c>
      <c r="AI640" s="242" t="str">
        <f t="shared" si="397"/>
        <v/>
      </c>
      <c r="BG640" s="245">
        <f t="shared" si="398"/>
        <v>0</v>
      </c>
      <c r="BH640" s="242">
        <f t="shared" si="399"/>
        <v>0</v>
      </c>
      <c r="BI640" s="242">
        <f t="shared" si="400"/>
        <v>0</v>
      </c>
      <c r="BJ640" s="242">
        <f t="shared" si="401"/>
        <v>0</v>
      </c>
      <c r="BK640" s="351">
        <f t="shared" si="402"/>
        <v>0</v>
      </c>
      <c r="BL640" s="246">
        <f t="shared" si="403"/>
        <v>0</v>
      </c>
      <c r="BM640" s="243">
        <f t="shared" si="404"/>
        <v>0</v>
      </c>
      <c r="BN640" s="243">
        <f t="shared" si="405"/>
        <v>0</v>
      </c>
      <c r="BO640" s="247">
        <f t="shared" si="406"/>
        <v>0</v>
      </c>
      <c r="BP640" s="248">
        <f t="shared" si="407"/>
        <v>0</v>
      </c>
      <c r="BQ640" s="243">
        <f t="shared" si="408"/>
        <v>0</v>
      </c>
      <c r="BR640" s="243">
        <f t="shared" si="409"/>
        <v>0</v>
      </c>
      <c r="BS640" s="249">
        <f t="shared" si="410"/>
        <v>0</v>
      </c>
      <c r="BT640" s="255" t="str">
        <f t="shared" si="423"/>
        <v/>
      </c>
      <c r="BU640" s="350">
        <f t="shared" si="411"/>
        <v>0</v>
      </c>
      <c r="BV640" s="350">
        <f t="shared" si="412"/>
        <v>0</v>
      </c>
      <c r="BW640" s="350">
        <f t="shared" si="413"/>
        <v>0</v>
      </c>
      <c r="BX640" s="353">
        <f t="shared" si="414"/>
        <v>0</v>
      </c>
      <c r="BY640" s="246">
        <f t="shared" si="415"/>
        <v>0</v>
      </c>
      <c r="BZ640" s="243">
        <f t="shared" si="416"/>
        <v>0</v>
      </c>
      <c r="CA640" s="243">
        <f t="shared" si="417"/>
        <v>0</v>
      </c>
      <c r="CB640" s="247">
        <f t="shared" si="418"/>
        <v>0</v>
      </c>
      <c r="CC640" s="246">
        <f t="shared" si="419"/>
        <v>0</v>
      </c>
      <c r="CD640" s="243">
        <f t="shared" si="420"/>
        <v>0</v>
      </c>
      <c r="CE640" s="243">
        <f t="shared" si="421"/>
        <v>0</v>
      </c>
      <c r="CF640" s="243">
        <f t="shared" si="422"/>
        <v>0</v>
      </c>
    </row>
    <row r="641" spans="1:84" ht="20.100000000000001" customHeight="1" x14ac:dyDescent="0.15">
      <c r="A641" s="252">
        <f>IF(A640="",ROW()-3-COUNTBLANK($A$4:$A640),A640+1)</f>
        <v>638</v>
      </c>
      <c r="B641" s="253">
        <f>IF(A641="","",IF(B640="",ROW()-3-COUNTBLANK($B$4:$B640),B640+1))</f>
        <v>638</v>
      </c>
      <c r="C641" s="239" t="str">
        <f t="shared" si="387"/>
        <v>S</v>
      </c>
      <c r="D641" s="240"/>
      <c r="E641" s="241" t="str">
        <f>IF(D641="","",COUNTIF($D$4:D641,D641))</f>
        <v/>
      </c>
      <c r="F641" s="310" t="str">
        <f>IF(D641="","",VLOOKUP(D641,'様式A-2'!$B$10:$E$434,4,0))</f>
        <v/>
      </c>
      <c r="G641" s="241"/>
      <c r="H641" s="241"/>
      <c r="I641" s="241"/>
      <c r="J641" s="241"/>
      <c r="K641" s="241"/>
      <c r="L641" s="346"/>
      <c r="M641" s="346"/>
      <c r="N641" s="346"/>
      <c r="O641" s="346"/>
      <c r="P641" s="388"/>
      <c r="Q641" s="242">
        <f t="shared" si="388"/>
        <v>0</v>
      </c>
      <c r="R641" s="243">
        <f t="shared" si="389"/>
        <v>0</v>
      </c>
      <c r="S641" s="243" t="str">
        <f t="shared" si="390"/>
        <v/>
      </c>
      <c r="T641" s="241"/>
      <c r="U641" s="241" t="str">
        <f t="shared" si="391"/>
        <v/>
      </c>
      <c r="V641" s="241" t="str">
        <f t="shared" si="425"/>
        <v/>
      </c>
      <c r="W641" s="241"/>
      <c r="X641" s="241"/>
      <c r="Y641" s="241" t="str">
        <f t="shared" si="392"/>
        <v/>
      </c>
      <c r="Z641" s="241" t="str">
        <f t="shared" si="393"/>
        <v/>
      </c>
      <c r="AA641" s="241" t="str">
        <f t="shared" si="384"/>
        <v/>
      </c>
      <c r="AB641" s="241" t="str">
        <f t="shared" si="394"/>
        <v/>
      </c>
      <c r="AC641" s="241" t="str">
        <f t="shared" si="395"/>
        <v/>
      </c>
      <c r="AD641" s="241" t="str">
        <f t="shared" si="396"/>
        <v/>
      </c>
      <c r="AE641" s="241" t="str">
        <f t="shared" si="385"/>
        <v/>
      </c>
      <c r="AF641" s="241" t="str">
        <f t="shared" si="386"/>
        <v/>
      </c>
      <c r="AG641" s="241"/>
      <c r="AH641" s="242" t="str">
        <f t="shared" si="424"/>
        <v/>
      </c>
      <c r="AI641" s="242" t="str">
        <f t="shared" si="397"/>
        <v/>
      </c>
      <c r="BG641" s="245">
        <f t="shared" si="398"/>
        <v>0</v>
      </c>
      <c r="BH641" s="242">
        <f t="shared" si="399"/>
        <v>0</v>
      </c>
      <c r="BI641" s="242">
        <f t="shared" si="400"/>
        <v>0</v>
      </c>
      <c r="BJ641" s="242">
        <f t="shared" si="401"/>
        <v>0</v>
      </c>
      <c r="BK641" s="351">
        <f t="shared" si="402"/>
        <v>0</v>
      </c>
      <c r="BL641" s="246">
        <f t="shared" si="403"/>
        <v>0</v>
      </c>
      <c r="BM641" s="243">
        <f t="shared" si="404"/>
        <v>0</v>
      </c>
      <c r="BN641" s="243">
        <f t="shared" si="405"/>
        <v>0</v>
      </c>
      <c r="BO641" s="247">
        <f t="shared" si="406"/>
        <v>0</v>
      </c>
      <c r="BP641" s="248">
        <f t="shared" si="407"/>
        <v>0</v>
      </c>
      <c r="BQ641" s="243">
        <f t="shared" si="408"/>
        <v>0</v>
      </c>
      <c r="BR641" s="243">
        <f t="shared" si="409"/>
        <v>0</v>
      </c>
      <c r="BS641" s="249">
        <f t="shared" si="410"/>
        <v>0</v>
      </c>
      <c r="BT641" s="255" t="str">
        <f t="shared" si="423"/>
        <v/>
      </c>
      <c r="BU641" s="350">
        <f t="shared" si="411"/>
        <v>0</v>
      </c>
      <c r="BV641" s="350">
        <f t="shared" si="412"/>
        <v>0</v>
      </c>
      <c r="BW641" s="350">
        <f t="shared" si="413"/>
        <v>0</v>
      </c>
      <c r="BX641" s="353">
        <f t="shared" si="414"/>
        <v>0</v>
      </c>
      <c r="BY641" s="246">
        <f t="shared" si="415"/>
        <v>0</v>
      </c>
      <c r="BZ641" s="243">
        <f t="shared" si="416"/>
        <v>0</v>
      </c>
      <c r="CA641" s="243">
        <f t="shared" si="417"/>
        <v>0</v>
      </c>
      <c r="CB641" s="247">
        <f t="shared" si="418"/>
        <v>0</v>
      </c>
      <c r="CC641" s="246">
        <f t="shared" si="419"/>
        <v>0</v>
      </c>
      <c r="CD641" s="243">
        <f t="shared" si="420"/>
        <v>0</v>
      </c>
      <c r="CE641" s="243">
        <f t="shared" si="421"/>
        <v>0</v>
      </c>
      <c r="CF641" s="243">
        <f t="shared" si="422"/>
        <v>0</v>
      </c>
    </row>
    <row r="642" spans="1:84" ht="20.100000000000001" customHeight="1" x14ac:dyDescent="0.15">
      <c r="A642" s="252">
        <f>IF(A641="",ROW()-3-COUNTBLANK($A$4:$A641),A641+1)</f>
        <v>639</v>
      </c>
      <c r="B642" s="253">
        <f>IF(A642="","",IF(B641="",ROW()-3-COUNTBLANK($B$4:$B641),B641+1))</f>
        <v>639</v>
      </c>
      <c r="C642" s="239" t="str">
        <f t="shared" si="387"/>
        <v>S</v>
      </c>
      <c r="D642" s="240"/>
      <c r="E642" s="241" t="str">
        <f>IF(D642="","",COUNTIF($D$4:D642,D642))</f>
        <v/>
      </c>
      <c r="F642" s="310" t="str">
        <f>IF(D642="","",VLOOKUP(D642,'様式A-2'!$B$10:$E$434,4,0))</f>
        <v/>
      </c>
      <c r="G642" s="241"/>
      <c r="H642" s="241"/>
      <c r="I642" s="241"/>
      <c r="J642" s="241"/>
      <c r="K642" s="241"/>
      <c r="L642" s="346"/>
      <c r="M642" s="346"/>
      <c r="N642" s="346"/>
      <c r="O642" s="346"/>
      <c r="P642" s="388"/>
      <c r="Q642" s="242">
        <f t="shared" si="388"/>
        <v>0</v>
      </c>
      <c r="R642" s="243">
        <f t="shared" si="389"/>
        <v>0</v>
      </c>
      <c r="S642" s="243" t="str">
        <f t="shared" si="390"/>
        <v/>
      </c>
      <c r="T642" s="241"/>
      <c r="U642" s="241" t="str">
        <f t="shared" si="391"/>
        <v/>
      </c>
      <c r="V642" s="241" t="str">
        <f t="shared" si="425"/>
        <v/>
      </c>
      <c r="W642" s="241"/>
      <c r="X642" s="241"/>
      <c r="Y642" s="241" t="str">
        <f t="shared" si="392"/>
        <v/>
      </c>
      <c r="Z642" s="241" t="str">
        <f t="shared" si="393"/>
        <v/>
      </c>
      <c r="AA642" s="241" t="str">
        <f t="shared" si="384"/>
        <v/>
      </c>
      <c r="AB642" s="241" t="str">
        <f t="shared" si="394"/>
        <v/>
      </c>
      <c r="AC642" s="241" t="str">
        <f t="shared" si="395"/>
        <v/>
      </c>
      <c r="AD642" s="241" t="str">
        <f t="shared" si="396"/>
        <v/>
      </c>
      <c r="AE642" s="241" t="str">
        <f t="shared" si="385"/>
        <v/>
      </c>
      <c r="AF642" s="241" t="str">
        <f t="shared" si="386"/>
        <v/>
      </c>
      <c r="AG642" s="241"/>
      <c r="AH642" s="242" t="str">
        <f t="shared" si="424"/>
        <v/>
      </c>
      <c r="AI642" s="242" t="str">
        <f t="shared" si="397"/>
        <v/>
      </c>
      <c r="BG642" s="245">
        <f t="shared" si="398"/>
        <v>0</v>
      </c>
      <c r="BH642" s="242">
        <f t="shared" si="399"/>
        <v>0</v>
      </c>
      <c r="BI642" s="242">
        <f t="shared" si="400"/>
        <v>0</v>
      </c>
      <c r="BJ642" s="242">
        <f t="shared" si="401"/>
        <v>0</v>
      </c>
      <c r="BK642" s="351">
        <f t="shared" si="402"/>
        <v>0</v>
      </c>
      <c r="BL642" s="246">
        <f t="shared" si="403"/>
        <v>0</v>
      </c>
      <c r="BM642" s="243">
        <f t="shared" si="404"/>
        <v>0</v>
      </c>
      <c r="BN642" s="243">
        <f t="shared" si="405"/>
        <v>0</v>
      </c>
      <c r="BO642" s="247">
        <f t="shared" si="406"/>
        <v>0</v>
      </c>
      <c r="BP642" s="248">
        <f t="shared" si="407"/>
        <v>0</v>
      </c>
      <c r="BQ642" s="243">
        <f t="shared" si="408"/>
        <v>0</v>
      </c>
      <c r="BR642" s="243">
        <f t="shared" si="409"/>
        <v>0</v>
      </c>
      <c r="BS642" s="249">
        <f t="shared" si="410"/>
        <v>0</v>
      </c>
      <c r="BT642" s="255" t="str">
        <f t="shared" si="423"/>
        <v/>
      </c>
      <c r="BU642" s="350">
        <f t="shared" si="411"/>
        <v>0</v>
      </c>
      <c r="BV642" s="350">
        <f t="shared" si="412"/>
        <v>0</v>
      </c>
      <c r="BW642" s="350">
        <f t="shared" si="413"/>
        <v>0</v>
      </c>
      <c r="BX642" s="353">
        <f t="shared" si="414"/>
        <v>0</v>
      </c>
      <c r="BY642" s="246">
        <f t="shared" si="415"/>
        <v>0</v>
      </c>
      <c r="BZ642" s="243">
        <f t="shared" si="416"/>
        <v>0</v>
      </c>
      <c r="CA642" s="243">
        <f t="shared" si="417"/>
        <v>0</v>
      </c>
      <c r="CB642" s="247">
        <f t="shared" si="418"/>
        <v>0</v>
      </c>
      <c r="CC642" s="246">
        <f t="shared" si="419"/>
        <v>0</v>
      </c>
      <c r="CD642" s="243">
        <f t="shared" si="420"/>
        <v>0</v>
      </c>
      <c r="CE642" s="243">
        <f t="shared" si="421"/>
        <v>0</v>
      </c>
      <c r="CF642" s="243">
        <f t="shared" si="422"/>
        <v>0</v>
      </c>
    </row>
    <row r="643" spans="1:84" ht="20.100000000000001" customHeight="1" x14ac:dyDescent="0.15">
      <c r="A643" s="252">
        <f>IF(A642="",ROW()-3-COUNTBLANK($A$4:$A642),A642+1)</f>
        <v>640</v>
      </c>
      <c r="B643" s="253">
        <f>IF(A643="","",IF(B642="",ROW()-3-COUNTBLANK($B$4:$B642),B642+1))</f>
        <v>640</v>
      </c>
      <c r="C643" s="239" t="str">
        <f t="shared" si="387"/>
        <v>S</v>
      </c>
      <c r="D643" s="240"/>
      <c r="E643" s="241" t="str">
        <f>IF(D643="","",COUNTIF($D$4:D643,D643))</f>
        <v/>
      </c>
      <c r="F643" s="310" t="str">
        <f>IF(D643="","",VLOOKUP(D643,'様式A-2'!$B$10:$E$434,4,0))</f>
        <v/>
      </c>
      <c r="G643" s="241"/>
      <c r="H643" s="241"/>
      <c r="I643" s="241"/>
      <c r="J643" s="241"/>
      <c r="K643" s="241"/>
      <c r="L643" s="346"/>
      <c r="M643" s="346"/>
      <c r="N643" s="346"/>
      <c r="O643" s="346"/>
      <c r="P643" s="388"/>
      <c r="Q643" s="242">
        <f t="shared" si="388"/>
        <v>0</v>
      </c>
      <c r="R643" s="243">
        <f t="shared" si="389"/>
        <v>0</v>
      </c>
      <c r="S643" s="243" t="str">
        <f t="shared" si="390"/>
        <v/>
      </c>
      <c r="T643" s="241"/>
      <c r="U643" s="241" t="str">
        <f t="shared" si="391"/>
        <v/>
      </c>
      <c r="V643" s="241" t="str">
        <f t="shared" si="425"/>
        <v/>
      </c>
      <c r="W643" s="241"/>
      <c r="X643" s="241"/>
      <c r="Y643" s="241" t="str">
        <f t="shared" si="392"/>
        <v/>
      </c>
      <c r="Z643" s="241" t="str">
        <f t="shared" si="393"/>
        <v/>
      </c>
      <c r="AA643" s="241" t="str">
        <f t="shared" si="384"/>
        <v/>
      </c>
      <c r="AB643" s="241" t="str">
        <f t="shared" si="394"/>
        <v/>
      </c>
      <c r="AC643" s="241" t="str">
        <f t="shared" si="395"/>
        <v/>
      </c>
      <c r="AD643" s="241" t="str">
        <f t="shared" si="396"/>
        <v/>
      </c>
      <c r="AE643" s="241" t="str">
        <f t="shared" si="385"/>
        <v/>
      </c>
      <c r="AF643" s="241" t="str">
        <f t="shared" si="386"/>
        <v/>
      </c>
      <c r="AG643" s="241"/>
      <c r="AH643" s="242" t="str">
        <f t="shared" si="424"/>
        <v/>
      </c>
      <c r="AI643" s="242" t="str">
        <f t="shared" si="397"/>
        <v/>
      </c>
      <c r="BG643" s="245">
        <f t="shared" si="398"/>
        <v>0</v>
      </c>
      <c r="BH643" s="242">
        <f t="shared" si="399"/>
        <v>0</v>
      </c>
      <c r="BI643" s="242">
        <f t="shared" si="400"/>
        <v>0</v>
      </c>
      <c r="BJ643" s="242">
        <f t="shared" si="401"/>
        <v>0</v>
      </c>
      <c r="BK643" s="351">
        <f t="shared" si="402"/>
        <v>0</v>
      </c>
      <c r="BL643" s="246">
        <f t="shared" si="403"/>
        <v>0</v>
      </c>
      <c r="BM643" s="243">
        <f t="shared" si="404"/>
        <v>0</v>
      </c>
      <c r="BN643" s="243">
        <f t="shared" si="405"/>
        <v>0</v>
      </c>
      <c r="BO643" s="247">
        <f t="shared" si="406"/>
        <v>0</v>
      </c>
      <c r="BP643" s="248">
        <f t="shared" si="407"/>
        <v>0</v>
      </c>
      <c r="BQ643" s="243">
        <f t="shared" si="408"/>
        <v>0</v>
      </c>
      <c r="BR643" s="243">
        <f t="shared" si="409"/>
        <v>0</v>
      </c>
      <c r="BS643" s="249">
        <f t="shared" si="410"/>
        <v>0</v>
      </c>
      <c r="BT643" s="255" t="str">
        <f t="shared" si="423"/>
        <v/>
      </c>
      <c r="BU643" s="350">
        <f t="shared" si="411"/>
        <v>0</v>
      </c>
      <c r="BV643" s="350">
        <f t="shared" si="412"/>
        <v>0</v>
      </c>
      <c r="BW643" s="350">
        <f t="shared" si="413"/>
        <v>0</v>
      </c>
      <c r="BX643" s="353">
        <f t="shared" si="414"/>
        <v>0</v>
      </c>
      <c r="BY643" s="246">
        <f t="shared" si="415"/>
        <v>0</v>
      </c>
      <c r="BZ643" s="243">
        <f t="shared" si="416"/>
        <v>0</v>
      </c>
      <c r="CA643" s="243">
        <f t="shared" si="417"/>
        <v>0</v>
      </c>
      <c r="CB643" s="247">
        <f t="shared" si="418"/>
        <v>0</v>
      </c>
      <c r="CC643" s="246">
        <f t="shared" si="419"/>
        <v>0</v>
      </c>
      <c r="CD643" s="243">
        <f t="shared" si="420"/>
        <v>0</v>
      </c>
      <c r="CE643" s="243">
        <f t="shared" si="421"/>
        <v>0</v>
      </c>
      <c r="CF643" s="243">
        <f t="shared" si="422"/>
        <v>0</v>
      </c>
    </row>
    <row r="644" spans="1:84" ht="20.100000000000001" customHeight="1" x14ac:dyDescent="0.15">
      <c r="A644" s="252">
        <f>IF(A643="",ROW()-3-COUNTBLANK($A$4:$A643),A643+1)</f>
        <v>641</v>
      </c>
      <c r="B644" s="253">
        <f>IF(A644="","",IF(B643="",ROW()-3-COUNTBLANK($B$4:$B643),B643+1))</f>
        <v>641</v>
      </c>
      <c r="C644" s="239" t="str">
        <f t="shared" si="387"/>
        <v>S</v>
      </c>
      <c r="D644" s="240"/>
      <c r="E644" s="241" t="str">
        <f>IF(D644="","",COUNTIF($D$4:D644,D644))</f>
        <v/>
      </c>
      <c r="F644" s="310" t="str">
        <f>IF(D644="","",VLOOKUP(D644,'様式A-2'!$B$10:$E$434,4,0))</f>
        <v/>
      </c>
      <c r="G644" s="241"/>
      <c r="H644" s="241"/>
      <c r="I644" s="241"/>
      <c r="J644" s="241"/>
      <c r="K644" s="241"/>
      <c r="L644" s="346"/>
      <c r="M644" s="346"/>
      <c r="N644" s="346"/>
      <c r="O644" s="346"/>
      <c r="P644" s="388"/>
      <c r="Q644" s="242">
        <f t="shared" si="388"/>
        <v>0</v>
      </c>
      <c r="R644" s="243">
        <f t="shared" si="389"/>
        <v>0</v>
      </c>
      <c r="S644" s="243" t="str">
        <f t="shared" si="390"/>
        <v/>
      </c>
      <c r="T644" s="241"/>
      <c r="U644" s="241" t="str">
        <f t="shared" si="391"/>
        <v/>
      </c>
      <c r="V644" s="241" t="str">
        <f t="shared" si="425"/>
        <v/>
      </c>
      <c r="W644" s="241"/>
      <c r="X644" s="241"/>
      <c r="Y644" s="241" t="str">
        <f t="shared" si="392"/>
        <v/>
      </c>
      <c r="Z644" s="241" t="str">
        <f t="shared" si="393"/>
        <v/>
      </c>
      <c r="AA644" s="241" t="str">
        <f t="shared" ref="AA644:AA707" si="426">IF(D644="","",IF(OR(X644="Ⅲ",X644="Ⅳ"),"要","否"))</f>
        <v/>
      </c>
      <c r="AB644" s="241" t="str">
        <f t="shared" si="394"/>
        <v/>
      </c>
      <c r="AC644" s="241" t="str">
        <f t="shared" si="395"/>
        <v/>
      </c>
      <c r="AD644" s="241" t="str">
        <f t="shared" si="396"/>
        <v/>
      </c>
      <c r="AE644" s="241" t="str">
        <f t="shared" ref="AE644:AE707" si="427">IF(D644="","",INDEX($AT$4:$AX$45,MATCH(K644,$AS$4:$AS$45,0),MATCH(X644,$AT$3:$AX$3,0)))</f>
        <v/>
      </c>
      <c r="AF644" s="241" t="str">
        <f t="shared" ref="AF644:AF707" si="428">IF(D644="","",INDEX($BA$4:$BE$45,MATCH(K644,$AZ$4:$AZ$45,0),MATCH(X644,$BA$3:$BE$3,0)))</f>
        <v/>
      </c>
      <c r="AG644" s="241"/>
      <c r="AH644" s="242" t="str">
        <f t="shared" si="424"/>
        <v/>
      </c>
      <c r="AI644" s="242" t="str">
        <f t="shared" si="397"/>
        <v/>
      </c>
      <c r="BG644" s="245">
        <f t="shared" si="398"/>
        <v>0</v>
      </c>
      <c r="BH644" s="242">
        <f t="shared" si="399"/>
        <v>0</v>
      </c>
      <c r="BI644" s="242">
        <f t="shared" si="400"/>
        <v>0</v>
      </c>
      <c r="BJ644" s="242">
        <f t="shared" si="401"/>
        <v>0</v>
      </c>
      <c r="BK644" s="351">
        <f t="shared" si="402"/>
        <v>0</v>
      </c>
      <c r="BL644" s="246">
        <f t="shared" si="403"/>
        <v>0</v>
      </c>
      <c r="BM644" s="243">
        <f t="shared" si="404"/>
        <v>0</v>
      </c>
      <c r="BN644" s="243">
        <f t="shared" si="405"/>
        <v>0</v>
      </c>
      <c r="BO644" s="247">
        <f t="shared" si="406"/>
        <v>0</v>
      </c>
      <c r="BP644" s="248">
        <f t="shared" si="407"/>
        <v>0</v>
      </c>
      <c r="BQ644" s="243">
        <f t="shared" si="408"/>
        <v>0</v>
      </c>
      <c r="BR644" s="243">
        <f t="shared" si="409"/>
        <v>0</v>
      </c>
      <c r="BS644" s="249">
        <f t="shared" si="410"/>
        <v>0</v>
      </c>
      <c r="BT644" s="255" t="str">
        <f t="shared" si="423"/>
        <v/>
      </c>
      <c r="BU644" s="350">
        <f t="shared" si="411"/>
        <v>0</v>
      </c>
      <c r="BV644" s="350">
        <f t="shared" si="412"/>
        <v>0</v>
      </c>
      <c r="BW644" s="350">
        <f t="shared" si="413"/>
        <v>0</v>
      </c>
      <c r="BX644" s="353">
        <f t="shared" si="414"/>
        <v>0</v>
      </c>
      <c r="BY644" s="246">
        <f t="shared" si="415"/>
        <v>0</v>
      </c>
      <c r="BZ644" s="243">
        <f t="shared" si="416"/>
        <v>0</v>
      </c>
      <c r="CA644" s="243">
        <f t="shared" si="417"/>
        <v>0</v>
      </c>
      <c r="CB644" s="247">
        <f t="shared" si="418"/>
        <v>0</v>
      </c>
      <c r="CC644" s="246">
        <f t="shared" si="419"/>
        <v>0</v>
      </c>
      <c r="CD644" s="243">
        <f t="shared" si="420"/>
        <v>0</v>
      </c>
      <c r="CE644" s="243">
        <f t="shared" si="421"/>
        <v>0</v>
      </c>
      <c r="CF644" s="243">
        <f t="shared" si="422"/>
        <v>0</v>
      </c>
    </row>
    <row r="645" spans="1:84" ht="20.100000000000001" customHeight="1" x14ac:dyDescent="0.15">
      <c r="A645" s="252">
        <f>IF(A644="",ROW()-3-COUNTBLANK($A$4:$A644),A644+1)</f>
        <v>642</v>
      </c>
      <c r="B645" s="253">
        <f>IF(A645="","",IF(B644="",ROW()-3-COUNTBLANK($B$4:$B644),B644+1))</f>
        <v>642</v>
      </c>
      <c r="C645" s="239" t="str">
        <f t="shared" ref="C645:C708" si="429">D645&amp;"S"&amp;E645</f>
        <v>S</v>
      </c>
      <c r="D645" s="240"/>
      <c r="E645" s="241" t="str">
        <f>IF(D645="","",COUNTIF($D$4:D645,D645))</f>
        <v/>
      </c>
      <c r="F645" s="310" t="str">
        <f>IF(D645="","",VLOOKUP(D645,'様式A-2'!$B$10:$E$434,4,0))</f>
        <v/>
      </c>
      <c r="G645" s="241"/>
      <c r="H645" s="241"/>
      <c r="I645" s="241"/>
      <c r="J645" s="241"/>
      <c r="K645" s="241"/>
      <c r="L645" s="346"/>
      <c r="M645" s="346"/>
      <c r="N645" s="346"/>
      <c r="O645" s="346"/>
      <c r="P645" s="388"/>
      <c r="Q645" s="242">
        <f t="shared" ref="Q645:Q708" si="430">IF(C645="","",IF(K645="ひび割れ","幅"&amp;TEXT(L645,"0.0")&amp;"mm×長さ"&amp;TEXT(M645,"0.0")&amp;"m",IF(N645="",P645,TEXT(N645,"0.0")&amp;"m×"&amp;TEXT(O645,"0.0")&amp;"m "&amp;P645)))</f>
        <v>0</v>
      </c>
      <c r="R645" s="243">
        <f t="shared" ref="R645:R708" si="431">ROUND(N645*O645,2)</f>
        <v>0</v>
      </c>
      <c r="S645" s="243" t="str">
        <f t="shared" ref="S645:S708" si="432">IF(K645="ひび割れ","幅"&amp;TEXT(L645,"0.0")&amp;"mm "&amp;J645,IF(P645="","",P645))</f>
        <v/>
      </c>
      <c r="T645" s="241"/>
      <c r="U645" s="241" t="str">
        <f t="shared" ref="U645:U708" si="433">IF(T645="新規確認","－","")</f>
        <v/>
      </c>
      <c r="V645" s="241" t="str">
        <f t="shared" si="425"/>
        <v/>
      </c>
      <c r="W645" s="241"/>
      <c r="X645" s="241"/>
      <c r="Y645" s="241" t="str">
        <f t="shared" ref="Y645:Y708" si="434">IF(D645="","",IF(AND(W645&lt;&gt;"",OR(W645="Ⅱa",W645="Ⅱb")),"Ⅱ",IF(W645&lt;&gt;"",W645,IF(OR(X645="Ⅱa",X645="Ⅱb"),"Ⅱ",X645))))</f>
        <v/>
      </c>
      <c r="Z645" s="241" t="str">
        <f t="shared" ref="Z645:Z708" si="435">IF(D645="","",IF(OR(X645="Ⅱa",X645="Ⅱb"),"Ⅱ",X645))</f>
        <v/>
      </c>
      <c r="AA645" s="241" t="str">
        <f t="shared" si="426"/>
        <v/>
      </c>
      <c r="AB645" s="241" t="str">
        <f t="shared" ref="AB645:AB708" si="436">IF(D645="","",IF(X645="Ⅰ","否",IF(OR(X645="Ⅱb",X645="Ⅱa"),"要監視",IF(OR(X645="Ⅲ",X645="Ⅳ"),"要対策",""))))</f>
        <v/>
      </c>
      <c r="AC645" s="241" t="str">
        <f t="shared" ref="AC645:AC708" si="437">IF(D645="","",IF(T645="対策済","済",IF(OR(T645="新規確認",W645="Ⅰ",AND(W645="",X645="Ⅰ")),"－",IF(AND(W645&lt;&gt;"Ⅰ",X645="Ⅰ"),"済","継続"))))</f>
        <v/>
      </c>
      <c r="AD645" s="241" t="str">
        <f t="shared" ref="AD645:AD708" si="438">IF(D645="","",IF(T645="新規確認","－",INDEX($AM$4:$AQ$45,MATCH(K645,$AL$4:$AL$45,0),MATCH(X645,$AM$3:$AQ$3,0))))</f>
        <v/>
      </c>
      <c r="AE645" s="241" t="str">
        <f t="shared" si="427"/>
        <v/>
      </c>
      <c r="AF645" s="241" t="str">
        <f t="shared" si="428"/>
        <v/>
      </c>
      <c r="AG645" s="241"/>
      <c r="AH645" s="242" t="str">
        <f t="shared" si="424"/>
        <v/>
      </c>
      <c r="AI645" s="242" t="str">
        <f t="shared" ref="AI645:AI708" si="439">IF(T645="新規確認","－",IF(T645="進行が認められない",Q645,""))</f>
        <v/>
      </c>
      <c r="BG645" s="245">
        <f t="shared" ref="BG645:BG708" si="440">$D645</f>
        <v>0</v>
      </c>
      <c r="BH645" s="242">
        <f t="shared" ref="BH645:BH708" si="441">IF(AND(I645="外力",X645="Ⅳ"),"〇",0)</f>
        <v>0</v>
      </c>
      <c r="BI645" s="242">
        <f t="shared" ref="BI645:BI708" si="442">IF(AND(I645="外力",X645="Ⅲ"),"〇",0)</f>
        <v>0</v>
      </c>
      <c r="BJ645" s="242">
        <f t="shared" ref="BJ645:BJ708" si="443">IF(AND(I645="外力",X645="Ⅱa"),"〇",0)</f>
        <v>0</v>
      </c>
      <c r="BK645" s="351">
        <f t="shared" ref="BK645:BK708" si="444">IF(AND(I645="外力",X645="Ⅱb"),"〇",0)</f>
        <v>0</v>
      </c>
      <c r="BL645" s="246">
        <f t="shared" ref="BL645:BL708" si="445">IF(AND(I645="材質劣化",X645="Ⅳ"),R645,0)</f>
        <v>0</v>
      </c>
      <c r="BM645" s="243">
        <f t="shared" ref="BM645:BM708" si="446">IF(AND(I645="材質劣化",X645="Ⅲ"),R645,0)</f>
        <v>0</v>
      </c>
      <c r="BN645" s="243">
        <f t="shared" ref="BN645:BN708" si="447">IF(AND(I645="材質劣化",X645="Ⅱa"),R645,0)</f>
        <v>0</v>
      </c>
      <c r="BO645" s="247">
        <f t="shared" ref="BO645:BO708" si="448">IF(AND(I645="材質劣化",X645="Ⅱb"),R645,0)</f>
        <v>0</v>
      </c>
      <c r="BP645" s="248">
        <f t="shared" ref="BP645:BP708" si="449">IF(AND(I645="漏水",X645="Ⅳ"),R645,0)</f>
        <v>0</v>
      </c>
      <c r="BQ645" s="243">
        <f t="shared" ref="BQ645:BQ708" si="450">IF(AND(I645="漏水",X645="Ⅲ"),R645,0)</f>
        <v>0</v>
      </c>
      <c r="BR645" s="243">
        <f t="shared" ref="BR645:BR708" si="451">IF(AND(I645="漏水",X645="Ⅱa"),R645,0)</f>
        <v>0</v>
      </c>
      <c r="BS645" s="249">
        <f t="shared" ref="BS645:BS708" si="452">IF(AND(I645="漏水",X645="Ⅱb"),R645,0)</f>
        <v>0</v>
      </c>
      <c r="BT645" s="255" t="str">
        <f t="shared" si="423"/>
        <v/>
      </c>
      <c r="BU645" s="350">
        <f t="shared" ref="BU645:BU708" si="453">COUNTIFS($BG$4:$BG$3000,BT645,$BH$4:$BH$3000,"〇")</f>
        <v>0</v>
      </c>
      <c r="BV645" s="350">
        <f t="shared" ref="BV645:BV708" si="454">COUNTIFS($BG$4:$BG$3000,BT645,$BI$4:$BI$3000,"〇")</f>
        <v>0</v>
      </c>
      <c r="BW645" s="350">
        <f t="shared" ref="BW645:BW708" si="455">COUNTIFS($BG$4:$BG$3000,BT645,$BJ$4:$BJ$3000,"〇")</f>
        <v>0</v>
      </c>
      <c r="BX645" s="353">
        <f t="shared" ref="BX645:BX708" si="456">COUNTIFS($BG$4:$BG$3000,BT645,$BK$4:$BK$3000,"〇")</f>
        <v>0</v>
      </c>
      <c r="BY645" s="246">
        <f t="shared" ref="BY645:BY708" si="457">IFERROR(IF($BG644=$BG645,BY644+BL645,BL645),"")</f>
        <v>0</v>
      </c>
      <c r="BZ645" s="243">
        <f t="shared" ref="BZ645:BZ708" si="458">IFERROR(IF($BG644=$BG645,BZ644+BM645,BM645),"")</f>
        <v>0</v>
      </c>
      <c r="CA645" s="243">
        <f t="shared" ref="CA645:CA708" si="459">IFERROR(IF($BG644=$BG645,CA644+BN645,BN645),"")</f>
        <v>0</v>
      </c>
      <c r="CB645" s="247">
        <f t="shared" ref="CB645:CB708" si="460">IFERROR(IF($BG644=$BG645,CB644+BO645,BO645),"")</f>
        <v>0</v>
      </c>
      <c r="CC645" s="246">
        <f t="shared" ref="CC645:CC708" si="461">IFERROR(IF($BG644=$BG645,CC644+BP645,BP645),"")</f>
        <v>0</v>
      </c>
      <c r="CD645" s="243">
        <f t="shared" ref="CD645:CD708" si="462">IFERROR(IF($BG644=$BG645,CD644+BQ645,BQ645),"")</f>
        <v>0</v>
      </c>
      <c r="CE645" s="243">
        <f t="shared" ref="CE645:CE708" si="463">IFERROR(IF($BG644=$BG645,CE644+BR645,BR645),"")</f>
        <v>0</v>
      </c>
      <c r="CF645" s="243">
        <f t="shared" ref="CF645:CF708" si="464">IFERROR(IF($BG644=$BG645,CF644+BS645,BS645),"")</f>
        <v>0</v>
      </c>
    </row>
    <row r="646" spans="1:84" ht="20.100000000000001" customHeight="1" x14ac:dyDescent="0.15">
      <c r="A646" s="252">
        <f>IF(A645="",ROW()-3-COUNTBLANK($A$4:$A645),A645+1)</f>
        <v>643</v>
      </c>
      <c r="B646" s="253">
        <f>IF(A646="","",IF(B645="",ROW()-3-COUNTBLANK($B$4:$B645),B645+1))</f>
        <v>643</v>
      </c>
      <c r="C646" s="239" t="str">
        <f t="shared" si="429"/>
        <v>S</v>
      </c>
      <c r="D646" s="240"/>
      <c r="E646" s="241" t="str">
        <f>IF(D646="","",COUNTIF($D$4:D646,D646))</f>
        <v/>
      </c>
      <c r="F646" s="310" t="str">
        <f>IF(D646="","",VLOOKUP(D646,'様式A-2'!$B$10:$E$434,4,0))</f>
        <v/>
      </c>
      <c r="G646" s="241"/>
      <c r="H646" s="241"/>
      <c r="I646" s="241"/>
      <c r="J646" s="241"/>
      <c r="K646" s="241"/>
      <c r="L646" s="346"/>
      <c r="M646" s="346"/>
      <c r="N646" s="346"/>
      <c r="O646" s="346"/>
      <c r="P646" s="388"/>
      <c r="Q646" s="242">
        <f t="shared" si="430"/>
        <v>0</v>
      </c>
      <c r="R646" s="243">
        <f t="shared" si="431"/>
        <v>0</v>
      </c>
      <c r="S646" s="243" t="str">
        <f t="shared" si="432"/>
        <v/>
      </c>
      <c r="T646" s="241"/>
      <c r="U646" s="241" t="str">
        <f t="shared" si="433"/>
        <v/>
      </c>
      <c r="V646" s="241" t="str">
        <f t="shared" si="425"/>
        <v/>
      </c>
      <c r="W646" s="241"/>
      <c r="X646" s="241"/>
      <c r="Y646" s="241" t="str">
        <f t="shared" si="434"/>
        <v/>
      </c>
      <c r="Z646" s="241" t="str">
        <f t="shared" si="435"/>
        <v/>
      </c>
      <c r="AA646" s="241" t="str">
        <f t="shared" si="426"/>
        <v/>
      </c>
      <c r="AB646" s="241" t="str">
        <f t="shared" si="436"/>
        <v/>
      </c>
      <c r="AC646" s="241" t="str">
        <f t="shared" si="437"/>
        <v/>
      </c>
      <c r="AD646" s="241" t="str">
        <f t="shared" si="438"/>
        <v/>
      </c>
      <c r="AE646" s="241" t="str">
        <f t="shared" si="427"/>
        <v/>
      </c>
      <c r="AF646" s="241" t="str">
        <f t="shared" si="428"/>
        <v/>
      </c>
      <c r="AG646" s="241"/>
      <c r="AH646" s="242" t="str">
        <f t="shared" si="424"/>
        <v/>
      </c>
      <c r="AI646" s="242" t="str">
        <f t="shared" si="439"/>
        <v/>
      </c>
      <c r="BG646" s="245">
        <f t="shared" si="440"/>
        <v>0</v>
      </c>
      <c r="BH646" s="242">
        <f t="shared" si="441"/>
        <v>0</v>
      </c>
      <c r="BI646" s="242">
        <f t="shared" si="442"/>
        <v>0</v>
      </c>
      <c r="BJ646" s="242">
        <f t="shared" si="443"/>
        <v>0</v>
      </c>
      <c r="BK646" s="351">
        <f t="shared" si="444"/>
        <v>0</v>
      </c>
      <c r="BL646" s="246">
        <f t="shared" si="445"/>
        <v>0</v>
      </c>
      <c r="BM646" s="243">
        <f t="shared" si="446"/>
        <v>0</v>
      </c>
      <c r="BN646" s="243">
        <f t="shared" si="447"/>
        <v>0</v>
      </c>
      <c r="BO646" s="247">
        <f t="shared" si="448"/>
        <v>0</v>
      </c>
      <c r="BP646" s="248">
        <f t="shared" si="449"/>
        <v>0</v>
      </c>
      <c r="BQ646" s="243">
        <f t="shared" si="450"/>
        <v>0</v>
      </c>
      <c r="BR646" s="243">
        <f t="shared" si="451"/>
        <v>0</v>
      </c>
      <c r="BS646" s="249">
        <f t="shared" si="452"/>
        <v>0</v>
      </c>
      <c r="BT646" s="255" t="str">
        <f t="shared" ref="BT646:BT709" si="465">IF(BG646=BG647,"",BG646)</f>
        <v/>
      </c>
      <c r="BU646" s="350">
        <f t="shared" si="453"/>
        <v>0</v>
      </c>
      <c r="BV646" s="350">
        <f t="shared" si="454"/>
        <v>0</v>
      </c>
      <c r="BW646" s="350">
        <f t="shared" si="455"/>
        <v>0</v>
      </c>
      <c r="BX646" s="353">
        <f t="shared" si="456"/>
        <v>0</v>
      </c>
      <c r="BY646" s="246">
        <f t="shared" si="457"/>
        <v>0</v>
      </c>
      <c r="BZ646" s="243">
        <f t="shared" si="458"/>
        <v>0</v>
      </c>
      <c r="CA646" s="243">
        <f t="shared" si="459"/>
        <v>0</v>
      </c>
      <c r="CB646" s="247">
        <f t="shared" si="460"/>
        <v>0</v>
      </c>
      <c r="CC646" s="246">
        <f t="shared" si="461"/>
        <v>0</v>
      </c>
      <c r="CD646" s="243">
        <f t="shared" si="462"/>
        <v>0</v>
      </c>
      <c r="CE646" s="243">
        <f t="shared" si="463"/>
        <v>0</v>
      </c>
      <c r="CF646" s="243">
        <f t="shared" si="464"/>
        <v>0</v>
      </c>
    </row>
    <row r="647" spans="1:84" ht="20.100000000000001" customHeight="1" x14ac:dyDescent="0.15">
      <c r="A647" s="252">
        <f>IF(A646="",ROW()-3-COUNTBLANK($A$4:$A646),A646+1)</f>
        <v>644</v>
      </c>
      <c r="B647" s="253">
        <f>IF(A647="","",IF(B646="",ROW()-3-COUNTBLANK($B$4:$B646),B646+1))</f>
        <v>644</v>
      </c>
      <c r="C647" s="239" t="str">
        <f t="shared" si="429"/>
        <v>S</v>
      </c>
      <c r="D647" s="240"/>
      <c r="E647" s="241" t="str">
        <f>IF(D647="","",COUNTIF($D$4:D647,D647))</f>
        <v/>
      </c>
      <c r="F647" s="310" t="str">
        <f>IF(D647="","",VLOOKUP(D647,'様式A-2'!$B$10:$E$434,4,0))</f>
        <v/>
      </c>
      <c r="G647" s="241"/>
      <c r="H647" s="241"/>
      <c r="I647" s="241"/>
      <c r="J647" s="241"/>
      <c r="K647" s="241"/>
      <c r="L647" s="346"/>
      <c r="M647" s="346"/>
      <c r="N647" s="346"/>
      <c r="O647" s="346"/>
      <c r="P647" s="388"/>
      <c r="Q647" s="242">
        <f t="shared" si="430"/>
        <v>0</v>
      </c>
      <c r="R647" s="243">
        <f t="shared" si="431"/>
        <v>0</v>
      </c>
      <c r="S647" s="243" t="str">
        <f t="shared" si="432"/>
        <v/>
      </c>
      <c r="T647" s="241"/>
      <c r="U647" s="241" t="str">
        <f t="shared" si="433"/>
        <v/>
      </c>
      <c r="V647" s="241" t="str">
        <f t="shared" si="425"/>
        <v/>
      </c>
      <c r="W647" s="241"/>
      <c r="X647" s="241"/>
      <c r="Y647" s="241" t="str">
        <f t="shared" si="434"/>
        <v/>
      </c>
      <c r="Z647" s="241" t="str">
        <f t="shared" si="435"/>
        <v/>
      </c>
      <c r="AA647" s="241" t="str">
        <f t="shared" si="426"/>
        <v/>
      </c>
      <c r="AB647" s="241" t="str">
        <f t="shared" si="436"/>
        <v/>
      </c>
      <c r="AC647" s="241" t="str">
        <f t="shared" si="437"/>
        <v/>
      </c>
      <c r="AD647" s="241" t="str">
        <f t="shared" si="438"/>
        <v/>
      </c>
      <c r="AE647" s="241" t="str">
        <f t="shared" si="427"/>
        <v/>
      </c>
      <c r="AF647" s="241" t="str">
        <f t="shared" si="428"/>
        <v/>
      </c>
      <c r="AG647" s="241"/>
      <c r="AH647" s="242" t="str">
        <f t="shared" si="424"/>
        <v/>
      </c>
      <c r="AI647" s="242" t="str">
        <f t="shared" si="439"/>
        <v/>
      </c>
      <c r="BG647" s="245">
        <f t="shared" si="440"/>
        <v>0</v>
      </c>
      <c r="BH647" s="242">
        <f t="shared" si="441"/>
        <v>0</v>
      </c>
      <c r="BI647" s="242">
        <f t="shared" si="442"/>
        <v>0</v>
      </c>
      <c r="BJ647" s="242">
        <f t="shared" si="443"/>
        <v>0</v>
      </c>
      <c r="BK647" s="351">
        <f t="shared" si="444"/>
        <v>0</v>
      </c>
      <c r="BL647" s="246">
        <f t="shared" si="445"/>
        <v>0</v>
      </c>
      <c r="BM647" s="243">
        <f t="shared" si="446"/>
        <v>0</v>
      </c>
      <c r="BN647" s="243">
        <f t="shared" si="447"/>
        <v>0</v>
      </c>
      <c r="BO647" s="247">
        <f t="shared" si="448"/>
        <v>0</v>
      </c>
      <c r="BP647" s="248">
        <f t="shared" si="449"/>
        <v>0</v>
      </c>
      <c r="BQ647" s="243">
        <f t="shared" si="450"/>
        <v>0</v>
      </c>
      <c r="BR647" s="243">
        <f t="shared" si="451"/>
        <v>0</v>
      </c>
      <c r="BS647" s="249">
        <f t="shared" si="452"/>
        <v>0</v>
      </c>
      <c r="BT647" s="255" t="str">
        <f t="shared" si="465"/>
        <v/>
      </c>
      <c r="BU647" s="350">
        <f t="shared" si="453"/>
        <v>0</v>
      </c>
      <c r="BV647" s="350">
        <f t="shared" si="454"/>
        <v>0</v>
      </c>
      <c r="BW647" s="350">
        <f t="shared" si="455"/>
        <v>0</v>
      </c>
      <c r="BX647" s="353">
        <f t="shared" si="456"/>
        <v>0</v>
      </c>
      <c r="BY647" s="246">
        <f t="shared" si="457"/>
        <v>0</v>
      </c>
      <c r="BZ647" s="243">
        <f t="shared" si="458"/>
        <v>0</v>
      </c>
      <c r="CA647" s="243">
        <f t="shared" si="459"/>
        <v>0</v>
      </c>
      <c r="CB647" s="247">
        <f t="shared" si="460"/>
        <v>0</v>
      </c>
      <c r="CC647" s="246">
        <f t="shared" si="461"/>
        <v>0</v>
      </c>
      <c r="CD647" s="243">
        <f t="shared" si="462"/>
        <v>0</v>
      </c>
      <c r="CE647" s="243">
        <f t="shared" si="463"/>
        <v>0</v>
      </c>
      <c r="CF647" s="243">
        <f t="shared" si="464"/>
        <v>0</v>
      </c>
    </row>
    <row r="648" spans="1:84" ht="20.100000000000001" customHeight="1" x14ac:dyDescent="0.15">
      <c r="A648" s="252">
        <f>IF(A647="",ROW()-3-COUNTBLANK($A$4:$A647),A647+1)</f>
        <v>645</v>
      </c>
      <c r="B648" s="253">
        <f>IF(A648="","",IF(B647="",ROW()-3-COUNTBLANK($B$4:$B647),B647+1))</f>
        <v>645</v>
      </c>
      <c r="C648" s="239" t="str">
        <f t="shared" si="429"/>
        <v>S</v>
      </c>
      <c r="D648" s="240"/>
      <c r="E648" s="241" t="str">
        <f>IF(D648="","",COUNTIF($D$4:D648,D648))</f>
        <v/>
      </c>
      <c r="F648" s="310" t="str">
        <f>IF(D648="","",VLOOKUP(D648,'様式A-2'!$B$10:$E$434,4,0))</f>
        <v/>
      </c>
      <c r="G648" s="241"/>
      <c r="H648" s="241"/>
      <c r="I648" s="241"/>
      <c r="J648" s="241"/>
      <c r="K648" s="241"/>
      <c r="L648" s="346"/>
      <c r="M648" s="346"/>
      <c r="N648" s="346"/>
      <c r="O648" s="346"/>
      <c r="P648" s="388"/>
      <c r="Q648" s="242">
        <f t="shared" si="430"/>
        <v>0</v>
      </c>
      <c r="R648" s="243">
        <f t="shared" si="431"/>
        <v>0</v>
      </c>
      <c r="S648" s="243" t="str">
        <f t="shared" si="432"/>
        <v/>
      </c>
      <c r="T648" s="241"/>
      <c r="U648" s="241" t="str">
        <f t="shared" si="433"/>
        <v/>
      </c>
      <c r="V648" s="241" t="str">
        <f t="shared" si="425"/>
        <v/>
      </c>
      <c r="W648" s="241"/>
      <c r="X648" s="241"/>
      <c r="Y648" s="241" t="str">
        <f t="shared" si="434"/>
        <v/>
      </c>
      <c r="Z648" s="241" t="str">
        <f t="shared" si="435"/>
        <v/>
      </c>
      <c r="AA648" s="241" t="str">
        <f t="shared" si="426"/>
        <v/>
      </c>
      <c r="AB648" s="241" t="str">
        <f t="shared" si="436"/>
        <v/>
      </c>
      <c r="AC648" s="241" t="str">
        <f t="shared" si="437"/>
        <v/>
      </c>
      <c r="AD648" s="241" t="str">
        <f t="shared" si="438"/>
        <v/>
      </c>
      <c r="AE648" s="241" t="str">
        <f t="shared" si="427"/>
        <v/>
      </c>
      <c r="AF648" s="241" t="str">
        <f t="shared" si="428"/>
        <v/>
      </c>
      <c r="AG648" s="241"/>
      <c r="AH648" s="242" t="str">
        <f t="shared" ref="AH648:AH711" si="466">IF(D648="","",J648&amp;"、"&amp;Q648&amp;AG648)</f>
        <v/>
      </c>
      <c r="AI648" s="242" t="str">
        <f t="shared" si="439"/>
        <v/>
      </c>
      <c r="BG648" s="245">
        <f t="shared" si="440"/>
        <v>0</v>
      </c>
      <c r="BH648" s="242">
        <f t="shared" si="441"/>
        <v>0</v>
      </c>
      <c r="BI648" s="242">
        <f t="shared" si="442"/>
        <v>0</v>
      </c>
      <c r="BJ648" s="242">
        <f t="shared" si="443"/>
        <v>0</v>
      </c>
      <c r="BK648" s="351">
        <f t="shared" si="444"/>
        <v>0</v>
      </c>
      <c r="BL648" s="246">
        <f t="shared" si="445"/>
        <v>0</v>
      </c>
      <c r="BM648" s="243">
        <f t="shared" si="446"/>
        <v>0</v>
      </c>
      <c r="BN648" s="243">
        <f t="shared" si="447"/>
        <v>0</v>
      </c>
      <c r="BO648" s="247">
        <f t="shared" si="448"/>
        <v>0</v>
      </c>
      <c r="BP648" s="248">
        <f t="shared" si="449"/>
        <v>0</v>
      </c>
      <c r="BQ648" s="243">
        <f t="shared" si="450"/>
        <v>0</v>
      </c>
      <c r="BR648" s="243">
        <f t="shared" si="451"/>
        <v>0</v>
      </c>
      <c r="BS648" s="249">
        <f t="shared" si="452"/>
        <v>0</v>
      </c>
      <c r="BT648" s="255" t="str">
        <f t="shared" si="465"/>
        <v/>
      </c>
      <c r="BU648" s="350">
        <f t="shared" si="453"/>
        <v>0</v>
      </c>
      <c r="BV648" s="350">
        <f t="shared" si="454"/>
        <v>0</v>
      </c>
      <c r="BW648" s="350">
        <f t="shared" si="455"/>
        <v>0</v>
      </c>
      <c r="BX648" s="353">
        <f t="shared" si="456"/>
        <v>0</v>
      </c>
      <c r="BY648" s="246">
        <f t="shared" si="457"/>
        <v>0</v>
      </c>
      <c r="BZ648" s="243">
        <f t="shared" si="458"/>
        <v>0</v>
      </c>
      <c r="CA648" s="243">
        <f t="shared" si="459"/>
        <v>0</v>
      </c>
      <c r="CB648" s="247">
        <f t="shared" si="460"/>
        <v>0</v>
      </c>
      <c r="CC648" s="246">
        <f t="shared" si="461"/>
        <v>0</v>
      </c>
      <c r="CD648" s="243">
        <f t="shared" si="462"/>
        <v>0</v>
      </c>
      <c r="CE648" s="243">
        <f t="shared" si="463"/>
        <v>0</v>
      </c>
      <c r="CF648" s="243">
        <f t="shared" si="464"/>
        <v>0</v>
      </c>
    </row>
    <row r="649" spans="1:84" ht="20.100000000000001" customHeight="1" x14ac:dyDescent="0.15">
      <c r="A649" s="252">
        <f>IF(A648="",ROW()-3-COUNTBLANK($A$4:$A648),A648+1)</f>
        <v>646</v>
      </c>
      <c r="B649" s="253">
        <f>IF(A649="","",IF(B648="",ROW()-3-COUNTBLANK($B$4:$B648),B648+1))</f>
        <v>646</v>
      </c>
      <c r="C649" s="239" t="str">
        <f t="shared" si="429"/>
        <v>S</v>
      </c>
      <c r="D649" s="240"/>
      <c r="E649" s="241" t="str">
        <f>IF(D649="","",COUNTIF($D$4:D649,D649))</f>
        <v/>
      </c>
      <c r="F649" s="310" t="str">
        <f>IF(D649="","",VLOOKUP(D649,'様式A-2'!$B$10:$E$434,4,0))</f>
        <v/>
      </c>
      <c r="G649" s="241"/>
      <c r="H649" s="241"/>
      <c r="I649" s="241"/>
      <c r="J649" s="241"/>
      <c r="K649" s="241"/>
      <c r="L649" s="346"/>
      <c r="M649" s="346"/>
      <c r="N649" s="346"/>
      <c r="O649" s="346"/>
      <c r="P649" s="388"/>
      <c r="Q649" s="242">
        <f t="shared" si="430"/>
        <v>0</v>
      </c>
      <c r="R649" s="243">
        <f t="shared" si="431"/>
        <v>0</v>
      </c>
      <c r="S649" s="243" t="str">
        <f t="shared" si="432"/>
        <v/>
      </c>
      <c r="T649" s="241"/>
      <c r="U649" s="241" t="str">
        <f t="shared" si="433"/>
        <v/>
      </c>
      <c r="V649" s="241" t="str">
        <f t="shared" si="425"/>
        <v/>
      </c>
      <c r="W649" s="241"/>
      <c r="X649" s="241"/>
      <c r="Y649" s="241" t="str">
        <f t="shared" si="434"/>
        <v/>
      </c>
      <c r="Z649" s="241" t="str">
        <f t="shared" si="435"/>
        <v/>
      </c>
      <c r="AA649" s="241" t="str">
        <f t="shared" si="426"/>
        <v/>
      </c>
      <c r="AB649" s="241" t="str">
        <f t="shared" si="436"/>
        <v/>
      </c>
      <c r="AC649" s="241" t="str">
        <f t="shared" si="437"/>
        <v/>
      </c>
      <c r="AD649" s="241" t="str">
        <f t="shared" si="438"/>
        <v/>
      </c>
      <c r="AE649" s="241" t="str">
        <f t="shared" si="427"/>
        <v/>
      </c>
      <c r="AF649" s="241" t="str">
        <f t="shared" si="428"/>
        <v/>
      </c>
      <c r="AG649" s="241"/>
      <c r="AH649" s="242" t="str">
        <f t="shared" si="466"/>
        <v/>
      </c>
      <c r="AI649" s="242" t="str">
        <f t="shared" si="439"/>
        <v/>
      </c>
      <c r="BG649" s="245">
        <f t="shared" si="440"/>
        <v>0</v>
      </c>
      <c r="BH649" s="242">
        <f t="shared" si="441"/>
        <v>0</v>
      </c>
      <c r="BI649" s="242">
        <f t="shared" si="442"/>
        <v>0</v>
      </c>
      <c r="BJ649" s="242">
        <f t="shared" si="443"/>
        <v>0</v>
      </c>
      <c r="BK649" s="351">
        <f t="shared" si="444"/>
        <v>0</v>
      </c>
      <c r="BL649" s="246">
        <f t="shared" si="445"/>
        <v>0</v>
      </c>
      <c r="BM649" s="243">
        <f t="shared" si="446"/>
        <v>0</v>
      </c>
      <c r="BN649" s="243">
        <f t="shared" si="447"/>
        <v>0</v>
      </c>
      <c r="BO649" s="247">
        <f t="shared" si="448"/>
        <v>0</v>
      </c>
      <c r="BP649" s="248">
        <f t="shared" si="449"/>
        <v>0</v>
      </c>
      <c r="BQ649" s="243">
        <f t="shared" si="450"/>
        <v>0</v>
      </c>
      <c r="BR649" s="243">
        <f t="shared" si="451"/>
        <v>0</v>
      </c>
      <c r="BS649" s="249">
        <f t="shared" si="452"/>
        <v>0</v>
      </c>
      <c r="BT649" s="255" t="str">
        <f t="shared" si="465"/>
        <v/>
      </c>
      <c r="BU649" s="350">
        <f t="shared" si="453"/>
        <v>0</v>
      </c>
      <c r="BV649" s="350">
        <f t="shared" si="454"/>
        <v>0</v>
      </c>
      <c r="BW649" s="350">
        <f t="shared" si="455"/>
        <v>0</v>
      </c>
      <c r="BX649" s="353">
        <f t="shared" si="456"/>
        <v>0</v>
      </c>
      <c r="BY649" s="246">
        <f t="shared" si="457"/>
        <v>0</v>
      </c>
      <c r="BZ649" s="243">
        <f t="shared" si="458"/>
        <v>0</v>
      </c>
      <c r="CA649" s="243">
        <f t="shared" si="459"/>
        <v>0</v>
      </c>
      <c r="CB649" s="247">
        <f t="shared" si="460"/>
        <v>0</v>
      </c>
      <c r="CC649" s="246">
        <f t="shared" si="461"/>
        <v>0</v>
      </c>
      <c r="CD649" s="243">
        <f t="shared" si="462"/>
        <v>0</v>
      </c>
      <c r="CE649" s="243">
        <f t="shared" si="463"/>
        <v>0</v>
      </c>
      <c r="CF649" s="243">
        <f t="shared" si="464"/>
        <v>0</v>
      </c>
    </row>
    <row r="650" spans="1:84" ht="20.100000000000001" customHeight="1" x14ac:dyDescent="0.15">
      <c r="A650" s="252">
        <f>IF(A649="",ROW()-3-COUNTBLANK($A$4:$A649),A649+1)</f>
        <v>647</v>
      </c>
      <c r="B650" s="253">
        <f>IF(A650="","",IF(B649="",ROW()-3-COUNTBLANK($B$4:$B649),B649+1))</f>
        <v>647</v>
      </c>
      <c r="C650" s="239" t="str">
        <f t="shared" si="429"/>
        <v>S</v>
      </c>
      <c r="D650" s="240"/>
      <c r="E650" s="241" t="str">
        <f>IF(D650="","",COUNTIF($D$4:D650,D650))</f>
        <v/>
      </c>
      <c r="F650" s="310" t="str">
        <f>IF(D650="","",VLOOKUP(D650,'様式A-2'!$B$10:$E$434,4,0))</f>
        <v/>
      </c>
      <c r="G650" s="241"/>
      <c r="H650" s="241"/>
      <c r="I650" s="241"/>
      <c r="J650" s="241"/>
      <c r="K650" s="241"/>
      <c r="L650" s="346"/>
      <c r="M650" s="346"/>
      <c r="N650" s="346"/>
      <c r="O650" s="346"/>
      <c r="P650" s="388"/>
      <c r="Q650" s="242">
        <f t="shared" si="430"/>
        <v>0</v>
      </c>
      <c r="R650" s="243">
        <f t="shared" si="431"/>
        <v>0</v>
      </c>
      <c r="S650" s="243" t="str">
        <f t="shared" si="432"/>
        <v/>
      </c>
      <c r="T650" s="241"/>
      <c r="U650" s="241" t="str">
        <f t="shared" si="433"/>
        <v/>
      </c>
      <c r="V650" s="241" t="str">
        <f t="shared" si="425"/>
        <v/>
      </c>
      <c r="W650" s="241"/>
      <c r="X650" s="241"/>
      <c r="Y650" s="241" t="str">
        <f t="shared" si="434"/>
        <v/>
      </c>
      <c r="Z650" s="241" t="str">
        <f t="shared" si="435"/>
        <v/>
      </c>
      <c r="AA650" s="241" t="str">
        <f t="shared" si="426"/>
        <v/>
      </c>
      <c r="AB650" s="241" t="str">
        <f t="shared" si="436"/>
        <v/>
      </c>
      <c r="AC650" s="241" t="str">
        <f t="shared" si="437"/>
        <v/>
      </c>
      <c r="AD650" s="241" t="str">
        <f t="shared" si="438"/>
        <v/>
      </c>
      <c r="AE650" s="241" t="str">
        <f t="shared" si="427"/>
        <v/>
      </c>
      <c r="AF650" s="241" t="str">
        <f t="shared" si="428"/>
        <v/>
      </c>
      <c r="AG650" s="241"/>
      <c r="AH650" s="242" t="str">
        <f t="shared" si="466"/>
        <v/>
      </c>
      <c r="AI650" s="242" t="str">
        <f t="shared" si="439"/>
        <v/>
      </c>
      <c r="BG650" s="245">
        <f t="shared" si="440"/>
        <v>0</v>
      </c>
      <c r="BH650" s="242">
        <f t="shared" si="441"/>
        <v>0</v>
      </c>
      <c r="BI650" s="242">
        <f t="shared" si="442"/>
        <v>0</v>
      </c>
      <c r="BJ650" s="242">
        <f t="shared" si="443"/>
        <v>0</v>
      </c>
      <c r="BK650" s="351">
        <f t="shared" si="444"/>
        <v>0</v>
      </c>
      <c r="BL650" s="246">
        <f t="shared" si="445"/>
        <v>0</v>
      </c>
      <c r="BM650" s="243">
        <f t="shared" si="446"/>
        <v>0</v>
      </c>
      <c r="BN650" s="243">
        <f t="shared" si="447"/>
        <v>0</v>
      </c>
      <c r="BO650" s="247">
        <f t="shared" si="448"/>
        <v>0</v>
      </c>
      <c r="BP650" s="248">
        <f t="shared" si="449"/>
        <v>0</v>
      </c>
      <c r="BQ650" s="243">
        <f t="shared" si="450"/>
        <v>0</v>
      </c>
      <c r="BR650" s="243">
        <f t="shared" si="451"/>
        <v>0</v>
      </c>
      <c r="BS650" s="249">
        <f t="shared" si="452"/>
        <v>0</v>
      </c>
      <c r="BT650" s="255" t="str">
        <f t="shared" si="465"/>
        <v/>
      </c>
      <c r="BU650" s="350">
        <f t="shared" si="453"/>
        <v>0</v>
      </c>
      <c r="BV650" s="350">
        <f t="shared" si="454"/>
        <v>0</v>
      </c>
      <c r="BW650" s="350">
        <f t="shared" si="455"/>
        <v>0</v>
      </c>
      <c r="BX650" s="353">
        <f t="shared" si="456"/>
        <v>0</v>
      </c>
      <c r="BY650" s="246">
        <f t="shared" si="457"/>
        <v>0</v>
      </c>
      <c r="BZ650" s="243">
        <f t="shared" si="458"/>
        <v>0</v>
      </c>
      <c r="CA650" s="243">
        <f t="shared" si="459"/>
        <v>0</v>
      </c>
      <c r="CB650" s="247">
        <f t="shared" si="460"/>
        <v>0</v>
      </c>
      <c r="CC650" s="246">
        <f t="shared" si="461"/>
        <v>0</v>
      </c>
      <c r="CD650" s="243">
        <f t="shared" si="462"/>
        <v>0</v>
      </c>
      <c r="CE650" s="243">
        <f t="shared" si="463"/>
        <v>0</v>
      </c>
      <c r="CF650" s="243">
        <f t="shared" si="464"/>
        <v>0</v>
      </c>
    </row>
    <row r="651" spans="1:84" ht="20.100000000000001" customHeight="1" x14ac:dyDescent="0.15">
      <c r="A651" s="252">
        <f>IF(A650="",ROW()-3-COUNTBLANK($A$4:$A650),A650+1)</f>
        <v>648</v>
      </c>
      <c r="B651" s="253">
        <f>IF(A651="","",IF(B650="",ROW()-3-COUNTBLANK($B$4:$B650),B650+1))</f>
        <v>648</v>
      </c>
      <c r="C651" s="239" t="str">
        <f t="shared" si="429"/>
        <v>S</v>
      </c>
      <c r="D651" s="240"/>
      <c r="E651" s="241" t="str">
        <f>IF(D651="","",COUNTIF($D$4:D651,D651))</f>
        <v/>
      </c>
      <c r="F651" s="310" t="str">
        <f>IF(D651="","",VLOOKUP(D651,'様式A-2'!$B$10:$E$434,4,0))</f>
        <v/>
      </c>
      <c r="G651" s="241"/>
      <c r="H651" s="241"/>
      <c r="I651" s="241"/>
      <c r="J651" s="241"/>
      <c r="K651" s="241"/>
      <c r="L651" s="346"/>
      <c r="M651" s="346"/>
      <c r="N651" s="346"/>
      <c r="O651" s="346"/>
      <c r="P651" s="388"/>
      <c r="Q651" s="242">
        <f t="shared" si="430"/>
        <v>0</v>
      </c>
      <c r="R651" s="243">
        <f t="shared" si="431"/>
        <v>0</v>
      </c>
      <c r="S651" s="243" t="str">
        <f t="shared" si="432"/>
        <v/>
      </c>
      <c r="T651" s="241"/>
      <c r="U651" s="241" t="str">
        <f t="shared" si="433"/>
        <v/>
      </c>
      <c r="V651" s="241" t="str">
        <f t="shared" si="425"/>
        <v/>
      </c>
      <c r="W651" s="241"/>
      <c r="X651" s="241"/>
      <c r="Y651" s="241" t="str">
        <f t="shared" si="434"/>
        <v/>
      </c>
      <c r="Z651" s="241" t="str">
        <f t="shared" si="435"/>
        <v/>
      </c>
      <c r="AA651" s="241" t="str">
        <f t="shared" si="426"/>
        <v/>
      </c>
      <c r="AB651" s="241" t="str">
        <f t="shared" si="436"/>
        <v/>
      </c>
      <c r="AC651" s="241" t="str">
        <f t="shared" si="437"/>
        <v/>
      </c>
      <c r="AD651" s="241" t="str">
        <f t="shared" si="438"/>
        <v/>
      </c>
      <c r="AE651" s="241" t="str">
        <f t="shared" si="427"/>
        <v/>
      </c>
      <c r="AF651" s="241" t="str">
        <f t="shared" si="428"/>
        <v/>
      </c>
      <c r="AG651" s="241"/>
      <c r="AH651" s="242" t="str">
        <f t="shared" si="466"/>
        <v/>
      </c>
      <c r="AI651" s="242" t="str">
        <f t="shared" si="439"/>
        <v/>
      </c>
      <c r="BG651" s="245">
        <f t="shared" si="440"/>
        <v>0</v>
      </c>
      <c r="BH651" s="242">
        <f t="shared" si="441"/>
        <v>0</v>
      </c>
      <c r="BI651" s="242">
        <f t="shared" si="442"/>
        <v>0</v>
      </c>
      <c r="BJ651" s="242">
        <f t="shared" si="443"/>
        <v>0</v>
      </c>
      <c r="BK651" s="351">
        <f t="shared" si="444"/>
        <v>0</v>
      </c>
      <c r="BL651" s="246">
        <f t="shared" si="445"/>
        <v>0</v>
      </c>
      <c r="BM651" s="243">
        <f t="shared" si="446"/>
        <v>0</v>
      </c>
      <c r="BN651" s="243">
        <f t="shared" si="447"/>
        <v>0</v>
      </c>
      <c r="BO651" s="247">
        <f t="shared" si="448"/>
        <v>0</v>
      </c>
      <c r="BP651" s="248">
        <f t="shared" si="449"/>
        <v>0</v>
      </c>
      <c r="BQ651" s="243">
        <f t="shared" si="450"/>
        <v>0</v>
      </c>
      <c r="BR651" s="243">
        <f t="shared" si="451"/>
        <v>0</v>
      </c>
      <c r="BS651" s="249">
        <f t="shared" si="452"/>
        <v>0</v>
      </c>
      <c r="BT651" s="255" t="str">
        <f t="shared" si="465"/>
        <v/>
      </c>
      <c r="BU651" s="350">
        <f t="shared" si="453"/>
        <v>0</v>
      </c>
      <c r="BV651" s="350">
        <f t="shared" si="454"/>
        <v>0</v>
      </c>
      <c r="BW651" s="350">
        <f t="shared" si="455"/>
        <v>0</v>
      </c>
      <c r="BX651" s="353">
        <f t="shared" si="456"/>
        <v>0</v>
      </c>
      <c r="BY651" s="246">
        <f t="shared" si="457"/>
        <v>0</v>
      </c>
      <c r="BZ651" s="243">
        <f t="shared" si="458"/>
        <v>0</v>
      </c>
      <c r="CA651" s="243">
        <f t="shared" si="459"/>
        <v>0</v>
      </c>
      <c r="CB651" s="247">
        <f t="shared" si="460"/>
        <v>0</v>
      </c>
      <c r="CC651" s="246">
        <f t="shared" si="461"/>
        <v>0</v>
      </c>
      <c r="CD651" s="243">
        <f t="shared" si="462"/>
        <v>0</v>
      </c>
      <c r="CE651" s="243">
        <f t="shared" si="463"/>
        <v>0</v>
      </c>
      <c r="CF651" s="243">
        <f t="shared" si="464"/>
        <v>0</v>
      </c>
    </row>
    <row r="652" spans="1:84" ht="20.100000000000001" customHeight="1" x14ac:dyDescent="0.15">
      <c r="A652" s="252">
        <f>IF(A651="",ROW()-3-COUNTBLANK($A$4:$A651),A651+1)</f>
        <v>649</v>
      </c>
      <c r="B652" s="253">
        <f>IF(A652="","",IF(B651="",ROW()-3-COUNTBLANK($B$4:$B651),B651+1))</f>
        <v>649</v>
      </c>
      <c r="C652" s="239" t="str">
        <f t="shared" si="429"/>
        <v>S</v>
      </c>
      <c r="D652" s="240"/>
      <c r="E652" s="241" t="str">
        <f>IF(D652="","",COUNTIF($D$4:D652,D652))</f>
        <v/>
      </c>
      <c r="F652" s="310" t="str">
        <f>IF(D652="","",VLOOKUP(D652,'様式A-2'!$B$10:$E$434,4,0))</f>
        <v/>
      </c>
      <c r="G652" s="241"/>
      <c r="H652" s="241"/>
      <c r="I652" s="241"/>
      <c r="J652" s="241"/>
      <c r="K652" s="241"/>
      <c r="L652" s="346"/>
      <c r="M652" s="346"/>
      <c r="N652" s="346"/>
      <c r="O652" s="346"/>
      <c r="P652" s="388"/>
      <c r="Q652" s="242">
        <f t="shared" si="430"/>
        <v>0</v>
      </c>
      <c r="R652" s="243">
        <f t="shared" si="431"/>
        <v>0</v>
      </c>
      <c r="S652" s="243" t="str">
        <f t="shared" si="432"/>
        <v/>
      </c>
      <c r="T652" s="241"/>
      <c r="U652" s="241" t="str">
        <f t="shared" si="433"/>
        <v/>
      </c>
      <c r="V652" s="241" t="str">
        <f t="shared" si="425"/>
        <v/>
      </c>
      <c r="W652" s="241"/>
      <c r="X652" s="241"/>
      <c r="Y652" s="241" t="str">
        <f t="shared" si="434"/>
        <v/>
      </c>
      <c r="Z652" s="241" t="str">
        <f t="shared" si="435"/>
        <v/>
      </c>
      <c r="AA652" s="241" t="str">
        <f t="shared" si="426"/>
        <v/>
      </c>
      <c r="AB652" s="241" t="str">
        <f t="shared" si="436"/>
        <v/>
      </c>
      <c r="AC652" s="241" t="str">
        <f t="shared" si="437"/>
        <v/>
      </c>
      <c r="AD652" s="241" t="str">
        <f t="shared" si="438"/>
        <v/>
      </c>
      <c r="AE652" s="241" t="str">
        <f t="shared" si="427"/>
        <v/>
      </c>
      <c r="AF652" s="241" t="str">
        <f t="shared" si="428"/>
        <v/>
      </c>
      <c r="AG652" s="241"/>
      <c r="AH652" s="242" t="str">
        <f t="shared" si="466"/>
        <v/>
      </c>
      <c r="AI652" s="242" t="str">
        <f t="shared" si="439"/>
        <v/>
      </c>
      <c r="BG652" s="245">
        <f t="shared" si="440"/>
        <v>0</v>
      </c>
      <c r="BH652" s="242">
        <f t="shared" si="441"/>
        <v>0</v>
      </c>
      <c r="BI652" s="242">
        <f t="shared" si="442"/>
        <v>0</v>
      </c>
      <c r="BJ652" s="242">
        <f t="shared" si="443"/>
        <v>0</v>
      </c>
      <c r="BK652" s="351">
        <f t="shared" si="444"/>
        <v>0</v>
      </c>
      <c r="BL652" s="246">
        <f t="shared" si="445"/>
        <v>0</v>
      </c>
      <c r="BM652" s="243">
        <f t="shared" si="446"/>
        <v>0</v>
      </c>
      <c r="BN652" s="243">
        <f t="shared" si="447"/>
        <v>0</v>
      </c>
      <c r="BO652" s="247">
        <f t="shared" si="448"/>
        <v>0</v>
      </c>
      <c r="BP652" s="248">
        <f t="shared" si="449"/>
        <v>0</v>
      </c>
      <c r="BQ652" s="243">
        <f t="shared" si="450"/>
        <v>0</v>
      </c>
      <c r="BR652" s="243">
        <f t="shared" si="451"/>
        <v>0</v>
      </c>
      <c r="BS652" s="249">
        <f t="shared" si="452"/>
        <v>0</v>
      </c>
      <c r="BT652" s="255" t="str">
        <f t="shared" si="465"/>
        <v/>
      </c>
      <c r="BU652" s="350">
        <f t="shared" si="453"/>
        <v>0</v>
      </c>
      <c r="BV652" s="350">
        <f t="shared" si="454"/>
        <v>0</v>
      </c>
      <c r="BW652" s="350">
        <f t="shared" si="455"/>
        <v>0</v>
      </c>
      <c r="BX652" s="353">
        <f t="shared" si="456"/>
        <v>0</v>
      </c>
      <c r="BY652" s="246">
        <f t="shared" si="457"/>
        <v>0</v>
      </c>
      <c r="BZ652" s="243">
        <f t="shared" si="458"/>
        <v>0</v>
      </c>
      <c r="CA652" s="243">
        <f t="shared" si="459"/>
        <v>0</v>
      </c>
      <c r="CB652" s="247">
        <f t="shared" si="460"/>
        <v>0</v>
      </c>
      <c r="CC652" s="246">
        <f t="shared" si="461"/>
        <v>0</v>
      </c>
      <c r="CD652" s="243">
        <f t="shared" si="462"/>
        <v>0</v>
      </c>
      <c r="CE652" s="243">
        <f t="shared" si="463"/>
        <v>0</v>
      </c>
      <c r="CF652" s="243">
        <f t="shared" si="464"/>
        <v>0</v>
      </c>
    </row>
    <row r="653" spans="1:84" ht="20.100000000000001" customHeight="1" x14ac:dyDescent="0.15">
      <c r="A653" s="252">
        <f>IF(A652="",ROW()-3-COUNTBLANK($A$4:$A652),A652+1)</f>
        <v>650</v>
      </c>
      <c r="B653" s="253">
        <f>IF(A653="","",IF(B652="",ROW()-3-COUNTBLANK($B$4:$B652),B652+1))</f>
        <v>650</v>
      </c>
      <c r="C653" s="239" t="str">
        <f t="shared" si="429"/>
        <v>S</v>
      </c>
      <c r="D653" s="240"/>
      <c r="E653" s="241" t="str">
        <f>IF(D653="","",COUNTIF($D$4:D653,D653))</f>
        <v/>
      </c>
      <c r="F653" s="310" t="str">
        <f>IF(D653="","",VLOOKUP(D653,'様式A-2'!$B$10:$E$434,4,0))</f>
        <v/>
      </c>
      <c r="G653" s="241"/>
      <c r="H653" s="241"/>
      <c r="I653" s="241"/>
      <c r="J653" s="241"/>
      <c r="K653" s="241"/>
      <c r="L653" s="346"/>
      <c r="M653" s="346"/>
      <c r="N653" s="346"/>
      <c r="O653" s="346"/>
      <c r="P653" s="388"/>
      <c r="Q653" s="242">
        <f t="shared" si="430"/>
        <v>0</v>
      </c>
      <c r="R653" s="243">
        <f t="shared" si="431"/>
        <v>0</v>
      </c>
      <c r="S653" s="243" t="str">
        <f t="shared" si="432"/>
        <v/>
      </c>
      <c r="T653" s="241"/>
      <c r="U653" s="241" t="str">
        <f t="shared" si="433"/>
        <v/>
      </c>
      <c r="V653" s="241" t="str">
        <f t="shared" si="425"/>
        <v/>
      </c>
      <c r="W653" s="241"/>
      <c r="X653" s="241"/>
      <c r="Y653" s="241" t="str">
        <f t="shared" si="434"/>
        <v/>
      </c>
      <c r="Z653" s="241" t="str">
        <f t="shared" si="435"/>
        <v/>
      </c>
      <c r="AA653" s="241" t="str">
        <f t="shared" si="426"/>
        <v/>
      </c>
      <c r="AB653" s="241" t="str">
        <f t="shared" si="436"/>
        <v/>
      </c>
      <c r="AC653" s="241" t="str">
        <f t="shared" si="437"/>
        <v/>
      </c>
      <c r="AD653" s="241" t="str">
        <f t="shared" si="438"/>
        <v/>
      </c>
      <c r="AE653" s="241" t="str">
        <f t="shared" si="427"/>
        <v/>
      </c>
      <c r="AF653" s="241" t="str">
        <f t="shared" si="428"/>
        <v/>
      </c>
      <c r="AG653" s="241"/>
      <c r="AH653" s="242" t="str">
        <f t="shared" si="466"/>
        <v/>
      </c>
      <c r="AI653" s="242" t="str">
        <f t="shared" si="439"/>
        <v/>
      </c>
      <c r="BG653" s="245">
        <f t="shared" si="440"/>
        <v>0</v>
      </c>
      <c r="BH653" s="242">
        <f t="shared" si="441"/>
        <v>0</v>
      </c>
      <c r="BI653" s="242">
        <f t="shared" si="442"/>
        <v>0</v>
      </c>
      <c r="BJ653" s="242">
        <f t="shared" si="443"/>
        <v>0</v>
      </c>
      <c r="BK653" s="351">
        <f t="shared" si="444"/>
        <v>0</v>
      </c>
      <c r="BL653" s="246">
        <f t="shared" si="445"/>
        <v>0</v>
      </c>
      <c r="BM653" s="243">
        <f t="shared" si="446"/>
        <v>0</v>
      </c>
      <c r="BN653" s="243">
        <f t="shared" si="447"/>
        <v>0</v>
      </c>
      <c r="BO653" s="247">
        <f t="shared" si="448"/>
        <v>0</v>
      </c>
      <c r="BP653" s="248">
        <f t="shared" si="449"/>
        <v>0</v>
      </c>
      <c r="BQ653" s="243">
        <f t="shared" si="450"/>
        <v>0</v>
      </c>
      <c r="BR653" s="243">
        <f t="shared" si="451"/>
        <v>0</v>
      </c>
      <c r="BS653" s="249">
        <f t="shared" si="452"/>
        <v>0</v>
      </c>
      <c r="BT653" s="255" t="str">
        <f t="shared" si="465"/>
        <v/>
      </c>
      <c r="BU653" s="350">
        <f t="shared" si="453"/>
        <v>0</v>
      </c>
      <c r="BV653" s="350">
        <f t="shared" si="454"/>
        <v>0</v>
      </c>
      <c r="BW653" s="350">
        <f t="shared" si="455"/>
        <v>0</v>
      </c>
      <c r="BX653" s="353">
        <f t="shared" si="456"/>
        <v>0</v>
      </c>
      <c r="BY653" s="246">
        <f t="shared" si="457"/>
        <v>0</v>
      </c>
      <c r="BZ653" s="243">
        <f t="shared" si="458"/>
        <v>0</v>
      </c>
      <c r="CA653" s="243">
        <f t="shared" si="459"/>
        <v>0</v>
      </c>
      <c r="CB653" s="247">
        <f t="shared" si="460"/>
        <v>0</v>
      </c>
      <c r="CC653" s="246">
        <f t="shared" si="461"/>
        <v>0</v>
      </c>
      <c r="CD653" s="243">
        <f t="shared" si="462"/>
        <v>0</v>
      </c>
      <c r="CE653" s="243">
        <f t="shared" si="463"/>
        <v>0</v>
      </c>
      <c r="CF653" s="243">
        <f t="shared" si="464"/>
        <v>0</v>
      </c>
    </row>
    <row r="654" spans="1:84" ht="20.100000000000001" customHeight="1" x14ac:dyDescent="0.15">
      <c r="A654" s="252">
        <f>IF(A653="",ROW()-3-COUNTBLANK($A$4:$A653),A653+1)</f>
        <v>651</v>
      </c>
      <c r="B654" s="253">
        <f>IF(A654="","",IF(B653="",ROW()-3-COUNTBLANK($B$4:$B653),B653+1))</f>
        <v>651</v>
      </c>
      <c r="C654" s="239" t="str">
        <f t="shared" si="429"/>
        <v>S</v>
      </c>
      <c r="D654" s="240"/>
      <c r="E654" s="241" t="str">
        <f>IF(D654="","",COUNTIF($D$4:D654,D654))</f>
        <v/>
      </c>
      <c r="F654" s="310" t="str">
        <f>IF(D654="","",VLOOKUP(D654,'様式A-2'!$B$10:$E$434,4,0))</f>
        <v/>
      </c>
      <c r="G654" s="241"/>
      <c r="H654" s="241"/>
      <c r="I654" s="241"/>
      <c r="J654" s="241"/>
      <c r="K654" s="241"/>
      <c r="L654" s="346"/>
      <c r="M654" s="346"/>
      <c r="N654" s="346"/>
      <c r="O654" s="346"/>
      <c r="P654" s="388"/>
      <c r="Q654" s="242">
        <f t="shared" si="430"/>
        <v>0</v>
      </c>
      <c r="R654" s="243">
        <f t="shared" si="431"/>
        <v>0</v>
      </c>
      <c r="S654" s="243" t="str">
        <f t="shared" si="432"/>
        <v/>
      </c>
      <c r="T654" s="241"/>
      <c r="U654" s="241" t="str">
        <f t="shared" si="433"/>
        <v/>
      </c>
      <c r="V654" s="241" t="str">
        <f t="shared" si="425"/>
        <v/>
      </c>
      <c r="W654" s="241"/>
      <c r="X654" s="241"/>
      <c r="Y654" s="241" t="str">
        <f t="shared" si="434"/>
        <v/>
      </c>
      <c r="Z654" s="241" t="str">
        <f t="shared" si="435"/>
        <v/>
      </c>
      <c r="AA654" s="241" t="str">
        <f t="shared" si="426"/>
        <v/>
      </c>
      <c r="AB654" s="241" t="str">
        <f t="shared" si="436"/>
        <v/>
      </c>
      <c r="AC654" s="241" t="str">
        <f t="shared" si="437"/>
        <v/>
      </c>
      <c r="AD654" s="241" t="str">
        <f t="shared" si="438"/>
        <v/>
      </c>
      <c r="AE654" s="241" t="str">
        <f t="shared" si="427"/>
        <v/>
      </c>
      <c r="AF654" s="241" t="str">
        <f t="shared" si="428"/>
        <v/>
      </c>
      <c r="AG654" s="241"/>
      <c r="AH654" s="242" t="str">
        <f t="shared" si="466"/>
        <v/>
      </c>
      <c r="AI654" s="242" t="str">
        <f t="shared" si="439"/>
        <v/>
      </c>
      <c r="BG654" s="245">
        <f t="shared" si="440"/>
        <v>0</v>
      </c>
      <c r="BH654" s="242">
        <f t="shared" si="441"/>
        <v>0</v>
      </c>
      <c r="BI654" s="242">
        <f t="shared" si="442"/>
        <v>0</v>
      </c>
      <c r="BJ654" s="242">
        <f t="shared" si="443"/>
        <v>0</v>
      </c>
      <c r="BK654" s="351">
        <f t="shared" si="444"/>
        <v>0</v>
      </c>
      <c r="BL654" s="246">
        <f t="shared" si="445"/>
        <v>0</v>
      </c>
      <c r="BM654" s="243">
        <f t="shared" si="446"/>
        <v>0</v>
      </c>
      <c r="BN654" s="243">
        <f t="shared" si="447"/>
        <v>0</v>
      </c>
      <c r="BO654" s="247">
        <f t="shared" si="448"/>
        <v>0</v>
      </c>
      <c r="BP654" s="248">
        <f t="shared" si="449"/>
        <v>0</v>
      </c>
      <c r="BQ654" s="243">
        <f t="shared" si="450"/>
        <v>0</v>
      </c>
      <c r="BR654" s="243">
        <f t="shared" si="451"/>
        <v>0</v>
      </c>
      <c r="BS654" s="249">
        <f t="shared" si="452"/>
        <v>0</v>
      </c>
      <c r="BT654" s="255" t="str">
        <f t="shared" si="465"/>
        <v/>
      </c>
      <c r="BU654" s="350">
        <f t="shared" si="453"/>
        <v>0</v>
      </c>
      <c r="BV654" s="350">
        <f t="shared" si="454"/>
        <v>0</v>
      </c>
      <c r="BW654" s="350">
        <f t="shared" si="455"/>
        <v>0</v>
      </c>
      <c r="BX654" s="353">
        <f t="shared" si="456"/>
        <v>0</v>
      </c>
      <c r="BY654" s="246">
        <f t="shared" si="457"/>
        <v>0</v>
      </c>
      <c r="BZ654" s="243">
        <f t="shared" si="458"/>
        <v>0</v>
      </c>
      <c r="CA654" s="243">
        <f t="shared" si="459"/>
        <v>0</v>
      </c>
      <c r="CB654" s="247">
        <f t="shared" si="460"/>
        <v>0</v>
      </c>
      <c r="CC654" s="246">
        <f t="shared" si="461"/>
        <v>0</v>
      </c>
      <c r="CD654" s="243">
        <f t="shared" si="462"/>
        <v>0</v>
      </c>
      <c r="CE654" s="243">
        <f t="shared" si="463"/>
        <v>0</v>
      </c>
      <c r="CF654" s="243">
        <f t="shared" si="464"/>
        <v>0</v>
      </c>
    </row>
    <row r="655" spans="1:84" ht="20.100000000000001" customHeight="1" x14ac:dyDescent="0.15">
      <c r="A655" s="252">
        <f>IF(A654="",ROW()-3-COUNTBLANK($A$4:$A654),A654+1)</f>
        <v>652</v>
      </c>
      <c r="B655" s="253">
        <f>IF(A655="","",IF(B654="",ROW()-3-COUNTBLANK($B$4:$B654),B654+1))</f>
        <v>652</v>
      </c>
      <c r="C655" s="239" t="str">
        <f t="shared" si="429"/>
        <v>S</v>
      </c>
      <c r="D655" s="240"/>
      <c r="E655" s="241" t="str">
        <f>IF(D655="","",COUNTIF($D$4:D655,D655))</f>
        <v/>
      </c>
      <c r="F655" s="310" t="str">
        <f>IF(D655="","",VLOOKUP(D655,'様式A-2'!$B$10:$E$434,4,0))</f>
        <v/>
      </c>
      <c r="G655" s="241"/>
      <c r="H655" s="241"/>
      <c r="I655" s="241"/>
      <c r="J655" s="241"/>
      <c r="K655" s="241"/>
      <c r="L655" s="346"/>
      <c r="M655" s="346"/>
      <c r="N655" s="346"/>
      <c r="O655" s="346"/>
      <c r="P655" s="388"/>
      <c r="Q655" s="242">
        <f t="shared" si="430"/>
        <v>0</v>
      </c>
      <c r="R655" s="243">
        <f t="shared" si="431"/>
        <v>0</v>
      </c>
      <c r="S655" s="243" t="str">
        <f t="shared" si="432"/>
        <v/>
      </c>
      <c r="T655" s="241"/>
      <c r="U655" s="241" t="str">
        <f t="shared" si="433"/>
        <v/>
      </c>
      <c r="V655" s="241" t="str">
        <f t="shared" ref="V655:V718" si="467">IF(D655="","",IF(U655="対策区分判定Ⅳ","Ⅳ",IF(U655="対策区分判定Ⅲ","Ⅲ",IF(OR(U655="対策区分判定Ⅱa",U655="対策区分判定Ⅱb"),"Ⅱ",IF(U655="対策区分判定Ⅰ","Ⅰ","－")))))</f>
        <v/>
      </c>
      <c r="W655" s="241"/>
      <c r="X655" s="241"/>
      <c r="Y655" s="241" t="str">
        <f t="shared" si="434"/>
        <v/>
      </c>
      <c r="Z655" s="241" t="str">
        <f t="shared" si="435"/>
        <v/>
      </c>
      <c r="AA655" s="241" t="str">
        <f t="shared" si="426"/>
        <v/>
      </c>
      <c r="AB655" s="241" t="str">
        <f t="shared" si="436"/>
        <v/>
      </c>
      <c r="AC655" s="241" t="str">
        <f t="shared" si="437"/>
        <v/>
      </c>
      <c r="AD655" s="241" t="str">
        <f t="shared" si="438"/>
        <v/>
      </c>
      <c r="AE655" s="241" t="str">
        <f t="shared" si="427"/>
        <v/>
      </c>
      <c r="AF655" s="241" t="str">
        <f t="shared" si="428"/>
        <v/>
      </c>
      <c r="AG655" s="241"/>
      <c r="AH655" s="242" t="str">
        <f t="shared" si="466"/>
        <v/>
      </c>
      <c r="AI655" s="242" t="str">
        <f t="shared" si="439"/>
        <v/>
      </c>
      <c r="BG655" s="245">
        <f t="shared" si="440"/>
        <v>0</v>
      </c>
      <c r="BH655" s="242">
        <f t="shared" si="441"/>
        <v>0</v>
      </c>
      <c r="BI655" s="242">
        <f t="shared" si="442"/>
        <v>0</v>
      </c>
      <c r="BJ655" s="242">
        <f t="shared" si="443"/>
        <v>0</v>
      </c>
      <c r="BK655" s="351">
        <f t="shared" si="444"/>
        <v>0</v>
      </c>
      <c r="BL655" s="246">
        <f t="shared" si="445"/>
        <v>0</v>
      </c>
      <c r="BM655" s="243">
        <f t="shared" si="446"/>
        <v>0</v>
      </c>
      <c r="BN655" s="243">
        <f t="shared" si="447"/>
        <v>0</v>
      </c>
      <c r="BO655" s="247">
        <f t="shared" si="448"/>
        <v>0</v>
      </c>
      <c r="BP655" s="248">
        <f t="shared" si="449"/>
        <v>0</v>
      </c>
      <c r="BQ655" s="243">
        <f t="shared" si="450"/>
        <v>0</v>
      </c>
      <c r="BR655" s="243">
        <f t="shared" si="451"/>
        <v>0</v>
      </c>
      <c r="BS655" s="249">
        <f t="shared" si="452"/>
        <v>0</v>
      </c>
      <c r="BT655" s="255" t="str">
        <f t="shared" si="465"/>
        <v/>
      </c>
      <c r="BU655" s="350">
        <f t="shared" si="453"/>
        <v>0</v>
      </c>
      <c r="BV655" s="350">
        <f t="shared" si="454"/>
        <v>0</v>
      </c>
      <c r="BW655" s="350">
        <f t="shared" si="455"/>
        <v>0</v>
      </c>
      <c r="BX655" s="353">
        <f t="shared" si="456"/>
        <v>0</v>
      </c>
      <c r="BY655" s="246">
        <f t="shared" si="457"/>
        <v>0</v>
      </c>
      <c r="BZ655" s="243">
        <f t="shared" si="458"/>
        <v>0</v>
      </c>
      <c r="CA655" s="243">
        <f t="shared" si="459"/>
        <v>0</v>
      </c>
      <c r="CB655" s="247">
        <f t="shared" si="460"/>
        <v>0</v>
      </c>
      <c r="CC655" s="246">
        <f t="shared" si="461"/>
        <v>0</v>
      </c>
      <c r="CD655" s="243">
        <f t="shared" si="462"/>
        <v>0</v>
      </c>
      <c r="CE655" s="243">
        <f t="shared" si="463"/>
        <v>0</v>
      </c>
      <c r="CF655" s="243">
        <f t="shared" si="464"/>
        <v>0</v>
      </c>
    </row>
    <row r="656" spans="1:84" ht="20.100000000000001" customHeight="1" x14ac:dyDescent="0.15">
      <c r="A656" s="252">
        <f>IF(A655="",ROW()-3-COUNTBLANK($A$4:$A655),A655+1)</f>
        <v>653</v>
      </c>
      <c r="B656" s="253">
        <f>IF(A656="","",IF(B655="",ROW()-3-COUNTBLANK($B$4:$B655),B655+1))</f>
        <v>653</v>
      </c>
      <c r="C656" s="239" t="str">
        <f t="shared" si="429"/>
        <v>S</v>
      </c>
      <c r="D656" s="240"/>
      <c r="E656" s="241" t="str">
        <f>IF(D656="","",COUNTIF($D$4:D656,D656))</f>
        <v/>
      </c>
      <c r="F656" s="310" t="str">
        <f>IF(D656="","",VLOOKUP(D656,'様式A-2'!$B$10:$E$434,4,0))</f>
        <v/>
      </c>
      <c r="G656" s="241"/>
      <c r="H656" s="241"/>
      <c r="I656" s="241"/>
      <c r="J656" s="241"/>
      <c r="K656" s="241"/>
      <c r="L656" s="346"/>
      <c r="M656" s="346"/>
      <c r="N656" s="346"/>
      <c r="O656" s="346"/>
      <c r="P656" s="388"/>
      <c r="Q656" s="242">
        <f t="shared" si="430"/>
        <v>0</v>
      </c>
      <c r="R656" s="243">
        <f t="shared" si="431"/>
        <v>0</v>
      </c>
      <c r="S656" s="243" t="str">
        <f t="shared" si="432"/>
        <v/>
      </c>
      <c r="T656" s="241"/>
      <c r="U656" s="241" t="str">
        <f t="shared" si="433"/>
        <v/>
      </c>
      <c r="V656" s="241" t="str">
        <f t="shared" si="467"/>
        <v/>
      </c>
      <c r="W656" s="241"/>
      <c r="X656" s="241"/>
      <c r="Y656" s="241" t="str">
        <f t="shared" si="434"/>
        <v/>
      </c>
      <c r="Z656" s="241" t="str">
        <f t="shared" si="435"/>
        <v/>
      </c>
      <c r="AA656" s="241" t="str">
        <f t="shared" si="426"/>
        <v/>
      </c>
      <c r="AB656" s="241" t="str">
        <f t="shared" si="436"/>
        <v/>
      </c>
      <c r="AC656" s="241" t="str">
        <f t="shared" si="437"/>
        <v/>
      </c>
      <c r="AD656" s="241" t="str">
        <f t="shared" si="438"/>
        <v/>
      </c>
      <c r="AE656" s="241" t="str">
        <f t="shared" si="427"/>
        <v/>
      </c>
      <c r="AF656" s="241" t="str">
        <f t="shared" si="428"/>
        <v/>
      </c>
      <c r="AG656" s="241"/>
      <c r="AH656" s="242" t="str">
        <f t="shared" si="466"/>
        <v/>
      </c>
      <c r="AI656" s="242" t="str">
        <f t="shared" si="439"/>
        <v/>
      </c>
      <c r="BG656" s="245">
        <f t="shared" si="440"/>
        <v>0</v>
      </c>
      <c r="BH656" s="242">
        <f t="shared" si="441"/>
        <v>0</v>
      </c>
      <c r="BI656" s="242">
        <f t="shared" si="442"/>
        <v>0</v>
      </c>
      <c r="BJ656" s="242">
        <f t="shared" si="443"/>
        <v>0</v>
      </c>
      <c r="BK656" s="351">
        <f t="shared" si="444"/>
        <v>0</v>
      </c>
      <c r="BL656" s="246">
        <f t="shared" si="445"/>
        <v>0</v>
      </c>
      <c r="BM656" s="243">
        <f t="shared" si="446"/>
        <v>0</v>
      </c>
      <c r="BN656" s="243">
        <f t="shared" si="447"/>
        <v>0</v>
      </c>
      <c r="BO656" s="247">
        <f t="shared" si="448"/>
        <v>0</v>
      </c>
      <c r="BP656" s="248">
        <f t="shared" si="449"/>
        <v>0</v>
      </c>
      <c r="BQ656" s="243">
        <f t="shared" si="450"/>
        <v>0</v>
      </c>
      <c r="BR656" s="243">
        <f t="shared" si="451"/>
        <v>0</v>
      </c>
      <c r="BS656" s="249">
        <f t="shared" si="452"/>
        <v>0</v>
      </c>
      <c r="BT656" s="255" t="str">
        <f t="shared" si="465"/>
        <v/>
      </c>
      <c r="BU656" s="350">
        <f t="shared" si="453"/>
        <v>0</v>
      </c>
      <c r="BV656" s="350">
        <f t="shared" si="454"/>
        <v>0</v>
      </c>
      <c r="BW656" s="350">
        <f t="shared" si="455"/>
        <v>0</v>
      </c>
      <c r="BX656" s="353">
        <f t="shared" si="456"/>
        <v>0</v>
      </c>
      <c r="BY656" s="246">
        <f t="shared" si="457"/>
        <v>0</v>
      </c>
      <c r="BZ656" s="243">
        <f t="shared" si="458"/>
        <v>0</v>
      </c>
      <c r="CA656" s="243">
        <f t="shared" si="459"/>
        <v>0</v>
      </c>
      <c r="CB656" s="247">
        <f t="shared" si="460"/>
        <v>0</v>
      </c>
      <c r="CC656" s="246">
        <f t="shared" si="461"/>
        <v>0</v>
      </c>
      <c r="CD656" s="243">
        <f t="shared" si="462"/>
        <v>0</v>
      </c>
      <c r="CE656" s="243">
        <f t="shared" si="463"/>
        <v>0</v>
      </c>
      <c r="CF656" s="243">
        <f t="shared" si="464"/>
        <v>0</v>
      </c>
    </row>
    <row r="657" spans="1:84" ht="20.100000000000001" customHeight="1" x14ac:dyDescent="0.15">
      <c r="A657" s="252">
        <f>IF(A656="",ROW()-3-COUNTBLANK($A$4:$A656),A656+1)</f>
        <v>654</v>
      </c>
      <c r="B657" s="253">
        <f>IF(A657="","",IF(B656="",ROW()-3-COUNTBLANK($B$4:$B656),B656+1))</f>
        <v>654</v>
      </c>
      <c r="C657" s="239" t="str">
        <f t="shared" si="429"/>
        <v>S</v>
      </c>
      <c r="D657" s="240"/>
      <c r="E657" s="241" t="str">
        <f>IF(D657="","",COUNTIF($D$4:D657,D657))</f>
        <v/>
      </c>
      <c r="F657" s="310" t="str">
        <f>IF(D657="","",VLOOKUP(D657,'様式A-2'!$B$10:$E$434,4,0))</f>
        <v/>
      </c>
      <c r="G657" s="241"/>
      <c r="H657" s="241"/>
      <c r="I657" s="241"/>
      <c r="J657" s="241"/>
      <c r="K657" s="241"/>
      <c r="L657" s="346"/>
      <c r="M657" s="346"/>
      <c r="N657" s="346"/>
      <c r="O657" s="346"/>
      <c r="P657" s="388"/>
      <c r="Q657" s="242">
        <f t="shared" si="430"/>
        <v>0</v>
      </c>
      <c r="R657" s="243">
        <f t="shared" si="431"/>
        <v>0</v>
      </c>
      <c r="S657" s="243" t="str">
        <f t="shared" si="432"/>
        <v/>
      </c>
      <c r="T657" s="241"/>
      <c r="U657" s="241" t="str">
        <f t="shared" si="433"/>
        <v/>
      </c>
      <c r="V657" s="241" t="str">
        <f t="shared" si="467"/>
        <v/>
      </c>
      <c r="W657" s="241"/>
      <c r="X657" s="241"/>
      <c r="Y657" s="241" t="str">
        <f t="shared" si="434"/>
        <v/>
      </c>
      <c r="Z657" s="241" t="str">
        <f t="shared" si="435"/>
        <v/>
      </c>
      <c r="AA657" s="241" t="str">
        <f t="shared" si="426"/>
        <v/>
      </c>
      <c r="AB657" s="241" t="str">
        <f t="shared" si="436"/>
        <v/>
      </c>
      <c r="AC657" s="241" t="str">
        <f t="shared" si="437"/>
        <v/>
      </c>
      <c r="AD657" s="241" t="str">
        <f t="shared" si="438"/>
        <v/>
      </c>
      <c r="AE657" s="241" t="str">
        <f t="shared" si="427"/>
        <v/>
      </c>
      <c r="AF657" s="241" t="str">
        <f t="shared" si="428"/>
        <v/>
      </c>
      <c r="AG657" s="241"/>
      <c r="AH657" s="242" t="str">
        <f t="shared" si="466"/>
        <v/>
      </c>
      <c r="AI657" s="242" t="str">
        <f t="shared" si="439"/>
        <v/>
      </c>
      <c r="BG657" s="245">
        <f t="shared" si="440"/>
        <v>0</v>
      </c>
      <c r="BH657" s="242">
        <f t="shared" si="441"/>
        <v>0</v>
      </c>
      <c r="BI657" s="242">
        <f t="shared" si="442"/>
        <v>0</v>
      </c>
      <c r="BJ657" s="242">
        <f t="shared" si="443"/>
        <v>0</v>
      </c>
      <c r="BK657" s="351">
        <f t="shared" si="444"/>
        <v>0</v>
      </c>
      <c r="BL657" s="246">
        <f t="shared" si="445"/>
        <v>0</v>
      </c>
      <c r="BM657" s="243">
        <f t="shared" si="446"/>
        <v>0</v>
      </c>
      <c r="BN657" s="243">
        <f t="shared" si="447"/>
        <v>0</v>
      </c>
      <c r="BO657" s="247">
        <f t="shared" si="448"/>
        <v>0</v>
      </c>
      <c r="BP657" s="248">
        <f t="shared" si="449"/>
        <v>0</v>
      </c>
      <c r="BQ657" s="243">
        <f t="shared" si="450"/>
        <v>0</v>
      </c>
      <c r="BR657" s="243">
        <f t="shared" si="451"/>
        <v>0</v>
      </c>
      <c r="BS657" s="249">
        <f t="shared" si="452"/>
        <v>0</v>
      </c>
      <c r="BT657" s="255" t="str">
        <f t="shared" si="465"/>
        <v/>
      </c>
      <c r="BU657" s="350">
        <f t="shared" si="453"/>
        <v>0</v>
      </c>
      <c r="BV657" s="350">
        <f t="shared" si="454"/>
        <v>0</v>
      </c>
      <c r="BW657" s="350">
        <f t="shared" si="455"/>
        <v>0</v>
      </c>
      <c r="BX657" s="353">
        <f t="shared" si="456"/>
        <v>0</v>
      </c>
      <c r="BY657" s="246">
        <f t="shared" si="457"/>
        <v>0</v>
      </c>
      <c r="BZ657" s="243">
        <f t="shared" si="458"/>
        <v>0</v>
      </c>
      <c r="CA657" s="243">
        <f t="shared" si="459"/>
        <v>0</v>
      </c>
      <c r="CB657" s="247">
        <f t="shared" si="460"/>
        <v>0</v>
      </c>
      <c r="CC657" s="246">
        <f t="shared" si="461"/>
        <v>0</v>
      </c>
      <c r="CD657" s="243">
        <f t="shared" si="462"/>
        <v>0</v>
      </c>
      <c r="CE657" s="243">
        <f t="shared" si="463"/>
        <v>0</v>
      </c>
      <c r="CF657" s="243">
        <f t="shared" si="464"/>
        <v>0</v>
      </c>
    </row>
    <row r="658" spans="1:84" ht="20.100000000000001" customHeight="1" x14ac:dyDescent="0.15">
      <c r="A658" s="252">
        <f>IF(A657="",ROW()-3-COUNTBLANK($A$4:$A657),A657+1)</f>
        <v>655</v>
      </c>
      <c r="B658" s="253">
        <f>IF(A658="","",IF(B657="",ROW()-3-COUNTBLANK($B$4:$B657),B657+1))</f>
        <v>655</v>
      </c>
      <c r="C658" s="239" t="str">
        <f t="shared" si="429"/>
        <v>S</v>
      </c>
      <c r="D658" s="240"/>
      <c r="E658" s="241" t="str">
        <f>IF(D658="","",COUNTIF($D$4:D658,D658))</f>
        <v/>
      </c>
      <c r="F658" s="310" t="str">
        <f>IF(D658="","",VLOOKUP(D658,'様式A-2'!$B$10:$E$434,4,0))</f>
        <v/>
      </c>
      <c r="G658" s="241"/>
      <c r="H658" s="241"/>
      <c r="I658" s="241"/>
      <c r="J658" s="241"/>
      <c r="K658" s="241"/>
      <c r="L658" s="346"/>
      <c r="M658" s="346"/>
      <c r="N658" s="346"/>
      <c r="O658" s="346"/>
      <c r="P658" s="388"/>
      <c r="Q658" s="242">
        <f t="shared" si="430"/>
        <v>0</v>
      </c>
      <c r="R658" s="243">
        <f t="shared" si="431"/>
        <v>0</v>
      </c>
      <c r="S658" s="243" t="str">
        <f t="shared" si="432"/>
        <v/>
      </c>
      <c r="T658" s="241"/>
      <c r="U658" s="241" t="str">
        <f t="shared" si="433"/>
        <v/>
      </c>
      <c r="V658" s="241" t="str">
        <f t="shared" si="467"/>
        <v/>
      </c>
      <c r="W658" s="241"/>
      <c r="X658" s="241"/>
      <c r="Y658" s="241" t="str">
        <f t="shared" si="434"/>
        <v/>
      </c>
      <c r="Z658" s="241" t="str">
        <f t="shared" si="435"/>
        <v/>
      </c>
      <c r="AA658" s="241" t="str">
        <f t="shared" si="426"/>
        <v/>
      </c>
      <c r="AB658" s="241" t="str">
        <f t="shared" si="436"/>
        <v/>
      </c>
      <c r="AC658" s="241" t="str">
        <f t="shared" si="437"/>
        <v/>
      </c>
      <c r="AD658" s="241" t="str">
        <f t="shared" si="438"/>
        <v/>
      </c>
      <c r="AE658" s="241" t="str">
        <f t="shared" si="427"/>
        <v/>
      </c>
      <c r="AF658" s="241" t="str">
        <f t="shared" si="428"/>
        <v/>
      </c>
      <c r="AG658" s="241"/>
      <c r="AH658" s="242" t="str">
        <f t="shared" si="466"/>
        <v/>
      </c>
      <c r="AI658" s="242" t="str">
        <f t="shared" si="439"/>
        <v/>
      </c>
      <c r="BG658" s="245">
        <f t="shared" si="440"/>
        <v>0</v>
      </c>
      <c r="BH658" s="242">
        <f t="shared" si="441"/>
        <v>0</v>
      </c>
      <c r="BI658" s="242">
        <f t="shared" si="442"/>
        <v>0</v>
      </c>
      <c r="BJ658" s="242">
        <f t="shared" si="443"/>
        <v>0</v>
      </c>
      <c r="BK658" s="351">
        <f t="shared" si="444"/>
        <v>0</v>
      </c>
      <c r="BL658" s="246">
        <f t="shared" si="445"/>
        <v>0</v>
      </c>
      <c r="BM658" s="243">
        <f t="shared" si="446"/>
        <v>0</v>
      </c>
      <c r="BN658" s="243">
        <f t="shared" si="447"/>
        <v>0</v>
      </c>
      <c r="BO658" s="247">
        <f t="shared" si="448"/>
        <v>0</v>
      </c>
      <c r="BP658" s="248">
        <f t="shared" si="449"/>
        <v>0</v>
      </c>
      <c r="BQ658" s="243">
        <f t="shared" si="450"/>
        <v>0</v>
      </c>
      <c r="BR658" s="243">
        <f t="shared" si="451"/>
        <v>0</v>
      </c>
      <c r="BS658" s="249">
        <f t="shared" si="452"/>
        <v>0</v>
      </c>
      <c r="BT658" s="255" t="str">
        <f t="shared" si="465"/>
        <v/>
      </c>
      <c r="BU658" s="350">
        <f t="shared" si="453"/>
        <v>0</v>
      </c>
      <c r="BV658" s="350">
        <f t="shared" si="454"/>
        <v>0</v>
      </c>
      <c r="BW658" s="350">
        <f t="shared" si="455"/>
        <v>0</v>
      </c>
      <c r="BX658" s="353">
        <f t="shared" si="456"/>
        <v>0</v>
      </c>
      <c r="BY658" s="246">
        <f t="shared" si="457"/>
        <v>0</v>
      </c>
      <c r="BZ658" s="243">
        <f t="shared" si="458"/>
        <v>0</v>
      </c>
      <c r="CA658" s="243">
        <f t="shared" si="459"/>
        <v>0</v>
      </c>
      <c r="CB658" s="247">
        <f t="shared" si="460"/>
        <v>0</v>
      </c>
      <c r="CC658" s="246">
        <f t="shared" si="461"/>
        <v>0</v>
      </c>
      <c r="CD658" s="243">
        <f t="shared" si="462"/>
        <v>0</v>
      </c>
      <c r="CE658" s="243">
        <f t="shared" si="463"/>
        <v>0</v>
      </c>
      <c r="CF658" s="243">
        <f t="shared" si="464"/>
        <v>0</v>
      </c>
    </row>
    <row r="659" spans="1:84" ht="20.100000000000001" customHeight="1" x14ac:dyDescent="0.15">
      <c r="A659" s="252">
        <f>IF(A658="",ROW()-3-COUNTBLANK($A$4:$A658),A658+1)</f>
        <v>656</v>
      </c>
      <c r="B659" s="253">
        <f>IF(A659="","",IF(B658="",ROW()-3-COUNTBLANK($B$4:$B658),B658+1))</f>
        <v>656</v>
      </c>
      <c r="C659" s="239" t="str">
        <f t="shared" si="429"/>
        <v>S</v>
      </c>
      <c r="D659" s="240"/>
      <c r="E659" s="241" t="str">
        <f>IF(D659="","",COUNTIF($D$4:D659,D659))</f>
        <v/>
      </c>
      <c r="F659" s="310" t="str">
        <f>IF(D659="","",VLOOKUP(D659,'様式A-2'!$B$10:$E$434,4,0))</f>
        <v/>
      </c>
      <c r="G659" s="241"/>
      <c r="H659" s="241"/>
      <c r="I659" s="241"/>
      <c r="J659" s="241"/>
      <c r="K659" s="241"/>
      <c r="L659" s="346"/>
      <c r="M659" s="346"/>
      <c r="N659" s="346"/>
      <c r="O659" s="346"/>
      <c r="P659" s="388"/>
      <c r="Q659" s="242">
        <f t="shared" si="430"/>
        <v>0</v>
      </c>
      <c r="R659" s="243">
        <f t="shared" si="431"/>
        <v>0</v>
      </c>
      <c r="S659" s="243" t="str">
        <f t="shared" si="432"/>
        <v/>
      </c>
      <c r="T659" s="241"/>
      <c r="U659" s="241" t="str">
        <f t="shared" si="433"/>
        <v/>
      </c>
      <c r="V659" s="241" t="str">
        <f t="shared" si="467"/>
        <v/>
      </c>
      <c r="W659" s="241"/>
      <c r="X659" s="241"/>
      <c r="Y659" s="241" t="str">
        <f t="shared" si="434"/>
        <v/>
      </c>
      <c r="Z659" s="241" t="str">
        <f t="shared" si="435"/>
        <v/>
      </c>
      <c r="AA659" s="241" t="str">
        <f t="shared" si="426"/>
        <v/>
      </c>
      <c r="AB659" s="241" t="str">
        <f t="shared" si="436"/>
        <v/>
      </c>
      <c r="AC659" s="241" t="str">
        <f t="shared" si="437"/>
        <v/>
      </c>
      <c r="AD659" s="241" t="str">
        <f t="shared" si="438"/>
        <v/>
      </c>
      <c r="AE659" s="241" t="str">
        <f t="shared" si="427"/>
        <v/>
      </c>
      <c r="AF659" s="241" t="str">
        <f t="shared" si="428"/>
        <v/>
      </c>
      <c r="AG659" s="241"/>
      <c r="AH659" s="242" t="str">
        <f t="shared" si="466"/>
        <v/>
      </c>
      <c r="AI659" s="242" t="str">
        <f t="shared" si="439"/>
        <v/>
      </c>
      <c r="BG659" s="245">
        <f t="shared" si="440"/>
        <v>0</v>
      </c>
      <c r="BH659" s="242">
        <f t="shared" si="441"/>
        <v>0</v>
      </c>
      <c r="BI659" s="242">
        <f t="shared" si="442"/>
        <v>0</v>
      </c>
      <c r="BJ659" s="242">
        <f t="shared" si="443"/>
        <v>0</v>
      </c>
      <c r="BK659" s="351">
        <f t="shared" si="444"/>
        <v>0</v>
      </c>
      <c r="BL659" s="246">
        <f t="shared" si="445"/>
        <v>0</v>
      </c>
      <c r="BM659" s="243">
        <f t="shared" si="446"/>
        <v>0</v>
      </c>
      <c r="BN659" s="243">
        <f t="shared" si="447"/>
        <v>0</v>
      </c>
      <c r="BO659" s="247">
        <f t="shared" si="448"/>
        <v>0</v>
      </c>
      <c r="BP659" s="248">
        <f t="shared" si="449"/>
        <v>0</v>
      </c>
      <c r="BQ659" s="243">
        <f t="shared" si="450"/>
        <v>0</v>
      </c>
      <c r="BR659" s="243">
        <f t="shared" si="451"/>
        <v>0</v>
      </c>
      <c r="BS659" s="249">
        <f t="shared" si="452"/>
        <v>0</v>
      </c>
      <c r="BT659" s="255" t="str">
        <f t="shared" si="465"/>
        <v/>
      </c>
      <c r="BU659" s="350">
        <f t="shared" si="453"/>
        <v>0</v>
      </c>
      <c r="BV659" s="350">
        <f t="shared" si="454"/>
        <v>0</v>
      </c>
      <c r="BW659" s="350">
        <f t="shared" si="455"/>
        <v>0</v>
      </c>
      <c r="BX659" s="353">
        <f t="shared" si="456"/>
        <v>0</v>
      </c>
      <c r="BY659" s="246">
        <f t="shared" si="457"/>
        <v>0</v>
      </c>
      <c r="BZ659" s="243">
        <f t="shared" si="458"/>
        <v>0</v>
      </c>
      <c r="CA659" s="243">
        <f t="shared" si="459"/>
        <v>0</v>
      </c>
      <c r="CB659" s="247">
        <f t="shared" si="460"/>
        <v>0</v>
      </c>
      <c r="CC659" s="246">
        <f t="shared" si="461"/>
        <v>0</v>
      </c>
      <c r="CD659" s="243">
        <f t="shared" si="462"/>
        <v>0</v>
      </c>
      <c r="CE659" s="243">
        <f t="shared" si="463"/>
        <v>0</v>
      </c>
      <c r="CF659" s="243">
        <f t="shared" si="464"/>
        <v>0</v>
      </c>
    </row>
    <row r="660" spans="1:84" ht="20.100000000000001" customHeight="1" x14ac:dyDescent="0.15">
      <c r="A660" s="252">
        <f>IF(A659="",ROW()-3-COUNTBLANK($A$4:$A659),A659+1)</f>
        <v>657</v>
      </c>
      <c r="B660" s="253">
        <f>IF(A660="","",IF(B659="",ROW()-3-COUNTBLANK($B$4:$B659),B659+1))</f>
        <v>657</v>
      </c>
      <c r="C660" s="239" t="str">
        <f t="shared" si="429"/>
        <v>S</v>
      </c>
      <c r="D660" s="240"/>
      <c r="E660" s="241" t="str">
        <f>IF(D660="","",COUNTIF($D$4:D660,D660))</f>
        <v/>
      </c>
      <c r="F660" s="310" t="str">
        <f>IF(D660="","",VLOOKUP(D660,'様式A-2'!$B$10:$E$434,4,0))</f>
        <v/>
      </c>
      <c r="G660" s="241"/>
      <c r="H660" s="241"/>
      <c r="I660" s="241"/>
      <c r="J660" s="241"/>
      <c r="K660" s="241"/>
      <c r="L660" s="346"/>
      <c r="M660" s="346"/>
      <c r="N660" s="346"/>
      <c r="O660" s="346"/>
      <c r="P660" s="388"/>
      <c r="Q660" s="242">
        <f t="shared" si="430"/>
        <v>0</v>
      </c>
      <c r="R660" s="243">
        <f t="shared" si="431"/>
        <v>0</v>
      </c>
      <c r="S660" s="243" t="str">
        <f t="shared" si="432"/>
        <v/>
      </c>
      <c r="T660" s="241"/>
      <c r="U660" s="241" t="str">
        <f t="shared" si="433"/>
        <v/>
      </c>
      <c r="V660" s="241" t="str">
        <f t="shared" si="467"/>
        <v/>
      </c>
      <c r="W660" s="241"/>
      <c r="X660" s="241"/>
      <c r="Y660" s="241" t="str">
        <f t="shared" si="434"/>
        <v/>
      </c>
      <c r="Z660" s="241" t="str">
        <f t="shared" si="435"/>
        <v/>
      </c>
      <c r="AA660" s="241" t="str">
        <f t="shared" si="426"/>
        <v/>
      </c>
      <c r="AB660" s="241" t="str">
        <f t="shared" si="436"/>
        <v/>
      </c>
      <c r="AC660" s="241" t="str">
        <f t="shared" si="437"/>
        <v/>
      </c>
      <c r="AD660" s="241" t="str">
        <f t="shared" si="438"/>
        <v/>
      </c>
      <c r="AE660" s="241" t="str">
        <f t="shared" si="427"/>
        <v/>
      </c>
      <c r="AF660" s="241" t="str">
        <f t="shared" si="428"/>
        <v/>
      </c>
      <c r="AG660" s="241"/>
      <c r="AH660" s="242" t="str">
        <f t="shared" si="466"/>
        <v/>
      </c>
      <c r="AI660" s="242" t="str">
        <f t="shared" si="439"/>
        <v/>
      </c>
      <c r="BG660" s="245">
        <f t="shared" si="440"/>
        <v>0</v>
      </c>
      <c r="BH660" s="242">
        <f t="shared" si="441"/>
        <v>0</v>
      </c>
      <c r="BI660" s="242">
        <f t="shared" si="442"/>
        <v>0</v>
      </c>
      <c r="BJ660" s="242">
        <f t="shared" si="443"/>
        <v>0</v>
      </c>
      <c r="BK660" s="351">
        <f t="shared" si="444"/>
        <v>0</v>
      </c>
      <c r="BL660" s="246">
        <f t="shared" si="445"/>
        <v>0</v>
      </c>
      <c r="BM660" s="243">
        <f t="shared" si="446"/>
        <v>0</v>
      </c>
      <c r="BN660" s="243">
        <f t="shared" si="447"/>
        <v>0</v>
      </c>
      <c r="BO660" s="247">
        <f t="shared" si="448"/>
        <v>0</v>
      </c>
      <c r="BP660" s="248">
        <f t="shared" si="449"/>
        <v>0</v>
      </c>
      <c r="BQ660" s="243">
        <f t="shared" si="450"/>
        <v>0</v>
      </c>
      <c r="BR660" s="243">
        <f t="shared" si="451"/>
        <v>0</v>
      </c>
      <c r="BS660" s="249">
        <f t="shared" si="452"/>
        <v>0</v>
      </c>
      <c r="BT660" s="255" t="str">
        <f t="shared" si="465"/>
        <v/>
      </c>
      <c r="BU660" s="350">
        <f t="shared" si="453"/>
        <v>0</v>
      </c>
      <c r="BV660" s="350">
        <f t="shared" si="454"/>
        <v>0</v>
      </c>
      <c r="BW660" s="350">
        <f t="shared" si="455"/>
        <v>0</v>
      </c>
      <c r="BX660" s="353">
        <f t="shared" si="456"/>
        <v>0</v>
      </c>
      <c r="BY660" s="246">
        <f t="shared" si="457"/>
        <v>0</v>
      </c>
      <c r="BZ660" s="243">
        <f t="shared" si="458"/>
        <v>0</v>
      </c>
      <c r="CA660" s="243">
        <f t="shared" si="459"/>
        <v>0</v>
      </c>
      <c r="CB660" s="247">
        <f t="shared" si="460"/>
        <v>0</v>
      </c>
      <c r="CC660" s="246">
        <f t="shared" si="461"/>
        <v>0</v>
      </c>
      <c r="CD660" s="243">
        <f t="shared" si="462"/>
        <v>0</v>
      </c>
      <c r="CE660" s="243">
        <f t="shared" si="463"/>
        <v>0</v>
      </c>
      <c r="CF660" s="243">
        <f t="shared" si="464"/>
        <v>0</v>
      </c>
    </row>
    <row r="661" spans="1:84" ht="20.100000000000001" customHeight="1" x14ac:dyDescent="0.15">
      <c r="A661" s="252">
        <f>IF(A660="",ROW()-3-COUNTBLANK($A$4:$A660),A660+1)</f>
        <v>658</v>
      </c>
      <c r="B661" s="253">
        <f>IF(A661="","",IF(B660="",ROW()-3-COUNTBLANK($B$4:$B660),B660+1))</f>
        <v>658</v>
      </c>
      <c r="C661" s="239" t="str">
        <f t="shared" si="429"/>
        <v>S</v>
      </c>
      <c r="D661" s="240"/>
      <c r="E661" s="241" t="str">
        <f>IF(D661="","",COUNTIF($D$4:D661,D661))</f>
        <v/>
      </c>
      <c r="F661" s="310" t="str">
        <f>IF(D661="","",VLOOKUP(D661,'様式A-2'!$B$10:$E$434,4,0))</f>
        <v/>
      </c>
      <c r="G661" s="241"/>
      <c r="H661" s="241"/>
      <c r="I661" s="241"/>
      <c r="J661" s="241"/>
      <c r="K661" s="241"/>
      <c r="L661" s="346"/>
      <c r="M661" s="346"/>
      <c r="N661" s="346"/>
      <c r="O661" s="346"/>
      <c r="P661" s="388"/>
      <c r="Q661" s="242">
        <f t="shared" si="430"/>
        <v>0</v>
      </c>
      <c r="R661" s="243">
        <f t="shared" si="431"/>
        <v>0</v>
      </c>
      <c r="S661" s="243" t="str">
        <f t="shared" si="432"/>
        <v/>
      </c>
      <c r="T661" s="241"/>
      <c r="U661" s="241" t="str">
        <f t="shared" si="433"/>
        <v/>
      </c>
      <c r="V661" s="241" t="str">
        <f t="shared" si="467"/>
        <v/>
      </c>
      <c r="W661" s="241"/>
      <c r="X661" s="241"/>
      <c r="Y661" s="241" t="str">
        <f t="shared" si="434"/>
        <v/>
      </c>
      <c r="Z661" s="241" t="str">
        <f t="shared" si="435"/>
        <v/>
      </c>
      <c r="AA661" s="241" t="str">
        <f t="shared" si="426"/>
        <v/>
      </c>
      <c r="AB661" s="241" t="str">
        <f t="shared" si="436"/>
        <v/>
      </c>
      <c r="AC661" s="241" t="str">
        <f t="shared" si="437"/>
        <v/>
      </c>
      <c r="AD661" s="241" t="str">
        <f t="shared" si="438"/>
        <v/>
      </c>
      <c r="AE661" s="241" t="str">
        <f t="shared" si="427"/>
        <v/>
      </c>
      <c r="AF661" s="241" t="str">
        <f t="shared" si="428"/>
        <v/>
      </c>
      <c r="AG661" s="241"/>
      <c r="AH661" s="242" t="str">
        <f t="shared" si="466"/>
        <v/>
      </c>
      <c r="AI661" s="242" t="str">
        <f t="shared" si="439"/>
        <v/>
      </c>
      <c r="BG661" s="245">
        <f t="shared" si="440"/>
        <v>0</v>
      </c>
      <c r="BH661" s="242">
        <f t="shared" si="441"/>
        <v>0</v>
      </c>
      <c r="BI661" s="242">
        <f t="shared" si="442"/>
        <v>0</v>
      </c>
      <c r="BJ661" s="242">
        <f t="shared" si="443"/>
        <v>0</v>
      </c>
      <c r="BK661" s="351">
        <f t="shared" si="444"/>
        <v>0</v>
      </c>
      <c r="BL661" s="246">
        <f t="shared" si="445"/>
        <v>0</v>
      </c>
      <c r="BM661" s="243">
        <f t="shared" si="446"/>
        <v>0</v>
      </c>
      <c r="BN661" s="243">
        <f t="shared" si="447"/>
        <v>0</v>
      </c>
      <c r="BO661" s="247">
        <f t="shared" si="448"/>
        <v>0</v>
      </c>
      <c r="BP661" s="248">
        <f t="shared" si="449"/>
        <v>0</v>
      </c>
      <c r="BQ661" s="243">
        <f t="shared" si="450"/>
        <v>0</v>
      </c>
      <c r="BR661" s="243">
        <f t="shared" si="451"/>
        <v>0</v>
      </c>
      <c r="BS661" s="249">
        <f t="shared" si="452"/>
        <v>0</v>
      </c>
      <c r="BT661" s="255" t="str">
        <f t="shared" si="465"/>
        <v/>
      </c>
      <c r="BU661" s="350">
        <f t="shared" si="453"/>
        <v>0</v>
      </c>
      <c r="BV661" s="350">
        <f t="shared" si="454"/>
        <v>0</v>
      </c>
      <c r="BW661" s="350">
        <f t="shared" si="455"/>
        <v>0</v>
      </c>
      <c r="BX661" s="353">
        <f t="shared" si="456"/>
        <v>0</v>
      </c>
      <c r="BY661" s="246">
        <f t="shared" si="457"/>
        <v>0</v>
      </c>
      <c r="BZ661" s="243">
        <f t="shared" si="458"/>
        <v>0</v>
      </c>
      <c r="CA661" s="243">
        <f t="shared" si="459"/>
        <v>0</v>
      </c>
      <c r="CB661" s="247">
        <f t="shared" si="460"/>
        <v>0</v>
      </c>
      <c r="CC661" s="246">
        <f t="shared" si="461"/>
        <v>0</v>
      </c>
      <c r="CD661" s="243">
        <f t="shared" si="462"/>
        <v>0</v>
      </c>
      <c r="CE661" s="243">
        <f t="shared" si="463"/>
        <v>0</v>
      </c>
      <c r="CF661" s="243">
        <f t="shared" si="464"/>
        <v>0</v>
      </c>
    </row>
    <row r="662" spans="1:84" ht="20.100000000000001" customHeight="1" x14ac:dyDescent="0.15">
      <c r="A662" s="252">
        <f>IF(A661="",ROW()-3-COUNTBLANK($A$4:$A661),A661+1)</f>
        <v>659</v>
      </c>
      <c r="B662" s="253">
        <f>IF(A662="","",IF(B661="",ROW()-3-COUNTBLANK($B$4:$B661),B661+1))</f>
        <v>659</v>
      </c>
      <c r="C662" s="239" t="str">
        <f t="shared" si="429"/>
        <v>S</v>
      </c>
      <c r="D662" s="240"/>
      <c r="E662" s="241" t="str">
        <f>IF(D662="","",COUNTIF($D$4:D662,D662))</f>
        <v/>
      </c>
      <c r="F662" s="310" t="str">
        <f>IF(D662="","",VLOOKUP(D662,'様式A-2'!$B$10:$E$434,4,0))</f>
        <v/>
      </c>
      <c r="G662" s="241"/>
      <c r="H662" s="241"/>
      <c r="I662" s="241"/>
      <c r="J662" s="241"/>
      <c r="K662" s="241"/>
      <c r="L662" s="346"/>
      <c r="M662" s="346"/>
      <c r="N662" s="346"/>
      <c r="O662" s="346"/>
      <c r="P662" s="388"/>
      <c r="Q662" s="242">
        <f t="shared" si="430"/>
        <v>0</v>
      </c>
      <c r="R662" s="243">
        <f t="shared" si="431"/>
        <v>0</v>
      </c>
      <c r="S662" s="243" t="str">
        <f t="shared" si="432"/>
        <v/>
      </c>
      <c r="T662" s="241"/>
      <c r="U662" s="241" t="str">
        <f t="shared" si="433"/>
        <v/>
      </c>
      <c r="V662" s="241" t="str">
        <f t="shared" si="467"/>
        <v/>
      </c>
      <c r="W662" s="241"/>
      <c r="X662" s="241"/>
      <c r="Y662" s="241" t="str">
        <f t="shared" si="434"/>
        <v/>
      </c>
      <c r="Z662" s="241" t="str">
        <f t="shared" si="435"/>
        <v/>
      </c>
      <c r="AA662" s="241" t="str">
        <f t="shared" si="426"/>
        <v/>
      </c>
      <c r="AB662" s="241" t="str">
        <f t="shared" si="436"/>
        <v/>
      </c>
      <c r="AC662" s="241" t="str">
        <f t="shared" si="437"/>
        <v/>
      </c>
      <c r="AD662" s="241" t="str">
        <f t="shared" si="438"/>
        <v/>
      </c>
      <c r="AE662" s="241" t="str">
        <f t="shared" si="427"/>
        <v/>
      </c>
      <c r="AF662" s="241" t="str">
        <f t="shared" si="428"/>
        <v/>
      </c>
      <c r="AG662" s="241"/>
      <c r="AH662" s="242" t="str">
        <f t="shared" si="466"/>
        <v/>
      </c>
      <c r="AI662" s="242" t="str">
        <f t="shared" si="439"/>
        <v/>
      </c>
      <c r="BG662" s="245">
        <f t="shared" si="440"/>
        <v>0</v>
      </c>
      <c r="BH662" s="242">
        <f t="shared" si="441"/>
        <v>0</v>
      </c>
      <c r="BI662" s="242">
        <f t="shared" si="442"/>
        <v>0</v>
      </c>
      <c r="BJ662" s="242">
        <f t="shared" si="443"/>
        <v>0</v>
      </c>
      <c r="BK662" s="351">
        <f t="shared" si="444"/>
        <v>0</v>
      </c>
      <c r="BL662" s="246">
        <f t="shared" si="445"/>
        <v>0</v>
      </c>
      <c r="BM662" s="243">
        <f t="shared" si="446"/>
        <v>0</v>
      </c>
      <c r="BN662" s="243">
        <f t="shared" si="447"/>
        <v>0</v>
      </c>
      <c r="BO662" s="247">
        <f t="shared" si="448"/>
        <v>0</v>
      </c>
      <c r="BP662" s="248">
        <f t="shared" si="449"/>
        <v>0</v>
      </c>
      <c r="BQ662" s="243">
        <f t="shared" si="450"/>
        <v>0</v>
      </c>
      <c r="BR662" s="243">
        <f t="shared" si="451"/>
        <v>0</v>
      </c>
      <c r="BS662" s="249">
        <f t="shared" si="452"/>
        <v>0</v>
      </c>
      <c r="BT662" s="255" t="str">
        <f t="shared" si="465"/>
        <v/>
      </c>
      <c r="BU662" s="350">
        <f t="shared" si="453"/>
        <v>0</v>
      </c>
      <c r="BV662" s="350">
        <f t="shared" si="454"/>
        <v>0</v>
      </c>
      <c r="BW662" s="350">
        <f t="shared" si="455"/>
        <v>0</v>
      </c>
      <c r="BX662" s="353">
        <f t="shared" si="456"/>
        <v>0</v>
      </c>
      <c r="BY662" s="246">
        <f t="shared" si="457"/>
        <v>0</v>
      </c>
      <c r="BZ662" s="243">
        <f t="shared" si="458"/>
        <v>0</v>
      </c>
      <c r="CA662" s="243">
        <f t="shared" si="459"/>
        <v>0</v>
      </c>
      <c r="CB662" s="247">
        <f t="shared" si="460"/>
        <v>0</v>
      </c>
      <c r="CC662" s="246">
        <f t="shared" si="461"/>
        <v>0</v>
      </c>
      <c r="CD662" s="243">
        <f t="shared" si="462"/>
        <v>0</v>
      </c>
      <c r="CE662" s="243">
        <f t="shared" si="463"/>
        <v>0</v>
      </c>
      <c r="CF662" s="243">
        <f t="shared" si="464"/>
        <v>0</v>
      </c>
    </row>
    <row r="663" spans="1:84" ht="20.100000000000001" customHeight="1" x14ac:dyDescent="0.15">
      <c r="A663" s="252">
        <f>IF(A662="",ROW()-3-COUNTBLANK($A$4:$A662),A662+1)</f>
        <v>660</v>
      </c>
      <c r="B663" s="253">
        <f>IF(A663="","",IF(B662="",ROW()-3-COUNTBLANK($B$4:$B662),B662+1))</f>
        <v>660</v>
      </c>
      <c r="C663" s="239" t="str">
        <f t="shared" si="429"/>
        <v>S</v>
      </c>
      <c r="D663" s="240"/>
      <c r="E663" s="241" t="str">
        <f>IF(D663="","",COUNTIF($D$4:D663,D663))</f>
        <v/>
      </c>
      <c r="F663" s="310" t="str">
        <f>IF(D663="","",VLOOKUP(D663,'様式A-2'!$B$10:$E$434,4,0))</f>
        <v/>
      </c>
      <c r="G663" s="241"/>
      <c r="H663" s="241"/>
      <c r="I663" s="241"/>
      <c r="J663" s="241"/>
      <c r="K663" s="241"/>
      <c r="L663" s="346"/>
      <c r="M663" s="346"/>
      <c r="N663" s="346"/>
      <c r="O663" s="346"/>
      <c r="P663" s="388"/>
      <c r="Q663" s="242">
        <f t="shared" si="430"/>
        <v>0</v>
      </c>
      <c r="R663" s="243">
        <f t="shared" si="431"/>
        <v>0</v>
      </c>
      <c r="S663" s="243" t="str">
        <f t="shared" si="432"/>
        <v/>
      </c>
      <c r="T663" s="241"/>
      <c r="U663" s="241" t="str">
        <f t="shared" si="433"/>
        <v/>
      </c>
      <c r="V663" s="241" t="str">
        <f t="shared" si="467"/>
        <v/>
      </c>
      <c r="W663" s="241"/>
      <c r="X663" s="241"/>
      <c r="Y663" s="241" t="str">
        <f t="shared" si="434"/>
        <v/>
      </c>
      <c r="Z663" s="241" t="str">
        <f t="shared" si="435"/>
        <v/>
      </c>
      <c r="AA663" s="241" t="str">
        <f t="shared" si="426"/>
        <v/>
      </c>
      <c r="AB663" s="241" t="str">
        <f t="shared" si="436"/>
        <v/>
      </c>
      <c r="AC663" s="241" t="str">
        <f t="shared" si="437"/>
        <v/>
      </c>
      <c r="AD663" s="241" t="str">
        <f t="shared" si="438"/>
        <v/>
      </c>
      <c r="AE663" s="241" t="str">
        <f t="shared" si="427"/>
        <v/>
      </c>
      <c r="AF663" s="241" t="str">
        <f t="shared" si="428"/>
        <v/>
      </c>
      <c r="AG663" s="241"/>
      <c r="AH663" s="242" t="str">
        <f t="shared" si="466"/>
        <v/>
      </c>
      <c r="AI663" s="242" t="str">
        <f t="shared" si="439"/>
        <v/>
      </c>
      <c r="BG663" s="245">
        <f t="shared" si="440"/>
        <v>0</v>
      </c>
      <c r="BH663" s="242">
        <f t="shared" si="441"/>
        <v>0</v>
      </c>
      <c r="BI663" s="242">
        <f t="shared" si="442"/>
        <v>0</v>
      </c>
      <c r="BJ663" s="242">
        <f t="shared" si="443"/>
        <v>0</v>
      </c>
      <c r="BK663" s="351">
        <f t="shared" si="444"/>
        <v>0</v>
      </c>
      <c r="BL663" s="246">
        <f t="shared" si="445"/>
        <v>0</v>
      </c>
      <c r="BM663" s="243">
        <f t="shared" si="446"/>
        <v>0</v>
      </c>
      <c r="BN663" s="243">
        <f t="shared" si="447"/>
        <v>0</v>
      </c>
      <c r="BO663" s="247">
        <f t="shared" si="448"/>
        <v>0</v>
      </c>
      <c r="BP663" s="248">
        <f t="shared" si="449"/>
        <v>0</v>
      </c>
      <c r="BQ663" s="243">
        <f t="shared" si="450"/>
        <v>0</v>
      </c>
      <c r="BR663" s="243">
        <f t="shared" si="451"/>
        <v>0</v>
      </c>
      <c r="BS663" s="249">
        <f t="shared" si="452"/>
        <v>0</v>
      </c>
      <c r="BT663" s="255" t="str">
        <f t="shared" si="465"/>
        <v/>
      </c>
      <c r="BU663" s="350">
        <f t="shared" si="453"/>
        <v>0</v>
      </c>
      <c r="BV663" s="350">
        <f t="shared" si="454"/>
        <v>0</v>
      </c>
      <c r="BW663" s="350">
        <f t="shared" si="455"/>
        <v>0</v>
      </c>
      <c r="BX663" s="353">
        <f t="shared" si="456"/>
        <v>0</v>
      </c>
      <c r="BY663" s="246">
        <f t="shared" si="457"/>
        <v>0</v>
      </c>
      <c r="BZ663" s="243">
        <f t="shared" si="458"/>
        <v>0</v>
      </c>
      <c r="CA663" s="243">
        <f t="shared" si="459"/>
        <v>0</v>
      </c>
      <c r="CB663" s="247">
        <f t="shared" si="460"/>
        <v>0</v>
      </c>
      <c r="CC663" s="246">
        <f t="shared" si="461"/>
        <v>0</v>
      </c>
      <c r="CD663" s="243">
        <f t="shared" si="462"/>
        <v>0</v>
      </c>
      <c r="CE663" s="243">
        <f t="shared" si="463"/>
        <v>0</v>
      </c>
      <c r="CF663" s="243">
        <f t="shared" si="464"/>
        <v>0</v>
      </c>
    </row>
    <row r="664" spans="1:84" ht="20.100000000000001" customHeight="1" x14ac:dyDescent="0.15">
      <c r="A664" s="252">
        <f>IF(A663="",ROW()-3-COUNTBLANK($A$4:$A663),A663+1)</f>
        <v>661</v>
      </c>
      <c r="B664" s="253">
        <f>IF(A664="","",IF(B663="",ROW()-3-COUNTBLANK($B$4:$B663),B663+1))</f>
        <v>661</v>
      </c>
      <c r="C664" s="239" t="str">
        <f t="shared" si="429"/>
        <v>S</v>
      </c>
      <c r="D664" s="240"/>
      <c r="E664" s="241" t="str">
        <f>IF(D664="","",COUNTIF($D$4:D664,D664))</f>
        <v/>
      </c>
      <c r="F664" s="310" t="str">
        <f>IF(D664="","",VLOOKUP(D664,'様式A-2'!$B$10:$E$434,4,0))</f>
        <v/>
      </c>
      <c r="G664" s="241"/>
      <c r="H664" s="241"/>
      <c r="I664" s="241"/>
      <c r="J664" s="241"/>
      <c r="K664" s="241"/>
      <c r="L664" s="346"/>
      <c r="M664" s="346"/>
      <c r="N664" s="346"/>
      <c r="O664" s="346"/>
      <c r="P664" s="388"/>
      <c r="Q664" s="242">
        <f t="shared" si="430"/>
        <v>0</v>
      </c>
      <c r="R664" s="243">
        <f t="shared" si="431"/>
        <v>0</v>
      </c>
      <c r="S664" s="243" t="str">
        <f t="shared" si="432"/>
        <v/>
      </c>
      <c r="T664" s="241"/>
      <c r="U664" s="241" t="str">
        <f t="shared" si="433"/>
        <v/>
      </c>
      <c r="V664" s="241" t="str">
        <f t="shared" si="467"/>
        <v/>
      </c>
      <c r="W664" s="241"/>
      <c r="X664" s="241"/>
      <c r="Y664" s="241" t="str">
        <f t="shared" si="434"/>
        <v/>
      </c>
      <c r="Z664" s="241" t="str">
        <f t="shared" si="435"/>
        <v/>
      </c>
      <c r="AA664" s="241" t="str">
        <f t="shared" si="426"/>
        <v/>
      </c>
      <c r="AB664" s="241" t="str">
        <f t="shared" si="436"/>
        <v/>
      </c>
      <c r="AC664" s="241" t="str">
        <f t="shared" si="437"/>
        <v/>
      </c>
      <c r="AD664" s="241" t="str">
        <f t="shared" si="438"/>
        <v/>
      </c>
      <c r="AE664" s="241" t="str">
        <f t="shared" si="427"/>
        <v/>
      </c>
      <c r="AF664" s="241" t="str">
        <f t="shared" si="428"/>
        <v/>
      </c>
      <c r="AG664" s="241"/>
      <c r="AH664" s="242" t="str">
        <f t="shared" si="466"/>
        <v/>
      </c>
      <c r="AI664" s="242" t="str">
        <f t="shared" si="439"/>
        <v/>
      </c>
      <c r="BG664" s="245">
        <f t="shared" si="440"/>
        <v>0</v>
      </c>
      <c r="BH664" s="242">
        <f t="shared" si="441"/>
        <v>0</v>
      </c>
      <c r="BI664" s="242">
        <f t="shared" si="442"/>
        <v>0</v>
      </c>
      <c r="BJ664" s="242">
        <f t="shared" si="443"/>
        <v>0</v>
      </c>
      <c r="BK664" s="351">
        <f t="shared" si="444"/>
        <v>0</v>
      </c>
      <c r="BL664" s="246">
        <f t="shared" si="445"/>
        <v>0</v>
      </c>
      <c r="BM664" s="243">
        <f t="shared" si="446"/>
        <v>0</v>
      </c>
      <c r="BN664" s="243">
        <f t="shared" si="447"/>
        <v>0</v>
      </c>
      <c r="BO664" s="247">
        <f t="shared" si="448"/>
        <v>0</v>
      </c>
      <c r="BP664" s="248">
        <f t="shared" si="449"/>
        <v>0</v>
      </c>
      <c r="BQ664" s="243">
        <f t="shared" si="450"/>
        <v>0</v>
      </c>
      <c r="BR664" s="243">
        <f t="shared" si="451"/>
        <v>0</v>
      </c>
      <c r="BS664" s="249">
        <f t="shared" si="452"/>
        <v>0</v>
      </c>
      <c r="BT664" s="255" t="str">
        <f t="shared" si="465"/>
        <v/>
      </c>
      <c r="BU664" s="350">
        <f t="shared" si="453"/>
        <v>0</v>
      </c>
      <c r="BV664" s="350">
        <f t="shared" si="454"/>
        <v>0</v>
      </c>
      <c r="BW664" s="350">
        <f t="shared" si="455"/>
        <v>0</v>
      </c>
      <c r="BX664" s="353">
        <f t="shared" si="456"/>
        <v>0</v>
      </c>
      <c r="BY664" s="246">
        <f t="shared" si="457"/>
        <v>0</v>
      </c>
      <c r="BZ664" s="243">
        <f t="shared" si="458"/>
        <v>0</v>
      </c>
      <c r="CA664" s="243">
        <f t="shared" si="459"/>
        <v>0</v>
      </c>
      <c r="CB664" s="247">
        <f t="shared" si="460"/>
        <v>0</v>
      </c>
      <c r="CC664" s="246">
        <f t="shared" si="461"/>
        <v>0</v>
      </c>
      <c r="CD664" s="243">
        <f t="shared" si="462"/>
        <v>0</v>
      </c>
      <c r="CE664" s="243">
        <f t="shared" si="463"/>
        <v>0</v>
      </c>
      <c r="CF664" s="243">
        <f t="shared" si="464"/>
        <v>0</v>
      </c>
    </row>
    <row r="665" spans="1:84" ht="20.100000000000001" customHeight="1" x14ac:dyDescent="0.15">
      <c r="A665" s="252">
        <f>IF(A664="",ROW()-3-COUNTBLANK($A$4:$A664),A664+1)</f>
        <v>662</v>
      </c>
      <c r="B665" s="253">
        <f>IF(A665="","",IF(B664="",ROW()-3-COUNTBLANK($B$4:$B664),B664+1))</f>
        <v>662</v>
      </c>
      <c r="C665" s="239" t="str">
        <f t="shared" si="429"/>
        <v>S</v>
      </c>
      <c r="D665" s="240"/>
      <c r="E665" s="241" t="str">
        <f>IF(D665="","",COUNTIF($D$4:D665,D665))</f>
        <v/>
      </c>
      <c r="F665" s="310" t="str">
        <f>IF(D665="","",VLOOKUP(D665,'様式A-2'!$B$10:$E$434,4,0))</f>
        <v/>
      </c>
      <c r="G665" s="241"/>
      <c r="H665" s="241"/>
      <c r="I665" s="241"/>
      <c r="J665" s="241"/>
      <c r="K665" s="241"/>
      <c r="L665" s="346"/>
      <c r="M665" s="346"/>
      <c r="N665" s="346"/>
      <c r="O665" s="346"/>
      <c r="P665" s="388"/>
      <c r="Q665" s="242">
        <f t="shared" si="430"/>
        <v>0</v>
      </c>
      <c r="R665" s="243">
        <f t="shared" si="431"/>
        <v>0</v>
      </c>
      <c r="S665" s="243" t="str">
        <f t="shared" si="432"/>
        <v/>
      </c>
      <c r="T665" s="241"/>
      <c r="U665" s="241" t="str">
        <f t="shared" si="433"/>
        <v/>
      </c>
      <c r="V665" s="241" t="str">
        <f t="shared" si="467"/>
        <v/>
      </c>
      <c r="W665" s="241"/>
      <c r="X665" s="241"/>
      <c r="Y665" s="241" t="str">
        <f t="shared" si="434"/>
        <v/>
      </c>
      <c r="Z665" s="241" t="str">
        <f t="shared" si="435"/>
        <v/>
      </c>
      <c r="AA665" s="241" t="str">
        <f t="shared" si="426"/>
        <v/>
      </c>
      <c r="AB665" s="241" t="str">
        <f t="shared" si="436"/>
        <v/>
      </c>
      <c r="AC665" s="241" t="str">
        <f t="shared" si="437"/>
        <v/>
      </c>
      <c r="AD665" s="241" t="str">
        <f t="shared" si="438"/>
        <v/>
      </c>
      <c r="AE665" s="241" t="str">
        <f t="shared" si="427"/>
        <v/>
      </c>
      <c r="AF665" s="241" t="str">
        <f t="shared" si="428"/>
        <v/>
      </c>
      <c r="AG665" s="241"/>
      <c r="AH665" s="242" t="str">
        <f t="shared" si="466"/>
        <v/>
      </c>
      <c r="AI665" s="242" t="str">
        <f t="shared" si="439"/>
        <v/>
      </c>
      <c r="BG665" s="245">
        <f t="shared" si="440"/>
        <v>0</v>
      </c>
      <c r="BH665" s="242">
        <f t="shared" si="441"/>
        <v>0</v>
      </c>
      <c r="BI665" s="242">
        <f t="shared" si="442"/>
        <v>0</v>
      </c>
      <c r="BJ665" s="242">
        <f t="shared" si="443"/>
        <v>0</v>
      </c>
      <c r="BK665" s="351">
        <f t="shared" si="444"/>
        <v>0</v>
      </c>
      <c r="BL665" s="246">
        <f t="shared" si="445"/>
        <v>0</v>
      </c>
      <c r="BM665" s="243">
        <f t="shared" si="446"/>
        <v>0</v>
      </c>
      <c r="BN665" s="243">
        <f t="shared" si="447"/>
        <v>0</v>
      </c>
      <c r="BO665" s="247">
        <f t="shared" si="448"/>
        <v>0</v>
      </c>
      <c r="BP665" s="248">
        <f t="shared" si="449"/>
        <v>0</v>
      </c>
      <c r="BQ665" s="243">
        <f t="shared" si="450"/>
        <v>0</v>
      </c>
      <c r="BR665" s="243">
        <f t="shared" si="451"/>
        <v>0</v>
      </c>
      <c r="BS665" s="249">
        <f t="shared" si="452"/>
        <v>0</v>
      </c>
      <c r="BT665" s="255" t="str">
        <f t="shared" si="465"/>
        <v/>
      </c>
      <c r="BU665" s="350">
        <f t="shared" si="453"/>
        <v>0</v>
      </c>
      <c r="BV665" s="350">
        <f t="shared" si="454"/>
        <v>0</v>
      </c>
      <c r="BW665" s="350">
        <f t="shared" si="455"/>
        <v>0</v>
      </c>
      <c r="BX665" s="353">
        <f t="shared" si="456"/>
        <v>0</v>
      </c>
      <c r="BY665" s="246">
        <f t="shared" si="457"/>
        <v>0</v>
      </c>
      <c r="BZ665" s="243">
        <f t="shared" si="458"/>
        <v>0</v>
      </c>
      <c r="CA665" s="243">
        <f t="shared" si="459"/>
        <v>0</v>
      </c>
      <c r="CB665" s="247">
        <f t="shared" si="460"/>
        <v>0</v>
      </c>
      <c r="CC665" s="246">
        <f t="shared" si="461"/>
        <v>0</v>
      </c>
      <c r="CD665" s="243">
        <f t="shared" si="462"/>
        <v>0</v>
      </c>
      <c r="CE665" s="243">
        <f t="shared" si="463"/>
        <v>0</v>
      </c>
      <c r="CF665" s="243">
        <f t="shared" si="464"/>
        <v>0</v>
      </c>
    </row>
    <row r="666" spans="1:84" ht="20.100000000000001" customHeight="1" x14ac:dyDescent="0.15">
      <c r="A666" s="252">
        <f>IF(A665="",ROW()-3-COUNTBLANK($A$4:$A665),A665+1)</f>
        <v>663</v>
      </c>
      <c r="B666" s="253">
        <f>IF(A666="","",IF(B665="",ROW()-3-COUNTBLANK($B$4:$B665),B665+1))</f>
        <v>663</v>
      </c>
      <c r="C666" s="239" t="str">
        <f t="shared" si="429"/>
        <v>S</v>
      </c>
      <c r="D666" s="240"/>
      <c r="E666" s="241" t="str">
        <f>IF(D666="","",COUNTIF($D$4:D666,D666))</f>
        <v/>
      </c>
      <c r="F666" s="310" t="str">
        <f>IF(D666="","",VLOOKUP(D666,'様式A-2'!$B$10:$E$434,4,0))</f>
        <v/>
      </c>
      <c r="G666" s="241"/>
      <c r="H666" s="241"/>
      <c r="I666" s="241"/>
      <c r="J666" s="241"/>
      <c r="K666" s="241"/>
      <c r="L666" s="346"/>
      <c r="M666" s="346"/>
      <c r="N666" s="346"/>
      <c r="O666" s="346"/>
      <c r="P666" s="388"/>
      <c r="Q666" s="242">
        <f t="shared" si="430"/>
        <v>0</v>
      </c>
      <c r="R666" s="243">
        <f t="shared" si="431"/>
        <v>0</v>
      </c>
      <c r="S666" s="243" t="str">
        <f t="shared" si="432"/>
        <v/>
      </c>
      <c r="T666" s="241"/>
      <c r="U666" s="241" t="str">
        <f t="shared" si="433"/>
        <v/>
      </c>
      <c r="V666" s="241" t="str">
        <f t="shared" si="467"/>
        <v/>
      </c>
      <c r="W666" s="241"/>
      <c r="X666" s="241"/>
      <c r="Y666" s="241" t="str">
        <f t="shared" si="434"/>
        <v/>
      </c>
      <c r="Z666" s="241" t="str">
        <f t="shared" si="435"/>
        <v/>
      </c>
      <c r="AA666" s="241" t="str">
        <f t="shared" si="426"/>
        <v/>
      </c>
      <c r="AB666" s="241" t="str">
        <f t="shared" si="436"/>
        <v/>
      </c>
      <c r="AC666" s="241" t="str">
        <f t="shared" si="437"/>
        <v/>
      </c>
      <c r="AD666" s="241" t="str">
        <f t="shared" si="438"/>
        <v/>
      </c>
      <c r="AE666" s="241" t="str">
        <f t="shared" si="427"/>
        <v/>
      </c>
      <c r="AF666" s="241" t="str">
        <f t="shared" si="428"/>
        <v/>
      </c>
      <c r="AG666" s="241"/>
      <c r="AH666" s="242" t="str">
        <f t="shared" si="466"/>
        <v/>
      </c>
      <c r="AI666" s="242" t="str">
        <f t="shared" si="439"/>
        <v/>
      </c>
      <c r="BG666" s="245">
        <f t="shared" si="440"/>
        <v>0</v>
      </c>
      <c r="BH666" s="242">
        <f t="shared" si="441"/>
        <v>0</v>
      </c>
      <c r="BI666" s="242">
        <f t="shared" si="442"/>
        <v>0</v>
      </c>
      <c r="BJ666" s="242">
        <f t="shared" si="443"/>
        <v>0</v>
      </c>
      <c r="BK666" s="351">
        <f t="shared" si="444"/>
        <v>0</v>
      </c>
      <c r="BL666" s="246">
        <f t="shared" si="445"/>
        <v>0</v>
      </c>
      <c r="BM666" s="243">
        <f t="shared" si="446"/>
        <v>0</v>
      </c>
      <c r="BN666" s="243">
        <f t="shared" si="447"/>
        <v>0</v>
      </c>
      <c r="BO666" s="247">
        <f t="shared" si="448"/>
        <v>0</v>
      </c>
      <c r="BP666" s="248">
        <f t="shared" si="449"/>
        <v>0</v>
      </c>
      <c r="BQ666" s="243">
        <f t="shared" si="450"/>
        <v>0</v>
      </c>
      <c r="BR666" s="243">
        <f t="shared" si="451"/>
        <v>0</v>
      </c>
      <c r="BS666" s="249">
        <f t="shared" si="452"/>
        <v>0</v>
      </c>
      <c r="BT666" s="255" t="str">
        <f t="shared" si="465"/>
        <v/>
      </c>
      <c r="BU666" s="350">
        <f t="shared" si="453"/>
        <v>0</v>
      </c>
      <c r="BV666" s="350">
        <f t="shared" si="454"/>
        <v>0</v>
      </c>
      <c r="BW666" s="350">
        <f t="shared" si="455"/>
        <v>0</v>
      </c>
      <c r="BX666" s="353">
        <f t="shared" si="456"/>
        <v>0</v>
      </c>
      <c r="BY666" s="246">
        <f t="shared" si="457"/>
        <v>0</v>
      </c>
      <c r="BZ666" s="243">
        <f t="shared" si="458"/>
        <v>0</v>
      </c>
      <c r="CA666" s="243">
        <f t="shared" si="459"/>
        <v>0</v>
      </c>
      <c r="CB666" s="247">
        <f t="shared" si="460"/>
        <v>0</v>
      </c>
      <c r="CC666" s="246">
        <f t="shared" si="461"/>
        <v>0</v>
      </c>
      <c r="CD666" s="243">
        <f t="shared" si="462"/>
        <v>0</v>
      </c>
      <c r="CE666" s="243">
        <f t="shared" si="463"/>
        <v>0</v>
      </c>
      <c r="CF666" s="243">
        <f t="shared" si="464"/>
        <v>0</v>
      </c>
    </row>
    <row r="667" spans="1:84" ht="20.100000000000001" customHeight="1" x14ac:dyDescent="0.15">
      <c r="A667" s="252">
        <f>IF(A666="",ROW()-3-COUNTBLANK($A$4:$A666),A666+1)</f>
        <v>664</v>
      </c>
      <c r="B667" s="253">
        <f>IF(A667="","",IF(B666="",ROW()-3-COUNTBLANK($B$4:$B666),B666+1))</f>
        <v>664</v>
      </c>
      <c r="C667" s="239" t="str">
        <f t="shared" si="429"/>
        <v>S</v>
      </c>
      <c r="D667" s="240"/>
      <c r="E667" s="241" t="str">
        <f>IF(D667="","",COUNTIF($D$4:D667,D667))</f>
        <v/>
      </c>
      <c r="F667" s="310" t="str">
        <f>IF(D667="","",VLOOKUP(D667,'様式A-2'!$B$10:$E$434,4,0))</f>
        <v/>
      </c>
      <c r="G667" s="241"/>
      <c r="H667" s="241"/>
      <c r="I667" s="241"/>
      <c r="J667" s="241"/>
      <c r="K667" s="241"/>
      <c r="L667" s="346"/>
      <c r="M667" s="346"/>
      <c r="N667" s="346"/>
      <c r="O667" s="346"/>
      <c r="P667" s="388"/>
      <c r="Q667" s="242">
        <f t="shared" si="430"/>
        <v>0</v>
      </c>
      <c r="R667" s="243">
        <f t="shared" si="431"/>
        <v>0</v>
      </c>
      <c r="S667" s="243" t="str">
        <f t="shared" si="432"/>
        <v/>
      </c>
      <c r="T667" s="241"/>
      <c r="U667" s="241" t="str">
        <f t="shared" si="433"/>
        <v/>
      </c>
      <c r="V667" s="241" t="str">
        <f t="shared" si="467"/>
        <v/>
      </c>
      <c r="W667" s="241"/>
      <c r="X667" s="241"/>
      <c r="Y667" s="241" t="str">
        <f t="shared" si="434"/>
        <v/>
      </c>
      <c r="Z667" s="241" t="str">
        <f t="shared" si="435"/>
        <v/>
      </c>
      <c r="AA667" s="241" t="str">
        <f t="shared" si="426"/>
        <v/>
      </c>
      <c r="AB667" s="241" t="str">
        <f t="shared" si="436"/>
        <v/>
      </c>
      <c r="AC667" s="241" t="str">
        <f t="shared" si="437"/>
        <v/>
      </c>
      <c r="AD667" s="241" t="str">
        <f t="shared" si="438"/>
        <v/>
      </c>
      <c r="AE667" s="241" t="str">
        <f t="shared" si="427"/>
        <v/>
      </c>
      <c r="AF667" s="241" t="str">
        <f t="shared" si="428"/>
        <v/>
      </c>
      <c r="AG667" s="241"/>
      <c r="AH667" s="242" t="str">
        <f t="shared" si="466"/>
        <v/>
      </c>
      <c r="AI667" s="242" t="str">
        <f t="shared" si="439"/>
        <v/>
      </c>
      <c r="BG667" s="245">
        <f t="shared" si="440"/>
        <v>0</v>
      </c>
      <c r="BH667" s="242">
        <f t="shared" si="441"/>
        <v>0</v>
      </c>
      <c r="BI667" s="242">
        <f t="shared" si="442"/>
        <v>0</v>
      </c>
      <c r="BJ667" s="242">
        <f t="shared" si="443"/>
        <v>0</v>
      </c>
      <c r="BK667" s="351">
        <f t="shared" si="444"/>
        <v>0</v>
      </c>
      <c r="BL667" s="246">
        <f t="shared" si="445"/>
        <v>0</v>
      </c>
      <c r="BM667" s="243">
        <f t="shared" si="446"/>
        <v>0</v>
      </c>
      <c r="BN667" s="243">
        <f t="shared" si="447"/>
        <v>0</v>
      </c>
      <c r="BO667" s="247">
        <f t="shared" si="448"/>
        <v>0</v>
      </c>
      <c r="BP667" s="248">
        <f t="shared" si="449"/>
        <v>0</v>
      </c>
      <c r="BQ667" s="243">
        <f t="shared" si="450"/>
        <v>0</v>
      </c>
      <c r="BR667" s="243">
        <f t="shared" si="451"/>
        <v>0</v>
      </c>
      <c r="BS667" s="249">
        <f t="shared" si="452"/>
        <v>0</v>
      </c>
      <c r="BT667" s="255" t="str">
        <f t="shared" si="465"/>
        <v/>
      </c>
      <c r="BU667" s="350">
        <f t="shared" si="453"/>
        <v>0</v>
      </c>
      <c r="BV667" s="350">
        <f t="shared" si="454"/>
        <v>0</v>
      </c>
      <c r="BW667" s="350">
        <f t="shared" si="455"/>
        <v>0</v>
      </c>
      <c r="BX667" s="353">
        <f t="shared" si="456"/>
        <v>0</v>
      </c>
      <c r="BY667" s="246">
        <f t="shared" si="457"/>
        <v>0</v>
      </c>
      <c r="BZ667" s="243">
        <f t="shared" si="458"/>
        <v>0</v>
      </c>
      <c r="CA667" s="243">
        <f t="shared" si="459"/>
        <v>0</v>
      </c>
      <c r="CB667" s="247">
        <f t="shared" si="460"/>
        <v>0</v>
      </c>
      <c r="CC667" s="246">
        <f t="shared" si="461"/>
        <v>0</v>
      </c>
      <c r="CD667" s="243">
        <f t="shared" si="462"/>
        <v>0</v>
      </c>
      <c r="CE667" s="243">
        <f t="shared" si="463"/>
        <v>0</v>
      </c>
      <c r="CF667" s="243">
        <f t="shared" si="464"/>
        <v>0</v>
      </c>
    </row>
    <row r="668" spans="1:84" ht="20.100000000000001" customHeight="1" x14ac:dyDescent="0.15">
      <c r="A668" s="252">
        <f>IF(A667="",ROW()-3-COUNTBLANK($A$4:$A667),A667+1)</f>
        <v>665</v>
      </c>
      <c r="B668" s="253">
        <f>IF(A668="","",IF(B667="",ROW()-3-COUNTBLANK($B$4:$B667),B667+1))</f>
        <v>665</v>
      </c>
      <c r="C668" s="239" t="str">
        <f t="shared" si="429"/>
        <v>S</v>
      </c>
      <c r="D668" s="240"/>
      <c r="E668" s="241" t="str">
        <f>IF(D668="","",COUNTIF($D$4:D668,D668))</f>
        <v/>
      </c>
      <c r="F668" s="310" t="str">
        <f>IF(D668="","",VLOOKUP(D668,'様式A-2'!$B$10:$E$434,4,0))</f>
        <v/>
      </c>
      <c r="G668" s="241"/>
      <c r="H668" s="241"/>
      <c r="I668" s="241"/>
      <c r="J668" s="241"/>
      <c r="K668" s="241"/>
      <c r="L668" s="346"/>
      <c r="M668" s="346"/>
      <c r="N668" s="346"/>
      <c r="O668" s="346"/>
      <c r="P668" s="388"/>
      <c r="Q668" s="242">
        <f t="shared" si="430"/>
        <v>0</v>
      </c>
      <c r="R668" s="243">
        <f t="shared" si="431"/>
        <v>0</v>
      </c>
      <c r="S668" s="243" t="str">
        <f t="shared" si="432"/>
        <v/>
      </c>
      <c r="T668" s="241"/>
      <c r="U668" s="241" t="str">
        <f t="shared" si="433"/>
        <v/>
      </c>
      <c r="V668" s="241" t="str">
        <f t="shared" si="467"/>
        <v/>
      </c>
      <c r="W668" s="241"/>
      <c r="X668" s="241"/>
      <c r="Y668" s="241" t="str">
        <f t="shared" si="434"/>
        <v/>
      </c>
      <c r="Z668" s="241" t="str">
        <f t="shared" si="435"/>
        <v/>
      </c>
      <c r="AA668" s="241" t="str">
        <f t="shared" si="426"/>
        <v/>
      </c>
      <c r="AB668" s="241" t="str">
        <f t="shared" si="436"/>
        <v/>
      </c>
      <c r="AC668" s="241" t="str">
        <f t="shared" si="437"/>
        <v/>
      </c>
      <c r="AD668" s="241" t="str">
        <f t="shared" si="438"/>
        <v/>
      </c>
      <c r="AE668" s="241" t="str">
        <f t="shared" si="427"/>
        <v/>
      </c>
      <c r="AF668" s="241" t="str">
        <f t="shared" si="428"/>
        <v/>
      </c>
      <c r="AG668" s="241"/>
      <c r="AH668" s="242" t="str">
        <f t="shared" si="466"/>
        <v/>
      </c>
      <c r="AI668" s="242" t="str">
        <f t="shared" si="439"/>
        <v/>
      </c>
      <c r="BG668" s="245">
        <f t="shared" si="440"/>
        <v>0</v>
      </c>
      <c r="BH668" s="242">
        <f t="shared" si="441"/>
        <v>0</v>
      </c>
      <c r="BI668" s="242">
        <f t="shared" si="442"/>
        <v>0</v>
      </c>
      <c r="BJ668" s="242">
        <f t="shared" si="443"/>
        <v>0</v>
      </c>
      <c r="BK668" s="351">
        <f t="shared" si="444"/>
        <v>0</v>
      </c>
      <c r="BL668" s="246">
        <f t="shared" si="445"/>
        <v>0</v>
      </c>
      <c r="BM668" s="243">
        <f t="shared" si="446"/>
        <v>0</v>
      </c>
      <c r="BN668" s="243">
        <f t="shared" si="447"/>
        <v>0</v>
      </c>
      <c r="BO668" s="247">
        <f t="shared" si="448"/>
        <v>0</v>
      </c>
      <c r="BP668" s="248">
        <f t="shared" si="449"/>
        <v>0</v>
      </c>
      <c r="BQ668" s="243">
        <f t="shared" si="450"/>
        <v>0</v>
      </c>
      <c r="BR668" s="243">
        <f t="shared" si="451"/>
        <v>0</v>
      </c>
      <c r="BS668" s="249">
        <f t="shared" si="452"/>
        <v>0</v>
      </c>
      <c r="BT668" s="255" t="str">
        <f t="shared" si="465"/>
        <v/>
      </c>
      <c r="BU668" s="350">
        <f t="shared" si="453"/>
        <v>0</v>
      </c>
      <c r="BV668" s="350">
        <f t="shared" si="454"/>
        <v>0</v>
      </c>
      <c r="BW668" s="350">
        <f t="shared" si="455"/>
        <v>0</v>
      </c>
      <c r="BX668" s="353">
        <f t="shared" si="456"/>
        <v>0</v>
      </c>
      <c r="BY668" s="246">
        <f t="shared" si="457"/>
        <v>0</v>
      </c>
      <c r="BZ668" s="243">
        <f t="shared" si="458"/>
        <v>0</v>
      </c>
      <c r="CA668" s="243">
        <f t="shared" si="459"/>
        <v>0</v>
      </c>
      <c r="CB668" s="247">
        <f t="shared" si="460"/>
        <v>0</v>
      </c>
      <c r="CC668" s="246">
        <f t="shared" si="461"/>
        <v>0</v>
      </c>
      <c r="CD668" s="243">
        <f t="shared" si="462"/>
        <v>0</v>
      </c>
      <c r="CE668" s="243">
        <f t="shared" si="463"/>
        <v>0</v>
      </c>
      <c r="CF668" s="243">
        <f t="shared" si="464"/>
        <v>0</v>
      </c>
    </row>
    <row r="669" spans="1:84" ht="20.100000000000001" customHeight="1" x14ac:dyDescent="0.15">
      <c r="A669" s="252">
        <f>IF(A668="",ROW()-3-COUNTBLANK($A$4:$A668),A668+1)</f>
        <v>666</v>
      </c>
      <c r="B669" s="253">
        <f>IF(A669="","",IF(B668="",ROW()-3-COUNTBLANK($B$4:$B668),B668+1))</f>
        <v>666</v>
      </c>
      <c r="C669" s="239" t="str">
        <f t="shared" si="429"/>
        <v>S</v>
      </c>
      <c r="D669" s="240"/>
      <c r="E669" s="241" t="str">
        <f>IF(D669="","",COUNTIF($D$4:D669,D669))</f>
        <v/>
      </c>
      <c r="F669" s="310" t="str">
        <f>IF(D669="","",VLOOKUP(D669,'様式A-2'!$B$10:$E$434,4,0))</f>
        <v/>
      </c>
      <c r="G669" s="241"/>
      <c r="H669" s="241"/>
      <c r="I669" s="241"/>
      <c r="J669" s="241"/>
      <c r="K669" s="241"/>
      <c r="L669" s="346"/>
      <c r="M669" s="346"/>
      <c r="N669" s="346"/>
      <c r="O669" s="346"/>
      <c r="P669" s="388"/>
      <c r="Q669" s="242">
        <f t="shared" si="430"/>
        <v>0</v>
      </c>
      <c r="R669" s="243">
        <f t="shared" si="431"/>
        <v>0</v>
      </c>
      <c r="S669" s="243" t="str">
        <f t="shared" si="432"/>
        <v/>
      </c>
      <c r="T669" s="241"/>
      <c r="U669" s="241" t="str">
        <f t="shared" si="433"/>
        <v/>
      </c>
      <c r="V669" s="241" t="str">
        <f t="shared" si="467"/>
        <v/>
      </c>
      <c r="W669" s="241"/>
      <c r="X669" s="241"/>
      <c r="Y669" s="241" t="str">
        <f t="shared" si="434"/>
        <v/>
      </c>
      <c r="Z669" s="241" t="str">
        <f t="shared" si="435"/>
        <v/>
      </c>
      <c r="AA669" s="241" t="str">
        <f t="shared" si="426"/>
        <v/>
      </c>
      <c r="AB669" s="241" t="str">
        <f t="shared" si="436"/>
        <v/>
      </c>
      <c r="AC669" s="241" t="str">
        <f t="shared" si="437"/>
        <v/>
      </c>
      <c r="AD669" s="241" t="str">
        <f t="shared" si="438"/>
        <v/>
      </c>
      <c r="AE669" s="241" t="str">
        <f t="shared" si="427"/>
        <v/>
      </c>
      <c r="AF669" s="241" t="str">
        <f t="shared" si="428"/>
        <v/>
      </c>
      <c r="AG669" s="241"/>
      <c r="AH669" s="242" t="str">
        <f t="shared" si="466"/>
        <v/>
      </c>
      <c r="AI669" s="242" t="str">
        <f t="shared" si="439"/>
        <v/>
      </c>
      <c r="BG669" s="245">
        <f t="shared" si="440"/>
        <v>0</v>
      </c>
      <c r="BH669" s="242">
        <f t="shared" si="441"/>
        <v>0</v>
      </c>
      <c r="BI669" s="242">
        <f t="shared" si="442"/>
        <v>0</v>
      </c>
      <c r="BJ669" s="242">
        <f t="shared" si="443"/>
        <v>0</v>
      </c>
      <c r="BK669" s="351">
        <f t="shared" si="444"/>
        <v>0</v>
      </c>
      <c r="BL669" s="246">
        <f t="shared" si="445"/>
        <v>0</v>
      </c>
      <c r="BM669" s="243">
        <f t="shared" si="446"/>
        <v>0</v>
      </c>
      <c r="BN669" s="243">
        <f t="shared" si="447"/>
        <v>0</v>
      </c>
      <c r="BO669" s="247">
        <f t="shared" si="448"/>
        <v>0</v>
      </c>
      <c r="BP669" s="248">
        <f t="shared" si="449"/>
        <v>0</v>
      </c>
      <c r="BQ669" s="243">
        <f t="shared" si="450"/>
        <v>0</v>
      </c>
      <c r="BR669" s="243">
        <f t="shared" si="451"/>
        <v>0</v>
      </c>
      <c r="BS669" s="249">
        <f t="shared" si="452"/>
        <v>0</v>
      </c>
      <c r="BT669" s="255" t="str">
        <f t="shared" si="465"/>
        <v/>
      </c>
      <c r="BU669" s="350">
        <f t="shared" si="453"/>
        <v>0</v>
      </c>
      <c r="BV669" s="350">
        <f t="shared" si="454"/>
        <v>0</v>
      </c>
      <c r="BW669" s="350">
        <f t="shared" si="455"/>
        <v>0</v>
      </c>
      <c r="BX669" s="353">
        <f t="shared" si="456"/>
        <v>0</v>
      </c>
      <c r="BY669" s="246">
        <f t="shared" si="457"/>
        <v>0</v>
      </c>
      <c r="BZ669" s="243">
        <f t="shared" si="458"/>
        <v>0</v>
      </c>
      <c r="CA669" s="243">
        <f t="shared" si="459"/>
        <v>0</v>
      </c>
      <c r="CB669" s="247">
        <f t="shared" si="460"/>
        <v>0</v>
      </c>
      <c r="CC669" s="246">
        <f t="shared" si="461"/>
        <v>0</v>
      </c>
      <c r="CD669" s="243">
        <f t="shared" si="462"/>
        <v>0</v>
      </c>
      <c r="CE669" s="243">
        <f t="shared" si="463"/>
        <v>0</v>
      </c>
      <c r="CF669" s="243">
        <f t="shared" si="464"/>
        <v>0</v>
      </c>
    </row>
    <row r="670" spans="1:84" ht="20.100000000000001" customHeight="1" x14ac:dyDescent="0.15">
      <c r="A670" s="252">
        <f>IF(A669="",ROW()-3-COUNTBLANK($A$4:$A669),A669+1)</f>
        <v>667</v>
      </c>
      <c r="B670" s="253">
        <f>IF(A670="","",IF(B669="",ROW()-3-COUNTBLANK($B$4:$B669),B669+1))</f>
        <v>667</v>
      </c>
      <c r="C670" s="239" t="str">
        <f t="shared" si="429"/>
        <v>S</v>
      </c>
      <c r="D670" s="240"/>
      <c r="E670" s="241" t="str">
        <f>IF(D670="","",COUNTIF($D$4:D670,D670))</f>
        <v/>
      </c>
      <c r="F670" s="310" t="str">
        <f>IF(D670="","",VLOOKUP(D670,'様式A-2'!$B$10:$E$434,4,0))</f>
        <v/>
      </c>
      <c r="G670" s="241"/>
      <c r="H670" s="241"/>
      <c r="I670" s="241"/>
      <c r="J670" s="241"/>
      <c r="K670" s="241"/>
      <c r="L670" s="346"/>
      <c r="M670" s="346"/>
      <c r="N670" s="346"/>
      <c r="O670" s="346"/>
      <c r="P670" s="388"/>
      <c r="Q670" s="242">
        <f t="shared" si="430"/>
        <v>0</v>
      </c>
      <c r="R670" s="243">
        <f t="shared" si="431"/>
        <v>0</v>
      </c>
      <c r="S670" s="243" t="str">
        <f t="shared" si="432"/>
        <v/>
      </c>
      <c r="T670" s="241"/>
      <c r="U670" s="241" t="str">
        <f t="shared" si="433"/>
        <v/>
      </c>
      <c r="V670" s="241" t="str">
        <f t="shared" si="467"/>
        <v/>
      </c>
      <c r="W670" s="241"/>
      <c r="X670" s="241"/>
      <c r="Y670" s="241" t="str">
        <f t="shared" si="434"/>
        <v/>
      </c>
      <c r="Z670" s="241" t="str">
        <f t="shared" si="435"/>
        <v/>
      </c>
      <c r="AA670" s="241" t="str">
        <f t="shared" si="426"/>
        <v/>
      </c>
      <c r="AB670" s="241" t="str">
        <f t="shared" si="436"/>
        <v/>
      </c>
      <c r="AC670" s="241" t="str">
        <f t="shared" si="437"/>
        <v/>
      </c>
      <c r="AD670" s="241" t="str">
        <f t="shared" si="438"/>
        <v/>
      </c>
      <c r="AE670" s="241" t="str">
        <f t="shared" si="427"/>
        <v/>
      </c>
      <c r="AF670" s="241" t="str">
        <f t="shared" si="428"/>
        <v/>
      </c>
      <c r="AG670" s="241"/>
      <c r="AH670" s="242" t="str">
        <f t="shared" si="466"/>
        <v/>
      </c>
      <c r="AI670" s="242" t="str">
        <f t="shared" si="439"/>
        <v/>
      </c>
      <c r="BG670" s="245">
        <f t="shared" si="440"/>
        <v>0</v>
      </c>
      <c r="BH670" s="242">
        <f t="shared" si="441"/>
        <v>0</v>
      </c>
      <c r="BI670" s="242">
        <f t="shared" si="442"/>
        <v>0</v>
      </c>
      <c r="BJ670" s="242">
        <f t="shared" si="443"/>
        <v>0</v>
      </c>
      <c r="BK670" s="351">
        <f t="shared" si="444"/>
        <v>0</v>
      </c>
      <c r="BL670" s="246">
        <f t="shared" si="445"/>
        <v>0</v>
      </c>
      <c r="BM670" s="243">
        <f t="shared" si="446"/>
        <v>0</v>
      </c>
      <c r="BN670" s="243">
        <f t="shared" si="447"/>
        <v>0</v>
      </c>
      <c r="BO670" s="247">
        <f t="shared" si="448"/>
        <v>0</v>
      </c>
      <c r="BP670" s="248">
        <f t="shared" si="449"/>
        <v>0</v>
      </c>
      <c r="BQ670" s="243">
        <f t="shared" si="450"/>
        <v>0</v>
      </c>
      <c r="BR670" s="243">
        <f t="shared" si="451"/>
        <v>0</v>
      </c>
      <c r="BS670" s="249">
        <f t="shared" si="452"/>
        <v>0</v>
      </c>
      <c r="BT670" s="255" t="str">
        <f t="shared" si="465"/>
        <v/>
      </c>
      <c r="BU670" s="350">
        <f t="shared" si="453"/>
        <v>0</v>
      </c>
      <c r="BV670" s="350">
        <f t="shared" si="454"/>
        <v>0</v>
      </c>
      <c r="BW670" s="350">
        <f t="shared" si="455"/>
        <v>0</v>
      </c>
      <c r="BX670" s="353">
        <f t="shared" si="456"/>
        <v>0</v>
      </c>
      <c r="BY670" s="246">
        <f t="shared" si="457"/>
        <v>0</v>
      </c>
      <c r="BZ670" s="243">
        <f t="shared" si="458"/>
        <v>0</v>
      </c>
      <c r="CA670" s="243">
        <f t="shared" si="459"/>
        <v>0</v>
      </c>
      <c r="CB670" s="247">
        <f t="shared" si="460"/>
        <v>0</v>
      </c>
      <c r="CC670" s="246">
        <f t="shared" si="461"/>
        <v>0</v>
      </c>
      <c r="CD670" s="243">
        <f t="shared" si="462"/>
        <v>0</v>
      </c>
      <c r="CE670" s="243">
        <f t="shared" si="463"/>
        <v>0</v>
      </c>
      <c r="CF670" s="243">
        <f t="shared" si="464"/>
        <v>0</v>
      </c>
    </row>
    <row r="671" spans="1:84" ht="20.100000000000001" customHeight="1" x14ac:dyDescent="0.15">
      <c r="A671" s="252">
        <f>IF(A670="",ROW()-3-COUNTBLANK($A$4:$A670),A670+1)</f>
        <v>668</v>
      </c>
      <c r="B671" s="253">
        <f>IF(A671="","",IF(B670="",ROW()-3-COUNTBLANK($B$4:$B670),B670+1))</f>
        <v>668</v>
      </c>
      <c r="C671" s="239" t="str">
        <f t="shared" si="429"/>
        <v>S</v>
      </c>
      <c r="D671" s="240"/>
      <c r="E671" s="241" t="str">
        <f>IF(D671="","",COUNTIF($D$4:D671,D671))</f>
        <v/>
      </c>
      <c r="F671" s="310" t="str">
        <f>IF(D671="","",VLOOKUP(D671,'様式A-2'!$B$10:$E$434,4,0))</f>
        <v/>
      </c>
      <c r="G671" s="241"/>
      <c r="H671" s="241"/>
      <c r="I671" s="241"/>
      <c r="J671" s="241"/>
      <c r="K671" s="241"/>
      <c r="L671" s="346"/>
      <c r="M671" s="346"/>
      <c r="N671" s="346"/>
      <c r="O671" s="346"/>
      <c r="P671" s="388"/>
      <c r="Q671" s="242">
        <f t="shared" si="430"/>
        <v>0</v>
      </c>
      <c r="R671" s="243">
        <f t="shared" si="431"/>
        <v>0</v>
      </c>
      <c r="S671" s="243" t="str">
        <f t="shared" si="432"/>
        <v/>
      </c>
      <c r="T671" s="241"/>
      <c r="U671" s="241" t="str">
        <f t="shared" si="433"/>
        <v/>
      </c>
      <c r="V671" s="241" t="str">
        <f t="shared" si="467"/>
        <v/>
      </c>
      <c r="W671" s="241"/>
      <c r="X671" s="241"/>
      <c r="Y671" s="241" t="str">
        <f t="shared" si="434"/>
        <v/>
      </c>
      <c r="Z671" s="241" t="str">
        <f t="shared" si="435"/>
        <v/>
      </c>
      <c r="AA671" s="241" t="str">
        <f t="shared" si="426"/>
        <v/>
      </c>
      <c r="AB671" s="241" t="str">
        <f t="shared" si="436"/>
        <v/>
      </c>
      <c r="AC671" s="241" t="str">
        <f t="shared" si="437"/>
        <v/>
      </c>
      <c r="AD671" s="241" t="str">
        <f t="shared" si="438"/>
        <v/>
      </c>
      <c r="AE671" s="241" t="str">
        <f t="shared" si="427"/>
        <v/>
      </c>
      <c r="AF671" s="241" t="str">
        <f t="shared" si="428"/>
        <v/>
      </c>
      <c r="AG671" s="241"/>
      <c r="AH671" s="242" t="str">
        <f t="shared" si="466"/>
        <v/>
      </c>
      <c r="AI671" s="242" t="str">
        <f t="shared" si="439"/>
        <v/>
      </c>
      <c r="BG671" s="245">
        <f t="shared" si="440"/>
        <v>0</v>
      </c>
      <c r="BH671" s="242">
        <f t="shared" si="441"/>
        <v>0</v>
      </c>
      <c r="BI671" s="242">
        <f t="shared" si="442"/>
        <v>0</v>
      </c>
      <c r="BJ671" s="242">
        <f t="shared" si="443"/>
        <v>0</v>
      </c>
      <c r="BK671" s="351">
        <f t="shared" si="444"/>
        <v>0</v>
      </c>
      <c r="BL671" s="246">
        <f t="shared" si="445"/>
        <v>0</v>
      </c>
      <c r="BM671" s="243">
        <f t="shared" si="446"/>
        <v>0</v>
      </c>
      <c r="BN671" s="243">
        <f t="shared" si="447"/>
        <v>0</v>
      </c>
      <c r="BO671" s="247">
        <f t="shared" si="448"/>
        <v>0</v>
      </c>
      <c r="BP671" s="248">
        <f t="shared" si="449"/>
        <v>0</v>
      </c>
      <c r="BQ671" s="243">
        <f t="shared" si="450"/>
        <v>0</v>
      </c>
      <c r="BR671" s="243">
        <f t="shared" si="451"/>
        <v>0</v>
      </c>
      <c r="BS671" s="249">
        <f t="shared" si="452"/>
        <v>0</v>
      </c>
      <c r="BT671" s="255" t="str">
        <f t="shared" si="465"/>
        <v/>
      </c>
      <c r="BU671" s="350">
        <f t="shared" si="453"/>
        <v>0</v>
      </c>
      <c r="BV671" s="350">
        <f t="shared" si="454"/>
        <v>0</v>
      </c>
      <c r="BW671" s="350">
        <f t="shared" si="455"/>
        <v>0</v>
      </c>
      <c r="BX671" s="353">
        <f t="shared" si="456"/>
        <v>0</v>
      </c>
      <c r="BY671" s="246">
        <f t="shared" si="457"/>
        <v>0</v>
      </c>
      <c r="BZ671" s="243">
        <f t="shared" si="458"/>
        <v>0</v>
      </c>
      <c r="CA671" s="243">
        <f t="shared" si="459"/>
        <v>0</v>
      </c>
      <c r="CB671" s="247">
        <f t="shared" si="460"/>
        <v>0</v>
      </c>
      <c r="CC671" s="246">
        <f t="shared" si="461"/>
        <v>0</v>
      </c>
      <c r="CD671" s="243">
        <f t="shared" si="462"/>
        <v>0</v>
      </c>
      <c r="CE671" s="243">
        <f t="shared" si="463"/>
        <v>0</v>
      </c>
      <c r="CF671" s="243">
        <f t="shared" si="464"/>
        <v>0</v>
      </c>
    </row>
    <row r="672" spans="1:84" ht="20.100000000000001" customHeight="1" x14ac:dyDescent="0.15">
      <c r="A672" s="252">
        <f>IF(A671="",ROW()-3-COUNTBLANK($A$4:$A671),A671+1)</f>
        <v>669</v>
      </c>
      <c r="B672" s="253">
        <f>IF(A672="","",IF(B671="",ROW()-3-COUNTBLANK($B$4:$B671),B671+1))</f>
        <v>669</v>
      </c>
      <c r="C672" s="239" t="str">
        <f t="shared" si="429"/>
        <v>S</v>
      </c>
      <c r="D672" s="240"/>
      <c r="E672" s="241" t="str">
        <f>IF(D672="","",COUNTIF($D$4:D672,D672))</f>
        <v/>
      </c>
      <c r="F672" s="310" t="str">
        <f>IF(D672="","",VLOOKUP(D672,'様式A-2'!$B$10:$E$434,4,0))</f>
        <v/>
      </c>
      <c r="G672" s="241"/>
      <c r="H672" s="241"/>
      <c r="I672" s="241"/>
      <c r="J672" s="241"/>
      <c r="K672" s="241"/>
      <c r="L672" s="346"/>
      <c r="M672" s="346"/>
      <c r="N672" s="346"/>
      <c r="O672" s="346"/>
      <c r="P672" s="388"/>
      <c r="Q672" s="242">
        <f t="shared" si="430"/>
        <v>0</v>
      </c>
      <c r="R672" s="243">
        <f t="shared" si="431"/>
        <v>0</v>
      </c>
      <c r="S672" s="243" t="str">
        <f t="shared" si="432"/>
        <v/>
      </c>
      <c r="T672" s="241"/>
      <c r="U672" s="241" t="str">
        <f t="shared" si="433"/>
        <v/>
      </c>
      <c r="V672" s="241" t="str">
        <f t="shared" si="467"/>
        <v/>
      </c>
      <c r="W672" s="241"/>
      <c r="X672" s="241"/>
      <c r="Y672" s="241" t="str">
        <f t="shared" si="434"/>
        <v/>
      </c>
      <c r="Z672" s="241" t="str">
        <f t="shared" si="435"/>
        <v/>
      </c>
      <c r="AA672" s="241" t="str">
        <f t="shared" si="426"/>
        <v/>
      </c>
      <c r="AB672" s="241" t="str">
        <f t="shared" si="436"/>
        <v/>
      </c>
      <c r="AC672" s="241" t="str">
        <f t="shared" si="437"/>
        <v/>
      </c>
      <c r="AD672" s="241" t="str">
        <f t="shared" si="438"/>
        <v/>
      </c>
      <c r="AE672" s="241" t="str">
        <f t="shared" si="427"/>
        <v/>
      </c>
      <c r="AF672" s="241" t="str">
        <f t="shared" si="428"/>
        <v/>
      </c>
      <c r="AG672" s="241"/>
      <c r="AH672" s="242" t="str">
        <f t="shared" si="466"/>
        <v/>
      </c>
      <c r="AI672" s="242" t="str">
        <f t="shared" si="439"/>
        <v/>
      </c>
      <c r="BG672" s="245">
        <f t="shared" si="440"/>
        <v>0</v>
      </c>
      <c r="BH672" s="242">
        <f t="shared" si="441"/>
        <v>0</v>
      </c>
      <c r="BI672" s="242">
        <f t="shared" si="442"/>
        <v>0</v>
      </c>
      <c r="BJ672" s="242">
        <f t="shared" si="443"/>
        <v>0</v>
      </c>
      <c r="BK672" s="351">
        <f t="shared" si="444"/>
        <v>0</v>
      </c>
      <c r="BL672" s="246">
        <f t="shared" si="445"/>
        <v>0</v>
      </c>
      <c r="BM672" s="243">
        <f t="shared" si="446"/>
        <v>0</v>
      </c>
      <c r="BN672" s="243">
        <f t="shared" si="447"/>
        <v>0</v>
      </c>
      <c r="BO672" s="247">
        <f t="shared" si="448"/>
        <v>0</v>
      </c>
      <c r="BP672" s="248">
        <f t="shared" si="449"/>
        <v>0</v>
      </c>
      <c r="BQ672" s="243">
        <f t="shared" si="450"/>
        <v>0</v>
      </c>
      <c r="BR672" s="243">
        <f t="shared" si="451"/>
        <v>0</v>
      </c>
      <c r="BS672" s="249">
        <f t="shared" si="452"/>
        <v>0</v>
      </c>
      <c r="BT672" s="255" t="str">
        <f t="shared" si="465"/>
        <v/>
      </c>
      <c r="BU672" s="350">
        <f t="shared" si="453"/>
        <v>0</v>
      </c>
      <c r="BV672" s="350">
        <f t="shared" si="454"/>
        <v>0</v>
      </c>
      <c r="BW672" s="350">
        <f t="shared" si="455"/>
        <v>0</v>
      </c>
      <c r="BX672" s="353">
        <f t="shared" si="456"/>
        <v>0</v>
      </c>
      <c r="BY672" s="246">
        <f t="shared" si="457"/>
        <v>0</v>
      </c>
      <c r="BZ672" s="243">
        <f t="shared" si="458"/>
        <v>0</v>
      </c>
      <c r="CA672" s="243">
        <f t="shared" si="459"/>
        <v>0</v>
      </c>
      <c r="CB672" s="247">
        <f t="shared" si="460"/>
        <v>0</v>
      </c>
      <c r="CC672" s="246">
        <f t="shared" si="461"/>
        <v>0</v>
      </c>
      <c r="CD672" s="243">
        <f t="shared" si="462"/>
        <v>0</v>
      </c>
      <c r="CE672" s="243">
        <f t="shared" si="463"/>
        <v>0</v>
      </c>
      <c r="CF672" s="243">
        <f t="shared" si="464"/>
        <v>0</v>
      </c>
    </row>
    <row r="673" spans="1:84" ht="20.100000000000001" customHeight="1" x14ac:dyDescent="0.15">
      <c r="A673" s="252">
        <f>IF(A672="",ROW()-3-COUNTBLANK($A$4:$A672),A672+1)</f>
        <v>670</v>
      </c>
      <c r="B673" s="253">
        <f>IF(A673="","",IF(B672="",ROW()-3-COUNTBLANK($B$4:$B672),B672+1))</f>
        <v>670</v>
      </c>
      <c r="C673" s="239" t="str">
        <f t="shared" si="429"/>
        <v>S</v>
      </c>
      <c r="D673" s="240"/>
      <c r="E673" s="241" t="str">
        <f>IF(D673="","",COUNTIF($D$4:D673,D673))</f>
        <v/>
      </c>
      <c r="F673" s="310" t="str">
        <f>IF(D673="","",VLOOKUP(D673,'様式A-2'!$B$10:$E$434,4,0))</f>
        <v/>
      </c>
      <c r="G673" s="241"/>
      <c r="H673" s="241"/>
      <c r="I673" s="241"/>
      <c r="J673" s="241"/>
      <c r="K673" s="241"/>
      <c r="L673" s="346"/>
      <c r="M673" s="346"/>
      <c r="N673" s="346"/>
      <c r="O673" s="346"/>
      <c r="P673" s="388"/>
      <c r="Q673" s="242">
        <f t="shared" si="430"/>
        <v>0</v>
      </c>
      <c r="R673" s="243">
        <f t="shared" si="431"/>
        <v>0</v>
      </c>
      <c r="S673" s="243" t="str">
        <f t="shared" si="432"/>
        <v/>
      </c>
      <c r="T673" s="241"/>
      <c r="U673" s="241" t="str">
        <f t="shared" si="433"/>
        <v/>
      </c>
      <c r="V673" s="241" t="str">
        <f t="shared" si="467"/>
        <v/>
      </c>
      <c r="W673" s="241"/>
      <c r="X673" s="241"/>
      <c r="Y673" s="241" t="str">
        <f t="shared" si="434"/>
        <v/>
      </c>
      <c r="Z673" s="241" t="str">
        <f t="shared" si="435"/>
        <v/>
      </c>
      <c r="AA673" s="241" t="str">
        <f t="shared" si="426"/>
        <v/>
      </c>
      <c r="AB673" s="241" t="str">
        <f t="shared" si="436"/>
        <v/>
      </c>
      <c r="AC673" s="241" t="str">
        <f t="shared" si="437"/>
        <v/>
      </c>
      <c r="AD673" s="241" t="str">
        <f t="shared" si="438"/>
        <v/>
      </c>
      <c r="AE673" s="241" t="str">
        <f t="shared" si="427"/>
        <v/>
      </c>
      <c r="AF673" s="241" t="str">
        <f t="shared" si="428"/>
        <v/>
      </c>
      <c r="AG673" s="241"/>
      <c r="AH673" s="242" t="str">
        <f t="shared" si="466"/>
        <v/>
      </c>
      <c r="AI673" s="242" t="str">
        <f t="shared" si="439"/>
        <v/>
      </c>
      <c r="BG673" s="245">
        <f t="shared" si="440"/>
        <v>0</v>
      </c>
      <c r="BH673" s="242">
        <f t="shared" si="441"/>
        <v>0</v>
      </c>
      <c r="BI673" s="242">
        <f t="shared" si="442"/>
        <v>0</v>
      </c>
      <c r="BJ673" s="242">
        <f t="shared" si="443"/>
        <v>0</v>
      </c>
      <c r="BK673" s="351">
        <f t="shared" si="444"/>
        <v>0</v>
      </c>
      <c r="BL673" s="246">
        <f t="shared" si="445"/>
        <v>0</v>
      </c>
      <c r="BM673" s="243">
        <f t="shared" si="446"/>
        <v>0</v>
      </c>
      <c r="BN673" s="243">
        <f t="shared" si="447"/>
        <v>0</v>
      </c>
      <c r="BO673" s="247">
        <f t="shared" si="448"/>
        <v>0</v>
      </c>
      <c r="BP673" s="248">
        <f t="shared" si="449"/>
        <v>0</v>
      </c>
      <c r="BQ673" s="243">
        <f t="shared" si="450"/>
        <v>0</v>
      </c>
      <c r="BR673" s="243">
        <f t="shared" si="451"/>
        <v>0</v>
      </c>
      <c r="BS673" s="249">
        <f t="shared" si="452"/>
        <v>0</v>
      </c>
      <c r="BT673" s="255" t="str">
        <f t="shared" si="465"/>
        <v/>
      </c>
      <c r="BU673" s="350">
        <f t="shared" si="453"/>
        <v>0</v>
      </c>
      <c r="BV673" s="350">
        <f t="shared" si="454"/>
        <v>0</v>
      </c>
      <c r="BW673" s="350">
        <f t="shared" si="455"/>
        <v>0</v>
      </c>
      <c r="BX673" s="353">
        <f t="shared" si="456"/>
        <v>0</v>
      </c>
      <c r="BY673" s="246">
        <f t="shared" si="457"/>
        <v>0</v>
      </c>
      <c r="BZ673" s="243">
        <f t="shared" si="458"/>
        <v>0</v>
      </c>
      <c r="CA673" s="243">
        <f t="shared" si="459"/>
        <v>0</v>
      </c>
      <c r="CB673" s="247">
        <f t="shared" si="460"/>
        <v>0</v>
      </c>
      <c r="CC673" s="246">
        <f t="shared" si="461"/>
        <v>0</v>
      </c>
      <c r="CD673" s="243">
        <f t="shared" si="462"/>
        <v>0</v>
      </c>
      <c r="CE673" s="243">
        <f t="shared" si="463"/>
        <v>0</v>
      </c>
      <c r="CF673" s="243">
        <f t="shared" si="464"/>
        <v>0</v>
      </c>
    </row>
    <row r="674" spans="1:84" ht="20.100000000000001" customHeight="1" x14ac:dyDescent="0.15">
      <c r="A674" s="252">
        <f>IF(A673="",ROW()-3-COUNTBLANK($A$4:$A673),A673+1)</f>
        <v>671</v>
      </c>
      <c r="B674" s="253">
        <f>IF(A674="","",IF(B673="",ROW()-3-COUNTBLANK($B$4:$B673),B673+1))</f>
        <v>671</v>
      </c>
      <c r="C674" s="239" t="str">
        <f t="shared" si="429"/>
        <v>S</v>
      </c>
      <c r="D674" s="240"/>
      <c r="E674" s="241" t="str">
        <f>IF(D674="","",COUNTIF($D$4:D674,D674))</f>
        <v/>
      </c>
      <c r="F674" s="310" t="str">
        <f>IF(D674="","",VLOOKUP(D674,'様式A-2'!$B$10:$E$434,4,0))</f>
        <v/>
      </c>
      <c r="G674" s="241"/>
      <c r="H674" s="241"/>
      <c r="I674" s="241"/>
      <c r="J674" s="241"/>
      <c r="K674" s="241"/>
      <c r="L674" s="346"/>
      <c r="M674" s="346"/>
      <c r="N674" s="346"/>
      <c r="O674" s="346"/>
      <c r="P674" s="388"/>
      <c r="Q674" s="242">
        <f t="shared" si="430"/>
        <v>0</v>
      </c>
      <c r="R674" s="243">
        <f t="shared" si="431"/>
        <v>0</v>
      </c>
      <c r="S674" s="243" t="str">
        <f t="shared" si="432"/>
        <v/>
      </c>
      <c r="T674" s="241"/>
      <c r="U674" s="241" t="str">
        <f t="shared" si="433"/>
        <v/>
      </c>
      <c r="V674" s="241" t="str">
        <f t="shared" si="467"/>
        <v/>
      </c>
      <c r="W674" s="241"/>
      <c r="X674" s="241"/>
      <c r="Y674" s="241" t="str">
        <f t="shared" si="434"/>
        <v/>
      </c>
      <c r="Z674" s="241" t="str">
        <f t="shared" si="435"/>
        <v/>
      </c>
      <c r="AA674" s="241" t="str">
        <f t="shared" si="426"/>
        <v/>
      </c>
      <c r="AB674" s="241" t="str">
        <f t="shared" si="436"/>
        <v/>
      </c>
      <c r="AC674" s="241" t="str">
        <f t="shared" si="437"/>
        <v/>
      </c>
      <c r="AD674" s="241" t="str">
        <f t="shared" si="438"/>
        <v/>
      </c>
      <c r="AE674" s="241" t="str">
        <f t="shared" si="427"/>
        <v/>
      </c>
      <c r="AF674" s="241" t="str">
        <f t="shared" si="428"/>
        <v/>
      </c>
      <c r="AG674" s="241"/>
      <c r="AH674" s="242" t="str">
        <f t="shared" si="466"/>
        <v/>
      </c>
      <c r="AI674" s="242" t="str">
        <f t="shared" si="439"/>
        <v/>
      </c>
      <c r="BG674" s="245">
        <f t="shared" si="440"/>
        <v>0</v>
      </c>
      <c r="BH674" s="242">
        <f t="shared" si="441"/>
        <v>0</v>
      </c>
      <c r="BI674" s="242">
        <f t="shared" si="442"/>
        <v>0</v>
      </c>
      <c r="BJ674" s="242">
        <f t="shared" si="443"/>
        <v>0</v>
      </c>
      <c r="BK674" s="351">
        <f t="shared" si="444"/>
        <v>0</v>
      </c>
      <c r="BL674" s="246">
        <f t="shared" si="445"/>
        <v>0</v>
      </c>
      <c r="BM674" s="243">
        <f t="shared" si="446"/>
        <v>0</v>
      </c>
      <c r="BN674" s="243">
        <f t="shared" si="447"/>
        <v>0</v>
      </c>
      <c r="BO674" s="247">
        <f t="shared" si="448"/>
        <v>0</v>
      </c>
      <c r="BP674" s="248">
        <f t="shared" si="449"/>
        <v>0</v>
      </c>
      <c r="BQ674" s="243">
        <f t="shared" si="450"/>
        <v>0</v>
      </c>
      <c r="BR674" s="243">
        <f t="shared" si="451"/>
        <v>0</v>
      </c>
      <c r="BS674" s="249">
        <f t="shared" si="452"/>
        <v>0</v>
      </c>
      <c r="BT674" s="255" t="str">
        <f t="shared" si="465"/>
        <v/>
      </c>
      <c r="BU674" s="350">
        <f t="shared" si="453"/>
        <v>0</v>
      </c>
      <c r="BV674" s="350">
        <f t="shared" si="454"/>
        <v>0</v>
      </c>
      <c r="BW674" s="350">
        <f t="shared" si="455"/>
        <v>0</v>
      </c>
      <c r="BX674" s="353">
        <f t="shared" si="456"/>
        <v>0</v>
      </c>
      <c r="BY674" s="246">
        <f t="shared" si="457"/>
        <v>0</v>
      </c>
      <c r="BZ674" s="243">
        <f t="shared" si="458"/>
        <v>0</v>
      </c>
      <c r="CA674" s="243">
        <f t="shared" si="459"/>
        <v>0</v>
      </c>
      <c r="CB674" s="247">
        <f t="shared" si="460"/>
        <v>0</v>
      </c>
      <c r="CC674" s="246">
        <f t="shared" si="461"/>
        <v>0</v>
      </c>
      <c r="CD674" s="243">
        <f t="shared" si="462"/>
        <v>0</v>
      </c>
      <c r="CE674" s="243">
        <f t="shared" si="463"/>
        <v>0</v>
      </c>
      <c r="CF674" s="243">
        <f t="shared" si="464"/>
        <v>0</v>
      </c>
    </row>
    <row r="675" spans="1:84" ht="20.100000000000001" customHeight="1" x14ac:dyDescent="0.15">
      <c r="A675" s="252">
        <f>IF(A674="",ROW()-3-COUNTBLANK($A$4:$A674),A674+1)</f>
        <v>672</v>
      </c>
      <c r="B675" s="253">
        <f>IF(A675="","",IF(B674="",ROW()-3-COUNTBLANK($B$4:$B674),B674+1))</f>
        <v>672</v>
      </c>
      <c r="C675" s="239" t="str">
        <f t="shared" si="429"/>
        <v>S</v>
      </c>
      <c r="D675" s="240"/>
      <c r="E675" s="241" t="str">
        <f>IF(D675="","",COUNTIF($D$4:D675,D675))</f>
        <v/>
      </c>
      <c r="F675" s="310" t="str">
        <f>IF(D675="","",VLOOKUP(D675,'様式A-2'!$B$10:$E$434,4,0))</f>
        <v/>
      </c>
      <c r="G675" s="241"/>
      <c r="H675" s="241"/>
      <c r="I675" s="241"/>
      <c r="J675" s="241"/>
      <c r="K675" s="241"/>
      <c r="L675" s="346"/>
      <c r="M675" s="346"/>
      <c r="N675" s="346"/>
      <c r="O675" s="346"/>
      <c r="P675" s="388"/>
      <c r="Q675" s="242">
        <f t="shared" si="430"/>
        <v>0</v>
      </c>
      <c r="R675" s="243">
        <f t="shared" si="431"/>
        <v>0</v>
      </c>
      <c r="S675" s="243" t="str">
        <f t="shared" si="432"/>
        <v/>
      </c>
      <c r="T675" s="241"/>
      <c r="U675" s="241" t="str">
        <f t="shared" si="433"/>
        <v/>
      </c>
      <c r="V675" s="241" t="str">
        <f t="shared" si="467"/>
        <v/>
      </c>
      <c r="W675" s="241"/>
      <c r="X675" s="241"/>
      <c r="Y675" s="241" t="str">
        <f t="shared" si="434"/>
        <v/>
      </c>
      <c r="Z675" s="241" t="str">
        <f t="shared" si="435"/>
        <v/>
      </c>
      <c r="AA675" s="241" t="str">
        <f t="shared" si="426"/>
        <v/>
      </c>
      <c r="AB675" s="241" t="str">
        <f t="shared" si="436"/>
        <v/>
      </c>
      <c r="AC675" s="241" t="str">
        <f t="shared" si="437"/>
        <v/>
      </c>
      <c r="AD675" s="241" t="str">
        <f t="shared" si="438"/>
        <v/>
      </c>
      <c r="AE675" s="241" t="str">
        <f t="shared" si="427"/>
        <v/>
      </c>
      <c r="AF675" s="241" t="str">
        <f t="shared" si="428"/>
        <v/>
      </c>
      <c r="AG675" s="241"/>
      <c r="AH675" s="242" t="str">
        <f t="shared" si="466"/>
        <v/>
      </c>
      <c r="AI675" s="242" t="str">
        <f t="shared" si="439"/>
        <v/>
      </c>
      <c r="BG675" s="245">
        <f t="shared" si="440"/>
        <v>0</v>
      </c>
      <c r="BH675" s="242">
        <f t="shared" si="441"/>
        <v>0</v>
      </c>
      <c r="BI675" s="242">
        <f t="shared" si="442"/>
        <v>0</v>
      </c>
      <c r="BJ675" s="242">
        <f t="shared" si="443"/>
        <v>0</v>
      </c>
      <c r="BK675" s="351">
        <f t="shared" si="444"/>
        <v>0</v>
      </c>
      <c r="BL675" s="246">
        <f t="shared" si="445"/>
        <v>0</v>
      </c>
      <c r="BM675" s="243">
        <f t="shared" si="446"/>
        <v>0</v>
      </c>
      <c r="BN675" s="243">
        <f t="shared" si="447"/>
        <v>0</v>
      </c>
      <c r="BO675" s="247">
        <f t="shared" si="448"/>
        <v>0</v>
      </c>
      <c r="BP675" s="248">
        <f t="shared" si="449"/>
        <v>0</v>
      </c>
      <c r="BQ675" s="243">
        <f t="shared" si="450"/>
        <v>0</v>
      </c>
      <c r="BR675" s="243">
        <f t="shared" si="451"/>
        <v>0</v>
      </c>
      <c r="BS675" s="249">
        <f t="shared" si="452"/>
        <v>0</v>
      </c>
      <c r="BT675" s="255" t="str">
        <f t="shared" si="465"/>
        <v/>
      </c>
      <c r="BU675" s="350">
        <f t="shared" si="453"/>
        <v>0</v>
      </c>
      <c r="BV675" s="350">
        <f t="shared" si="454"/>
        <v>0</v>
      </c>
      <c r="BW675" s="350">
        <f t="shared" si="455"/>
        <v>0</v>
      </c>
      <c r="BX675" s="353">
        <f t="shared" si="456"/>
        <v>0</v>
      </c>
      <c r="BY675" s="246">
        <f t="shared" si="457"/>
        <v>0</v>
      </c>
      <c r="BZ675" s="243">
        <f t="shared" si="458"/>
        <v>0</v>
      </c>
      <c r="CA675" s="243">
        <f t="shared" si="459"/>
        <v>0</v>
      </c>
      <c r="CB675" s="247">
        <f t="shared" si="460"/>
        <v>0</v>
      </c>
      <c r="CC675" s="246">
        <f t="shared" si="461"/>
        <v>0</v>
      </c>
      <c r="CD675" s="243">
        <f t="shared" si="462"/>
        <v>0</v>
      </c>
      <c r="CE675" s="243">
        <f t="shared" si="463"/>
        <v>0</v>
      </c>
      <c r="CF675" s="243">
        <f t="shared" si="464"/>
        <v>0</v>
      </c>
    </row>
    <row r="676" spans="1:84" ht="20.100000000000001" customHeight="1" x14ac:dyDescent="0.15">
      <c r="A676" s="252">
        <f>IF(A675="",ROW()-3-COUNTBLANK($A$4:$A675),A675+1)</f>
        <v>673</v>
      </c>
      <c r="B676" s="253">
        <f>IF(A676="","",IF(B675="",ROW()-3-COUNTBLANK($B$4:$B675),B675+1))</f>
        <v>673</v>
      </c>
      <c r="C676" s="239" t="str">
        <f t="shared" si="429"/>
        <v>S</v>
      </c>
      <c r="D676" s="240"/>
      <c r="E676" s="241" t="str">
        <f>IF(D676="","",COUNTIF($D$4:D676,D676))</f>
        <v/>
      </c>
      <c r="F676" s="310" t="str">
        <f>IF(D676="","",VLOOKUP(D676,'様式A-2'!$B$10:$E$434,4,0))</f>
        <v/>
      </c>
      <c r="G676" s="241"/>
      <c r="H676" s="241"/>
      <c r="I676" s="241"/>
      <c r="J676" s="241"/>
      <c r="K676" s="241"/>
      <c r="L676" s="346"/>
      <c r="M676" s="346"/>
      <c r="N676" s="346"/>
      <c r="O676" s="346"/>
      <c r="P676" s="388"/>
      <c r="Q676" s="242">
        <f t="shared" si="430"/>
        <v>0</v>
      </c>
      <c r="R676" s="243">
        <f t="shared" si="431"/>
        <v>0</v>
      </c>
      <c r="S676" s="243" t="str">
        <f t="shared" si="432"/>
        <v/>
      </c>
      <c r="T676" s="241"/>
      <c r="U676" s="241" t="str">
        <f t="shared" si="433"/>
        <v/>
      </c>
      <c r="V676" s="241" t="str">
        <f t="shared" si="467"/>
        <v/>
      </c>
      <c r="W676" s="241"/>
      <c r="X676" s="241"/>
      <c r="Y676" s="241" t="str">
        <f t="shared" si="434"/>
        <v/>
      </c>
      <c r="Z676" s="241" t="str">
        <f t="shared" si="435"/>
        <v/>
      </c>
      <c r="AA676" s="241" t="str">
        <f t="shared" si="426"/>
        <v/>
      </c>
      <c r="AB676" s="241" t="str">
        <f t="shared" si="436"/>
        <v/>
      </c>
      <c r="AC676" s="241" t="str">
        <f t="shared" si="437"/>
        <v/>
      </c>
      <c r="AD676" s="241" t="str">
        <f t="shared" si="438"/>
        <v/>
      </c>
      <c r="AE676" s="241" t="str">
        <f t="shared" si="427"/>
        <v/>
      </c>
      <c r="AF676" s="241" t="str">
        <f t="shared" si="428"/>
        <v/>
      </c>
      <c r="AG676" s="241"/>
      <c r="AH676" s="242" t="str">
        <f t="shared" si="466"/>
        <v/>
      </c>
      <c r="AI676" s="242" t="str">
        <f t="shared" si="439"/>
        <v/>
      </c>
      <c r="BG676" s="245">
        <f t="shared" si="440"/>
        <v>0</v>
      </c>
      <c r="BH676" s="242">
        <f t="shared" si="441"/>
        <v>0</v>
      </c>
      <c r="BI676" s="242">
        <f t="shared" si="442"/>
        <v>0</v>
      </c>
      <c r="BJ676" s="242">
        <f t="shared" si="443"/>
        <v>0</v>
      </c>
      <c r="BK676" s="351">
        <f t="shared" si="444"/>
        <v>0</v>
      </c>
      <c r="BL676" s="246">
        <f t="shared" si="445"/>
        <v>0</v>
      </c>
      <c r="BM676" s="243">
        <f t="shared" si="446"/>
        <v>0</v>
      </c>
      <c r="BN676" s="243">
        <f t="shared" si="447"/>
        <v>0</v>
      </c>
      <c r="BO676" s="247">
        <f t="shared" si="448"/>
        <v>0</v>
      </c>
      <c r="BP676" s="248">
        <f t="shared" si="449"/>
        <v>0</v>
      </c>
      <c r="BQ676" s="243">
        <f t="shared" si="450"/>
        <v>0</v>
      </c>
      <c r="BR676" s="243">
        <f t="shared" si="451"/>
        <v>0</v>
      </c>
      <c r="BS676" s="249">
        <f t="shared" si="452"/>
        <v>0</v>
      </c>
      <c r="BT676" s="255" t="str">
        <f t="shared" si="465"/>
        <v/>
      </c>
      <c r="BU676" s="350">
        <f t="shared" si="453"/>
        <v>0</v>
      </c>
      <c r="BV676" s="350">
        <f t="shared" si="454"/>
        <v>0</v>
      </c>
      <c r="BW676" s="350">
        <f t="shared" si="455"/>
        <v>0</v>
      </c>
      <c r="BX676" s="353">
        <f t="shared" si="456"/>
        <v>0</v>
      </c>
      <c r="BY676" s="246">
        <f t="shared" si="457"/>
        <v>0</v>
      </c>
      <c r="BZ676" s="243">
        <f t="shared" si="458"/>
        <v>0</v>
      </c>
      <c r="CA676" s="243">
        <f t="shared" si="459"/>
        <v>0</v>
      </c>
      <c r="CB676" s="247">
        <f t="shared" si="460"/>
        <v>0</v>
      </c>
      <c r="CC676" s="246">
        <f t="shared" si="461"/>
        <v>0</v>
      </c>
      <c r="CD676" s="243">
        <f t="shared" si="462"/>
        <v>0</v>
      </c>
      <c r="CE676" s="243">
        <f t="shared" si="463"/>
        <v>0</v>
      </c>
      <c r="CF676" s="243">
        <f t="shared" si="464"/>
        <v>0</v>
      </c>
    </row>
    <row r="677" spans="1:84" ht="20.100000000000001" customHeight="1" x14ac:dyDescent="0.15">
      <c r="A677" s="252">
        <f>IF(A676="",ROW()-3-COUNTBLANK($A$4:$A676),A676+1)</f>
        <v>674</v>
      </c>
      <c r="B677" s="253">
        <f>IF(A677="","",IF(B676="",ROW()-3-COUNTBLANK($B$4:$B676),B676+1))</f>
        <v>674</v>
      </c>
      <c r="C677" s="239" t="str">
        <f t="shared" si="429"/>
        <v>S</v>
      </c>
      <c r="D677" s="240"/>
      <c r="E677" s="241" t="str">
        <f>IF(D677="","",COUNTIF($D$4:D677,D677))</f>
        <v/>
      </c>
      <c r="F677" s="310" t="str">
        <f>IF(D677="","",VLOOKUP(D677,'様式A-2'!$B$10:$E$434,4,0))</f>
        <v/>
      </c>
      <c r="G677" s="241"/>
      <c r="H677" s="241"/>
      <c r="I677" s="241"/>
      <c r="J677" s="241"/>
      <c r="K677" s="241"/>
      <c r="L677" s="346"/>
      <c r="M677" s="346"/>
      <c r="N677" s="346"/>
      <c r="O677" s="346"/>
      <c r="P677" s="388"/>
      <c r="Q677" s="242">
        <f t="shared" si="430"/>
        <v>0</v>
      </c>
      <c r="R677" s="243">
        <f t="shared" si="431"/>
        <v>0</v>
      </c>
      <c r="S677" s="243" t="str">
        <f t="shared" si="432"/>
        <v/>
      </c>
      <c r="T677" s="241"/>
      <c r="U677" s="241" t="str">
        <f t="shared" si="433"/>
        <v/>
      </c>
      <c r="V677" s="241" t="str">
        <f t="shared" si="467"/>
        <v/>
      </c>
      <c r="W677" s="241"/>
      <c r="X677" s="241"/>
      <c r="Y677" s="241" t="str">
        <f t="shared" si="434"/>
        <v/>
      </c>
      <c r="Z677" s="241" t="str">
        <f t="shared" si="435"/>
        <v/>
      </c>
      <c r="AA677" s="241" t="str">
        <f t="shared" si="426"/>
        <v/>
      </c>
      <c r="AB677" s="241" t="str">
        <f t="shared" si="436"/>
        <v/>
      </c>
      <c r="AC677" s="241" t="str">
        <f t="shared" si="437"/>
        <v/>
      </c>
      <c r="AD677" s="241" t="str">
        <f t="shared" si="438"/>
        <v/>
      </c>
      <c r="AE677" s="241" t="str">
        <f t="shared" si="427"/>
        <v/>
      </c>
      <c r="AF677" s="241" t="str">
        <f t="shared" si="428"/>
        <v/>
      </c>
      <c r="AG677" s="241"/>
      <c r="AH677" s="242" t="str">
        <f t="shared" si="466"/>
        <v/>
      </c>
      <c r="AI677" s="242" t="str">
        <f t="shared" si="439"/>
        <v/>
      </c>
      <c r="BG677" s="245">
        <f t="shared" si="440"/>
        <v>0</v>
      </c>
      <c r="BH677" s="242">
        <f t="shared" si="441"/>
        <v>0</v>
      </c>
      <c r="BI677" s="242">
        <f t="shared" si="442"/>
        <v>0</v>
      </c>
      <c r="BJ677" s="242">
        <f t="shared" si="443"/>
        <v>0</v>
      </c>
      <c r="BK677" s="351">
        <f t="shared" si="444"/>
        <v>0</v>
      </c>
      <c r="BL677" s="246">
        <f t="shared" si="445"/>
        <v>0</v>
      </c>
      <c r="BM677" s="243">
        <f t="shared" si="446"/>
        <v>0</v>
      </c>
      <c r="BN677" s="243">
        <f t="shared" si="447"/>
        <v>0</v>
      </c>
      <c r="BO677" s="247">
        <f t="shared" si="448"/>
        <v>0</v>
      </c>
      <c r="BP677" s="248">
        <f t="shared" si="449"/>
        <v>0</v>
      </c>
      <c r="BQ677" s="243">
        <f t="shared" si="450"/>
        <v>0</v>
      </c>
      <c r="BR677" s="243">
        <f t="shared" si="451"/>
        <v>0</v>
      </c>
      <c r="BS677" s="249">
        <f t="shared" si="452"/>
        <v>0</v>
      </c>
      <c r="BT677" s="255" t="str">
        <f t="shared" si="465"/>
        <v/>
      </c>
      <c r="BU677" s="350">
        <f t="shared" si="453"/>
        <v>0</v>
      </c>
      <c r="BV677" s="350">
        <f t="shared" si="454"/>
        <v>0</v>
      </c>
      <c r="BW677" s="350">
        <f t="shared" si="455"/>
        <v>0</v>
      </c>
      <c r="BX677" s="353">
        <f t="shared" si="456"/>
        <v>0</v>
      </c>
      <c r="BY677" s="246">
        <f t="shared" si="457"/>
        <v>0</v>
      </c>
      <c r="BZ677" s="243">
        <f t="shared" si="458"/>
        <v>0</v>
      </c>
      <c r="CA677" s="243">
        <f t="shared" si="459"/>
        <v>0</v>
      </c>
      <c r="CB677" s="247">
        <f t="shared" si="460"/>
        <v>0</v>
      </c>
      <c r="CC677" s="246">
        <f t="shared" si="461"/>
        <v>0</v>
      </c>
      <c r="CD677" s="243">
        <f t="shared" si="462"/>
        <v>0</v>
      </c>
      <c r="CE677" s="243">
        <f t="shared" si="463"/>
        <v>0</v>
      </c>
      <c r="CF677" s="243">
        <f t="shared" si="464"/>
        <v>0</v>
      </c>
    </row>
    <row r="678" spans="1:84" ht="20.100000000000001" customHeight="1" x14ac:dyDescent="0.15">
      <c r="A678" s="252">
        <f>IF(A677="",ROW()-3-COUNTBLANK($A$4:$A677),A677+1)</f>
        <v>675</v>
      </c>
      <c r="B678" s="253">
        <f>IF(A678="","",IF(B677="",ROW()-3-COUNTBLANK($B$4:$B677),B677+1))</f>
        <v>675</v>
      </c>
      <c r="C678" s="239" t="str">
        <f t="shared" si="429"/>
        <v>S</v>
      </c>
      <c r="D678" s="240"/>
      <c r="E678" s="241" t="str">
        <f>IF(D678="","",COUNTIF($D$4:D678,D678))</f>
        <v/>
      </c>
      <c r="F678" s="310" t="str">
        <f>IF(D678="","",VLOOKUP(D678,'様式A-2'!$B$10:$E$434,4,0))</f>
        <v/>
      </c>
      <c r="G678" s="241"/>
      <c r="H678" s="241"/>
      <c r="I678" s="241"/>
      <c r="J678" s="241"/>
      <c r="K678" s="241"/>
      <c r="L678" s="346"/>
      <c r="M678" s="346"/>
      <c r="N678" s="346"/>
      <c r="O678" s="346"/>
      <c r="P678" s="388"/>
      <c r="Q678" s="242">
        <f t="shared" si="430"/>
        <v>0</v>
      </c>
      <c r="R678" s="243">
        <f t="shared" si="431"/>
        <v>0</v>
      </c>
      <c r="S678" s="243" t="str">
        <f t="shared" si="432"/>
        <v/>
      </c>
      <c r="T678" s="241"/>
      <c r="U678" s="241" t="str">
        <f t="shared" si="433"/>
        <v/>
      </c>
      <c r="V678" s="241" t="str">
        <f t="shared" si="467"/>
        <v/>
      </c>
      <c r="W678" s="241"/>
      <c r="X678" s="241"/>
      <c r="Y678" s="241" t="str">
        <f t="shared" si="434"/>
        <v/>
      </c>
      <c r="Z678" s="241" t="str">
        <f t="shared" si="435"/>
        <v/>
      </c>
      <c r="AA678" s="241" t="str">
        <f t="shared" si="426"/>
        <v/>
      </c>
      <c r="AB678" s="241" t="str">
        <f t="shared" si="436"/>
        <v/>
      </c>
      <c r="AC678" s="241" t="str">
        <f t="shared" si="437"/>
        <v/>
      </c>
      <c r="AD678" s="241" t="str">
        <f t="shared" si="438"/>
        <v/>
      </c>
      <c r="AE678" s="241" t="str">
        <f t="shared" si="427"/>
        <v/>
      </c>
      <c r="AF678" s="241" t="str">
        <f t="shared" si="428"/>
        <v/>
      </c>
      <c r="AG678" s="241"/>
      <c r="AH678" s="242" t="str">
        <f t="shared" si="466"/>
        <v/>
      </c>
      <c r="AI678" s="242" t="str">
        <f t="shared" si="439"/>
        <v/>
      </c>
      <c r="BG678" s="245">
        <f t="shared" si="440"/>
        <v>0</v>
      </c>
      <c r="BH678" s="242">
        <f t="shared" si="441"/>
        <v>0</v>
      </c>
      <c r="BI678" s="242">
        <f t="shared" si="442"/>
        <v>0</v>
      </c>
      <c r="BJ678" s="242">
        <f t="shared" si="443"/>
        <v>0</v>
      </c>
      <c r="BK678" s="351">
        <f t="shared" si="444"/>
        <v>0</v>
      </c>
      <c r="BL678" s="246">
        <f t="shared" si="445"/>
        <v>0</v>
      </c>
      <c r="BM678" s="243">
        <f t="shared" si="446"/>
        <v>0</v>
      </c>
      <c r="BN678" s="243">
        <f t="shared" si="447"/>
        <v>0</v>
      </c>
      <c r="BO678" s="247">
        <f t="shared" si="448"/>
        <v>0</v>
      </c>
      <c r="BP678" s="248">
        <f t="shared" si="449"/>
        <v>0</v>
      </c>
      <c r="BQ678" s="243">
        <f t="shared" si="450"/>
        <v>0</v>
      </c>
      <c r="BR678" s="243">
        <f t="shared" si="451"/>
        <v>0</v>
      </c>
      <c r="BS678" s="249">
        <f t="shared" si="452"/>
        <v>0</v>
      </c>
      <c r="BT678" s="255" t="str">
        <f t="shared" si="465"/>
        <v/>
      </c>
      <c r="BU678" s="350">
        <f t="shared" si="453"/>
        <v>0</v>
      </c>
      <c r="BV678" s="350">
        <f t="shared" si="454"/>
        <v>0</v>
      </c>
      <c r="BW678" s="350">
        <f t="shared" si="455"/>
        <v>0</v>
      </c>
      <c r="BX678" s="353">
        <f t="shared" si="456"/>
        <v>0</v>
      </c>
      <c r="BY678" s="246">
        <f t="shared" si="457"/>
        <v>0</v>
      </c>
      <c r="BZ678" s="243">
        <f t="shared" si="458"/>
        <v>0</v>
      </c>
      <c r="CA678" s="243">
        <f t="shared" si="459"/>
        <v>0</v>
      </c>
      <c r="CB678" s="247">
        <f t="shared" si="460"/>
        <v>0</v>
      </c>
      <c r="CC678" s="246">
        <f t="shared" si="461"/>
        <v>0</v>
      </c>
      <c r="CD678" s="243">
        <f t="shared" si="462"/>
        <v>0</v>
      </c>
      <c r="CE678" s="243">
        <f t="shared" si="463"/>
        <v>0</v>
      </c>
      <c r="CF678" s="243">
        <f t="shared" si="464"/>
        <v>0</v>
      </c>
    </row>
    <row r="679" spans="1:84" ht="20.100000000000001" customHeight="1" x14ac:dyDescent="0.15">
      <c r="A679" s="252">
        <f>IF(A678="",ROW()-3-COUNTBLANK($A$4:$A678),A678+1)</f>
        <v>676</v>
      </c>
      <c r="B679" s="253">
        <f>IF(A679="","",IF(B678="",ROW()-3-COUNTBLANK($B$4:$B678),B678+1))</f>
        <v>676</v>
      </c>
      <c r="C679" s="239" t="str">
        <f t="shared" si="429"/>
        <v>S</v>
      </c>
      <c r="D679" s="240"/>
      <c r="E679" s="241" t="str">
        <f>IF(D679="","",COUNTIF($D$4:D679,D679))</f>
        <v/>
      </c>
      <c r="F679" s="310" t="str">
        <f>IF(D679="","",VLOOKUP(D679,'様式A-2'!$B$10:$E$434,4,0))</f>
        <v/>
      </c>
      <c r="G679" s="241"/>
      <c r="H679" s="241"/>
      <c r="I679" s="241"/>
      <c r="J679" s="241"/>
      <c r="K679" s="241"/>
      <c r="L679" s="346"/>
      <c r="M679" s="346"/>
      <c r="N679" s="346"/>
      <c r="O679" s="346"/>
      <c r="P679" s="388"/>
      <c r="Q679" s="242">
        <f t="shared" si="430"/>
        <v>0</v>
      </c>
      <c r="R679" s="243">
        <f t="shared" si="431"/>
        <v>0</v>
      </c>
      <c r="S679" s="243" t="str">
        <f t="shared" si="432"/>
        <v/>
      </c>
      <c r="T679" s="241"/>
      <c r="U679" s="241" t="str">
        <f t="shared" si="433"/>
        <v/>
      </c>
      <c r="V679" s="241" t="str">
        <f t="shared" si="467"/>
        <v/>
      </c>
      <c r="W679" s="241"/>
      <c r="X679" s="241"/>
      <c r="Y679" s="241" t="str">
        <f t="shared" si="434"/>
        <v/>
      </c>
      <c r="Z679" s="241" t="str">
        <f t="shared" si="435"/>
        <v/>
      </c>
      <c r="AA679" s="241" t="str">
        <f t="shared" si="426"/>
        <v/>
      </c>
      <c r="AB679" s="241" t="str">
        <f t="shared" si="436"/>
        <v/>
      </c>
      <c r="AC679" s="241" t="str">
        <f t="shared" si="437"/>
        <v/>
      </c>
      <c r="AD679" s="241" t="str">
        <f t="shared" si="438"/>
        <v/>
      </c>
      <c r="AE679" s="241" t="str">
        <f t="shared" si="427"/>
        <v/>
      </c>
      <c r="AF679" s="241" t="str">
        <f t="shared" si="428"/>
        <v/>
      </c>
      <c r="AG679" s="241"/>
      <c r="AH679" s="242" t="str">
        <f t="shared" si="466"/>
        <v/>
      </c>
      <c r="AI679" s="242" t="str">
        <f t="shared" si="439"/>
        <v/>
      </c>
      <c r="BG679" s="245">
        <f t="shared" si="440"/>
        <v>0</v>
      </c>
      <c r="BH679" s="242">
        <f t="shared" si="441"/>
        <v>0</v>
      </c>
      <c r="BI679" s="242">
        <f t="shared" si="442"/>
        <v>0</v>
      </c>
      <c r="BJ679" s="242">
        <f t="shared" si="443"/>
        <v>0</v>
      </c>
      <c r="BK679" s="351">
        <f t="shared" si="444"/>
        <v>0</v>
      </c>
      <c r="BL679" s="246">
        <f t="shared" si="445"/>
        <v>0</v>
      </c>
      <c r="BM679" s="243">
        <f t="shared" si="446"/>
        <v>0</v>
      </c>
      <c r="BN679" s="243">
        <f t="shared" si="447"/>
        <v>0</v>
      </c>
      <c r="BO679" s="247">
        <f t="shared" si="448"/>
        <v>0</v>
      </c>
      <c r="BP679" s="248">
        <f t="shared" si="449"/>
        <v>0</v>
      </c>
      <c r="BQ679" s="243">
        <f t="shared" si="450"/>
        <v>0</v>
      </c>
      <c r="BR679" s="243">
        <f t="shared" si="451"/>
        <v>0</v>
      </c>
      <c r="BS679" s="249">
        <f t="shared" si="452"/>
        <v>0</v>
      </c>
      <c r="BT679" s="255" t="str">
        <f t="shared" si="465"/>
        <v/>
      </c>
      <c r="BU679" s="350">
        <f t="shared" si="453"/>
        <v>0</v>
      </c>
      <c r="BV679" s="350">
        <f t="shared" si="454"/>
        <v>0</v>
      </c>
      <c r="BW679" s="350">
        <f t="shared" si="455"/>
        <v>0</v>
      </c>
      <c r="BX679" s="353">
        <f t="shared" si="456"/>
        <v>0</v>
      </c>
      <c r="BY679" s="246">
        <f t="shared" si="457"/>
        <v>0</v>
      </c>
      <c r="BZ679" s="243">
        <f t="shared" si="458"/>
        <v>0</v>
      </c>
      <c r="CA679" s="243">
        <f t="shared" si="459"/>
        <v>0</v>
      </c>
      <c r="CB679" s="247">
        <f t="shared" si="460"/>
        <v>0</v>
      </c>
      <c r="CC679" s="246">
        <f t="shared" si="461"/>
        <v>0</v>
      </c>
      <c r="CD679" s="243">
        <f t="shared" si="462"/>
        <v>0</v>
      </c>
      <c r="CE679" s="243">
        <f t="shared" si="463"/>
        <v>0</v>
      </c>
      <c r="CF679" s="243">
        <f t="shared" si="464"/>
        <v>0</v>
      </c>
    </row>
    <row r="680" spans="1:84" ht="20.100000000000001" customHeight="1" x14ac:dyDescent="0.15">
      <c r="A680" s="252">
        <f>IF(A679="",ROW()-3-COUNTBLANK($A$4:$A679),A679+1)</f>
        <v>677</v>
      </c>
      <c r="B680" s="253">
        <f>IF(A680="","",IF(B679="",ROW()-3-COUNTBLANK($B$4:$B679),B679+1))</f>
        <v>677</v>
      </c>
      <c r="C680" s="239" t="str">
        <f t="shared" si="429"/>
        <v>S</v>
      </c>
      <c r="D680" s="240"/>
      <c r="E680" s="241" t="str">
        <f>IF(D680="","",COUNTIF($D$4:D680,D680))</f>
        <v/>
      </c>
      <c r="F680" s="310" t="str">
        <f>IF(D680="","",VLOOKUP(D680,'様式A-2'!$B$10:$E$434,4,0))</f>
        <v/>
      </c>
      <c r="G680" s="241"/>
      <c r="H680" s="241"/>
      <c r="I680" s="241"/>
      <c r="J680" s="241"/>
      <c r="K680" s="241"/>
      <c r="L680" s="346"/>
      <c r="M680" s="346"/>
      <c r="N680" s="346"/>
      <c r="O680" s="346"/>
      <c r="P680" s="388"/>
      <c r="Q680" s="242">
        <f t="shared" si="430"/>
        <v>0</v>
      </c>
      <c r="R680" s="243">
        <f t="shared" si="431"/>
        <v>0</v>
      </c>
      <c r="S680" s="243" t="str">
        <f t="shared" si="432"/>
        <v/>
      </c>
      <c r="T680" s="241"/>
      <c r="U680" s="241" t="str">
        <f t="shared" si="433"/>
        <v/>
      </c>
      <c r="V680" s="241" t="str">
        <f t="shared" si="467"/>
        <v/>
      </c>
      <c r="W680" s="241"/>
      <c r="X680" s="241"/>
      <c r="Y680" s="241" t="str">
        <f t="shared" si="434"/>
        <v/>
      </c>
      <c r="Z680" s="241" t="str">
        <f t="shared" si="435"/>
        <v/>
      </c>
      <c r="AA680" s="241" t="str">
        <f t="shared" si="426"/>
        <v/>
      </c>
      <c r="AB680" s="241" t="str">
        <f t="shared" si="436"/>
        <v/>
      </c>
      <c r="AC680" s="241" t="str">
        <f t="shared" si="437"/>
        <v/>
      </c>
      <c r="AD680" s="241" t="str">
        <f t="shared" si="438"/>
        <v/>
      </c>
      <c r="AE680" s="241" t="str">
        <f t="shared" si="427"/>
        <v/>
      </c>
      <c r="AF680" s="241" t="str">
        <f t="shared" si="428"/>
        <v/>
      </c>
      <c r="AG680" s="241"/>
      <c r="AH680" s="242" t="str">
        <f t="shared" si="466"/>
        <v/>
      </c>
      <c r="AI680" s="242" t="str">
        <f t="shared" si="439"/>
        <v/>
      </c>
      <c r="BG680" s="245">
        <f t="shared" si="440"/>
        <v>0</v>
      </c>
      <c r="BH680" s="242">
        <f t="shared" si="441"/>
        <v>0</v>
      </c>
      <c r="BI680" s="242">
        <f t="shared" si="442"/>
        <v>0</v>
      </c>
      <c r="BJ680" s="242">
        <f t="shared" si="443"/>
        <v>0</v>
      </c>
      <c r="BK680" s="351">
        <f t="shared" si="444"/>
        <v>0</v>
      </c>
      <c r="BL680" s="246">
        <f t="shared" si="445"/>
        <v>0</v>
      </c>
      <c r="BM680" s="243">
        <f t="shared" si="446"/>
        <v>0</v>
      </c>
      <c r="BN680" s="243">
        <f t="shared" si="447"/>
        <v>0</v>
      </c>
      <c r="BO680" s="247">
        <f t="shared" si="448"/>
        <v>0</v>
      </c>
      <c r="BP680" s="248">
        <f t="shared" si="449"/>
        <v>0</v>
      </c>
      <c r="BQ680" s="243">
        <f t="shared" si="450"/>
        <v>0</v>
      </c>
      <c r="BR680" s="243">
        <f t="shared" si="451"/>
        <v>0</v>
      </c>
      <c r="BS680" s="249">
        <f t="shared" si="452"/>
        <v>0</v>
      </c>
      <c r="BT680" s="255" t="str">
        <f t="shared" si="465"/>
        <v/>
      </c>
      <c r="BU680" s="350">
        <f t="shared" si="453"/>
        <v>0</v>
      </c>
      <c r="BV680" s="350">
        <f t="shared" si="454"/>
        <v>0</v>
      </c>
      <c r="BW680" s="350">
        <f t="shared" si="455"/>
        <v>0</v>
      </c>
      <c r="BX680" s="353">
        <f t="shared" si="456"/>
        <v>0</v>
      </c>
      <c r="BY680" s="246">
        <f t="shared" si="457"/>
        <v>0</v>
      </c>
      <c r="BZ680" s="243">
        <f t="shared" si="458"/>
        <v>0</v>
      </c>
      <c r="CA680" s="243">
        <f t="shared" si="459"/>
        <v>0</v>
      </c>
      <c r="CB680" s="247">
        <f t="shared" si="460"/>
        <v>0</v>
      </c>
      <c r="CC680" s="246">
        <f t="shared" si="461"/>
        <v>0</v>
      </c>
      <c r="CD680" s="243">
        <f t="shared" si="462"/>
        <v>0</v>
      </c>
      <c r="CE680" s="243">
        <f t="shared" si="463"/>
        <v>0</v>
      </c>
      <c r="CF680" s="243">
        <f t="shared" si="464"/>
        <v>0</v>
      </c>
    </row>
    <row r="681" spans="1:84" ht="20.100000000000001" customHeight="1" x14ac:dyDescent="0.15">
      <c r="A681" s="252">
        <f>IF(A680="",ROW()-3-COUNTBLANK($A$4:$A680),A680+1)</f>
        <v>678</v>
      </c>
      <c r="B681" s="253">
        <f>IF(A681="","",IF(B680="",ROW()-3-COUNTBLANK($B$4:$B680),B680+1))</f>
        <v>678</v>
      </c>
      <c r="C681" s="239" t="str">
        <f t="shared" si="429"/>
        <v>S</v>
      </c>
      <c r="D681" s="240"/>
      <c r="E681" s="241" t="str">
        <f>IF(D681="","",COUNTIF($D$4:D681,D681))</f>
        <v/>
      </c>
      <c r="F681" s="310" t="str">
        <f>IF(D681="","",VLOOKUP(D681,'様式A-2'!$B$10:$E$434,4,0))</f>
        <v/>
      </c>
      <c r="G681" s="241"/>
      <c r="H681" s="241"/>
      <c r="I681" s="241"/>
      <c r="J681" s="241"/>
      <c r="K681" s="241"/>
      <c r="L681" s="346"/>
      <c r="M681" s="346"/>
      <c r="N681" s="346"/>
      <c r="O681" s="346"/>
      <c r="P681" s="388"/>
      <c r="Q681" s="242">
        <f t="shared" si="430"/>
        <v>0</v>
      </c>
      <c r="R681" s="243">
        <f t="shared" si="431"/>
        <v>0</v>
      </c>
      <c r="S681" s="243" t="str">
        <f t="shared" si="432"/>
        <v/>
      </c>
      <c r="T681" s="241"/>
      <c r="U681" s="241" t="str">
        <f t="shared" si="433"/>
        <v/>
      </c>
      <c r="V681" s="241" t="str">
        <f t="shared" si="467"/>
        <v/>
      </c>
      <c r="W681" s="241"/>
      <c r="X681" s="241"/>
      <c r="Y681" s="241" t="str">
        <f t="shared" si="434"/>
        <v/>
      </c>
      <c r="Z681" s="241" t="str">
        <f t="shared" si="435"/>
        <v/>
      </c>
      <c r="AA681" s="241" t="str">
        <f t="shared" si="426"/>
        <v/>
      </c>
      <c r="AB681" s="241" t="str">
        <f t="shared" si="436"/>
        <v/>
      </c>
      <c r="AC681" s="241" t="str">
        <f t="shared" si="437"/>
        <v/>
      </c>
      <c r="AD681" s="241" t="str">
        <f t="shared" si="438"/>
        <v/>
      </c>
      <c r="AE681" s="241" t="str">
        <f t="shared" si="427"/>
        <v/>
      </c>
      <c r="AF681" s="241" t="str">
        <f t="shared" si="428"/>
        <v/>
      </c>
      <c r="AG681" s="241"/>
      <c r="AH681" s="242" t="str">
        <f t="shared" si="466"/>
        <v/>
      </c>
      <c r="AI681" s="242" t="str">
        <f t="shared" si="439"/>
        <v/>
      </c>
      <c r="BG681" s="245">
        <f t="shared" si="440"/>
        <v>0</v>
      </c>
      <c r="BH681" s="242">
        <f t="shared" si="441"/>
        <v>0</v>
      </c>
      <c r="BI681" s="242">
        <f t="shared" si="442"/>
        <v>0</v>
      </c>
      <c r="BJ681" s="242">
        <f t="shared" si="443"/>
        <v>0</v>
      </c>
      <c r="BK681" s="351">
        <f t="shared" si="444"/>
        <v>0</v>
      </c>
      <c r="BL681" s="246">
        <f t="shared" si="445"/>
        <v>0</v>
      </c>
      <c r="BM681" s="243">
        <f t="shared" si="446"/>
        <v>0</v>
      </c>
      <c r="BN681" s="243">
        <f t="shared" si="447"/>
        <v>0</v>
      </c>
      <c r="BO681" s="247">
        <f t="shared" si="448"/>
        <v>0</v>
      </c>
      <c r="BP681" s="248">
        <f t="shared" si="449"/>
        <v>0</v>
      </c>
      <c r="BQ681" s="243">
        <f t="shared" si="450"/>
        <v>0</v>
      </c>
      <c r="BR681" s="243">
        <f t="shared" si="451"/>
        <v>0</v>
      </c>
      <c r="BS681" s="249">
        <f t="shared" si="452"/>
        <v>0</v>
      </c>
      <c r="BT681" s="255" t="str">
        <f t="shared" si="465"/>
        <v/>
      </c>
      <c r="BU681" s="350">
        <f t="shared" si="453"/>
        <v>0</v>
      </c>
      <c r="BV681" s="350">
        <f t="shared" si="454"/>
        <v>0</v>
      </c>
      <c r="BW681" s="350">
        <f t="shared" si="455"/>
        <v>0</v>
      </c>
      <c r="BX681" s="353">
        <f t="shared" si="456"/>
        <v>0</v>
      </c>
      <c r="BY681" s="246">
        <f t="shared" si="457"/>
        <v>0</v>
      </c>
      <c r="BZ681" s="243">
        <f t="shared" si="458"/>
        <v>0</v>
      </c>
      <c r="CA681" s="243">
        <f t="shared" si="459"/>
        <v>0</v>
      </c>
      <c r="CB681" s="247">
        <f t="shared" si="460"/>
        <v>0</v>
      </c>
      <c r="CC681" s="246">
        <f t="shared" si="461"/>
        <v>0</v>
      </c>
      <c r="CD681" s="243">
        <f t="shared" si="462"/>
        <v>0</v>
      </c>
      <c r="CE681" s="243">
        <f t="shared" si="463"/>
        <v>0</v>
      </c>
      <c r="CF681" s="243">
        <f t="shared" si="464"/>
        <v>0</v>
      </c>
    </row>
    <row r="682" spans="1:84" ht="20.100000000000001" customHeight="1" x14ac:dyDescent="0.15">
      <c r="A682" s="252">
        <f>IF(A681="",ROW()-3-COUNTBLANK($A$4:$A681),A681+1)</f>
        <v>679</v>
      </c>
      <c r="B682" s="253">
        <f>IF(A682="","",IF(B681="",ROW()-3-COUNTBLANK($B$4:$B681),B681+1))</f>
        <v>679</v>
      </c>
      <c r="C682" s="239" t="str">
        <f t="shared" si="429"/>
        <v>S</v>
      </c>
      <c r="D682" s="240"/>
      <c r="E682" s="241" t="str">
        <f>IF(D682="","",COUNTIF($D$4:D682,D682))</f>
        <v/>
      </c>
      <c r="F682" s="310" t="str">
        <f>IF(D682="","",VLOOKUP(D682,'様式A-2'!$B$10:$E$434,4,0))</f>
        <v/>
      </c>
      <c r="G682" s="241"/>
      <c r="H682" s="241"/>
      <c r="I682" s="241"/>
      <c r="J682" s="241"/>
      <c r="K682" s="241"/>
      <c r="L682" s="346"/>
      <c r="M682" s="346"/>
      <c r="N682" s="346"/>
      <c r="O682" s="346"/>
      <c r="P682" s="388"/>
      <c r="Q682" s="242">
        <f t="shared" si="430"/>
        <v>0</v>
      </c>
      <c r="R682" s="243">
        <f t="shared" si="431"/>
        <v>0</v>
      </c>
      <c r="S682" s="243" t="str">
        <f t="shared" si="432"/>
        <v/>
      </c>
      <c r="T682" s="241"/>
      <c r="U682" s="241" t="str">
        <f t="shared" si="433"/>
        <v/>
      </c>
      <c r="V682" s="241" t="str">
        <f t="shared" si="467"/>
        <v/>
      </c>
      <c r="W682" s="241"/>
      <c r="X682" s="241"/>
      <c r="Y682" s="241" t="str">
        <f t="shared" si="434"/>
        <v/>
      </c>
      <c r="Z682" s="241" t="str">
        <f t="shared" si="435"/>
        <v/>
      </c>
      <c r="AA682" s="241" t="str">
        <f t="shared" si="426"/>
        <v/>
      </c>
      <c r="AB682" s="241" t="str">
        <f t="shared" si="436"/>
        <v/>
      </c>
      <c r="AC682" s="241" t="str">
        <f t="shared" si="437"/>
        <v/>
      </c>
      <c r="AD682" s="241" t="str">
        <f t="shared" si="438"/>
        <v/>
      </c>
      <c r="AE682" s="241" t="str">
        <f t="shared" si="427"/>
        <v/>
      </c>
      <c r="AF682" s="241" t="str">
        <f t="shared" si="428"/>
        <v/>
      </c>
      <c r="AG682" s="241"/>
      <c r="AH682" s="242" t="str">
        <f t="shared" si="466"/>
        <v/>
      </c>
      <c r="AI682" s="242" t="str">
        <f t="shared" si="439"/>
        <v/>
      </c>
      <c r="BG682" s="245">
        <f t="shared" si="440"/>
        <v>0</v>
      </c>
      <c r="BH682" s="242">
        <f t="shared" si="441"/>
        <v>0</v>
      </c>
      <c r="BI682" s="242">
        <f t="shared" si="442"/>
        <v>0</v>
      </c>
      <c r="BJ682" s="242">
        <f t="shared" si="443"/>
        <v>0</v>
      </c>
      <c r="BK682" s="351">
        <f t="shared" si="444"/>
        <v>0</v>
      </c>
      <c r="BL682" s="246">
        <f t="shared" si="445"/>
        <v>0</v>
      </c>
      <c r="BM682" s="243">
        <f t="shared" si="446"/>
        <v>0</v>
      </c>
      <c r="BN682" s="243">
        <f t="shared" si="447"/>
        <v>0</v>
      </c>
      <c r="BO682" s="247">
        <f t="shared" si="448"/>
        <v>0</v>
      </c>
      <c r="BP682" s="248">
        <f t="shared" si="449"/>
        <v>0</v>
      </c>
      <c r="BQ682" s="243">
        <f t="shared" si="450"/>
        <v>0</v>
      </c>
      <c r="BR682" s="243">
        <f t="shared" si="451"/>
        <v>0</v>
      </c>
      <c r="BS682" s="249">
        <f t="shared" si="452"/>
        <v>0</v>
      </c>
      <c r="BT682" s="255" t="str">
        <f t="shared" si="465"/>
        <v/>
      </c>
      <c r="BU682" s="350">
        <f t="shared" si="453"/>
        <v>0</v>
      </c>
      <c r="BV682" s="350">
        <f t="shared" si="454"/>
        <v>0</v>
      </c>
      <c r="BW682" s="350">
        <f t="shared" si="455"/>
        <v>0</v>
      </c>
      <c r="BX682" s="353">
        <f t="shared" si="456"/>
        <v>0</v>
      </c>
      <c r="BY682" s="246">
        <f t="shared" si="457"/>
        <v>0</v>
      </c>
      <c r="BZ682" s="243">
        <f t="shared" si="458"/>
        <v>0</v>
      </c>
      <c r="CA682" s="243">
        <f t="shared" si="459"/>
        <v>0</v>
      </c>
      <c r="CB682" s="247">
        <f t="shared" si="460"/>
        <v>0</v>
      </c>
      <c r="CC682" s="246">
        <f t="shared" si="461"/>
        <v>0</v>
      </c>
      <c r="CD682" s="243">
        <f t="shared" si="462"/>
        <v>0</v>
      </c>
      <c r="CE682" s="243">
        <f t="shared" si="463"/>
        <v>0</v>
      </c>
      <c r="CF682" s="243">
        <f t="shared" si="464"/>
        <v>0</v>
      </c>
    </row>
    <row r="683" spans="1:84" ht="20.100000000000001" customHeight="1" x14ac:dyDescent="0.15">
      <c r="A683" s="252">
        <f>IF(A682="",ROW()-3-COUNTBLANK($A$4:$A682),A682+1)</f>
        <v>680</v>
      </c>
      <c r="B683" s="253">
        <f>IF(A683="","",IF(B682="",ROW()-3-COUNTBLANK($B$4:$B682),B682+1))</f>
        <v>680</v>
      </c>
      <c r="C683" s="239" t="str">
        <f t="shared" si="429"/>
        <v>S</v>
      </c>
      <c r="D683" s="240"/>
      <c r="E683" s="241" t="str">
        <f>IF(D683="","",COUNTIF($D$4:D683,D683))</f>
        <v/>
      </c>
      <c r="F683" s="310" t="str">
        <f>IF(D683="","",VLOOKUP(D683,'様式A-2'!$B$10:$E$434,4,0))</f>
        <v/>
      </c>
      <c r="G683" s="241"/>
      <c r="H683" s="241"/>
      <c r="I683" s="241"/>
      <c r="J683" s="241"/>
      <c r="K683" s="241"/>
      <c r="L683" s="346"/>
      <c r="M683" s="346"/>
      <c r="N683" s="346"/>
      <c r="O683" s="346"/>
      <c r="P683" s="388"/>
      <c r="Q683" s="242">
        <f t="shared" si="430"/>
        <v>0</v>
      </c>
      <c r="R683" s="243">
        <f t="shared" si="431"/>
        <v>0</v>
      </c>
      <c r="S683" s="243" t="str">
        <f t="shared" si="432"/>
        <v/>
      </c>
      <c r="T683" s="241"/>
      <c r="U683" s="241" t="str">
        <f t="shared" si="433"/>
        <v/>
      </c>
      <c r="V683" s="241" t="str">
        <f t="shared" si="467"/>
        <v/>
      </c>
      <c r="W683" s="241"/>
      <c r="X683" s="241"/>
      <c r="Y683" s="241" t="str">
        <f t="shared" si="434"/>
        <v/>
      </c>
      <c r="Z683" s="241" t="str">
        <f t="shared" si="435"/>
        <v/>
      </c>
      <c r="AA683" s="241" t="str">
        <f t="shared" si="426"/>
        <v/>
      </c>
      <c r="AB683" s="241" t="str">
        <f t="shared" si="436"/>
        <v/>
      </c>
      <c r="AC683" s="241" t="str">
        <f t="shared" si="437"/>
        <v/>
      </c>
      <c r="AD683" s="241" t="str">
        <f t="shared" si="438"/>
        <v/>
      </c>
      <c r="AE683" s="241" t="str">
        <f t="shared" si="427"/>
        <v/>
      </c>
      <c r="AF683" s="241" t="str">
        <f t="shared" si="428"/>
        <v/>
      </c>
      <c r="AG683" s="241"/>
      <c r="AH683" s="242" t="str">
        <f t="shared" si="466"/>
        <v/>
      </c>
      <c r="AI683" s="242" t="str">
        <f t="shared" si="439"/>
        <v/>
      </c>
      <c r="BG683" s="245">
        <f t="shared" si="440"/>
        <v>0</v>
      </c>
      <c r="BH683" s="242">
        <f t="shared" si="441"/>
        <v>0</v>
      </c>
      <c r="BI683" s="242">
        <f t="shared" si="442"/>
        <v>0</v>
      </c>
      <c r="BJ683" s="242">
        <f t="shared" si="443"/>
        <v>0</v>
      </c>
      <c r="BK683" s="351">
        <f t="shared" si="444"/>
        <v>0</v>
      </c>
      <c r="BL683" s="246">
        <f t="shared" si="445"/>
        <v>0</v>
      </c>
      <c r="BM683" s="243">
        <f t="shared" si="446"/>
        <v>0</v>
      </c>
      <c r="BN683" s="243">
        <f t="shared" si="447"/>
        <v>0</v>
      </c>
      <c r="BO683" s="247">
        <f t="shared" si="448"/>
        <v>0</v>
      </c>
      <c r="BP683" s="248">
        <f t="shared" si="449"/>
        <v>0</v>
      </c>
      <c r="BQ683" s="243">
        <f t="shared" si="450"/>
        <v>0</v>
      </c>
      <c r="BR683" s="243">
        <f t="shared" si="451"/>
        <v>0</v>
      </c>
      <c r="BS683" s="249">
        <f t="shared" si="452"/>
        <v>0</v>
      </c>
      <c r="BT683" s="255" t="str">
        <f t="shared" si="465"/>
        <v/>
      </c>
      <c r="BU683" s="350">
        <f t="shared" si="453"/>
        <v>0</v>
      </c>
      <c r="BV683" s="350">
        <f t="shared" si="454"/>
        <v>0</v>
      </c>
      <c r="BW683" s="350">
        <f t="shared" si="455"/>
        <v>0</v>
      </c>
      <c r="BX683" s="353">
        <f t="shared" si="456"/>
        <v>0</v>
      </c>
      <c r="BY683" s="246">
        <f t="shared" si="457"/>
        <v>0</v>
      </c>
      <c r="BZ683" s="243">
        <f t="shared" si="458"/>
        <v>0</v>
      </c>
      <c r="CA683" s="243">
        <f t="shared" si="459"/>
        <v>0</v>
      </c>
      <c r="CB683" s="247">
        <f t="shared" si="460"/>
        <v>0</v>
      </c>
      <c r="CC683" s="246">
        <f t="shared" si="461"/>
        <v>0</v>
      </c>
      <c r="CD683" s="243">
        <f t="shared" si="462"/>
        <v>0</v>
      </c>
      <c r="CE683" s="243">
        <f t="shared" si="463"/>
        <v>0</v>
      </c>
      <c r="CF683" s="243">
        <f t="shared" si="464"/>
        <v>0</v>
      </c>
    </row>
    <row r="684" spans="1:84" ht="20.100000000000001" customHeight="1" x14ac:dyDescent="0.15">
      <c r="A684" s="252">
        <f>IF(A683="",ROW()-3-COUNTBLANK($A$4:$A683),A683+1)</f>
        <v>681</v>
      </c>
      <c r="B684" s="253">
        <f>IF(A684="","",IF(B683="",ROW()-3-COUNTBLANK($B$4:$B683),B683+1))</f>
        <v>681</v>
      </c>
      <c r="C684" s="239" t="str">
        <f t="shared" si="429"/>
        <v>S</v>
      </c>
      <c r="D684" s="240"/>
      <c r="E684" s="241" t="str">
        <f>IF(D684="","",COUNTIF($D$4:D684,D684))</f>
        <v/>
      </c>
      <c r="F684" s="310" t="str">
        <f>IF(D684="","",VLOOKUP(D684,'様式A-2'!$B$10:$E$434,4,0))</f>
        <v/>
      </c>
      <c r="G684" s="241"/>
      <c r="H684" s="241"/>
      <c r="I684" s="241"/>
      <c r="J684" s="241"/>
      <c r="K684" s="241"/>
      <c r="L684" s="346"/>
      <c r="M684" s="346"/>
      <c r="N684" s="346"/>
      <c r="O684" s="346"/>
      <c r="P684" s="388"/>
      <c r="Q684" s="242">
        <f t="shared" si="430"/>
        <v>0</v>
      </c>
      <c r="R684" s="243">
        <f t="shared" si="431"/>
        <v>0</v>
      </c>
      <c r="S684" s="243" t="str">
        <f t="shared" si="432"/>
        <v/>
      </c>
      <c r="T684" s="241"/>
      <c r="U684" s="241" t="str">
        <f t="shared" si="433"/>
        <v/>
      </c>
      <c r="V684" s="241" t="str">
        <f t="shared" si="467"/>
        <v/>
      </c>
      <c r="W684" s="241"/>
      <c r="X684" s="241"/>
      <c r="Y684" s="241" t="str">
        <f t="shared" si="434"/>
        <v/>
      </c>
      <c r="Z684" s="241" t="str">
        <f t="shared" si="435"/>
        <v/>
      </c>
      <c r="AA684" s="241" t="str">
        <f t="shared" si="426"/>
        <v/>
      </c>
      <c r="AB684" s="241" t="str">
        <f t="shared" si="436"/>
        <v/>
      </c>
      <c r="AC684" s="241" t="str">
        <f t="shared" si="437"/>
        <v/>
      </c>
      <c r="AD684" s="241" t="str">
        <f t="shared" si="438"/>
        <v/>
      </c>
      <c r="AE684" s="241" t="str">
        <f t="shared" si="427"/>
        <v/>
      </c>
      <c r="AF684" s="241" t="str">
        <f t="shared" si="428"/>
        <v/>
      </c>
      <c r="AG684" s="241"/>
      <c r="AH684" s="242" t="str">
        <f t="shared" si="466"/>
        <v/>
      </c>
      <c r="AI684" s="242" t="str">
        <f t="shared" si="439"/>
        <v/>
      </c>
      <c r="BG684" s="245">
        <f t="shared" si="440"/>
        <v>0</v>
      </c>
      <c r="BH684" s="242">
        <f t="shared" si="441"/>
        <v>0</v>
      </c>
      <c r="BI684" s="242">
        <f t="shared" si="442"/>
        <v>0</v>
      </c>
      <c r="BJ684" s="242">
        <f t="shared" si="443"/>
        <v>0</v>
      </c>
      <c r="BK684" s="351">
        <f t="shared" si="444"/>
        <v>0</v>
      </c>
      <c r="BL684" s="246">
        <f t="shared" si="445"/>
        <v>0</v>
      </c>
      <c r="BM684" s="243">
        <f t="shared" si="446"/>
        <v>0</v>
      </c>
      <c r="BN684" s="243">
        <f t="shared" si="447"/>
        <v>0</v>
      </c>
      <c r="BO684" s="247">
        <f t="shared" si="448"/>
        <v>0</v>
      </c>
      <c r="BP684" s="248">
        <f t="shared" si="449"/>
        <v>0</v>
      </c>
      <c r="BQ684" s="243">
        <f t="shared" si="450"/>
        <v>0</v>
      </c>
      <c r="BR684" s="243">
        <f t="shared" si="451"/>
        <v>0</v>
      </c>
      <c r="BS684" s="249">
        <f t="shared" si="452"/>
        <v>0</v>
      </c>
      <c r="BT684" s="255" t="str">
        <f t="shared" si="465"/>
        <v/>
      </c>
      <c r="BU684" s="350">
        <f t="shared" si="453"/>
        <v>0</v>
      </c>
      <c r="BV684" s="350">
        <f t="shared" si="454"/>
        <v>0</v>
      </c>
      <c r="BW684" s="350">
        <f t="shared" si="455"/>
        <v>0</v>
      </c>
      <c r="BX684" s="353">
        <f t="shared" si="456"/>
        <v>0</v>
      </c>
      <c r="BY684" s="246">
        <f t="shared" si="457"/>
        <v>0</v>
      </c>
      <c r="BZ684" s="243">
        <f t="shared" si="458"/>
        <v>0</v>
      </c>
      <c r="CA684" s="243">
        <f t="shared" si="459"/>
        <v>0</v>
      </c>
      <c r="CB684" s="247">
        <f t="shared" si="460"/>
        <v>0</v>
      </c>
      <c r="CC684" s="246">
        <f t="shared" si="461"/>
        <v>0</v>
      </c>
      <c r="CD684" s="243">
        <f t="shared" si="462"/>
        <v>0</v>
      </c>
      <c r="CE684" s="243">
        <f t="shared" si="463"/>
        <v>0</v>
      </c>
      <c r="CF684" s="243">
        <f t="shared" si="464"/>
        <v>0</v>
      </c>
    </row>
    <row r="685" spans="1:84" ht="20.100000000000001" customHeight="1" x14ac:dyDescent="0.15">
      <c r="A685" s="252">
        <f>IF(A684="",ROW()-3-COUNTBLANK($A$4:$A684),A684+1)</f>
        <v>682</v>
      </c>
      <c r="B685" s="253">
        <f>IF(A685="","",IF(B684="",ROW()-3-COUNTBLANK($B$4:$B684),B684+1))</f>
        <v>682</v>
      </c>
      <c r="C685" s="239" t="str">
        <f t="shared" si="429"/>
        <v>S</v>
      </c>
      <c r="D685" s="240"/>
      <c r="E685" s="241" t="str">
        <f>IF(D685="","",COUNTIF($D$4:D685,D685))</f>
        <v/>
      </c>
      <c r="F685" s="310" t="str">
        <f>IF(D685="","",VLOOKUP(D685,'様式A-2'!$B$10:$E$434,4,0))</f>
        <v/>
      </c>
      <c r="G685" s="241"/>
      <c r="H685" s="241"/>
      <c r="I685" s="241"/>
      <c r="J685" s="241"/>
      <c r="K685" s="241"/>
      <c r="L685" s="346"/>
      <c r="M685" s="346"/>
      <c r="N685" s="346"/>
      <c r="O685" s="346"/>
      <c r="P685" s="388"/>
      <c r="Q685" s="242">
        <f t="shared" si="430"/>
        <v>0</v>
      </c>
      <c r="R685" s="243">
        <f t="shared" si="431"/>
        <v>0</v>
      </c>
      <c r="S685" s="243" t="str">
        <f t="shared" si="432"/>
        <v/>
      </c>
      <c r="T685" s="241"/>
      <c r="U685" s="241" t="str">
        <f t="shared" si="433"/>
        <v/>
      </c>
      <c r="V685" s="241" t="str">
        <f t="shared" si="467"/>
        <v/>
      </c>
      <c r="W685" s="241"/>
      <c r="X685" s="241"/>
      <c r="Y685" s="241" t="str">
        <f t="shared" si="434"/>
        <v/>
      </c>
      <c r="Z685" s="241" t="str">
        <f t="shared" si="435"/>
        <v/>
      </c>
      <c r="AA685" s="241" t="str">
        <f t="shared" si="426"/>
        <v/>
      </c>
      <c r="AB685" s="241" t="str">
        <f t="shared" si="436"/>
        <v/>
      </c>
      <c r="AC685" s="241" t="str">
        <f t="shared" si="437"/>
        <v/>
      </c>
      <c r="AD685" s="241" t="str">
        <f t="shared" si="438"/>
        <v/>
      </c>
      <c r="AE685" s="241" t="str">
        <f t="shared" si="427"/>
        <v/>
      </c>
      <c r="AF685" s="241" t="str">
        <f t="shared" si="428"/>
        <v/>
      </c>
      <c r="AG685" s="241"/>
      <c r="AH685" s="242" t="str">
        <f t="shared" si="466"/>
        <v/>
      </c>
      <c r="AI685" s="242" t="str">
        <f t="shared" si="439"/>
        <v/>
      </c>
      <c r="BG685" s="245">
        <f t="shared" si="440"/>
        <v>0</v>
      </c>
      <c r="BH685" s="242">
        <f t="shared" si="441"/>
        <v>0</v>
      </c>
      <c r="BI685" s="242">
        <f t="shared" si="442"/>
        <v>0</v>
      </c>
      <c r="BJ685" s="242">
        <f t="shared" si="443"/>
        <v>0</v>
      </c>
      <c r="BK685" s="351">
        <f t="shared" si="444"/>
        <v>0</v>
      </c>
      <c r="BL685" s="246">
        <f t="shared" si="445"/>
        <v>0</v>
      </c>
      <c r="BM685" s="243">
        <f t="shared" si="446"/>
        <v>0</v>
      </c>
      <c r="BN685" s="243">
        <f t="shared" si="447"/>
        <v>0</v>
      </c>
      <c r="BO685" s="247">
        <f t="shared" si="448"/>
        <v>0</v>
      </c>
      <c r="BP685" s="248">
        <f t="shared" si="449"/>
        <v>0</v>
      </c>
      <c r="BQ685" s="243">
        <f t="shared" si="450"/>
        <v>0</v>
      </c>
      <c r="BR685" s="243">
        <f t="shared" si="451"/>
        <v>0</v>
      </c>
      <c r="BS685" s="249">
        <f t="shared" si="452"/>
        <v>0</v>
      </c>
      <c r="BT685" s="255" t="str">
        <f t="shared" si="465"/>
        <v/>
      </c>
      <c r="BU685" s="350">
        <f t="shared" si="453"/>
        <v>0</v>
      </c>
      <c r="BV685" s="350">
        <f t="shared" si="454"/>
        <v>0</v>
      </c>
      <c r="BW685" s="350">
        <f t="shared" si="455"/>
        <v>0</v>
      </c>
      <c r="BX685" s="353">
        <f t="shared" si="456"/>
        <v>0</v>
      </c>
      <c r="BY685" s="246">
        <f t="shared" si="457"/>
        <v>0</v>
      </c>
      <c r="BZ685" s="243">
        <f t="shared" si="458"/>
        <v>0</v>
      </c>
      <c r="CA685" s="243">
        <f t="shared" si="459"/>
        <v>0</v>
      </c>
      <c r="CB685" s="247">
        <f t="shared" si="460"/>
        <v>0</v>
      </c>
      <c r="CC685" s="246">
        <f t="shared" si="461"/>
        <v>0</v>
      </c>
      <c r="CD685" s="243">
        <f t="shared" si="462"/>
        <v>0</v>
      </c>
      <c r="CE685" s="243">
        <f t="shared" si="463"/>
        <v>0</v>
      </c>
      <c r="CF685" s="243">
        <f t="shared" si="464"/>
        <v>0</v>
      </c>
    </row>
    <row r="686" spans="1:84" ht="20.100000000000001" customHeight="1" x14ac:dyDescent="0.15">
      <c r="A686" s="252">
        <f>IF(A685="",ROW()-3-COUNTBLANK($A$4:$A685),A685+1)</f>
        <v>683</v>
      </c>
      <c r="B686" s="253">
        <f>IF(A686="","",IF(B685="",ROW()-3-COUNTBLANK($B$4:$B685),B685+1))</f>
        <v>683</v>
      </c>
      <c r="C686" s="239" t="str">
        <f t="shared" si="429"/>
        <v>S</v>
      </c>
      <c r="D686" s="240"/>
      <c r="E686" s="241" t="str">
        <f>IF(D686="","",COUNTIF($D$4:D686,D686))</f>
        <v/>
      </c>
      <c r="F686" s="310" t="str">
        <f>IF(D686="","",VLOOKUP(D686,'様式A-2'!$B$10:$E$434,4,0))</f>
        <v/>
      </c>
      <c r="G686" s="241"/>
      <c r="H686" s="241"/>
      <c r="I686" s="241"/>
      <c r="J686" s="241"/>
      <c r="K686" s="241"/>
      <c r="L686" s="346"/>
      <c r="M686" s="346"/>
      <c r="N686" s="346"/>
      <c r="O686" s="346"/>
      <c r="P686" s="388"/>
      <c r="Q686" s="242">
        <f t="shared" si="430"/>
        <v>0</v>
      </c>
      <c r="R686" s="243">
        <f t="shared" si="431"/>
        <v>0</v>
      </c>
      <c r="S686" s="243" t="str">
        <f t="shared" si="432"/>
        <v/>
      </c>
      <c r="T686" s="241"/>
      <c r="U686" s="241" t="str">
        <f t="shared" si="433"/>
        <v/>
      </c>
      <c r="V686" s="241" t="str">
        <f t="shared" si="467"/>
        <v/>
      </c>
      <c r="W686" s="241"/>
      <c r="X686" s="241"/>
      <c r="Y686" s="241" t="str">
        <f t="shared" si="434"/>
        <v/>
      </c>
      <c r="Z686" s="241" t="str">
        <f t="shared" si="435"/>
        <v/>
      </c>
      <c r="AA686" s="241" t="str">
        <f t="shared" si="426"/>
        <v/>
      </c>
      <c r="AB686" s="241" t="str">
        <f t="shared" si="436"/>
        <v/>
      </c>
      <c r="AC686" s="241" t="str">
        <f t="shared" si="437"/>
        <v/>
      </c>
      <c r="AD686" s="241" t="str">
        <f t="shared" si="438"/>
        <v/>
      </c>
      <c r="AE686" s="241" t="str">
        <f t="shared" si="427"/>
        <v/>
      </c>
      <c r="AF686" s="241" t="str">
        <f t="shared" si="428"/>
        <v/>
      </c>
      <c r="AG686" s="241"/>
      <c r="AH686" s="242" t="str">
        <f t="shared" si="466"/>
        <v/>
      </c>
      <c r="AI686" s="242" t="str">
        <f t="shared" si="439"/>
        <v/>
      </c>
      <c r="BG686" s="245">
        <f t="shared" si="440"/>
        <v>0</v>
      </c>
      <c r="BH686" s="242">
        <f t="shared" si="441"/>
        <v>0</v>
      </c>
      <c r="BI686" s="242">
        <f t="shared" si="442"/>
        <v>0</v>
      </c>
      <c r="BJ686" s="242">
        <f t="shared" si="443"/>
        <v>0</v>
      </c>
      <c r="BK686" s="351">
        <f t="shared" si="444"/>
        <v>0</v>
      </c>
      <c r="BL686" s="246">
        <f t="shared" si="445"/>
        <v>0</v>
      </c>
      <c r="BM686" s="243">
        <f t="shared" si="446"/>
        <v>0</v>
      </c>
      <c r="BN686" s="243">
        <f t="shared" si="447"/>
        <v>0</v>
      </c>
      <c r="BO686" s="247">
        <f t="shared" si="448"/>
        <v>0</v>
      </c>
      <c r="BP686" s="248">
        <f t="shared" si="449"/>
        <v>0</v>
      </c>
      <c r="BQ686" s="243">
        <f t="shared" si="450"/>
        <v>0</v>
      </c>
      <c r="BR686" s="243">
        <f t="shared" si="451"/>
        <v>0</v>
      </c>
      <c r="BS686" s="249">
        <f t="shared" si="452"/>
        <v>0</v>
      </c>
      <c r="BT686" s="255" t="str">
        <f t="shared" si="465"/>
        <v/>
      </c>
      <c r="BU686" s="350">
        <f t="shared" si="453"/>
        <v>0</v>
      </c>
      <c r="BV686" s="350">
        <f t="shared" si="454"/>
        <v>0</v>
      </c>
      <c r="BW686" s="350">
        <f t="shared" si="455"/>
        <v>0</v>
      </c>
      <c r="BX686" s="353">
        <f t="shared" si="456"/>
        <v>0</v>
      </c>
      <c r="BY686" s="246">
        <f t="shared" si="457"/>
        <v>0</v>
      </c>
      <c r="BZ686" s="243">
        <f t="shared" si="458"/>
        <v>0</v>
      </c>
      <c r="CA686" s="243">
        <f t="shared" si="459"/>
        <v>0</v>
      </c>
      <c r="CB686" s="247">
        <f t="shared" si="460"/>
        <v>0</v>
      </c>
      <c r="CC686" s="246">
        <f t="shared" si="461"/>
        <v>0</v>
      </c>
      <c r="CD686" s="243">
        <f t="shared" si="462"/>
        <v>0</v>
      </c>
      <c r="CE686" s="243">
        <f t="shared" si="463"/>
        <v>0</v>
      </c>
      <c r="CF686" s="243">
        <f t="shared" si="464"/>
        <v>0</v>
      </c>
    </row>
    <row r="687" spans="1:84" ht="20.100000000000001" customHeight="1" x14ac:dyDescent="0.15">
      <c r="A687" s="252">
        <f>IF(A686="",ROW()-3-COUNTBLANK($A$4:$A686),A686+1)</f>
        <v>684</v>
      </c>
      <c r="B687" s="253">
        <f>IF(A687="","",IF(B686="",ROW()-3-COUNTBLANK($B$4:$B686),B686+1))</f>
        <v>684</v>
      </c>
      <c r="C687" s="239" t="str">
        <f t="shared" si="429"/>
        <v>S</v>
      </c>
      <c r="D687" s="240"/>
      <c r="E687" s="241" t="str">
        <f>IF(D687="","",COUNTIF($D$4:D687,D687))</f>
        <v/>
      </c>
      <c r="F687" s="310" t="str">
        <f>IF(D687="","",VLOOKUP(D687,'様式A-2'!$B$10:$E$434,4,0))</f>
        <v/>
      </c>
      <c r="G687" s="241"/>
      <c r="H687" s="241"/>
      <c r="I687" s="241"/>
      <c r="J687" s="241"/>
      <c r="K687" s="241"/>
      <c r="L687" s="346"/>
      <c r="M687" s="346"/>
      <c r="N687" s="346"/>
      <c r="O687" s="346"/>
      <c r="P687" s="388"/>
      <c r="Q687" s="242">
        <f t="shared" si="430"/>
        <v>0</v>
      </c>
      <c r="R687" s="243">
        <f t="shared" si="431"/>
        <v>0</v>
      </c>
      <c r="S687" s="243" t="str">
        <f t="shared" si="432"/>
        <v/>
      </c>
      <c r="T687" s="241"/>
      <c r="U687" s="241" t="str">
        <f t="shared" si="433"/>
        <v/>
      </c>
      <c r="V687" s="241" t="str">
        <f t="shared" si="467"/>
        <v/>
      </c>
      <c r="W687" s="241"/>
      <c r="X687" s="241"/>
      <c r="Y687" s="241" t="str">
        <f t="shared" si="434"/>
        <v/>
      </c>
      <c r="Z687" s="241" t="str">
        <f t="shared" si="435"/>
        <v/>
      </c>
      <c r="AA687" s="241" t="str">
        <f t="shared" si="426"/>
        <v/>
      </c>
      <c r="AB687" s="241" t="str">
        <f t="shared" si="436"/>
        <v/>
      </c>
      <c r="AC687" s="241" t="str">
        <f t="shared" si="437"/>
        <v/>
      </c>
      <c r="AD687" s="241" t="str">
        <f t="shared" si="438"/>
        <v/>
      </c>
      <c r="AE687" s="241" t="str">
        <f t="shared" si="427"/>
        <v/>
      </c>
      <c r="AF687" s="241" t="str">
        <f t="shared" si="428"/>
        <v/>
      </c>
      <c r="AG687" s="241"/>
      <c r="AH687" s="242" t="str">
        <f t="shared" si="466"/>
        <v/>
      </c>
      <c r="AI687" s="242" t="str">
        <f t="shared" si="439"/>
        <v/>
      </c>
      <c r="BG687" s="245">
        <f t="shared" si="440"/>
        <v>0</v>
      </c>
      <c r="BH687" s="242">
        <f t="shared" si="441"/>
        <v>0</v>
      </c>
      <c r="BI687" s="242">
        <f t="shared" si="442"/>
        <v>0</v>
      </c>
      <c r="BJ687" s="242">
        <f t="shared" si="443"/>
        <v>0</v>
      </c>
      <c r="BK687" s="351">
        <f t="shared" si="444"/>
        <v>0</v>
      </c>
      <c r="BL687" s="246">
        <f t="shared" si="445"/>
        <v>0</v>
      </c>
      <c r="BM687" s="243">
        <f t="shared" si="446"/>
        <v>0</v>
      </c>
      <c r="BN687" s="243">
        <f t="shared" si="447"/>
        <v>0</v>
      </c>
      <c r="BO687" s="247">
        <f t="shared" si="448"/>
        <v>0</v>
      </c>
      <c r="BP687" s="248">
        <f t="shared" si="449"/>
        <v>0</v>
      </c>
      <c r="BQ687" s="243">
        <f t="shared" si="450"/>
        <v>0</v>
      </c>
      <c r="BR687" s="243">
        <f t="shared" si="451"/>
        <v>0</v>
      </c>
      <c r="BS687" s="249">
        <f t="shared" si="452"/>
        <v>0</v>
      </c>
      <c r="BT687" s="255" t="str">
        <f t="shared" si="465"/>
        <v/>
      </c>
      <c r="BU687" s="350">
        <f t="shared" si="453"/>
        <v>0</v>
      </c>
      <c r="BV687" s="350">
        <f t="shared" si="454"/>
        <v>0</v>
      </c>
      <c r="BW687" s="350">
        <f t="shared" si="455"/>
        <v>0</v>
      </c>
      <c r="BX687" s="353">
        <f t="shared" si="456"/>
        <v>0</v>
      </c>
      <c r="BY687" s="246">
        <f t="shared" si="457"/>
        <v>0</v>
      </c>
      <c r="BZ687" s="243">
        <f t="shared" si="458"/>
        <v>0</v>
      </c>
      <c r="CA687" s="243">
        <f t="shared" si="459"/>
        <v>0</v>
      </c>
      <c r="CB687" s="247">
        <f t="shared" si="460"/>
        <v>0</v>
      </c>
      <c r="CC687" s="246">
        <f t="shared" si="461"/>
        <v>0</v>
      </c>
      <c r="CD687" s="243">
        <f t="shared" si="462"/>
        <v>0</v>
      </c>
      <c r="CE687" s="243">
        <f t="shared" si="463"/>
        <v>0</v>
      </c>
      <c r="CF687" s="243">
        <f t="shared" si="464"/>
        <v>0</v>
      </c>
    </row>
    <row r="688" spans="1:84" ht="20.100000000000001" customHeight="1" x14ac:dyDescent="0.15">
      <c r="A688" s="252">
        <f>IF(A687="",ROW()-3-COUNTBLANK($A$4:$A687),A687+1)</f>
        <v>685</v>
      </c>
      <c r="B688" s="253">
        <f>IF(A688="","",IF(B687="",ROW()-3-COUNTBLANK($B$4:$B687),B687+1))</f>
        <v>685</v>
      </c>
      <c r="C688" s="239" t="str">
        <f t="shared" si="429"/>
        <v>S</v>
      </c>
      <c r="D688" s="240"/>
      <c r="E688" s="241" t="str">
        <f>IF(D688="","",COUNTIF($D$4:D688,D688))</f>
        <v/>
      </c>
      <c r="F688" s="310" t="str">
        <f>IF(D688="","",VLOOKUP(D688,'様式A-2'!$B$10:$E$434,4,0))</f>
        <v/>
      </c>
      <c r="G688" s="241"/>
      <c r="H688" s="241"/>
      <c r="I688" s="241"/>
      <c r="J688" s="241"/>
      <c r="K688" s="241"/>
      <c r="L688" s="346"/>
      <c r="M688" s="346"/>
      <c r="N688" s="346"/>
      <c r="O688" s="346"/>
      <c r="P688" s="388"/>
      <c r="Q688" s="242">
        <f t="shared" si="430"/>
        <v>0</v>
      </c>
      <c r="R688" s="243">
        <f t="shared" si="431"/>
        <v>0</v>
      </c>
      <c r="S688" s="243" t="str">
        <f t="shared" si="432"/>
        <v/>
      </c>
      <c r="T688" s="241"/>
      <c r="U688" s="241" t="str">
        <f t="shared" si="433"/>
        <v/>
      </c>
      <c r="V688" s="241" t="str">
        <f t="shared" si="467"/>
        <v/>
      </c>
      <c r="W688" s="241"/>
      <c r="X688" s="241"/>
      <c r="Y688" s="241" t="str">
        <f t="shared" si="434"/>
        <v/>
      </c>
      <c r="Z688" s="241" t="str">
        <f t="shared" si="435"/>
        <v/>
      </c>
      <c r="AA688" s="241" t="str">
        <f t="shared" si="426"/>
        <v/>
      </c>
      <c r="AB688" s="241" t="str">
        <f t="shared" si="436"/>
        <v/>
      </c>
      <c r="AC688" s="241" t="str">
        <f t="shared" si="437"/>
        <v/>
      </c>
      <c r="AD688" s="241" t="str">
        <f t="shared" si="438"/>
        <v/>
      </c>
      <c r="AE688" s="241" t="str">
        <f t="shared" si="427"/>
        <v/>
      </c>
      <c r="AF688" s="241" t="str">
        <f t="shared" si="428"/>
        <v/>
      </c>
      <c r="AG688" s="241"/>
      <c r="AH688" s="242" t="str">
        <f t="shared" si="466"/>
        <v/>
      </c>
      <c r="AI688" s="242" t="str">
        <f t="shared" si="439"/>
        <v/>
      </c>
      <c r="BG688" s="245">
        <f t="shared" si="440"/>
        <v>0</v>
      </c>
      <c r="BH688" s="242">
        <f t="shared" si="441"/>
        <v>0</v>
      </c>
      <c r="BI688" s="242">
        <f t="shared" si="442"/>
        <v>0</v>
      </c>
      <c r="BJ688" s="242">
        <f t="shared" si="443"/>
        <v>0</v>
      </c>
      <c r="BK688" s="351">
        <f t="shared" si="444"/>
        <v>0</v>
      </c>
      <c r="BL688" s="246">
        <f t="shared" si="445"/>
        <v>0</v>
      </c>
      <c r="BM688" s="243">
        <f t="shared" si="446"/>
        <v>0</v>
      </c>
      <c r="BN688" s="243">
        <f t="shared" si="447"/>
        <v>0</v>
      </c>
      <c r="BO688" s="247">
        <f t="shared" si="448"/>
        <v>0</v>
      </c>
      <c r="BP688" s="248">
        <f t="shared" si="449"/>
        <v>0</v>
      </c>
      <c r="BQ688" s="243">
        <f t="shared" si="450"/>
        <v>0</v>
      </c>
      <c r="BR688" s="243">
        <f t="shared" si="451"/>
        <v>0</v>
      </c>
      <c r="BS688" s="249">
        <f t="shared" si="452"/>
        <v>0</v>
      </c>
      <c r="BT688" s="255" t="str">
        <f t="shared" si="465"/>
        <v/>
      </c>
      <c r="BU688" s="350">
        <f t="shared" si="453"/>
        <v>0</v>
      </c>
      <c r="BV688" s="350">
        <f t="shared" si="454"/>
        <v>0</v>
      </c>
      <c r="BW688" s="350">
        <f t="shared" si="455"/>
        <v>0</v>
      </c>
      <c r="BX688" s="353">
        <f t="shared" si="456"/>
        <v>0</v>
      </c>
      <c r="BY688" s="246">
        <f t="shared" si="457"/>
        <v>0</v>
      </c>
      <c r="BZ688" s="243">
        <f t="shared" si="458"/>
        <v>0</v>
      </c>
      <c r="CA688" s="243">
        <f t="shared" si="459"/>
        <v>0</v>
      </c>
      <c r="CB688" s="247">
        <f t="shared" si="460"/>
        <v>0</v>
      </c>
      <c r="CC688" s="246">
        <f t="shared" si="461"/>
        <v>0</v>
      </c>
      <c r="CD688" s="243">
        <f t="shared" si="462"/>
        <v>0</v>
      </c>
      <c r="CE688" s="243">
        <f t="shared" si="463"/>
        <v>0</v>
      </c>
      <c r="CF688" s="243">
        <f t="shared" si="464"/>
        <v>0</v>
      </c>
    </row>
    <row r="689" spans="1:84" ht="20.100000000000001" customHeight="1" x14ac:dyDescent="0.15">
      <c r="A689" s="252">
        <f>IF(A688="",ROW()-3-COUNTBLANK($A$4:$A688),A688+1)</f>
        <v>686</v>
      </c>
      <c r="B689" s="253">
        <f>IF(A689="","",IF(B688="",ROW()-3-COUNTBLANK($B$4:$B688),B688+1))</f>
        <v>686</v>
      </c>
      <c r="C689" s="239" t="str">
        <f t="shared" si="429"/>
        <v>S</v>
      </c>
      <c r="D689" s="240"/>
      <c r="E689" s="241" t="str">
        <f>IF(D689="","",COUNTIF($D$4:D689,D689))</f>
        <v/>
      </c>
      <c r="F689" s="310" t="str">
        <f>IF(D689="","",VLOOKUP(D689,'様式A-2'!$B$10:$E$434,4,0))</f>
        <v/>
      </c>
      <c r="G689" s="241"/>
      <c r="H689" s="241"/>
      <c r="I689" s="241"/>
      <c r="J689" s="241"/>
      <c r="K689" s="241"/>
      <c r="L689" s="346"/>
      <c r="M689" s="346"/>
      <c r="N689" s="346"/>
      <c r="O689" s="346"/>
      <c r="P689" s="388"/>
      <c r="Q689" s="242">
        <f t="shared" si="430"/>
        <v>0</v>
      </c>
      <c r="R689" s="243">
        <f t="shared" si="431"/>
        <v>0</v>
      </c>
      <c r="S689" s="243" t="str">
        <f t="shared" si="432"/>
        <v/>
      </c>
      <c r="T689" s="241"/>
      <c r="U689" s="241" t="str">
        <f t="shared" si="433"/>
        <v/>
      </c>
      <c r="V689" s="241" t="str">
        <f t="shared" si="467"/>
        <v/>
      </c>
      <c r="W689" s="241"/>
      <c r="X689" s="241"/>
      <c r="Y689" s="241" t="str">
        <f t="shared" si="434"/>
        <v/>
      </c>
      <c r="Z689" s="241" t="str">
        <f t="shared" si="435"/>
        <v/>
      </c>
      <c r="AA689" s="241" t="str">
        <f t="shared" si="426"/>
        <v/>
      </c>
      <c r="AB689" s="241" t="str">
        <f t="shared" si="436"/>
        <v/>
      </c>
      <c r="AC689" s="241" t="str">
        <f t="shared" si="437"/>
        <v/>
      </c>
      <c r="AD689" s="241" t="str">
        <f t="shared" si="438"/>
        <v/>
      </c>
      <c r="AE689" s="241" t="str">
        <f t="shared" si="427"/>
        <v/>
      </c>
      <c r="AF689" s="241" t="str">
        <f t="shared" si="428"/>
        <v/>
      </c>
      <c r="AG689" s="241"/>
      <c r="AH689" s="242" t="str">
        <f t="shared" si="466"/>
        <v/>
      </c>
      <c r="AI689" s="242" t="str">
        <f t="shared" si="439"/>
        <v/>
      </c>
      <c r="BG689" s="245">
        <f t="shared" si="440"/>
        <v>0</v>
      </c>
      <c r="BH689" s="242">
        <f t="shared" si="441"/>
        <v>0</v>
      </c>
      <c r="BI689" s="242">
        <f t="shared" si="442"/>
        <v>0</v>
      </c>
      <c r="BJ689" s="242">
        <f t="shared" si="443"/>
        <v>0</v>
      </c>
      <c r="BK689" s="351">
        <f t="shared" si="444"/>
        <v>0</v>
      </c>
      <c r="BL689" s="246">
        <f t="shared" si="445"/>
        <v>0</v>
      </c>
      <c r="BM689" s="243">
        <f t="shared" si="446"/>
        <v>0</v>
      </c>
      <c r="BN689" s="243">
        <f t="shared" si="447"/>
        <v>0</v>
      </c>
      <c r="BO689" s="247">
        <f t="shared" si="448"/>
        <v>0</v>
      </c>
      <c r="BP689" s="248">
        <f t="shared" si="449"/>
        <v>0</v>
      </c>
      <c r="BQ689" s="243">
        <f t="shared" si="450"/>
        <v>0</v>
      </c>
      <c r="BR689" s="243">
        <f t="shared" si="451"/>
        <v>0</v>
      </c>
      <c r="BS689" s="249">
        <f t="shared" si="452"/>
        <v>0</v>
      </c>
      <c r="BT689" s="255" t="str">
        <f t="shared" si="465"/>
        <v/>
      </c>
      <c r="BU689" s="350">
        <f t="shared" si="453"/>
        <v>0</v>
      </c>
      <c r="BV689" s="350">
        <f t="shared" si="454"/>
        <v>0</v>
      </c>
      <c r="BW689" s="350">
        <f t="shared" si="455"/>
        <v>0</v>
      </c>
      <c r="BX689" s="353">
        <f t="shared" si="456"/>
        <v>0</v>
      </c>
      <c r="BY689" s="246">
        <f t="shared" si="457"/>
        <v>0</v>
      </c>
      <c r="BZ689" s="243">
        <f t="shared" si="458"/>
        <v>0</v>
      </c>
      <c r="CA689" s="243">
        <f t="shared" si="459"/>
        <v>0</v>
      </c>
      <c r="CB689" s="247">
        <f t="shared" si="460"/>
        <v>0</v>
      </c>
      <c r="CC689" s="246">
        <f t="shared" si="461"/>
        <v>0</v>
      </c>
      <c r="CD689" s="243">
        <f t="shared" si="462"/>
        <v>0</v>
      </c>
      <c r="CE689" s="243">
        <f t="shared" si="463"/>
        <v>0</v>
      </c>
      <c r="CF689" s="243">
        <f t="shared" si="464"/>
        <v>0</v>
      </c>
    </row>
    <row r="690" spans="1:84" ht="20.100000000000001" customHeight="1" x14ac:dyDescent="0.15">
      <c r="A690" s="252">
        <f>IF(A689="",ROW()-3-COUNTBLANK($A$4:$A689),A689+1)</f>
        <v>687</v>
      </c>
      <c r="B690" s="253">
        <f>IF(A690="","",IF(B689="",ROW()-3-COUNTBLANK($B$4:$B689),B689+1))</f>
        <v>687</v>
      </c>
      <c r="C690" s="239" t="str">
        <f t="shared" si="429"/>
        <v>S</v>
      </c>
      <c r="D690" s="240"/>
      <c r="E690" s="241" t="str">
        <f>IF(D690="","",COUNTIF($D$4:D690,D690))</f>
        <v/>
      </c>
      <c r="F690" s="310" t="str">
        <f>IF(D690="","",VLOOKUP(D690,'様式A-2'!$B$10:$E$434,4,0))</f>
        <v/>
      </c>
      <c r="G690" s="241"/>
      <c r="H690" s="241"/>
      <c r="I690" s="241"/>
      <c r="J690" s="241"/>
      <c r="K690" s="241"/>
      <c r="L690" s="346"/>
      <c r="M690" s="346"/>
      <c r="N690" s="346"/>
      <c r="O690" s="346"/>
      <c r="P690" s="388"/>
      <c r="Q690" s="242">
        <f t="shared" si="430"/>
        <v>0</v>
      </c>
      <c r="R690" s="243">
        <f t="shared" si="431"/>
        <v>0</v>
      </c>
      <c r="S690" s="243" t="str">
        <f t="shared" si="432"/>
        <v/>
      </c>
      <c r="T690" s="241"/>
      <c r="U690" s="241" t="str">
        <f t="shared" si="433"/>
        <v/>
      </c>
      <c r="V690" s="241" t="str">
        <f t="shared" si="467"/>
        <v/>
      </c>
      <c r="W690" s="241"/>
      <c r="X690" s="241"/>
      <c r="Y690" s="241" t="str">
        <f t="shared" si="434"/>
        <v/>
      </c>
      <c r="Z690" s="241" t="str">
        <f t="shared" si="435"/>
        <v/>
      </c>
      <c r="AA690" s="241" t="str">
        <f t="shared" si="426"/>
        <v/>
      </c>
      <c r="AB690" s="241" t="str">
        <f t="shared" si="436"/>
        <v/>
      </c>
      <c r="AC690" s="241" t="str">
        <f t="shared" si="437"/>
        <v/>
      </c>
      <c r="AD690" s="241" t="str">
        <f t="shared" si="438"/>
        <v/>
      </c>
      <c r="AE690" s="241" t="str">
        <f t="shared" si="427"/>
        <v/>
      </c>
      <c r="AF690" s="241" t="str">
        <f t="shared" si="428"/>
        <v/>
      </c>
      <c r="AG690" s="241"/>
      <c r="AH690" s="242" t="str">
        <f t="shared" si="466"/>
        <v/>
      </c>
      <c r="AI690" s="242" t="str">
        <f t="shared" si="439"/>
        <v/>
      </c>
      <c r="BG690" s="245">
        <f t="shared" si="440"/>
        <v>0</v>
      </c>
      <c r="BH690" s="242">
        <f t="shared" si="441"/>
        <v>0</v>
      </c>
      <c r="BI690" s="242">
        <f t="shared" si="442"/>
        <v>0</v>
      </c>
      <c r="BJ690" s="242">
        <f t="shared" si="443"/>
        <v>0</v>
      </c>
      <c r="BK690" s="351">
        <f t="shared" si="444"/>
        <v>0</v>
      </c>
      <c r="BL690" s="246">
        <f t="shared" si="445"/>
        <v>0</v>
      </c>
      <c r="BM690" s="243">
        <f t="shared" si="446"/>
        <v>0</v>
      </c>
      <c r="BN690" s="243">
        <f t="shared" si="447"/>
        <v>0</v>
      </c>
      <c r="BO690" s="247">
        <f t="shared" si="448"/>
        <v>0</v>
      </c>
      <c r="BP690" s="248">
        <f t="shared" si="449"/>
        <v>0</v>
      </c>
      <c r="BQ690" s="243">
        <f t="shared" si="450"/>
        <v>0</v>
      </c>
      <c r="BR690" s="243">
        <f t="shared" si="451"/>
        <v>0</v>
      </c>
      <c r="BS690" s="249">
        <f t="shared" si="452"/>
        <v>0</v>
      </c>
      <c r="BT690" s="255" t="str">
        <f t="shared" si="465"/>
        <v/>
      </c>
      <c r="BU690" s="350">
        <f t="shared" si="453"/>
        <v>0</v>
      </c>
      <c r="BV690" s="350">
        <f t="shared" si="454"/>
        <v>0</v>
      </c>
      <c r="BW690" s="350">
        <f t="shared" si="455"/>
        <v>0</v>
      </c>
      <c r="BX690" s="353">
        <f t="shared" si="456"/>
        <v>0</v>
      </c>
      <c r="BY690" s="246">
        <f t="shared" si="457"/>
        <v>0</v>
      </c>
      <c r="BZ690" s="243">
        <f t="shared" si="458"/>
        <v>0</v>
      </c>
      <c r="CA690" s="243">
        <f t="shared" si="459"/>
        <v>0</v>
      </c>
      <c r="CB690" s="247">
        <f t="shared" si="460"/>
        <v>0</v>
      </c>
      <c r="CC690" s="246">
        <f t="shared" si="461"/>
        <v>0</v>
      </c>
      <c r="CD690" s="243">
        <f t="shared" si="462"/>
        <v>0</v>
      </c>
      <c r="CE690" s="243">
        <f t="shared" si="463"/>
        <v>0</v>
      </c>
      <c r="CF690" s="243">
        <f t="shared" si="464"/>
        <v>0</v>
      </c>
    </row>
    <row r="691" spans="1:84" ht="20.100000000000001" customHeight="1" x14ac:dyDescent="0.15">
      <c r="A691" s="252">
        <f>IF(A690="",ROW()-3-COUNTBLANK($A$4:$A690),A690+1)</f>
        <v>688</v>
      </c>
      <c r="B691" s="253">
        <f>IF(A691="","",IF(B690="",ROW()-3-COUNTBLANK($B$4:$B690),B690+1))</f>
        <v>688</v>
      </c>
      <c r="C691" s="239" t="str">
        <f t="shared" si="429"/>
        <v>S</v>
      </c>
      <c r="D691" s="240"/>
      <c r="E691" s="241" t="str">
        <f>IF(D691="","",COUNTIF($D$4:D691,D691))</f>
        <v/>
      </c>
      <c r="F691" s="310" t="str">
        <f>IF(D691="","",VLOOKUP(D691,'様式A-2'!$B$10:$E$434,4,0))</f>
        <v/>
      </c>
      <c r="G691" s="241"/>
      <c r="H691" s="241"/>
      <c r="I691" s="241"/>
      <c r="J691" s="241"/>
      <c r="K691" s="241"/>
      <c r="L691" s="346"/>
      <c r="M691" s="346"/>
      <c r="N691" s="346"/>
      <c r="O691" s="346"/>
      <c r="P691" s="388"/>
      <c r="Q691" s="242">
        <f t="shared" si="430"/>
        <v>0</v>
      </c>
      <c r="R691" s="243">
        <f t="shared" si="431"/>
        <v>0</v>
      </c>
      <c r="S691" s="243" t="str">
        <f t="shared" si="432"/>
        <v/>
      </c>
      <c r="T691" s="241"/>
      <c r="U691" s="241" t="str">
        <f t="shared" si="433"/>
        <v/>
      </c>
      <c r="V691" s="241" t="str">
        <f t="shared" si="467"/>
        <v/>
      </c>
      <c r="W691" s="241"/>
      <c r="X691" s="241"/>
      <c r="Y691" s="241" t="str">
        <f t="shared" si="434"/>
        <v/>
      </c>
      <c r="Z691" s="241" t="str">
        <f t="shared" si="435"/>
        <v/>
      </c>
      <c r="AA691" s="241" t="str">
        <f t="shared" si="426"/>
        <v/>
      </c>
      <c r="AB691" s="241" t="str">
        <f t="shared" si="436"/>
        <v/>
      </c>
      <c r="AC691" s="241" t="str">
        <f t="shared" si="437"/>
        <v/>
      </c>
      <c r="AD691" s="241" t="str">
        <f t="shared" si="438"/>
        <v/>
      </c>
      <c r="AE691" s="241" t="str">
        <f t="shared" si="427"/>
        <v/>
      </c>
      <c r="AF691" s="241" t="str">
        <f t="shared" si="428"/>
        <v/>
      </c>
      <c r="AG691" s="241"/>
      <c r="AH691" s="242" t="str">
        <f t="shared" si="466"/>
        <v/>
      </c>
      <c r="AI691" s="242" t="str">
        <f t="shared" si="439"/>
        <v/>
      </c>
      <c r="BG691" s="245">
        <f t="shared" si="440"/>
        <v>0</v>
      </c>
      <c r="BH691" s="242">
        <f t="shared" si="441"/>
        <v>0</v>
      </c>
      <c r="BI691" s="242">
        <f t="shared" si="442"/>
        <v>0</v>
      </c>
      <c r="BJ691" s="242">
        <f t="shared" si="443"/>
        <v>0</v>
      </c>
      <c r="BK691" s="351">
        <f t="shared" si="444"/>
        <v>0</v>
      </c>
      <c r="BL691" s="246">
        <f t="shared" si="445"/>
        <v>0</v>
      </c>
      <c r="BM691" s="243">
        <f t="shared" si="446"/>
        <v>0</v>
      </c>
      <c r="BN691" s="243">
        <f t="shared" si="447"/>
        <v>0</v>
      </c>
      <c r="BO691" s="247">
        <f t="shared" si="448"/>
        <v>0</v>
      </c>
      <c r="BP691" s="248">
        <f t="shared" si="449"/>
        <v>0</v>
      </c>
      <c r="BQ691" s="243">
        <f t="shared" si="450"/>
        <v>0</v>
      </c>
      <c r="BR691" s="243">
        <f t="shared" si="451"/>
        <v>0</v>
      </c>
      <c r="BS691" s="249">
        <f t="shared" si="452"/>
        <v>0</v>
      </c>
      <c r="BT691" s="255" t="str">
        <f t="shared" si="465"/>
        <v/>
      </c>
      <c r="BU691" s="350">
        <f t="shared" si="453"/>
        <v>0</v>
      </c>
      <c r="BV691" s="350">
        <f t="shared" si="454"/>
        <v>0</v>
      </c>
      <c r="BW691" s="350">
        <f t="shared" si="455"/>
        <v>0</v>
      </c>
      <c r="BX691" s="353">
        <f t="shared" si="456"/>
        <v>0</v>
      </c>
      <c r="BY691" s="246">
        <f t="shared" si="457"/>
        <v>0</v>
      </c>
      <c r="BZ691" s="243">
        <f t="shared" si="458"/>
        <v>0</v>
      </c>
      <c r="CA691" s="243">
        <f t="shared" si="459"/>
        <v>0</v>
      </c>
      <c r="CB691" s="247">
        <f t="shared" si="460"/>
        <v>0</v>
      </c>
      <c r="CC691" s="246">
        <f t="shared" si="461"/>
        <v>0</v>
      </c>
      <c r="CD691" s="243">
        <f t="shared" si="462"/>
        <v>0</v>
      </c>
      <c r="CE691" s="243">
        <f t="shared" si="463"/>
        <v>0</v>
      </c>
      <c r="CF691" s="243">
        <f t="shared" si="464"/>
        <v>0</v>
      </c>
    </row>
    <row r="692" spans="1:84" ht="20.100000000000001" customHeight="1" x14ac:dyDescent="0.15">
      <c r="A692" s="252">
        <f>IF(A691="",ROW()-3-COUNTBLANK($A$4:$A691),A691+1)</f>
        <v>689</v>
      </c>
      <c r="B692" s="253">
        <f>IF(A692="","",IF(B691="",ROW()-3-COUNTBLANK($B$4:$B691),B691+1))</f>
        <v>689</v>
      </c>
      <c r="C692" s="239" t="str">
        <f t="shared" si="429"/>
        <v>S</v>
      </c>
      <c r="D692" s="240"/>
      <c r="E692" s="241" t="str">
        <f>IF(D692="","",COUNTIF($D$4:D692,D692))</f>
        <v/>
      </c>
      <c r="F692" s="310" t="str">
        <f>IF(D692="","",VLOOKUP(D692,'様式A-2'!$B$10:$E$434,4,0))</f>
        <v/>
      </c>
      <c r="G692" s="241"/>
      <c r="H692" s="241"/>
      <c r="I692" s="241"/>
      <c r="J692" s="241"/>
      <c r="K692" s="241"/>
      <c r="L692" s="346"/>
      <c r="M692" s="346"/>
      <c r="N692" s="346"/>
      <c r="O692" s="346"/>
      <c r="P692" s="388"/>
      <c r="Q692" s="242">
        <f t="shared" si="430"/>
        <v>0</v>
      </c>
      <c r="R692" s="243">
        <f t="shared" si="431"/>
        <v>0</v>
      </c>
      <c r="S692" s="243" t="str">
        <f t="shared" si="432"/>
        <v/>
      </c>
      <c r="T692" s="241"/>
      <c r="U692" s="241" t="str">
        <f t="shared" si="433"/>
        <v/>
      </c>
      <c r="V692" s="241" t="str">
        <f t="shared" si="467"/>
        <v/>
      </c>
      <c r="W692" s="241"/>
      <c r="X692" s="241"/>
      <c r="Y692" s="241" t="str">
        <f t="shared" si="434"/>
        <v/>
      </c>
      <c r="Z692" s="241" t="str">
        <f t="shared" si="435"/>
        <v/>
      </c>
      <c r="AA692" s="241" t="str">
        <f t="shared" si="426"/>
        <v/>
      </c>
      <c r="AB692" s="241" t="str">
        <f t="shared" si="436"/>
        <v/>
      </c>
      <c r="AC692" s="241" t="str">
        <f t="shared" si="437"/>
        <v/>
      </c>
      <c r="AD692" s="241" t="str">
        <f t="shared" si="438"/>
        <v/>
      </c>
      <c r="AE692" s="241" t="str">
        <f t="shared" si="427"/>
        <v/>
      </c>
      <c r="AF692" s="241" t="str">
        <f t="shared" si="428"/>
        <v/>
      </c>
      <c r="AG692" s="241"/>
      <c r="AH692" s="242" t="str">
        <f t="shared" si="466"/>
        <v/>
      </c>
      <c r="AI692" s="242" t="str">
        <f t="shared" si="439"/>
        <v/>
      </c>
      <c r="BG692" s="245">
        <f t="shared" si="440"/>
        <v>0</v>
      </c>
      <c r="BH692" s="242">
        <f t="shared" si="441"/>
        <v>0</v>
      </c>
      <c r="BI692" s="242">
        <f t="shared" si="442"/>
        <v>0</v>
      </c>
      <c r="BJ692" s="242">
        <f t="shared" si="443"/>
        <v>0</v>
      </c>
      <c r="BK692" s="351">
        <f t="shared" si="444"/>
        <v>0</v>
      </c>
      <c r="BL692" s="246">
        <f t="shared" si="445"/>
        <v>0</v>
      </c>
      <c r="BM692" s="243">
        <f t="shared" si="446"/>
        <v>0</v>
      </c>
      <c r="BN692" s="243">
        <f t="shared" si="447"/>
        <v>0</v>
      </c>
      <c r="BO692" s="247">
        <f t="shared" si="448"/>
        <v>0</v>
      </c>
      <c r="BP692" s="248">
        <f t="shared" si="449"/>
        <v>0</v>
      </c>
      <c r="BQ692" s="243">
        <f t="shared" si="450"/>
        <v>0</v>
      </c>
      <c r="BR692" s="243">
        <f t="shared" si="451"/>
        <v>0</v>
      </c>
      <c r="BS692" s="249">
        <f t="shared" si="452"/>
        <v>0</v>
      </c>
      <c r="BT692" s="255" t="str">
        <f t="shared" si="465"/>
        <v/>
      </c>
      <c r="BU692" s="350">
        <f t="shared" si="453"/>
        <v>0</v>
      </c>
      <c r="BV692" s="350">
        <f t="shared" si="454"/>
        <v>0</v>
      </c>
      <c r="BW692" s="350">
        <f t="shared" si="455"/>
        <v>0</v>
      </c>
      <c r="BX692" s="353">
        <f t="shared" si="456"/>
        <v>0</v>
      </c>
      <c r="BY692" s="246">
        <f t="shared" si="457"/>
        <v>0</v>
      </c>
      <c r="BZ692" s="243">
        <f t="shared" si="458"/>
        <v>0</v>
      </c>
      <c r="CA692" s="243">
        <f t="shared" si="459"/>
        <v>0</v>
      </c>
      <c r="CB692" s="247">
        <f t="shared" si="460"/>
        <v>0</v>
      </c>
      <c r="CC692" s="246">
        <f t="shared" si="461"/>
        <v>0</v>
      </c>
      <c r="CD692" s="243">
        <f t="shared" si="462"/>
        <v>0</v>
      </c>
      <c r="CE692" s="243">
        <f t="shared" si="463"/>
        <v>0</v>
      </c>
      <c r="CF692" s="243">
        <f t="shared" si="464"/>
        <v>0</v>
      </c>
    </row>
    <row r="693" spans="1:84" ht="20.100000000000001" customHeight="1" x14ac:dyDescent="0.15">
      <c r="A693" s="252">
        <f>IF(A692="",ROW()-3-COUNTBLANK($A$4:$A692),A692+1)</f>
        <v>690</v>
      </c>
      <c r="B693" s="253">
        <f>IF(A693="","",IF(B692="",ROW()-3-COUNTBLANK($B$4:$B692),B692+1))</f>
        <v>690</v>
      </c>
      <c r="C693" s="239" t="str">
        <f t="shared" si="429"/>
        <v>S</v>
      </c>
      <c r="D693" s="240"/>
      <c r="E693" s="241" t="str">
        <f>IF(D693="","",COUNTIF($D$4:D693,D693))</f>
        <v/>
      </c>
      <c r="F693" s="310" t="str">
        <f>IF(D693="","",VLOOKUP(D693,'様式A-2'!$B$10:$E$434,4,0))</f>
        <v/>
      </c>
      <c r="G693" s="241"/>
      <c r="H693" s="241"/>
      <c r="I693" s="241"/>
      <c r="J693" s="241"/>
      <c r="K693" s="241"/>
      <c r="L693" s="346"/>
      <c r="M693" s="346"/>
      <c r="N693" s="346"/>
      <c r="O693" s="346"/>
      <c r="P693" s="388"/>
      <c r="Q693" s="242">
        <f t="shared" si="430"/>
        <v>0</v>
      </c>
      <c r="R693" s="243">
        <f t="shared" si="431"/>
        <v>0</v>
      </c>
      <c r="S693" s="243" t="str">
        <f t="shared" si="432"/>
        <v/>
      </c>
      <c r="T693" s="241"/>
      <c r="U693" s="241" t="str">
        <f t="shared" si="433"/>
        <v/>
      </c>
      <c r="V693" s="241" t="str">
        <f t="shared" si="467"/>
        <v/>
      </c>
      <c r="W693" s="241"/>
      <c r="X693" s="241"/>
      <c r="Y693" s="241" t="str">
        <f t="shared" si="434"/>
        <v/>
      </c>
      <c r="Z693" s="241" t="str">
        <f t="shared" si="435"/>
        <v/>
      </c>
      <c r="AA693" s="241" t="str">
        <f t="shared" si="426"/>
        <v/>
      </c>
      <c r="AB693" s="241" t="str">
        <f t="shared" si="436"/>
        <v/>
      </c>
      <c r="AC693" s="241" t="str">
        <f t="shared" si="437"/>
        <v/>
      </c>
      <c r="AD693" s="241" t="str">
        <f t="shared" si="438"/>
        <v/>
      </c>
      <c r="AE693" s="241" t="str">
        <f t="shared" si="427"/>
        <v/>
      </c>
      <c r="AF693" s="241" t="str">
        <f t="shared" si="428"/>
        <v/>
      </c>
      <c r="AG693" s="241"/>
      <c r="AH693" s="242" t="str">
        <f t="shared" si="466"/>
        <v/>
      </c>
      <c r="AI693" s="242" t="str">
        <f t="shared" si="439"/>
        <v/>
      </c>
      <c r="BG693" s="245">
        <f t="shared" si="440"/>
        <v>0</v>
      </c>
      <c r="BH693" s="242">
        <f t="shared" si="441"/>
        <v>0</v>
      </c>
      <c r="BI693" s="242">
        <f t="shared" si="442"/>
        <v>0</v>
      </c>
      <c r="BJ693" s="242">
        <f t="shared" si="443"/>
        <v>0</v>
      </c>
      <c r="BK693" s="351">
        <f t="shared" si="444"/>
        <v>0</v>
      </c>
      <c r="BL693" s="246">
        <f t="shared" si="445"/>
        <v>0</v>
      </c>
      <c r="BM693" s="243">
        <f t="shared" si="446"/>
        <v>0</v>
      </c>
      <c r="BN693" s="243">
        <f t="shared" si="447"/>
        <v>0</v>
      </c>
      <c r="BO693" s="247">
        <f t="shared" si="448"/>
        <v>0</v>
      </c>
      <c r="BP693" s="248">
        <f t="shared" si="449"/>
        <v>0</v>
      </c>
      <c r="BQ693" s="243">
        <f t="shared" si="450"/>
        <v>0</v>
      </c>
      <c r="BR693" s="243">
        <f t="shared" si="451"/>
        <v>0</v>
      </c>
      <c r="BS693" s="249">
        <f t="shared" si="452"/>
        <v>0</v>
      </c>
      <c r="BT693" s="255" t="str">
        <f t="shared" si="465"/>
        <v/>
      </c>
      <c r="BU693" s="350">
        <f t="shared" si="453"/>
        <v>0</v>
      </c>
      <c r="BV693" s="350">
        <f t="shared" si="454"/>
        <v>0</v>
      </c>
      <c r="BW693" s="350">
        <f t="shared" si="455"/>
        <v>0</v>
      </c>
      <c r="BX693" s="353">
        <f t="shared" si="456"/>
        <v>0</v>
      </c>
      <c r="BY693" s="246">
        <f t="shared" si="457"/>
        <v>0</v>
      </c>
      <c r="BZ693" s="243">
        <f t="shared" si="458"/>
        <v>0</v>
      </c>
      <c r="CA693" s="243">
        <f t="shared" si="459"/>
        <v>0</v>
      </c>
      <c r="CB693" s="247">
        <f t="shared" si="460"/>
        <v>0</v>
      </c>
      <c r="CC693" s="246">
        <f t="shared" si="461"/>
        <v>0</v>
      </c>
      <c r="CD693" s="243">
        <f t="shared" si="462"/>
        <v>0</v>
      </c>
      <c r="CE693" s="243">
        <f t="shared" si="463"/>
        <v>0</v>
      </c>
      <c r="CF693" s="243">
        <f t="shared" si="464"/>
        <v>0</v>
      </c>
    </row>
    <row r="694" spans="1:84" ht="20.100000000000001" customHeight="1" x14ac:dyDescent="0.15">
      <c r="A694" s="252">
        <f>IF(A693="",ROW()-3-COUNTBLANK($A$4:$A693),A693+1)</f>
        <v>691</v>
      </c>
      <c r="B694" s="253">
        <f>IF(A694="","",IF(B693="",ROW()-3-COUNTBLANK($B$4:$B693),B693+1))</f>
        <v>691</v>
      </c>
      <c r="C694" s="239" t="str">
        <f t="shared" si="429"/>
        <v>S</v>
      </c>
      <c r="D694" s="240"/>
      <c r="E694" s="241" t="str">
        <f>IF(D694="","",COUNTIF($D$4:D694,D694))</f>
        <v/>
      </c>
      <c r="F694" s="310" t="str">
        <f>IF(D694="","",VLOOKUP(D694,'様式A-2'!$B$10:$E$434,4,0))</f>
        <v/>
      </c>
      <c r="G694" s="241"/>
      <c r="H694" s="241"/>
      <c r="I694" s="241"/>
      <c r="J694" s="241"/>
      <c r="K694" s="241"/>
      <c r="L694" s="346"/>
      <c r="M694" s="346"/>
      <c r="N694" s="346"/>
      <c r="O694" s="346"/>
      <c r="P694" s="388"/>
      <c r="Q694" s="242">
        <f t="shared" si="430"/>
        <v>0</v>
      </c>
      <c r="R694" s="243">
        <f t="shared" si="431"/>
        <v>0</v>
      </c>
      <c r="S694" s="243" t="str">
        <f t="shared" si="432"/>
        <v/>
      </c>
      <c r="T694" s="241"/>
      <c r="U694" s="241" t="str">
        <f t="shared" si="433"/>
        <v/>
      </c>
      <c r="V694" s="241" t="str">
        <f t="shared" si="467"/>
        <v/>
      </c>
      <c r="W694" s="241"/>
      <c r="X694" s="241"/>
      <c r="Y694" s="241" t="str">
        <f t="shared" si="434"/>
        <v/>
      </c>
      <c r="Z694" s="241" t="str">
        <f t="shared" si="435"/>
        <v/>
      </c>
      <c r="AA694" s="241" t="str">
        <f t="shared" si="426"/>
        <v/>
      </c>
      <c r="AB694" s="241" t="str">
        <f t="shared" si="436"/>
        <v/>
      </c>
      <c r="AC694" s="241" t="str">
        <f t="shared" si="437"/>
        <v/>
      </c>
      <c r="AD694" s="241" t="str">
        <f t="shared" si="438"/>
        <v/>
      </c>
      <c r="AE694" s="241" t="str">
        <f t="shared" si="427"/>
        <v/>
      </c>
      <c r="AF694" s="241" t="str">
        <f t="shared" si="428"/>
        <v/>
      </c>
      <c r="AG694" s="241"/>
      <c r="AH694" s="242" t="str">
        <f t="shared" si="466"/>
        <v/>
      </c>
      <c r="AI694" s="242" t="str">
        <f t="shared" si="439"/>
        <v/>
      </c>
      <c r="BG694" s="245">
        <f t="shared" si="440"/>
        <v>0</v>
      </c>
      <c r="BH694" s="242">
        <f t="shared" si="441"/>
        <v>0</v>
      </c>
      <c r="BI694" s="242">
        <f t="shared" si="442"/>
        <v>0</v>
      </c>
      <c r="BJ694" s="242">
        <f t="shared" si="443"/>
        <v>0</v>
      </c>
      <c r="BK694" s="351">
        <f t="shared" si="444"/>
        <v>0</v>
      </c>
      <c r="BL694" s="246">
        <f t="shared" si="445"/>
        <v>0</v>
      </c>
      <c r="BM694" s="243">
        <f t="shared" si="446"/>
        <v>0</v>
      </c>
      <c r="BN694" s="243">
        <f t="shared" si="447"/>
        <v>0</v>
      </c>
      <c r="BO694" s="247">
        <f t="shared" si="448"/>
        <v>0</v>
      </c>
      <c r="BP694" s="248">
        <f t="shared" si="449"/>
        <v>0</v>
      </c>
      <c r="BQ694" s="243">
        <f t="shared" si="450"/>
        <v>0</v>
      </c>
      <c r="BR694" s="243">
        <f t="shared" si="451"/>
        <v>0</v>
      </c>
      <c r="BS694" s="249">
        <f t="shared" si="452"/>
        <v>0</v>
      </c>
      <c r="BT694" s="255" t="str">
        <f t="shared" si="465"/>
        <v/>
      </c>
      <c r="BU694" s="350">
        <f t="shared" si="453"/>
        <v>0</v>
      </c>
      <c r="BV694" s="350">
        <f t="shared" si="454"/>
        <v>0</v>
      </c>
      <c r="BW694" s="350">
        <f t="shared" si="455"/>
        <v>0</v>
      </c>
      <c r="BX694" s="353">
        <f t="shared" si="456"/>
        <v>0</v>
      </c>
      <c r="BY694" s="246">
        <f t="shared" si="457"/>
        <v>0</v>
      </c>
      <c r="BZ694" s="243">
        <f t="shared" si="458"/>
        <v>0</v>
      </c>
      <c r="CA694" s="243">
        <f t="shared" si="459"/>
        <v>0</v>
      </c>
      <c r="CB694" s="247">
        <f t="shared" si="460"/>
        <v>0</v>
      </c>
      <c r="CC694" s="246">
        <f t="shared" si="461"/>
        <v>0</v>
      </c>
      <c r="CD694" s="243">
        <f t="shared" si="462"/>
        <v>0</v>
      </c>
      <c r="CE694" s="243">
        <f t="shared" si="463"/>
        <v>0</v>
      </c>
      <c r="CF694" s="243">
        <f t="shared" si="464"/>
        <v>0</v>
      </c>
    </row>
    <row r="695" spans="1:84" ht="20.100000000000001" customHeight="1" x14ac:dyDescent="0.15">
      <c r="A695" s="252">
        <f>IF(A694="",ROW()-3-COUNTBLANK($A$4:$A694),A694+1)</f>
        <v>692</v>
      </c>
      <c r="B695" s="253">
        <f>IF(A695="","",IF(B694="",ROW()-3-COUNTBLANK($B$4:$B694),B694+1))</f>
        <v>692</v>
      </c>
      <c r="C695" s="239" t="str">
        <f t="shared" si="429"/>
        <v>S</v>
      </c>
      <c r="D695" s="240"/>
      <c r="E695" s="241" t="str">
        <f>IF(D695="","",COUNTIF($D$4:D695,D695))</f>
        <v/>
      </c>
      <c r="F695" s="310" t="str">
        <f>IF(D695="","",VLOOKUP(D695,'様式A-2'!$B$10:$E$434,4,0))</f>
        <v/>
      </c>
      <c r="G695" s="241"/>
      <c r="H695" s="241"/>
      <c r="I695" s="241"/>
      <c r="J695" s="241"/>
      <c r="K695" s="241"/>
      <c r="L695" s="346"/>
      <c r="M695" s="346"/>
      <c r="N695" s="346"/>
      <c r="O695" s="346"/>
      <c r="P695" s="388"/>
      <c r="Q695" s="242">
        <f t="shared" si="430"/>
        <v>0</v>
      </c>
      <c r="R695" s="243">
        <f t="shared" si="431"/>
        <v>0</v>
      </c>
      <c r="S695" s="243" t="str">
        <f t="shared" si="432"/>
        <v/>
      </c>
      <c r="T695" s="241"/>
      <c r="U695" s="241" t="str">
        <f t="shared" si="433"/>
        <v/>
      </c>
      <c r="V695" s="241" t="str">
        <f t="shared" si="467"/>
        <v/>
      </c>
      <c r="W695" s="241"/>
      <c r="X695" s="241"/>
      <c r="Y695" s="241" t="str">
        <f t="shared" si="434"/>
        <v/>
      </c>
      <c r="Z695" s="241" t="str">
        <f t="shared" si="435"/>
        <v/>
      </c>
      <c r="AA695" s="241" t="str">
        <f t="shared" si="426"/>
        <v/>
      </c>
      <c r="AB695" s="241" t="str">
        <f t="shared" si="436"/>
        <v/>
      </c>
      <c r="AC695" s="241" t="str">
        <f t="shared" si="437"/>
        <v/>
      </c>
      <c r="AD695" s="241" t="str">
        <f t="shared" si="438"/>
        <v/>
      </c>
      <c r="AE695" s="241" t="str">
        <f t="shared" si="427"/>
        <v/>
      </c>
      <c r="AF695" s="241" t="str">
        <f t="shared" si="428"/>
        <v/>
      </c>
      <c r="AG695" s="241"/>
      <c r="AH695" s="242" t="str">
        <f t="shared" si="466"/>
        <v/>
      </c>
      <c r="AI695" s="242" t="str">
        <f t="shared" si="439"/>
        <v/>
      </c>
      <c r="BG695" s="245">
        <f t="shared" si="440"/>
        <v>0</v>
      </c>
      <c r="BH695" s="242">
        <f t="shared" si="441"/>
        <v>0</v>
      </c>
      <c r="BI695" s="242">
        <f t="shared" si="442"/>
        <v>0</v>
      </c>
      <c r="BJ695" s="242">
        <f t="shared" si="443"/>
        <v>0</v>
      </c>
      <c r="BK695" s="351">
        <f t="shared" si="444"/>
        <v>0</v>
      </c>
      <c r="BL695" s="246">
        <f t="shared" si="445"/>
        <v>0</v>
      </c>
      <c r="BM695" s="243">
        <f t="shared" si="446"/>
        <v>0</v>
      </c>
      <c r="BN695" s="243">
        <f t="shared" si="447"/>
        <v>0</v>
      </c>
      <c r="BO695" s="247">
        <f t="shared" si="448"/>
        <v>0</v>
      </c>
      <c r="BP695" s="248">
        <f t="shared" si="449"/>
        <v>0</v>
      </c>
      <c r="BQ695" s="243">
        <f t="shared" si="450"/>
        <v>0</v>
      </c>
      <c r="BR695" s="243">
        <f t="shared" si="451"/>
        <v>0</v>
      </c>
      <c r="BS695" s="249">
        <f t="shared" si="452"/>
        <v>0</v>
      </c>
      <c r="BT695" s="255" t="str">
        <f t="shared" si="465"/>
        <v/>
      </c>
      <c r="BU695" s="350">
        <f t="shared" si="453"/>
        <v>0</v>
      </c>
      <c r="BV695" s="350">
        <f t="shared" si="454"/>
        <v>0</v>
      </c>
      <c r="BW695" s="350">
        <f t="shared" si="455"/>
        <v>0</v>
      </c>
      <c r="BX695" s="353">
        <f t="shared" si="456"/>
        <v>0</v>
      </c>
      <c r="BY695" s="246">
        <f t="shared" si="457"/>
        <v>0</v>
      </c>
      <c r="BZ695" s="243">
        <f t="shared" si="458"/>
        <v>0</v>
      </c>
      <c r="CA695" s="243">
        <f t="shared" si="459"/>
        <v>0</v>
      </c>
      <c r="CB695" s="247">
        <f t="shared" si="460"/>
        <v>0</v>
      </c>
      <c r="CC695" s="246">
        <f t="shared" si="461"/>
        <v>0</v>
      </c>
      <c r="CD695" s="243">
        <f t="shared" si="462"/>
        <v>0</v>
      </c>
      <c r="CE695" s="243">
        <f t="shared" si="463"/>
        <v>0</v>
      </c>
      <c r="CF695" s="243">
        <f t="shared" si="464"/>
        <v>0</v>
      </c>
    </row>
    <row r="696" spans="1:84" ht="20.100000000000001" customHeight="1" x14ac:dyDescent="0.15">
      <c r="A696" s="252">
        <f>IF(A695="",ROW()-3-COUNTBLANK($A$4:$A695),A695+1)</f>
        <v>693</v>
      </c>
      <c r="B696" s="253">
        <f>IF(A696="","",IF(B695="",ROW()-3-COUNTBLANK($B$4:$B695),B695+1))</f>
        <v>693</v>
      </c>
      <c r="C696" s="239" t="str">
        <f t="shared" si="429"/>
        <v>S</v>
      </c>
      <c r="D696" s="240"/>
      <c r="E696" s="241" t="str">
        <f>IF(D696="","",COUNTIF($D$4:D696,D696))</f>
        <v/>
      </c>
      <c r="F696" s="310" t="str">
        <f>IF(D696="","",VLOOKUP(D696,'様式A-2'!$B$10:$E$434,4,0))</f>
        <v/>
      </c>
      <c r="G696" s="241"/>
      <c r="H696" s="241"/>
      <c r="I696" s="241"/>
      <c r="J696" s="241"/>
      <c r="K696" s="241"/>
      <c r="L696" s="346"/>
      <c r="M696" s="346"/>
      <c r="N696" s="346"/>
      <c r="O696" s="346"/>
      <c r="P696" s="388"/>
      <c r="Q696" s="242">
        <f t="shared" si="430"/>
        <v>0</v>
      </c>
      <c r="R696" s="243">
        <f t="shared" si="431"/>
        <v>0</v>
      </c>
      <c r="S696" s="243" t="str">
        <f t="shared" si="432"/>
        <v/>
      </c>
      <c r="T696" s="241"/>
      <c r="U696" s="241" t="str">
        <f t="shared" si="433"/>
        <v/>
      </c>
      <c r="V696" s="241" t="str">
        <f t="shared" si="467"/>
        <v/>
      </c>
      <c r="W696" s="241"/>
      <c r="X696" s="241"/>
      <c r="Y696" s="241" t="str">
        <f t="shared" si="434"/>
        <v/>
      </c>
      <c r="Z696" s="241" t="str">
        <f t="shared" si="435"/>
        <v/>
      </c>
      <c r="AA696" s="241" t="str">
        <f t="shared" si="426"/>
        <v/>
      </c>
      <c r="AB696" s="241" t="str">
        <f t="shared" si="436"/>
        <v/>
      </c>
      <c r="AC696" s="241" t="str">
        <f t="shared" si="437"/>
        <v/>
      </c>
      <c r="AD696" s="241" t="str">
        <f t="shared" si="438"/>
        <v/>
      </c>
      <c r="AE696" s="241" t="str">
        <f t="shared" si="427"/>
        <v/>
      </c>
      <c r="AF696" s="241" t="str">
        <f t="shared" si="428"/>
        <v/>
      </c>
      <c r="AG696" s="241"/>
      <c r="AH696" s="242" t="str">
        <f t="shared" si="466"/>
        <v/>
      </c>
      <c r="AI696" s="242" t="str">
        <f t="shared" si="439"/>
        <v/>
      </c>
      <c r="BG696" s="245">
        <f t="shared" si="440"/>
        <v>0</v>
      </c>
      <c r="BH696" s="242">
        <f t="shared" si="441"/>
        <v>0</v>
      </c>
      <c r="BI696" s="242">
        <f t="shared" si="442"/>
        <v>0</v>
      </c>
      <c r="BJ696" s="242">
        <f t="shared" si="443"/>
        <v>0</v>
      </c>
      <c r="BK696" s="351">
        <f t="shared" si="444"/>
        <v>0</v>
      </c>
      <c r="BL696" s="246">
        <f t="shared" si="445"/>
        <v>0</v>
      </c>
      <c r="BM696" s="243">
        <f t="shared" si="446"/>
        <v>0</v>
      </c>
      <c r="BN696" s="243">
        <f t="shared" si="447"/>
        <v>0</v>
      </c>
      <c r="BO696" s="247">
        <f t="shared" si="448"/>
        <v>0</v>
      </c>
      <c r="BP696" s="248">
        <f t="shared" si="449"/>
        <v>0</v>
      </c>
      <c r="BQ696" s="243">
        <f t="shared" si="450"/>
        <v>0</v>
      </c>
      <c r="BR696" s="243">
        <f t="shared" si="451"/>
        <v>0</v>
      </c>
      <c r="BS696" s="249">
        <f t="shared" si="452"/>
        <v>0</v>
      </c>
      <c r="BT696" s="255" t="str">
        <f t="shared" si="465"/>
        <v/>
      </c>
      <c r="BU696" s="350">
        <f t="shared" si="453"/>
        <v>0</v>
      </c>
      <c r="BV696" s="350">
        <f t="shared" si="454"/>
        <v>0</v>
      </c>
      <c r="BW696" s="350">
        <f t="shared" si="455"/>
        <v>0</v>
      </c>
      <c r="BX696" s="353">
        <f t="shared" si="456"/>
        <v>0</v>
      </c>
      <c r="BY696" s="246">
        <f t="shared" si="457"/>
        <v>0</v>
      </c>
      <c r="BZ696" s="243">
        <f t="shared" si="458"/>
        <v>0</v>
      </c>
      <c r="CA696" s="243">
        <f t="shared" si="459"/>
        <v>0</v>
      </c>
      <c r="CB696" s="247">
        <f t="shared" si="460"/>
        <v>0</v>
      </c>
      <c r="CC696" s="246">
        <f t="shared" si="461"/>
        <v>0</v>
      </c>
      <c r="CD696" s="243">
        <f t="shared" si="462"/>
        <v>0</v>
      </c>
      <c r="CE696" s="243">
        <f t="shared" si="463"/>
        <v>0</v>
      </c>
      <c r="CF696" s="243">
        <f t="shared" si="464"/>
        <v>0</v>
      </c>
    </row>
    <row r="697" spans="1:84" ht="20.100000000000001" customHeight="1" x14ac:dyDescent="0.15">
      <c r="A697" s="252">
        <f>IF(A696="",ROW()-3-COUNTBLANK($A$4:$A696),A696+1)</f>
        <v>694</v>
      </c>
      <c r="B697" s="253">
        <f>IF(A697="","",IF(B696="",ROW()-3-COUNTBLANK($B$4:$B696),B696+1))</f>
        <v>694</v>
      </c>
      <c r="C697" s="239" t="str">
        <f t="shared" si="429"/>
        <v>S</v>
      </c>
      <c r="D697" s="240"/>
      <c r="E697" s="241" t="str">
        <f>IF(D697="","",COUNTIF($D$4:D697,D697))</f>
        <v/>
      </c>
      <c r="F697" s="310" t="str">
        <f>IF(D697="","",VLOOKUP(D697,'様式A-2'!$B$10:$E$434,4,0))</f>
        <v/>
      </c>
      <c r="G697" s="241"/>
      <c r="H697" s="241"/>
      <c r="I697" s="241"/>
      <c r="J697" s="241"/>
      <c r="K697" s="241"/>
      <c r="L697" s="346"/>
      <c r="M697" s="346"/>
      <c r="N697" s="346"/>
      <c r="O697" s="346"/>
      <c r="P697" s="388"/>
      <c r="Q697" s="242">
        <f t="shared" si="430"/>
        <v>0</v>
      </c>
      <c r="R697" s="243">
        <f t="shared" si="431"/>
        <v>0</v>
      </c>
      <c r="S697" s="243" t="str">
        <f t="shared" si="432"/>
        <v/>
      </c>
      <c r="T697" s="241"/>
      <c r="U697" s="241" t="str">
        <f t="shared" si="433"/>
        <v/>
      </c>
      <c r="V697" s="241" t="str">
        <f t="shared" si="467"/>
        <v/>
      </c>
      <c r="W697" s="241"/>
      <c r="X697" s="241"/>
      <c r="Y697" s="241" t="str">
        <f t="shared" si="434"/>
        <v/>
      </c>
      <c r="Z697" s="241" t="str">
        <f t="shared" si="435"/>
        <v/>
      </c>
      <c r="AA697" s="241" t="str">
        <f t="shared" si="426"/>
        <v/>
      </c>
      <c r="AB697" s="241" t="str">
        <f t="shared" si="436"/>
        <v/>
      </c>
      <c r="AC697" s="241" t="str">
        <f t="shared" si="437"/>
        <v/>
      </c>
      <c r="AD697" s="241" t="str">
        <f t="shared" si="438"/>
        <v/>
      </c>
      <c r="AE697" s="241" t="str">
        <f t="shared" si="427"/>
        <v/>
      </c>
      <c r="AF697" s="241" t="str">
        <f t="shared" si="428"/>
        <v/>
      </c>
      <c r="AG697" s="241"/>
      <c r="AH697" s="242" t="str">
        <f t="shared" si="466"/>
        <v/>
      </c>
      <c r="AI697" s="242" t="str">
        <f t="shared" si="439"/>
        <v/>
      </c>
      <c r="BG697" s="245">
        <f t="shared" si="440"/>
        <v>0</v>
      </c>
      <c r="BH697" s="242">
        <f t="shared" si="441"/>
        <v>0</v>
      </c>
      <c r="BI697" s="242">
        <f t="shared" si="442"/>
        <v>0</v>
      </c>
      <c r="BJ697" s="242">
        <f t="shared" si="443"/>
        <v>0</v>
      </c>
      <c r="BK697" s="351">
        <f t="shared" si="444"/>
        <v>0</v>
      </c>
      <c r="BL697" s="246">
        <f t="shared" si="445"/>
        <v>0</v>
      </c>
      <c r="BM697" s="243">
        <f t="shared" si="446"/>
        <v>0</v>
      </c>
      <c r="BN697" s="243">
        <f t="shared" si="447"/>
        <v>0</v>
      </c>
      <c r="BO697" s="247">
        <f t="shared" si="448"/>
        <v>0</v>
      </c>
      <c r="BP697" s="248">
        <f t="shared" si="449"/>
        <v>0</v>
      </c>
      <c r="BQ697" s="243">
        <f t="shared" si="450"/>
        <v>0</v>
      </c>
      <c r="BR697" s="243">
        <f t="shared" si="451"/>
        <v>0</v>
      </c>
      <c r="BS697" s="249">
        <f t="shared" si="452"/>
        <v>0</v>
      </c>
      <c r="BT697" s="255" t="str">
        <f t="shared" si="465"/>
        <v/>
      </c>
      <c r="BU697" s="350">
        <f t="shared" si="453"/>
        <v>0</v>
      </c>
      <c r="BV697" s="350">
        <f t="shared" si="454"/>
        <v>0</v>
      </c>
      <c r="BW697" s="350">
        <f t="shared" si="455"/>
        <v>0</v>
      </c>
      <c r="BX697" s="353">
        <f t="shared" si="456"/>
        <v>0</v>
      </c>
      <c r="BY697" s="246">
        <f t="shared" si="457"/>
        <v>0</v>
      </c>
      <c r="BZ697" s="243">
        <f t="shared" si="458"/>
        <v>0</v>
      </c>
      <c r="CA697" s="243">
        <f t="shared" si="459"/>
        <v>0</v>
      </c>
      <c r="CB697" s="247">
        <f t="shared" si="460"/>
        <v>0</v>
      </c>
      <c r="CC697" s="246">
        <f t="shared" si="461"/>
        <v>0</v>
      </c>
      <c r="CD697" s="243">
        <f t="shared" si="462"/>
        <v>0</v>
      </c>
      <c r="CE697" s="243">
        <f t="shared" si="463"/>
        <v>0</v>
      </c>
      <c r="CF697" s="243">
        <f t="shared" si="464"/>
        <v>0</v>
      </c>
    </row>
    <row r="698" spans="1:84" ht="20.100000000000001" customHeight="1" x14ac:dyDescent="0.15">
      <c r="A698" s="252">
        <f>IF(A697="",ROW()-3-COUNTBLANK($A$4:$A697),A697+1)</f>
        <v>695</v>
      </c>
      <c r="B698" s="253">
        <f>IF(A698="","",IF(B697="",ROW()-3-COUNTBLANK($B$4:$B697),B697+1))</f>
        <v>695</v>
      </c>
      <c r="C698" s="239" t="str">
        <f t="shared" si="429"/>
        <v>S</v>
      </c>
      <c r="D698" s="240"/>
      <c r="E698" s="241" t="str">
        <f>IF(D698="","",COUNTIF($D$4:D698,D698))</f>
        <v/>
      </c>
      <c r="F698" s="310" t="str">
        <f>IF(D698="","",VLOOKUP(D698,'様式A-2'!$B$10:$E$434,4,0))</f>
        <v/>
      </c>
      <c r="G698" s="241"/>
      <c r="H698" s="241"/>
      <c r="I698" s="241"/>
      <c r="J698" s="241"/>
      <c r="K698" s="241"/>
      <c r="L698" s="346"/>
      <c r="M698" s="346"/>
      <c r="N698" s="346"/>
      <c r="O698" s="346"/>
      <c r="P698" s="388"/>
      <c r="Q698" s="242">
        <f t="shared" si="430"/>
        <v>0</v>
      </c>
      <c r="R698" s="243">
        <f t="shared" si="431"/>
        <v>0</v>
      </c>
      <c r="S698" s="243" t="str">
        <f t="shared" si="432"/>
        <v/>
      </c>
      <c r="T698" s="241"/>
      <c r="U698" s="241" t="str">
        <f t="shared" si="433"/>
        <v/>
      </c>
      <c r="V698" s="241" t="str">
        <f t="shared" si="467"/>
        <v/>
      </c>
      <c r="W698" s="241"/>
      <c r="X698" s="241"/>
      <c r="Y698" s="241" t="str">
        <f t="shared" si="434"/>
        <v/>
      </c>
      <c r="Z698" s="241" t="str">
        <f t="shared" si="435"/>
        <v/>
      </c>
      <c r="AA698" s="241" t="str">
        <f t="shared" si="426"/>
        <v/>
      </c>
      <c r="AB698" s="241" t="str">
        <f t="shared" si="436"/>
        <v/>
      </c>
      <c r="AC698" s="241" t="str">
        <f t="shared" si="437"/>
        <v/>
      </c>
      <c r="AD698" s="241" t="str">
        <f t="shared" si="438"/>
        <v/>
      </c>
      <c r="AE698" s="241" t="str">
        <f t="shared" si="427"/>
        <v/>
      </c>
      <c r="AF698" s="241" t="str">
        <f t="shared" si="428"/>
        <v/>
      </c>
      <c r="AG698" s="241"/>
      <c r="AH698" s="242" t="str">
        <f t="shared" si="466"/>
        <v/>
      </c>
      <c r="AI698" s="242" t="str">
        <f t="shared" si="439"/>
        <v/>
      </c>
      <c r="BG698" s="245">
        <f t="shared" si="440"/>
        <v>0</v>
      </c>
      <c r="BH698" s="242">
        <f t="shared" si="441"/>
        <v>0</v>
      </c>
      <c r="BI698" s="242">
        <f t="shared" si="442"/>
        <v>0</v>
      </c>
      <c r="BJ698" s="242">
        <f t="shared" si="443"/>
        <v>0</v>
      </c>
      <c r="BK698" s="351">
        <f t="shared" si="444"/>
        <v>0</v>
      </c>
      <c r="BL698" s="246">
        <f t="shared" si="445"/>
        <v>0</v>
      </c>
      <c r="BM698" s="243">
        <f t="shared" si="446"/>
        <v>0</v>
      </c>
      <c r="BN698" s="243">
        <f t="shared" si="447"/>
        <v>0</v>
      </c>
      <c r="BO698" s="247">
        <f t="shared" si="448"/>
        <v>0</v>
      </c>
      <c r="BP698" s="248">
        <f t="shared" si="449"/>
        <v>0</v>
      </c>
      <c r="BQ698" s="243">
        <f t="shared" si="450"/>
        <v>0</v>
      </c>
      <c r="BR698" s="243">
        <f t="shared" si="451"/>
        <v>0</v>
      </c>
      <c r="BS698" s="249">
        <f t="shared" si="452"/>
        <v>0</v>
      </c>
      <c r="BT698" s="255" t="str">
        <f t="shared" si="465"/>
        <v/>
      </c>
      <c r="BU698" s="350">
        <f t="shared" si="453"/>
        <v>0</v>
      </c>
      <c r="BV698" s="350">
        <f t="shared" si="454"/>
        <v>0</v>
      </c>
      <c r="BW698" s="350">
        <f t="shared" si="455"/>
        <v>0</v>
      </c>
      <c r="BX698" s="353">
        <f t="shared" si="456"/>
        <v>0</v>
      </c>
      <c r="BY698" s="246">
        <f t="shared" si="457"/>
        <v>0</v>
      </c>
      <c r="BZ698" s="243">
        <f t="shared" si="458"/>
        <v>0</v>
      </c>
      <c r="CA698" s="243">
        <f t="shared" si="459"/>
        <v>0</v>
      </c>
      <c r="CB698" s="247">
        <f t="shared" si="460"/>
        <v>0</v>
      </c>
      <c r="CC698" s="246">
        <f t="shared" si="461"/>
        <v>0</v>
      </c>
      <c r="CD698" s="243">
        <f t="shared" si="462"/>
        <v>0</v>
      </c>
      <c r="CE698" s="243">
        <f t="shared" si="463"/>
        <v>0</v>
      </c>
      <c r="CF698" s="243">
        <f t="shared" si="464"/>
        <v>0</v>
      </c>
    </row>
    <row r="699" spans="1:84" ht="20.100000000000001" customHeight="1" x14ac:dyDescent="0.15">
      <c r="A699" s="252">
        <f>IF(A698="",ROW()-3-COUNTBLANK($A$4:$A698),A698+1)</f>
        <v>696</v>
      </c>
      <c r="B699" s="253">
        <f>IF(A699="","",IF(B698="",ROW()-3-COUNTBLANK($B$4:$B698),B698+1))</f>
        <v>696</v>
      </c>
      <c r="C699" s="239" t="str">
        <f t="shared" si="429"/>
        <v>S</v>
      </c>
      <c r="D699" s="240"/>
      <c r="E699" s="241" t="str">
        <f>IF(D699="","",COUNTIF($D$4:D699,D699))</f>
        <v/>
      </c>
      <c r="F699" s="310" t="str">
        <f>IF(D699="","",VLOOKUP(D699,'様式A-2'!$B$10:$E$434,4,0))</f>
        <v/>
      </c>
      <c r="G699" s="241"/>
      <c r="H699" s="241"/>
      <c r="I699" s="241"/>
      <c r="J699" s="241"/>
      <c r="K699" s="241"/>
      <c r="L699" s="346"/>
      <c r="M699" s="346"/>
      <c r="N699" s="346"/>
      <c r="O699" s="346"/>
      <c r="P699" s="388"/>
      <c r="Q699" s="242">
        <f t="shared" si="430"/>
        <v>0</v>
      </c>
      <c r="R699" s="243">
        <f t="shared" si="431"/>
        <v>0</v>
      </c>
      <c r="S699" s="243" t="str">
        <f t="shared" si="432"/>
        <v/>
      </c>
      <c r="T699" s="241"/>
      <c r="U699" s="241" t="str">
        <f t="shared" si="433"/>
        <v/>
      </c>
      <c r="V699" s="241" t="str">
        <f t="shared" si="467"/>
        <v/>
      </c>
      <c r="W699" s="241"/>
      <c r="X699" s="241"/>
      <c r="Y699" s="241" t="str">
        <f t="shared" si="434"/>
        <v/>
      </c>
      <c r="Z699" s="241" t="str">
        <f t="shared" si="435"/>
        <v/>
      </c>
      <c r="AA699" s="241" t="str">
        <f t="shared" si="426"/>
        <v/>
      </c>
      <c r="AB699" s="241" t="str">
        <f t="shared" si="436"/>
        <v/>
      </c>
      <c r="AC699" s="241" t="str">
        <f t="shared" si="437"/>
        <v/>
      </c>
      <c r="AD699" s="241" t="str">
        <f t="shared" si="438"/>
        <v/>
      </c>
      <c r="AE699" s="241" t="str">
        <f t="shared" si="427"/>
        <v/>
      </c>
      <c r="AF699" s="241" t="str">
        <f t="shared" si="428"/>
        <v/>
      </c>
      <c r="AG699" s="241"/>
      <c r="AH699" s="242" t="str">
        <f t="shared" si="466"/>
        <v/>
      </c>
      <c r="AI699" s="242" t="str">
        <f t="shared" si="439"/>
        <v/>
      </c>
      <c r="BG699" s="245">
        <f t="shared" si="440"/>
        <v>0</v>
      </c>
      <c r="BH699" s="242">
        <f t="shared" si="441"/>
        <v>0</v>
      </c>
      <c r="BI699" s="242">
        <f t="shared" si="442"/>
        <v>0</v>
      </c>
      <c r="BJ699" s="242">
        <f t="shared" si="443"/>
        <v>0</v>
      </c>
      <c r="BK699" s="351">
        <f t="shared" si="444"/>
        <v>0</v>
      </c>
      <c r="BL699" s="246">
        <f t="shared" si="445"/>
        <v>0</v>
      </c>
      <c r="BM699" s="243">
        <f t="shared" si="446"/>
        <v>0</v>
      </c>
      <c r="BN699" s="243">
        <f t="shared" si="447"/>
        <v>0</v>
      </c>
      <c r="BO699" s="247">
        <f t="shared" si="448"/>
        <v>0</v>
      </c>
      <c r="BP699" s="248">
        <f t="shared" si="449"/>
        <v>0</v>
      </c>
      <c r="BQ699" s="243">
        <f t="shared" si="450"/>
        <v>0</v>
      </c>
      <c r="BR699" s="243">
        <f t="shared" si="451"/>
        <v>0</v>
      </c>
      <c r="BS699" s="249">
        <f t="shared" si="452"/>
        <v>0</v>
      </c>
      <c r="BT699" s="255" t="str">
        <f t="shared" si="465"/>
        <v/>
      </c>
      <c r="BU699" s="350">
        <f t="shared" si="453"/>
        <v>0</v>
      </c>
      <c r="BV699" s="350">
        <f t="shared" si="454"/>
        <v>0</v>
      </c>
      <c r="BW699" s="350">
        <f t="shared" si="455"/>
        <v>0</v>
      </c>
      <c r="BX699" s="353">
        <f t="shared" si="456"/>
        <v>0</v>
      </c>
      <c r="BY699" s="246">
        <f t="shared" si="457"/>
        <v>0</v>
      </c>
      <c r="BZ699" s="243">
        <f t="shared" si="458"/>
        <v>0</v>
      </c>
      <c r="CA699" s="243">
        <f t="shared" si="459"/>
        <v>0</v>
      </c>
      <c r="CB699" s="247">
        <f t="shared" si="460"/>
        <v>0</v>
      </c>
      <c r="CC699" s="246">
        <f t="shared" si="461"/>
        <v>0</v>
      </c>
      <c r="CD699" s="243">
        <f t="shared" si="462"/>
        <v>0</v>
      </c>
      <c r="CE699" s="243">
        <f t="shared" si="463"/>
        <v>0</v>
      </c>
      <c r="CF699" s="243">
        <f t="shared" si="464"/>
        <v>0</v>
      </c>
    </row>
    <row r="700" spans="1:84" ht="20.100000000000001" customHeight="1" x14ac:dyDescent="0.15">
      <c r="A700" s="252">
        <f>IF(A699="",ROW()-3-COUNTBLANK($A$4:$A699),A699+1)</f>
        <v>697</v>
      </c>
      <c r="B700" s="253">
        <f>IF(A700="","",IF(B699="",ROW()-3-COUNTBLANK($B$4:$B699),B699+1))</f>
        <v>697</v>
      </c>
      <c r="C700" s="239" t="str">
        <f t="shared" si="429"/>
        <v>S</v>
      </c>
      <c r="D700" s="240"/>
      <c r="E700" s="241" t="str">
        <f>IF(D700="","",COUNTIF($D$4:D700,D700))</f>
        <v/>
      </c>
      <c r="F700" s="310" t="str">
        <f>IF(D700="","",VLOOKUP(D700,'様式A-2'!$B$10:$E$434,4,0))</f>
        <v/>
      </c>
      <c r="G700" s="241"/>
      <c r="H700" s="241"/>
      <c r="I700" s="241"/>
      <c r="J700" s="241"/>
      <c r="K700" s="241"/>
      <c r="L700" s="346"/>
      <c r="M700" s="346"/>
      <c r="N700" s="346"/>
      <c r="O700" s="346"/>
      <c r="P700" s="388"/>
      <c r="Q700" s="242">
        <f t="shared" si="430"/>
        <v>0</v>
      </c>
      <c r="R700" s="243">
        <f t="shared" si="431"/>
        <v>0</v>
      </c>
      <c r="S700" s="243" t="str">
        <f t="shared" si="432"/>
        <v/>
      </c>
      <c r="T700" s="241"/>
      <c r="U700" s="241" t="str">
        <f t="shared" si="433"/>
        <v/>
      </c>
      <c r="V700" s="241" t="str">
        <f t="shared" si="467"/>
        <v/>
      </c>
      <c r="W700" s="241"/>
      <c r="X700" s="241"/>
      <c r="Y700" s="241" t="str">
        <f t="shared" si="434"/>
        <v/>
      </c>
      <c r="Z700" s="241" t="str">
        <f t="shared" si="435"/>
        <v/>
      </c>
      <c r="AA700" s="241" t="str">
        <f t="shared" si="426"/>
        <v/>
      </c>
      <c r="AB700" s="241" t="str">
        <f t="shared" si="436"/>
        <v/>
      </c>
      <c r="AC700" s="241" t="str">
        <f t="shared" si="437"/>
        <v/>
      </c>
      <c r="AD700" s="241" t="str">
        <f t="shared" si="438"/>
        <v/>
      </c>
      <c r="AE700" s="241" t="str">
        <f t="shared" si="427"/>
        <v/>
      </c>
      <c r="AF700" s="241" t="str">
        <f t="shared" si="428"/>
        <v/>
      </c>
      <c r="AG700" s="241"/>
      <c r="AH700" s="242" t="str">
        <f t="shared" si="466"/>
        <v/>
      </c>
      <c r="AI700" s="242" t="str">
        <f t="shared" si="439"/>
        <v/>
      </c>
      <c r="BG700" s="245">
        <f t="shared" si="440"/>
        <v>0</v>
      </c>
      <c r="BH700" s="242">
        <f t="shared" si="441"/>
        <v>0</v>
      </c>
      <c r="BI700" s="242">
        <f t="shared" si="442"/>
        <v>0</v>
      </c>
      <c r="BJ700" s="242">
        <f t="shared" si="443"/>
        <v>0</v>
      </c>
      <c r="BK700" s="351">
        <f t="shared" si="444"/>
        <v>0</v>
      </c>
      <c r="BL700" s="246">
        <f t="shared" si="445"/>
        <v>0</v>
      </c>
      <c r="BM700" s="243">
        <f t="shared" si="446"/>
        <v>0</v>
      </c>
      <c r="BN700" s="243">
        <f t="shared" si="447"/>
        <v>0</v>
      </c>
      <c r="BO700" s="247">
        <f t="shared" si="448"/>
        <v>0</v>
      </c>
      <c r="BP700" s="248">
        <f t="shared" si="449"/>
        <v>0</v>
      </c>
      <c r="BQ700" s="243">
        <f t="shared" si="450"/>
        <v>0</v>
      </c>
      <c r="BR700" s="243">
        <f t="shared" si="451"/>
        <v>0</v>
      </c>
      <c r="BS700" s="249">
        <f t="shared" si="452"/>
        <v>0</v>
      </c>
      <c r="BT700" s="255" t="str">
        <f t="shared" si="465"/>
        <v/>
      </c>
      <c r="BU700" s="350">
        <f t="shared" si="453"/>
        <v>0</v>
      </c>
      <c r="BV700" s="350">
        <f t="shared" si="454"/>
        <v>0</v>
      </c>
      <c r="BW700" s="350">
        <f t="shared" si="455"/>
        <v>0</v>
      </c>
      <c r="BX700" s="353">
        <f t="shared" si="456"/>
        <v>0</v>
      </c>
      <c r="BY700" s="246">
        <f t="shared" si="457"/>
        <v>0</v>
      </c>
      <c r="BZ700" s="243">
        <f t="shared" si="458"/>
        <v>0</v>
      </c>
      <c r="CA700" s="243">
        <f t="shared" si="459"/>
        <v>0</v>
      </c>
      <c r="CB700" s="247">
        <f t="shared" si="460"/>
        <v>0</v>
      </c>
      <c r="CC700" s="246">
        <f t="shared" si="461"/>
        <v>0</v>
      </c>
      <c r="CD700" s="243">
        <f t="shared" si="462"/>
        <v>0</v>
      </c>
      <c r="CE700" s="243">
        <f t="shared" si="463"/>
        <v>0</v>
      </c>
      <c r="CF700" s="243">
        <f t="shared" si="464"/>
        <v>0</v>
      </c>
    </row>
    <row r="701" spans="1:84" ht="20.100000000000001" customHeight="1" x14ac:dyDescent="0.15">
      <c r="A701" s="252">
        <f>IF(A700="",ROW()-3-COUNTBLANK($A$4:$A700),A700+1)</f>
        <v>698</v>
      </c>
      <c r="B701" s="253">
        <f>IF(A701="","",IF(B700="",ROW()-3-COUNTBLANK($B$4:$B700),B700+1))</f>
        <v>698</v>
      </c>
      <c r="C701" s="239" t="str">
        <f t="shared" si="429"/>
        <v>S</v>
      </c>
      <c r="D701" s="240"/>
      <c r="E701" s="241" t="str">
        <f>IF(D701="","",COUNTIF($D$4:D701,D701))</f>
        <v/>
      </c>
      <c r="F701" s="310" t="str">
        <f>IF(D701="","",VLOOKUP(D701,'様式A-2'!$B$10:$E$434,4,0))</f>
        <v/>
      </c>
      <c r="G701" s="241"/>
      <c r="H701" s="241"/>
      <c r="I701" s="241"/>
      <c r="J701" s="241"/>
      <c r="K701" s="241"/>
      <c r="L701" s="346"/>
      <c r="M701" s="346"/>
      <c r="N701" s="346"/>
      <c r="O701" s="346"/>
      <c r="P701" s="388"/>
      <c r="Q701" s="242">
        <f t="shared" si="430"/>
        <v>0</v>
      </c>
      <c r="R701" s="243">
        <f t="shared" si="431"/>
        <v>0</v>
      </c>
      <c r="S701" s="243" t="str">
        <f t="shared" si="432"/>
        <v/>
      </c>
      <c r="T701" s="241"/>
      <c r="U701" s="241" t="str">
        <f t="shared" si="433"/>
        <v/>
      </c>
      <c r="V701" s="241" t="str">
        <f t="shared" si="467"/>
        <v/>
      </c>
      <c r="W701" s="241"/>
      <c r="X701" s="241"/>
      <c r="Y701" s="241" t="str">
        <f t="shared" si="434"/>
        <v/>
      </c>
      <c r="Z701" s="241" t="str">
        <f t="shared" si="435"/>
        <v/>
      </c>
      <c r="AA701" s="241" t="str">
        <f t="shared" si="426"/>
        <v/>
      </c>
      <c r="AB701" s="241" t="str">
        <f t="shared" si="436"/>
        <v/>
      </c>
      <c r="AC701" s="241" t="str">
        <f t="shared" si="437"/>
        <v/>
      </c>
      <c r="AD701" s="241" t="str">
        <f t="shared" si="438"/>
        <v/>
      </c>
      <c r="AE701" s="241" t="str">
        <f t="shared" si="427"/>
        <v/>
      </c>
      <c r="AF701" s="241" t="str">
        <f t="shared" si="428"/>
        <v/>
      </c>
      <c r="AG701" s="241"/>
      <c r="AH701" s="242" t="str">
        <f t="shared" si="466"/>
        <v/>
      </c>
      <c r="AI701" s="242" t="str">
        <f t="shared" si="439"/>
        <v/>
      </c>
      <c r="BG701" s="245">
        <f t="shared" si="440"/>
        <v>0</v>
      </c>
      <c r="BH701" s="242">
        <f t="shared" si="441"/>
        <v>0</v>
      </c>
      <c r="BI701" s="242">
        <f t="shared" si="442"/>
        <v>0</v>
      </c>
      <c r="BJ701" s="242">
        <f t="shared" si="443"/>
        <v>0</v>
      </c>
      <c r="BK701" s="351">
        <f t="shared" si="444"/>
        <v>0</v>
      </c>
      <c r="BL701" s="246">
        <f t="shared" si="445"/>
        <v>0</v>
      </c>
      <c r="BM701" s="243">
        <f t="shared" si="446"/>
        <v>0</v>
      </c>
      <c r="BN701" s="243">
        <f t="shared" si="447"/>
        <v>0</v>
      </c>
      <c r="BO701" s="247">
        <f t="shared" si="448"/>
        <v>0</v>
      </c>
      <c r="BP701" s="248">
        <f t="shared" si="449"/>
        <v>0</v>
      </c>
      <c r="BQ701" s="243">
        <f t="shared" si="450"/>
        <v>0</v>
      </c>
      <c r="BR701" s="243">
        <f t="shared" si="451"/>
        <v>0</v>
      </c>
      <c r="BS701" s="249">
        <f t="shared" si="452"/>
        <v>0</v>
      </c>
      <c r="BT701" s="255" t="str">
        <f t="shared" si="465"/>
        <v/>
      </c>
      <c r="BU701" s="350">
        <f t="shared" si="453"/>
        <v>0</v>
      </c>
      <c r="BV701" s="350">
        <f t="shared" si="454"/>
        <v>0</v>
      </c>
      <c r="BW701" s="350">
        <f t="shared" si="455"/>
        <v>0</v>
      </c>
      <c r="BX701" s="353">
        <f t="shared" si="456"/>
        <v>0</v>
      </c>
      <c r="BY701" s="246">
        <f t="shared" si="457"/>
        <v>0</v>
      </c>
      <c r="BZ701" s="243">
        <f t="shared" si="458"/>
        <v>0</v>
      </c>
      <c r="CA701" s="243">
        <f t="shared" si="459"/>
        <v>0</v>
      </c>
      <c r="CB701" s="247">
        <f t="shared" si="460"/>
        <v>0</v>
      </c>
      <c r="CC701" s="246">
        <f t="shared" si="461"/>
        <v>0</v>
      </c>
      <c r="CD701" s="243">
        <f t="shared" si="462"/>
        <v>0</v>
      </c>
      <c r="CE701" s="243">
        <f t="shared" si="463"/>
        <v>0</v>
      </c>
      <c r="CF701" s="243">
        <f t="shared" si="464"/>
        <v>0</v>
      </c>
    </row>
    <row r="702" spans="1:84" ht="20.100000000000001" customHeight="1" x14ac:dyDescent="0.15">
      <c r="A702" s="252">
        <f>IF(A701="",ROW()-3-COUNTBLANK($A$4:$A701),A701+1)</f>
        <v>699</v>
      </c>
      <c r="B702" s="253">
        <f>IF(A702="","",IF(B701="",ROW()-3-COUNTBLANK($B$4:$B701),B701+1))</f>
        <v>699</v>
      </c>
      <c r="C702" s="239" t="str">
        <f t="shared" si="429"/>
        <v>S</v>
      </c>
      <c r="D702" s="240"/>
      <c r="E702" s="241" t="str">
        <f>IF(D702="","",COUNTIF($D$4:D702,D702))</f>
        <v/>
      </c>
      <c r="F702" s="310" t="str">
        <f>IF(D702="","",VLOOKUP(D702,'様式A-2'!$B$10:$E$434,4,0))</f>
        <v/>
      </c>
      <c r="G702" s="241"/>
      <c r="H702" s="241"/>
      <c r="I702" s="241"/>
      <c r="J702" s="241"/>
      <c r="K702" s="241"/>
      <c r="L702" s="346"/>
      <c r="M702" s="346"/>
      <c r="N702" s="346"/>
      <c r="O702" s="346"/>
      <c r="P702" s="388"/>
      <c r="Q702" s="242">
        <f t="shared" si="430"/>
        <v>0</v>
      </c>
      <c r="R702" s="243">
        <f t="shared" si="431"/>
        <v>0</v>
      </c>
      <c r="S702" s="243" t="str">
        <f t="shared" si="432"/>
        <v/>
      </c>
      <c r="T702" s="241"/>
      <c r="U702" s="241" t="str">
        <f t="shared" si="433"/>
        <v/>
      </c>
      <c r="V702" s="241" t="str">
        <f t="shared" si="467"/>
        <v/>
      </c>
      <c r="W702" s="241"/>
      <c r="X702" s="241"/>
      <c r="Y702" s="241" t="str">
        <f t="shared" si="434"/>
        <v/>
      </c>
      <c r="Z702" s="241" t="str">
        <f t="shared" si="435"/>
        <v/>
      </c>
      <c r="AA702" s="241" t="str">
        <f t="shared" si="426"/>
        <v/>
      </c>
      <c r="AB702" s="241" t="str">
        <f t="shared" si="436"/>
        <v/>
      </c>
      <c r="AC702" s="241" t="str">
        <f t="shared" si="437"/>
        <v/>
      </c>
      <c r="AD702" s="241" t="str">
        <f t="shared" si="438"/>
        <v/>
      </c>
      <c r="AE702" s="241" t="str">
        <f t="shared" si="427"/>
        <v/>
      </c>
      <c r="AF702" s="241" t="str">
        <f t="shared" si="428"/>
        <v/>
      </c>
      <c r="AG702" s="241"/>
      <c r="AH702" s="242" t="str">
        <f t="shared" si="466"/>
        <v/>
      </c>
      <c r="AI702" s="242" t="str">
        <f t="shared" si="439"/>
        <v/>
      </c>
      <c r="BG702" s="245">
        <f t="shared" si="440"/>
        <v>0</v>
      </c>
      <c r="BH702" s="242">
        <f t="shared" si="441"/>
        <v>0</v>
      </c>
      <c r="BI702" s="242">
        <f t="shared" si="442"/>
        <v>0</v>
      </c>
      <c r="BJ702" s="242">
        <f t="shared" si="443"/>
        <v>0</v>
      </c>
      <c r="BK702" s="351">
        <f t="shared" si="444"/>
        <v>0</v>
      </c>
      <c r="BL702" s="246">
        <f t="shared" si="445"/>
        <v>0</v>
      </c>
      <c r="BM702" s="243">
        <f t="shared" si="446"/>
        <v>0</v>
      </c>
      <c r="BN702" s="243">
        <f t="shared" si="447"/>
        <v>0</v>
      </c>
      <c r="BO702" s="247">
        <f t="shared" si="448"/>
        <v>0</v>
      </c>
      <c r="BP702" s="248">
        <f t="shared" si="449"/>
        <v>0</v>
      </c>
      <c r="BQ702" s="243">
        <f t="shared" si="450"/>
        <v>0</v>
      </c>
      <c r="BR702" s="243">
        <f t="shared" si="451"/>
        <v>0</v>
      </c>
      <c r="BS702" s="249">
        <f t="shared" si="452"/>
        <v>0</v>
      </c>
      <c r="BT702" s="255" t="str">
        <f t="shared" si="465"/>
        <v/>
      </c>
      <c r="BU702" s="350">
        <f t="shared" si="453"/>
        <v>0</v>
      </c>
      <c r="BV702" s="350">
        <f t="shared" si="454"/>
        <v>0</v>
      </c>
      <c r="BW702" s="350">
        <f t="shared" si="455"/>
        <v>0</v>
      </c>
      <c r="BX702" s="353">
        <f t="shared" si="456"/>
        <v>0</v>
      </c>
      <c r="BY702" s="246">
        <f t="shared" si="457"/>
        <v>0</v>
      </c>
      <c r="BZ702" s="243">
        <f t="shared" si="458"/>
        <v>0</v>
      </c>
      <c r="CA702" s="243">
        <f t="shared" si="459"/>
        <v>0</v>
      </c>
      <c r="CB702" s="247">
        <f t="shared" si="460"/>
        <v>0</v>
      </c>
      <c r="CC702" s="246">
        <f t="shared" si="461"/>
        <v>0</v>
      </c>
      <c r="CD702" s="243">
        <f t="shared" si="462"/>
        <v>0</v>
      </c>
      <c r="CE702" s="243">
        <f t="shared" si="463"/>
        <v>0</v>
      </c>
      <c r="CF702" s="243">
        <f t="shared" si="464"/>
        <v>0</v>
      </c>
    </row>
    <row r="703" spans="1:84" ht="20.100000000000001" customHeight="1" x14ac:dyDescent="0.15">
      <c r="A703" s="252">
        <f>IF(A702="",ROW()-3-COUNTBLANK($A$4:$A702),A702+1)</f>
        <v>700</v>
      </c>
      <c r="B703" s="253">
        <f>IF(A703="","",IF(B702="",ROW()-3-COUNTBLANK($B$4:$B702),B702+1))</f>
        <v>700</v>
      </c>
      <c r="C703" s="239" t="str">
        <f t="shared" si="429"/>
        <v>S</v>
      </c>
      <c r="D703" s="240"/>
      <c r="E703" s="241" t="str">
        <f>IF(D703="","",COUNTIF($D$4:D703,D703))</f>
        <v/>
      </c>
      <c r="F703" s="310" t="str">
        <f>IF(D703="","",VLOOKUP(D703,'様式A-2'!$B$10:$E$434,4,0))</f>
        <v/>
      </c>
      <c r="G703" s="241"/>
      <c r="H703" s="241"/>
      <c r="I703" s="241"/>
      <c r="J703" s="241"/>
      <c r="K703" s="241"/>
      <c r="L703" s="346"/>
      <c r="M703" s="346"/>
      <c r="N703" s="346"/>
      <c r="O703" s="346"/>
      <c r="P703" s="388"/>
      <c r="Q703" s="242">
        <f t="shared" si="430"/>
        <v>0</v>
      </c>
      <c r="R703" s="243">
        <f t="shared" si="431"/>
        <v>0</v>
      </c>
      <c r="S703" s="243" t="str">
        <f t="shared" si="432"/>
        <v/>
      </c>
      <c r="T703" s="241"/>
      <c r="U703" s="241" t="str">
        <f t="shared" si="433"/>
        <v/>
      </c>
      <c r="V703" s="241" t="str">
        <f t="shared" si="467"/>
        <v/>
      </c>
      <c r="W703" s="241"/>
      <c r="X703" s="241"/>
      <c r="Y703" s="241" t="str">
        <f t="shared" si="434"/>
        <v/>
      </c>
      <c r="Z703" s="241" t="str">
        <f t="shared" si="435"/>
        <v/>
      </c>
      <c r="AA703" s="241" t="str">
        <f t="shared" si="426"/>
        <v/>
      </c>
      <c r="AB703" s="241" t="str">
        <f t="shared" si="436"/>
        <v/>
      </c>
      <c r="AC703" s="241" t="str">
        <f t="shared" si="437"/>
        <v/>
      </c>
      <c r="AD703" s="241" t="str">
        <f t="shared" si="438"/>
        <v/>
      </c>
      <c r="AE703" s="241" t="str">
        <f t="shared" si="427"/>
        <v/>
      </c>
      <c r="AF703" s="241" t="str">
        <f t="shared" si="428"/>
        <v/>
      </c>
      <c r="AG703" s="241"/>
      <c r="AH703" s="242" t="str">
        <f t="shared" si="466"/>
        <v/>
      </c>
      <c r="AI703" s="242" t="str">
        <f t="shared" si="439"/>
        <v/>
      </c>
      <c r="BG703" s="245">
        <f t="shared" si="440"/>
        <v>0</v>
      </c>
      <c r="BH703" s="242">
        <f t="shared" si="441"/>
        <v>0</v>
      </c>
      <c r="BI703" s="242">
        <f t="shared" si="442"/>
        <v>0</v>
      </c>
      <c r="BJ703" s="242">
        <f t="shared" si="443"/>
        <v>0</v>
      </c>
      <c r="BK703" s="351">
        <f t="shared" si="444"/>
        <v>0</v>
      </c>
      <c r="BL703" s="246">
        <f t="shared" si="445"/>
        <v>0</v>
      </c>
      <c r="BM703" s="243">
        <f t="shared" si="446"/>
        <v>0</v>
      </c>
      <c r="BN703" s="243">
        <f t="shared" si="447"/>
        <v>0</v>
      </c>
      <c r="BO703" s="247">
        <f t="shared" si="448"/>
        <v>0</v>
      </c>
      <c r="BP703" s="248">
        <f t="shared" si="449"/>
        <v>0</v>
      </c>
      <c r="BQ703" s="243">
        <f t="shared" si="450"/>
        <v>0</v>
      </c>
      <c r="BR703" s="243">
        <f t="shared" si="451"/>
        <v>0</v>
      </c>
      <c r="BS703" s="249">
        <f t="shared" si="452"/>
        <v>0</v>
      </c>
      <c r="BT703" s="255" t="str">
        <f t="shared" si="465"/>
        <v/>
      </c>
      <c r="BU703" s="350">
        <f t="shared" si="453"/>
        <v>0</v>
      </c>
      <c r="BV703" s="350">
        <f t="shared" si="454"/>
        <v>0</v>
      </c>
      <c r="BW703" s="350">
        <f t="shared" si="455"/>
        <v>0</v>
      </c>
      <c r="BX703" s="353">
        <f t="shared" si="456"/>
        <v>0</v>
      </c>
      <c r="BY703" s="246">
        <f t="shared" si="457"/>
        <v>0</v>
      </c>
      <c r="BZ703" s="243">
        <f t="shared" si="458"/>
        <v>0</v>
      </c>
      <c r="CA703" s="243">
        <f t="shared" si="459"/>
        <v>0</v>
      </c>
      <c r="CB703" s="247">
        <f t="shared" si="460"/>
        <v>0</v>
      </c>
      <c r="CC703" s="246">
        <f t="shared" si="461"/>
        <v>0</v>
      </c>
      <c r="CD703" s="243">
        <f t="shared" si="462"/>
        <v>0</v>
      </c>
      <c r="CE703" s="243">
        <f t="shared" si="463"/>
        <v>0</v>
      </c>
      <c r="CF703" s="243">
        <f t="shared" si="464"/>
        <v>0</v>
      </c>
    </row>
    <row r="704" spans="1:84" ht="20.100000000000001" customHeight="1" x14ac:dyDescent="0.15">
      <c r="A704" s="252">
        <f>IF(A703="",ROW()-3-COUNTBLANK($A$4:$A703),A703+1)</f>
        <v>701</v>
      </c>
      <c r="B704" s="253">
        <f>IF(A704="","",IF(B703="",ROW()-3-COUNTBLANK($B$4:$B703),B703+1))</f>
        <v>701</v>
      </c>
      <c r="C704" s="239" t="str">
        <f t="shared" si="429"/>
        <v>S</v>
      </c>
      <c r="D704" s="240"/>
      <c r="E704" s="241" t="str">
        <f>IF(D704="","",COUNTIF($D$4:D704,D704))</f>
        <v/>
      </c>
      <c r="F704" s="310" t="str">
        <f>IF(D704="","",VLOOKUP(D704,'様式A-2'!$B$10:$E$434,4,0))</f>
        <v/>
      </c>
      <c r="G704" s="241"/>
      <c r="H704" s="241"/>
      <c r="I704" s="241"/>
      <c r="J704" s="241"/>
      <c r="K704" s="241"/>
      <c r="L704" s="346"/>
      <c r="M704" s="346"/>
      <c r="N704" s="346"/>
      <c r="O704" s="346"/>
      <c r="P704" s="388"/>
      <c r="Q704" s="242">
        <f t="shared" si="430"/>
        <v>0</v>
      </c>
      <c r="R704" s="243">
        <f t="shared" si="431"/>
        <v>0</v>
      </c>
      <c r="S704" s="243" t="str">
        <f t="shared" si="432"/>
        <v/>
      </c>
      <c r="T704" s="241"/>
      <c r="U704" s="241" t="str">
        <f t="shared" si="433"/>
        <v/>
      </c>
      <c r="V704" s="241" t="str">
        <f t="shared" si="467"/>
        <v/>
      </c>
      <c r="W704" s="241"/>
      <c r="X704" s="241"/>
      <c r="Y704" s="241" t="str">
        <f t="shared" si="434"/>
        <v/>
      </c>
      <c r="Z704" s="241" t="str">
        <f t="shared" si="435"/>
        <v/>
      </c>
      <c r="AA704" s="241" t="str">
        <f t="shared" si="426"/>
        <v/>
      </c>
      <c r="AB704" s="241" t="str">
        <f t="shared" si="436"/>
        <v/>
      </c>
      <c r="AC704" s="241" t="str">
        <f t="shared" si="437"/>
        <v/>
      </c>
      <c r="AD704" s="241" t="str">
        <f t="shared" si="438"/>
        <v/>
      </c>
      <c r="AE704" s="241" t="str">
        <f t="shared" si="427"/>
        <v/>
      </c>
      <c r="AF704" s="241" t="str">
        <f t="shared" si="428"/>
        <v/>
      </c>
      <c r="AG704" s="241"/>
      <c r="AH704" s="242" t="str">
        <f t="shared" si="466"/>
        <v/>
      </c>
      <c r="AI704" s="242" t="str">
        <f t="shared" si="439"/>
        <v/>
      </c>
      <c r="BG704" s="245">
        <f t="shared" si="440"/>
        <v>0</v>
      </c>
      <c r="BH704" s="242">
        <f t="shared" si="441"/>
        <v>0</v>
      </c>
      <c r="BI704" s="242">
        <f t="shared" si="442"/>
        <v>0</v>
      </c>
      <c r="BJ704" s="242">
        <f t="shared" si="443"/>
        <v>0</v>
      </c>
      <c r="BK704" s="351">
        <f t="shared" si="444"/>
        <v>0</v>
      </c>
      <c r="BL704" s="246">
        <f t="shared" si="445"/>
        <v>0</v>
      </c>
      <c r="BM704" s="243">
        <f t="shared" si="446"/>
        <v>0</v>
      </c>
      <c r="BN704" s="243">
        <f t="shared" si="447"/>
        <v>0</v>
      </c>
      <c r="BO704" s="247">
        <f t="shared" si="448"/>
        <v>0</v>
      </c>
      <c r="BP704" s="248">
        <f t="shared" si="449"/>
        <v>0</v>
      </c>
      <c r="BQ704" s="243">
        <f t="shared" si="450"/>
        <v>0</v>
      </c>
      <c r="BR704" s="243">
        <f t="shared" si="451"/>
        <v>0</v>
      </c>
      <c r="BS704" s="249">
        <f t="shared" si="452"/>
        <v>0</v>
      </c>
      <c r="BT704" s="255" t="str">
        <f t="shared" si="465"/>
        <v/>
      </c>
      <c r="BU704" s="350">
        <f t="shared" si="453"/>
        <v>0</v>
      </c>
      <c r="BV704" s="350">
        <f t="shared" si="454"/>
        <v>0</v>
      </c>
      <c r="BW704" s="350">
        <f t="shared" si="455"/>
        <v>0</v>
      </c>
      <c r="BX704" s="353">
        <f t="shared" si="456"/>
        <v>0</v>
      </c>
      <c r="BY704" s="246">
        <f t="shared" si="457"/>
        <v>0</v>
      </c>
      <c r="BZ704" s="243">
        <f t="shared" si="458"/>
        <v>0</v>
      </c>
      <c r="CA704" s="243">
        <f t="shared" si="459"/>
        <v>0</v>
      </c>
      <c r="CB704" s="247">
        <f t="shared" si="460"/>
        <v>0</v>
      </c>
      <c r="CC704" s="246">
        <f t="shared" si="461"/>
        <v>0</v>
      </c>
      <c r="CD704" s="243">
        <f t="shared" si="462"/>
        <v>0</v>
      </c>
      <c r="CE704" s="243">
        <f t="shared" si="463"/>
        <v>0</v>
      </c>
      <c r="CF704" s="243">
        <f t="shared" si="464"/>
        <v>0</v>
      </c>
    </row>
    <row r="705" spans="1:84" ht="20.100000000000001" customHeight="1" x14ac:dyDescent="0.15">
      <c r="A705" s="252">
        <f>IF(A704="",ROW()-3-COUNTBLANK($A$4:$A704),A704+1)</f>
        <v>702</v>
      </c>
      <c r="B705" s="253">
        <f>IF(A705="","",IF(B704="",ROW()-3-COUNTBLANK($B$4:$B704),B704+1))</f>
        <v>702</v>
      </c>
      <c r="C705" s="239" t="str">
        <f t="shared" si="429"/>
        <v>S</v>
      </c>
      <c r="D705" s="240"/>
      <c r="E705" s="241" t="str">
        <f>IF(D705="","",COUNTIF($D$4:D705,D705))</f>
        <v/>
      </c>
      <c r="F705" s="310" t="str">
        <f>IF(D705="","",VLOOKUP(D705,'様式A-2'!$B$10:$E$434,4,0))</f>
        <v/>
      </c>
      <c r="G705" s="241"/>
      <c r="H705" s="241"/>
      <c r="I705" s="241"/>
      <c r="J705" s="241"/>
      <c r="K705" s="241"/>
      <c r="L705" s="346"/>
      <c r="M705" s="346"/>
      <c r="N705" s="346"/>
      <c r="O705" s="346"/>
      <c r="P705" s="388"/>
      <c r="Q705" s="242">
        <f t="shared" si="430"/>
        <v>0</v>
      </c>
      <c r="R705" s="243">
        <f t="shared" si="431"/>
        <v>0</v>
      </c>
      <c r="S705" s="243" t="str">
        <f t="shared" si="432"/>
        <v/>
      </c>
      <c r="T705" s="241"/>
      <c r="U705" s="241" t="str">
        <f t="shared" si="433"/>
        <v/>
      </c>
      <c r="V705" s="241" t="str">
        <f t="shared" si="467"/>
        <v/>
      </c>
      <c r="W705" s="241"/>
      <c r="X705" s="241"/>
      <c r="Y705" s="241" t="str">
        <f t="shared" si="434"/>
        <v/>
      </c>
      <c r="Z705" s="241" t="str">
        <f t="shared" si="435"/>
        <v/>
      </c>
      <c r="AA705" s="241" t="str">
        <f t="shared" si="426"/>
        <v/>
      </c>
      <c r="AB705" s="241" t="str">
        <f t="shared" si="436"/>
        <v/>
      </c>
      <c r="AC705" s="241" t="str">
        <f t="shared" si="437"/>
        <v/>
      </c>
      <c r="AD705" s="241" t="str">
        <f t="shared" si="438"/>
        <v/>
      </c>
      <c r="AE705" s="241" t="str">
        <f t="shared" si="427"/>
        <v/>
      </c>
      <c r="AF705" s="241" t="str">
        <f t="shared" si="428"/>
        <v/>
      </c>
      <c r="AG705" s="241"/>
      <c r="AH705" s="242" t="str">
        <f t="shared" si="466"/>
        <v/>
      </c>
      <c r="AI705" s="242" t="str">
        <f t="shared" si="439"/>
        <v/>
      </c>
      <c r="BG705" s="245">
        <f t="shared" si="440"/>
        <v>0</v>
      </c>
      <c r="BH705" s="242">
        <f t="shared" si="441"/>
        <v>0</v>
      </c>
      <c r="BI705" s="242">
        <f t="shared" si="442"/>
        <v>0</v>
      </c>
      <c r="BJ705" s="242">
        <f t="shared" si="443"/>
        <v>0</v>
      </c>
      <c r="BK705" s="351">
        <f t="shared" si="444"/>
        <v>0</v>
      </c>
      <c r="BL705" s="246">
        <f t="shared" si="445"/>
        <v>0</v>
      </c>
      <c r="BM705" s="243">
        <f t="shared" si="446"/>
        <v>0</v>
      </c>
      <c r="BN705" s="243">
        <f t="shared" si="447"/>
        <v>0</v>
      </c>
      <c r="BO705" s="247">
        <f t="shared" si="448"/>
        <v>0</v>
      </c>
      <c r="BP705" s="248">
        <f t="shared" si="449"/>
        <v>0</v>
      </c>
      <c r="BQ705" s="243">
        <f t="shared" si="450"/>
        <v>0</v>
      </c>
      <c r="BR705" s="243">
        <f t="shared" si="451"/>
        <v>0</v>
      </c>
      <c r="BS705" s="249">
        <f t="shared" si="452"/>
        <v>0</v>
      </c>
      <c r="BT705" s="255" t="str">
        <f t="shared" si="465"/>
        <v/>
      </c>
      <c r="BU705" s="350">
        <f t="shared" si="453"/>
        <v>0</v>
      </c>
      <c r="BV705" s="350">
        <f t="shared" si="454"/>
        <v>0</v>
      </c>
      <c r="BW705" s="350">
        <f t="shared" si="455"/>
        <v>0</v>
      </c>
      <c r="BX705" s="353">
        <f t="shared" si="456"/>
        <v>0</v>
      </c>
      <c r="BY705" s="246">
        <f t="shared" si="457"/>
        <v>0</v>
      </c>
      <c r="BZ705" s="243">
        <f t="shared" si="458"/>
        <v>0</v>
      </c>
      <c r="CA705" s="243">
        <f t="shared" si="459"/>
        <v>0</v>
      </c>
      <c r="CB705" s="247">
        <f t="shared" si="460"/>
        <v>0</v>
      </c>
      <c r="CC705" s="246">
        <f t="shared" si="461"/>
        <v>0</v>
      </c>
      <c r="CD705" s="243">
        <f t="shared" si="462"/>
        <v>0</v>
      </c>
      <c r="CE705" s="243">
        <f t="shared" si="463"/>
        <v>0</v>
      </c>
      <c r="CF705" s="243">
        <f t="shared" si="464"/>
        <v>0</v>
      </c>
    </row>
    <row r="706" spans="1:84" ht="20.100000000000001" customHeight="1" x14ac:dyDescent="0.15">
      <c r="A706" s="252">
        <f>IF(A705="",ROW()-3-COUNTBLANK($A$4:$A705),A705+1)</f>
        <v>703</v>
      </c>
      <c r="B706" s="253">
        <f>IF(A706="","",IF(B705="",ROW()-3-COUNTBLANK($B$4:$B705),B705+1))</f>
        <v>703</v>
      </c>
      <c r="C706" s="239" t="str">
        <f t="shared" si="429"/>
        <v>S</v>
      </c>
      <c r="D706" s="240"/>
      <c r="E706" s="241" t="str">
        <f>IF(D706="","",COUNTIF($D$4:D706,D706))</f>
        <v/>
      </c>
      <c r="F706" s="310" t="str">
        <f>IF(D706="","",VLOOKUP(D706,'様式A-2'!$B$10:$E$434,4,0))</f>
        <v/>
      </c>
      <c r="G706" s="241"/>
      <c r="H706" s="241"/>
      <c r="I706" s="241"/>
      <c r="J706" s="241"/>
      <c r="K706" s="241"/>
      <c r="L706" s="346"/>
      <c r="M706" s="346"/>
      <c r="N706" s="346"/>
      <c r="O706" s="346"/>
      <c r="P706" s="388"/>
      <c r="Q706" s="242">
        <f t="shared" si="430"/>
        <v>0</v>
      </c>
      <c r="R706" s="243">
        <f t="shared" si="431"/>
        <v>0</v>
      </c>
      <c r="S706" s="243" t="str">
        <f t="shared" si="432"/>
        <v/>
      </c>
      <c r="T706" s="241"/>
      <c r="U706" s="241" t="str">
        <f t="shared" si="433"/>
        <v/>
      </c>
      <c r="V706" s="241" t="str">
        <f t="shared" si="467"/>
        <v/>
      </c>
      <c r="W706" s="241"/>
      <c r="X706" s="241"/>
      <c r="Y706" s="241" t="str">
        <f t="shared" si="434"/>
        <v/>
      </c>
      <c r="Z706" s="241" t="str">
        <f t="shared" si="435"/>
        <v/>
      </c>
      <c r="AA706" s="241" t="str">
        <f t="shared" si="426"/>
        <v/>
      </c>
      <c r="AB706" s="241" t="str">
        <f t="shared" si="436"/>
        <v/>
      </c>
      <c r="AC706" s="241" t="str">
        <f t="shared" si="437"/>
        <v/>
      </c>
      <c r="AD706" s="241" t="str">
        <f t="shared" si="438"/>
        <v/>
      </c>
      <c r="AE706" s="241" t="str">
        <f t="shared" si="427"/>
        <v/>
      </c>
      <c r="AF706" s="241" t="str">
        <f t="shared" si="428"/>
        <v/>
      </c>
      <c r="AG706" s="241"/>
      <c r="AH706" s="242" t="str">
        <f t="shared" si="466"/>
        <v/>
      </c>
      <c r="AI706" s="242" t="str">
        <f t="shared" si="439"/>
        <v/>
      </c>
      <c r="BG706" s="245">
        <f t="shared" si="440"/>
        <v>0</v>
      </c>
      <c r="BH706" s="242">
        <f t="shared" si="441"/>
        <v>0</v>
      </c>
      <c r="BI706" s="242">
        <f t="shared" si="442"/>
        <v>0</v>
      </c>
      <c r="BJ706" s="242">
        <f t="shared" si="443"/>
        <v>0</v>
      </c>
      <c r="BK706" s="351">
        <f t="shared" si="444"/>
        <v>0</v>
      </c>
      <c r="BL706" s="246">
        <f t="shared" si="445"/>
        <v>0</v>
      </c>
      <c r="BM706" s="243">
        <f t="shared" si="446"/>
        <v>0</v>
      </c>
      <c r="BN706" s="243">
        <f t="shared" si="447"/>
        <v>0</v>
      </c>
      <c r="BO706" s="247">
        <f t="shared" si="448"/>
        <v>0</v>
      </c>
      <c r="BP706" s="248">
        <f t="shared" si="449"/>
        <v>0</v>
      </c>
      <c r="BQ706" s="243">
        <f t="shared" si="450"/>
        <v>0</v>
      </c>
      <c r="BR706" s="243">
        <f t="shared" si="451"/>
        <v>0</v>
      </c>
      <c r="BS706" s="249">
        <f t="shared" si="452"/>
        <v>0</v>
      </c>
      <c r="BT706" s="255" t="str">
        <f t="shared" si="465"/>
        <v/>
      </c>
      <c r="BU706" s="350">
        <f t="shared" si="453"/>
        <v>0</v>
      </c>
      <c r="BV706" s="350">
        <f t="shared" si="454"/>
        <v>0</v>
      </c>
      <c r="BW706" s="350">
        <f t="shared" si="455"/>
        <v>0</v>
      </c>
      <c r="BX706" s="353">
        <f t="shared" si="456"/>
        <v>0</v>
      </c>
      <c r="BY706" s="246">
        <f t="shared" si="457"/>
        <v>0</v>
      </c>
      <c r="BZ706" s="243">
        <f t="shared" si="458"/>
        <v>0</v>
      </c>
      <c r="CA706" s="243">
        <f t="shared" si="459"/>
        <v>0</v>
      </c>
      <c r="CB706" s="247">
        <f t="shared" si="460"/>
        <v>0</v>
      </c>
      <c r="CC706" s="246">
        <f t="shared" si="461"/>
        <v>0</v>
      </c>
      <c r="CD706" s="243">
        <f t="shared" si="462"/>
        <v>0</v>
      </c>
      <c r="CE706" s="243">
        <f t="shared" si="463"/>
        <v>0</v>
      </c>
      <c r="CF706" s="243">
        <f t="shared" si="464"/>
        <v>0</v>
      </c>
    </row>
    <row r="707" spans="1:84" ht="20.100000000000001" customHeight="1" x14ac:dyDescent="0.15">
      <c r="A707" s="252">
        <f>IF(A706="",ROW()-3-COUNTBLANK($A$4:$A706),A706+1)</f>
        <v>704</v>
      </c>
      <c r="B707" s="253">
        <f>IF(A707="","",IF(B706="",ROW()-3-COUNTBLANK($B$4:$B706),B706+1))</f>
        <v>704</v>
      </c>
      <c r="C707" s="239" t="str">
        <f t="shared" si="429"/>
        <v>S</v>
      </c>
      <c r="D707" s="240"/>
      <c r="E707" s="241" t="str">
        <f>IF(D707="","",COUNTIF($D$4:D707,D707))</f>
        <v/>
      </c>
      <c r="F707" s="310" t="str">
        <f>IF(D707="","",VLOOKUP(D707,'様式A-2'!$B$10:$E$434,4,0))</f>
        <v/>
      </c>
      <c r="G707" s="241"/>
      <c r="H707" s="241"/>
      <c r="I707" s="241"/>
      <c r="J707" s="241"/>
      <c r="K707" s="241"/>
      <c r="L707" s="346"/>
      <c r="M707" s="346"/>
      <c r="N707" s="346"/>
      <c r="O707" s="346"/>
      <c r="P707" s="388"/>
      <c r="Q707" s="242">
        <f t="shared" si="430"/>
        <v>0</v>
      </c>
      <c r="R707" s="243">
        <f t="shared" si="431"/>
        <v>0</v>
      </c>
      <c r="S707" s="243" t="str">
        <f t="shared" si="432"/>
        <v/>
      </c>
      <c r="T707" s="241"/>
      <c r="U707" s="241" t="str">
        <f t="shared" si="433"/>
        <v/>
      </c>
      <c r="V707" s="241" t="str">
        <f t="shared" si="467"/>
        <v/>
      </c>
      <c r="W707" s="241"/>
      <c r="X707" s="241"/>
      <c r="Y707" s="241" t="str">
        <f t="shared" si="434"/>
        <v/>
      </c>
      <c r="Z707" s="241" t="str">
        <f t="shared" si="435"/>
        <v/>
      </c>
      <c r="AA707" s="241" t="str">
        <f t="shared" si="426"/>
        <v/>
      </c>
      <c r="AB707" s="241" t="str">
        <f t="shared" si="436"/>
        <v/>
      </c>
      <c r="AC707" s="241" t="str">
        <f t="shared" si="437"/>
        <v/>
      </c>
      <c r="AD707" s="241" t="str">
        <f t="shared" si="438"/>
        <v/>
      </c>
      <c r="AE707" s="241" t="str">
        <f t="shared" si="427"/>
        <v/>
      </c>
      <c r="AF707" s="241" t="str">
        <f t="shared" si="428"/>
        <v/>
      </c>
      <c r="AG707" s="241"/>
      <c r="AH707" s="242" t="str">
        <f t="shared" si="466"/>
        <v/>
      </c>
      <c r="AI707" s="242" t="str">
        <f t="shared" si="439"/>
        <v/>
      </c>
      <c r="BG707" s="245">
        <f t="shared" si="440"/>
        <v>0</v>
      </c>
      <c r="BH707" s="242">
        <f t="shared" si="441"/>
        <v>0</v>
      </c>
      <c r="BI707" s="242">
        <f t="shared" si="442"/>
        <v>0</v>
      </c>
      <c r="BJ707" s="242">
        <f t="shared" si="443"/>
        <v>0</v>
      </c>
      <c r="BK707" s="351">
        <f t="shared" si="444"/>
        <v>0</v>
      </c>
      <c r="BL707" s="246">
        <f t="shared" si="445"/>
        <v>0</v>
      </c>
      <c r="BM707" s="243">
        <f t="shared" si="446"/>
        <v>0</v>
      </c>
      <c r="BN707" s="243">
        <f t="shared" si="447"/>
        <v>0</v>
      </c>
      <c r="BO707" s="247">
        <f t="shared" si="448"/>
        <v>0</v>
      </c>
      <c r="BP707" s="248">
        <f t="shared" si="449"/>
        <v>0</v>
      </c>
      <c r="BQ707" s="243">
        <f t="shared" si="450"/>
        <v>0</v>
      </c>
      <c r="BR707" s="243">
        <f t="shared" si="451"/>
        <v>0</v>
      </c>
      <c r="BS707" s="249">
        <f t="shared" si="452"/>
        <v>0</v>
      </c>
      <c r="BT707" s="255" t="str">
        <f t="shared" si="465"/>
        <v/>
      </c>
      <c r="BU707" s="350">
        <f t="shared" si="453"/>
        <v>0</v>
      </c>
      <c r="BV707" s="350">
        <f t="shared" si="454"/>
        <v>0</v>
      </c>
      <c r="BW707" s="350">
        <f t="shared" si="455"/>
        <v>0</v>
      </c>
      <c r="BX707" s="353">
        <f t="shared" si="456"/>
        <v>0</v>
      </c>
      <c r="BY707" s="246">
        <f t="shared" si="457"/>
        <v>0</v>
      </c>
      <c r="BZ707" s="243">
        <f t="shared" si="458"/>
        <v>0</v>
      </c>
      <c r="CA707" s="243">
        <f t="shared" si="459"/>
        <v>0</v>
      </c>
      <c r="CB707" s="247">
        <f t="shared" si="460"/>
        <v>0</v>
      </c>
      <c r="CC707" s="246">
        <f t="shared" si="461"/>
        <v>0</v>
      </c>
      <c r="CD707" s="243">
        <f t="shared" si="462"/>
        <v>0</v>
      </c>
      <c r="CE707" s="243">
        <f t="shared" si="463"/>
        <v>0</v>
      </c>
      <c r="CF707" s="243">
        <f t="shared" si="464"/>
        <v>0</v>
      </c>
    </row>
    <row r="708" spans="1:84" ht="20.100000000000001" customHeight="1" x14ac:dyDescent="0.15">
      <c r="A708" s="252">
        <f>IF(A707="",ROW()-3-COUNTBLANK($A$4:$A707),A707+1)</f>
        <v>705</v>
      </c>
      <c r="B708" s="253">
        <f>IF(A708="","",IF(B707="",ROW()-3-COUNTBLANK($B$4:$B707),B707+1))</f>
        <v>705</v>
      </c>
      <c r="C708" s="239" t="str">
        <f t="shared" si="429"/>
        <v>S</v>
      </c>
      <c r="D708" s="240"/>
      <c r="E708" s="241" t="str">
        <f>IF(D708="","",COUNTIF($D$4:D708,D708))</f>
        <v/>
      </c>
      <c r="F708" s="310" t="str">
        <f>IF(D708="","",VLOOKUP(D708,'様式A-2'!$B$10:$E$434,4,0))</f>
        <v/>
      </c>
      <c r="G708" s="241"/>
      <c r="H708" s="241"/>
      <c r="I708" s="241"/>
      <c r="J708" s="241"/>
      <c r="K708" s="241"/>
      <c r="L708" s="346"/>
      <c r="M708" s="346"/>
      <c r="N708" s="346"/>
      <c r="O708" s="346"/>
      <c r="P708" s="388"/>
      <c r="Q708" s="242">
        <f t="shared" si="430"/>
        <v>0</v>
      </c>
      <c r="R708" s="243">
        <f t="shared" si="431"/>
        <v>0</v>
      </c>
      <c r="S708" s="243" t="str">
        <f t="shared" si="432"/>
        <v/>
      </c>
      <c r="T708" s="241"/>
      <c r="U708" s="241" t="str">
        <f t="shared" si="433"/>
        <v/>
      </c>
      <c r="V708" s="241" t="str">
        <f t="shared" si="467"/>
        <v/>
      </c>
      <c r="W708" s="241"/>
      <c r="X708" s="241"/>
      <c r="Y708" s="241" t="str">
        <f t="shared" si="434"/>
        <v/>
      </c>
      <c r="Z708" s="241" t="str">
        <f t="shared" si="435"/>
        <v/>
      </c>
      <c r="AA708" s="241" t="str">
        <f t="shared" ref="AA708:AA771" si="468">IF(D708="","",IF(OR(X708="Ⅲ",X708="Ⅳ"),"要","否"))</f>
        <v/>
      </c>
      <c r="AB708" s="241" t="str">
        <f t="shared" si="436"/>
        <v/>
      </c>
      <c r="AC708" s="241" t="str">
        <f t="shared" si="437"/>
        <v/>
      </c>
      <c r="AD708" s="241" t="str">
        <f t="shared" si="438"/>
        <v/>
      </c>
      <c r="AE708" s="241" t="str">
        <f t="shared" ref="AE708:AE771" si="469">IF(D708="","",INDEX($AT$4:$AX$45,MATCH(K708,$AS$4:$AS$45,0),MATCH(X708,$AT$3:$AX$3,0)))</f>
        <v/>
      </c>
      <c r="AF708" s="241" t="str">
        <f t="shared" ref="AF708:AF771" si="470">IF(D708="","",INDEX($BA$4:$BE$45,MATCH(K708,$AZ$4:$AZ$45,0),MATCH(X708,$BA$3:$BE$3,0)))</f>
        <v/>
      </c>
      <c r="AG708" s="241"/>
      <c r="AH708" s="242" t="str">
        <f t="shared" si="466"/>
        <v/>
      </c>
      <c r="AI708" s="242" t="str">
        <f t="shared" si="439"/>
        <v/>
      </c>
      <c r="BG708" s="245">
        <f t="shared" si="440"/>
        <v>0</v>
      </c>
      <c r="BH708" s="242">
        <f t="shared" si="441"/>
        <v>0</v>
      </c>
      <c r="BI708" s="242">
        <f t="shared" si="442"/>
        <v>0</v>
      </c>
      <c r="BJ708" s="242">
        <f t="shared" si="443"/>
        <v>0</v>
      </c>
      <c r="BK708" s="351">
        <f t="shared" si="444"/>
        <v>0</v>
      </c>
      <c r="BL708" s="246">
        <f t="shared" si="445"/>
        <v>0</v>
      </c>
      <c r="BM708" s="243">
        <f t="shared" si="446"/>
        <v>0</v>
      </c>
      <c r="BN708" s="243">
        <f t="shared" si="447"/>
        <v>0</v>
      </c>
      <c r="BO708" s="247">
        <f t="shared" si="448"/>
        <v>0</v>
      </c>
      <c r="BP708" s="248">
        <f t="shared" si="449"/>
        <v>0</v>
      </c>
      <c r="BQ708" s="243">
        <f t="shared" si="450"/>
        <v>0</v>
      </c>
      <c r="BR708" s="243">
        <f t="shared" si="451"/>
        <v>0</v>
      </c>
      <c r="BS708" s="249">
        <f t="shared" si="452"/>
        <v>0</v>
      </c>
      <c r="BT708" s="255" t="str">
        <f t="shared" si="465"/>
        <v/>
      </c>
      <c r="BU708" s="350">
        <f t="shared" si="453"/>
        <v>0</v>
      </c>
      <c r="BV708" s="350">
        <f t="shared" si="454"/>
        <v>0</v>
      </c>
      <c r="BW708" s="350">
        <f t="shared" si="455"/>
        <v>0</v>
      </c>
      <c r="BX708" s="353">
        <f t="shared" si="456"/>
        <v>0</v>
      </c>
      <c r="BY708" s="246">
        <f t="shared" si="457"/>
        <v>0</v>
      </c>
      <c r="BZ708" s="243">
        <f t="shared" si="458"/>
        <v>0</v>
      </c>
      <c r="CA708" s="243">
        <f t="shared" si="459"/>
        <v>0</v>
      </c>
      <c r="CB708" s="247">
        <f t="shared" si="460"/>
        <v>0</v>
      </c>
      <c r="CC708" s="246">
        <f t="shared" si="461"/>
        <v>0</v>
      </c>
      <c r="CD708" s="243">
        <f t="shared" si="462"/>
        <v>0</v>
      </c>
      <c r="CE708" s="243">
        <f t="shared" si="463"/>
        <v>0</v>
      </c>
      <c r="CF708" s="243">
        <f t="shared" si="464"/>
        <v>0</v>
      </c>
    </row>
    <row r="709" spans="1:84" ht="20.100000000000001" customHeight="1" x14ac:dyDescent="0.15">
      <c r="A709" s="252">
        <f>IF(A708="",ROW()-3-COUNTBLANK($A$4:$A708),A708+1)</f>
        <v>706</v>
      </c>
      <c r="B709" s="253">
        <f>IF(A709="","",IF(B708="",ROW()-3-COUNTBLANK($B$4:$B708),B708+1))</f>
        <v>706</v>
      </c>
      <c r="C709" s="239" t="str">
        <f t="shared" ref="C709:C772" si="471">D709&amp;"S"&amp;E709</f>
        <v>S</v>
      </c>
      <c r="D709" s="240"/>
      <c r="E709" s="241" t="str">
        <f>IF(D709="","",COUNTIF($D$4:D709,D709))</f>
        <v/>
      </c>
      <c r="F709" s="310" t="str">
        <f>IF(D709="","",VLOOKUP(D709,'様式A-2'!$B$10:$E$434,4,0))</f>
        <v/>
      </c>
      <c r="G709" s="241"/>
      <c r="H709" s="241"/>
      <c r="I709" s="241"/>
      <c r="J709" s="241"/>
      <c r="K709" s="241"/>
      <c r="L709" s="346"/>
      <c r="M709" s="346"/>
      <c r="N709" s="346"/>
      <c r="O709" s="346"/>
      <c r="P709" s="388"/>
      <c r="Q709" s="242">
        <f t="shared" ref="Q709:Q772" si="472">IF(C709="","",IF(K709="ひび割れ","幅"&amp;TEXT(L709,"0.0")&amp;"mm×長さ"&amp;TEXT(M709,"0.0")&amp;"m",IF(N709="",P709,TEXT(N709,"0.0")&amp;"m×"&amp;TEXT(O709,"0.0")&amp;"m "&amp;P709)))</f>
        <v>0</v>
      </c>
      <c r="R709" s="243">
        <f t="shared" ref="R709:R772" si="473">ROUND(N709*O709,2)</f>
        <v>0</v>
      </c>
      <c r="S709" s="243" t="str">
        <f t="shared" ref="S709:S772" si="474">IF(K709="ひび割れ","幅"&amp;TEXT(L709,"0.0")&amp;"mm "&amp;J709,IF(P709="","",P709))</f>
        <v/>
      </c>
      <c r="T709" s="241"/>
      <c r="U709" s="241" t="str">
        <f t="shared" ref="U709:U772" si="475">IF(T709="新規確認","－","")</f>
        <v/>
      </c>
      <c r="V709" s="241" t="str">
        <f t="shared" si="467"/>
        <v/>
      </c>
      <c r="W709" s="241"/>
      <c r="X709" s="241"/>
      <c r="Y709" s="241" t="str">
        <f t="shared" ref="Y709:Y772" si="476">IF(D709="","",IF(AND(W709&lt;&gt;"",OR(W709="Ⅱa",W709="Ⅱb")),"Ⅱ",IF(W709&lt;&gt;"",W709,IF(OR(X709="Ⅱa",X709="Ⅱb"),"Ⅱ",X709))))</f>
        <v/>
      </c>
      <c r="Z709" s="241" t="str">
        <f t="shared" ref="Z709:Z772" si="477">IF(D709="","",IF(OR(X709="Ⅱa",X709="Ⅱb"),"Ⅱ",X709))</f>
        <v/>
      </c>
      <c r="AA709" s="241" t="str">
        <f t="shared" si="468"/>
        <v/>
      </c>
      <c r="AB709" s="241" t="str">
        <f t="shared" ref="AB709:AB772" si="478">IF(D709="","",IF(X709="Ⅰ","否",IF(OR(X709="Ⅱb",X709="Ⅱa"),"要監視",IF(OR(X709="Ⅲ",X709="Ⅳ"),"要対策",""))))</f>
        <v/>
      </c>
      <c r="AC709" s="241" t="str">
        <f t="shared" ref="AC709:AC772" si="479">IF(D709="","",IF(T709="対策済","済",IF(OR(T709="新規確認",W709="Ⅰ",AND(W709="",X709="Ⅰ")),"－",IF(AND(W709&lt;&gt;"Ⅰ",X709="Ⅰ"),"済","継続"))))</f>
        <v/>
      </c>
      <c r="AD709" s="241" t="str">
        <f t="shared" ref="AD709:AD772" si="480">IF(D709="","",IF(T709="新規確認","－",INDEX($AM$4:$AQ$45,MATCH(K709,$AL$4:$AL$45,0),MATCH(X709,$AM$3:$AQ$3,0))))</f>
        <v/>
      </c>
      <c r="AE709" s="241" t="str">
        <f t="shared" si="469"/>
        <v/>
      </c>
      <c r="AF709" s="241" t="str">
        <f t="shared" si="470"/>
        <v/>
      </c>
      <c r="AG709" s="241"/>
      <c r="AH709" s="242" t="str">
        <f t="shared" si="466"/>
        <v/>
      </c>
      <c r="AI709" s="242" t="str">
        <f t="shared" ref="AI709:AI772" si="481">IF(T709="新規確認","－",IF(T709="進行が認められない",Q709,""))</f>
        <v/>
      </c>
      <c r="BG709" s="245">
        <f t="shared" ref="BG709:BG772" si="482">$D709</f>
        <v>0</v>
      </c>
      <c r="BH709" s="242">
        <f t="shared" ref="BH709:BH772" si="483">IF(AND(I709="外力",X709="Ⅳ"),"〇",0)</f>
        <v>0</v>
      </c>
      <c r="BI709" s="242">
        <f t="shared" ref="BI709:BI772" si="484">IF(AND(I709="外力",X709="Ⅲ"),"〇",0)</f>
        <v>0</v>
      </c>
      <c r="BJ709" s="242">
        <f t="shared" ref="BJ709:BJ772" si="485">IF(AND(I709="外力",X709="Ⅱa"),"〇",0)</f>
        <v>0</v>
      </c>
      <c r="BK709" s="351">
        <f t="shared" ref="BK709:BK772" si="486">IF(AND(I709="外力",X709="Ⅱb"),"〇",0)</f>
        <v>0</v>
      </c>
      <c r="BL709" s="246">
        <f t="shared" ref="BL709:BL772" si="487">IF(AND(I709="材質劣化",X709="Ⅳ"),R709,0)</f>
        <v>0</v>
      </c>
      <c r="BM709" s="243">
        <f t="shared" ref="BM709:BM772" si="488">IF(AND(I709="材質劣化",X709="Ⅲ"),R709,0)</f>
        <v>0</v>
      </c>
      <c r="BN709" s="243">
        <f t="shared" ref="BN709:BN772" si="489">IF(AND(I709="材質劣化",X709="Ⅱa"),R709,0)</f>
        <v>0</v>
      </c>
      <c r="BO709" s="247">
        <f t="shared" ref="BO709:BO772" si="490">IF(AND(I709="材質劣化",X709="Ⅱb"),R709,0)</f>
        <v>0</v>
      </c>
      <c r="BP709" s="248">
        <f t="shared" ref="BP709:BP772" si="491">IF(AND(I709="漏水",X709="Ⅳ"),R709,0)</f>
        <v>0</v>
      </c>
      <c r="BQ709" s="243">
        <f t="shared" ref="BQ709:BQ772" si="492">IF(AND(I709="漏水",X709="Ⅲ"),R709,0)</f>
        <v>0</v>
      </c>
      <c r="BR709" s="243">
        <f t="shared" ref="BR709:BR772" si="493">IF(AND(I709="漏水",X709="Ⅱa"),R709,0)</f>
        <v>0</v>
      </c>
      <c r="BS709" s="249">
        <f t="shared" ref="BS709:BS772" si="494">IF(AND(I709="漏水",X709="Ⅱb"),R709,0)</f>
        <v>0</v>
      </c>
      <c r="BT709" s="255" t="str">
        <f t="shared" si="465"/>
        <v/>
      </c>
      <c r="BU709" s="350">
        <f t="shared" ref="BU709:BU772" si="495">COUNTIFS($BG$4:$BG$3000,BT709,$BH$4:$BH$3000,"〇")</f>
        <v>0</v>
      </c>
      <c r="BV709" s="350">
        <f t="shared" ref="BV709:BV772" si="496">COUNTIFS($BG$4:$BG$3000,BT709,$BI$4:$BI$3000,"〇")</f>
        <v>0</v>
      </c>
      <c r="BW709" s="350">
        <f t="shared" ref="BW709:BW772" si="497">COUNTIFS($BG$4:$BG$3000,BT709,$BJ$4:$BJ$3000,"〇")</f>
        <v>0</v>
      </c>
      <c r="BX709" s="353">
        <f t="shared" ref="BX709:BX772" si="498">COUNTIFS($BG$4:$BG$3000,BT709,$BK$4:$BK$3000,"〇")</f>
        <v>0</v>
      </c>
      <c r="BY709" s="246">
        <f t="shared" ref="BY709:BY772" si="499">IFERROR(IF($BG708=$BG709,BY708+BL709,BL709),"")</f>
        <v>0</v>
      </c>
      <c r="BZ709" s="243">
        <f t="shared" ref="BZ709:BZ772" si="500">IFERROR(IF($BG708=$BG709,BZ708+BM709,BM709),"")</f>
        <v>0</v>
      </c>
      <c r="CA709" s="243">
        <f t="shared" ref="CA709:CA772" si="501">IFERROR(IF($BG708=$BG709,CA708+BN709,BN709),"")</f>
        <v>0</v>
      </c>
      <c r="CB709" s="247">
        <f t="shared" ref="CB709:CB772" si="502">IFERROR(IF($BG708=$BG709,CB708+BO709,BO709),"")</f>
        <v>0</v>
      </c>
      <c r="CC709" s="246">
        <f t="shared" ref="CC709:CC772" si="503">IFERROR(IF($BG708=$BG709,CC708+BP709,BP709),"")</f>
        <v>0</v>
      </c>
      <c r="CD709" s="243">
        <f t="shared" ref="CD709:CD772" si="504">IFERROR(IF($BG708=$BG709,CD708+BQ709,BQ709),"")</f>
        <v>0</v>
      </c>
      <c r="CE709" s="243">
        <f t="shared" ref="CE709:CE772" si="505">IFERROR(IF($BG708=$BG709,CE708+BR709,BR709),"")</f>
        <v>0</v>
      </c>
      <c r="CF709" s="243">
        <f t="shared" ref="CF709:CF772" si="506">IFERROR(IF($BG708=$BG709,CF708+BS709,BS709),"")</f>
        <v>0</v>
      </c>
    </row>
    <row r="710" spans="1:84" ht="20.100000000000001" customHeight="1" x14ac:dyDescent="0.15">
      <c r="A710" s="252">
        <f>IF(A709="",ROW()-3-COUNTBLANK($A$4:$A709),A709+1)</f>
        <v>707</v>
      </c>
      <c r="B710" s="253">
        <f>IF(A710="","",IF(B709="",ROW()-3-COUNTBLANK($B$4:$B709),B709+1))</f>
        <v>707</v>
      </c>
      <c r="C710" s="239" t="str">
        <f t="shared" si="471"/>
        <v>S</v>
      </c>
      <c r="D710" s="240"/>
      <c r="E710" s="241" t="str">
        <f>IF(D710="","",COUNTIF($D$4:D710,D710))</f>
        <v/>
      </c>
      <c r="F710" s="310" t="str">
        <f>IF(D710="","",VLOOKUP(D710,'様式A-2'!$B$10:$E$434,4,0))</f>
        <v/>
      </c>
      <c r="G710" s="241"/>
      <c r="H710" s="241"/>
      <c r="I710" s="241"/>
      <c r="J710" s="241"/>
      <c r="K710" s="241"/>
      <c r="L710" s="346"/>
      <c r="M710" s="346"/>
      <c r="N710" s="346"/>
      <c r="O710" s="346"/>
      <c r="P710" s="388"/>
      <c r="Q710" s="242">
        <f t="shared" si="472"/>
        <v>0</v>
      </c>
      <c r="R710" s="243">
        <f t="shared" si="473"/>
        <v>0</v>
      </c>
      <c r="S710" s="243" t="str">
        <f t="shared" si="474"/>
        <v/>
      </c>
      <c r="T710" s="241"/>
      <c r="U710" s="241" t="str">
        <f t="shared" si="475"/>
        <v/>
      </c>
      <c r="V710" s="241" t="str">
        <f t="shared" si="467"/>
        <v/>
      </c>
      <c r="W710" s="241"/>
      <c r="X710" s="241"/>
      <c r="Y710" s="241" t="str">
        <f t="shared" si="476"/>
        <v/>
      </c>
      <c r="Z710" s="241" t="str">
        <f t="shared" si="477"/>
        <v/>
      </c>
      <c r="AA710" s="241" t="str">
        <f t="shared" si="468"/>
        <v/>
      </c>
      <c r="AB710" s="241" t="str">
        <f t="shared" si="478"/>
        <v/>
      </c>
      <c r="AC710" s="241" t="str">
        <f t="shared" si="479"/>
        <v/>
      </c>
      <c r="AD710" s="241" t="str">
        <f t="shared" si="480"/>
        <v/>
      </c>
      <c r="AE710" s="241" t="str">
        <f t="shared" si="469"/>
        <v/>
      </c>
      <c r="AF710" s="241" t="str">
        <f t="shared" si="470"/>
        <v/>
      </c>
      <c r="AG710" s="241"/>
      <c r="AH710" s="242" t="str">
        <f t="shared" si="466"/>
        <v/>
      </c>
      <c r="AI710" s="242" t="str">
        <f t="shared" si="481"/>
        <v/>
      </c>
      <c r="BG710" s="245">
        <f t="shared" si="482"/>
        <v>0</v>
      </c>
      <c r="BH710" s="242">
        <f t="shared" si="483"/>
        <v>0</v>
      </c>
      <c r="BI710" s="242">
        <f t="shared" si="484"/>
        <v>0</v>
      </c>
      <c r="BJ710" s="242">
        <f t="shared" si="485"/>
        <v>0</v>
      </c>
      <c r="BK710" s="351">
        <f t="shared" si="486"/>
        <v>0</v>
      </c>
      <c r="BL710" s="246">
        <f t="shared" si="487"/>
        <v>0</v>
      </c>
      <c r="BM710" s="243">
        <f t="shared" si="488"/>
        <v>0</v>
      </c>
      <c r="BN710" s="243">
        <f t="shared" si="489"/>
        <v>0</v>
      </c>
      <c r="BO710" s="247">
        <f t="shared" si="490"/>
        <v>0</v>
      </c>
      <c r="BP710" s="248">
        <f t="shared" si="491"/>
        <v>0</v>
      </c>
      <c r="BQ710" s="243">
        <f t="shared" si="492"/>
        <v>0</v>
      </c>
      <c r="BR710" s="243">
        <f t="shared" si="493"/>
        <v>0</v>
      </c>
      <c r="BS710" s="249">
        <f t="shared" si="494"/>
        <v>0</v>
      </c>
      <c r="BT710" s="255" t="str">
        <f t="shared" ref="BT710:BT773" si="507">IF(BG710=BG711,"",BG710)</f>
        <v/>
      </c>
      <c r="BU710" s="350">
        <f t="shared" si="495"/>
        <v>0</v>
      </c>
      <c r="BV710" s="350">
        <f t="shared" si="496"/>
        <v>0</v>
      </c>
      <c r="BW710" s="350">
        <f t="shared" si="497"/>
        <v>0</v>
      </c>
      <c r="BX710" s="353">
        <f t="shared" si="498"/>
        <v>0</v>
      </c>
      <c r="BY710" s="246">
        <f t="shared" si="499"/>
        <v>0</v>
      </c>
      <c r="BZ710" s="243">
        <f t="shared" si="500"/>
        <v>0</v>
      </c>
      <c r="CA710" s="243">
        <f t="shared" si="501"/>
        <v>0</v>
      </c>
      <c r="CB710" s="247">
        <f t="shared" si="502"/>
        <v>0</v>
      </c>
      <c r="CC710" s="246">
        <f t="shared" si="503"/>
        <v>0</v>
      </c>
      <c r="CD710" s="243">
        <f t="shared" si="504"/>
        <v>0</v>
      </c>
      <c r="CE710" s="243">
        <f t="shared" si="505"/>
        <v>0</v>
      </c>
      <c r="CF710" s="243">
        <f t="shared" si="506"/>
        <v>0</v>
      </c>
    </row>
    <row r="711" spans="1:84" ht="20.100000000000001" customHeight="1" x14ac:dyDescent="0.15">
      <c r="A711" s="252">
        <f>IF(A710="",ROW()-3-COUNTBLANK($A$4:$A710),A710+1)</f>
        <v>708</v>
      </c>
      <c r="B711" s="253">
        <f>IF(A711="","",IF(B710="",ROW()-3-COUNTBLANK($B$4:$B710),B710+1))</f>
        <v>708</v>
      </c>
      <c r="C711" s="239" t="str">
        <f t="shared" si="471"/>
        <v>S</v>
      </c>
      <c r="D711" s="240"/>
      <c r="E711" s="241" t="str">
        <f>IF(D711="","",COUNTIF($D$4:D711,D711))</f>
        <v/>
      </c>
      <c r="F711" s="310" t="str">
        <f>IF(D711="","",VLOOKUP(D711,'様式A-2'!$B$10:$E$434,4,0))</f>
        <v/>
      </c>
      <c r="G711" s="241"/>
      <c r="H711" s="241"/>
      <c r="I711" s="241"/>
      <c r="J711" s="241"/>
      <c r="K711" s="241"/>
      <c r="L711" s="346"/>
      <c r="M711" s="346"/>
      <c r="N711" s="346"/>
      <c r="O711" s="346"/>
      <c r="P711" s="388"/>
      <c r="Q711" s="242">
        <f t="shared" si="472"/>
        <v>0</v>
      </c>
      <c r="R711" s="243">
        <f t="shared" si="473"/>
        <v>0</v>
      </c>
      <c r="S711" s="243" t="str">
        <f t="shared" si="474"/>
        <v/>
      </c>
      <c r="T711" s="241"/>
      <c r="U711" s="241" t="str">
        <f t="shared" si="475"/>
        <v/>
      </c>
      <c r="V711" s="241" t="str">
        <f t="shared" si="467"/>
        <v/>
      </c>
      <c r="W711" s="241"/>
      <c r="X711" s="241"/>
      <c r="Y711" s="241" t="str">
        <f t="shared" si="476"/>
        <v/>
      </c>
      <c r="Z711" s="241" t="str">
        <f t="shared" si="477"/>
        <v/>
      </c>
      <c r="AA711" s="241" t="str">
        <f t="shared" si="468"/>
        <v/>
      </c>
      <c r="AB711" s="241" t="str">
        <f t="shared" si="478"/>
        <v/>
      </c>
      <c r="AC711" s="241" t="str">
        <f t="shared" si="479"/>
        <v/>
      </c>
      <c r="AD711" s="241" t="str">
        <f t="shared" si="480"/>
        <v/>
      </c>
      <c r="AE711" s="241" t="str">
        <f t="shared" si="469"/>
        <v/>
      </c>
      <c r="AF711" s="241" t="str">
        <f t="shared" si="470"/>
        <v/>
      </c>
      <c r="AG711" s="241"/>
      <c r="AH711" s="242" t="str">
        <f t="shared" si="466"/>
        <v/>
      </c>
      <c r="AI711" s="242" t="str">
        <f t="shared" si="481"/>
        <v/>
      </c>
      <c r="BG711" s="245">
        <f t="shared" si="482"/>
        <v>0</v>
      </c>
      <c r="BH711" s="242">
        <f t="shared" si="483"/>
        <v>0</v>
      </c>
      <c r="BI711" s="242">
        <f t="shared" si="484"/>
        <v>0</v>
      </c>
      <c r="BJ711" s="242">
        <f t="shared" si="485"/>
        <v>0</v>
      </c>
      <c r="BK711" s="351">
        <f t="shared" si="486"/>
        <v>0</v>
      </c>
      <c r="BL711" s="246">
        <f t="shared" si="487"/>
        <v>0</v>
      </c>
      <c r="BM711" s="243">
        <f t="shared" si="488"/>
        <v>0</v>
      </c>
      <c r="BN711" s="243">
        <f t="shared" si="489"/>
        <v>0</v>
      </c>
      <c r="BO711" s="247">
        <f t="shared" si="490"/>
        <v>0</v>
      </c>
      <c r="BP711" s="248">
        <f t="shared" si="491"/>
        <v>0</v>
      </c>
      <c r="BQ711" s="243">
        <f t="shared" si="492"/>
        <v>0</v>
      </c>
      <c r="BR711" s="243">
        <f t="shared" si="493"/>
        <v>0</v>
      </c>
      <c r="BS711" s="249">
        <f t="shared" si="494"/>
        <v>0</v>
      </c>
      <c r="BT711" s="255" t="str">
        <f t="shared" si="507"/>
        <v/>
      </c>
      <c r="BU711" s="350">
        <f t="shared" si="495"/>
        <v>0</v>
      </c>
      <c r="BV711" s="350">
        <f t="shared" si="496"/>
        <v>0</v>
      </c>
      <c r="BW711" s="350">
        <f t="shared" si="497"/>
        <v>0</v>
      </c>
      <c r="BX711" s="353">
        <f t="shared" si="498"/>
        <v>0</v>
      </c>
      <c r="BY711" s="246">
        <f t="shared" si="499"/>
        <v>0</v>
      </c>
      <c r="BZ711" s="243">
        <f t="shared" si="500"/>
        <v>0</v>
      </c>
      <c r="CA711" s="243">
        <f t="shared" si="501"/>
        <v>0</v>
      </c>
      <c r="CB711" s="247">
        <f t="shared" si="502"/>
        <v>0</v>
      </c>
      <c r="CC711" s="246">
        <f t="shared" si="503"/>
        <v>0</v>
      </c>
      <c r="CD711" s="243">
        <f t="shared" si="504"/>
        <v>0</v>
      </c>
      <c r="CE711" s="243">
        <f t="shared" si="505"/>
        <v>0</v>
      </c>
      <c r="CF711" s="243">
        <f t="shared" si="506"/>
        <v>0</v>
      </c>
    </row>
    <row r="712" spans="1:84" ht="20.100000000000001" customHeight="1" x14ac:dyDescent="0.15">
      <c r="A712" s="252">
        <f>IF(A711="",ROW()-3-COUNTBLANK($A$4:$A711),A711+1)</f>
        <v>709</v>
      </c>
      <c r="B712" s="253">
        <f>IF(A712="","",IF(B711="",ROW()-3-COUNTBLANK($B$4:$B711),B711+1))</f>
        <v>709</v>
      </c>
      <c r="C712" s="239" t="str">
        <f t="shared" si="471"/>
        <v>S</v>
      </c>
      <c r="D712" s="240"/>
      <c r="E712" s="241" t="str">
        <f>IF(D712="","",COUNTIF($D$4:D712,D712))</f>
        <v/>
      </c>
      <c r="F712" s="310" t="str">
        <f>IF(D712="","",VLOOKUP(D712,'様式A-2'!$B$10:$E$434,4,0))</f>
        <v/>
      </c>
      <c r="G712" s="241"/>
      <c r="H712" s="241"/>
      <c r="I712" s="241"/>
      <c r="J712" s="241"/>
      <c r="K712" s="241"/>
      <c r="L712" s="346"/>
      <c r="M712" s="346"/>
      <c r="N712" s="346"/>
      <c r="O712" s="346"/>
      <c r="P712" s="388"/>
      <c r="Q712" s="242">
        <f t="shared" si="472"/>
        <v>0</v>
      </c>
      <c r="R712" s="243">
        <f t="shared" si="473"/>
        <v>0</v>
      </c>
      <c r="S712" s="243" t="str">
        <f t="shared" si="474"/>
        <v/>
      </c>
      <c r="T712" s="241"/>
      <c r="U712" s="241" t="str">
        <f t="shared" si="475"/>
        <v/>
      </c>
      <c r="V712" s="241" t="str">
        <f t="shared" si="467"/>
        <v/>
      </c>
      <c r="W712" s="241"/>
      <c r="X712" s="241"/>
      <c r="Y712" s="241" t="str">
        <f t="shared" si="476"/>
        <v/>
      </c>
      <c r="Z712" s="241" t="str">
        <f t="shared" si="477"/>
        <v/>
      </c>
      <c r="AA712" s="241" t="str">
        <f t="shared" si="468"/>
        <v/>
      </c>
      <c r="AB712" s="241" t="str">
        <f t="shared" si="478"/>
        <v/>
      </c>
      <c r="AC712" s="241" t="str">
        <f t="shared" si="479"/>
        <v/>
      </c>
      <c r="AD712" s="241" t="str">
        <f t="shared" si="480"/>
        <v/>
      </c>
      <c r="AE712" s="241" t="str">
        <f t="shared" si="469"/>
        <v/>
      </c>
      <c r="AF712" s="241" t="str">
        <f t="shared" si="470"/>
        <v/>
      </c>
      <c r="AG712" s="241"/>
      <c r="AH712" s="242" t="str">
        <f t="shared" ref="AH712:AH775" si="508">IF(D712="","",J712&amp;"、"&amp;Q712&amp;AG712)</f>
        <v/>
      </c>
      <c r="AI712" s="242" t="str">
        <f t="shared" si="481"/>
        <v/>
      </c>
      <c r="BG712" s="245">
        <f t="shared" si="482"/>
        <v>0</v>
      </c>
      <c r="BH712" s="242">
        <f t="shared" si="483"/>
        <v>0</v>
      </c>
      <c r="BI712" s="242">
        <f t="shared" si="484"/>
        <v>0</v>
      </c>
      <c r="BJ712" s="242">
        <f t="shared" si="485"/>
        <v>0</v>
      </c>
      <c r="BK712" s="351">
        <f t="shared" si="486"/>
        <v>0</v>
      </c>
      <c r="BL712" s="246">
        <f t="shared" si="487"/>
        <v>0</v>
      </c>
      <c r="BM712" s="243">
        <f t="shared" si="488"/>
        <v>0</v>
      </c>
      <c r="BN712" s="243">
        <f t="shared" si="489"/>
        <v>0</v>
      </c>
      <c r="BO712" s="247">
        <f t="shared" si="490"/>
        <v>0</v>
      </c>
      <c r="BP712" s="248">
        <f t="shared" si="491"/>
        <v>0</v>
      </c>
      <c r="BQ712" s="243">
        <f t="shared" si="492"/>
        <v>0</v>
      </c>
      <c r="BR712" s="243">
        <f t="shared" si="493"/>
        <v>0</v>
      </c>
      <c r="BS712" s="249">
        <f t="shared" si="494"/>
        <v>0</v>
      </c>
      <c r="BT712" s="255" t="str">
        <f t="shared" si="507"/>
        <v/>
      </c>
      <c r="BU712" s="350">
        <f t="shared" si="495"/>
        <v>0</v>
      </c>
      <c r="BV712" s="350">
        <f t="shared" si="496"/>
        <v>0</v>
      </c>
      <c r="BW712" s="350">
        <f t="shared" si="497"/>
        <v>0</v>
      </c>
      <c r="BX712" s="353">
        <f t="shared" si="498"/>
        <v>0</v>
      </c>
      <c r="BY712" s="246">
        <f t="shared" si="499"/>
        <v>0</v>
      </c>
      <c r="BZ712" s="243">
        <f t="shared" si="500"/>
        <v>0</v>
      </c>
      <c r="CA712" s="243">
        <f t="shared" si="501"/>
        <v>0</v>
      </c>
      <c r="CB712" s="247">
        <f t="shared" si="502"/>
        <v>0</v>
      </c>
      <c r="CC712" s="246">
        <f t="shared" si="503"/>
        <v>0</v>
      </c>
      <c r="CD712" s="243">
        <f t="shared" si="504"/>
        <v>0</v>
      </c>
      <c r="CE712" s="243">
        <f t="shared" si="505"/>
        <v>0</v>
      </c>
      <c r="CF712" s="243">
        <f t="shared" si="506"/>
        <v>0</v>
      </c>
    </row>
    <row r="713" spans="1:84" ht="20.100000000000001" customHeight="1" x14ac:dyDescent="0.15">
      <c r="A713" s="252">
        <f>IF(A712="",ROW()-3-COUNTBLANK($A$4:$A712),A712+1)</f>
        <v>710</v>
      </c>
      <c r="B713" s="253">
        <f>IF(A713="","",IF(B712="",ROW()-3-COUNTBLANK($B$4:$B712),B712+1))</f>
        <v>710</v>
      </c>
      <c r="C713" s="239" t="str">
        <f t="shared" si="471"/>
        <v>S</v>
      </c>
      <c r="D713" s="240"/>
      <c r="E713" s="241" t="str">
        <f>IF(D713="","",COUNTIF($D$4:D713,D713))</f>
        <v/>
      </c>
      <c r="F713" s="310" t="str">
        <f>IF(D713="","",VLOOKUP(D713,'様式A-2'!$B$10:$E$434,4,0))</f>
        <v/>
      </c>
      <c r="G713" s="241"/>
      <c r="H713" s="241"/>
      <c r="I713" s="241"/>
      <c r="J713" s="241"/>
      <c r="K713" s="241"/>
      <c r="L713" s="346"/>
      <c r="M713" s="346"/>
      <c r="N713" s="346"/>
      <c r="O713" s="346"/>
      <c r="P713" s="388"/>
      <c r="Q713" s="242">
        <f t="shared" si="472"/>
        <v>0</v>
      </c>
      <c r="R713" s="243">
        <f t="shared" si="473"/>
        <v>0</v>
      </c>
      <c r="S713" s="243" t="str">
        <f t="shared" si="474"/>
        <v/>
      </c>
      <c r="T713" s="241"/>
      <c r="U713" s="241" t="str">
        <f t="shared" si="475"/>
        <v/>
      </c>
      <c r="V713" s="241" t="str">
        <f t="shared" si="467"/>
        <v/>
      </c>
      <c r="W713" s="241"/>
      <c r="X713" s="241"/>
      <c r="Y713" s="241" t="str">
        <f t="shared" si="476"/>
        <v/>
      </c>
      <c r="Z713" s="241" t="str">
        <f t="shared" si="477"/>
        <v/>
      </c>
      <c r="AA713" s="241" t="str">
        <f t="shared" si="468"/>
        <v/>
      </c>
      <c r="AB713" s="241" t="str">
        <f t="shared" si="478"/>
        <v/>
      </c>
      <c r="AC713" s="241" t="str">
        <f t="shared" si="479"/>
        <v/>
      </c>
      <c r="AD713" s="241" t="str">
        <f t="shared" si="480"/>
        <v/>
      </c>
      <c r="AE713" s="241" t="str">
        <f t="shared" si="469"/>
        <v/>
      </c>
      <c r="AF713" s="241" t="str">
        <f t="shared" si="470"/>
        <v/>
      </c>
      <c r="AG713" s="241"/>
      <c r="AH713" s="242" t="str">
        <f t="shared" si="508"/>
        <v/>
      </c>
      <c r="AI713" s="242" t="str">
        <f t="shared" si="481"/>
        <v/>
      </c>
      <c r="BG713" s="245">
        <f t="shared" si="482"/>
        <v>0</v>
      </c>
      <c r="BH713" s="242">
        <f t="shared" si="483"/>
        <v>0</v>
      </c>
      <c r="BI713" s="242">
        <f t="shared" si="484"/>
        <v>0</v>
      </c>
      <c r="BJ713" s="242">
        <f t="shared" si="485"/>
        <v>0</v>
      </c>
      <c r="BK713" s="351">
        <f t="shared" si="486"/>
        <v>0</v>
      </c>
      <c r="BL713" s="246">
        <f t="shared" si="487"/>
        <v>0</v>
      </c>
      <c r="BM713" s="243">
        <f t="shared" si="488"/>
        <v>0</v>
      </c>
      <c r="BN713" s="243">
        <f t="shared" si="489"/>
        <v>0</v>
      </c>
      <c r="BO713" s="247">
        <f t="shared" si="490"/>
        <v>0</v>
      </c>
      <c r="BP713" s="248">
        <f t="shared" si="491"/>
        <v>0</v>
      </c>
      <c r="BQ713" s="243">
        <f t="shared" si="492"/>
        <v>0</v>
      </c>
      <c r="BR713" s="243">
        <f t="shared" si="493"/>
        <v>0</v>
      </c>
      <c r="BS713" s="249">
        <f t="shared" si="494"/>
        <v>0</v>
      </c>
      <c r="BT713" s="255" t="str">
        <f t="shared" si="507"/>
        <v/>
      </c>
      <c r="BU713" s="350">
        <f t="shared" si="495"/>
        <v>0</v>
      </c>
      <c r="BV713" s="350">
        <f t="shared" si="496"/>
        <v>0</v>
      </c>
      <c r="BW713" s="350">
        <f t="shared" si="497"/>
        <v>0</v>
      </c>
      <c r="BX713" s="353">
        <f t="shared" si="498"/>
        <v>0</v>
      </c>
      <c r="BY713" s="246">
        <f t="shared" si="499"/>
        <v>0</v>
      </c>
      <c r="BZ713" s="243">
        <f t="shared" si="500"/>
        <v>0</v>
      </c>
      <c r="CA713" s="243">
        <f t="shared" si="501"/>
        <v>0</v>
      </c>
      <c r="CB713" s="247">
        <f t="shared" si="502"/>
        <v>0</v>
      </c>
      <c r="CC713" s="246">
        <f t="shared" si="503"/>
        <v>0</v>
      </c>
      <c r="CD713" s="243">
        <f t="shared" si="504"/>
        <v>0</v>
      </c>
      <c r="CE713" s="243">
        <f t="shared" si="505"/>
        <v>0</v>
      </c>
      <c r="CF713" s="243">
        <f t="shared" si="506"/>
        <v>0</v>
      </c>
    </row>
    <row r="714" spans="1:84" ht="20.100000000000001" customHeight="1" x14ac:dyDescent="0.15">
      <c r="A714" s="252">
        <f>IF(A713="",ROW()-3-COUNTBLANK($A$4:$A713),A713+1)</f>
        <v>711</v>
      </c>
      <c r="B714" s="253">
        <f>IF(A714="","",IF(B713="",ROW()-3-COUNTBLANK($B$4:$B713),B713+1))</f>
        <v>711</v>
      </c>
      <c r="C714" s="239" t="str">
        <f t="shared" si="471"/>
        <v>S</v>
      </c>
      <c r="D714" s="240"/>
      <c r="E714" s="241" t="str">
        <f>IF(D714="","",COUNTIF($D$4:D714,D714))</f>
        <v/>
      </c>
      <c r="F714" s="310" t="str">
        <f>IF(D714="","",VLOOKUP(D714,'様式A-2'!$B$10:$E$434,4,0))</f>
        <v/>
      </c>
      <c r="G714" s="241"/>
      <c r="H714" s="241"/>
      <c r="I714" s="241"/>
      <c r="J714" s="241"/>
      <c r="K714" s="241"/>
      <c r="L714" s="346"/>
      <c r="M714" s="346"/>
      <c r="N714" s="346"/>
      <c r="O714" s="346"/>
      <c r="P714" s="388"/>
      <c r="Q714" s="242">
        <f t="shared" si="472"/>
        <v>0</v>
      </c>
      <c r="R714" s="243">
        <f t="shared" si="473"/>
        <v>0</v>
      </c>
      <c r="S714" s="243" t="str">
        <f t="shared" si="474"/>
        <v/>
      </c>
      <c r="T714" s="241"/>
      <c r="U714" s="241" t="str">
        <f t="shared" si="475"/>
        <v/>
      </c>
      <c r="V714" s="241" t="str">
        <f t="shared" si="467"/>
        <v/>
      </c>
      <c r="W714" s="241"/>
      <c r="X714" s="241"/>
      <c r="Y714" s="241" t="str">
        <f t="shared" si="476"/>
        <v/>
      </c>
      <c r="Z714" s="241" t="str">
        <f t="shared" si="477"/>
        <v/>
      </c>
      <c r="AA714" s="241" t="str">
        <f t="shared" si="468"/>
        <v/>
      </c>
      <c r="AB714" s="241" t="str">
        <f t="shared" si="478"/>
        <v/>
      </c>
      <c r="AC714" s="241" t="str">
        <f t="shared" si="479"/>
        <v/>
      </c>
      <c r="AD714" s="241" t="str">
        <f t="shared" si="480"/>
        <v/>
      </c>
      <c r="AE714" s="241" t="str">
        <f t="shared" si="469"/>
        <v/>
      </c>
      <c r="AF714" s="241" t="str">
        <f t="shared" si="470"/>
        <v/>
      </c>
      <c r="AG714" s="241"/>
      <c r="AH714" s="242" t="str">
        <f t="shared" si="508"/>
        <v/>
      </c>
      <c r="AI714" s="242" t="str">
        <f t="shared" si="481"/>
        <v/>
      </c>
      <c r="BG714" s="245">
        <f t="shared" si="482"/>
        <v>0</v>
      </c>
      <c r="BH714" s="242">
        <f t="shared" si="483"/>
        <v>0</v>
      </c>
      <c r="BI714" s="242">
        <f t="shared" si="484"/>
        <v>0</v>
      </c>
      <c r="BJ714" s="242">
        <f t="shared" si="485"/>
        <v>0</v>
      </c>
      <c r="BK714" s="351">
        <f t="shared" si="486"/>
        <v>0</v>
      </c>
      <c r="BL714" s="246">
        <f t="shared" si="487"/>
        <v>0</v>
      </c>
      <c r="BM714" s="243">
        <f t="shared" si="488"/>
        <v>0</v>
      </c>
      <c r="BN714" s="243">
        <f t="shared" si="489"/>
        <v>0</v>
      </c>
      <c r="BO714" s="247">
        <f t="shared" si="490"/>
        <v>0</v>
      </c>
      <c r="BP714" s="248">
        <f t="shared" si="491"/>
        <v>0</v>
      </c>
      <c r="BQ714" s="243">
        <f t="shared" si="492"/>
        <v>0</v>
      </c>
      <c r="BR714" s="243">
        <f t="shared" si="493"/>
        <v>0</v>
      </c>
      <c r="BS714" s="249">
        <f t="shared" si="494"/>
        <v>0</v>
      </c>
      <c r="BT714" s="255" t="str">
        <f t="shared" si="507"/>
        <v/>
      </c>
      <c r="BU714" s="350">
        <f t="shared" si="495"/>
        <v>0</v>
      </c>
      <c r="BV714" s="350">
        <f t="shared" si="496"/>
        <v>0</v>
      </c>
      <c r="BW714" s="350">
        <f t="shared" si="497"/>
        <v>0</v>
      </c>
      <c r="BX714" s="353">
        <f t="shared" si="498"/>
        <v>0</v>
      </c>
      <c r="BY714" s="246">
        <f t="shared" si="499"/>
        <v>0</v>
      </c>
      <c r="BZ714" s="243">
        <f t="shared" si="500"/>
        <v>0</v>
      </c>
      <c r="CA714" s="243">
        <f t="shared" si="501"/>
        <v>0</v>
      </c>
      <c r="CB714" s="247">
        <f t="shared" si="502"/>
        <v>0</v>
      </c>
      <c r="CC714" s="246">
        <f t="shared" si="503"/>
        <v>0</v>
      </c>
      <c r="CD714" s="243">
        <f t="shared" si="504"/>
        <v>0</v>
      </c>
      <c r="CE714" s="243">
        <f t="shared" si="505"/>
        <v>0</v>
      </c>
      <c r="CF714" s="243">
        <f t="shared" si="506"/>
        <v>0</v>
      </c>
    </row>
    <row r="715" spans="1:84" ht="20.100000000000001" customHeight="1" x14ac:dyDescent="0.15">
      <c r="A715" s="252">
        <f>IF(A714="",ROW()-3-COUNTBLANK($A$4:$A714),A714+1)</f>
        <v>712</v>
      </c>
      <c r="B715" s="253">
        <f>IF(A715="","",IF(B714="",ROW()-3-COUNTBLANK($B$4:$B714),B714+1))</f>
        <v>712</v>
      </c>
      <c r="C715" s="239" t="str">
        <f t="shared" si="471"/>
        <v>S</v>
      </c>
      <c r="D715" s="240"/>
      <c r="E715" s="241" t="str">
        <f>IF(D715="","",COUNTIF($D$4:D715,D715))</f>
        <v/>
      </c>
      <c r="F715" s="310" t="str">
        <f>IF(D715="","",VLOOKUP(D715,'様式A-2'!$B$10:$E$434,4,0))</f>
        <v/>
      </c>
      <c r="G715" s="241"/>
      <c r="H715" s="241"/>
      <c r="I715" s="241"/>
      <c r="J715" s="241"/>
      <c r="K715" s="241"/>
      <c r="L715" s="346"/>
      <c r="M715" s="346"/>
      <c r="N715" s="346"/>
      <c r="O715" s="346"/>
      <c r="P715" s="388"/>
      <c r="Q715" s="242">
        <f t="shared" si="472"/>
        <v>0</v>
      </c>
      <c r="R715" s="243">
        <f t="shared" si="473"/>
        <v>0</v>
      </c>
      <c r="S715" s="243" t="str">
        <f t="shared" si="474"/>
        <v/>
      </c>
      <c r="T715" s="241"/>
      <c r="U715" s="241" t="str">
        <f t="shared" si="475"/>
        <v/>
      </c>
      <c r="V715" s="241" t="str">
        <f t="shared" si="467"/>
        <v/>
      </c>
      <c r="W715" s="241"/>
      <c r="X715" s="241"/>
      <c r="Y715" s="241" t="str">
        <f t="shared" si="476"/>
        <v/>
      </c>
      <c r="Z715" s="241" t="str">
        <f t="shared" si="477"/>
        <v/>
      </c>
      <c r="AA715" s="241" t="str">
        <f t="shared" si="468"/>
        <v/>
      </c>
      <c r="AB715" s="241" t="str">
        <f t="shared" si="478"/>
        <v/>
      </c>
      <c r="AC715" s="241" t="str">
        <f t="shared" si="479"/>
        <v/>
      </c>
      <c r="AD715" s="241" t="str">
        <f t="shared" si="480"/>
        <v/>
      </c>
      <c r="AE715" s="241" t="str">
        <f t="shared" si="469"/>
        <v/>
      </c>
      <c r="AF715" s="241" t="str">
        <f t="shared" si="470"/>
        <v/>
      </c>
      <c r="AG715" s="241"/>
      <c r="AH715" s="242" t="str">
        <f t="shared" si="508"/>
        <v/>
      </c>
      <c r="AI715" s="242" t="str">
        <f t="shared" si="481"/>
        <v/>
      </c>
      <c r="BG715" s="245">
        <f t="shared" si="482"/>
        <v>0</v>
      </c>
      <c r="BH715" s="242">
        <f t="shared" si="483"/>
        <v>0</v>
      </c>
      <c r="BI715" s="242">
        <f t="shared" si="484"/>
        <v>0</v>
      </c>
      <c r="BJ715" s="242">
        <f t="shared" si="485"/>
        <v>0</v>
      </c>
      <c r="BK715" s="351">
        <f t="shared" si="486"/>
        <v>0</v>
      </c>
      <c r="BL715" s="246">
        <f t="shared" si="487"/>
        <v>0</v>
      </c>
      <c r="BM715" s="243">
        <f t="shared" si="488"/>
        <v>0</v>
      </c>
      <c r="BN715" s="243">
        <f t="shared" si="489"/>
        <v>0</v>
      </c>
      <c r="BO715" s="247">
        <f t="shared" si="490"/>
        <v>0</v>
      </c>
      <c r="BP715" s="248">
        <f t="shared" si="491"/>
        <v>0</v>
      </c>
      <c r="BQ715" s="243">
        <f t="shared" si="492"/>
        <v>0</v>
      </c>
      <c r="BR715" s="243">
        <f t="shared" si="493"/>
        <v>0</v>
      </c>
      <c r="BS715" s="249">
        <f t="shared" si="494"/>
        <v>0</v>
      </c>
      <c r="BT715" s="255" t="str">
        <f t="shared" si="507"/>
        <v/>
      </c>
      <c r="BU715" s="350">
        <f t="shared" si="495"/>
        <v>0</v>
      </c>
      <c r="BV715" s="350">
        <f t="shared" si="496"/>
        <v>0</v>
      </c>
      <c r="BW715" s="350">
        <f t="shared" si="497"/>
        <v>0</v>
      </c>
      <c r="BX715" s="353">
        <f t="shared" si="498"/>
        <v>0</v>
      </c>
      <c r="BY715" s="246">
        <f t="shared" si="499"/>
        <v>0</v>
      </c>
      <c r="BZ715" s="243">
        <f t="shared" si="500"/>
        <v>0</v>
      </c>
      <c r="CA715" s="243">
        <f t="shared" si="501"/>
        <v>0</v>
      </c>
      <c r="CB715" s="247">
        <f t="shared" si="502"/>
        <v>0</v>
      </c>
      <c r="CC715" s="246">
        <f t="shared" si="503"/>
        <v>0</v>
      </c>
      <c r="CD715" s="243">
        <f t="shared" si="504"/>
        <v>0</v>
      </c>
      <c r="CE715" s="243">
        <f t="shared" si="505"/>
        <v>0</v>
      </c>
      <c r="CF715" s="243">
        <f t="shared" si="506"/>
        <v>0</v>
      </c>
    </row>
    <row r="716" spans="1:84" ht="20.100000000000001" customHeight="1" x14ac:dyDescent="0.15">
      <c r="A716" s="252">
        <f>IF(A715="",ROW()-3-COUNTBLANK($A$4:$A715),A715+1)</f>
        <v>713</v>
      </c>
      <c r="B716" s="253">
        <f>IF(A716="","",IF(B715="",ROW()-3-COUNTBLANK($B$4:$B715),B715+1))</f>
        <v>713</v>
      </c>
      <c r="C716" s="239" t="str">
        <f t="shared" si="471"/>
        <v>S</v>
      </c>
      <c r="D716" s="240"/>
      <c r="E716" s="241" t="str">
        <f>IF(D716="","",COUNTIF($D$4:D716,D716))</f>
        <v/>
      </c>
      <c r="F716" s="310" t="str">
        <f>IF(D716="","",VLOOKUP(D716,'様式A-2'!$B$10:$E$434,4,0))</f>
        <v/>
      </c>
      <c r="G716" s="241"/>
      <c r="H716" s="241"/>
      <c r="I716" s="241"/>
      <c r="J716" s="241"/>
      <c r="K716" s="241"/>
      <c r="L716" s="346"/>
      <c r="M716" s="346"/>
      <c r="N716" s="346"/>
      <c r="O716" s="346"/>
      <c r="P716" s="388"/>
      <c r="Q716" s="242">
        <f t="shared" si="472"/>
        <v>0</v>
      </c>
      <c r="R716" s="243">
        <f t="shared" si="473"/>
        <v>0</v>
      </c>
      <c r="S716" s="243" t="str">
        <f t="shared" si="474"/>
        <v/>
      </c>
      <c r="T716" s="241"/>
      <c r="U716" s="241" t="str">
        <f t="shared" si="475"/>
        <v/>
      </c>
      <c r="V716" s="241" t="str">
        <f t="shared" si="467"/>
        <v/>
      </c>
      <c r="W716" s="241"/>
      <c r="X716" s="241"/>
      <c r="Y716" s="241" t="str">
        <f t="shared" si="476"/>
        <v/>
      </c>
      <c r="Z716" s="241" t="str">
        <f t="shared" si="477"/>
        <v/>
      </c>
      <c r="AA716" s="241" t="str">
        <f t="shared" si="468"/>
        <v/>
      </c>
      <c r="AB716" s="241" t="str">
        <f t="shared" si="478"/>
        <v/>
      </c>
      <c r="AC716" s="241" t="str">
        <f t="shared" si="479"/>
        <v/>
      </c>
      <c r="AD716" s="241" t="str">
        <f t="shared" si="480"/>
        <v/>
      </c>
      <c r="AE716" s="241" t="str">
        <f t="shared" si="469"/>
        <v/>
      </c>
      <c r="AF716" s="241" t="str">
        <f t="shared" si="470"/>
        <v/>
      </c>
      <c r="AG716" s="241"/>
      <c r="AH716" s="242" t="str">
        <f t="shared" si="508"/>
        <v/>
      </c>
      <c r="AI716" s="242" t="str">
        <f t="shared" si="481"/>
        <v/>
      </c>
      <c r="BG716" s="245">
        <f t="shared" si="482"/>
        <v>0</v>
      </c>
      <c r="BH716" s="242">
        <f t="shared" si="483"/>
        <v>0</v>
      </c>
      <c r="BI716" s="242">
        <f t="shared" si="484"/>
        <v>0</v>
      </c>
      <c r="BJ716" s="242">
        <f t="shared" si="485"/>
        <v>0</v>
      </c>
      <c r="BK716" s="351">
        <f t="shared" si="486"/>
        <v>0</v>
      </c>
      <c r="BL716" s="246">
        <f t="shared" si="487"/>
        <v>0</v>
      </c>
      <c r="BM716" s="243">
        <f t="shared" si="488"/>
        <v>0</v>
      </c>
      <c r="BN716" s="243">
        <f t="shared" si="489"/>
        <v>0</v>
      </c>
      <c r="BO716" s="247">
        <f t="shared" si="490"/>
        <v>0</v>
      </c>
      <c r="BP716" s="248">
        <f t="shared" si="491"/>
        <v>0</v>
      </c>
      <c r="BQ716" s="243">
        <f t="shared" si="492"/>
        <v>0</v>
      </c>
      <c r="BR716" s="243">
        <f t="shared" si="493"/>
        <v>0</v>
      </c>
      <c r="BS716" s="249">
        <f t="shared" si="494"/>
        <v>0</v>
      </c>
      <c r="BT716" s="255" t="str">
        <f t="shared" si="507"/>
        <v/>
      </c>
      <c r="BU716" s="350">
        <f t="shared" si="495"/>
        <v>0</v>
      </c>
      <c r="BV716" s="350">
        <f t="shared" si="496"/>
        <v>0</v>
      </c>
      <c r="BW716" s="350">
        <f t="shared" si="497"/>
        <v>0</v>
      </c>
      <c r="BX716" s="353">
        <f t="shared" si="498"/>
        <v>0</v>
      </c>
      <c r="BY716" s="246">
        <f t="shared" si="499"/>
        <v>0</v>
      </c>
      <c r="BZ716" s="243">
        <f t="shared" si="500"/>
        <v>0</v>
      </c>
      <c r="CA716" s="243">
        <f t="shared" si="501"/>
        <v>0</v>
      </c>
      <c r="CB716" s="247">
        <f t="shared" si="502"/>
        <v>0</v>
      </c>
      <c r="CC716" s="246">
        <f t="shared" si="503"/>
        <v>0</v>
      </c>
      <c r="CD716" s="243">
        <f t="shared" si="504"/>
        <v>0</v>
      </c>
      <c r="CE716" s="243">
        <f t="shared" si="505"/>
        <v>0</v>
      </c>
      <c r="CF716" s="243">
        <f t="shared" si="506"/>
        <v>0</v>
      </c>
    </row>
    <row r="717" spans="1:84" ht="20.100000000000001" customHeight="1" x14ac:dyDescent="0.15">
      <c r="A717" s="252">
        <f>IF(A716="",ROW()-3-COUNTBLANK($A$4:$A716),A716+1)</f>
        <v>714</v>
      </c>
      <c r="B717" s="253">
        <f>IF(A717="","",IF(B716="",ROW()-3-COUNTBLANK($B$4:$B716),B716+1))</f>
        <v>714</v>
      </c>
      <c r="C717" s="239" t="str">
        <f t="shared" si="471"/>
        <v>S</v>
      </c>
      <c r="D717" s="240"/>
      <c r="E717" s="241" t="str">
        <f>IF(D717="","",COUNTIF($D$4:D717,D717))</f>
        <v/>
      </c>
      <c r="F717" s="310" t="str">
        <f>IF(D717="","",VLOOKUP(D717,'様式A-2'!$B$10:$E$434,4,0))</f>
        <v/>
      </c>
      <c r="G717" s="241"/>
      <c r="H717" s="241"/>
      <c r="I717" s="241"/>
      <c r="J717" s="241"/>
      <c r="K717" s="241"/>
      <c r="L717" s="346"/>
      <c r="M717" s="346"/>
      <c r="N717" s="346"/>
      <c r="O717" s="346"/>
      <c r="P717" s="388"/>
      <c r="Q717" s="242">
        <f t="shared" si="472"/>
        <v>0</v>
      </c>
      <c r="R717" s="243">
        <f t="shared" si="473"/>
        <v>0</v>
      </c>
      <c r="S717" s="243" t="str">
        <f t="shared" si="474"/>
        <v/>
      </c>
      <c r="T717" s="241"/>
      <c r="U717" s="241" t="str">
        <f t="shared" si="475"/>
        <v/>
      </c>
      <c r="V717" s="241" t="str">
        <f t="shared" si="467"/>
        <v/>
      </c>
      <c r="W717" s="241"/>
      <c r="X717" s="241"/>
      <c r="Y717" s="241" t="str">
        <f t="shared" si="476"/>
        <v/>
      </c>
      <c r="Z717" s="241" t="str">
        <f t="shared" si="477"/>
        <v/>
      </c>
      <c r="AA717" s="241" t="str">
        <f t="shared" si="468"/>
        <v/>
      </c>
      <c r="AB717" s="241" t="str">
        <f t="shared" si="478"/>
        <v/>
      </c>
      <c r="AC717" s="241" t="str">
        <f t="shared" si="479"/>
        <v/>
      </c>
      <c r="AD717" s="241" t="str">
        <f t="shared" si="480"/>
        <v/>
      </c>
      <c r="AE717" s="241" t="str">
        <f t="shared" si="469"/>
        <v/>
      </c>
      <c r="AF717" s="241" t="str">
        <f t="shared" si="470"/>
        <v/>
      </c>
      <c r="AG717" s="241"/>
      <c r="AH717" s="242" t="str">
        <f t="shared" si="508"/>
        <v/>
      </c>
      <c r="AI717" s="242" t="str">
        <f t="shared" si="481"/>
        <v/>
      </c>
      <c r="BG717" s="245">
        <f t="shared" si="482"/>
        <v>0</v>
      </c>
      <c r="BH717" s="242">
        <f t="shared" si="483"/>
        <v>0</v>
      </c>
      <c r="BI717" s="242">
        <f t="shared" si="484"/>
        <v>0</v>
      </c>
      <c r="BJ717" s="242">
        <f t="shared" si="485"/>
        <v>0</v>
      </c>
      <c r="BK717" s="351">
        <f t="shared" si="486"/>
        <v>0</v>
      </c>
      <c r="BL717" s="246">
        <f t="shared" si="487"/>
        <v>0</v>
      </c>
      <c r="BM717" s="243">
        <f t="shared" si="488"/>
        <v>0</v>
      </c>
      <c r="BN717" s="243">
        <f t="shared" si="489"/>
        <v>0</v>
      </c>
      <c r="BO717" s="247">
        <f t="shared" si="490"/>
        <v>0</v>
      </c>
      <c r="BP717" s="248">
        <f t="shared" si="491"/>
        <v>0</v>
      </c>
      <c r="BQ717" s="243">
        <f t="shared" si="492"/>
        <v>0</v>
      </c>
      <c r="BR717" s="243">
        <f t="shared" si="493"/>
        <v>0</v>
      </c>
      <c r="BS717" s="249">
        <f t="shared" si="494"/>
        <v>0</v>
      </c>
      <c r="BT717" s="255" t="str">
        <f t="shared" si="507"/>
        <v/>
      </c>
      <c r="BU717" s="350">
        <f t="shared" si="495"/>
        <v>0</v>
      </c>
      <c r="BV717" s="350">
        <f t="shared" si="496"/>
        <v>0</v>
      </c>
      <c r="BW717" s="350">
        <f t="shared" si="497"/>
        <v>0</v>
      </c>
      <c r="BX717" s="353">
        <f t="shared" si="498"/>
        <v>0</v>
      </c>
      <c r="BY717" s="246">
        <f t="shared" si="499"/>
        <v>0</v>
      </c>
      <c r="BZ717" s="243">
        <f t="shared" si="500"/>
        <v>0</v>
      </c>
      <c r="CA717" s="243">
        <f t="shared" si="501"/>
        <v>0</v>
      </c>
      <c r="CB717" s="247">
        <f t="shared" si="502"/>
        <v>0</v>
      </c>
      <c r="CC717" s="246">
        <f t="shared" si="503"/>
        <v>0</v>
      </c>
      <c r="CD717" s="243">
        <f t="shared" si="504"/>
        <v>0</v>
      </c>
      <c r="CE717" s="243">
        <f t="shared" si="505"/>
        <v>0</v>
      </c>
      <c r="CF717" s="243">
        <f t="shared" si="506"/>
        <v>0</v>
      </c>
    </row>
    <row r="718" spans="1:84" ht="20.100000000000001" customHeight="1" x14ac:dyDescent="0.15">
      <c r="A718" s="252">
        <f>IF(A717="",ROW()-3-COUNTBLANK($A$4:$A717),A717+1)</f>
        <v>715</v>
      </c>
      <c r="B718" s="253">
        <f>IF(A718="","",IF(B717="",ROW()-3-COUNTBLANK($B$4:$B717),B717+1))</f>
        <v>715</v>
      </c>
      <c r="C718" s="239" t="str">
        <f t="shared" si="471"/>
        <v>S</v>
      </c>
      <c r="D718" s="240"/>
      <c r="E718" s="241" t="str">
        <f>IF(D718="","",COUNTIF($D$4:D718,D718))</f>
        <v/>
      </c>
      <c r="F718" s="310" t="str">
        <f>IF(D718="","",VLOOKUP(D718,'様式A-2'!$B$10:$E$434,4,0))</f>
        <v/>
      </c>
      <c r="G718" s="241"/>
      <c r="H718" s="241"/>
      <c r="I718" s="241"/>
      <c r="J718" s="241"/>
      <c r="K718" s="241"/>
      <c r="L718" s="346"/>
      <c r="M718" s="346"/>
      <c r="N718" s="346"/>
      <c r="O718" s="346"/>
      <c r="P718" s="388"/>
      <c r="Q718" s="242">
        <f t="shared" si="472"/>
        <v>0</v>
      </c>
      <c r="R718" s="243">
        <f t="shared" si="473"/>
        <v>0</v>
      </c>
      <c r="S718" s="243" t="str">
        <f t="shared" si="474"/>
        <v/>
      </c>
      <c r="T718" s="241"/>
      <c r="U718" s="241" t="str">
        <f t="shared" si="475"/>
        <v/>
      </c>
      <c r="V718" s="241" t="str">
        <f t="shared" si="467"/>
        <v/>
      </c>
      <c r="W718" s="241"/>
      <c r="X718" s="241"/>
      <c r="Y718" s="241" t="str">
        <f t="shared" si="476"/>
        <v/>
      </c>
      <c r="Z718" s="241" t="str">
        <f t="shared" si="477"/>
        <v/>
      </c>
      <c r="AA718" s="241" t="str">
        <f t="shared" si="468"/>
        <v/>
      </c>
      <c r="AB718" s="241" t="str">
        <f t="shared" si="478"/>
        <v/>
      </c>
      <c r="AC718" s="241" t="str">
        <f t="shared" si="479"/>
        <v/>
      </c>
      <c r="AD718" s="241" t="str">
        <f t="shared" si="480"/>
        <v/>
      </c>
      <c r="AE718" s="241" t="str">
        <f t="shared" si="469"/>
        <v/>
      </c>
      <c r="AF718" s="241" t="str">
        <f t="shared" si="470"/>
        <v/>
      </c>
      <c r="AG718" s="241"/>
      <c r="AH718" s="242" t="str">
        <f t="shared" si="508"/>
        <v/>
      </c>
      <c r="AI718" s="242" t="str">
        <f t="shared" si="481"/>
        <v/>
      </c>
      <c r="BG718" s="245">
        <f t="shared" si="482"/>
        <v>0</v>
      </c>
      <c r="BH718" s="242">
        <f t="shared" si="483"/>
        <v>0</v>
      </c>
      <c r="BI718" s="242">
        <f t="shared" si="484"/>
        <v>0</v>
      </c>
      <c r="BJ718" s="242">
        <f t="shared" si="485"/>
        <v>0</v>
      </c>
      <c r="BK718" s="351">
        <f t="shared" si="486"/>
        <v>0</v>
      </c>
      <c r="BL718" s="246">
        <f t="shared" si="487"/>
        <v>0</v>
      </c>
      <c r="BM718" s="243">
        <f t="shared" si="488"/>
        <v>0</v>
      </c>
      <c r="BN718" s="243">
        <f t="shared" si="489"/>
        <v>0</v>
      </c>
      <c r="BO718" s="247">
        <f t="shared" si="490"/>
        <v>0</v>
      </c>
      <c r="BP718" s="248">
        <f t="shared" si="491"/>
        <v>0</v>
      </c>
      <c r="BQ718" s="243">
        <f t="shared" si="492"/>
        <v>0</v>
      </c>
      <c r="BR718" s="243">
        <f t="shared" si="493"/>
        <v>0</v>
      </c>
      <c r="BS718" s="249">
        <f t="shared" si="494"/>
        <v>0</v>
      </c>
      <c r="BT718" s="255" t="str">
        <f t="shared" si="507"/>
        <v/>
      </c>
      <c r="BU718" s="350">
        <f t="shared" si="495"/>
        <v>0</v>
      </c>
      <c r="BV718" s="350">
        <f t="shared" si="496"/>
        <v>0</v>
      </c>
      <c r="BW718" s="350">
        <f t="shared" si="497"/>
        <v>0</v>
      </c>
      <c r="BX718" s="353">
        <f t="shared" si="498"/>
        <v>0</v>
      </c>
      <c r="BY718" s="246">
        <f t="shared" si="499"/>
        <v>0</v>
      </c>
      <c r="BZ718" s="243">
        <f t="shared" si="500"/>
        <v>0</v>
      </c>
      <c r="CA718" s="243">
        <f t="shared" si="501"/>
        <v>0</v>
      </c>
      <c r="CB718" s="247">
        <f t="shared" si="502"/>
        <v>0</v>
      </c>
      <c r="CC718" s="246">
        <f t="shared" si="503"/>
        <v>0</v>
      </c>
      <c r="CD718" s="243">
        <f t="shared" si="504"/>
        <v>0</v>
      </c>
      <c r="CE718" s="243">
        <f t="shared" si="505"/>
        <v>0</v>
      </c>
      <c r="CF718" s="243">
        <f t="shared" si="506"/>
        <v>0</v>
      </c>
    </row>
    <row r="719" spans="1:84" ht="20.100000000000001" customHeight="1" x14ac:dyDescent="0.15">
      <c r="A719" s="252">
        <f>IF(A718="",ROW()-3-COUNTBLANK($A$4:$A718),A718+1)</f>
        <v>716</v>
      </c>
      <c r="B719" s="253">
        <f>IF(A719="","",IF(B718="",ROW()-3-COUNTBLANK($B$4:$B718),B718+1))</f>
        <v>716</v>
      </c>
      <c r="C719" s="239" t="str">
        <f t="shared" si="471"/>
        <v>S</v>
      </c>
      <c r="D719" s="240"/>
      <c r="E719" s="241" t="str">
        <f>IF(D719="","",COUNTIF($D$4:D719,D719))</f>
        <v/>
      </c>
      <c r="F719" s="310" t="str">
        <f>IF(D719="","",VLOOKUP(D719,'様式A-2'!$B$10:$E$434,4,0))</f>
        <v/>
      </c>
      <c r="G719" s="241"/>
      <c r="H719" s="241"/>
      <c r="I719" s="241"/>
      <c r="J719" s="241"/>
      <c r="K719" s="241"/>
      <c r="L719" s="346"/>
      <c r="M719" s="346"/>
      <c r="N719" s="346"/>
      <c r="O719" s="346"/>
      <c r="P719" s="388"/>
      <c r="Q719" s="242">
        <f t="shared" si="472"/>
        <v>0</v>
      </c>
      <c r="R719" s="243">
        <f t="shared" si="473"/>
        <v>0</v>
      </c>
      <c r="S719" s="243" t="str">
        <f t="shared" si="474"/>
        <v/>
      </c>
      <c r="T719" s="241"/>
      <c r="U719" s="241" t="str">
        <f t="shared" si="475"/>
        <v/>
      </c>
      <c r="V719" s="241" t="str">
        <f t="shared" ref="V719:V782" si="509">IF(D719="","",IF(U719="対策区分判定Ⅳ","Ⅳ",IF(U719="対策区分判定Ⅲ","Ⅲ",IF(OR(U719="対策区分判定Ⅱa",U719="対策区分判定Ⅱb"),"Ⅱ",IF(U719="対策区分判定Ⅰ","Ⅰ","－")))))</f>
        <v/>
      </c>
      <c r="W719" s="241"/>
      <c r="X719" s="241"/>
      <c r="Y719" s="241" t="str">
        <f t="shared" si="476"/>
        <v/>
      </c>
      <c r="Z719" s="241" t="str">
        <f t="shared" si="477"/>
        <v/>
      </c>
      <c r="AA719" s="241" t="str">
        <f t="shared" si="468"/>
        <v/>
      </c>
      <c r="AB719" s="241" t="str">
        <f t="shared" si="478"/>
        <v/>
      </c>
      <c r="AC719" s="241" t="str">
        <f t="shared" si="479"/>
        <v/>
      </c>
      <c r="AD719" s="241" t="str">
        <f t="shared" si="480"/>
        <v/>
      </c>
      <c r="AE719" s="241" t="str">
        <f t="shared" si="469"/>
        <v/>
      </c>
      <c r="AF719" s="241" t="str">
        <f t="shared" si="470"/>
        <v/>
      </c>
      <c r="AG719" s="241"/>
      <c r="AH719" s="242" t="str">
        <f t="shared" si="508"/>
        <v/>
      </c>
      <c r="AI719" s="242" t="str">
        <f t="shared" si="481"/>
        <v/>
      </c>
      <c r="BG719" s="245">
        <f t="shared" si="482"/>
        <v>0</v>
      </c>
      <c r="BH719" s="242">
        <f t="shared" si="483"/>
        <v>0</v>
      </c>
      <c r="BI719" s="242">
        <f t="shared" si="484"/>
        <v>0</v>
      </c>
      <c r="BJ719" s="242">
        <f t="shared" si="485"/>
        <v>0</v>
      </c>
      <c r="BK719" s="351">
        <f t="shared" si="486"/>
        <v>0</v>
      </c>
      <c r="BL719" s="246">
        <f t="shared" si="487"/>
        <v>0</v>
      </c>
      <c r="BM719" s="243">
        <f t="shared" si="488"/>
        <v>0</v>
      </c>
      <c r="BN719" s="243">
        <f t="shared" si="489"/>
        <v>0</v>
      </c>
      <c r="BO719" s="247">
        <f t="shared" si="490"/>
        <v>0</v>
      </c>
      <c r="BP719" s="248">
        <f t="shared" si="491"/>
        <v>0</v>
      </c>
      <c r="BQ719" s="243">
        <f t="shared" si="492"/>
        <v>0</v>
      </c>
      <c r="BR719" s="243">
        <f t="shared" si="493"/>
        <v>0</v>
      </c>
      <c r="BS719" s="249">
        <f t="shared" si="494"/>
        <v>0</v>
      </c>
      <c r="BT719" s="255" t="str">
        <f t="shared" si="507"/>
        <v/>
      </c>
      <c r="BU719" s="350">
        <f t="shared" si="495"/>
        <v>0</v>
      </c>
      <c r="BV719" s="350">
        <f t="shared" si="496"/>
        <v>0</v>
      </c>
      <c r="BW719" s="350">
        <f t="shared" si="497"/>
        <v>0</v>
      </c>
      <c r="BX719" s="353">
        <f t="shared" si="498"/>
        <v>0</v>
      </c>
      <c r="BY719" s="246">
        <f t="shared" si="499"/>
        <v>0</v>
      </c>
      <c r="BZ719" s="243">
        <f t="shared" si="500"/>
        <v>0</v>
      </c>
      <c r="CA719" s="243">
        <f t="shared" si="501"/>
        <v>0</v>
      </c>
      <c r="CB719" s="247">
        <f t="shared" si="502"/>
        <v>0</v>
      </c>
      <c r="CC719" s="246">
        <f t="shared" si="503"/>
        <v>0</v>
      </c>
      <c r="CD719" s="243">
        <f t="shared" si="504"/>
        <v>0</v>
      </c>
      <c r="CE719" s="243">
        <f t="shared" si="505"/>
        <v>0</v>
      </c>
      <c r="CF719" s="243">
        <f t="shared" si="506"/>
        <v>0</v>
      </c>
    </row>
    <row r="720" spans="1:84" ht="20.100000000000001" customHeight="1" x14ac:dyDescent="0.15">
      <c r="A720" s="252">
        <f>IF(A719="",ROW()-3-COUNTBLANK($A$4:$A719),A719+1)</f>
        <v>717</v>
      </c>
      <c r="B720" s="253">
        <f>IF(A720="","",IF(B719="",ROW()-3-COUNTBLANK($B$4:$B719),B719+1))</f>
        <v>717</v>
      </c>
      <c r="C720" s="239" t="str">
        <f t="shared" si="471"/>
        <v>S</v>
      </c>
      <c r="D720" s="240"/>
      <c r="E720" s="241" t="str">
        <f>IF(D720="","",COUNTIF($D$4:D720,D720))</f>
        <v/>
      </c>
      <c r="F720" s="310" t="str">
        <f>IF(D720="","",VLOOKUP(D720,'様式A-2'!$B$10:$E$434,4,0))</f>
        <v/>
      </c>
      <c r="G720" s="241"/>
      <c r="H720" s="241"/>
      <c r="I720" s="241"/>
      <c r="J720" s="241"/>
      <c r="K720" s="241"/>
      <c r="L720" s="346"/>
      <c r="M720" s="346"/>
      <c r="N720" s="346"/>
      <c r="O720" s="346"/>
      <c r="P720" s="388"/>
      <c r="Q720" s="242">
        <f t="shared" si="472"/>
        <v>0</v>
      </c>
      <c r="R720" s="243">
        <f t="shared" si="473"/>
        <v>0</v>
      </c>
      <c r="S720" s="243" t="str">
        <f t="shared" si="474"/>
        <v/>
      </c>
      <c r="T720" s="241"/>
      <c r="U720" s="241" t="str">
        <f t="shared" si="475"/>
        <v/>
      </c>
      <c r="V720" s="241" t="str">
        <f t="shared" si="509"/>
        <v/>
      </c>
      <c r="W720" s="241"/>
      <c r="X720" s="241"/>
      <c r="Y720" s="241" t="str">
        <f t="shared" si="476"/>
        <v/>
      </c>
      <c r="Z720" s="241" t="str">
        <f t="shared" si="477"/>
        <v/>
      </c>
      <c r="AA720" s="241" t="str">
        <f t="shared" si="468"/>
        <v/>
      </c>
      <c r="AB720" s="241" t="str">
        <f t="shared" si="478"/>
        <v/>
      </c>
      <c r="AC720" s="241" t="str">
        <f t="shared" si="479"/>
        <v/>
      </c>
      <c r="AD720" s="241" t="str">
        <f t="shared" si="480"/>
        <v/>
      </c>
      <c r="AE720" s="241" t="str">
        <f t="shared" si="469"/>
        <v/>
      </c>
      <c r="AF720" s="241" t="str">
        <f t="shared" si="470"/>
        <v/>
      </c>
      <c r="AG720" s="241"/>
      <c r="AH720" s="242" t="str">
        <f t="shared" si="508"/>
        <v/>
      </c>
      <c r="AI720" s="242" t="str">
        <f t="shared" si="481"/>
        <v/>
      </c>
      <c r="BG720" s="245">
        <f t="shared" si="482"/>
        <v>0</v>
      </c>
      <c r="BH720" s="242">
        <f t="shared" si="483"/>
        <v>0</v>
      </c>
      <c r="BI720" s="242">
        <f t="shared" si="484"/>
        <v>0</v>
      </c>
      <c r="BJ720" s="242">
        <f t="shared" si="485"/>
        <v>0</v>
      </c>
      <c r="BK720" s="351">
        <f t="shared" si="486"/>
        <v>0</v>
      </c>
      <c r="BL720" s="246">
        <f t="shared" si="487"/>
        <v>0</v>
      </c>
      <c r="BM720" s="243">
        <f t="shared" si="488"/>
        <v>0</v>
      </c>
      <c r="BN720" s="243">
        <f t="shared" si="489"/>
        <v>0</v>
      </c>
      <c r="BO720" s="247">
        <f t="shared" si="490"/>
        <v>0</v>
      </c>
      <c r="BP720" s="248">
        <f t="shared" si="491"/>
        <v>0</v>
      </c>
      <c r="BQ720" s="243">
        <f t="shared" si="492"/>
        <v>0</v>
      </c>
      <c r="BR720" s="243">
        <f t="shared" si="493"/>
        <v>0</v>
      </c>
      <c r="BS720" s="249">
        <f t="shared" si="494"/>
        <v>0</v>
      </c>
      <c r="BT720" s="255" t="str">
        <f t="shared" si="507"/>
        <v/>
      </c>
      <c r="BU720" s="350">
        <f t="shared" si="495"/>
        <v>0</v>
      </c>
      <c r="BV720" s="350">
        <f t="shared" si="496"/>
        <v>0</v>
      </c>
      <c r="BW720" s="350">
        <f t="shared" si="497"/>
        <v>0</v>
      </c>
      <c r="BX720" s="353">
        <f t="shared" si="498"/>
        <v>0</v>
      </c>
      <c r="BY720" s="246">
        <f t="shared" si="499"/>
        <v>0</v>
      </c>
      <c r="BZ720" s="243">
        <f t="shared" si="500"/>
        <v>0</v>
      </c>
      <c r="CA720" s="243">
        <f t="shared" si="501"/>
        <v>0</v>
      </c>
      <c r="CB720" s="247">
        <f t="shared" si="502"/>
        <v>0</v>
      </c>
      <c r="CC720" s="246">
        <f t="shared" si="503"/>
        <v>0</v>
      </c>
      <c r="CD720" s="243">
        <f t="shared" si="504"/>
        <v>0</v>
      </c>
      <c r="CE720" s="243">
        <f t="shared" si="505"/>
        <v>0</v>
      </c>
      <c r="CF720" s="243">
        <f t="shared" si="506"/>
        <v>0</v>
      </c>
    </row>
    <row r="721" spans="1:84" ht="20.100000000000001" customHeight="1" x14ac:dyDescent="0.15">
      <c r="A721" s="252">
        <f>IF(A720="",ROW()-3-COUNTBLANK($A$4:$A720),A720+1)</f>
        <v>718</v>
      </c>
      <c r="B721" s="253">
        <f>IF(A721="","",IF(B720="",ROW()-3-COUNTBLANK($B$4:$B720),B720+1))</f>
        <v>718</v>
      </c>
      <c r="C721" s="239" t="str">
        <f t="shared" si="471"/>
        <v>S</v>
      </c>
      <c r="D721" s="240"/>
      <c r="E721" s="241" t="str">
        <f>IF(D721="","",COUNTIF($D$4:D721,D721))</f>
        <v/>
      </c>
      <c r="F721" s="310" t="str">
        <f>IF(D721="","",VLOOKUP(D721,'様式A-2'!$B$10:$E$434,4,0))</f>
        <v/>
      </c>
      <c r="G721" s="241"/>
      <c r="H721" s="241"/>
      <c r="I721" s="241"/>
      <c r="J721" s="241"/>
      <c r="K721" s="241"/>
      <c r="L721" s="346"/>
      <c r="M721" s="346"/>
      <c r="N721" s="346"/>
      <c r="O721" s="346"/>
      <c r="P721" s="388"/>
      <c r="Q721" s="242">
        <f t="shared" si="472"/>
        <v>0</v>
      </c>
      <c r="R721" s="243">
        <f t="shared" si="473"/>
        <v>0</v>
      </c>
      <c r="S721" s="243" t="str">
        <f t="shared" si="474"/>
        <v/>
      </c>
      <c r="T721" s="241"/>
      <c r="U721" s="241" t="str">
        <f t="shared" si="475"/>
        <v/>
      </c>
      <c r="V721" s="241" t="str">
        <f t="shared" si="509"/>
        <v/>
      </c>
      <c r="W721" s="241"/>
      <c r="X721" s="241"/>
      <c r="Y721" s="241" t="str">
        <f t="shared" si="476"/>
        <v/>
      </c>
      <c r="Z721" s="241" t="str">
        <f t="shared" si="477"/>
        <v/>
      </c>
      <c r="AA721" s="241" t="str">
        <f t="shared" si="468"/>
        <v/>
      </c>
      <c r="AB721" s="241" t="str">
        <f t="shared" si="478"/>
        <v/>
      </c>
      <c r="AC721" s="241" t="str">
        <f t="shared" si="479"/>
        <v/>
      </c>
      <c r="AD721" s="241" t="str">
        <f t="shared" si="480"/>
        <v/>
      </c>
      <c r="AE721" s="241" t="str">
        <f t="shared" si="469"/>
        <v/>
      </c>
      <c r="AF721" s="241" t="str">
        <f t="shared" si="470"/>
        <v/>
      </c>
      <c r="AG721" s="241"/>
      <c r="AH721" s="242" t="str">
        <f t="shared" si="508"/>
        <v/>
      </c>
      <c r="AI721" s="242" t="str">
        <f t="shared" si="481"/>
        <v/>
      </c>
      <c r="BG721" s="245">
        <f t="shared" si="482"/>
        <v>0</v>
      </c>
      <c r="BH721" s="242">
        <f t="shared" si="483"/>
        <v>0</v>
      </c>
      <c r="BI721" s="242">
        <f t="shared" si="484"/>
        <v>0</v>
      </c>
      <c r="BJ721" s="242">
        <f t="shared" si="485"/>
        <v>0</v>
      </c>
      <c r="BK721" s="351">
        <f t="shared" si="486"/>
        <v>0</v>
      </c>
      <c r="BL721" s="246">
        <f t="shared" si="487"/>
        <v>0</v>
      </c>
      <c r="BM721" s="243">
        <f t="shared" si="488"/>
        <v>0</v>
      </c>
      <c r="BN721" s="243">
        <f t="shared" si="489"/>
        <v>0</v>
      </c>
      <c r="BO721" s="247">
        <f t="shared" si="490"/>
        <v>0</v>
      </c>
      <c r="BP721" s="248">
        <f t="shared" si="491"/>
        <v>0</v>
      </c>
      <c r="BQ721" s="243">
        <f t="shared" si="492"/>
        <v>0</v>
      </c>
      <c r="BR721" s="243">
        <f t="shared" si="493"/>
        <v>0</v>
      </c>
      <c r="BS721" s="249">
        <f t="shared" si="494"/>
        <v>0</v>
      </c>
      <c r="BT721" s="255" t="str">
        <f t="shared" si="507"/>
        <v/>
      </c>
      <c r="BU721" s="350">
        <f t="shared" si="495"/>
        <v>0</v>
      </c>
      <c r="BV721" s="350">
        <f t="shared" si="496"/>
        <v>0</v>
      </c>
      <c r="BW721" s="350">
        <f t="shared" si="497"/>
        <v>0</v>
      </c>
      <c r="BX721" s="353">
        <f t="shared" si="498"/>
        <v>0</v>
      </c>
      <c r="BY721" s="246">
        <f t="shared" si="499"/>
        <v>0</v>
      </c>
      <c r="BZ721" s="243">
        <f t="shared" si="500"/>
        <v>0</v>
      </c>
      <c r="CA721" s="243">
        <f t="shared" si="501"/>
        <v>0</v>
      </c>
      <c r="CB721" s="247">
        <f t="shared" si="502"/>
        <v>0</v>
      </c>
      <c r="CC721" s="246">
        <f t="shared" si="503"/>
        <v>0</v>
      </c>
      <c r="CD721" s="243">
        <f t="shared" si="504"/>
        <v>0</v>
      </c>
      <c r="CE721" s="243">
        <f t="shared" si="505"/>
        <v>0</v>
      </c>
      <c r="CF721" s="243">
        <f t="shared" si="506"/>
        <v>0</v>
      </c>
    </row>
    <row r="722" spans="1:84" ht="20.100000000000001" customHeight="1" x14ac:dyDescent="0.15">
      <c r="A722" s="252">
        <f>IF(A721="",ROW()-3-COUNTBLANK($A$4:$A721),A721+1)</f>
        <v>719</v>
      </c>
      <c r="B722" s="253">
        <f>IF(A722="","",IF(B721="",ROW()-3-COUNTBLANK($B$4:$B721),B721+1))</f>
        <v>719</v>
      </c>
      <c r="C722" s="239" t="str">
        <f t="shared" si="471"/>
        <v>S</v>
      </c>
      <c r="D722" s="240"/>
      <c r="E722" s="241" t="str">
        <f>IF(D722="","",COUNTIF($D$4:D722,D722))</f>
        <v/>
      </c>
      <c r="F722" s="310" t="str">
        <f>IF(D722="","",VLOOKUP(D722,'様式A-2'!$B$10:$E$434,4,0))</f>
        <v/>
      </c>
      <c r="G722" s="241"/>
      <c r="H722" s="241"/>
      <c r="I722" s="241"/>
      <c r="J722" s="241"/>
      <c r="K722" s="241"/>
      <c r="L722" s="346"/>
      <c r="M722" s="346"/>
      <c r="N722" s="346"/>
      <c r="O722" s="346"/>
      <c r="P722" s="388"/>
      <c r="Q722" s="242">
        <f t="shared" si="472"/>
        <v>0</v>
      </c>
      <c r="R722" s="243">
        <f t="shared" si="473"/>
        <v>0</v>
      </c>
      <c r="S722" s="243" t="str">
        <f t="shared" si="474"/>
        <v/>
      </c>
      <c r="T722" s="241"/>
      <c r="U722" s="241" t="str">
        <f t="shared" si="475"/>
        <v/>
      </c>
      <c r="V722" s="241" t="str">
        <f t="shared" si="509"/>
        <v/>
      </c>
      <c r="W722" s="241"/>
      <c r="X722" s="241"/>
      <c r="Y722" s="241" t="str">
        <f t="shared" si="476"/>
        <v/>
      </c>
      <c r="Z722" s="241" t="str">
        <f t="shared" si="477"/>
        <v/>
      </c>
      <c r="AA722" s="241" t="str">
        <f t="shared" si="468"/>
        <v/>
      </c>
      <c r="AB722" s="241" t="str">
        <f t="shared" si="478"/>
        <v/>
      </c>
      <c r="AC722" s="241" t="str">
        <f t="shared" si="479"/>
        <v/>
      </c>
      <c r="AD722" s="241" t="str">
        <f t="shared" si="480"/>
        <v/>
      </c>
      <c r="AE722" s="241" t="str">
        <f t="shared" si="469"/>
        <v/>
      </c>
      <c r="AF722" s="241" t="str">
        <f t="shared" si="470"/>
        <v/>
      </c>
      <c r="AG722" s="241"/>
      <c r="AH722" s="242" t="str">
        <f t="shared" si="508"/>
        <v/>
      </c>
      <c r="AI722" s="242" t="str">
        <f t="shared" si="481"/>
        <v/>
      </c>
      <c r="BG722" s="245">
        <f t="shared" si="482"/>
        <v>0</v>
      </c>
      <c r="BH722" s="242">
        <f t="shared" si="483"/>
        <v>0</v>
      </c>
      <c r="BI722" s="242">
        <f t="shared" si="484"/>
        <v>0</v>
      </c>
      <c r="BJ722" s="242">
        <f t="shared" si="485"/>
        <v>0</v>
      </c>
      <c r="BK722" s="351">
        <f t="shared" si="486"/>
        <v>0</v>
      </c>
      <c r="BL722" s="246">
        <f t="shared" si="487"/>
        <v>0</v>
      </c>
      <c r="BM722" s="243">
        <f t="shared" si="488"/>
        <v>0</v>
      </c>
      <c r="BN722" s="243">
        <f t="shared" si="489"/>
        <v>0</v>
      </c>
      <c r="BO722" s="247">
        <f t="shared" si="490"/>
        <v>0</v>
      </c>
      <c r="BP722" s="248">
        <f t="shared" si="491"/>
        <v>0</v>
      </c>
      <c r="BQ722" s="243">
        <f t="shared" si="492"/>
        <v>0</v>
      </c>
      <c r="BR722" s="243">
        <f t="shared" si="493"/>
        <v>0</v>
      </c>
      <c r="BS722" s="249">
        <f t="shared" si="494"/>
        <v>0</v>
      </c>
      <c r="BT722" s="255" t="str">
        <f t="shared" si="507"/>
        <v/>
      </c>
      <c r="BU722" s="350">
        <f t="shared" si="495"/>
        <v>0</v>
      </c>
      <c r="BV722" s="350">
        <f t="shared" si="496"/>
        <v>0</v>
      </c>
      <c r="BW722" s="350">
        <f t="shared" si="497"/>
        <v>0</v>
      </c>
      <c r="BX722" s="353">
        <f t="shared" si="498"/>
        <v>0</v>
      </c>
      <c r="BY722" s="246">
        <f t="shared" si="499"/>
        <v>0</v>
      </c>
      <c r="BZ722" s="243">
        <f t="shared" si="500"/>
        <v>0</v>
      </c>
      <c r="CA722" s="243">
        <f t="shared" si="501"/>
        <v>0</v>
      </c>
      <c r="CB722" s="247">
        <f t="shared" si="502"/>
        <v>0</v>
      </c>
      <c r="CC722" s="246">
        <f t="shared" si="503"/>
        <v>0</v>
      </c>
      <c r="CD722" s="243">
        <f t="shared" si="504"/>
        <v>0</v>
      </c>
      <c r="CE722" s="243">
        <f t="shared" si="505"/>
        <v>0</v>
      </c>
      <c r="CF722" s="243">
        <f t="shared" si="506"/>
        <v>0</v>
      </c>
    </row>
    <row r="723" spans="1:84" ht="20.100000000000001" customHeight="1" x14ac:dyDescent="0.15">
      <c r="A723" s="252">
        <f>IF(A722="",ROW()-3-COUNTBLANK($A$4:$A722),A722+1)</f>
        <v>720</v>
      </c>
      <c r="B723" s="253">
        <f>IF(A723="","",IF(B722="",ROW()-3-COUNTBLANK($B$4:$B722),B722+1))</f>
        <v>720</v>
      </c>
      <c r="C723" s="239" t="str">
        <f t="shared" si="471"/>
        <v>S</v>
      </c>
      <c r="D723" s="240"/>
      <c r="E723" s="241" t="str">
        <f>IF(D723="","",COUNTIF($D$4:D723,D723))</f>
        <v/>
      </c>
      <c r="F723" s="310" t="str">
        <f>IF(D723="","",VLOOKUP(D723,'様式A-2'!$B$10:$E$434,4,0))</f>
        <v/>
      </c>
      <c r="G723" s="241"/>
      <c r="H723" s="241"/>
      <c r="I723" s="241"/>
      <c r="J723" s="241"/>
      <c r="K723" s="241"/>
      <c r="L723" s="346"/>
      <c r="M723" s="346"/>
      <c r="N723" s="346"/>
      <c r="O723" s="346"/>
      <c r="P723" s="388"/>
      <c r="Q723" s="242">
        <f t="shared" si="472"/>
        <v>0</v>
      </c>
      <c r="R723" s="243">
        <f t="shared" si="473"/>
        <v>0</v>
      </c>
      <c r="S723" s="243" t="str">
        <f t="shared" si="474"/>
        <v/>
      </c>
      <c r="T723" s="241"/>
      <c r="U723" s="241" t="str">
        <f t="shared" si="475"/>
        <v/>
      </c>
      <c r="V723" s="241" t="str">
        <f t="shared" si="509"/>
        <v/>
      </c>
      <c r="W723" s="241"/>
      <c r="X723" s="241"/>
      <c r="Y723" s="241" t="str">
        <f t="shared" si="476"/>
        <v/>
      </c>
      <c r="Z723" s="241" t="str">
        <f t="shared" si="477"/>
        <v/>
      </c>
      <c r="AA723" s="241" t="str">
        <f t="shared" si="468"/>
        <v/>
      </c>
      <c r="AB723" s="241" t="str">
        <f t="shared" si="478"/>
        <v/>
      </c>
      <c r="AC723" s="241" t="str">
        <f t="shared" si="479"/>
        <v/>
      </c>
      <c r="AD723" s="241" t="str">
        <f t="shared" si="480"/>
        <v/>
      </c>
      <c r="AE723" s="241" t="str">
        <f t="shared" si="469"/>
        <v/>
      </c>
      <c r="AF723" s="241" t="str">
        <f t="shared" si="470"/>
        <v/>
      </c>
      <c r="AG723" s="241"/>
      <c r="AH723" s="242" t="str">
        <f t="shared" si="508"/>
        <v/>
      </c>
      <c r="AI723" s="242" t="str">
        <f t="shared" si="481"/>
        <v/>
      </c>
      <c r="BG723" s="245">
        <f t="shared" si="482"/>
        <v>0</v>
      </c>
      <c r="BH723" s="242">
        <f t="shared" si="483"/>
        <v>0</v>
      </c>
      <c r="BI723" s="242">
        <f t="shared" si="484"/>
        <v>0</v>
      </c>
      <c r="BJ723" s="242">
        <f t="shared" si="485"/>
        <v>0</v>
      </c>
      <c r="BK723" s="351">
        <f t="shared" si="486"/>
        <v>0</v>
      </c>
      <c r="BL723" s="246">
        <f t="shared" si="487"/>
        <v>0</v>
      </c>
      <c r="BM723" s="243">
        <f t="shared" si="488"/>
        <v>0</v>
      </c>
      <c r="BN723" s="243">
        <f t="shared" si="489"/>
        <v>0</v>
      </c>
      <c r="BO723" s="247">
        <f t="shared" si="490"/>
        <v>0</v>
      </c>
      <c r="BP723" s="248">
        <f t="shared" si="491"/>
        <v>0</v>
      </c>
      <c r="BQ723" s="243">
        <f t="shared" si="492"/>
        <v>0</v>
      </c>
      <c r="BR723" s="243">
        <f t="shared" si="493"/>
        <v>0</v>
      </c>
      <c r="BS723" s="249">
        <f t="shared" si="494"/>
        <v>0</v>
      </c>
      <c r="BT723" s="255" t="str">
        <f t="shared" si="507"/>
        <v/>
      </c>
      <c r="BU723" s="350">
        <f t="shared" si="495"/>
        <v>0</v>
      </c>
      <c r="BV723" s="350">
        <f t="shared" si="496"/>
        <v>0</v>
      </c>
      <c r="BW723" s="350">
        <f t="shared" si="497"/>
        <v>0</v>
      </c>
      <c r="BX723" s="353">
        <f t="shared" si="498"/>
        <v>0</v>
      </c>
      <c r="BY723" s="246">
        <f t="shared" si="499"/>
        <v>0</v>
      </c>
      <c r="BZ723" s="243">
        <f t="shared" si="500"/>
        <v>0</v>
      </c>
      <c r="CA723" s="243">
        <f t="shared" si="501"/>
        <v>0</v>
      </c>
      <c r="CB723" s="247">
        <f t="shared" si="502"/>
        <v>0</v>
      </c>
      <c r="CC723" s="246">
        <f t="shared" si="503"/>
        <v>0</v>
      </c>
      <c r="CD723" s="243">
        <f t="shared" si="504"/>
        <v>0</v>
      </c>
      <c r="CE723" s="243">
        <f t="shared" si="505"/>
        <v>0</v>
      </c>
      <c r="CF723" s="243">
        <f t="shared" si="506"/>
        <v>0</v>
      </c>
    </row>
    <row r="724" spans="1:84" ht="20.100000000000001" customHeight="1" x14ac:dyDescent="0.15">
      <c r="A724" s="252">
        <f>IF(A723="",ROW()-3-COUNTBLANK($A$4:$A723),A723+1)</f>
        <v>721</v>
      </c>
      <c r="B724" s="253">
        <f>IF(A724="","",IF(B723="",ROW()-3-COUNTBLANK($B$4:$B723),B723+1))</f>
        <v>721</v>
      </c>
      <c r="C724" s="239" t="str">
        <f t="shared" si="471"/>
        <v>S</v>
      </c>
      <c r="D724" s="240"/>
      <c r="E724" s="241" t="str">
        <f>IF(D724="","",COUNTIF($D$4:D724,D724))</f>
        <v/>
      </c>
      <c r="F724" s="310" t="str">
        <f>IF(D724="","",VLOOKUP(D724,'様式A-2'!$B$10:$E$434,4,0))</f>
        <v/>
      </c>
      <c r="G724" s="241"/>
      <c r="H724" s="241"/>
      <c r="I724" s="241"/>
      <c r="J724" s="241"/>
      <c r="K724" s="241"/>
      <c r="L724" s="346"/>
      <c r="M724" s="346"/>
      <c r="N724" s="346"/>
      <c r="O724" s="346"/>
      <c r="P724" s="388"/>
      <c r="Q724" s="242">
        <f t="shared" si="472"/>
        <v>0</v>
      </c>
      <c r="R724" s="243">
        <f t="shared" si="473"/>
        <v>0</v>
      </c>
      <c r="S724" s="243" t="str">
        <f t="shared" si="474"/>
        <v/>
      </c>
      <c r="T724" s="241"/>
      <c r="U724" s="241" t="str">
        <f t="shared" si="475"/>
        <v/>
      </c>
      <c r="V724" s="241" t="str">
        <f t="shared" si="509"/>
        <v/>
      </c>
      <c r="W724" s="241"/>
      <c r="X724" s="241"/>
      <c r="Y724" s="241" t="str">
        <f t="shared" si="476"/>
        <v/>
      </c>
      <c r="Z724" s="241" t="str">
        <f t="shared" si="477"/>
        <v/>
      </c>
      <c r="AA724" s="241" t="str">
        <f t="shared" si="468"/>
        <v/>
      </c>
      <c r="AB724" s="241" t="str">
        <f t="shared" si="478"/>
        <v/>
      </c>
      <c r="AC724" s="241" t="str">
        <f t="shared" si="479"/>
        <v/>
      </c>
      <c r="AD724" s="241" t="str">
        <f t="shared" si="480"/>
        <v/>
      </c>
      <c r="AE724" s="241" t="str">
        <f t="shared" si="469"/>
        <v/>
      </c>
      <c r="AF724" s="241" t="str">
        <f t="shared" si="470"/>
        <v/>
      </c>
      <c r="AG724" s="241"/>
      <c r="AH724" s="242" t="str">
        <f t="shared" si="508"/>
        <v/>
      </c>
      <c r="AI724" s="242" t="str">
        <f t="shared" si="481"/>
        <v/>
      </c>
      <c r="BG724" s="245">
        <f t="shared" si="482"/>
        <v>0</v>
      </c>
      <c r="BH724" s="242">
        <f t="shared" si="483"/>
        <v>0</v>
      </c>
      <c r="BI724" s="242">
        <f t="shared" si="484"/>
        <v>0</v>
      </c>
      <c r="BJ724" s="242">
        <f t="shared" si="485"/>
        <v>0</v>
      </c>
      <c r="BK724" s="351">
        <f t="shared" si="486"/>
        <v>0</v>
      </c>
      <c r="BL724" s="246">
        <f t="shared" si="487"/>
        <v>0</v>
      </c>
      <c r="BM724" s="243">
        <f t="shared" si="488"/>
        <v>0</v>
      </c>
      <c r="BN724" s="243">
        <f t="shared" si="489"/>
        <v>0</v>
      </c>
      <c r="BO724" s="247">
        <f t="shared" si="490"/>
        <v>0</v>
      </c>
      <c r="BP724" s="248">
        <f t="shared" si="491"/>
        <v>0</v>
      </c>
      <c r="BQ724" s="243">
        <f t="shared" si="492"/>
        <v>0</v>
      </c>
      <c r="BR724" s="243">
        <f t="shared" si="493"/>
        <v>0</v>
      </c>
      <c r="BS724" s="249">
        <f t="shared" si="494"/>
        <v>0</v>
      </c>
      <c r="BT724" s="255" t="str">
        <f t="shared" si="507"/>
        <v/>
      </c>
      <c r="BU724" s="350">
        <f t="shared" si="495"/>
        <v>0</v>
      </c>
      <c r="BV724" s="350">
        <f t="shared" si="496"/>
        <v>0</v>
      </c>
      <c r="BW724" s="350">
        <f t="shared" si="497"/>
        <v>0</v>
      </c>
      <c r="BX724" s="353">
        <f t="shared" si="498"/>
        <v>0</v>
      </c>
      <c r="BY724" s="246">
        <f t="shared" si="499"/>
        <v>0</v>
      </c>
      <c r="BZ724" s="243">
        <f t="shared" si="500"/>
        <v>0</v>
      </c>
      <c r="CA724" s="243">
        <f t="shared" si="501"/>
        <v>0</v>
      </c>
      <c r="CB724" s="247">
        <f t="shared" si="502"/>
        <v>0</v>
      </c>
      <c r="CC724" s="246">
        <f t="shared" si="503"/>
        <v>0</v>
      </c>
      <c r="CD724" s="243">
        <f t="shared" si="504"/>
        <v>0</v>
      </c>
      <c r="CE724" s="243">
        <f t="shared" si="505"/>
        <v>0</v>
      </c>
      <c r="CF724" s="243">
        <f t="shared" si="506"/>
        <v>0</v>
      </c>
    </row>
    <row r="725" spans="1:84" ht="20.100000000000001" customHeight="1" x14ac:dyDescent="0.15">
      <c r="A725" s="252">
        <f>IF(A724="",ROW()-3-COUNTBLANK($A$4:$A724),A724+1)</f>
        <v>722</v>
      </c>
      <c r="B725" s="253">
        <f>IF(A725="","",IF(B724="",ROW()-3-COUNTBLANK($B$4:$B724),B724+1))</f>
        <v>722</v>
      </c>
      <c r="C725" s="239" t="str">
        <f t="shared" si="471"/>
        <v>S</v>
      </c>
      <c r="D725" s="240"/>
      <c r="E725" s="241" t="str">
        <f>IF(D725="","",COUNTIF($D$4:D725,D725))</f>
        <v/>
      </c>
      <c r="F725" s="310" t="str">
        <f>IF(D725="","",VLOOKUP(D725,'様式A-2'!$B$10:$E$434,4,0))</f>
        <v/>
      </c>
      <c r="G725" s="241"/>
      <c r="H725" s="241"/>
      <c r="I725" s="241"/>
      <c r="J725" s="241"/>
      <c r="K725" s="241"/>
      <c r="L725" s="346"/>
      <c r="M725" s="346"/>
      <c r="N725" s="346"/>
      <c r="O725" s="346"/>
      <c r="P725" s="388"/>
      <c r="Q725" s="242">
        <f t="shared" si="472"/>
        <v>0</v>
      </c>
      <c r="R725" s="243">
        <f t="shared" si="473"/>
        <v>0</v>
      </c>
      <c r="S725" s="243" t="str">
        <f t="shared" si="474"/>
        <v/>
      </c>
      <c r="T725" s="241"/>
      <c r="U725" s="241" t="str">
        <f t="shared" si="475"/>
        <v/>
      </c>
      <c r="V725" s="241" t="str">
        <f t="shared" si="509"/>
        <v/>
      </c>
      <c r="W725" s="241"/>
      <c r="X725" s="241"/>
      <c r="Y725" s="241" t="str">
        <f t="shared" si="476"/>
        <v/>
      </c>
      <c r="Z725" s="241" t="str">
        <f t="shared" si="477"/>
        <v/>
      </c>
      <c r="AA725" s="241" t="str">
        <f t="shared" si="468"/>
        <v/>
      </c>
      <c r="AB725" s="241" t="str">
        <f t="shared" si="478"/>
        <v/>
      </c>
      <c r="AC725" s="241" t="str">
        <f t="shared" si="479"/>
        <v/>
      </c>
      <c r="AD725" s="241" t="str">
        <f t="shared" si="480"/>
        <v/>
      </c>
      <c r="AE725" s="241" t="str">
        <f t="shared" si="469"/>
        <v/>
      </c>
      <c r="AF725" s="241" t="str">
        <f t="shared" si="470"/>
        <v/>
      </c>
      <c r="AG725" s="241"/>
      <c r="AH725" s="242" t="str">
        <f t="shared" si="508"/>
        <v/>
      </c>
      <c r="AI725" s="242" t="str">
        <f t="shared" si="481"/>
        <v/>
      </c>
      <c r="BG725" s="245">
        <f t="shared" si="482"/>
        <v>0</v>
      </c>
      <c r="BH725" s="242">
        <f t="shared" si="483"/>
        <v>0</v>
      </c>
      <c r="BI725" s="242">
        <f t="shared" si="484"/>
        <v>0</v>
      </c>
      <c r="BJ725" s="242">
        <f t="shared" si="485"/>
        <v>0</v>
      </c>
      <c r="BK725" s="351">
        <f t="shared" si="486"/>
        <v>0</v>
      </c>
      <c r="BL725" s="246">
        <f t="shared" si="487"/>
        <v>0</v>
      </c>
      <c r="BM725" s="243">
        <f t="shared" si="488"/>
        <v>0</v>
      </c>
      <c r="BN725" s="243">
        <f t="shared" si="489"/>
        <v>0</v>
      </c>
      <c r="BO725" s="247">
        <f t="shared" si="490"/>
        <v>0</v>
      </c>
      <c r="BP725" s="248">
        <f t="shared" si="491"/>
        <v>0</v>
      </c>
      <c r="BQ725" s="243">
        <f t="shared" si="492"/>
        <v>0</v>
      </c>
      <c r="BR725" s="243">
        <f t="shared" si="493"/>
        <v>0</v>
      </c>
      <c r="BS725" s="249">
        <f t="shared" si="494"/>
        <v>0</v>
      </c>
      <c r="BT725" s="255" t="str">
        <f t="shared" si="507"/>
        <v/>
      </c>
      <c r="BU725" s="350">
        <f t="shared" si="495"/>
        <v>0</v>
      </c>
      <c r="BV725" s="350">
        <f t="shared" si="496"/>
        <v>0</v>
      </c>
      <c r="BW725" s="350">
        <f t="shared" si="497"/>
        <v>0</v>
      </c>
      <c r="BX725" s="353">
        <f t="shared" si="498"/>
        <v>0</v>
      </c>
      <c r="BY725" s="246">
        <f t="shared" si="499"/>
        <v>0</v>
      </c>
      <c r="BZ725" s="243">
        <f t="shared" si="500"/>
        <v>0</v>
      </c>
      <c r="CA725" s="243">
        <f t="shared" si="501"/>
        <v>0</v>
      </c>
      <c r="CB725" s="247">
        <f t="shared" si="502"/>
        <v>0</v>
      </c>
      <c r="CC725" s="246">
        <f t="shared" si="503"/>
        <v>0</v>
      </c>
      <c r="CD725" s="243">
        <f t="shared" si="504"/>
        <v>0</v>
      </c>
      <c r="CE725" s="243">
        <f t="shared" si="505"/>
        <v>0</v>
      </c>
      <c r="CF725" s="243">
        <f t="shared" si="506"/>
        <v>0</v>
      </c>
    </row>
    <row r="726" spans="1:84" ht="20.100000000000001" customHeight="1" x14ac:dyDescent="0.15">
      <c r="A726" s="252">
        <f>IF(A725="",ROW()-3-COUNTBLANK($A$4:$A725),A725+1)</f>
        <v>723</v>
      </c>
      <c r="B726" s="253">
        <f>IF(A726="","",IF(B725="",ROW()-3-COUNTBLANK($B$4:$B725),B725+1))</f>
        <v>723</v>
      </c>
      <c r="C726" s="239" t="str">
        <f t="shared" si="471"/>
        <v>S</v>
      </c>
      <c r="D726" s="240"/>
      <c r="E726" s="241" t="str">
        <f>IF(D726="","",COUNTIF($D$4:D726,D726))</f>
        <v/>
      </c>
      <c r="F726" s="310" t="str">
        <f>IF(D726="","",VLOOKUP(D726,'様式A-2'!$B$10:$E$434,4,0))</f>
        <v/>
      </c>
      <c r="G726" s="241"/>
      <c r="H726" s="241"/>
      <c r="I726" s="241"/>
      <c r="J726" s="241"/>
      <c r="K726" s="241"/>
      <c r="L726" s="346"/>
      <c r="M726" s="346"/>
      <c r="N726" s="346"/>
      <c r="O726" s="346"/>
      <c r="P726" s="388"/>
      <c r="Q726" s="242">
        <f t="shared" si="472"/>
        <v>0</v>
      </c>
      <c r="R726" s="243">
        <f t="shared" si="473"/>
        <v>0</v>
      </c>
      <c r="S726" s="243" t="str">
        <f t="shared" si="474"/>
        <v/>
      </c>
      <c r="T726" s="241"/>
      <c r="U726" s="241" t="str">
        <f t="shared" si="475"/>
        <v/>
      </c>
      <c r="V726" s="241" t="str">
        <f t="shared" si="509"/>
        <v/>
      </c>
      <c r="W726" s="241"/>
      <c r="X726" s="241"/>
      <c r="Y726" s="241" t="str">
        <f t="shared" si="476"/>
        <v/>
      </c>
      <c r="Z726" s="241" t="str">
        <f t="shared" si="477"/>
        <v/>
      </c>
      <c r="AA726" s="241" t="str">
        <f t="shared" si="468"/>
        <v/>
      </c>
      <c r="AB726" s="241" t="str">
        <f t="shared" si="478"/>
        <v/>
      </c>
      <c r="AC726" s="241" t="str">
        <f t="shared" si="479"/>
        <v/>
      </c>
      <c r="AD726" s="241" t="str">
        <f t="shared" si="480"/>
        <v/>
      </c>
      <c r="AE726" s="241" t="str">
        <f t="shared" si="469"/>
        <v/>
      </c>
      <c r="AF726" s="241" t="str">
        <f t="shared" si="470"/>
        <v/>
      </c>
      <c r="AG726" s="241"/>
      <c r="AH726" s="242" t="str">
        <f t="shared" si="508"/>
        <v/>
      </c>
      <c r="AI726" s="242" t="str">
        <f t="shared" si="481"/>
        <v/>
      </c>
      <c r="BG726" s="245">
        <f t="shared" si="482"/>
        <v>0</v>
      </c>
      <c r="BH726" s="242">
        <f t="shared" si="483"/>
        <v>0</v>
      </c>
      <c r="BI726" s="242">
        <f t="shared" si="484"/>
        <v>0</v>
      </c>
      <c r="BJ726" s="242">
        <f t="shared" si="485"/>
        <v>0</v>
      </c>
      <c r="BK726" s="351">
        <f t="shared" si="486"/>
        <v>0</v>
      </c>
      <c r="BL726" s="246">
        <f t="shared" si="487"/>
        <v>0</v>
      </c>
      <c r="BM726" s="243">
        <f t="shared" si="488"/>
        <v>0</v>
      </c>
      <c r="BN726" s="243">
        <f t="shared" si="489"/>
        <v>0</v>
      </c>
      <c r="BO726" s="247">
        <f t="shared" si="490"/>
        <v>0</v>
      </c>
      <c r="BP726" s="248">
        <f t="shared" si="491"/>
        <v>0</v>
      </c>
      <c r="BQ726" s="243">
        <f t="shared" si="492"/>
        <v>0</v>
      </c>
      <c r="BR726" s="243">
        <f t="shared" si="493"/>
        <v>0</v>
      </c>
      <c r="BS726" s="249">
        <f t="shared" si="494"/>
        <v>0</v>
      </c>
      <c r="BT726" s="255" t="str">
        <f t="shared" si="507"/>
        <v/>
      </c>
      <c r="BU726" s="350">
        <f t="shared" si="495"/>
        <v>0</v>
      </c>
      <c r="BV726" s="350">
        <f t="shared" si="496"/>
        <v>0</v>
      </c>
      <c r="BW726" s="350">
        <f t="shared" si="497"/>
        <v>0</v>
      </c>
      <c r="BX726" s="353">
        <f t="shared" si="498"/>
        <v>0</v>
      </c>
      <c r="BY726" s="246">
        <f t="shared" si="499"/>
        <v>0</v>
      </c>
      <c r="BZ726" s="243">
        <f t="shared" si="500"/>
        <v>0</v>
      </c>
      <c r="CA726" s="243">
        <f t="shared" si="501"/>
        <v>0</v>
      </c>
      <c r="CB726" s="247">
        <f t="shared" si="502"/>
        <v>0</v>
      </c>
      <c r="CC726" s="246">
        <f t="shared" si="503"/>
        <v>0</v>
      </c>
      <c r="CD726" s="243">
        <f t="shared" si="504"/>
        <v>0</v>
      </c>
      <c r="CE726" s="243">
        <f t="shared" si="505"/>
        <v>0</v>
      </c>
      <c r="CF726" s="243">
        <f t="shared" si="506"/>
        <v>0</v>
      </c>
    </row>
    <row r="727" spans="1:84" ht="20.100000000000001" customHeight="1" x14ac:dyDescent="0.15">
      <c r="A727" s="252">
        <f>IF(A726="",ROW()-3-COUNTBLANK($A$4:$A726),A726+1)</f>
        <v>724</v>
      </c>
      <c r="B727" s="253">
        <f>IF(A727="","",IF(B726="",ROW()-3-COUNTBLANK($B$4:$B726),B726+1))</f>
        <v>724</v>
      </c>
      <c r="C727" s="239" t="str">
        <f t="shared" si="471"/>
        <v>S</v>
      </c>
      <c r="D727" s="240"/>
      <c r="E727" s="241" t="str">
        <f>IF(D727="","",COUNTIF($D$4:D727,D727))</f>
        <v/>
      </c>
      <c r="F727" s="310" t="str">
        <f>IF(D727="","",VLOOKUP(D727,'様式A-2'!$B$10:$E$434,4,0))</f>
        <v/>
      </c>
      <c r="G727" s="241"/>
      <c r="H727" s="241"/>
      <c r="I727" s="241"/>
      <c r="J727" s="241"/>
      <c r="K727" s="241"/>
      <c r="L727" s="346"/>
      <c r="M727" s="346"/>
      <c r="N727" s="346"/>
      <c r="O727" s="346"/>
      <c r="P727" s="388"/>
      <c r="Q727" s="242">
        <f t="shared" si="472"/>
        <v>0</v>
      </c>
      <c r="R727" s="243">
        <f t="shared" si="473"/>
        <v>0</v>
      </c>
      <c r="S727" s="243" t="str">
        <f t="shared" si="474"/>
        <v/>
      </c>
      <c r="T727" s="241"/>
      <c r="U727" s="241" t="str">
        <f t="shared" si="475"/>
        <v/>
      </c>
      <c r="V727" s="241" t="str">
        <f t="shared" si="509"/>
        <v/>
      </c>
      <c r="W727" s="241"/>
      <c r="X727" s="241"/>
      <c r="Y727" s="241" t="str">
        <f t="shared" si="476"/>
        <v/>
      </c>
      <c r="Z727" s="241" t="str">
        <f t="shared" si="477"/>
        <v/>
      </c>
      <c r="AA727" s="241" t="str">
        <f t="shared" si="468"/>
        <v/>
      </c>
      <c r="AB727" s="241" t="str">
        <f t="shared" si="478"/>
        <v/>
      </c>
      <c r="AC727" s="241" t="str">
        <f t="shared" si="479"/>
        <v/>
      </c>
      <c r="AD727" s="241" t="str">
        <f t="shared" si="480"/>
        <v/>
      </c>
      <c r="AE727" s="241" t="str">
        <f t="shared" si="469"/>
        <v/>
      </c>
      <c r="AF727" s="241" t="str">
        <f t="shared" si="470"/>
        <v/>
      </c>
      <c r="AG727" s="241"/>
      <c r="AH727" s="242" t="str">
        <f t="shared" si="508"/>
        <v/>
      </c>
      <c r="AI727" s="242" t="str">
        <f t="shared" si="481"/>
        <v/>
      </c>
      <c r="BG727" s="245">
        <f t="shared" si="482"/>
        <v>0</v>
      </c>
      <c r="BH727" s="242">
        <f t="shared" si="483"/>
        <v>0</v>
      </c>
      <c r="BI727" s="242">
        <f t="shared" si="484"/>
        <v>0</v>
      </c>
      <c r="BJ727" s="242">
        <f t="shared" si="485"/>
        <v>0</v>
      </c>
      <c r="BK727" s="351">
        <f t="shared" si="486"/>
        <v>0</v>
      </c>
      <c r="BL727" s="246">
        <f t="shared" si="487"/>
        <v>0</v>
      </c>
      <c r="BM727" s="243">
        <f t="shared" si="488"/>
        <v>0</v>
      </c>
      <c r="BN727" s="243">
        <f t="shared" si="489"/>
        <v>0</v>
      </c>
      <c r="BO727" s="247">
        <f t="shared" si="490"/>
        <v>0</v>
      </c>
      <c r="BP727" s="248">
        <f t="shared" si="491"/>
        <v>0</v>
      </c>
      <c r="BQ727" s="243">
        <f t="shared" si="492"/>
        <v>0</v>
      </c>
      <c r="BR727" s="243">
        <f t="shared" si="493"/>
        <v>0</v>
      </c>
      <c r="BS727" s="249">
        <f t="shared" si="494"/>
        <v>0</v>
      </c>
      <c r="BT727" s="255" t="str">
        <f t="shared" si="507"/>
        <v/>
      </c>
      <c r="BU727" s="350">
        <f t="shared" si="495"/>
        <v>0</v>
      </c>
      <c r="BV727" s="350">
        <f t="shared" si="496"/>
        <v>0</v>
      </c>
      <c r="BW727" s="350">
        <f t="shared" si="497"/>
        <v>0</v>
      </c>
      <c r="BX727" s="353">
        <f t="shared" si="498"/>
        <v>0</v>
      </c>
      <c r="BY727" s="246">
        <f t="shared" si="499"/>
        <v>0</v>
      </c>
      <c r="BZ727" s="243">
        <f t="shared" si="500"/>
        <v>0</v>
      </c>
      <c r="CA727" s="243">
        <f t="shared" si="501"/>
        <v>0</v>
      </c>
      <c r="CB727" s="247">
        <f t="shared" si="502"/>
        <v>0</v>
      </c>
      <c r="CC727" s="246">
        <f t="shared" si="503"/>
        <v>0</v>
      </c>
      <c r="CD727" s="243">
        <f t="shared" si="504"/>
        <v>0</v>
      </c>
      <c r="CE727" s="243">
        <f t="shared" si="505"/>
        <v>0</v>
      </c>
      <c r="CF727" s="243">
        <f t="shared" si="506"/>
        <v>0</v>
      </c>
    </row>
    <row r="728" spans="1:84" ht="20.100000000000001" customHeight="1" x14ac:dyDescent="0.15">
      <c r="A728" s="252">
        <f>IF(A727="",ROW()-3-COUNTBLANK($A$4:$A727),A727+1)</f>
        <v>725</v>
      </c>
      <c r="B728" s="253">
        <f>IF(A728="","",IF(B727="",ROW()-3-COUNTBLANK($B$4:$B727),B727+1))</f>
        <v>725</v>
      </c>
      <c r="C728" s="239" t="str">
        <f t="shared" si="471"/>
        <v>S</v>
      </c>
      <c r="D728" s="240"/>
      <c r="E728" s="241" t="str">
        <f>IF(D728="","",COUNTIF($D$4:D728,D728))</f>
        <v/>
      </c>
      <c r="F728" s="310" t="str">
        <f>IF(D728="","",VLOOKUP(D728,'様式A-2'!$B$10:$E$434,4,0))</f>
        <v/>
      </c>
      <c r="G728" s="241"/>
      <c r="H728" s="241"/>
      <c r="I728" s="241"/>
      <c r="J728" s="241"/>
      <c r="K728" s="241"/>
      <c r="L728" s="346"/>
      <c r="M728" s="346"/>
      <c r="N728" s="346"/>
      <c r="O728" s="346"/>
      <c r="P728" s="388"/>
      <c r="Q728" s="242">
        <f t="shared" si="472"/>
        <v>0</v>
      </c>
      <c r="R728" s="243">
        <f t="shared" si="473"/>
        <v>0</v>
      </c>
      <c r="S728" s="243" t="str">
        <f t="shared" si="474"/>
        <v/>
      </c>
      <c r="T728" s="241"/>
      <c r="U728" s="241" t="str">
        <f t="shared" si="475"/>
        <v/>
      </c>
      <c r="V728" s="241" t="str">
        <f t="shared" si="509"/>
        <v/>
      </c>
      <c r="W728" s="241"/>
      <c r="X728" s="241"/>
      <c r="Y728" s="241" t="str">
        <f t="shared" si="476"/>
        <v/>
      </c>
      <c r="Z728" s="241" t="str">
        <f t="shared" si="477"/>
        <v/>
      </c>
      <c r="AA728" s="241" t="str">
        <f t="shared" si="468"/>
        <v/>
      </c>
      <c r="AB728" s="241" t="str">
        <f t="shared" si="478"/>
        <v/>
      </c>
      <c r="AC728" s="241" t="str">
        <f t="shared" si="479"/>
        <v/>
      </c>
      <c r="AD728" s="241" t="str">
        <f t="shared" si="480"/>
        <v/>
      </c>
      <c r="AE728" s="241" t="str">
        <f t="shared" si="469"/>
        <v/>
      </c>
      <c r="AF728" s="241" t="str">
        <f t="shared" si="470"/>
        <v/>
      </c>
      <c r="AG728" s="241"/>
      <c r="AH728" s="242" t="str">
        <f t="shared" si="508"/>
        <v/>
      </c>
      <c r="AI728" s="242" t="str">
        <f t="shared" si="481"/>
        <v/>
      </c>
      <c r="BG728" s="245">
        <f t="shared" si="482"/>
        <v>0</v>
      </c>
      <c r="BH728" s="242">
        <f t="shared" si="483"/>
        <v>0</v>
      </c>
      <c r="BI728" s="242">
        <f t="shared" si="484"/>
        <v>0</v>
      </c>
      <c r="BJ728" s="242">
        <f t="shared" si="485"/>
        <v>0</v>
      </c>
      <c r="BK728" s="351">
        <f t="shared" si="486"/>
        <v>0</v>
      </c>
      <c r="BL728" s="246">
        <f t="shared" si="487"/>
        <v>0</v>
      </c>
      <c r="BM728" s="243">
        <f t="shared" si="488"/>
        <v>0</v>
      </c>
      <c r="BN728" s="243">
        <f t="shared" si="489"/>
        <v>0</v>
      </c>
      <c r="BO728" s="247">
        <f t="shared" si="490"/>
        <v>0</v>
      </c>
      <c r="BP728" s="248">
        <f t="shared" si="491"/>
        <v>0</v>
      </c>
      <c r="BQ728" s="243">
        <f t="shared" si="492"/>
        <v>0</v>
      </c>
      <c r="BR728" s="243">
        <f t="shared" si="493"/>
        <v>0</v>
      </c>
      <c r="BS728" s="249">
        <f t="shared" si="494"/>
        <v>0</v>
      </c>
      <c r="BT728" s="255" t="str">
        <f t="shared" si="507"/>
        <v/>
      </c>
      <c r="BU728" s="350">
        <f t="shared" si="495"/>
        <v>0</v>
      </c>
      <c r="BV728" s="350">
        <f t="shared" si="496"/>
        <v>0</v>
      </c>
      <c r="BW728" s="350">
        <f t="shared" si="497"/>
        <v>0</v>
      </c>
      <c r="BX728" s="353">
        <f t="shared" si="498"/>
        <v>0</v>
      </c>
      <c r="BY728" s="246">
        <f t="shared" si="499"/>
        <v>0</v>
      </c>
      <c r="BZ728" s="243">
        <f t="shared" si="500"/>
        <v>0</v>
      </c>
      <c r="CA728" s="243">
        <f t="shared" si="501"/>
        <v>0</v>
      </c>
      <c r="CB728" s="247">
        <f t="shared" si="502"/>
        <v>0</v>
      </c>
      <c r="CC728" s="246">
        <f t="shared" si="503"/>
        <v>0</v>
      </c>
      <c r="CD728" s="243">
        <f t="shared" si="504"/>
        <v>0</v>
      </c>
      <c r="CE728" s="243">
        <f t="shared" si="505"/>
        <v>0</v>
      </c>
      <c r="CF728" s="243">
        <f t="shared" si="506"/>
        <v>0</v>
      </c>
    </row>
    <row r="729" spans="1:84" ht="20.100000000000001" customHeight="1" x14ac:dyDescent="0.15">
      <c r="A729" s="252">
        <f>IF(A728="",ROW()-3-COUNTBLANK($A$4:$A728),A728+1)</f>
        <v>726</v>
      </c>
      <c r="B729" s="253">
        <f>IF(A729="","",IF(B728="",ROW()-3-COUNTBLANK($B$4:$B728),B728+1))</f>
        <v>726</v>
      </c>
      <c r="C729" s="239" t="str">
        <f t="shared" si="471"/>
        <v>S</v>
      </c>
      <c r="D729" s="240"/>
      <c r="E729" s="241" t="str">
        <f>IF(D729="","",COUNTIF($D$4:D729,D729))</f>
        <v/>
      </c>
      <c r="F729" s="310" t="str">
        <f>IF(D729="","",VLOOKUP(D729,'様式A-2'!$B$10:$E$434,4,0))</f>
        <v/>
      </c>
      <c r="G729" s="241"/>
      <c r="H729" s="241"/>
      <c r="I729" s="241"/>
      <c r="J729" s="241"/>
      <c r="K729" s="241"/>
      <c r="L729" s="346"/>
      <c r="M729" s="346"/>
      <c r="N729" s="346"/>
      <c r="O729" s="346"/>
      <c r="P729" s="388"/>
      <c r="Q729" s="242">
        <f t="shared" si="472"/>
        <v>0</v>
      </c>
      <c r="R729" s="243">
        <f t="shared" si="473"/>
        <v>0</v>
      </c>
      <c r="S729" s="243" t="str">
        <f t="shared" si="474"/>
        <v/>
      </c>
      <c r="T729" s="241"/>
      <c r="U729" s="241" t="str">
        <f t="shared" si="475"/>
        <v/>
      </c>
      <c r="V729" s="241" t="str">
        <f t="shared" si="509"/>
        <v/>
      </c>
      <c r="W729" s="241"/>
      <c r="X729" s="241"/>
      <c r="Y729" s="241" t="str">
        <f t="shared" si="476"/>
        <v/>
      </c>
      <c r="Z729" s="241" t="str">
        <f t="shared" si="477"/>
        <v/>
      </c>
      <c r="AA729" s="241" t="str">
        <f t="shared" si="468"/>
        <v/>
      </c>
      <c r="AB729" s="241" t="str">
        <f t="shared" si="478"/>
        <v/>
      </c>
      <c r="AC729" s="241" t="str">
        <f t="shared" si="479"/>
        <v/>
      </c>
      <c r="AD729" s="241" t="str">
        <f t="shared" si="480"/>
        <v/>
      </c>
      <c r="AE729" s="241" t="str">
        <f t="shared" si="469"/>
        <v/>
      </c>
      <c r="AF729" s="241" t="str">
        <f t="shared" si="470"/>
        <v/>
      </c>
      <c r="AG729" s="241"/>
      <c r="AH729" s="242" t="str">
        <f t="shared" si="508"/>
        <v/>
      </c>
      <c r="AI729" s="242" t="str">
        <f t="shared" si="481"/>
        <v/>
      </c>
      <c r="BG729" s="245">
        <f t="shared" si="482"/>
        <v>0</v>
      </c>
      <c r="BH729" s="242">
        <f t="shared" si="483"/>
        <v>0</v>
      </c>
      <c r="BI729" s="242">
        <f t="shared" si="484"/>
        <v>0</v>
      </c>
      <c r="BJ729" s="242">
        <f t="shared" si="485"/>
        <v>0</v>
      </c>
      <c r="BK729" s="351">
        <f t="shared" si="486"/>
        <v>0</v>
      </c>
      <c r="BL729" s="246">
        <f t="shared" si="487"/>
        <v>0</v>
      </c>
      <c r="BM729" s="243">
        <f t="shared" si="488"/>
        <v>0</v>
      </c>
      <c r="BN729" s="243">
        <f t="shared" si="489"/>
        <v>0</v>
      </c>
      <c r="BO729" s="247">
        <f t="shared" si="490"/>
        <v>0</v>
      </c>
      <c r="BP729" s="248">
        <f t="shared" si="491"/>
        <v>0</v>
      </c>
      <c r="BQ729" s="243">
        <f t="shared" si="492"/>
        <v>0</v>
      </c>
      <c r="BR729" s="243">
        <f t="shared" si="493"/>
        <v>0</v>
      </c>
      <c r="BS729" s="249">
        <f t="shared" si="494"/>
        <v>0</v>
      </c>
      <c r="BT729" s="255" t="str">
        <f t="shared" si="507"/>
        <v/>
      </c>
      <c r="BU729" s="350">
        <f t="shared" si="495"/>
        <v>0</v>
      </c>
      <c r="BV729" s="350">
        <f t="shared" si="496"/>
        <v>0</v>
      </c>
      <c r="BW729" s="350">
        <f t="shared" si="497"/>
        <v>0</v>
      </c>
      <c r="BX729" s="353">
        <f t="shared" si="498"/>
        <v>0</v>
      </c>
      <c r="BY729" s="246">
        <f t="shared" si="499"/>
        <v>0</v>
      </c>
      <c r="BZ729" s="243">
        <f t="shared" si="500"/>
        <v>0</v>
      </c>
      <c r="CA729" s="243">
        <f t="shared" si="501"/>
        <v>0</v>
      </c>
      <c r="CB729" s="247">
        <f t="shared" si="502"/>
        <v>0</v>
      </c>
      <c r="CC729" s="246">
        <f t="shared" si="503"/>
        <v>0</v>
      </c>
      <c r="CD729" s="243">
        <f t="shared" si="504"/>
        <v>0</v>
      </c>
      <c r="CE729" s="243">
        <f t="shared" si="505"/>
        <v>0</v>
      </c>
      <c r="CF729" s="243">
        <f t="shared" si="506"/>
        <v>0</v>
      </c>
    </row>
    <row r="730" spans="1:84" ht="20.100000000000001" customHeight="1" x14ac:dyDescent="0.15">
      <c r="A730" s="252">
        <f>IF(A729="",ROW()-3-COUNTBLANK($A$4:$A729),A729+1)</f>
        <v>727</v>
      </c>
      <c r="B730" s="253">
        <f>IF(A730="","",IF(B729="",ROW()-3-COUNTBLANK($B$4:$B729),B729+1))</f>
        <v>727</v>
      </c>
      <c r="C730" s="239" t="str">
        <f t="shared" si="471"/>
        <v>S</v>
      </c>
      <c r="D730" s="240"/>
      <c r="E730" s="241" t="str">
        <f>IF(D730="","",COUNTIF($D$4:D730,D730))</f>
        <v/>
      </c>
      <c r="F730" s="310" t="str">
        <f>IF(D730="","",VLOOKUP(D730,'様式A-2'!$B$10:$E$434,4,0))</f>
        <v/>
      </c>
      <c r="G730" s="241"/>
      <c r="H730" s="241"/>
      <c r="I730" s="241"/>
      <c r="J730" s="241"/>
      <c r="K730" s="241"/>
      <c r="L730" s="346"/>
      <c r="M730" s="346"/>
      <c r="N730" s="346"/>
      <c r="O730" s="346"/>
      <c r="P730" s="388"/>
      <c r="Q730" s="242">
        <f t="shared" si="472"/>
        <v>0</v>
      </c>
      <c r="R730" s="243">
        <f t="shared" si="473"/>
        <v>0</v>
      </c>
      <c r="S730" s="243" t="str">
        <f t="shared" si="474"/>
        <v/>
      </c>
      <c r="T730" s="241"/>
      <c r="U730" s="241" t="str">
        <f t="shared" si="475"/>
        <v/>
      </c>
      <c r="V730" s="241" t="str">
        <f t="shared" si="509"/>
        <v/>
      </c>
      <c r="W730" s="241"/>
      <c r="X730" s="241"/>
      <c r="Y730" s="241" t="str">
        <f t="shared" si="476"/>
        <v/>
      </c>
      <c r="Z730" s="241" t="str">
        <f t="shared" si="477"/>
        <v/>
      </c>
      <c r="AA730" s="241" t="str">
        <f t="shared" si="468"/>
        <v/>
      </c>
      <c r="AB730" s="241" t="str">
        <f t="shared" si="478"/>
        <v/>
      </c>
      <c r="AC730" s="241" t="str">
        <f t="shared" si="479"/>
        <v/>
      </c>
      <c r="AD730" s="241" t="str">
        <f t="shared" si="480"/>
        <v/>
      </c>
      <c r="AE730" s="241" t="str">
        <f t="shared" si="469"/>
        <v/>
      </c>
      <c r="AF730" s="241" t="str">
        <f t="shared" si="470"/>
        <v/>
      </c>
      <c r="AG730" s="241"/>
      <c r="AH730" s="242" t="str">
        <f t="shared" si="508"/>
        <v/>
      </c>
      <c r="AI730" s="242" t="str">
        <f t="shared" si="481"/>
        <v/>
      </c>
      <c r="BG730" s="245">
        <f t="shared" si="482"/>
        <v>0</v>
      </c>
      <c r="BH730" s="242">
        <f t="shared" si="483"/>
        <v>0</v>
      </c>
      <c r="BI730" s="242">
        <f t="shared" si="484"/>
        <v>0</v>
      </c>
      <c r="BJ730" s="242">
        <f t="shared" si="485"/>
        <v>0</v>
      </c>
      <c r="BK730" s="351">
        <f t="shared" si="486"/>
        <v>0</v>
      </c>
      <c r="BL730" s="246">
        <f t="shared" si="487"/>
        <v>0</v>
      </c>
      <c r="BM730" s="243">
        <f t="shared" si="488"/>
        <v>0</v>
      </c>
      <c r="BN730" s="243">
        <f t="shared" si="489"/>
        <v>0</v>
      </c>
      <c r="BO730" s="247">
        <f t="shared" si="490"/>
        <v>0</v>
      </c>
      <c r="BP730" s="248">
        <f t="shared" si="491"/>
        <v>0</v>
      </c>
      <c r="BQ730" s="243">
        <f t="shared" si="492"/>
        <v>0</v>
      </c>
      <c r="BR730" s="243">
        <f t="shared" si="493"/>
        <v>0</v>
      </c>
      <c r="BS730" s="249">
        <f t="shared" si="494"/>
        <v>0</v>
      </c>
      <c r="BT730" s="255" t="str">
        <f t="shared" si="507"/>
        <v/>
      </c>
      <c r="BU730" s="350">
        <f t="shared" si="495"/>
        <v>0</v>
      </c>
      <c r="BV730" s="350">
        <f t="shared" si="496"/>
        <v>0</v>
      </c>
      <c r="BW730" s="350">
        <f t="shared" si="497"/>
        <v>0</v>
      </c>
      <c r="BX730" s="353">
        <f t="shared" si="498"/>
        <v>0</v>
      </c>
      <c r="BY730" s="246">
        <f t="shared" si="499"/>
        <v>0</v>
      </c>
      <c r="BZ730" s="243">
        <f t="shared" si="500"/>
        <v>0</v>
      </c>
      <c r="CA730" s="243">
        <f t="shared" si="501"/>
        <v>0</v>
      </c>
      <c r="CB730" s="247">
        <f t="shared" si="502"/>
        <v>0</v>
      </c>
      <c r="CC730" s="246">
        <f t="shared" si="503"/>
        <v>0</v>
      </c>
      <c r="CD730" s="243">
        <f t="shared" si="504"/>
        <v>0</v>
      </c>
      <c r="CE730" s="243">
        <f t="shared" si="505"/>
        <v>0</v>
      </c>
      <c r="CF730" s="243">
        <f t="shared" si="506"/>
        <v>0</v>
      </c>
    </row>
    <row r="731" spans="1:84" ht="20.100000000000001" customHeight="1" x14ac:dyDescent="0.15">
      <c r="A731" s="252">
        <f>IF(A730="",ROW()-3-COUNTBLANK($A$4:$A730),A730+1)</f>
        <v>728</v>
      </c>
      <c r="B731" s="253">
        <f>IF(A731="","",IF(B730="",ROW()-3-COUNTBLANK($B$4:$B730),B730+1))</f>
        <v>728</v>
      </c>
      <c r="C731" s="239" t="str">
        <f t="shared" si="471"/>
        <v>S</v>
      </c>
      <c r="D731" s="240"/>
      <c r="E731" s="241" t="str">
        <f>IF(D731="","",COUNTIF($D$4:D731,D731))</f>
        <v/>
      </c>
      <c r="F731" s="310" t="str">
        <f>IF(D731="","",VLOOKUP(D731,'様式A-2'!$B$10:$E$434,4,0))</f>
        <v/>
      </c>
      <c r="G731" s="241"/>
      <c r="H731" s="241"/>
      <c r="I731" s="241"/>
      <c r="J731" s="241"/>
      <c r="K731" s="241"/>
      <c r="L731" s="346"/>
      <c r="M731" s="346"/>
      <c r="N731" s="346"/>
      <c r="O731" s="346"/>
      <c r="P731" s="388"/>
      <c r="Q731" s="242">
        <f t="shared" si="472"/>
        <v>0</v>
      </c>
      <c r="R731" s="243">
        <f t="shared" si="473"/>
        <v>0</v>
      </c>
      <c r="S731" s="243" t="str">
        <f t="shared" si="474"/>
        <v/>
      </c>
      <c r="T731" s="241"/>
      <c r="U731" s="241" t="str">
        <f t="shared" si="475"/>
        <v/>
      </c>
      <c r="V731" s="241" t="str">
        <f t="shared" si="509"/>
        <v/>
      </c>
      <c r="W731" s="241"/>
      <c r="X731" s="241"/>
      <c r="Y731" s="241" t="str">
        <f t="shared" si="476"/>
        <v/>
      </c>
      <c r="Z731" s="241" t="str">
        <f t="shared" si="477"/>
        <v/>
      </c>
      <c r="AA731" s="241" t="str">
        <f t="shared" si="468"/>
        <v/>
      </c>
      <c r="AB731" s="241" t="str">
        <f t="shared" si="478"/>
        <v/>
      </c>
      <c r="AC731" s="241" t="str">
        <f t="shared" si="479"/>
        <v/>
      </c>
      <c r="AD731" s="241" t="str">
        <f t="shared" si="480"/>
        <v/>
      </c>
      <c r="AE731" s="241" t="str">
        <f t="shared" si="469"/>
        <v/>
      </c>
      <c r="AF731" s="241" t="str">
        <f t="shared" si="470"/>
        <v/>
      </c>
      <c r="AG731" s="241"/>
      <c r="AH731" s="242" t="str">
        <f t="shared" si="508"/>
        <v/>
      </c>
      <c r="AI731" s="242" t="str">
        <f t="shared" si="481"/>
        <v/>
      </c>
      <c r="BG731" s="245">
        <f t="shared" si="482"/>
        <v>0</v>
      </c>
      <c r="BH731" s="242">
        <f t="shared" si="483"/>
        <v>0</v>
      </c>
      <c r="BI731" s="242">
        <f t="shared" si="484"/>
        <v>0</v>
      </c>
      <c r="BJ731" s="242">
        <f t="shared" si="485"/>
        <v>0</v>
      </c>
      <c r="BK731" s="351">
        <f t="shared" si="486"/>
        <v>0</v>
      </c>
      <c r="BL731" s="246">
        <f t="shared" si="487"/>
        <v>0</v>
      </c>
      <c r="BM731" s="243">
        <f t="shared" si="488"/>
        <v>0</v>
      </c>
      <c r="BN731" s="243">
        <f t="shared" si="489"/>
        <v>0</v>
      </c>
      <c r="BO731" s="247">
        <f t="shared" si="490"/>
        <v>0</v>
      </c>
      <c r="BP731" s="248">
        <f t="shared" si="491"/>
        <v>0</v>
      </c>
      <c r="BQ731" s="243">
        <f t="shared" si="492"/>
        <v>0</v>
      </c>
      <c r="BR731" s="243">
        <f t="shared" si="493"/>
        <v>0</v>
      </c>
      <c r="BS731" s="249">
        <f t="shared" si="494"/>
        <v>0</v>
      </c>
      <c r="BT731" s="255" t="str">
        <f t="shared" si="507"/>
        <v/>
      </c>
      <c r="BU731" s="350">
        <f t="shared" si="495"/>
        <v>0</v>
      </c>
      <c r="BV731" s="350">
        <f t="shared" si="496"/>
        <v>0</v>
      </c>
      <c r="BW731" s="350">
        <f t="shared" si="497"/>
        <v>0</v>
      </c>
      <c r="BX731" s="353">
        <f t="shared" si="498"/>
        <v>0</v>
      </c>
      <c r="BY731" s="246">
        <f t="shared" si="499"/>
        <v>0</v>
      </c>
      <c r="BZ731" s="243">
        <f t="shared" si="500"/>
        <v>0</v>
      </c>
      <c r="CA731" s="243">
        <f t="shared" si="501"/>
        <v>0</v>
      </c>
      <c r="CB731" s="247">
        <f t="shared" si="502"/>
        <v>0</v>
      </c>
      <c r="CC731" s="246">
        <f t="shared" si="503"/>
        <v>0</v>
      </c>
      <c r="CD731" s="243">
        <f t="shared" si="504"/>
        <v>0</v>
      </c>
      <c r="CE731" s="243">
        <f t="shared" si="505"/>
        <v>0</v>
      </c>
      <c r="CF731" s="243">
        <f t="shared" si="506"/>
        <v>0</v>
      </c>
    </row>
    <row r="732" spans="1:84" ht="20.100000000000001" customHeight="1" x14ac:dyDescent="0.15">
      <c r="A732" s="252">
        <f>IF(A731="",ROW()-3-COUNTBLANK($A$4:$A731),A731+1)</f>
        <v>729</v>
      </c>
      <c r="B732" s="253">
        <f>IF(A732="","",IF(B731="",ROW()-3-COUNTBLANK($B$4:$B731),B731+1))</f>
        <v>729</v>
      </c>
      <c r="C732" s="239" t="str">
        <f t="shared" si="471"/>
        <v>S</v>
      </c>
      <c r="D732" s="240"/>
      <c r="E732" s="241" t="str">
        <f>IF(D732="","",COUNTIF($D$4:D732,D732))</f>
        <v/>
      </c>
      <c r="F732" s="310" t="str">
        <f>IF(D732="","",VLOOKUP(D732,'様式A-2'!$B$10:$E$434,4,0))</f>
        <v/>
      </c>
      <c r="G732" s="241"/>
      <c r="H732" s="241"/>
      <c r="I732" s="241"/>
      <c r="J732" s="241"/>
      <c r="K732" s="241"/>
      <c r="L732" s="346"/>
      <c r="M732" s="346"/>
      <c r="N732" s="346"/>
      <c r="O732" s="346"/>
      <c r="P732" s="388"/>
      <c r="Q732" s="242">
        <f t="shared" si="472"/>
        <v>0</v>
      </c>
      <c r="R732" s="243">
        <f t="shared" si="473"/>
        <v>0</v>
      </c>
      <c r="S732" s="243" t="str">
        <f t="shared" si="474"/>
        <v/>
      </c>
      <c r="T732" s="241"/>
      <c r="U732" s="241" t="str">
        <f t="shared" si="475"/>
        <v/>
      </c>
      <c r="V732" s="241" t="str">
        <f t="shared" si="509"/>
        <v/>
      </c>
      <c r="W732" s="241"/>
      <c r="X732" s="241"/>
      <c r="Y732" s="241" t="str">
        <f t="shared" si="476"/>
        <v/>
      </c>
      <c r="Z732" s="241" t="str">
        <f t="shared" si="477"/>
        <v/>
      </c>
      <c r="AA732" s="241" t="str">
        <f t="shared" si="468"/>
        <v/>
      </c>
      <c r="AB732" s="241" t="str">
        <f t="shared" si="478"/>
        <v/>
      </c>
      <c r="AC732" s="241" t="str">
        <f t="shared" si="479"/>
        <v/>
      </c>
      <c r="AD732" s="241" t="str">
        <f t="shared" si="480"/>
        <v/>
      </c>
      <c r="AE732" s="241" t="str">
        <f t="shared" si="469"/>
        <v/>
      </c>
      <c r="AF732" s="241" t="str">
        <f t="shared" si="470"/>
        <v/>
      </c>
      <c r="AG732" s="241"/>
      <c r="AH732" s="242" t="str">
        <f t="shared" si="508"/>
        <v/>
      </c>
      <c r="AI732" s="242" t="str">
        <f t="shared" si="481"/>
        <v/>
      </c>
      <c r="BG732" s="245">
        <f t="shared" si="482"/>
        <v>0</v>
      </c>
      <c r="BH732" s="242">
        <f t="shared" si="483"/>
        <v>0</v>
      </c>
      <c r="BI732" s="242">
        <f t="shared" si="484"/>
        <v>0</v>
      </c>
      <c r="BJ732" s="242">
        <f t="shared" si="485"/>
        <v>0</v>
      </c>
      <c r="BK732" s="351">
        <f t="shared" si="486"/>
        <v>0</v>
      </c>
      <c r="BL732" s="246">
        <f t="shared" si="487"/>
        <v>0</v>
      </c>
      <c r="BM732" s="243">
        <f t="shared" si="488"/>
        <v>0</v>
      </c>
      <c r="BN732" s="243">
        <f t="shared" si="489"/>
        <v>0</v>
      </c>
      <c r="BO732" s="247">
        <f t="shared" si="490"/>
        <v>0</v>
      </c>
      <c r="BP732" s="248">
        <f t="shared" si="491"/>
        <v>0</v>
      </c>
      <c r="BQ732" s="243">
        <f t="shared" si="492"/>
        <v>0</v>
      </c>
      <c r="BR732" s="243">
        <f t="shared" si="493"/>
        <v>0</v>
      </c>
      <c r="BS732" s="249">
        <f t="shared" si="494"/>
        <v>0</v>
      </c>
      <c r="BT732" s="255" t="str">
        <f t="shared" si="507"/>
        <v/>
      </c>
      <c r="BU732" s="350">
        <f t="shared" si="495"/>
        <v>0</v>
      </c>
      <c r="BV732" s="350">
        <f t="shared" si="496"/>
        <v>0</v>
      </c>
      <c r="BW732" s="350">
        <f t="shared" si="497"/>
        <v>0</v>
      </c>
      <c r="BX732" s="353">
        <f t="shared" si="498"/>
        <v>0</v>
      </c>
      <c r="BY732" s="246">
        <f t="shared" si="499"/>
        <v>0</v>
      </c>
      <c r="BZ732" s="243">
        <f t="shared" si="500"/>
        <v>0</v>
      </c>
      <c r="CA732" s="243">
        <f t="shared" si="501"/>
        <v>0</v>
      </c>
      <c r="CB732" s="247">
        <f t="shared" si="502"/>
        <v>0</v>
      </c>
      <c r="CC732" s="246">
        <f t="shared" si="503"/>
        <v>0</v>
      </c>
      <c r="CD732" s="243">
        <f t="shared" si="504"/>
        <v>0</v>
      </c>
      <c r="CE732" s="243">
        <f t="shared" si="505"/>
        <v>0</v>
      </c>
      <c r="CF732" s="243">
        <f t="shared" si="506"/>
        <v>0</v>
      </c>
    </row>
    <row r="733" spans="1:84" ht="20.100000000000001" customHeight="1" x14ac:dyDescent="0.15">
      <c r="A733" s="252">
        <f>IF(A732="",ROW()-3-COUNTBLANK($A$4:$A732),A732+1)</f>
        <v>730</v>
      </c>
      <c r="B733" s="253">
        <f>IF(A733="","",IF(B732="",ROW()-3-COUNTBLANK($B$4:$B732),B732+1))</f>
        <v>730</v>
      </c>
      <c r="C733" s="239" t="str">
        <f t="shared" si="471"/>
        <v>S</v>
      </c>
      <c r="D733" s="240"/>
      <c r="E733" s="241" t="str">
        <f>IF(D733="","",COUNTIF($D$4:D733,D733))</f>
        <v/>
      </c>
      <c r="F733" s="310" t="str">
        <f>IF(D733="","",VLOOKUP(D733,'様式A-2'!$B$10:$E$434,4,0))</f>
        <v/>
      </c>
      <c r="G733" s="241"/>
      <c r="H733" s="241"/>
      <c r="I733" s="241"/>
      <c r="J733" s="241"/>
      <c r="K733" s="241"/>
      <c r="L733" s="346"/>
      <c r="M733" s="346"/>
      <c r="N733" s="346"/>
      <c r="O733" s="346"/>
      <c r="P733" s="388"/>
      <c r="Q733" s="242">
        <f t="shared" si="472"/>
        <v>0</v>
      </c>
      <c r="R733" s="243">
        <f t="shared" si="473"/>
        <v>0</v>
      </c>
      <c r="S733" s="243" t="str">
        <f t="shared" si="474"/>
        <v/>
      </c>
      <c r="T733" s="241"/>
      <c r="U733" s="241" t="str">
        <f t="shared" si="475"/>
        <v/>
      </c>
      <c r="V733" s="241" t="str">
        <f t="shared" si="509"/>
        <v/>
      </c>
      <c r="W733" s="241"/>
      <c r="X733" s="241"/>
      <c r="Y733" s="241" t="str">
        <f t="shared" si="476"/>
        <v/>
      </c>
      <c r="Z733" s="241" t="str">
        <f t="shared" si="477"/>
        <v/>
      </c>
      <c r="AA733" s="241" t="str">
        <f t="shared" si="468"/>
        <v/>
      </c>
      <c r="AB733" s="241" t="str">
        <f t="shared" si="478"/>
        <v/>
      </c>
      <c r="AC733" s="241" t="str">
        <f t="shared" si="479"/>
        <v/>
      </c>
      <c r="AD733" s="241" t="str">
        <f t="shared" si="480"/>
        <v/>
      </c>
      <c r="AE733" s="241" t="str">
        <f t="shared" si="469"/>
        <v/>
      </c>
      <c r="AF733" s="241" t="str">
        <f t="shared" si="470"/>
        <v/>
      </c>
      <c r="AG733" s="241"/>
      <c r="AH733" s="242" t="str">
        <f t="shared" si="508"/>
        <v/>
      </c>
      <c r="AI733" s="242" t="str">
        <f t="shared" si="481"/>
        <v/>
      </c>
      <c r="BG733" s="245">
        <f t="shared" si="482"/>
        <v>0</v>
      </c>
      <c r="BH733" s="242">
        <f t="shared" si="483"/>
        <v>0</v>
      </c>
      <c r="BI733" s="242">
        <f t="shared" si="484"/>
        <v>0</v>
      </c>
      <c r="BJ733" s="242">
        <f t="shared" si="485"/>
        <v>0</v>
      </c>
      <c r="BK733" s="351">
        <f t="shared" si="486"/>
        <v>0</v>
      </c>
      <c r="BL733" s="246">
        <f t="shared" si="487"/>
        <v>0</v>
      </c>
      <c r="BM733" s="243">
        <f t="shared" si="488"/>
        <v>0</v>
      </c>
      <c r="BN733" s="243">
        <f t="shared" si="489"/>
        <v>0</v>
      </c>
      <c r="BO733" s="247">
        <f t="shared" si="490"/>
        <v>0</v>
      </c>
      <c r="BP733" s="248">
        <f t="shared" si="491"/>
        <v>0</v>
      </c>
      <c r="BQ733" s="243">
        <f t="shared" si="492"/>
        <v>0</v>
      </c>
      <c r="BR733" s="243">
        <f t="shared" si="493"/>
        <v>0</v>
      </c>
      <c r="BS733" s="249">
        <f t="shared" si="494"/>
        <v>0</v>
      </c>
      <c r="BT733" s="255" t="str">
        <f t="shared" si="507"/>
        <v/>
      </c>
      <c r="BU733" s="350">
        <f t="shared" si="495"/>
        <v>0</v>
      </c>
      <c r="BV733" s="350">
        <f t="shared" si="496"/>
        <v>0</v>
      </c>
      <c r="BW733" s="350">
        <f t="shared" si="497"/>
        <v>0</v>
      </c>
      <c r="BX733" s="353">
        <f t="shared" si="498"/>
        <v>0</v>
      </c>
      <c r="BY733" s="246">
        <f t="shared" si="499"/>
        <v>0</v>
      </c>
      <c r="BZ733" s="243">
        <f t="shared" si="500"/>
        <v>0</v>
      </c>
      <c r="CA733" s="243">
        <f t="shared" si="501"/>
        <v>0</v>
      </c>
      <c r="CB733" s="247">
        <f t="shared" si="502"/>
        <v>0</v>
      </c>
      <c r="CC733" s="246">
        <f t="shared" si="503"/>
        <v>0</v>
      </c>
      <c r="CD733" s="243">
        <f t="shared" si="504"/>
        <v>0</v>
      </c>
      <c r="CE733" s="243">
        <f t="shared" si="505"/>
        <v>0</v>
      </c>
      <c r="CF733" s="243">
        <f t="shared" si="506"/>
        <v>0</v>
      </c>
    </row>
    <row r="734" spans="1:84" ht="20.100000000000001" customHeight="1" x14ac:dyDescent="0.15">
      <c r="A734" s="252">
        <f>IF(A733="",ROW()-3-COUNTBLANK($A$4:$A733),A733+1)</f>
        <v>731</v>
      </c>
      <c r="B734" s="253">
        <f>IF(A734="","",IF(B733="",ROW()-3-COUNTBLANK($B$4:$B733),B733+1))</f>
        <v>731</v>
      </c>
      <c r="C734" s="239" t="str">
        <f t="shared" si="471"/>
        <v>S</v>
      </c>
      <c r="D734" s="240"/>
      <c r="E734" s="241" t="str">
        <f>IF(D734="","",COUNTIF($D$4:D734,D734))</f>
        <v/>
      </c>
      <c r="F734" s="310" t="str">
        <f>IF(D734="","",VLOOKUP(D734,'様式A-2'!$B$10:$E$434,4,0))</f>
        <v/>
      </c>
      <c r="G734" s="241"/>
      <c r="H734" s="241"/>
      <c r="I734" s="241"/>
      <c r="J734" s="241"/>
      <c r="K734" s="241"/>
      <c r="L734" s="346"/>
      <c r="M734" s="346"/>
      <c r="N734" s="346"/>
      <c r="O734" s="346"/>
      <c r="P734" s="388"/>
      <c r="Q734" s="242">
        <f t="shared" si="472"/>
        <v>0</v>
      </c>
      <c r="R734" s="243">
        <f t="shared" si="473"/>
        <v>0</v>
      </c>
      <c r="S734" s="243" t="str">
        <f t="shared" si="474"/>
        <v/>
      </c>
      <c r="T734" s="241"/>
      <c r="U734" s="241" t="str">
        <f t="shared" si="475"/>
        <v/>
      </c>
      <c r="V734" s="241" t="str">
        <f t="shared" si="509"/>
        <v/>
      </c>
      <c r="W734" s="241"/>
      <c r="X734" s="241"/>
      <c r="Y734" s="241" t="str">
        <f t="shared" si="476"/>
        <v/>
      </c>
      <c r="Z734" s="241" t="str">
        <f t="shared" si="477"/>
        <v/>
      </c>
      <c r="AA734" s="241" t="str">
        <f t="shared" si="468"/>
        <v/>
      </c>
      <c r="AB734" s="241" t="str">
        <f t="shared" si="478"/>
        <v/>
      </c>
      <c r="AC734" s="241" t="str">
        <f t="shared" si="479"/>
        <v/>
      </c>
      <c r="AD734" s="241" t="str">
        <f t="shared" si="480"/>
        <v/>
      </c>
      <c r="AE734" s="241" t="str">
        <f t="shared" si="469"/>
        <v/>
      </c>
      <c r="AF734" s="241" t="str">
        <f t="shared" si="470"/>
        <v/>
      </c>
      <c r="AG734" s="241"/>
      <c r="AH734" s="242" t="str">
        <f t="shared" si="508"/>
        <v/>
      </c>
      <c r="AI734" s="242" t="str">
        <f t="shared" si="481"/>
        <v/>
      </c>
      <c r="BG734" s="245">
        <f t="shared" si="482"/>
        <v>0</v>
      </c>
      <c r="BH734" s="242">
        <f t="shared" si="483"/>
        <v>0</v>
      </c>
      <c r="BI734" s="242">
        <f t="shared" si="484"/>
        <v>0</v>
      </c>
      <c r="BJ734" s="242">
        <f t="shared" si="485"/>
        <v>0</v>
      </c>
      <c r="BK734" s="351">
        <f t="shared" si="486"/>
        <v>0</v>
      </c>
      <c r="BL734" s="246">
        <f t="shared" si="487"/>
        <v>0</v>
      </c>
      <c r="BM734" s="243">
        <f t="shared" si="488"/>
        <v>0</v>
      </c>
      <c r="BN734" s="243">
        <f t="shared" si="489"/>
        <v>0</v>
      </c>
      <c r="BO734" s="247">
        <f t="shared" si="490"/>
        <v>0</v>
      </c>
      <c r="BP734" s="248">
        <f t="shared" si="491"/>
        <v>0</v>
      </c>
      <c r="BQ734" s="243">
        <f t="shared" si="492"/>
        <v>0</v>
      </c>
      <c r="BR734" s="243">
        <f t="shared" si="493"/>
        <v>0</v>
      </c>
      <c r="BS734" s="249">
        <f t="shared" si="494"/>
        <v>0</v>
      </c>
      <c r="BT734" s="255" t="str">
        <f t="shared" si="507"/>
        <v/>
      </c>
      <c r="BU734" s="350">
        <f t="shared" si="495"/>
        <v>0</v>
      </c>
      <c r="BV734" s="350">
        <f t="shared" si="496"/>
        <v>0</v>
      </c>
      <c r="BW734" s="350">
        <f t="shared" si="497"/>
        <v>0</v>
      </c>
      <c r="BX734" s="353">
        <f t="shared" si="498"/>
        <v>0</v>
      </c>
      <c r="BY734" s="246">
        <f t="shared" si="499"/>
        <v>0</v>
      </c>
      <c r="BZ734" s="243">
        <f t="shared" si="500"/>
        <v>0</v>
      </c>
      <c r="CA734" s="243">
        <f t="shared" si="501"/>
        <v>0</v>
      </c>
      <c r="CB734" s="247">
        <f t="shared" si="502"/>
        <v>0</v>
      </c>
      <c r="CC734" s="246">
        <f t="shared" si="503"/>
        <v>0</v>
      </c>
      <c r="CD734" s="243">
        <f t="shared" si="504"/>
        <v>0</v>
      </c>
      <c r="CE734" s="243">
        <f t="shared" si="505"/>
        <v>0</v>
      </c>
      <c r="CF734" s="243">
        <f t="shared" si="506"/>
        <v>0</v>
      </c>
    </row>
    <row r="735" spans="1:84" ht="20.100000000000001" customHeight="1" x14ac:dyDescent="0.15">
      <c r="A735" s="252">
        <f>IF(A734="",ROW()-3-COUNTBLANK($A$4:$A734),A734+1)</f>
        <v>732</v>
      </c>
      <c r="B735" s="253">
        <f>IF(A735="","",IF(B734="",ROW()-3-COUNTBLANK($B$4:$B734),B734+1))</f>
        <v>732</v>
      </c>
      <c r="C735" s="239" t="str">
        <f t="shared" si="471"/>
        <v>S</v>
      </c>
      <c r="D735" s="240"/>
      <c r="E735" s="241" t="str">
        <f>IF(D735="","",COUNTIF($D$4:D735,D735))</f>
        <v/>
      </c>
      <c r="F735" s="310" t="str">
        <f>IF(D735="","",VLOOKUP(D735,'様式A-2'!$B$10:$E$434,4,0))</f>
        <v/>
      </c>
      <c r="G735" s="241"/>
      <c r="H735" s="241"/>
      <c r="I735" s="241"/>
      <c r="J735" s="241"/>
      <c r="K735" s="241"/>
      <c r="L735" s="346"/>
      <c r="M735" s="346"/>
      <c r="N735" s="346"/>
      <c r="O735" s="346"/>
      <c r="P735" s="388"/>
      <c r="Q735" s="242">
        <f t="shared" si="472"/>
        <v>0</v>
      </c>
      <c r="R735" s="243">
        <f t="shared" si="473"/>
        <v>0</v>
      </c>
      <c r="S735" s="243" t="str">
        <f t="shared" si="474"/>
        <v/>
      </c>
      <c r="T735" s="241"/>
      <c r="U735" s="241" t="str">
        <f t="shared" si="475"/>
        <v/>
      </c>
      <c r="V735" s="241" t="str">
        <f t="shared" si="509"/>
        <v/>
      </c>
      <c r="W735" s="241"/>
      <c r="X735" s="241"/>
      <c r="Y735" s="241" t="str">
        <f t="shared" si="476"/>
        <v/>
      </c>
      <c r="Z735" s="241" t="str">
        <f t="shared" si="477"/>
        <v/>
      </c>
      <c r="AA735" s="241" t="str">
        <f t="shared" si="468"/>
        <v/>
      </c>
      <c r="AB735" s="241" t="str">
        <f t="shared" si="478"/>
        <v/>
      </c>
      <c r="AC735" s="241" t="str">
        <f t="shared" si="479"/>
        <v/>
      </c>
      <c r="AD735" s="241" t="str">
        <f t="shared" si="480"/>
        <v/>
      </c>
      <c r="AE735" s="241" t="str">
        <f t="shared" si="469"/>
        <v/>
      </c>
      <c r="AF735" s="241" t="str">
        <f t="shared" si="470"/>
        <v/>
      </c>
      <c r="AG735" s="241"/>
      <c r="AH735" s="242" t="str">
        <f t="shared" si="508"/>
        <v/>
      </c>
      <c r="AI735" s="242" t="str">
        <f t="shared" si="481"/>
        <v/>
      </c>
      <c r="BG735" s="245">
        <f t="shared" si="482"/>
        <v>0</v>
      </c>
      <c r="BH735" s="242">
        <f t="shared" si="483"/>
        <v>0</v>
      </c>
      <c r="BI735" s="242">
        <f t="shared" si="484"/>
        <v>0</v>
      </c>
      <c r="BJ735" s="242">
        <f t="shared" si="485"/>
        <v>0</v>
      </c>
      <c r="BK735" s="351">
        <f t="shared" si="486"/>
        <v>0</v>
      </c>
      <c r="BL735" s="246">
        <f t="shared" si="487"/>
        <v>0</v>
      </c>
      <c r="BM735" s="243">
        <f t="shared" si="488"/>
        <v>0</v>
      </c>
      <c r="BN735" s="243">
        <f t="shared" si="489"/>
        <v>0</v>
      </c>
      <c r="BO735" s="247">
        <f t="shared" si="490"/>
        <v>0</v>
      </c>
      <c r="BP735" s="248">
        <f t="shared" si="491"/>
        <v>0</v>
      </c>
      <c r="BQ735" s="243">
        <f t="shared" si="492"/>
        <v>0</v>
      </c>
      <c r="BR735" s="243">
        <f t="shared" si="493"/>
        <v>0</v>
      </c>
      <c r="BS735" s="249">
        <f t="shared" si="494"/>
        <v>0</v>
      </c>
      <c r="BT735" s="255" t="str">
        <f t="shared" si="507"/>
        <v/>
      </c>
      <c r="BU735" s="350">
        <f t="shared" si="495"/>
        <v>0</v>
      </c>
      <c r="BV735" s="350">
        <f t="shared" si="496"/>
        <v>0</v>
      </c>
      <c r="BW735" s="350">
        <f t="shared" si="497"/>
        <v>0</v>
      </c>
      <c r="BX735" s="353">
        <f t="shared" si="498"/>
        <v>0</v>
      </c>
      <c r="BY735" s="246">
        <f t="shared" si="499"/>
        <v>0</v>
      </c>
      <c r="BZ735" s="243">
        <f t="shared" si="500"/>
        <v>0</v>
      </c>
      <c r="CA735" s="243">
        <f t="shared" si="501"/>
        <v>0</v>
      </c>
      <c r="CB735" s="247">
        <f t="shared" si="502"/>
        <v>0</v>
      </c>
      <c r="CC735" s="246">
        <f t="shared" si="503"/>
        <v>0</v>
      </c>
      <c r="CD735" s="243">
        <f t="shared" si="504"/>
        <v>0</v>
      </c>
      <c r="CE735" s="243">
        <f t="shared" si="505"/>
        <v>0</v>
      </c>
      <c r="CF735" s="243">
        <f t="shared" si="506"/>
        <v>0</v>
      </c>
    </row>
    <row r="736" spans="1:84" ht="20.100000000000001" customHeight="1" x14ac:dyDescent="0.15">
      <c r="A736" s="252">
        <f>IF(A735="",ROW()-3-COUNTBLANK($A$4:$A735),A735+1)</f>
        <v>733</v>
      </c>
      <c r="B736" s="253">
        <f>IF(A736="","",IF(B735="",ROW()-3-COUNTBLANK($B$4:$B735),B735+1))</f>
        <v>733</v>
      </c>
      <c r="C736" s="239" t="str">
        <f t="shared" si="471"/>
        <v>S</v>
      </c>
      <c r="D736" s="240"/>
      <c r="E736" s="241" t="str">
        <f>IF(D736="","",COUNTIF($D$4:D736,D736))</f>
        <v/>
      </c>
      <c r="F736" s="310" t="str">
        <f>IF(D736="","",VLOOKUP(D736,'様式A-2'!$B$10:$E$434,4,0))</f>
        <v/>
      </c>
      <c r="G736" s="241"/>
      <c r="H736" s="241"/>
      <c r="I736" s="241"/>
      <c r="J736" s="241"/>
      <c r="K736" s="241"/>
      <c r="L736" s="346"/>
      <c r="M736" s="346"/>
      <c r="N736" s="346"/>
      <c r="O736" s="346"/>
      <c r="P736" s="388"/>
      <c r="Q736" s="242">
        <f t="shared" si="472"/>
        <v>0</v>
      </c>
      <c r="R736" s="243">
        <f t="shared" si="473"/>
        <v>0</v>
      </c>
      <c r="S736" s="243" t="str">
        <f t="shared" si="474"/>
        <v/>
      </c>
      <c r="T736" s="241"/>
      <c r="U736" s="241" t="str">
        <f t="shared" si="475"/>
        <v/>
      </c>
      <c r="V736" s="241" t="str">
        <f t="shared" si="509"/>
        <v/>
      </c>
      <c r="W736" s="241"/>
      <c r="X736" s="241"/>
      <c r="Y736" s="241" t="str">
        <f t="shared" si="476"/>
        <v/>
      </c>
      <c r="Z736" s="241" t="str">
        <f t="shared" si="477"/>
        <v/>
      </c>
      <c r="AA736" s="241" t="str">
        <f t="shared" si="468"/>
        <v/>
      </c>
      <c r="AB736" s="241" t="str">
        <f t="shared" si="478"/>
        <v/>
      </c>
      <c r="AC736" s="241" t="str">
        <f t="shared" si="479"/>
        <v/>
      </c>
      <c r="AD736" s="241" t="str">
        <f t="shared" si="480"/>
        <v/>
      </c>
      <c r="AE736" s="241" t="str">
        <f t="shared" si="469"/>
        <v/>
      </c>
      <c r="AF736" s="241" t="str">
        <f t="shared" si="470"/>
        <v/>
      </c>
      <c r="AG736" s="241"/>
      <c r="AH736" s="242" t="str">
        <f t="shared" si="508"/>
        <v/>
      </c>
      <c r="AI736" s="242" t="str">
        <f t="shared" si="481"/>
        <v/>
      </c>
      <c r="BG736" s="245">
        <f t="shared" si="482"/>
        <v>0</v>
      </c>
      <c r="BH736" s="242">
        <f t="shared" si="483"/>
        <v>0</v>
      </c>
      <c r="BI736" s="242">
        <f t="shared" si="484"/>
        <v>0</v>
      </c>
      <c r="BJ736" s="242">
        <f t="shared" si="485"/>
        <v>0</v>
      </c>
      <c r="BK736" s="351">
        <f t="shared" si="486"/>
        <v>0</v>
      </c>
      <c r="BL736" s="246">
        <f t="shared" si="487"/>
        <v>0</v>
      </c>
      <c r="BM736" s="243">
        <f t="shared" si="488"/>
        <v>0</v>
      </c>
      <c r="BN736" s="243">
        <f t="shared" si="489"/>
        <v>0</v>
      </c>
      <c r="BO736" s="247">
        <f t="shared" si="490"/>
        <v>0</v>
      </c>
      <c r="BP736" s="248">
        <f t="shared" si="491"/>
        <v>0</v>
      </c>
      <c r="BQ736" s="243">
        <f t="shared" si="492"/>
        <v>0</v>
      </c>
      <c r="BR736" s="243">
        <f t="shared" si="493"/>
        <v>0</v>
      </c>
      <c r="BS736" s="249">
        <f t="shared" si="494"/>
        <v>0</v>
      </c>
      <c r="BT736" s="255" t="str">
        <f t="shared" si="507"/>
        <v/>
      </c>
      <c r="BU736" s="350">
        <f t="shared" si="495"/>
        <v>0</v>
      </c>
      <c r="BV736" s="350">
        <f t="shared" si="496"/>
        <v>0</v>
      </c>
      <c r="BW736" s="350">
        <f t="shared" si="497"/>
        <v>0</v>
      </c>
      <c r="BX736" s="353">
        <f t="shared" si="498"/>
        <v>0</v>
      </c>
      <c r="BY736" s="246">
        <f t="shared" si="499"/>
        <v>0</v>
      </c>
      <c r="BZ736" s="243">
        <f t="shared" si="500"/>
        <v>0</v>
      </c>
      <c r="CA736" s="243">
        <f t="shared" si="501"/>
        <v>0</v>
      </c>
      <c r="CB736" s="247">
        <f t="shared" si="502"/>
        <v>0</v>
      </c>
      <c r="CC736" s="246">
        <f t="shared" si="503"/>
        <v>0</v>
      </c>
      <c r="CD736" s="243">
        <f t="shared" si="504"/>
        <v>0</v>
      </c>
      <c r="CE736" s="243">
        <f t="shared" si="505"/>
        <v>0</v>
      </c>
      <c r="CF736" s="243">
        <f t="shared" si="506"/>
        <v>0</v>
      </c>
    </row>
    <row r="737" spans="1:84" ht="20.100000000000001" customHeight="1" x14ac:dyDescent="0.15">
      <c r="A737" s="252">
        <f>IF(A736="",ROW()-3-COUNTBLANK($A$4:$A736),A736+1)</f>
        <v>734</v>
      </c>
      <c r="B737" s="253">
        <f>IF(A737="","",IF(B736="",ROW()-3-COUNTBLANK($B$4:$B736),B736+1))</f>
        <v>734</v>
      </c>
      <c r="C737" s="239" t="str">
        <f t="shared" si="471"/>
        <v>S</v>
      </c>
      <c r="D737" s="240"/>
      <c r="E737" s="241" t="str">
        <f>IF(D737="","",COUNTIF($D$4:D737,D737))</f>
        <v/>
      </c>
      <c r="F737" s="310" t="str">
        <f>IF(D737="","",VLOOKUP(D737,'様式A-2'!$B$10:$E$434,4,0))</f>
        <v/>
      </c>
      <c r="G737" s="241"/>
      <c r="H737" s="241"/>
      <c r="I737" s="241"/>
      <c r="J737" s="241"/>
      <c r="K737" s="241"/>
      <c r="L737" s="346"/>
      <c r="M737" s="346"/>
      <c r="N737" s="346"/>
      <c r="O737" s="346"/>
      <c r="P737" s="388"/>
      <c r="Q737" s="242">
        <f t="shared" si="472"/>
        <v>0</v>
      </c>
      <c r="R737" s="243">
        <f t="shared" si="473"/>
        <v>0</v>
      </c>
      <c r="S737" s="243" t="str">
        <f t="shared" si="474"/>
        <v/>
      </c>
      <c r="T737" s="241"/>
      <c r="U737" s="241" t="str">
        <f t="shared" si="475"/>
        <v/>
      </c>
      <c r="V737" s="241" t="str">
        <f t="shared" si="509"/>
        <v/>
      </c>
      <c r="W737" s="241"/>
      <c r="X737" s="241"/>
      <c r="Y737" s="241" t="str">
        <f t="shared" si="476"/>
        <v/>
      </c>
      <c r="Z737" s="241" t="str">
        <f t="shared" si="477"/>
        <v/>
      </c>
      <c r="AA737" s="241" t="str">
        <f t="shared" si="468"/>
        <v/>
      </c>
      <c r="AB737" s="241" t="str">
        <f t="shared" si="478"/>
        <v/>
      </c>
      <c r="AC737" s="241" t="str">
        <f t="shared" si="479"/>
        <v/>
      </c>
      <c r="AD737" s="241" t="str">
        <f t="shared" si="480"/>
        <v/>
      </c>
      <c r="AE737" s="241" t="str">
        <f t="shared" si="469"/>
        <v/>
      </c>
      <c r="AF737" s="241" t="str">
        <f t="shared" si="470"/>
        <v/>
      </c>
      <c r="AG737" s="241"/>
      <c r="AH737" s="242" t="str">
        <f t="shared" si="508"/>
        <v/>
      </c>
      <c r="AI737" s="242" t="str">
        <f t="shared" si="481"/>
        <v/>
      </c>
      <c r="BG737" s="245">
        <f t="shared" si="482"/>
        <v>0</v>
      </c>
      <c r="BH737" s="242">
        <f t="shared" si="483"/>
        <v>0</v>
      </c>
      <c r="BI737" s="242">
        <f t="shared" si="484"/>
        <v>0</v>
      </c>
      <c r="BJ737" s="242">
        <f t="shared" si="485"/>
        <v>0</v>
      </c>
      <c r="BK737" s="351">
        <f t="shared" si="486"/>
        <v>0</v>
      </c>
      <c r="BL737" s="246">
        <f t="shared" si="487"/>
        <v>0</v>
      </c>
      <c r="BM737" s="243">
        <f t="shared" si="488"/>
        <v>0</v>
      </c>
      <c r="BN737" s="243">
        <f t="shared" si="489"/>
        <v>0</v>
      </c>
      <c r="BO737" s="247">
        <f t="shared" si="490"/>
        <v>0</v>
      </c>
      <c r="BP737" s="248">
        <f t="shared" si="491"/>
        <v>0</v>
      </c>
      <c r="BQ737" s="243">
        <f t="shared" si="492"/>
        <v>0</v>
      </c>
      <c r="BR737" s="243">
        <f t="shared" si="493"/>
        <v>0</v>
      </c>
      <c r="BS737" s="249">
        <f t="shared" si="494"/>
        <v>0</v>
      </c>
      <c r="BT737" s="255" t="str">
        <f t="shared" si="507"/>
        <v/>
      </c>
      <c r="BU737" s="350">
        <f t="shared" si="495"/>
        <v>0</v>
      </c>
      <c r="BV737" s="350">
        <f t="shared" si="496"/>
        <v>0</v>
      </c>
      <c r="BW737" s="350">
        <f t="shared" si="497"/>
        <v>0</v>
      </c>
      <c r="BX737" s="353">
        <f t="shared" si="498"/>
        <v>0</v>
      </c>
      <c r="BY737" s="246">
        <f t="shared" si="499"/>
        <v>0</v>
      </c>
      <c r="BZ737" s="243">
        <f t="shared" si="500"/>
        <v>0</v>
      </c>
      <c r="CA737" s="243">
        <f t="shared" si="501"/>
        <v>0</v>
      </c>
      <c r="CB737" s="247">
        <f t="shared" si="502"/>
        <v>0</v>
      </c>
      <c r="CC737" s="246">
        <f t="shared" si="503"/>
        <v>0</v>
      </c>
      <c r="CD737" s="243">
        <f t="shared" si="504"/>
        <v>0</v>
      </c>
      <c r="CE737" s="243">
        <f t="shared" si="505"/>
        <v>0</v>
      </c>
      <c r="CF737" s="243">
        <f t="shared" si="506"/>
        <v>0</v>
      </c>
    </row>
    <row r="738" spans="1:84" ht="20.100000000000001" customHeight="1" x14ac:dyDescent="0.15">
      <c r="A738" s="252">
        <f>IF(A737="",ROW()-3-COUNTBLANK($A$4:$A737),A737+1)</f>
        <v>735</v>
      </c>
      <c r="B738" s="253">
        <f>IF(A738="","",IF(B737="",ROW()-3-COUNTBLANK($B$4:$B737),B737+1))</f>
        <v>735</v>
      </c>
      <c r="C738" s="239" t="str">
        <f t="shared" si="471"/>
        <v>S</v>
      </c>
      <c r="D738" s="240"/>
      <c r="E738" s="241" t="str">
        <f>IF(D738="","",COUNTIF($D$4:D738,D738))</f>
        <v/>
      </c>
      <c r="F738" s="310" t="str">
        <f>IF(D738="","",VLOOKUP(D738,'様式A-2'!$B$10:$E$434,4,0))</f>
        <v/>
      </c>
      <c r="G738" s="241"/>
      <c r="H738" s="241"/>
      <c r="I738" s="241"/>
      <c r="J738" s="241"/>
      <c r="K738" s="241"/>
      <c r="L738" s="346"/>
      <c r="M738" s="346"/>
      <c r="N738" s="346"/>
      <c r="O738" s="346"/>
      <c r="P738" s="388"/>
      <c r="Q738" s="242">
        <f t="shared" si="472"/>
        <v>0</v>
      </c>
      <c r="R738" s="243">
        <f t="shared" si="473"/>
        <v>0</v>
      </c>
      <c r="S738" s="243" t="str">
        <f t="shared" si="474"/>
        <v/>
      </c>
      <c r="T738" s="241"/>
      <c r="U738" s="241" t="str">
        <f t="shared" si="475"/>
        <v/>
      </c>
      <c r="V738" s="241" t="str">
        <f t="shared" si="509"/>
        <v/>
      </c>
      <c r="W738" s="241"/>
      <c r="X738" s="241"/>
      <c r="Y738" s="241" t="str">
        <f t="shared" si="476"/>
        <v/>
      </c>
      <c r="Z738" s="241" t="str">
        <f t="shared" si="477"/>
        <v/>
      </c>
      <c r="AA738" s="241" t="str">
        <f t="shared" si="468"/>
        <v/>
      </c>
      <c r="AB738" s="241" t="str">
        <f t="shared" si="478"/>
        <v/>
      </c>
      <c r="AC738" s="241" t="str">
        <f t="shared" si="479"/>
        <v/>
      </c>
      <c r="AD738" s="241" t="str">
        <f t="shared" si="480"/>
        <v/>
      </c>
      <c r="AE738" s="241" t="str">
        <f t="shared" si="469"/>
        <v/>
      </c>
      <c r="AF738" s="241" t="str">
        <f t="shared" si="470"/>
        <v/>
      </c>
      <c r="AG738" s="241"/>
      <c r="AH738" s="242" t="str">
        <f t="shared" si="508"/>
        <v/>
      </c>
      <c r="AI738" s="242" t="str">
        <f t="shared" si="481"/>
        <v/>
      </c>
      <c r="BG738" s="245">
        <f t="shared" si="482"/>
        <v>0</v>
      </c>
      <c r="BH738" s="242">
        <f t="shared" si="483"/>
        <v>0</v>
      </c>
      <c r="BI738" s="242">
        <f t="shared" si="484"/>
        <v>0</v>
      </c>
      <c r="BJ738" s="242">
        <f t="shared" si="485"/>
        <v>0</v>
      </c>
      <c r="BK738" s="351">
        <f t="shared" si="486"/>
        <v>0</v>
      </c>
      <c r="BL738" s="246">
        <f t="shared" si="487"/>
        <v>0</v>
      </c>
      <c r="BM738" s="243">
        <f t="shared" si="488"/>
        <v>0</v>
      </c>
      <c r="BN738" s="243">
        <f t="shared" si="489"/>
        <v>0</v>
      </c>
      <c r="BO738" s="247">
        <f t="shared" si="490"/>
        <v>0</v>
      </c>
      <c r="BP738" s="248">
        <f t="shared" si="491"/>
        <v>0</v>
      </c>
      <c r="BQ738" s="243">
        <f t="shared" si="492"/>
        <v>0</v>
      </c>
      <c r="BR738" s="243">
        <f t="shared" si="493"/>
        <v>0</v>
      </c>
      <c r="BS738" s="249">
        <f t="shared" si="494"/>
        <v>0</v>
      </c>
      <c r="BT738" s="255" t="str">
        <f t="shared" si="507"/>
        <v/>
      </c>
      <c r="BU738" s="350">
        <f t="shared" si="495"/>
        <v>0</v>
      </c>
      <c r="BV738" s="350">
        <f t="shared" si="496"/>
        <v>0</v>
      </c>
      <c r="BW738" s="350">
        <f t="shared" si="497"/>
        <v>0</v>
      </c>
      <c r="BX738" s="353">
        <f t="shared" si="498"/>
        <v>0</v>
      </c>
      <c r="BY738" s="246">
        <f t="shared" si="499"/>
        <v>0</v>
      </c>
      <c r="BZ738" s="243">
        <f t="shared" si="500"/>
        <v>0</v>
      </c>
      <c r="CA738" s="243">
        <f t="shared" si="501"/>
        <v>0</v>
      </c>
      <c r="CB738" s="247">
        <f t="shared" si="502"/>
        <v>0</v>
      </c>
      <c r="CC738" s="246">
        <f t="shared" si="503"/>
        <v>0</v>
      </c>
      <c r="CD738" s="243">
        <f t="shared" si="504"/>
        <v>0</v>
      </c>
      <c r="CE738" s="243">
        <f t="shared" si="505"/>
        <v>0</v>
      </c>
      <c r="CF738" s="243">
        <f t="shared" si="506"/>
        <v>0</v>
      </c>
    </row>
    <row r="739" spans="1:84" ht="20.100000000000001" customHeight="1" x14ac:dyDescent="0.15">
      <c r="A739" s="252">
        <f>IF(A738="",ROW()-3-COUNTBLANK($A$4:$A738),A738+1)</f>
        <v>736</v>
      </c>
      <c r="B739" s="253">
        <f>IF(A739="","",IF(B738="",ROW()-3-COUNTBLANK($B$4:$B738),B738+1))</f>
        <v>736</v>
      </c>
      <c r="C739" s="239" t="str">
        <f t="shared" si="471"/>
        <v>S</v>
      </c>
      <c r="D739" s="240"/>
      <c r="E739" s="241" t="str">
        <f>IF(D739="","",COUNTIF($D$4:D739,D739))</f>
        <v/>
      </c>
      <c r="F739" s="310" t="str">
        <f>IF(D739="","",VLOOKUP(D739,'様式A-2'!$B$10:$E$434,4,0))</f>
        <v/>
      </c>
      <c r="G739" s="241"/>
      <c r="H739" s="241"/>
      <c r="I739" s="241"/>
      <c r="J739" s="241"/>
      <c r="K739" s="241"/>
      <c r="L739" s="346"/>
      <c r="M739" s="346"/>
      <c r="N739" s="346"/>
      <c r="O739" s="346"/>
      <c r="P739" s="388"/>
      <c r="Q739" s="242">
        <f t="shared" si="472"/>
        <v>0</v>
      </c>
      <c r="R739" s="243">
        <f t="shared" si="473"/>
        <v>0</v>
      </c>
      <c r="S739" s="243" t="str">
        <f t="shared" si="474"/>
        <v/>
      </c>
      <c r="T739" s="241"/>
      <c r="U739" s="241" t="str">
        <f t="shared" si="475"/>
        <v/>
      </c>
      <c r="V739" s="241" t="str">
        <f t="shared" si="509"/>
        <v/>
      </c>
      <c r="W739" s="241"/>
      <c r="X739" s="241"/>
      <c r="Y739" s="241" t="str">
        <f t="shared" si="476"/>
        <v/>
      </c>
      <c r="Z739" s="241" t="str">
        <f t="shared" si="477"/>
        <v/>
      </c>
      <c r="AA739" s="241" t="str">
        <f t="shared" si="468"/>
        <v/>
      </c>
      <c r="AB739" s="241" t="str">
        <f t="shared" si="478"/>
        <v/>
      </c>
      <c r="AC739" s="241" t="str">
        <f t="shared" si="479"/>
        <v/>
      </c>
      <c r="AD739" s="241" t="str">
        <f t="shared" si="480"/>
        <v/>
      </c>
      <c r="AE739" s="241" t="str">
        <f t="shared" si="469"/>
        <v/>
      </c>
      <c r="AF739" s="241" t="str">
        <f t="shared" si="470"/>
        <v/>
      </c>
      <c r="AG739" s="241"/>
      <c r="AH739" s="242" t="str">
        <f t="shared" si="508"/>
        <v/>
      </c>
      <c r="AI739" s="242" t="str">
        <f t="shared" si="481"/>
        <v/>
      </c>
      <c r="BG739" s="245">
        <f t="shared" si="482"/>
        <v>0</v>
      </c>
      <c r="BH739" s="242">
        <f t="shared" si="483"/>
        <v>0</v>
      </c>
      <c r="BI739" s="242">
        <f t="shared" si="484"/>
        <v>0</v>
      </c>
      <c r="BJ739" s="242">
        <f t="shared" si="485"/>
        <v>0</v>
      </c>
      <c r="BK739" s="351">
        <f t="shared" si="486"/>
        <v>0</v>
      </c>
      <c r="BL739" s="246">
        <f t="shared" si="487"/>
        <v>0</v>
      </c>
      <c r="BM739" s="243">
        <f t="shared" si="488"/>
        <v>0</v>
      </c>
      <c r="BN739" s="243">
        <f t="shared" si="489"/>
        <v>0</v>
      </c>
      <c r="BO739" s="247">
        <f t="shared" si="490"/>
        <v>0</v>
      </c>
      <c r="BP739" s="248">
        <f t="shared" si="491"/>
        <v>0</v>
      </c>
      <c r="BQ739" s="243">
        <f t="shared" si="492"/>
        <v>0</v>
      </c>
      <c r="BR739" s="243">
        <f t="shared" si="493"/>
        <v>0</v>
      </c>
      <c r="BS739" s="249">
        <f t="shared" si="494"/>
        <v>0</v>
      </c>
      <c r="BT739" s="255" t="str">
        <f t="shared" si="507"/>
        <v/>
      </c>
      <c r="BU739" s="350">
        <f t="shared" si="495"/>
        <v>0</v>
      </c>
      <c r="BV739" s="350">
        <f t="shared" si="496"/>
        <v>0</v>
      </c>
      <c r="BW739" s="350">
        <f t="shared" si="497"/>
        <v>0</v>
      </c>
      <c r="BX739" s="353">
        <f t="shared" si="498"/>
        <v>0</v>
      </c>
      <c r="BY739" s="246">
        <f t="shared" si="499"/>
        <v>0</v>
      </c>
      <c r="BZ739" s="243">
        <f t="shared" si="500"/>
        <v>0</v>
      </c>
      <c r="CA739" s="243">
        <f t="shared" si="501"/>
        <v>0</v>
      </c>
      <c r="CB739" s="247">
        <f t="shared" si="502"/>
        <v>0</v>
      </c>
      <c r="CC739" s="246">
        <f t="shared" si="503"/>
        <v>0</v>
      </c>
      <c r="CD739" s="243">
        <f t="shared" si="504"/>
        <v>0</v>
      </c>
      <c r="CE739" s="243">
        <f t="shared" si="505"/>
        <v>0</v>
      </c>
      <c r="CF739" s="243">
        <f t="shared" si="506"/>
        <v>0</v>
      </c>
    </row>
    <row r="740" spans="1:84" ht="20.100000000000001" customHeight="1" x14ac:dyDescent="0.15">
      <c r="A740" s="252">
        <f>IF(A739="",ROW()-3-COUNTBLANK($A$4:$A739),A739+1)</f>
        <v>737</v>
      </c>
      <c r="B740" s="253">
        <f>IF(A740="","",IF(B739="",ROW()-3-COUNTBLANK($B$4:$B739),B739+1))</f>
        <v>737</v>
      </c>
      <c r="C740" s="239" t="str">
        <f t="shared" si="471"/>
        <v>S</v>
      </c>
      <c r="D740" s="240"/>
      <c r="E740" s="241" t="str">
        <f>IF(D740="","",COUNTIF($D$4:D740,D740))</f>
        <v/>
      </c>
      <c r="F740" s="310" t="str">
        <f>IF(D740="","",VLOOKUP(D740,'様式A-2'!$B$10:$E$434,4,0))</f>
        <v/>
      </c>
      <c r="G740" s="241"/>
      <c r="H740" s="241"/>
      <c r="I740" s="241"/>
      <c r="J740" s="241"/>
      <c r="K740" s="241"/>
      <c r="L740" s="346"/>
      <c r="M740" s="346"/>
      <c r="N740" s="346"/>
      <c r="O740" s="346"/>
      <c r="P740" s="388"/>
      <c r="Q740" s="242">
        <f t="shared" si="472"/>
        <v>0</v>
      </c>
      <c r="R740" s="243">
        <f t="shared" si="473"/>
        <v>0</v>
      </c>
      <c r="S740" s="243" t="str">
        <f t="shared" si="474"/>
        <v/>
      </c>
      <c r="T740" s="241"/>
      <c r="U740" s="241" t="str">
        <f t="shared" si="475"/>
        <v/>
      </c>
      <c r="V740" s="241" t="str">
        <f t="shared" si="509"/>
        <v/>
      </c>
      <c r="W740" s="241"/>
      <c r="X740" s="241"/>
      <c r="Y740" s="241" t="str">
        <f t="shared" si="476"/>
        <v/>
      </c>
      <c r="Z740" s="241" t="str">
        <f t="shared" si="477"/>
        <v/>
      </c>
      <c r="AA740" s="241" t="str">
        <f t="shared" si="468"/>
        <v/>
      </c>
      <c r="AB740" s="241" t="str">
        <f t="shared" si="478"/>
        <v/>
      </c>
      <c r="AC740" s="241" t="str">
        <f t="shared" si="479"/>
        <v/>
      </c>
      <c r="AD740" s="241" t="str">
        <f t="shared" si="480"/>
        <v/>
      </c>
      <c r="AE740" s="241" t="str">
        <f t="shared" si="469"/>
        <v/>
      </c>
      <c r="AF740" s="241" t="str">
        <f t="shared" si="470"/>
        <v/>
      </c>
      <c r="AG740" s="241"/>
      <c r="AH740" s="242" t="str">
        <f t="shared" si="508"/>
        <v/>
      </c>
      <c r="AI740" s="242" t="str">
        <f t="shared" si="481"/>
        <v/>
      </c>
      <c r="BG740" s="245">
        <f t="shared" si="482"/>
        <v>0</v>
      </c>
      <c r="BH740" s="242">
        <f t="shared" si="483"/>
        <v>0</v>
      </c>
      <c r="BI740" s="242">
        <f t="shared" si="484"/>
        <v>0</v>
      </c>
      <c r="BJ740" s="242">
        <f t="shared" si="485"/>
        <v>0</v>
      </c>
      <c r="BK740" s="351">
        <f t="shared" si="486"/>
        <v>0</v>
      </c>
      <c r="BL740" s="246">
        <f t="shared" si="487"/>
        <v>0</v>
      </c>
      <c r="BM740" s="243">
        <f t="shared" si="488"/>
        <v>0</v>
      </c>
      <c r="BN740" s="243">
        <f t="shared" si="489"/>
        <v>0</v>
      </c>
      <c r="BO740" s="247">
        <f t="shared" si="490"/>
        <v>0</v>
      </c>
      <c r="BP740" s="248">
        <f t="shared" si="491"/>
        <v>0</v>
      </c>
      <c r="BQ740" s="243">
        <f t="shared" si="492"/>
        <v>0</v>
      </c>
      <c r="BR740" s="243">
        <f t="shared" si="493"/>
        <v>0</v>
      </c>
      <c r="BS740" s="249">
        <f t="shared" si="494"/>
        <v>0</v>
      </c>
      <c r="BT740" s="255" t="str">
        <f t="shared" si="507"/>
        <v/>
      </c>
      <c r="BU740" s="350">
        <f t="shared" si="495"/>
        <v>0</v>
      </c>
      <c r="BV740" s="350">
        <f t="shared" si="496"/>
        <v>0</v>
      </c>
      <c r="BW740" s="350">
        <f t="shared" si="497"/>
        <v>0</v>
      </c>
      <c r="BX740" s="353">
        <f t="shared" si="498"/>
        <v>0</v>
      </c>
      <c r="BY740" s="246">
        <f t="shared" si="499"/>
        <v>0</v>
      </c>
      <c r="BZ740" s="243">
        <f t="shared" si="500"/>
        <v>0</v>
      </c>
      <c r="CA740" s="243">
        <f t="shared" si="501"/>
        <v>0</v>
      </c>
      <c r="CB740" s="247">
        <f t="shared" si="502"/>
        <v>0</v>
      </c>
      <c r="CC740" s="246">
        <f t="shared" si="503"/>
        <v>0</v>
      </c>
      <c r="CD740" s="243">
        <f t="shared" si="504"/>
        <v>0</v>
      </c>
      <c r="CE740" s="243">
        <f t="shared" si="505"/>
        <v>0</v>
      </c>
      <c r="CF740" s="243">
        <f t="shared" si="506"/>
        <v>0</v>
      </c>
    </row>
    <row r="741" spans="1:84" ht="20.100000000000001" customHeight="1" x14ac:dyDescent="0.15">
      <c r="A741" s="252">
        <f>IF(A740="",ROW()-3-COUNTBLANK($A$4:$A740),A740+1)</f>
        <v>738</v>
      </c>
      <c r="B741" s="253">
        <f>IF(A741="","",IF(B740="",ROW()-3-COUNTBLANK($B$4:$B740),B740+1))</f>
        <v>738</v>
      </c>
      <c r="C741" s="239" t="str">
        <f t="shared" si="471"/>
        <v>S</v>
      </c>
      <c r="D741" s="240"/>
      <c r="E741" s="241" t="str">
        <f>IF(D741="","",COUNTIF($D$4:D741,D741))</f>
        <v/>
      </c>
      <c r="F741" s="310" t="str">
        <f>IF(D741="","",VLOOKUP(D741,'様式A-2'!$B$10:$E$434,4,0))</f>
        <v/>
      </c>
      <c r="G741" s="241"/>
      <c r="H741" s="241"/>
      <c r="I741" s="241"/>
      <c r="J741" s="241"/>
      <c r="K741" s="241"/>
      <c r="L741" s="346"/>
      <c r="M741" s="346"/>
      <c r="N741" s="346"/>
      <c r="O741" s="346"/>
      <c r="P741" s="388"/>
      <c r="Q741" s="242">
        <f t="shared" si="472"/>
        <v>0</v>
      </c>
      <c r="R741" s="243">
        <f t="shared" si="473"/>
        <v>0</v>
      </c>
      <c r="S741" s="243" t="str">
        <f t="shared" si="474"/>
        <v/>
      </c>
      <c r="T741" s="241"/>
      <c r="U741" s="241" t="str">
        <f t="shared" si="475"/>
        <v/>
      </c>
      <c r="V741" s="241" t="str">
        <f t="shared" si="509"/>
        <v/>
      </c>
      <c r="W741" s="241"/>
      <c r="X741" s="241"/>
      <c r="Y741" s="241" t="str">
        <f t="shared" si="476"/>
        <v/>
      </c>
      <c r="Z741" s="241" t="str">
        <f t="shared" si="477"/>
        <v/>
      </c>
      <c r="AA741" s="241" t="str">
        <f t="shared" si="468"/>
        <v/>
      </c>
      <c r="AB741" s="241" t="str">
        <f t="shared" si="478"/>
        <v/>
      </c>
      <c r="AC741" s="241" t="str">
        <f t="shared" si="479"/>
        <v/>
      </c>
      <c r="AD741" s="241" t="str">
        <f t="shared" si="480"/>
        <v/>
      </c>
      <c r="AE741" s="241" t="str">
        <f t="shared" si="469"/>
        <v/>
      </c>
      <c r="AF741" s="241" t="str">
        <f t="shared" si="470"/>
        <v/>
      </c>
      <c r="AG741" s="241"/>
      <c r="AH741" s="242" t="str">
        <f t="shared" si="508"/>
        <v/>
      </c>
      <c r="AI741" s="242" t="str">
        <f t="shared" si="481"/>
        <v/>
      </c>
      <c r="BG741" s="245">
        <f t="shared" si="482"/>
        <v>0</v>
      </c>
      <c r="BH741" s="242">
        <f t="shared" si="483"/>
        <v>0</v>
      </c>
      <c r="BI741" s="242">
        <f t="shared" si="484"/>
        <v>0</v>
      </c>
      <c r="BJ741" s="242">
        <f t="shared" si="485"/>
        <v>0</v>
      </c>
      <c r="BK741" s="351">
        <f t="shared" si="486"/>
        <v>0</v>
      </c>
      <c r="BL741" s="246">
        <f t="shared" si="487"/>
        <v>0</v>
      </c>
      <c r="BM741" s="243">
        <f t="shared" si="488"/>
        <v>0</v>
      </c>
      <c r="BN741" s="243">
        <f t="shared" si="489"/>
        <v>0</v>
      </c>
      <c r="BO741" s="247">
        <f t="shared" si="490"/>
        <v>0</v>
      </c>
      <c r="BP741" s="248">
        <f t="shared" si="491"/>
        <v>0</v>
      </c>
      <c r="BQ741" s="243">
        <f t="shared" si="492"/>
        <v>0</v>
      </c>
      <c r="BR741" s="243">
        <f t="shared" si="493"/>
        <v>0</v>
      </c>
      <c r="BS741" s="249">
        <f t="shared" si="494"/>
        <v>0</v>
      </c>
      <c r="BT741" s="255" t="str">
        <f t="shared" si="507"/>
        <v/>
      </c>
      <c r="BU741" s="350">
        <f t="shared" si="495"/>
        <v>0</v>
      </c>
      <c r="BV741" s="350">
        <f t="shared" si="496"/>
        <v>0</v>
      </c>
      <c r="BW741" s="350">
        <f t="shared" si="497"/>
        <v>0</v>
      </c>
      <c r="BX741" s="353">
        <f t="shared" si="498"/>
        <v>0</v>
      </c>
      <c r="BY741" s="246">
        <f t="shared" si="499"/>
        <v>0</v>
      </c>
      <c r="BZ741" s="243">
        <f t="shared" si="500"/>
        <v>0</v>
      </c>
      <c r="CA741" s="243">
        <f t="shared" si="501"/>
        <v>0</v>
      </c>
      <c r="CB741" s="247">
        <f t="shared" si="502"/>
        <v>0</v>
      </c>
      <c r="CC741" s="246">
        <f t="shared" si="503"/>
        <v>0</v>
      </c>
      <c r="CD741" s="243">
        <f t="shared" si="504"/>
        <v>0</v>
      </c>
      <c r="CE741" s="243">
        <f t="shared" si="505"/>
        <v>0</v>
      </c>
      <c r="CF741" s="243">
        <f t="shared" si="506"/>
        <v>0</v>
      </c>
    </row>
    <row r="742" spans="1:84" ht="20.100000000000001" customHeight="1" x14ac:dyDescent="0.15">
      <c r="A742" s="252">
        <f>IF(A741="",ROW()-3-COUNTBLANK($A$4:$A741),A741+1)</f>
        <v>739</v>
      </c>
      <c r="B742" s="253">
        <f>IF(A742="","",IF(B741="",ROW()-3-COUNTBLANK($B$4:$B741),B741+1))</f>
        <v>739</v>
      </c>
      <c r="C742" s="239" t="str">
        <f t="shared" si="471"/>
        <v>S</v>
      </c>
      <c r="D742" s="240"/>
      <c r="E742" s="241" t="str">
        <f>IF(D742="","",COUNTIF($D$4:D742,D742))</f>
        <v/>
      </c>
      <c r="F742" s="310" t="str">
        <f>IF(D742="","",VLOOKUP(D742,'様式A-2'!$B$10:$E$434,4,0))</f>
        <v/>
      </c>
      <c r="G742" s="241"/>
      <c r="H742" s="241"/>
      <c r="I742" s="241"/>
      <c r="J742" s="241"/>
      <c r="K742" s="241"/>
      <c r="L742" s="346"/>
      <c r="M742" s="346"/>
      <c r="N742" s="346"/>
      <c r="O742" s="346"/>
      <c r="P742" s="388"/>
      <c r="Q742" s="242">
        <f t="shared" si="472"/>
        <v>0</v>
      </c>
      <c r="R742" s="243">
        <f t="shared" si="473"/>
        <v>0</v>
      </c>
      <c r="S742" s="243" t="str">
        <f t="shared" si="474"/>
        <v/>
      </c>
      <c r="T742" s="241"/>
      <c r="U742" s="241" t="str">
        <f t="shared" si="475"/>
        <v/>
      </c>
      <c r="V742" s="241" t="str">
        <f t="shared" si="509"/>
        <v/>
      </c>
      <c r="W742" s="241"/>
      <c r="X742" s="241"/>
      <c r="Y742" s="241" t="str">
        <f t="shared" si="476"/>
        <v/>
      </c>
      <c r="Z742" s="241" t="str">
        <f t="shared" si="477"/>
        <v/>
      </c>
      <c r="AA742" s="241" t="str">
        <f t="shared" si="468"/>
        <v/>
      </c>
      <c r="AB742" s="241" t="str">
        <f t="shared" si="478"/>
        <v/>
      </c>
      <c r="AC742" s="241" t="str">
        <f t="shared" si="479"/>
        <v/>
      </c>
      <c r="AD742" s="241" t="str">
        <f t="shared" si="480"/>
        <v/>
      </c>
      <c r="AE742" s="241" t="str">
        <f t="shared" si="469"/>
        <v/>
      </c>
      <c r="AF742" s="241" t="str">
        <f t="shared" si="470"/>
        <v/>
      </c>
      <c r="AG742" s="241"/>
      <c r="AH742" s="242" t="str">
        <f t="shared" si="508"/>
        <v/>
      </c>
      <c r="AI742" s="242" t="str">
        <f t="shared" si="481"/>
        <v/>
      </c>
      <c r="BG742" s="245">
        <f t="shared" si="482"/>
        <v>0</v>
      </c>
      <c r="BH742" s="242">
        <f t="shared" si="483"/>
        <v>0</v>
      </c>
      <c r="BI742" s="242">
        <f t="shared" si="484"/>
        <v>0</v>
      </c>
      <c r="BJ742" s="242">
        <f t="shared" si="485"/>
        <v>0</v>
      </c>
      <c r="BK742" s="351">
        <f t="shared" si="486"/>
        <v>0</v>
      </c>
      <c r="BL742" s="246">
        <f t="shared" si="487"/>
        <v>0</v>
      </c>
      <c r="BM742" s="243">
        <f t="shared" si="488"/>
        <v>0</v>
      </c>
      <c r="BN742" s="243">
        <f t="shared" si="489"/>
        <v>0</v>
      </c>
      <c r="BO742" s="247">
        <f t="shared" si="490"/>
        <v>0</v>
      </c>
      <c r="BP742" s="248">
        <f t="shared" si="491"/>
        <v>0</v>
      </c>
      <c r="BQ742" s="243">
        <f t="shared" si="492"/>
        <v>0</v>
      </c>
      <c r="BR742" s="243">
        <f t="shared" si="493"/>
        <v>0</v>
      </c>
      <c r="BS742" s="249">
        <f t="shared" si="494"/>
        <v>0</v>
      </c>
      <c r="BT742" s="255" t="str">
        <f t="shared" si="507"/>
        <v/>
      </c>
      <c r="BU742" s="350">
        <f t="shared" si="495"/>
        <v>0</v>
      </c>
      <c r="BV742" s="350">
        <f t="shared" si="496"/>
        <v>0</v>
      </c>
      <c r="BW742" s="350">
        <f t="shared" si="497"/>
        <v>0</v>
      </c>
      <c r="BX742" s="353">
        <f t="shared" si="498"/>
        <v>0</v>
      </c>
      <c r="BY742" s="246">
        <f t="shared" si="499"/>
        <v>0</v>
      </c>
      <c r="BZ742" s="243">
        <f t="shared" si="500"/>
        <v>0</v>
      </c>
      <c r="CA742" s="243">
        <f t="shared" si="501"/>
        <v>0</v>
      </c>
      <c r="CB742" s="247">
        <f t="shared" si="502"/>
        <v>0</v>
      </c>
      <c r="CC742" s="246">
        <f t="shared" si="503"/>
        <v>0</v>
      </c>
      <c r="CD742" s="243">
        <f t="shared" si="504"/>
        <v>0</v>
      </c>
      <c r="CE742" s="243">
        <f t="shared" si="505"/>
        <v>0</v>
      </c>
      <c r="CF742" s="243">
        <f t="shared" si="506"/>
        <v>0</v>
      </c>
    </row>
    <row r="743" spans="1:84" ht="20.100000000000001" customHeight="1" x14ac:dyDescent="0.15">
      <c r="A743" s="252">
        <f>IF(A742="",ROW()-3-COUNTBLANK($A$4:$A742),A742+1)</f>
        <v>740</v>
      </c>
      <c r="B743" s="253">
        <f>IF(A743="","",IF(B742="",ROW()-3-COUNTBLANK($B$4:$B742),B742+1))</f>
        <v>740</v>
      </c>
      <c r="C743" s="239" t="str">
        <f t="shared" si="471"/>
        <v>S</v>
      </c>
      <c r="D743" s="240"/>
      <c r="E743" s="241" t="str">
        <f>IF(D743="","",COUNTIF($D$4:D743,D743))</f>
        <v/>
      </c>
      <c r="F743" s="310" t="str">
        <f>IF(D743="","",VLOOKUP(D743,'様式A-2'!$B$10:$E$434,4,0))</f>
        <v/>
      </c>
      <c r="G743" s="241"/>
      <c r="H743" s="241"/>
      <c r="I743" s="241"/>
      <c r="J743" s="241"/>
      <c r="K743" s="241"/>
      <c r="L743" s="346"/>
      <c r="M743" s="346"/>
      <c r="N743" s="346"/>
      <c r="O743" s="346"/>
      <c r="P743" s="388"/>
      <c r="Q743" s="242">
        <f t="shared" si="472"/>
        <v>0</v>
      </c>
      <c r="R743" s="243">
        <f t="shared" si="473"/>
        <v>0</v>
      </c>
      <c r="S743" s="243" t="str">
        <f t="shared" si="474"/>
        <v/>
      </c>
      <c r="T743" s="241"/>
      <c r="U743" s="241" t="str">
        <f t="shared" si="475"/>
        <v/>
      </c>
      <c r="V743" s="241" t="str">
        <f t="shared" si="509"/>
        <v/>
      </c>
      <c r="W743" s="241"/>
      <c r="X743" s="241"/>
      <c r="Y743" s="241" t="str">
        <f t="shared" si="476"/>
        <v/>
      </c>
      <c r="Z743" s="241" t="str">
        <f t="shared" si="477"/>
        <v/>
      </c>
      <c r="AA743" s="241" t="str">
        <f t="shared" si="468"/>
        <v/>
      </c>
      <c r="AB743" s="241" t="str">
        <f t="shared" si="478"/>
        <v/>
      </c>
      <c r="AC743" s="241" t="str">
        <f t="shared" si="479"/>
        <v/>
      </c>
      <c r="AD743" s="241" t="str">
        <f t="shared" si="480"/>
        <v/>
      </c>
      <c r="AE743" s="241" t="str">
        <f t="shared" si="469"/>
        <v/>
      </c>
      <c r="AF743" s="241" t="str">
        <f t="shared" si="470"/>
        <v/>
      </c>
      <c r="AG743" s="241"/>
      <c r="AH743" s="242" t="str">
        <f t="shared" si="508"/>
        <v/>
      </c>
      <c r="AI743" s="242" t="str">
        <f t="shared" si="481"/>
        <v/>
      </c>
      <c r="BG743" s="245">
        <f t="shared" si="482"/>
        <v>0</v>
      </c>
      <c r="BH743" s="242">
        <f t="shared" si="483"/>
        <v>0</v>
      </c>
      <c r="BI743" s="242">
        <f t="shared" si="484"/>
        <v>0</v>
      </c>
      <c r="BJ743" s="242">
        <f t="shared" si="485"/>
        <v>0</v>
      </c>
      <c r="BK743" s="351">
        <f t="shared" si="486"/>
        <v>0</v>
      </c>
      <c r="BL743" s="246">
        <f t="shared" si="487"/>
        <v>0</v>
      </c>
      <c r="BM743" s="243">
        <f t="shared" si="488"/>
        <v>0</v>
      </c>
      <c r="BN743" s="243">
        <f t="shared" si="489"/>
        <v>0</v>
      </c>
      <c r="BO743" s="247">
        <f t="shared" si="490"/>
        <v>0</v>
      </c>
      <c r="BP743" s="248">
        <f t="shared" si="491"/>
        <v>0</v>
      </c>
      <c r="BQ743" s="243">
        <f t="shared" si="492"/>
        <v>0</v>
      </c>
      <c r="BR743" s="243">
        <f t="shared" si="493"/>
        <v>0</v>
      </c>
      <c r="BS743" s="249">
        <f t="shared" si="494"/>
        <v>0</v>
      </c>
      <c r="BT743" s="255" t="str">
        <f t="shared" si="507"/>
        <v/>
      </c>
      <c r="BU743" s="350">
        <f t="shared" si="495"/>
        <v>0</v>
      </c>
      <c r="BV743" s="350">
        <f t="shared" si="496"/>
        <v>0</v>
      </c>
      <c r="BW743" s="350">
        <f t="shared" si="497"/>
        <v>0</v>
      </c>
      <c r="BX743" s="353">
        <f t="shared" si="498"/>
        <v>0</v>
      </c>
      <c r="BY743" s="246">
        <f t="shared" si="499"/>
        <v>0</v>
      </c>
      <c r="BZ743" s="243">
        <f t="shared" si="500"/>
        <v>0</v>
      </c>
      <c r="CA743" s="243">
        <f t="shared" si="501"/>
        <v>0</v>
      </c>
      <c r="CB743" s="247">
        <f t="shared" si="502"/>
        <v>0</v>
      </c>
      <c r="CC743" s="246">
        <f t="shared" si="503"/>
        <v>0</v>
      </c>
      <c r="CD743" s="243">
        <f t="shared" si="504"/>
        <v>0</v>
      </c>
      <c r="CE743" s="243">
        <f t="shared" si="505"/>
        <v>0</v>
      </c>
      <c r="CF743" s="243">
        <f t="shared" si="506"/>
        <v>0</v>
      </c>
    </row>
    <row r="744" spans="1:84" ht="20.100000000000001" customHeight="1" x14ac:dyDescent="0.15">
      <c r="A744" s="252">
        <f>IF(A743="",ROW()-3-COUNTBLANK($A$4:$A743),A743+1)</f>
        <v>741</v>
      </c>
      <c r="B744" s="253">
        <f>IF(A744="","",IF(B743="",ROW()-3-COUNTBLANK($B$4:$B743),B743+1))</f>
        <v>741</v>
      </c>
      <c r="C744" s="239" t="str">
        <f t="shared" si="471"/>
        <v>S</v>
      </c>
      <c r="D744" s="240"/>
      <c r="E744" s="241" t="str">
        <f>IF(D744="","",COUNTIF($D$4:D744,D744))</f>
        <v/>
      </c>
      <c r="F744" s="310" t="str">
        <f>IF(D744="","",VLOOKUP(D744,'様式A-2'!$B$10:$E$434,4,0))</f>
        <v/>
      </c>
      <c r="G744" s="241"/>
      <c r="H744" s="241"/>
      <c r="I744" s="241"/>
      <c r="J744" s="241"/>
      <c r="K744" s="241"/>
      <c r="L744" s="346"/>
      <c r="M744" s="346"/>
      <c r="N744" s="346"/>
      <c r="O744" s="346"/>
      <c r="P744" s="388"/>
      <c r="Q744" s="242">
        <f t="shared" si="472"/>
        <v>0</v>
      </c>
      <c r="R744" s="243">
        <f t="shared" si="473"/>
        <v>0</v>
      </c>
      <c r="S744" s="243" t="str">
        <f t="shared" si="474"/>
        <v/>
      </c>
      <c r="T744" s="241"/>
      <c r="U744" s="241" t="str">
        <f t="shared" si="475"/>
        <v/>
      </c>
      <c r="V744" s="241" t="str">
        <f t="shared" si="509"/>
        <v/>
      </c>
      <c r="W744" s="241"/>
      <c r="X744" s="241"/>
      <c r="Y744" s="241" t="str">
        <f t="shared" si="476"/>
        <v/>
      </c>
      <c r="Z744" s="241" t="str">
        <f t="shared" si="477"/>
        <v/>
      </c>
      <c r="AA744" s="241" t="str">
        <f t="shared" si="468"/>
        <v/>
      </c>
      <c r="AB744" s="241" t="str">
        <f t="shared" si="478"/>
        <v/>
      </c>
      <c r="AC744" s="241" t="str">
        <f t="shared" si="479"/>
        <v/>
      </c>
      <c r="AD744" s="241" t="str">
        <f t="shared" si="480"/>
        <v/>
      </c>
      <c r="AE744" s="241" t="str">
        <f t="shared" si="469"/>
        <v/>
      </c>
      <c r="AF744" s="241" t="str">
        <f t="shared" si="470"/>
        <v/>
      </c>
      <c r="AG744" s="241"/>
      <c r="AH744" s="242" t="str">
        <f t="shared" si="508"/>
        <v/>
      </c>
      <c r="AI744" s="242" t="str">
        <f t="shared" si="481"/>
        <v/>
      </c>
      <c r="BG744" s="245">
        <f t="shared" si="482"/>
        <v>0</v>
      </c>
      <c r="BH744" s="242">
        <f t="shared" si="483"/>
        <v>0</v>
      </c>
      <c r="BI744" s="242">
        <f t="shared" si="484"/>
        <v>0</v>
      </c>
      <c r="BJ744" s="242">
        <f t="shared" si="485"/>
        <v>0</v>
      </c>
      <c r="BK744" s="351">
        <f t="shared" si="486"/>
        <v>0</v>
      </c>
      <c r="BL744" s="246">
        <f t="shared" si="487"/>
        <v>0</v>
      </c>
      <c r="BM744" s="243">
        <f t="shared" si="488"/>
        <v>0</v>
      </c>
      <c r="BN744" s="243">
        <f t="shared" si="489"/>
        <v>0</v>
      </c>
      <c r="BO744" s="247">
        <f t="shared" si="490"/>
        <v>0</v>
      </c>
      <c r="BP744" s="248">
        <f t="shared" si="491"/>
        <v>0</v>
      </c>
      <c r="BQ744" s="243">
        <f t="shared" si="492"/>
        <v>0</v>
      </c>
      <c r="BR744" s="243">
        <f t="shared" si="493"/>
        <v>0</v>
      </c>
      <c r="BS744" s="249">
        <f t="shared" si="494"/>
        <v>0</v>
      </c>
      <c r="BT744" s="255" t="str">
        <f t="shared" si="507"/>
        <v/>
      </c>
      <c r="BU744" s="350">
        <f t="shared" si="495"/>
        <v>0</v>
      </c>
      <c r="BV744" s="350">
        <f t="shared" si="496"/>
        <v>0</v>
      </c>
      <c r="BW744" s="350">
        <f t="shared" si="497"/>
        <v>0</v>
      </c>
      <c r="BX744" s="353">
        <f t="shared" si="498"/>
        <v>0</v>
      </c>
      <c r="BY744" s="246">
        <f t="shared" si="499"/>
        <v>0</v>
      </c>
      <c r="BZ744" s="243">
        <f t="shared" si="500"/>
        <v>0</v>
      </c>
      <c r="CA744" s="243">
        <f t="shared" si="501"/>
        <v>0</v>
      </c>
      <c r="CB744" s="247">
        <f t="shared" si="502"/>
        <v>0</v>
      </c>
      <c r="CC744" s="246">
        <f t="shared" si="503"/>
        <v>0</v>
      </c>
      <c r="CD744" s="243">
        <f t="shared" si="504"/>
        <v>0</v>
      </c>
      <c r="CE744" s="243">
        <f t="shared" si="505"/>
        <v>0</v>
      </c>
      <c r="CF744" s="243">
        <f t="shared" si="506"/>
        <v>0</v>
      </c>
    </row>
    <row r="745" spans="1:84" ht="20.100000000000001" customHeight="1" x14ac:dyDescent="0.15">
      <c r="A745" s="252">
        <f>IF(A744="",ROW()-3-COUNTBLANK($A$4:$A744),A744+1)</f>
        <v>742</v>
      </c>
      <c r="B745" s="253">
        <f>IF(A745="","",IF(B744="",ROW()-3-COUNTBLANK($B$4:$B744),B744+1))</f>
        <v>742</v>
      </c>
      <c r="C745" s="239" t="str">
        <f t="shared" si="471"/>
        <v>S</v>
      </c>
      <c r="D745" s="240"/>
      <c r="E745" s="241" t="str">
        <f>IF(D745="","",COUNTIF($D$4:D745,D745))</f>
        <v/>
      </c>
      <c r="F745" s="310" t="str">
        <f>IF(D745="","",VLOOKUP(D745,'様式A-2'!$B$10:$E$434,4,0))</f>
        <v/>
      </c>
      <c r="G745" s="241"/>
      <c r="H745" s="241"/>
      <c r="I745" s="241"/>
      <c r="J745" s="241"/>
      <c r="K745" s="241"/>
      <c r="L745" s="346"/>
      <c r="M745" s="346"/>
      <c r="N745" s="346"/>
      <c r="O745" s="346"/>
      <c r="P745" s="388"/>
      <c r="Q745" s="242">
        <f t="shared" si="472"/>
        <v>0</v>
      </c>
      <c r="R745" s="243">
        <f t="shared" si="473"/>
        <v>0</v>
      </c>
      <c r="S745" s="243" t="str">
        <f t="shared" si="474"/>
        <v/>
      </c>
      <c r="T745" s="241"/>
      <c r="U745" s="241" t="str">
        <f t="shared" si="475"/>
        <v/>
      </c>
      <c r="V745" s="241" t="str">
        <f t="shared" si="509"/>
        <v/>
      </c>
      <c r="W745" s="241"/>
      <c r="X745" s="241"/>
      <c r="Y745" s="241" t="str">
        <f t="shared" si="476"/>
        <v/>
      </c>
      <c r="Z745" s="241" t="str">
        <f t="shared" si="477"/>
        <v/>
      </c>
      <c r="AA745" s="241" t="str">
        <f t="shared" si="468"/>
        <v/>
      </c>
      <c r="AB745" s="241" t="str">
        <f t="shared" si="478"/>
        <v/>
      </c>
      <c r="AC745" s="241" t="str">
        <f t="shared" si="479"/>
        <v/>
      </c>
      <c r="AD745" s="241" t="str">
        <f t="shared" si="480"/>
        <v/>
      </c>
      <c r="AE745" s="241" t="str">
        <f t="shared" si="469"/>
        <v/>
      </c>
      <c r="AF745" s="241" t="str">
        <f t="shared" si="470"/>
        <v/>
      </c>
      <c r="AG745" s="241"/>
      <c r="AH745" s="242" t="str">
        <f t="shared" si="508"/>
        <v/>
      </c>
      <c r="AI745" s="242" t="str">
        <f t="shared" si="481"/>
        <v/>
      </c>
      <c r="BG745" s="245">
        <f t="shared" si="482"/>
        <v>0</v>
      </c>
      <c r="BH745" s="242">
        <f t="shared" si="483"/>
        <v>0</v>
      </c>
      <c r="BI745" s="242">
        <f t="shared" si="484"/>
        <v>0</v>
      </c>
      <c r="BJ745" s="242">
        <f t="shared" si="485"/>
        <v>0</v>
      </c>
      <c r="BK745" s="351">
        <f t="shared" si="486"/>
        <v>0</v>
      </c>
      <c r="BL745" s="246">
        <f t="shared" si="487"/>
        <v>0</v>
      </c>
      <c r="BM745" s="243">
        <f t="shared" si="488"/>
        <v>0</v>
      </c>
      <c r="BN745" s="243">
        <f t="shared" si="489"/>
        <v>0</v>
      </c>
      <c r="BO745" s="247">
        <f t="shared" si="490"/>
        <v>0</v>
      </c>
      <c r="BP745" s="248">
        <f t="shared" si="491"/>
        <v>0</v>
      </c>
      <c r="BQ745" s="243">
        <f t="shared" si="492"/>
        <v>0</v>
      </c>
      <c r="BR745" s="243">
        <f t="shared" si="493"/>
        <v>0</v>
      </c>
      <c r="BS745" s="249">
        <f t="shared" si="494"/>
        <v>0</v>
      </c>
      <c r="BT745" s="255" t="str">
        <f t="shared" si="507"/>
        <v/>
      </c>
      <c r="BU745" s="350">
        <f t="shared" si="495"/>
        <v>0</v>
      </c>
      <c r="BV745" s="350">
        <f t="shared" si="496"/>
        <v>0</v>
      </c>
      <c r="BW745" s="350">
        <f t="shared" si="497"/>
        <v>0</v>
      </c>
      <c r="BX745" s="353">
        <f t="shared" si="498"/>
        <v>0</v>
      </c>
      <c r="BY745" s="246">
        <f t="shared" si="499"/>
        <v>0</v>
      </c>
      <c r="BZ745" s="243">
        <f t="shared" si="500"/>
        <v>0</v>
      </c>
      <c r="CA745" s="243">
        <f t="shared" si="501"/>
        <v>0</v>
      </c>
      <c r="CB745" s="247">
        <f t="shared" si="502"/>
        <v>0</v>
      </c>
      <c r="CC745" s="246">
        <f t="shared" si="503"/>
        <v>0</v>
      </c>
      <c r="CD745" s="243">
        <f t="shared" si="504"/>
        <v>0</v>
      </c>
      <c r="CE745" s="243">
        <f t="shared" si="505"/>
        <v>0</v>
      </c>
      <c r="CF745" s="243">
        <f t="shared" si="506"/>
        <v>0</v>
      </c>
    </row>
    <row r="746" spans="1:84" ht="20.100000000000001" customHeight="1" x14ac:dyDescent="0.15">
      <c r="A746" s="252">
        <f>IF(A745="",ROW()-3-COUNTBLANK($A$4:$A745),A745+1)</f>
        <v>743</v>
      </c>
      <c r="B746" s="253">
        <f>IF(A746="","",IF(B745="",ROW()-3-COUNTBLANK($B$4:$B745),B745+1))</f>
        <v>743</v>
      </c>
      <c r="C746" s="239" t="str">
        <f t="shared" si="471"/>
        <v>S</v>
      </c>
      <c r="D746" s="240"/>
      <c r="E746" s="241" t="str">
        <f>IF(D746="","",COUNTIF($D$4:D746,D746))</f>
        <v/>
      </c>
      <c r="F746" s="310" t="str">
        <f>IF(D746="","",VLOOKUP(D746,'様式A-2'!$B$10:$E$434,4,0))</f>
        <v/>
      </c>
      <c r="G746" s="241"/>
      <c r="H746" s="241"/>
      <c r="I746" s="241"/>
      <c r="J746" s="241"/>
      <c r="K746" s="241"/>
      <c r="L746" s="346"/>
      <c r="M746" s="346"/>
      <c r="N746" s="346"/>
      <c r="O746" s="346"/>
      <c r="P746" s="388"/>
      <c r="Q746" s="242">
        <f t="shared" si="472"/>
        <v>0</v>
      </c>
      <c r="R746" s="243">
        <f t="shared" si="473"/>
        <v>0</v>
      </c>
      <c r="S746" s="243" t="str">
        <f t="shared" si="474"/>
        <v/>
      </c>
      <c r="T746" s="241"/>
      <c r="U746" s="241" t="str">
        <f t="shared" si="475"/>
        <v/>
      </c>
      <c r="V746" s="241" t="str">
        <f t="shared" si="509"/>
        <v/>
      </c>
      <c r="W746" s="241"/>
      <c r="X746" s="241"/>
      <c r="Y746" s="241" t="str">
        <f t="shared" si="476"/>
        <v/>
      </c>
      <c r="Z746" s="241" t="str">
        <f t="shared" si="477"/>
        <v/>
      </c>
      <c r="AA746" s="241" t="str">
        <f t="shared" si="468"/>
        <v/>
      </c>
      <c r="AB746" s="241" t="str">
        <f t="shared" si="478"/>
        <v/>
      </c>
      <c r="AC746" s="241" t="str">
        <f t="shared" si="479"/>
        <v/>
      </c>
      <c r="AD746" s="241" t="str">
        <f t="shared" si="480"/>
        <v/>
      </c>
      <c r="AE746" s="241" t="str">
        <f t="shared" si="469"/>
        <v/>
      </c>
      <c r="AF746" s="241" t="str">
        <f t="shared" si="470"/>
        <v/>
      </c>
      <c r="AG746" s="241"/>
      <c r="AH746" s="242" t="str">
        <f t="shared" si="508"/>
        <v/>
      </c>
      <c r="AI746" s="242" t="str">
        <f t="shared" si="481"/>
        <v/>
      </c>
      <c r="BG746" s="245">
        <f t="shared" si="482"/>
        <v>0</v>
      </c>
      <c r="BH746" s="242">
        <f t="shared" si="483"/>
        <v>0</v>
      </c>
      <c r="BI746" s="242">
        <f t="shared" si="484"/>
        <v>0</v>
      </c>
      <c r="BJ746" s="242">
        <f t="shared" si="485"/>
        <v>0</v>
      </c>
      <c r="BK746" s="351">
        <f t="shared" si="486"/>
        <v>0</v>
      </c>
      <c r="BL746" s="246">
        <f t="shared" si="487"/>
        <v>0</v>
      </c>
      <c r="BM746" s="243">
        <f t="shared" si="488"/>
        <v>0</v>
      </c>
      <c r="BN746" s="243">
        <f t="shared" si="489"/>
        <v>0</v>
      </c>
      <c r="BO746" s="247">
        <f t="shared" si="490"/>
        <v>0</v>
      </c>
      <c r="BP746" s="248">
        <f t="shared" si="491"/>
        <v>0</v>
      </c>
      <c r="BQ746" s="243">
        <f t="shared" si="492"/>
        <v>0</v>
      </c>
      <c r="BR746" s="243">
        <f t="shared" si="493"/>
        <v>0</v>
      </c>
      <c r="BS746" s="249">
        <f t="shared" si="494"/>
        <v>0</v>
      </c>
      <c r="BT746" s="255" t="str">
        <f t="shared" si="507"/>
        <v/>
      </c>
      <c r="BU746" s="350">
        <f t="shared" si="495"/>
        <v>0</v>
      </c>
      <c r="BV746" s="350">
        <f t="shared" si="496"/>
        <v>0</v>
      </c>
      <c r="BW746" s="350">
        <f t="shared" si="497"/>
        <v>0</v>
      </c>
      <c r="BX746" s="353">
        <f t="shared" si="498"/>
        <v>0</v>
      </c>
      <c r="BY746" s="246">
        <f t="shared" si="499"/>
        <v>0</v>
      </c>
      <c r="BZ746" s="243">
        <f t="shared" si="500"/>
        <v>0</v>
      </c>
      <c r="CA746" s="243">
        <f t="shared" si="501"/>
        <v>0</v>
      </c>
      <c r="CB746" s="247">
        <f t="shared" si="502"/>
        <v>0</v>
      </c>
      <c r="CC746" s="246">
        <f t="shared" si="503"/>
        <v>0</v>
      </c>
      <c r="CD746" s="243">
        <f t="shared" si="504"/>
        <v>0</v>
      </c>
      <c r="CE746" s="243">
        <f t="shared" si="505"/>
        <v>0</v>
      </c>
      <c r="CF746" s="243">
        <f t="shared" si="506"/>
        <v>0</v>
      </c>
    </row>
    <row r="747" spans="1:84" ht="20.100000000000001" customHeight="1" x14ac:dyDescent="0.15">
      <c r="A747" s="252">
        <f>IF(A746="",ROW()-3-COUNTBLANK($A$4:$A746),A746+1)</f>
        <v>744</v>
      </c>
      <c r="B747" s="253">
        <f>IF(A747="","",IF(B746="",ROW()-3-COUNTBLANK($B$4:$B746),B746+1))</f>
        <v>744</v>
      </c>
      <c r="C747" s="239" t="str">
        <f t="shared" si="471"/>
        <v>S</v>
      </c>
      <c r="D747" s="240"/>
      <c r="E747" s="241" t="str">
        <f>IF(D747="","",COUNTIF($D$4:D747,D747))</f>
        <v/>
      </c>
      <c r="F747" s="310" t="str">
        <f>IF(D747="","",VLOOKUP(D747,'様式A-2'!$B$10:$E$434,4,0))</f>
        <v/>
      </c>
      <c r="G747" s="241"/>
      <c r="H747" s="241"/>
      <c r="I747" s="241"/>
      <c r="J747" s="241"/>
      <c r="K747" s="241"/>
      <c r="L747" s="346"/>
      <c r="M747" s="346"/>
      <c r="N747" s="346"/>
      <c r="O747" s="346"/>
      <c r="P747" s="388"/>
      <c r="Q747" s="242">
        <f t="shared" si="472"/>
        <v>0</v>
      </c>
      <c r="R747" s="243">
        <f t="shared" si="473"/>
        <v>0</v>
      </c>
      <c r="S747" s="243" t="str">
        <f t="shared" si="474"/>
        <v/>
      </c>
      <c r="T747" s="241"/>
      <c r="U747" s="241" t="str">
        <f t="shared" si="475"/>
        <v/>
      </c>
      <c r="V747" s="241" t="str">
        <f t="shared" si="509"/>
        <v/>
      </c>
      <c r="W747" s="241"/>
      <c r="X747" s="241"/>
      <c r="Y747" s="241" t="str">
        <f t="shared" si="476"/>
        <v/>
      </c>
      <c r="Z747" s="241" t="str">
        <f t="shared" si="477"/>
        <v/>
      </c>
      <c r="AA747" s="241" t="str">
        <f t="shared" si="468"/>
        <v/>
      </c>
      <c r="AB747" s="241" t="str">
        <f t="shared" si="478"/>
        <v/>
      </c>
      <c r="AC747" s="241" t="str">
        <f t="shared" si="479"/>
        <v/>
      </c>
      <c r="AD747" s="241" t="str">
        <f t="shared" si="480"/>
        <v/>
      </c>
      <c r="AE747" s="241" t="str">
        <f t="shared" si="469"/>
        <v/>
      </c>
      <c r="AF747" s="241" t="str">
        <f t="shared" si="470"/>
        <v/>
      </c>
      <c r="AG747" s="241"/>
      <c r="AH747" s="242" t="str">
        <f t="shared" si="508"/>
        <v/>
      </c>
      <c r="AI747" s="242" t="str">
        <f t="shared" si="481"/>
        <v/>
      </c>
      <c r="BG747" s="245">
        <f t="shared" si="482"/>
        <v>0</v>
      </c>
      <c r="BH747" s="242">
        <f t="shared" si="483"/>
        <v>0</v>
      </c>
      <c r="BI747" s="242">
        <f t="shared" si="484"/>
        <v>0</v>
      </c>
      <c r="BJ747" s="242">
        <f t="shared" si="485"/>
        <v>0</v>
      </c>
      <c r="BK747" s="351">
        <f t="shared" si="486"/>
        <v>0</v>
      </c>
      <c r="BL747" s="246">
        <f t="shared" si="487"/>
        <v>0</v>
      </c>
      <c r="BM747" s="243">
        <f t="shared" si="488"/>
        <v>0</v>
      </c>
      <c r="BN747" s="243">
        <f t="shared" si="489"/>
        <v>0</v>
      </c>
      <c r="BO747" s="247">
        <f t="shared" si="490"/>
        <v>0</v>
      </c>
      <c r="BP747" s="248">
        <f t="shared" si="491"/>
        <v>0</v>
      </c>
      <c r="BQ747" s="243">
        <f t="shared" si="492"/>
        <v>0</v>
      </c>
      <c r="BR747" s="243">
        <f t="shared" si="493"/>
        <v>0</v>
      </c>
      <c r="BS747" s="249">
        <f t="shared" si="494"/>
        <v>0</v>
      </c>
      <c r="BT747" s="255" t="str">
        <f t="shared" si="507"/>
        <v/>
      </c>
      <c r="BU747" s="350">
        <f t="shared" si="495"/>
        <v>0</v>
      </c>
      <c r="BV747" s="350">
        <f t="shared" si="496"/>
        <v>0</v>
      </c>
      <c r="BW747" s="350">
        <f t="shared" si="497"/>
        <v>0</v>
      </c>
      <c r="BX747" s="353">
        <f t="shared" si="498"/>
        <v>0</v>
      </c>
      <c r="BY747" s="246">
        <f t="shared" si="499"/>
        <v>0</v>
      </c>
      <c r="BZ747" s="243">
        <f t="shared" si="500"/>
        <v>0</v>
      </c>
      <c r="CA747" s="243">
        <f t="shared" si="501"/>
        <v>0</v>
      </c>
      <c r="CB747" s="247">
        <f t="shared" si="502"/>
        <v>0</v>
      </c>
      <c r="CC747" s="246">
        <f t="shared" si="503"/>
        <v>0</v>
      </c>
      <c r="CD747" s="243">
        <f t="shared" si="504"/>
        <v>0</v>
      </c>
      <c r="CE747" s="243">
        <f t="shared" si="505"/>
        <v>0</v>
      </c>
      <c r="CF747" s="243">
        <f t="shared" si="506"/>
        <v>0</v>
      </c>
    </row>
    <row r="748" spans="1:84" ht="20.100000000000001" customHeight="1" x14ac:dyDescent="0.15">
      <c r="A748" s="252">
        <f>IF(A747="",ROW()-3-COUNTBLANK($A$4:$A747),A747+1)</f>
        <v>745</v>
      </c>
      <c r="B748" s="253">
        <f>IF(A748="","",IF(B747="",ROW()-3-COUNTBLANK($B$4:$B747),B747+1))</f>
        <v>745</v>
      </c>
      <c r="C748" s="239" t="str">
        <f t="shared" si="471"/>
        <v>S</v>
      </c>
      <c r="D748" s="240"/>
      <c r="E748" s="241" t="str">
        <f>IF(D748="","",COUNTIF($D$4:D748,D748))</f>
        <v/>
      </c>
      <c r="F748" s="310" t="str">
        <f>IF(D748="","",VLOOKUP(D748,'様式A-2'!$B$10:$E$434,4,0))</f>
        <v/>
      </c>
      <c r="G748" s="241"/>
      <c r="H748" s="241"/>
      <c r="I748" s="241"/>
      <c r="J748" s="241"/>
      <c r="K748" s="241"/>
      <c r="L748" s="346"/>
      <c r="M748" s="346"/>
      <c r="N748" s="346"/>
      <c r="O748" s="346"/>
      <c r="P748" s="388"/>
      <c r="Q748" s="242">
        <f t="shared" si="472"/>
        <v>0</v>
      </c>
      <c r="R748" s="243">
        <f t="shared" si="473"/>
        <v>0</v>
      </c>
      <c r="S748" s="243" t="str">
        <f t="shared" si="474"/>
        <v/>
      </c>
      <c r="T748" s="241"/>
      <c r="U748" s="241" t="str">
        <f t="shared" si="475"/>
        <v/>
      </c>
      <c r="V748" s="241" t="str">
        <f t="shared" si="509"/>
        <v/>
      </c>
      <c r="W748" s="241"/>
      <c r="X748" s="241"/>
      <c r="Y748" s="241" t="str">
        <f t="shared" si="476"/>
        <v/>
      </c>
      <c r="Z748" s="241" t="str">
        <f t="shared" si="477"/>
        <v/>
      </c>
      <c r="AA748" s="241" t="str">
        <f t="shared" si="468"/>
        <v/>
      </c>
      <c r="AB748" s="241" t="str">
        <f t="shared" si="478"/>
        <v/>
      </c>
      <c r="AC748" s="241" t="str">
        <f t="shared" si="479"/>
        <v/>
      </c>
      <c r="AD748" s="241" t="str">
        <f t="shared" si="480"/>
        <v/>
      </c>
      <c r="AE748" s="241" t="str">
        <f t="shared" si="469"/>
        <v/>
      </c>
      <c r="AF748" s="241" t="str">
        <f t="shared" si="470"/>
        <v/>
      </c>
      <c r="AG748" s="241"/>
      <c r="AH748" s="242" t="str">
        <f t="shared" si="508"/>
        <v/>
      </c>
      <c r="AI748" s="242" t="str">
        <f t="shared" si="481"/>
        <v/>
      </c>
      <c r="BG748" s="245">
        <f t="shared" si="482"/>
        <v>0</v>
      </c>
      <c r="BH748" s="242">
        <f t="shared" si="483"/>
        <v>0</v>
      </c>
      <c r="BI748" s="242">
        <f t="shared" si="484"/>
        <v>0</v>
      </c>
      <c r="BJ748" s="242">
        <f t="shared" si="485"/>
        <v>0</v>
      </c>
      <c r="BK748" s="351">
        <f t="shared" si="486"/>
        <v>0</v>
      </c>
      <c r="BL748" s="246">
        <f t="shared" si="487"/>
        <v>0</v>
      </c>
      <c r="BM748" s="243">
        <f t="shared" si="488"/>
        <v>0</v>
      </c>
      <c r="BN748" s="243">
        <f t="shared" si="489"/>
        <v>0</v>
      </c>
      <c r="BO748" s="247">
        <f t="shared" si="490"/>
        <v>0</v>
      </c>
      <c r="BP748" s="248">
        <f t="shared" si="491"/>
        <v>0</v>
      </c>
      <c r="BQ748" s="243">
        <f t="shared" si="492"/>
        <v>0</v>
      </c>
      <c r="BR748" s="243">
        <f t="shared" si="493"/>
        <v>0</v>
      </c>
      <c r="BS748" s="249">
        <f t="shared" si="494"/>
        <v>0</v>
      </c>
      <c r="BT748" s="255" t="str">
        <f t="shared" si="507"/>
        <v/>
      </c>
      <c r="BU748" s="350">
        <f t="shared" si="495"/>
        <v>0</v>
      </c>
      <c r="BV748" s="350">
        <f t="shared" si="496"/>
        <v>0</v>
      </c>
      <c r="BW748" s="350">
        <f t="shared" si="497"/>
        <v>0</v>
      </c>
      <c r="BX748" s="353">
        <f t="shared" si="498"/>
        <v>0</v>
      </c>
      <c r="BY748" s="246">
        <f t="shared" si="499"/>
        <v>0</v>
      </c>
      <c r="BZ748" s="243">
        <f t="shared" si="500"/>
        <v>0</v>
      </c>
      <c r="CA748" s="243">
        <f t="shared" si="501"/>
        <v>0</v>
      </c>
      <c r="CB748" s="247">
        <f t="shared" si="502"/>
        <v>0</v>
      </c>
      <c r="CC748" s="246">
        <f t="shared" si="503"/>
        <v>0</v>
      </c>
      <c r="CD748" s="243">
        <f t="shared" si="504"/>
        <v>0</v>
      </c>
      <c r="CE748" s="243">
        <f t="shared" si="505"/>
        <v>0</v>
      </c>
      <c r="CF748" s="243">
        <f t="shared" si="506"/>
        <v>0</v>
      </c>
    </row>
    <row r="749" spans="1:84" ht="20.100000000000001" customHeight="1" x14ac:dyDescent="0.15">
      <c r="A749" s="252">
        <f>IF(A748="",ROW()-3-COUNTBLANK($A$4:$A748),A748+1)</f>
        <v>746</v>
      </c>
      <c r="B749" s="253">
        <f>IF(A749="","",IF(B748="",ROW()-3-COUNTBLANK($B$4:$B748),B748+1))</f>
        <v>746</v>
      </c>
      <c r="C749" s="239" t="str">
        <f t="shared" si="471"/>
        <v>S</v>
      </c>
      <c r="D749" s="240"/>
      <c r="E749" s="241" t="str">
        <f>IF(D749="","",COUNTIF($D$4:D749,D749))</f>
        <v/>
      </c>
      <c r="F749" s="310" t="str">
        <f>IF(D749="","",VLOOKUP(D749,'様式A-2'!$B$10:$E$434,4,0))</f>
        <v/>
      </c>
      <c r="G749" s="241"/>
      <c r="H749" s="241"/>
      <c r="I749" s="241"/>
      <c r="J749" s="241"/>
      <c r="K749" s="241"/>
      <c r="L749" s="346"/>
      <c r="M749" s="346"/>
      <c r="N749" s="346"/>
      <c r="O749" s="346"/>
      <c r="P749" s="388"/>
      <c r="Q749" s="242">
        <f t="shared" si="472"/>
        <v>0</v>
      </c>
      <c r="R749" s="243">
        <f t="shared" si="473"/>
        <v>0</v>
      </c>
      <c r="S749" s="243" t="str">
        <f t="shared" si="474"/>
        <v/>
      </c>
      <c r="T749" s="241"/>
      <c r="U749" s="241" t="str">
        <f t="shared" si="475"/>
        <v/>
      </c>
      <c r="V749" s="241" t="str">
        <f t="shared" si="509"/>
        <v/>
      </c>
      <c r="W749" s="241"/>
      <c r="X749" s="241"/>
      <c r="Y749" s="241" t="str">
        <f t="shared" si="476"/>
        <v/>
      </c>
      <c r="Z749" s="241" t="str">
        <f t="shared" si="477"/>
        <v/>
      </c>
      <c r="AA749" s="241" t="str">
        <f t="shared" si="468"/>
        <v/>
      </c>
      <c r="AB749" s="241" t="str">
        <f t="shared" si="478"/>
        <v/>
      </c>
      <c r="AC749" s="241" t="str">
        <f t="shared" si="479"/>
        <v/>
      </c>
      <c r="AD749" s="241" t="str">
        <f t="shared" si="480"/>
        <v/>
      </c>
      <c r="AE749" s="241" t="str">
        <f t="shared" si="469"/>
        <v/>
      </c>
      <c r="AF749" s="241" t="str">
        <f t="shared" si="470"/>
        <v/>
      </c>
      <c r="AG749" s="241"/>
      <c r="AH749" s="242" t="str">
        <f t="shared" si="508"/>
        <v/>
      </c>
      <c r="AI749" s="242" t="str">
        <f t="shared" si="481"/>
        <v/>
      </c>
      <c r="BG749" s="245">
        <f t="shared" si="482"/>
        <v>0</v>
      </c>
      <c r="BH749" s="242">
        <f t="shared" si="483"/>
        <v>0</v>
      </c>
      <c r="BI749" s="242">
        <f t="shared" si="484"/>
        <v>0</v>
      </c>
      <c r="BJ749" s="242">
        <f t="shared" si="485"/>
        <v>0</v>
      </c>
      <c r="BK749" s="351">
        <f t="shared" si="486"/>
        <v>0</v>
      </c>
      <c r="BL749" s="246">
        <f t="shared" si="487"/>
        <v>0</v>
      </c>
      <c r="BM749" s="243">
        <f t="shared" si="488"/>
        <v>0</v>
      </c>
      <c r="BN749" s="243">
        <f t="shared" si="489"/>
        <v>0</v>
      </c>
      <c r="BO749" s="247">
        <f t="shared" si="490"/>
        <v>0</v>
      </c>
      <c r="BP749" s="248">
        <f t="shared" si="491"/>
        <v>0</v>
      </c>
      <c r="BQ749" s="243">
        <f t="shared" si="492"/>
        <v>0</v>
      </c>
      <c r="BR749" s="243">
        <f t="shared" si="493"/>
        <v>0</v>
      </c>
      <c r="BS749" s="249">
        <f t="shared" si="494"/>
        <v>0</v>
      </c>
      <c r="BT749" s="255" t="str">
        <f t="shared" si="507"/>
        <v/>
      </c>
      <c r="BU749" s="350">
        <f t="shared" si="495"/>
        <v>0</v>
      </c>
      <c r="BV749" s="350">
        <f t="shared" si="496"/>
        <v>0</v>
      </c>
      <c r="BW749" s="350">
        <f t="shared" si="497"/>
        <v>0</v>
      </c>
      <c r="BX749" s="353">
        <f t="shared" si="498"/>
        <v>0</v>
      </c>
      <c r="BY749" s="246">
        <f t="shared" si="499"/>
        <v>0</v>
      </c>
      <c r="BZ749" s="243">
        <f t="shared" si="500"/>
        <v>0</v>
      </c>
      <c r="CA749" s="243">
        <f t="shared" si="501"/>
        <v>0</v>
      </c>
      <c r="CB749" s="247">
        <f t="shared" si="502"/>
        <v>0</v>
      </c>
      <c r="CC749" s="246">
        <f t="shared" si="503"/>
        <v>0</v>
      </c>
      <c r="CD749" s="243">
        <f t="shared" si="504"/>
        <v>0</v>
      </c>
      <c r="CE749" s="243">
        <f t="shared" si="505"/>
        <v>0</v>
      </c>
      <c r="CF749" s="243">
        <f t="shared" si="506"/>
        <v>0</v>
      </c>
    </row>
    <row r="750" spans="1:84" ht="20.100000000000001" customHeight="1" x14ac:dyDescent="0.15">
      <c r="A750" s="252">
        <f>IF(A749="",ROW()-3-COUNTBLANK($A$4:$A749),A749+1)</f>
        <v>747</v>
      </c>
      <c r="B750" s="253">
        <f>IF(A750="","",IF(B749="",ROW()-3-COUNTBLANK($B$4:$B749),B749+1))</f>
        <v>747</v>
      </c>
      <c r="C750" s="239" t="str">
        <f t="shared" si="471"/>
        <v>S</v>
      </c>
      <c r="D750" s="240"/>
      <c r="E750" s="241" t="str">
        <f>IF(D750="","",COUNTIF($D$4:D750,D750))</f>
        <v/>
      </c>
      <c r="F750" s="310" t="str">
        <f>IF(D750="","",VLOOKUP(D750,'様式A-2'!$B$10:$E$434,4,0))</f>
        <v/>
      </c>
      <c r="G750" s="241"/>
      <c r="H750" s="241"/>
      <c r="I750" s="241"/>
      <c r="J750" s="241"/>
      <c r="K750" s="241"/>
      <c r="L750" s="346"/>
      <c r="M750" s="346"/>
      <c r="N750" s="346"/>
      <c r="O750" s="346"/>
      <c r="P750" s="388"/>
      <c r="Q750" s="242">
        <f t="shared" si="472"/>
        <v>0</v>
      </c>
      <c r="R750" s="243">
        <f t="shared" si="473"/>
        <v>0</v>
      </c>
      <c r="S750" s="243" t="str">
        <f t="shared" si="474"/>
        <v/>
      </c>
      <c r="T750" s="241"/>
      <c r="U750" s="241" t="str">
        <f t="shared" si="475"/>
        <v/>
      </c>
      <c r="V750" s="241" t="str">
        <f t="shared" si="509"/>
        <v/>
      </c>
      <c r="W750" s="241"/>
      <c r="X750" s="241"/>
      <c r="Y750" s="241" t="str">
        <f t="shared" si="476"/>
        <v/>
      </c>
      <c r="Z750" s="241" t="str">
        <f t="shared" si="477"/>
        <v/>
      </c>
      <c r="AA750" s="241" t="str">
        <f t="shared" si="468"/>
        <v/>
      </c>
      <c r="AB750" s="241" t="str">
        <f t="shared" si="478"/>
        <v/>
      </c>
      <c r="AC750" s="241" t="str">
        <f t="shared" si="479"/>
        <v/>
      </c>
      <c r="AD750" s="241" t="str">
        <f t="shared" si="480"/>
        <v/>
      </c>
      <c r="AE750" s="241" t="str">
        <f t="shared" si="469"/>
        <v/>
      </c>
      <c r="AF750" s="241" t="str">
        <f t="shared" si="470"/>
        <v/>
      </c>
      <c r="AG750" s="241"/>
      <c r="AH750" s="242" t="str">
        <f t="shared" si="508"/>
        <v/>
      </c>
      <c r="AI750" s="242" t="str">
        <f t="shared" si="481"/>
        <v/>
      </c>
      <c r="BG750" s="245">
        <f t="shared" si="482"/>
        <v>0</v>
      </c>
      <c r="BH750" s="242">
        <f t="shared" si="483"/>
        <v>0</v>
      </c>
      <c r="BI750" s="242">
        <f t="shared" si="484"/>
        <v>0</v>
      </c>
      <c r="BJ750" s="242">
        <f t="shared" si="485"/>
        <v>0</v>
      </c>
      <c r="BK750" s="351">
        <f t="shared" si="486"/>
        <v>0</v>
      </c>
      <c r="BL750" s="246">
        <f t="shared" si="487"/>
        <v>0</v>
      </c>
      <c r="BM750" s="243">
        <f t="shared" si="488"/>
        <v>0</v>
      </c>
      <c r="BN750" s="243">
        <f t="shared" si="489"/>
        <v>0</v>
      </c>
      <c r="BO750" s="247">
        <f t="shared" si="490"/>
        <v>0</v>
      </c>
      <c r="BP750" s="248">
        <f t="shared" si="491"/>
        <v>0</v>
      </c>
      <c r="BQ750" s="243">
        <f t="shared" si="492"/>
        <v>0</v>
      </c>
      <c r="BR750" s="243">
        <f t="shared" si="493"/>
        <v>0</v>
      </c>
      <c r="BS750" s="249">
        <f t="shared" si="494"/>
        <v>0</v>
      </c>
      <c r="BT750" s="255" t="str">
        <f t="shared" si="507"/>
        <v/>
      </c>
      <c r="BU750" s="350">
        <f t="shared" si="495"/>
        <v>0</v>
      </c>
      <c r="BV750" s="350">
        <f t="shared" si="496"/>
        <v>0</v>
      </c>
      <c r="BW750" s="350">
        <f t="shared" si="497"/>
        <v>0</v>
      </c>
      <c r="BX750" s="353">
        <f t="shared" si="498"/>
        <v>0</v>
      </c>
      <c r="BY750" s="246">
        <f t="shared" si="499"/>
        <v>0</v>
      </c>
      <c r="BZ750" s="243">
        <f t="shared" si="500"/>
        <v>0</v>
      </c>
      <c r="CA750" s="243">
        <f t="shared" si="501"/>
        <v>0</v>
      </c>
      <c r="CB750" s="247">
        <f t="shared" si="502"/>
        <v>0</v>
      </c>
      <c r="CC750" s="246">
        <f t="shared" si="503"/>
        <v>0</v>
      </c>
      <c r="CD750" s="243">
        <f t="shared" si="504"/>
        <v>0</v>
      </c>
      <c r="CE750" s="243">
        <f t="shared" si="505"/>
        <v>0</v>
      </c>
      <c r="CF750" s="243">
        <f t="shared" si="506"/>
        <v>0</v>
      </c>
    </row>
    <row r="751" spans="1:84" ht="20.100000000000001" customHeight="1" x14ac:dyDescent="0.15">
      <c r="A751" s="252">
        <f>IF(A750="",ROW()-3-COUNTBLANK($A$4:$A750),A750+1)</f>
        <v>748</v>
      </c>
      <c r="B751" s="253">
        <f>IF(A751="","",IF(B750="",ROW()-3-COUNTBLANK($B$4:$B750),B750+1))</f>
        <v>748</v>
      </c>
      <c r="C751" s="239" t="str">
        <f t="shared" si="471"/>
        <v>S</v>
      </c>
      <c r="D751" s="240"/>
      <c r="E751" s="241" t="str">
        <f>IF(D751="","",COUNTIF($D$4:D751,D751))</f>
        <v/>
      </c>
      <c r="F751" s="310" t="str">
        <f>IF(D751="","",VLOOKUP(D751,'様式A-2'!$B$10:$E$434,4,0))</f>
        <v/>
      </c>
      <c r="G751" s="241"/>
      <c r="H751" s="241"/>
      <c r="I751" s="241"/>
      <c r="J751" s="241"/>
      <c r="K751" s="241"/>
      <c r="L751" s="346"/>
      <c r="M751" s="346"/>
      <c r="N751" s="346"/>
      <c r="O751" s="346"/>
      <c r="P751" s="388"/>
      <c r="Q751" s="242">
        <f t="shared" si="472"/>
        <v>0</v>
      </c>
      <c r="R751" s="243">
        <f t="shared" si="473"/>
        <v>0</v>
      </c>
      <c r="S751" s="243" t="str">
        <f t="shared" si="474"/>
        <v/>
      </c>
      <c r="T751" s="241"/>
      <c r="U751" s="241" t="str">
        <f t="shared" si="475"/>
        <v/>
      </c>
      <c r="V751" s="241" t="str">
        <f t="shared" si="509"/>
        <v/>
      </c>
      <c r="W751" s="241"/>
      <c r="X751" s="241"/>
      <c r="Y751" s="241" t="str">
        <f t="shared" si="476"/>
        <v/>
      </c>
      <c r="Z751" s="241" t="str">
        <f t="shared" si="477"/>
        <v/>
      </c>
      <c r="AA751" s="241" t="str">
        <f t="shared" si="468"/>
        <v/>
      </c>
      <c r="AB751" s="241" t="str">
        <f t="shared" si="478"/>
        <v/>
      </c>
      <c r="AC751" s="241" t="str">
        <f t="shared" si="479"/>
        <v/>
      </c>
      <c r="AD751" s="241" t="str">
        <f t="shared" si="480"/>
        <v/>
      </c>
      <c r="AE751" s="241" t="str">
        <f t="shared" si="469"/>
        <v/>
      </c>
      <c r="AF751" s="241" t="str">
        <f t="shared" si="470"/>
        <v/>
      </c>
      <c r="AG751" s="241"/>
      <c r="AH751" s="242" t="str">
        <f t="shared" si="508"/>
        <v/>
      </c>
      <c r="AI751" s="242" t="str">
        <f t="shared" si="481"/>
        <v/>
      </c>
      <c r="BG751" s="245">
        <f t="shared" si="482"/>
        <v>0</v>
      </c>
      <c r="BH751" s="242">
        <f t="shared" si="483"/>
        <v>0</v>
      </c>
      <c r="BI751" s="242">
        <f t="shared" si="484"/>
        <v>0</v>
      </c>
      <c r="BJ751" s="242">
        <f t="shared" si="485"/>
        <v>0</v>
      </c>
      <c r="BK751" s="351">
        <f t="shared" si="486"/>
        <v>0</v>
      </c>
      <c r="BL751" s="246">
        <f t="shared" si="487"/>
        <v>0</v>
      </c>
      <c r="BM751" s="243">
        <f t="shared" si="488"/>
        <v>0</v>
      </c>
      <c r="BN751" s="243">
        <f t="shared" si="489"/>
        <v>0</v>
      </c>
      <c r="BO751" s="247">
        <f t="shared" si="490"/>
        <v>0</v>
      </c>
      <c r="BP751" s="248">
        <f t="shared" si="491"/>
        <v>0</v>
      </c>
      <c r="BQ751" s="243">
        <f t="shared" si="492"/>
        <v>0</v>
      </c>
      <c r="BR751" s="243">
        <f t="shared" si="493"/>
        <v>0</v>
      </c>
      <c r="BS751" s="249">
        <f t="shared" si="494"/>
        <v>0</v>
      </c>
      <c r="BT751" s="255" t="str">
        <f t="shared" si="507"/>
        <v/>
      </c>
      <c r="BU751" s="350">
        <f t="shared" si="495"/>
        <v>0</v>
      </c>
      <c r="BV751" s="350">
        <f t="shared" si="496"/>
        <v>0</v>
      </c>
      <c r="BW751" s="350">
        <f t="shared" si="497"/>
        <v>0</v>
      </c>
      <c r="BX751" s="353">
        <f t="shared" si="498"/>
        <v>0</v>
      </c>
      <c r="BY751" s="246">
        <f t="shared" si="499"/>
        <v>0</v>
      </c>
      <c r="BZ751" s="243">
        <f t="shared" si="500"/>
        <v>0</v>
      </c>
      <c r="CA751" s="243">
        <f t="shared" si="501"/>
        <v>0</v>
      </c>
      <c r="CB751" s="247">
        <f t="shared" si="502"/>
        <v>0</v>
      </c>
      <c r="CC751" s="246">
        <f t="shared" si="503"/>
        <v>0</v>
      </c>
      <c r="CD751" s="243">
        <f t="shared" si="504"/>
        <v>0</v>
      </c>
      <c r="CE751" s="243">
        <f t="shared" si="505"/>
        <v>0</v>
      </c>
      <c r="CF751" s="243">
        <f t="shared" si="506"/>
        <v>0</v>
      </c>
    </row>
    <row r="752" spans="1:84" ht="20.100000000000001" customHeight="1" x14ac:dyDescent="0.15">
      <c r="A752" s="252">
        <f>IF(A751="",ROW()-3-COUNTBLANK($A$4:$A751),A751+1)</f>
        <v>749</v>
      </c>
      <c r="B752" s="253">
        <f>IF(A752="","",IF(B751="",ROW()-3-COUNTBLANK($B$4:$B751),B751+1))</f>
        <v>749</v>
      </c>
      <c r="C752" s="239" t="str">
        <f t="shared" si="471"/>
        <v>S</v>
      </c>
      <c r="D752" s="240"/>
      <c r="E752" s="241" t="str">
        <f>IF(D752="","",COUNTIF($D$4:D752,D752))</f>
        <v/>
      </c>
      <c r="F752" s="310" t="str">
        <f>IF(D752="","",VLOOKUP(D752,'様式A-2'!$B$10:$E$434,4,0))</f>
        <v/>
      </c>
      <c r="G752" s="241"/>
      <c r="H752" s="241"/>
      <c r="I752" s="241"/>
      <c r="J752" s="241"/>
      <c r="K752" s="241"/>
      <c r="L752" s="346"/>
      <c r="M752" s="346"/>
      <c r="N752" s="346"/>
      <c r="O752" s="346"/>
      <c r="P752" s="388"/>
      <c r="Q752" s="242">
        <f t="shared" si="472"/>
        <v>0</v>
      </c>
      <c r="R752" s="243">
        <f t="shared" si="473"/>
        <v>0</v>
      </c>
      <c r="S752" s="243" t="str">
        <f t="shared" si="474"/>
        <v/>
      </c>
      <c r="T752" s="241"/>
      <c r="U752" s="241" t="str">
        <f t="shared" si="475"/>
        <v/>
      </c>
      <c r="V752" s="241" t="str">
        <f t="shared" si="509"/>
        <v/>
      </c>
      <c r="W752" s="241"/>
      <c r="X752" s="241"/>
      <c r="Y752" s="241" t="str">
        <f t="shared" si="476"/>
        <v/>
      </c>
      <c r="Z752" s="241" t="str">
        <f t="shared" si="477"/>
        <v/>
      </c>
      <c r="AA752" s="241" t="str">
        <f t="shared" si="468"/>
        <v/>
      </c>
      <c r="AB752" s="241" t="str">
        <f t="shared" si="478"/>
        <v/>
      </c>
      <c r="AC752" s="241" t="str">
        <f t="shared" si="479"/>
        <v/>
      </c>
      <c r="AD752" s="241" t="str">
        <f t="shared" si="480"/>
        <v/>
      </c>
      <c r="AE752" s="241" t="str">
        <f t="shared" si="469"/>
        <v/>
      </c>
      <c r="AF752" s="241" t="str">
        <f t="shared" si="470"/>
        <v/>
      </c>
      <c r="AG752" s="241"/>
      <c r="AH752" s="242" t="str">
        <f t="shared" si="508"/>
        <v/>
      </c>
      <c r="AI752" s="242" t="str">
        <f t="shared" si="481"/>
        <v/>
      </c>
      <c r="BG752" s="245">
        <f t="shared" si="482"/>
        <v>0</v>
      </c>
      <c r="BH752" s="242">
        <f t="shared" si="483"/>
        <v>0</v>
      </c>
      <c r="BI752" s="242">
        <f t="shared" si="484"/>
        <v>0</v>
      </c>
      <c r="BJ752" s="242">
        <f t="shared" si="485"/>
        <v>0</v>
      </c>
      <c r="BK752" s="351">
        <f t="shared" si="486"/>
        <v>0</v>
      </c>
      <c r="BL752" s="246">
        <f t="shared" si="487"/>
        <v>0</v>
      </c>
      <c r="BM752" s="243">
        <f t="shared" si="488"/>
        <v>0</v>
      </c>
      <c r="BN752" s="243">
        <f t="shared" si="489"/>
        <v>0</v>
      </c>
      <c r="BO752" s="247">
        <f t="shared" si="490"/>
        <v>0</v>
      </c>
      <c r="BP752" s="248">
        <f t="shared" si="491"/>
        <v>0</v>
      </c>
      <c r="BQ752" s="243">
        <f t="shared" si="492"/>
        <v>0</v>
      </c>
      <c r="BR752" s="243">
        <f t="shared" si="493"/>
        <v>0</v>
      </c>
      <c r="BS752" s="249">
        <f t="shared" si="494"/>
        <v>0</v>
      </c>
      <c r="BT752" s="255" t="str">
        <f t="shared" si="507"/>
        <v/>
      </c>
      <c r="BU752" s="350">
        <f t="shared" si="495"/>
        <v>0</v>
      </c>
      <c r="BV752" s="350">
        <f t="shared" si="496"/>
        <v>0</v>
      </c>
      <c r="BW752" s="350">
        <f t="shared" si="497"/>
        <v>0</v>
      </c>
      <c r="BX752" s="353">
        <f t="shared" si="498"/>
        <v>0</v>
      </c>
      <c r="BY752" s="246">
        <f t="shared" si="499"/>
        <v>0</v>
      </c>
      <c r="BZ752" s="243">
        <f t="shared" si="500"/>
        <v>0</v>
      </c>
      <c r="CA752" s="243">
        <f t="shared" si="501"/>
        <v>0</v>
      </c>
      <c r="CB752" s="247">
        <f t="shared" si="502"/>
        <v>0</v>
      </c>
      <c r="CC752" s="246">
        <f t="shared" si="503"/>
        <v>0</v>
      </c>
      <c r="CD752" s="243">
        <f t="shared" si="504"/>
        <v>0</v>
      </c>
      <c r="CE752" s="243">
        <f t="shared" si="505"/>
        <v>0</v>
      </c>
      <c r="CF752" s="243">
        <f t="shared" si="506"/>
        <v>0</v>
      </c>
    </row>
    <row r="753" spans="1:84" ht="20.100000000000001" customHeight="1" x14ac:dyDescent="0.15">
      <c r="A753" s="252">
        <f>IF(A752="",ROW()-3-COUNTBLANK($A$4:$A752),A752+1)</f>
        <v>750</v>
      </c>
      <c r="B753" s="253">
        <f>IF(A753="","",IF(B752="",ROW()-3-COUNTBLANK($B$4:$B752),B752+1))</f>
        <v>750</v>
      </c>
      <c r="C753" s="239" t="str">
        <f t="shared" si="471"/>
        <v>S</v>
      </c>
      <c r="D753" s="240"/>
      <c r="E753" s="241" t="str">
        <f>IF(D753="","",COUNTIF($D$4:D753,D753))</f>
        <v/>
      </c>
      <c r="F753" s="310" t="str">
        <f>IF(D753="","",VLOOKUP(D753,'様式A-2'!$B$10:$E$434,4,0))</f>
        <v/>
      </c>
      <c r="G753" s="241"/>
      <c r="H753" s="241"/>
      <c r="I753" s="241"/>
      <c r="J753" s="241"/>
      <c r="K753" s="241"/>
      <c r="L753" s="346"/>
      <c r="M753" s="346"/>
      <c r="N753" s="346"/>
      <c r="O753" s="346"/>
      <c r="P753" s="388"/>
      <c r="Q753" s="242">
        <f t="shared" si="472"/>
        <v>0</v>
      </c>
      <c r="R753" s="243">
        <f t="shared" si="473"/>
        <v>0</v>
      </c>
      <c r="S753" s="243" t="str">
        <f t="shared" si="474"/>
        <v/>
      </c>
      <c r="T753" s="241"/>
      <c r="U753" s="241" t="str">
        <f t="shared" si="475"/>
        <v/>
      </c>
      <c r="V753" s="241" t="str">
        <f t="shared" si="509"/>
        <v/>
      </c>
      <c r="W753" s="241"/>
      <c r="X753" s="241"/>
      <c r="Y753" s="241" t="str">
        <f t="shared" si="476"/>
        <v/>
      </c>
      <c r="Z753" s="241" t="str">
        <f t="shared" si="477"/>
        <v/>
      </c>
      <c r="AA753" s="241" t="str">
        <f t="shared" si="468"/>
        <v/>
      </c>
      <c r="AB753" s="241" t="str">
        <f t="shared" si="478"/>
        <v/>
      </c>
      <c r="AC753" s="241" t="str">
        <f t="shared" si="479"/>
        <v/>
      </c>
      <c r="AD753" s="241" t="str">
        <f t="shared" si="480"/>
        <v/>
      </c>
      <c r="AE753" s="241" t="str">
        <f t="shared" si="469"/>
        <v/>
      </c>
      <c r="AF753" s="241" t="str">
        <f t="shared" si="470"/>
        <v/>
      </c>
      <c r="AG753" s="241"/>
      <c r="AH753" s="242" t="str">
        <f t="shared" si="508"/>
        <v/>
      </c>
      <c r="AI753" s="242" t="str">
        <f t="shared" si="481"/>
        <v/>
      </c>
      <c r="BG753" s="245">
        <f t="shared" si="482"/>
        <v>0</v>
      </c>
      <c r="BH753" s="242">
        <f t="shared" si="483"/>
        <v>0</v>
      </c>
      <c r="BI753" s="242">
        <f t="shared" si="484"/>
        <v>0</v>
      </c>
      <c r="BJ753" s="242">
        <f t="shared" si="485"/>
        <v>0</v>
      </c>
      <c r="BK753" s="351">
        <f t="shared" si="486"/>
        <v>0</v>
      </c>
      <c r="BL753" s="246">
        <f t="shared" si="487"/>
        <v>0</v>
      </c>
      <c r="BM753" s="243">
        <f t="shared" si="488"/>
        <v>0</v>
      </c>
      <c r="BN753" s="243">
        <f t="shared" si="489"/>
        <v>0</v>
      </c>
      <c r="BO753" s="247">
        <f t="shared" si="490"/>
        <v>0</v>
      </c>
      <c r="BP753" s="248">
        <f t="shared" si="491"/>
        <v>0</v>
      </c>
      <c r="BQ753" s="243">
        <f t="shared" si="492"/>
        <v>0</v>
      </c>
      <c r="BR753" s="243">
        <f t="shared" si="493"/>
        <v>0</v>
      </c>
      <c r="BS753" s="249">
        <f t="shared" si="494"/>
        <v>0</v>
      </c>
      <c r="BT753" s="255" t="str">
        <f t="shared" si="507"/>
        <v/>
      </c>
      <c r="BU753" s="350">
        <f t="shared" si="495"/>
        <v>0</v>
      </c>
      <c r="BV753" s="350">
        <f t="shared" si="496"/>
        <v>0</v>
      </c>
      <c r="BW753" s="350">
        <f t="shared" si="497"/>
        <v>0</v>
      </c>
      <c r="BX753" s="353">
        <f t="shared" si="498"/>
        <v>0</v>
      </c>
      <c r="BY753" s="246">
        <f t="shared" si="499"/>
        <v>0</v>
      </c>
      <c r="BZ753" s="243">
        <f t="shared" si="500"/>
        <v>0</v>
      </c>
      <c r="CA753" s="243">
        <f t="shared" si="501"/>
        <v>0</v>
      </c>
      <c r="CB753" s="247">
        <f t="shared" si="502"/>
        <v>0</v>
      </c>
      <c r="CC753" s="246">
        <f t="shared" si="503"/>
        <v>0</v>
      </c>
      <c r="CD753" s="243">
        <f t="shared" si="504"/>
        <v>0</v>
      </c>
      <c r="CE753" s="243">
        <f t="shared" si="505"/>
        <v>0</v>
      </c>
      <c r="CF753" s="243">
        <f t="shared" si="506"/>
        <v>0</v>
      </c>
    </row>
    <row r="754" spans="1:84" ht="20.100000000000001" customHeight="1" x14ac:dyDescent="0.15">
      <c r="A754" s="252">
        <f>IF(A753="",ROW()-3-COUNTBLANK($A$4:$A753),A753+1)</f>
        <v>751</v>
      </c>
      <c r="B754" s="253">
        <f>IF(A754="","",IF(B753="",ROW()-3-COUNTBLANK($B$4:$B753),B753+1))</f>
        <v>751</v>
      </c>
      <c r="C754" s="239" t="str">
        <f t="shared" si="471"/>
        <v>S</v>
      </c>
      <c r="D754" s="240"/>
      <c r="E754" s="241" t="str">
        <f>IF(D754="","",COUNTIF($D$4:D754,D754))</f>
        <v/>
      </c>
      <c r="F754" s="310" t="str">
        <f>IF(D754="","",VLOOKUP(D754,'様式A-2'!$B$10:$E$434,4,0))</f>
        <v/>
      </c>
      <c r="G754" s="241"/>
      <c r="H754" s="241"/>
      <c r="I754" s="241"/>
      <c r="J754" s="241"/>
      <c r="K754" s="241"/>
      <c r="L754" s="346"/>
      <c r="M754" s="346"/>
      <c r="N754" s="346"/>
      <c r="O754" s="346"/>
      <c r="P754" s="388"/>
      <c r="Q754" s="242">
        <f t="shared" si="472"/>
        <v>0</v>
      </c>
      <c r="R754" s="243">
        <f t="shared" si="473"/>
        <v>0</v>
      </c>
      <c r="S754" s="243" t="str">
        <f t="shared" si="474"/>
        <v/>
      </c>
      <c r="T754" s="241"/>
      <c r="U754" s="241" t="str">
        <f t="shared" si="475"/>
        <v/>
      </c>
      <c r="V754" s="241" t="str">
        <f t="shared" si="509"/>
        <v/>
      </c>
      <c r="W754" s="241"/>
      <c r="X754" s="241"/>
      <c r="Y754" s="241" t="str">
        <f t="shared" si="476"/>
        <v/>
      </c>
      <c r="Z754" s="241" t="str">
        <f t="shared" si="477"/>
        <v/>
      </c>
      <c r="AA754" s="241" t="str">
        <f t="shared" si="468"/>
        <v/>
      </c>
      <c r="AB754" s="241" t="str">
        <f t="shared" si="478"/>
        <v/>
      </c>
      <c r="AC754" s="241" t="str">
        <f t="shared" si="479"/>
        <v/>
      </c>
      <c r="AD754" s="241" t="str">
        <f t="shared" si="480"/>
        <v/>
      </c>
      <c r="AE754" s="241" t="str">
        <f t="shared" si="469"/>
        <v/>
      </c>
      <c r="AF754" s="241" t="str">
        <f t="shared" si="470"/>
        <v/>
      </c>
      <c r="AG754" s="241"/>
      <c r="AH754" s="242" t="str">
        <f t="shared" si="508"/>
        <v/>
      </c>
      <c r="AI754" s="242" t="str">
        <f t="shared" si="481"/>
        <v/>
      </c>
      <c r="BG754" s="245">
        <f t="shared" si="482"/>
        <v>0</v>
      </c>
      <c r="BH754" s="242">
        <f t="shared" si="483"/>
        <v>0</v>
      </c>
      <c r="BI754" s="242">
        <f t="shared" si="484"/>
        <v>0</v>
      </c>
      <c r="BJ754" s="242">
        <f t="shared" si="485"/>
        <v>0</v>
      </c>
      <c r="BK754" s="351">
        <f t="shared" si="486"/>
        <v>0</v>
      </c>
      <c r="BL754" s="246">
        <f t="shared" si="487"/>
        <v>0</v>
      </c>
      <c r="BM754" s="243">
        <f t="shared" si="488"/>
        <v>0</v>
      </c>
      <c r="BN754" s="243">
        <f t="shared" si="489"/>
        <v>0</v>
      </c>
      <c r="BO754" s="247">
        <f t="shared" si="490"/>
        <v>0</v>
      </c>
      <c r="BP754" s="248">
        <f t="shared" si="491"/>
        <v>0</v>
      </c>
      <c r="BQ754" s="243">
        <f t="shared" si="492"/>
        <v>0</v>
      </c>
      <c r="BR754" s="243">
        <f t="shared" si="493"/>
        <v>0</v>
      </c>
      <c r="BS754" s="249">
        <f t="shared" si="494"/>
        <v>0</v>
      </c>
      <c r="BT754" s="255" t="str">
        <f t="shared" si="507"/>
        <v/>
      </c>
      <c r="BU754" s="350">
        <f t="shared" si="495"/>
        <v>0</v>
      </c>
      <c r="BV754" s="350">
        <f t="shared" si="496"/>
        <v>0</v>
      </c>
      <c r="BW754" s="350">
        <f t="shared" si="497"/>
        <v>0</v>
      </c>
      <c r="BX754" s="353">
        <f t="shared" si="498"/>
        <v>0</v>
      </c>
      <c r="BY754" s="246">
        <f t="shared" si="499"/>
        <v>0</v>
      </c>
      <c r="BZ754" s="243">
        <f t="shared" si="500"/>
        <v>0</v>
      </c>
      <c r="CA754" s="243">
        <f t="shared" si="501"/>
        <v>0</v>
      </c>
      <c r="CB754" s="247">
        <f t="shared" si="502"/>
        <v>0</v>
      </c>
      <c r="CC754" s="246">
        <f t="shared" si="503"/>
        <v>0</v>
      </c>
      <c r="CD754" s="243">
        <f t="shared" si="504"/>
        <v>0</v>
      </c>
      <c r="CE754" s="243">
        <f t="shared" si="505"/>
        <v>0</v>
      </c>
      <c r="CF754" s="243">
        <f t="shared" si="506"/>
        <v>0</v>
      </c>
    </row>
    <row r="755" spans="1:84" ht="20.100000000000001" customHeight="1" x14ac:dyDescent="0.15">
      <c r="A755" s="252">
        <f>IF(A754="",ROW()-3-COUNTBLANK($A$4:$A754),A754+1)</f>
        <v>752</v>
      </c>
      <c r="B755" s="253">
        <f>IF(A755="","",IF(B754="",ROW()-3-COUNTBLANK($B$4:$B754),B754+1))</f>
        <v>752</v>
      </c>
      <c r="C755" s="239" t="str">
        <f t="shared" si="471"/>
        <v>S</v>
      </c>
      <c r="D755" s="240"/>
      <c r="E755" s="241" t="str">
        <f>IF(D755="","",COUNTIF($D$4:D755,D755))</f>
        <v/>
      </c>
      <c r="F755" s="310" t="str">
        <f>IF(D755="","",VLOOKUP(D755,'様式A-2'!$B$10:$E$434,4,0))</f>
        <v/>
      </c>
      <c r="G755" s="241"/>
      <c r="H755" s="241"/>
      <c r="I755" s="241"/>
      <c r="J755" s="241"/>
      <c r="K755" s="241"/>
      <c r="L755" s="346"/>
      <c r="M755" s="346"/>
      <c r="N755" s="346"/>
      <c r="O755" s="346"/>
      <c r="P755" s="388"/>
      <c r="Q755" s="242">
        <f t="shared" si="472"/>
        <v>0</v>
      </c>
      <c r="R755" s="243">
        <f t="shared" si="473"/>
        <v>0</v>
      </c>
      <c r="S755" s="243" t="str">
        <f t="shared" si="474"/>
        <v/>
      </c>
      <c r="T755" s="241"/>
      <c r="U755" s="241" t="str">
        <f t="shared" si="475"/>
        <v/>
      </c>
      <c r="V755" s="241" t="str">
        <f t="shared" si="509"/>
        <v/>
      </c>
      <c r="W755" s="241"/>
      <c r="X755" s="241"/>
      <c r="Y755" s="241" t="str">
        <f t="shared" si="476"/>
        <v/>
      </c>
      <c r="Z755" s="241" t="str">
        <f t="shared" si="477"/>
        <v/>
      </c>
      <c r="AA755" s="241" t="str">
        <f t="shared" si="468"/>
        <v/>
      </c>
      <c r="AB755" s="241" t="str">
        <f t="shared" si="478"/>
        <v/>
      </c>
      <c r="AC755" s="241" t="str">
        <f t="shared" si="479"/>
        <v/>
      </c>
      <c r="AD755" s="241" t="str">
        <f t="shared" si="480"/>
        <v/>
      </c>
      <c r="AE755" s="241" t="str">
        <f t="shared" si="469"/>
        <v/>
      </c>
      <c r="AF755" s="241" t="str">
        <f t="shared" si="470"/>
        <v/>
      </c>
      <c r="AG755" s="241"/>
      <c r="AH755" s="242" t="str">
        <f t="shared" si="508"/>
        <v/>
      </c>
      <c r="AI755" s="242" t="str">
        <f t="shared" si="481"/>
        <v/>
      </c>
      <c r="BG755" s="245">
        <f t="shared" si="482"/>
        <v>0</v>
      </c>
      <c r="BH755" s="242">
        <f t="shared" si="483"/>
        <v>0</v>
      </c>
      <c r="BI755" s="242">
        <f t="shared" si="484"/>
        <v>0</v>
      </c>
      <c r="BJ755" s="242">
        <f t="shared" si="485"/>
        <v>0</v>
      </c>
      <c r="BK755" s="351">
        <f t="shared" si="486"/>
        <v>0</v>
      </c>
      <c r="BL755" s="246">
        <f t="shared" si="487"/>
        <v>0</v>
      </c>
      <c r="BM755" s="243">
        <f t="shared" si="488"/>
        <v>0</v>
      </c>
      <c r="BN755" s="243">
        <f t="shared" si="489"/>
        <v>0</v>
      </c>
      <c r="BO755" s="247">
        <f t="shared" si="490"/>
        <v>0</v>
      </c>
      <c r="BP755" s="248">
        <f t="shared" si="491"/>
        <v>0</v>
      </c>
      <c r="BQ755" s="243">
        <f t="shared" si="492"/>
        <v>0</v>
      </c>
      <c r="BR755" s="243">
        <f t="shared" si="493"/>
        <v>0</v>
      </c>
      <c r="BS755" s="249">
        <f t="shared" si="494"/>
        <v>0</v>
      </c>
      <c r="BT755" s="255" t="str">
        <f t="shared" si="507"/>
        <v/>
      </c>
      <c r="BU755" s="350">
        <f t="shared" si="495"/>
        <v>0</v>
      </c>
      <c r="BV755" s="350">
        <f t="shared" si="496"/>
        <v>0</v>
      </c>
      <c r="BW755" s="350">
        <f t="shared" si="497"/>
        <v>0</v>
      </c>
      <c r="BX755" s="353">
        <f t="shared" si="498"/>
        <v>0</v>
      </c>
      <c r="BY755" s="246">
        <f t="shared" si="499"/>
        <v>0</v>
      </c>
      <c r="BZ755" s="243">
        <f t="shared" si="500"/>
        <v>0</v>
      </c>
      <c r="CA755" s="243">
        <f t="shared" si="501"/>
        <v>0</v>
      </c>
      <c r="CB755" s="247">
        <f t="shared" si="502"/>
        <v>0</v>
      </c>
      <c r="CC755" s="246">
        <f t="shared" si="503"/>
        <v>0</v>
      </c>
      <c r="CD755" s="243">
        <f t="shared" si="504"/>
        <v>0</v>
      </c>
      <c r="CE755" s="243">
        <f t="shared" si="505"/>
        <v>0</v>
      </c>
      <c r="CF755" s="243">
        <f t="shared" si="506"/>
        <v>0</v>
      </c>
    </row>
    <row r="756" spans="1:84" ht="20.100000000000001" customHeight="1" x14ac:dyDescent="0.15">
      <c r="A756" s="252">
        <f>IF(A755="",ROW()-3-COUNTBLANK($A$4:$A755),A755+1)</f>
        <v>753</v>
      </c>
      <c r="B756" s="253">
        <f>IF(A756="","",IF(B755="",ROW()-3-COUNTBLANK($B$4:$B755),B755+1))</f>
        <v>753</v>
      </c>
      <c r="C756" s="239" t="str">
        <f t="shared" si="471"/>
        <v>S</v>
      </c>
      <c r="D756" s="240"/>
      <c r="E756" s="241" t="str">
        <f>IF(D756="","",COUNTIF($D$4:D756,D756))</f>
        <v/>
      </c>
      <c r="F756" s="310" t="str">
        <f>IF(D756="","",VLOOKUP(D756,'様式A-2'!$B$10:$E$434,4,0))</f>
        <v/>
      </c>
      <c r="G756" s="241"/>
      <c r="H756" s="241"/>
      <c r="I756" s="241"/>
      <c r="J756" s="241"/>
      <c r="K756" s="241"/>
      <c r="L756" s="346"/>
      <c r="M756" s="346"/>
      <c r="N756" s="346"/>
      <c r="O756" s="346"/>
      <c r="P756" s="388"/>
      <c r="Q756" s="242">
        <f t="shared" si="472"/>
        <v>0</v>
      </c>
      <c r="R756" s="243">
        <f t="shared" si="473"/>
        <v>0</v>
      </c>
      <c r="S756" s="243" t="str">
        <f t="shared" si="474"/>
        <v/>
      </c>
      <c r="T756" s="241"/>
      <c r="U756" s="241" t="str">
        <f t="shared" si="475"/>
        <v/>
      </c>
      <c r="V756" s="241" t="str">
        <f t="shared" si="509"/>
        <v/>
      </c>
      <c r="W756" s="241"/>
      <c r="X756" s="241"/>
      <c r="Y756" s="241" t="str">
        <f t="shared" si="476"/>
        <v/>
      </c>
      <c r="Z756" s="241" t="str">
        <f t="shared" si="477"/>
        <v/>
      </c>
      <c r="AA756" s="241" t="str">
        <f t="shared" si="468"/>
        <v/>
      </c>
      <c r="AB756" s="241" t="str">
        <f t="shared" si="478"/>
        <v/>
      </c>
      <c r="AC756" s="241" t="str">
        <f t="shared" si="479"/>
        <v/>
      </c>
      <c r="AD756" s="241" t="str">
        <f t="shared" si="480"/>
        <v/>
      </c>
      <c r="AE756" s="241" t="str">
        <f t="shared" si="469"/>
        <v/>
      </c>
      <c r="AF756" s="241" t="str">
        <f t="shared" si="470"/>
        <v/>
      </c>
      <c r="AG756" s="241"/>
      <c r="AH756" s="242" t="str">
        <f t="shared" si="508"/>
        <v/>
      </c>
      <c r="AI756" s="242" t="str">
        <f t="shared" si="481"/>
        <v/>
      </c>
      <c r="BG756" s="245">
        <f t="shared" si="482"/>
        <v>0</v>
      </c>
      <c r="BH756" s="242">
        <f t="shared" si="483"/>
        <v>0</v>
      </c>
      <c r="BI756" s="242">
        <f t="shared" si="484"/>
        <v>0</v>
      </c>
      <c r="BJ756" s="242">
        <f t="shared" si="485"/>
        <v>0</v>
      </c>
      <c r="BK756" s="351">
        <f t="shared" si="486"/>
        <v>0</v>
      </c>
      <c r="BL756" s="246">
        <f t="shared" si="487"/>
        <v>0</v>
      </c>
      <c r="BM756" s="243">
        <f t="shared" si="488"/>
        <v>0</v>
      </c>
      <c r="BN756" s="243">
        <f t="shared" si="489"/>
        <v>0</v>
      </c>
      <c r="BO756" s="247">
        <f t="shared" si="490"/>
        <v>0</v>
      </c>
      <c r="BP756" s="248">
        <f t="shared" si="491"/>
        <v>0</v>
      </c>
      <c r="BQ756" s="243">
        <f t="shared" si="492"/>
        <v>0</v>
      </c>
      <c r="BR756" s="243">
        <f t="shared" si="493"/>
        <v>0</v>
      </c>
      <c r="BS756" s="249">
        <f t="shared" si="494"/>
        <v>0</v>
      </c>
      <c r="BT756" s="255" t="str">
        <f t="shared" si="507"/>
        <v/>
      </c>
      <c r="BU756" s="350">
        <f t="shared" si="495"/>
        <v>0</v>
      </c>
      <c r="BV756" s="350">
        <f t="shared" si="496"/>
        <v>0</v>
      </c>
      <c r="BW756" s="350">
        <f t="shared" si="497"/>
        <v>0</v>
      </c>
      <c r="BX756" s="353">
        <f t="shared" si="498"/>
        <v>0</v>
      </c>
      <c r="BY756" s="246">
        <f t="shared" si="499"/>
        <v>0</v>
      </c>
      <c r="BZ756" s="243">
        <f t="shared" si="500"/>
        <v>0</v>
      </c>
      <c r="CA756" s="243">
        <f t="shared" si="501"/>
        <v>0</v>
      </c>
      <c r="CB756" s="247">
        <f t="shared" si="502"/>
        <v>0</v>
      </c>
      <c r="CC756" s="246">
        <f t="shared" si="503"/>
        <v>0</v>
      </c>
      <c r="CD756" s="243">
        <f t="shared" si="504"/>
        <v>0</v>
      </c>
      <c r="CE756" s="243">
        <f t="shared" si="505"/>
        <v>0</v>
      </c>
      <c r="CF756" s="243">
        <f t="shared" si="506"/>
        <v>0</v>
      </c>
    </row>
    <row r="757" spans="1:84" ht="20.100000000000001" customHeight="1" x14ac:dyDescent="0.15">
      <c r="A757" s="252">
        <f>IF(A756="",ROW()-3-COUNTBLANK($A$4:$A756),A756+1)</f>
        <v>754</v>
      </c>
      <c r="B757" s="253">
        <f>IF(A757="","",IF(B756="",ROW()-3-COUNTBLANK($B$4:$B756),B756+1))</f>
        <v>754</v>
      </c>
      <c r="C757" s="239" t="str">
        <f t="shared" si="471"/>
        <v>S</v>
      </c>
      <c r="D757" s="240"/>
      <c r="E757" s="241" t="str">
        <f>IF(D757="","",COUNTIF($D$4:D757,D757))</f>
        <v/>
      </c>
      <c r="F757" s="310" t="str">
        <f>IF(D757="","",VLOOKUP(D757,'様式A-2'!$B$10:$E$434,4,0))</f>
        <v/>
      </c>
      <c r="G757" s="241"/>
      <c r="H757" s="241"/>
      <c r="I757" s="241"/>
      <c r="J757" s="241"/>
      <c r="K757" s="241"/>
      <c r="L757" s="346"/>
      <c r="M757" s="346"/>
      <c r="N757" s="346"/>
      <c r="O757" s="346"/>
      <c r="P757" s="388"/>
      <c r="Q757" s="242">
        <f t="shared" si="472"/>
        <v>0</v>
      </c>
      <c r="R757" s="243">
        <f t="shared" si="473"/>
        <v>0</v>
      </c>
      <c r="S757" s="243" t="str">
        <f t="shared" si="474"/>
        <v/>
      </c>
      <c r="T757" s="241"/>
      <c r="U757" s="241" t="str">
        <f t="shared" si="475"/>
        <v/>
      </c>
      <c r="V757" s="241" t="str">
        <f t="shared" si="509"/>
        <v/>
      </c>
      <c r="W757" s="241"/>
      <c r="X757" s="241"/>
      <c r="Y757" s="241" t="str">
        <f t="shared" si="476"/>
        <v/>
      </c>
      <c r="Z757" s="241" t="str">
        <f t="shared" si="477"/>
        <v/>
      </c>
      <c r="AA757" s="241" t="str">
        <f t="shared" si="468"/>
        <v/>
      </c>
      <c r="AB757" s="241" t="str">
        <f t="shared" si="478"/>
        <v/>
      </c>
      <c r="AC757" s="241" t="str">
        <f t="shared" si="479"/>
        <v/>
      </c>
      <c r="AD757" s="241" t="str">
        <f t="shared" si="480"/>
        <v/>
      </c>
      <c r="AE757" s="241" t="str">
        <f t="shared" si="469"/>
        <v/>
      </c>
      <c r="AF757" s="241" t="str">
        <f t="shared" si="470"/>
        <v/>
      </c>
      <c r="AG757" s="241"/>
      <c r="AH757" s="242" t="str">
        <f t="shared" si="508"/>
        <v/>
      </c>
      <c r="AI757" s="242" t="str">
        <f t="shared" si="481"/>
        <v/>
      </c>
      <c r="BG757" s="245">
        <f t="shared" si="482"/>
        <v>0</v>
      </c>
      <c r="BH757" s="242">
        <f t="shared" si="483"/>
        <v>0</v>
      </c>
      <c r="BI757" s="242">
        <f t="shared" si="484"/>
        <v>0</v>
      </c>
      <c r="BJ757" s="242">
        <f t="shared" si="485"/>
        <v>0</v>
      </c>
      <c r="BK757" s="351">
        <f t="shared" si="486"/>
        <v>0</v>
      </c>
      <c r="BL757" s="246">
        <f t="shared" si="487"/>
        <v>0</v>
      </c>
      <c r="BM757" s="243">
        <f t="shared" si="488"/>
        <v>0</v>
      </c>
      <c r="BN757" s="243">
        <f t="shared" si="489"/>
        <v>0</v>
      </c>
      <c r="BO757" s="247">
        <f t="shared" si="490"/>
        <v>0</v>
      </c>
      <c r="BP757" s="248">
        <f t="shared" si="491"/>
        <v>0</v>
      </c>
      <c r="BQ757" s="243">
        <f t="shared" si="492"/>
        <v>0</v>
      </c>
      <c r="BR757" s="243">
        <f t="shared" si="493"/>
        <v>0</v>
      </c>
      <c r="BS757" s="249">
        <f t="shared" si="494"/>
        <v>0</v>
      </c>
      <c r="BT757" s="255" t="str">
        <f t="shared" si="507"/>
        <v/>
      </c>
      <c r="BU757" s="350">
        <f t="shared" si="495"/>
        <v>0</v>
      </c>
      <c r="BV757" s="350">
        <f t="shared" si="496"/>
        <v>0</v>
      </c>
      <c r="BW757" s="350">
        <f t="shared" si="497"/>
        <v>0</v>
      </c>
      <c r="BX757" s="353">
        <f t="shared" si="498"/>
        <v>0</v>
      </c>
      <c r="BY757" s="246">
        <f t="shared" si="499"/>
        <v>0</v>
      </c>
      <c r="BZ757" s="243">
        <f t="shared" si="500"/>
        <v>0</v>
      </c>
      <c r="CA757" s="243">
        <f t="shared" si="501"/>
        <v>0</v>
      </c>
      <c r="CB757" s="247">
        <f t="shared" si="502"/>
        <v>0</v>
      </c>
      <c r="CC757" s="246">
        <f t="shared" si="503"/>
        <v>0</v>
      </c>
      <c r="CD757" s="243">
        <f t="shared" si="504"/>
        <v>0</v>
      </c>
      <c r="CE757" s="243">
        <f t="shared" si="505"/>
        <v>0</v>
      </c>
      <c r="CF757" s="243">
        <f t="shared" si="506"/>
        <v>0</v>
      </c>
    </row>
    <row r="758" spans="1:84" ht="20.100000000000001" customHeight="1" x14ac:dyDescent="0.15">
      <c r="A758" s="252">
        <f>IF(A757="",ROW()-3-COUNTBLANK($A$4:$A757),A757+1)</f>
        <v>755</v>
      </c>
      <c r="B758" s="253">
        <f>IF(A758="","",IF(B757="",ROW()-3-COUNTBLANK($B$4:$B757),B757+1))</f>
        <v>755</v>
      </c>
      <c r="C758" s="239" t="str">
        <f t="shared" si="471"/>
        <v>S</v>
      </c>
      <c r="D758" s="240"/>
      <c r="E758" s="241" t="str">
        <f>IF(D758="","",COUNTIF($D$4:D758,D758))</f>
        <v/>
      </c>
      <c r="F758" s="310" t="str">
        <f>IF(D758="","",VLOOKUP(D758,'様式A-2'!$B$10:$E$434,4,0))</f>
        <v/>
      </c>
      <c r="G758" s="241"/>
      <c r="H758" s="241"/>
      <c r="I758" s="241"/>
      <c r="J758" s="241"/>
      <c r="K758" s="241"/>
      <c r="L758" s="346"/>
      <c r="M758" s="346"/>
      <c r="N758" s="346"/>
      <c r="O758" s="346"/>
      <c r="P758" s="388"/>
      <c r="Q758" s="242">
        <f t="shared" si="472"/>
        <v>0</v>
      </c>
      <c r="R758" s="243">
        <f t="shared" si="473"/>
        <v>0</v>
      </c>
      <c r="S758" s="243" t="str">
        <f t="shared" si="474"/>
        <v/>
      </c>
      <c r="T758" s="241"/>
      <c r="U758" s="241" t="str">
        <f t="shared" si="475"/>
        <v/>
      </c>
      <c r="V758" s="241" t="str">
        <f t="shared" si="509"/>
        <v/>
      </c>
      <c r="W758" s="241"/>
      <c r="X758" s="241"/>
      <c r="Y758" s="241" t="str">
        <f t="shared" si="476"/>
        <v/>
      </c>
      <c r="Z758" s="241" t="str">
        <f t="shared" si="477"/>
        <v/>
      </c>
      <c r="AA758" s="241" t="str">
        <f t="shared" si="468"/>
        <v/>
      </c>
      <c r="AB758" s="241" t="str">
        <f t="shared" si="478"/>
        <v/>
      </c>
      <c r="AC758" s="241" t="str">
        <f t="shared" si="479"/>
        <v/>
      </c>
      <c r="AD758" s="241" t="str">
        <f t="shared" si="480"/>
        <v/>
      </c>
      <c r="AE758" s="241" t="str">
        <f t="shared" si="469"/>
        <v/>
      </c>
      <c r="AF758" s="241" t="str">
        <f t="shared" si="470"/>
        <v/>
      </c>
      <c r="AG758" s="241"/>
      <c r="AH758" s="242" t="str">
        <f t="shared" si="508"/>
        <v/>
      </c>
      <c r="AI758" s="242" t="str">
        <f t="shared" si="481"/>
        <v/>
      </c>
      <c r="BG758" s="245">
        <f t="shared" si="482"/>
        <v>0</v>
      </c>
      <c r="BH758" s="242">
        <f t="shared" si="483"/>
        <v>0</v>
      </c>
      <c r="BI758" s="242">
        <f t="shared" si="484"/>
        <v>0</v>
      </c>
      <c r="BJ758" s="242">
        <f t="shared" si="485"/>
        <v>0</v>
      </c>
      <c r="BK758" s="351">
        <f t="shared" si="486"/>
        <v>0</v>
      </c>
      <c r="BL758" s="246">
        <f t="shared" si="487"/>
        <v>0</v>
      </c>
      <c r="BM758" s="243">
        <f t="shared" si="488"/>
        <v>0</v>
      </c>
      <c r="BN758" s="243">
        <f t="shared" si="489"/>
        <v>0</v>
      </c>
      <c r="BO758" s="247">
        <f t="shared" si="490"/>
        <v>0</v>
      </c>
      <c r="BP758" s="248">
        <f t="shared" si="491"/>
        <v>0</v>
      </c>
      <c r="BQ758" s="243">
        <f t="shared" si="492"/>
        <v>0</v>
      </c>
      <c r="BR758" s="243">
        <f t="shared" si="493"/>
        <v>0</v>
      </c>
      <c r="BS758" s="249">
        <f t="shared" si="494"/>
        <v>0</v>
      </c>
      <c r="BT758" s="255" t="str">
        <f t="shared" si="507"/>
        <v/>
      </c>
      <c r="BU758" s="350">
        <f t="shared" si="495"/>
        <v>0</v>
      </c>
      <c r="BV758" s="350">
        <f t="shared" si="496"/>
        <v>0</v>
      </c>
      <c r="BW758" s="350">
        <f t="shared" si="497"/>
        <v>0</v>
      </c>
      <c r="BX758" s="353">
        <f t="shared" si="498"/>
        <v>0</v>
      </c>
      <c r="BY758" s="246">
        <f t="shared" si="499"/>
        <v>0</v>
      </c>
      <c r="BZ758" s="243">
        <f t="shared" si="500"/>
        <v>0</v>
      </c>
      <c r="CA758" s="243">
        <f t="shared" si="501"/>
        <v>0</v>
      </c>
      <c r="CB758" s="247">
        <f t="shared" si="502"/>
        <v>0</v>
      </c>
      <c r="CC758" s="246">
        <f t="shared" si="503"/>
        <v>0</v>
      </c>
      <c r="CD758" s="243">
        <f t="shared" si="504"/>
        <v>0</v>
      </c>
      <c r="CE758" s="243">
        <f t="shared" si="505"/>
        <v>0</v>
      </c>
      <c r="CF758" s="243">
        <f t="shared" si="506"/>
        <v>0</v>
      </c>
    </row>
    <row r="759" spans="1:84" ht="20.100000000000001" customHeight="1" x14ac:dyDescent="0.15">
      <c r="A759" s="252">
        <f>IF(A758="",ROW()-3-COUNTBLANK($A$4:$A758),A758+1)</f>
        <v>756</v>
      </c>
      <c r="B759" s="253">
        <f>IF(A759="","",IF(B758="",ROW()-3-COUNTBLANK($B$4:$B758),B758+1))</f>
        <v>756</v>
      </c>
      <c r="C759" s="239" t="str">
        <f t="shared" si="471"/>
        <v>S</v>
      </c>
      <c r="D759" s="240"/>
      <c r="E759" s="241" t="str">
        <f>IF(D759="","",COUNTIF($D$4:D759,D759))</f>
        <v/>
      </c>
      <c r="F759" s="310" t="str">
        <f>IF(D759="","",VLOOKUP(D759,'様式A-2'!$B$10:$E$434,4,0))</f>
        <v/>
      </c>
      <c r="G759" s="241"/>
      <c r="H759" s="241"/>
      <c r="I759" s="241"/>
      <c r="J759" s="241"/>
      <c r="K759" s="241"/>
      <c r="L759" s="346"/>
      <c r="M759" s="346"/>
      <c r="N759" s="346"/>
      <c r="O759" s="346"/>
      <c r="P759" s="388"/>
      <c r="Q759" s="242">
        <f t="shared" si="472"/>
        <v>0</v>
      </c>
      <c r="R759" s="243">
        <f t="shared" si="473"/>
        <v>0</v>
      </c>
      <c r="S759" s="243" t="str">
        <f t="shared" si="474"/>
        <v/>
      </c>
      <c r="T759" s="241"/>
      <c r="U759" s="241" t="str">
        <f t="shared" si="475"/>
        <v/>
      </c>
      <c r="V759" s="241" t="str">
        <f t="shared" si="509"/>
        <v/>
      </c>
      <c r="W759" s="241"/>
      <c r="X759" s="241"/>
      <c r="Y759" s="241" t="str">
        <f t="shared" si="476"/>
        <v/>
      </c>
      <c r="Z759" s="241" t="str">
        <f t="shared" si="477"/>
        <v/>
      </c>
      <c r="AA759" s="241" t="str">
        <f t="shared" si="468"/>
        <v/>
      </c>
      <c r="AB759" s="241" t="str">
        <f t="shared" si="478"/>
        <v/>
      </c>
      <c r="AC759" s="241" t="str">
        <f t="shared" si="479"/>
        <v/>
      </c>
      <c r="AD759" s="241" t="str">
        <f t="shared" si="480"/>
        <v/>
      </c>
      <c r="AE759" s="241" t="str">
        <f t="shared" si="469"/>
        <v/>
      </c>
      <c r="AF759" s="241" t="str">
        <f t="shared" si="470"/>
        <v/>
      </c>
      <c r="AG759" s="241"/>
      <c r="AH759" s="242" t="str">
        <f t="shared" si="508"/>
        <v/>
      </c>
      <c r="AI759" s="242" t="str">
        <f t="shared" si="481"/>
        <v/>
      </c>
      <c r="BG759" s="245">
        <f t="shared" si="482"/>
        <v>0</v>
      </c>
      <c r="BH759" s="242">
        <f t="shared" si="483"/>
        <v>0</v>
      </c>
      <c r="BI759" s="242">
        <f t="shared" si="484"/>
        <v>0</v>
      </c>
      <c r="BJ759" s="242">
        <f t="shared" si="485"/>
        <v>0</v>
      </c>
      <c r="BK759" s="351">
        <f t="shared" si="486"/>
        <v>0</v>
      </c>
      <c r="BL759" s="246">
        <f t="shared" si="487"/>
        <v>0</v>
      </c>
      <c r="BM759" s="243">
        <f t="shared" si="488"/>
        <v>0</v>
      </c>
      <c r="BN759" s="243">
        <f t="shared" si="489"/>
        <v>0</v>
      </c>
      <c r="BO759" s="247">
        <f t="shared" si="490"/>
        <v>0</v>
      </c>
      <c r="BP759" s="248">
        <f t="shared" si="491"/>
        <v>0</v>
      </c>
      <c r="BQ759" s="243">
        <f t="shared" si="492"/>
        <v>0</v>
      </c>
      <c r="BR759" s="243">
        <f t="shared" si="493"/>
        <v>0</v>
      </c>
      <c r="BS759" s="249">
        <f t="shared" si="494"/>
        <v>0</v>
      </c>
      <c r="BT759" s="255" t="str">
        <f t="shared" si="507"/>
        <v/>
      </c>
      <c r="BU759" s="350">
        <f t="shared" si="495"/>
        <v>0</v>
      </c>
      <c r="BV759" s="350">
        <f t="shared" si="496"/>
        <v>0</v>
      </c>
      <c r="BW759" s="350">
        <f t="shared" si="497"/>
        <v>0</v>
      </c>
      <c r="BX759" s="353">
        <f t="shared" si="498"/>
        <v>0</v>
      </c>
      <c r="BY759" s="246">
        <f t="shared" si="499"/>
        <v>0</v>
      </c>
      <c r="BZ759" s="243">
        <f t="shared" si="500"/>
        <v>0</v>
      </c>
      <c r="CA759" s="243">
        <f t="shared" si="501"/>
        <v>0</v>
      </c>
      <c r="CB759" s="247">
        <f t="shared" si="502"/>
        <v>0</v>
      </c>
      <c r="CC759" s="246">
        <f t="shared" si="503"/>
        <v>0</v>
      </c>
      <c r="CD759" s="243">
        <f t="shared" si="504"/>
        <v>0</v>
      </c>
      <c r="CE759" s="243">
        <f t="shared" si="505"/>
        <v>0</v>
      </c>
      <c r="CF759" s="243">
        <f t="shared" si="506"/>
        <v>0</v>
      </c>
    </row>
    <row r="760" spans="1:84" ht="20.100000000000001" customHeight="1" x14ac:dyDescent="0.15">
      <c r="A760" s="252">
        <f>IF(A759="",ROW()-3-COUNTBLANK($A$4:$A759),A759+1)</f>
        <v>757</v>
      </c>
      <c r="B760" s="253">
        <f>IF(A760="","",IF(B759="",ROW()-3-COUNTBLANK($B$4:$B759),B759+1))</f>
        <v>757</v>
      </c>
      <c r="C760" s="239" t="str">
        <f t="shared" si="471"/>
        <v>S</v>
      </c>
      <c r="D760" s="240"/>
      <c r="E760" s="241" t="str">
        <f>IF(D760="","",COUNTIF($D$4:D760,D760))</f>
        <v/>
      </c>
      <c r="F760" s="310" t="str">
        <f>IF(D760="","",VLOOKUP(D760,'様式A-2'!$B$10:$E$434,4,0))</f>
        <v/>
      </c>
      <c r="G760" s="241"/>
      <c r="H760" s="241"/>
      <c r="I760" s="241"/>
      <c r="J760" s="241"/>
      <c r="K760" s="241"/>
      <c r="L760" s="346"/>
      <c r="M760" s="346"/>
      <c r="N760" s="346"/>
      <c r="O760" s="346"/>
      <c r="P760" s="388"/>
      <c r="Q760" s="242">
        <f t="shared" si="472"/>
        <v>0</v>
      </c>
      <c r="R760" s="243">
        <f t="shared" si="473"/>
        <v>0</v>
      </c>
      <c r="S760" s="243" t="str">
        <f t="shared" si="474"/>
        <v/>
      </c>
      <c r="T760" s="241"/>
      <c r="U760" s="241" t="str">
        <f t="shared" si="475"/>
        <v/>
      </c>
      <c r="V760" s="241" t="str">
        <f t="shared" si="509"/>
        <v/>
      </c>
      <c r="W760" s="241"/>
      <c r="X760" s="241"/>
      <c r="Y760" s="241" t="str">
        <f t="shared" si="476"/>
        <v/>
      </c>
      <c r="Z760" s="241" t="str">
        <f t="shared" si="477"/>
        <v/>
      </c>
      <c r="AA760" s="241" t="str">
        <f t="shared" si="468"/>
        <v/>
      </c>
      <c r="AB760" s="241" t="str">
        <f t="shared" si="478"/>
        <v/>
      </c>
      <c r="AC760" s="241" t="str">
        <f t="shared" si="479"/>
        <v/>
      </c>
      <c r="AD760" s="241" t="str">
        <f t="shared" si="480"/>
        <v/>
      </c>
      <c r="AE760" s="241" t="str">
        <f t="shared" si="469"/>
        <v/>
      </c>
      <c r="AF760" s="241" t="str">
        <f t="shared" si="470"/>
        <v/>
      </c>
      <c r="AG760" s="241"/>
      <c r="AH760" s="242" t="str">
        <f t="shared" si="508"/>
        <v/>
      </c>
      <c r="AI760" s="242" t="str">
        <f t="shared" si="481"/>
        <v/>
      </c>
      <c r="BG760" s="245">
        <f t="shared" si="482"/>
        <v>0</v>
      </c>
      <c r="BH760" s="242">
        <f t="shared" si="483"/>
        <v>0</v>
      </c>
      <c r="BI760" s="242">
        <f t="shared" si="484"/>
        <v>0</v>
      </c>
      <c r="BJ760" s="242">
        <f t="shared" si="485"/>
        <v>0</v>
      </c>
      <c r="BK760" s="351">
        <f t="shared" si="486"/>
        <v>0</v>
      </c>
      <c r="BL760" s="246">
        <f t="shared" si="487"/>
        <v>0</v>
      </c>
      <c r="BM760" s="243">
        <f t="shared" si="488"/>
        <v>0</v>
      </c>
      <c r="BN760" s="243">
        <f t="shared" si="489"/>
        <v>0</v>
      </c>
      <c r="BO760" s="247">
        <f t="shared" si="490"/>
        <v>0</v>
      </c>
      <c r="BP760" s="248">
        <f t="shared" si="491"/>
        <v>0</v>
      </c>
      <c r="BQ760" s="243">
        <f t="shared" si="492"/>
        <v>0</v>
      </c>
      <c r="BR760" s="243">
        <f t="shared" si="493"/>
        <v>0</v>
      </c>
      <c r="BS760" s="249">
        <f t="shared" si="494"/>
        <v>0</v>
      </c>
      <c r="BT760" s="255" t="str">
        <f t="shared" si="507"/>
        <v/>
      </c>
      <c r="BU760" s="350">
        <f t="shared" si="495"/>
        <v>0</v>
      </c>
      <c r="BV760" s="350">
        <f t="shared" si="496"/>
        <v>0</v>
      </c>
      <c r="BW760" s="350">
        <f t="shared" si="497"/>
        <v>0</v>
      </c>
      <c r="BX760" s="353">
        <f t="shared" si="498"/>
        <v>0</v>
      </c>
      <c r="BY760" s="246">
        <f t="shared" si="499"/>
        <v>0</v>
      </c>
      <c r="BZ760" s="243">
        <f t="shared" si="500"/>
        <v>0</v>
      </c>
      <c r="CA760" s="243">
        <f t="shared" si="501"/>
        <v>0</v>
      </c>
      <c r="CB760" s="247">
        <f t="shared" si="502"/>
        <v>0</v>
      </c>
      <c r="CC760" s="246">
        <f t="shared" si="503"/>
        <v>0</v>
      </c>
      <c r="CD760" s="243">
        <f t="shared" si="504"/>
        <v>0</v>
      </c>
      <c r="CE760" s="243">
        <f t="shared" si="505"/>
        <v>0</v>
      </c>
      <c r="CF760" s="243">
        <f t="shared" si="506"/>
        <v>0</v>
      </c>
    </row>
    <row r="761" spans="1:84" ht="20.100000000000001" customHeight="1" x14ac:dyDescent="0.15">
      <c r="A761" s="252">
        <f>IF(A760="",ROW()-3-COUNTBLANK($A$4:$A760),A760+1)</f>
        <v>758</v>
      </c>
      <c r="B761" s="253">
        <f>IF(A761="","",IF(B760="",ROW()-3-COUNTBLANK($B$4:$B760),B760+1))</f>
        <v>758</v>
      </c>
      <c r="C761" s="239" t="str">
        <f t="shared" si="471"/>
        <v>S</v>
      </c>
      <c r="D761" s="240"/>
      <c r="E761" s="241" t="str">
        <f>IF(D761="","",COUNTIF($D$4:D761,D761))</f>
        <v/>
      </c>
      <c r="F761" s="310" t="str">
        <f>IF(D761="","",VLOOKUP(D761,'様式A-2'!$B$10:$E$434,4,0))</f>
        <v/>
      </c>
      <c r="G761" s="241"/>
      <c r="H761" s="241"/>
      <c r="I761" s="241"/>
      <c r="J761" s="241"/>
      <c r="K761" s="241"/>
      <c r="L761" s="346"/>
      <c r="M761" s="346"/>
      <c r="N761" s="346"/>
      <c r="O761" s="346"/>
      <c r="P761" s="388"/>
      <c r="Q761" s="242">
        <f t="shared" si="472"/>
        <v>0</v>
      </c>
      <c r="R761" s="243">
        <f t="shared" si="473"/>
        <v>0</v>
      </c>
      <c r="S761" s="243" t="str">
        <f t="shared" si="474"/>
        <v/>
      </c>
      <c r="T761" s="241"/>
      <c r="U761" s="241" t="str">
        <f t="shared" si="475"/>
        <v/>
      </c>
      <c r="V761" s="241" t="str">
        <f t="shared" si="509"/>
        <v/>
      </c>
      <c r="W761" s="241"/>
      <c r="X761" s="241"/>
      <c r="Y761" s="241" t="str">
        <f t="shared" si="476"/>
        <v/>
      </c>
      <c r="Z761" s="241" t="str">
        <f t="shared" si="477"/>
        <v/>
      </c>
      <c r="AA761" s="241" t="str">
        <f t="shared" si="468"/>
        <v/>
      </c>
      <c r="AB761" s="241" t="str">
        <f t="shared" si="478"/>
        <v/>
      </c>
      <c r="AC761" s="241" t="str">
        <f t="shared" si="479"/>
        <v/>
      </c>
      <c r="AD761" s="241" t="str">
        <f t="shared" si="480"/>
        <v/>
      </c>
      <c r="AE761" s="241" t="str">
        <f t="shared" si="469"/>
        <v/>
      </c>
      <c r="AF761" s="241" t="str">
        <f t="shared" si="470"/>
        <v/>
      </c>
      <c r="AG761" s="241"/>
      <c r="AH761" s="242" t="str">
        <f t="shared" si="508"/>
        <v/>
      </c>
      <c r="AI761" s="242" t="str">
        <f t="shared" si="481"/>
        <v/>
      </c>
      <c r="BG761" s="245">
        <f t="shared" si="482"/>
        <v>0</v>
      </c>
      <c r="BH761" s="242">
        <f t="shared" si="483"/>
        <v>0</v>
      </c>
      <c r="BI761" s="242">
        <f t="shared" si="484"/>
        <v>0</v>
      </c>
      <c r="BJ761" s="242">
        <f t="shared" si="485"/>
        <v>0</v>
      </c>
      <c r="BK761" s="351">
        <f t="shared" si="486"/>
        <v>0</v>
      </c>
      <c r="BL761" s="246">
        <f t="shared" si="487"/>
        <v>0</v>
      </c>
      <c r="BM761" s="243">
        <f t="shared" si="488"/>
        <v>0</v>
      </c>
      <c r="BN761" s="243">
        <f t="shared" si="489"/>
        <v>0</v>
      </c>
      <c r="BO761" s="247">
        <f t="shared" si="490"/>
        <v>0</v>
      </c>
      <c r="BP761" s="248">
        <f t="shared" si="491"/>
        <v>0</v>
      </c>
      <c r="BQ761" s="243">
        <f t="shared" si="492"/>
        <v>0</v>
      </c>
      <c r="BR761" s="243">
        <f t="shared" si="493"/>
        <v>0</v>
      </c>
      <c r="BS761" s="249">
        <f t="shared" si="494"/>
        <v>0</v>
      </c>
      <c r="BT761" s="255" t="str">
        <f t="shared" si="507"/>
        <v/>
      </c>
      <c r="BU761" s="350">
        <f t="shared" si="495"/>
        <v>0</v>
      </c>
      <c r="BV761" s="350">
        <f t="shared" si="496"/>
        <v>0</v>
      </c>
      <c r="BW761" s="350">
        <f t="shared" si="497"/>
        <v>0</v>
      </c>
      <c r="BX761" s="353">
        <f t="shared" si="498"/>
        <v>0</v>
      </c>
      <c r="BY761" s="246">
        <f t="shared" si="499"/>
        <v>0</v>
      </c>
      <c r="BZ761" s="243">
        <f t="shared" si="500"/>
        <v>0</v>
      </c>
      <c r="CA761" s="243">
        <f t="shared" si="501"/>
        <v>0</v>
      </c>
      <c r="CB761" s="247">
        <f t="shared" si="502"/>
        <v>0</v>
      </c>
      <c r="CC761" s="246">
        <f t="shared" si="503"/>
        <v>0</v>
      </c>
      <c r="CD761" s="243">
        <f t="shared" si="504"/>
        <v>0</v>
      </c>
      <c r="CE761" s="243">
        <f t="shared" si="505"/>
        <v>0</v>
      </c>
      <c r="CF761" s="243">
        <f t="shared" si="506"/>
        <v>0</v>
      </c>
    </row>
    <row r="762" spans="1:84" ht="20.100000000000001" customHeight="1" x14ac:dyDescent="0.15">
      <c r="A762" s="252">
        <f>IF(A761="",ROW()-3-COUNTBLANK($A$4:$A761),A761+1)</f>
        <v>759</v>
      </c>
      <c r="B762" s="253">
        <f>IF(A762="","",IF(B761="",ROW()-3-COUNTBLANK($B$4:$B761),B761+1))</f>
        <v>759</v>
      </c>
      <c r="C762" s="239" t="str">
        <f t="shared" si="471"/>
        <v>S</v>
      </c>
      <c r="D762" s="240"/>
      <c r="E762" s="241" t="str">
        <f>IF(D762="","",COUNTIF($D$4:D762,D762))</f>
        <v/>
      </c>
      <c r="F762" s="310" t="str">
        <f>IF(D762="","",VLOOKUP(D762,'様式A-2'!$B$10:$E$434,4,0))</f>
        <v/>
      </c>
      <c r="G762" s="241"/>
      <c r="H762" s="241"/>
      <c r="I762" s="241"/>
      <c r="J762" s="241"/>
      <c r="K762" s="241"/>
      <c r="L762" s="346"/>
      <c r="M762" s="346"/>
      <c r="N762" s="346"/>
      <c r="O762" s="346"/>
      <c r="P762" s="388"/>
      <c r="Q762" s="242">
        <f t="shared" si="472"/>
        <v>0</v>
      </c>
      <c r="R762" s="243">
        <f t="shared" si="473"/>
        <v>0</v>
      </c>
      <c r="S762" s="243" t="str">
        <f t="shared" si="474"/>
        <v/>
      </c>
      <c r="T762" s="241"/>
      <c r="U762" s="241" t="str">
        <f t="shared" si="475"/>
        <v/>
      </c>
      <c r="V762" s="241" t="str">
        <f t="shared" si="509"/>
        <v/>
      </c>
      <c r="W762" s="241"/>
      <c r="X762" s="241"/>
      <c r="Y762" s="241" t="str">
        <f t="shared" si="476"/>
        <v/>
      </c>
      <c r="Z762" s="241" t="str">
        <f t="shared" si="477"/>
        <v/>
      </c>
      <c r="AA762" s="241" t="str">
        <f t="shared" si="468"/>
        <v/>
      </c>
      <c r="AB762" s="241" t="str">
        <f t="shared" si="478"/>
        <v/>
      </c>
      <c r="AC762" s="241" t="str">
        <f t="shared" si="479"/>
        <v/>
      </c>
      <c r="AD762" s="241" t="str">
        <f t="shared" si="480"/>
        <v/>
      </c>
      <c r="AE762" s="241" t="str">
        <f t="shared" si="469"/>
        <v/>
      </c>
      <c r="AF762" s="241" t="str">
        <f t="shared" si="470"/>
        <v/>
      </c>
      <c r="AG762" s="241"/>
      <c r="AH762" s="242" t="str">
        <f t="shared" si="508"/>
        <v/>
      </c>
      <c r="AI762" s="242" t="str">
        <f t="shared" si="481"/>
        <v/>
      </c>
      <c r="BG762" s="245">
        <f t="shared" si="482"/>
        <v>0</v>
      </c>
      <c r="BH762" s="242">
        <f t="shared" si="483"/>
        <v>0</v>
      </c>
      <c r="BI762" s="242">
        <f t="shared" si="484"/>
        <v>0</v>
      </c>
      <c r="BJ762" s="242">
        <f t="shared" si="485"/>
        <v>0</v>
      </c>
      <c r="BK762" s="351">
        <f t="shared" si="486"/>
        <v>0</v>
      </c>
      <c r="BL762" s="246">
        <f t="shared" si="487"/>
        <v>0</v>
      </c>
      <c r="BM762" s="243">
        <f t="shared" si="488"/>
        <v>0</v>
      </c>
      <c r="BN762" s="243">
        <f t="shared" si="489"/>
        <v>0</v>
      </c>
      <c r="BO762" s="247">
        <f t="shared" si="490"/>
        <v>0</v>
      </c>
      <c r="BP762" s="248">
        <f t="shared" si="491"/>
        <v>0</v>
      </c>
      <c r="BQ762" s="243">
        <f t="shared" si="492"/>
        <v>0</v>
      </c>
      <c r="BR762" s="243">
        <f t="shared" si="493"/>
        <v>0</v>
      </c>
      <c r="BS762" s="249">
        <f t="shared" si="494"/>
        <v>0</v>
      </c>
      <c r="BT762" s="255" t="str">
        <f t="shared" si="507"/>
        <v/>
      </c>
      <c r="BU762" s="350">
        <f t="shared" si="495"/>
        <v>0</v>
      </c>
      <c r="BV762" s="350">
        <f t="shared" si="496"/>
        <v>0</v>
      </c>
      <c r="BW762" s="350">
        <f t="shared" si="497"/>
        <v>0</v>
      </c>
      <c r="BX762" s="353">
        <f t="shared" si="498"/>
        <v>0</v>
      </c>
      <c r="BY762" s="246">
        <f t="shared" si="499"/>
        <v>0</v>
      </c>
      <c r="BZ762" s="243">
        <f t="shared" si="500"/>
        <v>0</v>
      </c>
      <c r="CA762" s="243">
        <f t="shared" si="501"/>
        <v>0</v>
      </c>
      <c r="CB762" s="247">
        <f t="shared" si="502"/>
        <v>0</v>
      </c>
      <c r="CC762" s="246">
        <f t="shared" si="503"/>
        <v>0</v>
      </c>
      <c r="CD762" s="243">
        <f t="shared" si="504"/>
        <v>0</v>
      </c>
      <c r="CE762" s="243">
        <f t="shared" si="505"/>
        <v>0</v>
      </c>
      <c r="CF762" s="243">
        <f t="shared" si="506"/>
        <v>0</v>
      </c>
    </row>
    <row r="763" spans="1:84" ht="20.100000000000001" customHeight="1" x14ac:dyDescent="0.15">
      <c r="A763" s="252">
        <f>IF(A762="",ROW()-3-COUNTBLANK($A$4:$A762),A762+1)</f>
        <v>760</v>
      </c>
      <c r="B763" s="253">
        <f>IF(A763="","",IF(B762="",ROW()-3-COUNTBLANK($B$4:$B762),B762+1))</f>
        <v>760</v>
      </c>
      <c r="C763" s="239" t="str">
        <f t="shared" si="471"/>
        <v>S</v>
      </c>
      <c r="D763" s="240"/>
      <c r="E763" s="241" t="str">
        <f>IF(D763="","",COUNTIF($D$4:D763,D763))</f>
        <v/>
      </c>
      <c r="F763" s="310" t="str">
        <f>IF(D763="","",VLOOKUP(D763,'様式A-2'!$B$10:$E$434,4,0))</f>
        <v/>
      </c>
      <c r="G763" s="241"/>
      <c r="H763" s="241"/>
      <c r="I763" s="241"/>
      <c r="J763" s="241"/>
      <c r="K763" s="241"/>
      <c r="L763" s="346"/>
      <c r="M763" s="346"/>
      <c r="N763" s="346"/>
      <c r="O763" s="346"/>
      <c r="P763" s="388"/>
      <c r="Q763" s="242">
        <f t="shared" si="472"/>
        <v>0</v>
      </c>
      <c r="R763" s="243">
        <f t="shared" si="473"/>
        <v>0</v>
      </c>
      <c r="S763" s="243" t="str">
        <f t="shared" si="474"/>
        <v/>
      </c>
      <c r="T763" s="241"/>
      <c r="U763" s="241" t="str">
        <f t="shared" si="475"/>
        <v/>
      </c>
      <c r="V763" s="241" t="str">
        <f t="shared" si="509"/>
        <v/>
      </c>
      <c r="W763" s="241"/>
      <c r="X763" s="241"/>
      <c r="Y763" s="241" t="str">
        <f t="shared" si="476"/>
        <v/>
      </c>
      <c r="Z763" s="241" t="str">
        <f t="shared" si="477"/>
        <v/>
      </c>
      <c r="AA763" s="241" t="str">
        <f t="shared" si="468"/>
        <v/>
      </c>
      <c r="AB763" s="241" t="str">
        <f t="shared" si="478"/>
        <v/>
      </c>
      <c r="AC763" s="241" t="str">
        <f t="shared" si="479"/>
        <v/>
      </c>
      <c r="AD763" s="241" t="str">
        <f t="shared" si="480"/>
        <v/>
      </c>
      <c r="AE763" s="241" t="str">
        <f t="shared" si="469"/>
        <v/>
      </c>
      <c r="AF763" s="241" t="str">
        <f t="shared" si="470"/>
        <v/>
      </c>
      <c r="AG763" s="241"/>
      <c r="AH763" s="242" t="str">
        <f t="shared" si="508"/>
        <v/>
      </c>
      <c r="AI763" s="242" t="str">
        <f t="shared" si="481"/>
        <v/>
      </c>
      <c r="BG763" s="245">
        <f t="shared" si="482"/>
        <v>0</v>
      </c>
      <c r="BH763" s="242">
        <f t="shared" si="483"/>
        <v>0</v>
      </c>
      <c r="BI763" s="242">
        <f t="shared" si="484"/>
        <v>0</v>
      </c>
      <c r="BJ763" s="242">
        <f t="shared" si="485"/>
        <v>0</v>
      </c>
      <c r="BK763" s="351">
        <f t="shared" si="486"/>
        <v>0</v>
      </c>
      <c r="BL763" s="246">
        <f t="shared" si="487"/>
        <v>0</v>
      </c>
      <c r="BM763" s="243">
        <f t="shared" si="488"/>
        <v>0</v>
      </c>
      <c r="BN763" s="243">
        <f t="shared" si="489"/>
        <v>0</v>
      </c>
      <c r="BO763" s="247">
        <f t="shared" si="490"/>
        <v>0</v>
      </c>
      <c r="BP763" s="248">
        <f t="shared" si="491"/>
        <v>0</v>
      </c>
      <c r="BQ763" s="243">
        <f t="shared" si="492"/>
        <v>0</v>
      </c>
      <c r="BR763" s="243">
        <f t="shared" si="493"/>
        <v>0</v>
      </c>
      <c r="BS763" s="249">
        <f t="shared" si="494"/>
        <v>0</v>
      </c>
      <c r="BT763" s="255" t="str">
        <f t="shared" si="507"/>
        <v/>
      </c>
      <c r="BU763" s="350">
        <f t="shared" si="495"/>
        <v>0</v>
      </c>
      <c r="BV763" s="350">
        <f t="shared" si="496"/>
        <v>0</v>
      </c>
      <c r="BW763" s="350">
        <f t="shared" si="497"/>
        <v>0</v>
      </c>
      <c r="BX763" s="353">
        <f t="shared" si="498"/>
        <v>0</v>
      </c>
      <c r="BY763" s="246">
        <f t="shared" si="499"/>
        <v>0</v>
      </c>
      <c r="BZ763" s="243">
        <f t="shared" si="500"/>
        <v>0</v>
      </c>
      <c r="CA763" s="243">
        <f t="shared" si="501"/>
        <v>0</v>
      </c>
      <c r="CB763" s="247">
        <f t="shared" si="502"/>
        <v>0</v>
      </c>
      <c r="CC763" s="246">
        <f t="shared" si="503"/>
        <v>0</v>
      </c>
      <c r="CD763" s="243">
        <f t="shared" si="504"/>
        <v>0</v>
      </c>
      <c r="CE763" s="243">
        <f t="shared" si="505"/>
        <v>0</v>
      </c>
      <c r="CF763" s="243">
        <f t="shared" si="506"/>
        <v>0</v>
      </c>
    </row>
    <row r="764" spans="1:84" ht="20.100000000000001" customHeight="1" x14ac:dyDescent="0.15">
      <c r="A764" s="252">
        <f>IF(A763="",ROW()-3-COUNTBLANK($A$4:$A763),A763+1)</f>
        <v>761</v>
      </c>
      <c r="B764" s="253">
        <f>IF(A764="","",IF(B763="",ROW()-3-COUNTBLANK($B$4:$B763),B763+1))</f>
        <v>761</v>
      </c>
      <c r="C764" s="239" t="str">
        <f t="shared" si="471"/>
        <v>S</v>
      </c>
      <c r="D764" s="240"/>
      <c r="E764" s="241" t="str">
        <f>IF(D764="","",COUNTIF($D$4:D764,D764))</f>
        <v/>
      </c>
      <c r="F764" s="310" t="str">
        <f>IF(D764="","",VLOOKUP(D764,'様式A-2'!$B$10:$E$434,4,0))</f>
        <v/>
      </c>
      <c r="G764" s="241"/>
      <c r="H764" s="241"/>
      <c r="I764" s="241"/>
      <c r="J764" s="241"/>
      <c r="K764" s="241"/>
      <c r="L764" s="346"/>
      <c r="M764" s="346"/>
      <c r="N764" s="346"/>
      <c r="O764" s="346"/>
      <c r="P764" s="388"/>
      <c r="Q764" s="242">
        <f t="shared" si="472"/>
        <v>0</v>
      </c>
      <c r="R764" s="243">
        <f t="shared" si="473"/>
        <v>0</v>
      </c>
      <c r="S764" s="243" t="str">
        <f t="shared" si="474"/>
        <v/>
      </c>
      <c r="T764" s="241"/>
      <c r="U764" s="241" t="str">
        <f t="shared" si="475"/>
        <v/>
      </c>
      <c r="V764" s="241" t="str">
        <f t="shared" si="509"/>
        <v/>
      </c>
      <c r="W764" s="241"/>
      <c r="X764" s="241"/>
      <c r="Y764" s="241" t="str">
        <f t="shared" si="476"/>
        <v/>
      </c>
      <c r="Z764" s="241" t="str">
        <f t="shared" si="477"/>
        <v/>
      </c>
      <c r="AA764" s="241" t="str">
        <f t="shared" si="468"/>
        <v/>
      </c>
      <c r="AB764" s="241" t="str">
        <f t="shared" si="478"/>
        <v/>
      </c>
      <c r="AC764" s="241" t="str">
        <f t="shared" si="479"/>
        <v/>
      </c>
      <c r="AD764" s="241" t="str">
        <f t="shared" si="480"/>
        <v/>
      </c>
      <c r="AE764" s="241" t="str">
        <f t="shared" si="469"/>
        <v/>
      </c>
      <c r="AF764" s="241" t="str">
        <f t="shared" si="470"/>
        <v/>
      </c>
      <c r="AG764" s="241"/>
      <c r="AH764" s="242" t="str">
        <f t="shared" si="508"/>
        <v/>
      </c>
      <c r="AI764" s="242" t="str">
        <f t="shared" si="481"/>
        <v/>
      </c>
      <c r="BG764" s="245">
        <f t="shared" si="482"/>
        <v>0</v>
      </c>
      <c r="BH764" s="242">
        <f t="shared" si="483"/>
        <v>0</v>
      </c>
      <c r="BI764" s="242">
        <f t="shared" si="484"/>
        <v>0</v>
      </c>
      <c r="BJ764" s="242">
        <f t="shared" si="485"/>
        <v>0</v>
      </c>
      <c r="BK764" s="351">
        <f t="shared" si="486"/>
        <v>0</v>
      </c>
      <c r="BL764" s="246">
        <f t="shared" si="487"/>
        <v>0</v>
      </c>
      <c r="BM764" s="243">
        <f t="shared" si="488"/>
        <v>0</v>
      </c>
      <c r="BN764" s="243">
        <f t="shared" si="489"/>
        <v>0</v>
      </c>
      <c r="BO764" s="247">
        <f t="shared" si="490"/>
        <v>0</v>
      </c>
      <c r="BP764" s="248">
        <f t="shared" si="491"/>
        <v>0</v>
      </c>
      <c r="BQ764" s="243">
        <f t="shared" si="492"/>
        <v>0</v>
      </c>
      <c r="BR764" s="243">
        <f t="shared" si="493"/>
        <v>0</v>
      </c>
      <c r="BS764" s="249">
        <f t="shared" si="494"/>
        <v>0</v>
      </c>
      <c r="BT764" s="255" t="str">
        <f t="shared" si="507"/>
        <v/>
      </c>
      <c r="BU764" s="350">
        <f t="shared" si="495"/>
        <v>0</v>
      </c>
      <c r="BV764" s="350">
        <f t="shared" si="496"/>
        <v>0</v>
      </c>
      <c r="BW764" s="350">
        <f t="shared" si="497"/>
        <v>0</v>
      </c>
      <c r="BX764" s="353">
        <f t="shared" si="498"/>
        <v>0</v>
      </c>
      <c r="BY764" s="246">
        <f t="shared" si="499"/>
        <v>0</v>
      </c>
      <c r="BZ764" s="243">
        <f t="shared" si="500"/>
        <v>0</v>
      </c>
      <c r="CA764" s="243">
        <f t="shared" si="501"/>
        <v>0</v>
      </c>
      <c r="CB764" s="247">
        <f t="shared" si="502"/>
        <v>0</v>
      </c>
      <c r="CC764" s="246">
        <f t="shared" si="503"/>
        <v>0</v>
      </c>
      <c r="CD764" s="243">
        <f t="shared" si="504"/>
        <v>0</v>
      </c>
      <c r="CE764" s="243">
        <f t="shared" si="505"/>
        <v>0</v>
      </c>
      <c r="CF764" s="243">
        <f t="shared" si="506"/>
        <v>0</v>
      </c>
    </row>
    <row r="765" spans="1:84" ht="20.100000000000001" customHeight="1" x14ac:dyDescent="0.15">
      <c r="A765" s="252">
        <f>IF(A764="",ROW()-3-COUNTBLANK($A$4:$A764),A764+1)</f>
        <v>762</v>
      </c>
      <c r="B765" s="253">
        <f>IF(A765="","",IF(B764="",ROW()-3-COUNTBLANK($B$4:$B764),B764+1))</f>
        <v>762</v>
      </c>
      <c r="C765" s="239" t="str">
        <f t="shared" si="471"/>
        <v>S</v>
      </c>
      <c r="D765" s="240"/>
      <c r="E765" s="241" t="str">
        <f>IF(D765="","",COUNTIF($D$4:D765,D765))</f>
        <v/>
      </c>
      <c r="F765" s="310" t="str">
        <f>IF(D765="","",VLOOKUP(D765,'様式A-2'!$B$10:$E$434,4,0))</f>
        <v/>
      </c>
      <c r="G765" s="241"/>
      <c r="H765" s="241"/>
      <c r="I765" s="241"/>
      <c r="J765" s="241"/>
      <c r="K765" s="241"/>
      <c r="L765" s="346"/>
      <c r="M765" s="346"/>
      <c r="N765" s="346"/>
      <c r="O765" s="346"/>
      <c r="P765" s="388"/>
      <c r="Q765" s="242">
        <f t="shared" si="472"/>
        <v>0</v>
      </c>
      <c r="R765" s="243">
        <f t="shared" si="473"/>
        <v>0</v>
      </c>
      <c r="S765" s="243" t="str">
        <f t="shared" si="474"/>
        <v/>
      </c>
      <c r="T765" s="241"/>
      <c r="U765" s="241" t="str">
        <f t="shared" si="475"/>
        <v/>
      </c>
      <c r="V765" s="241" t="str">
        <f t="shared" si="509"/>
        <v/>
      </c>
      <c r="W765" s="241"/>
      <c r="X765" s="241"/>
      <c r="Y765" s="241" t="str">
        <f t="shared" si="476"/>
        <v/>
      </c>
      <c r="Z765" s="241" t="str">
        <f t="shared" si="477"/>
        <v/>
      </c>
      <c r="AA765" s="241" t="str">
        <f t="shared" si="468"/>
        <v/>
      </c>
      <c r="AB765" s="241" t="str">
        <f t="shared" si="478"/>
        <v/>
      </c>
      <c r="AC765" s="241" t="str">
        <f t="shared" si="479"/>
        <v/>
      </c>
      <c r="AD765" s="241" t="str">
        <f t="shared" si="480"/>
        <v/>
      </c>
      <c r="AE765" s="241" t="str">
        <f t="shared" si="469"/>
        <v/>
      </c>
      <c r="AF765" s="241" t="str">
        <f t="shared" si="470"/>
        <v/>
      </c>
      <c r="AG765" s="241"/>
      <c r="AH765" s="242" t="str">
        <f t="shared" si="508"/>
        <v/>
      </c>
      <c r="AI765" s="242" t="str">
        <f t="shared" si="481"/>
        <v/>
      </c>
      <c r="BG765" s="245">
        <f t="shared" si="482"/>
        <v>0</v>
      </c>
      <c r="BH765" s="242">
        <f t="shared" si="483"/>
        <v>0</v>
      </c>
      <c r="BI765" s="242">
        <f t="shared" si="484"/>
        <v>0</v>
      </c>
      <c r="BJ765" s="242">
        <f t="shared" si="485"/>
        <v>0</v>
      </c>
      <c r="BK765" s="351">
        <f t="shared" si="486"/>
        <v>0</v>
      </c>
      <c r="BL765" s="246">
        <f t="shared" si="487"/>
        <v>0</v>
      </c>
      <c r="BM765" s="243">
        <f t="shared" si="488"/>
        <v>0</v>
      </c>
      <c r="BN765" s="243">
        <f t="shared" si="489"/>
        <v>0</v>
      </c>
      <c r="BO765" s="247">
        <f t="shared" si="490"/>
        <v>0</v>
      </c>
      <c r="BP765" s="248">
        <f t="shared" si="491"/>
        <v>0</v>
      </c>
      <c r="BQ765" s="243">
        <f t="shared" si="492"/>
        <v>0</v>
      </c>
      <c r="BR765" s="243">
        <f t="shared" si="493"/>
        <v>0</v>
      </c>
      <c r="BS765" s="249">
        <f t="shared" si="494"/>
        <v>0</v>
      </c>
      <c r="BT765" s="255" t="str">
        <f t="shared" si="507"/>
        <v/>
      </c>
      <c r="BU765" s="350">
        <f t="shared" si="495"/>
        <v>0</v>
      </c>
      <c r="BV765" s="350">
        <f t="shared" si="496"/>
        <v>0</v>
      </c>
      <c r="BW765" s="350">
        <f t="shared" si="497"/>
        <v>0</v>
      </c>
      <c r="BX765" s="353">
        <f t="shared" si="498"/>
        <v>0</v>
      </c>
      <c r="BY765" s="246">
        <f t="shared" si="499"/>
        <v>0</v>
      </c>
      <c r="BZ765" s="243">
        <f t="shared" si="500"/>
        <v>0</v>
      </c>
      <c r="CA765" s="243">
        <f t="shared" si="501"/>
        <v>0</v>
      </c>
      <c r="CB765" s="247">
        <f t="shared" si="502"/>
        <v>0</v>
      </c>
      <c r="CC765" s="246">
        <f t="shared" si="503"/>
        <v>0</v>
      </c>
      <c r="CD765" s="243">
        <f t="shared" si="504"/>
        <v>0</v>
      </c>
      <c r="CE765" s="243">
        <f t="shared" si="505"/>
        <v>0</v>
      </c>
      <c r="CF765" s="243">
        <f t="shared" si="506"/>
        <v>0</v>
      </c>
    </row>
    <row r="766" spans="1:84" ht="20.100000000000001" customHeight="1" x14ac:dyDescent="0.15">
      <c r="A766" s="252">
        <f>IF(A765="",ROW()-3-COUNTBLANK($A$4:$A765),A765+1)</f>
        <v>763</v>
      </c>
      <c r="B766" s="253">
        <f>IF(A766="","",IF(B765="",ROW()-3-COUNTBLANK($B$4:$B765),B765+1))</f>
        <v>763</v>
      </c>
      <c r="C766" s="239" t="str">
        <f t="shared" si="471"/>
        <v>S</v>
      </c>
      <c r="D766" s="240"/>
      <c r="E766" s="241" t="str">
        <f>IF(D766="","",COUNTIF($D$4:D766,D766))</f>
        <v/>
      </c>
      <c r="F766" s="310" t="str">
        <f>IF(D766="","",VLOOKUP(D766,'様式A-2'!$B$10:$E$434,4,0))</f>
        <v/>
      </c>
      <c r="G766" s="241"/>
      <c r="H766" s="241"/>
      <c r="I766" s="241"/>
      <c r="J766" s="241"/>
      <c r="K766" s="241"/>
      <c r="L766" s="346"/>
      <c r="M766" s="346"/>
      <c r="N766" s="346"/>
      <c r="O766" s="346"/>
      <c r="P766" s="388"/>
      <c r="Q766" s="242">
        <f t="shared" si="472"/>
        <v>0</v>
      </c>
      <c r="R766" s="243">
        <f t="shared" si="473"/>
        <v>0</v>
      </c>
      <c r="S766" s="243" t="str">
        <f t="shared" si="474"/>
        <v/>
      </c>
      <c r="T766" s="241"/>
      <c r="U766" s="241" t="str">
        <f t="shared" si="475"/>
        <v/>
      </c>
      <c r="V766" s="241" t="str">
        <f t="shared" si="509"/>
        <v/>
      </c>
      <c r="W766" s="241"/>
      <c r="X766" s="241"/>
      <c r="Y766" s="241" t="str">
        <f t="shared" si="476"/>
        <v/>
      </c>
      <c r="Z766" s="241" t="str">
        <f t="shared" si="477"/>
        <v/>
      </c>
      <c r="AA766" s="241" t="str">
        <f t="shared" si="468"/>
        <v/>
      </c>
      <c r="AB766" s="241" t="str">
        <f t="shared" si="478"/>
        <v/>
      </c>
      <c r="AC766" s="241" t="str">
        <f t="shared" si="479"/>
        <v/>
      </c>
      <c r="AD766" s="241" t="str">
        <f t="shared" si="480"/>
        <v/>
      </c>
      <c r="AE766" s="241" t="str">
        <f t="shared" si="469"/>
        <v/>
      </c>
      <c r="AF766" s="241" t="str">
        <f t="shared" si="470"/>
        <v/>
      </c>
      <c r="AG766" s="241"/>
      <c r="AH766" s="242" t="str">
        <f t="shared" si="508"/>
        <v/>
      </c>
      <c r="AI766" s="242" t="str">
        <f t="shared" si="481"/>
        <v/>
      </c>
      <c r="BG766" s="245">
        <f t="shared" si="482"/>
        <v>0</v>
      </c>
      <c r="BH766" s="242">
        <f t="shared" si="483"/>
        <v>0</v>
      </c>
      <c r="BI766" s="242">
        <f t="shared" si="484"/>
        <v>0</v>
      </c>
      <c r="BJ766" s="242">
        <f t="shared" si="485"/>
        <v>0</v>
      </c>
      <c r="BK766" s="351">
        <f t="shared" si="486"/>
        <v>0</v>
      </c>
      <c r="BL766" s="246">
        <f t="shared" si="487"/>
        <v>0</v>
      </c>
      <c r="BM766" s="243">
        <f t="shared" si="488"/>
        <v>0</v>
      </c>
      <c r="BN766" s="243">
        <f t="shared" si="489"/>
        <v>0</v>
      </c>
      <c r="BO766" s="247">
        <f t="shared" si="490"/>
        <v>0</v>
      </c>
      <c r="BP766" s="248">
        <f t="shared" si="491"/>
        <v>0</v>
      </c>
      <c r="BQ766" s="243">
        <f t="shared" si="492"/>
        <v>0</v>
      </c>
      <c r="BR766" s="243">
        <f t="shared" si="493"/>
        <v>0</v>
      </c>
      <c r="BS766" s="249">
        <f t="shared" si="494"/>
        <v>0</v>
      </c>
      <c r="BT766" s="255" t="str">
        <f t="shared" si="507"/>
        <v/>
      </c>
      <c r="BU766" s="350">
        <f t="shared" si="495"/>
        <v>0</v>
      </c>
      <c r="BV766" s="350">
        <f t="shared" si="496"/>
        <v>0</v>
      </c>
      <c r="BW766" s="350">
        <f t="shared" si="497"/>
        <v>0</v>
      </c>
      <c r="BX766" s="353">
        <f t="shared" si="498"/>
        <v>0</v>
      </c>
      <c r="BY766" s="246">
        <f t="shared" si="499"/>
        <v>0</v>
      </c>
      <c r="BZ766" s="243">
        <f t="shared" si="500"/>
        <v>0</v>
      </c>
      <c r="CA766" s="243">
        <f t="shared" si="501"/>
        <v>0</v>
      </c>
      <c r="CB766" s="247">
        <f t="shared" si="502"/>
        <v>0</v>
      </c>
      <c r="CC766" s="246">
        <f t="shared" si="503"/>
        <v>0</v>
      </c>
      <c r="CD766" s="243">
        <f t="shared" si="504"/>
        <v>0</v>
      </c>
      <c r="CE766" s="243">
        <f t="shared" si="505"/>
        <v>0</v>
      </c>
      <c r="CF766" s="243">
        <f t="shared" si="506"/>
        <v>0</v>
      </c>
    </row>
    <row r="767" spans="1:84" ht="20.100000000000001" customHeight="1" x14ac:dyDescent="0.15">
      <c r="A767" s="252">
        <f>IF(A766="",ROW()-3-COUNTBLANK($A$4:$A766),A766+1)</f>
        <v>764</v>
      </c>
      <c r="B767" s="253">
        <f>IF(A767="","",IF(B766="",ROW()-3-COUNTBLANK($B$4:$B766),B766+1))</f>
        <v>764</v>
      </c>
      <c r="C767" s="239" t="str">
        <f t="shared" si="471"/>
        <v>S</v>
      </c>
      <c r="D767" s="240"/>
      <c r="E767" s="241" t="str">
        <f>IF(D767="","",COUNTIF($D$4:D767,D767))</f>
        <v/>
      </c>
      <c r="F767" s="310" t="str">
        <f>IF(D767="","",VLOOKUP(D767,'様式A-2'!$B$10:$E$434,4,0))</f>
        <v/>
      </c>
      <c r="G767" s="241"/>
      <c r="H767" s="241"/>
      <c r="I767" s="241"/>
      <c r="J767" s="241"/>
      <c r="K767" s="241"/>
      <c r="L767" s="346"/>
      <c r="M767" s="346"/>
      <c r="N767" s="346"/>
      <c r="O767" s="346"/>
      <c r="P767" s="388"/>
      <c r="Q767" s="242">
        <f t="shared" si="472"/>
        <v>0</v>
      </c>
      <c r="R767" s="243">
        <f t="shared" si="473"/>
        <v>0</v>
      </c>
      <c r="S767" s="243" t="str">
        <f t="shared" si="474"/>
        <v/>
      </c>
      <c r="T767" s="241"/>
      <c r="U767" s="241" t="str">
        <f t="shared" si="475"/>
        <v/>
      </c>
      <c r="V767" s="241" t="str">
        <f t="shared" si="509"/>
        <v/>
      </c>
      <c r="W767" s="241"/>
      <c r="X767" s="241"/>
      <c r="Y767" s="241" t="str">
        <f t="shared" si="476"/>
        <v/>
      </c>
      <c r="Z767" s="241" t="str">
        <f t="shared" si="477"/>
        <v/>
      </c>
      <c r="AA767" s="241" t="str">
        <f t="shared" si="468"/>
        <v/>
      </c>
      <c r="AB767" s="241" t="str">
        <f t="shared" si="478"/>
        <v/>
      </c>
      <c r="AC767" s="241" t="str">
        <f t="shared" si="479"/>
        <v/>
      </c>
      <c r="AD767" s="241" t="str">
        <f t="shared" si="480"/>
        <v/>
      </c>
      <c r="AE767" s="241" t="str">
        <f t="shared" si="469"/>
        <v/>
      </c>
      <c r="AF767" s="241" t="str">
        <f t="shared" si="470"/>
        <v/>
      </c>
      <c r="AG767" s="241"/>
      <c r="AH767" s="242" t="str">
        <f t="shared" si="508"/>
        <v/>
      </c>
      <c r="AI767" s="242" t="str">
        <f t="shared" si="481"/>
        <v/>
      </c>
      <c r="BG767" s="245">
        <f t="shared" si="482"/>
        <v>0</v>
      </c>
      <c r="BH767" s="242">
        <f t="shared" si="483"/>
        <v>0</v>
      </c>
      <c r="BI767" s="242">
        <f t="shared" si="484"/>
        <v>0</v>
      </c>
      <c r="BJ767" s="242">
        <f t="shared" si="485"/>
        <v>0</v>
      </c>
      <c r="BK767" s="351">
        <f t="shared" si="486"/>
        <v>0</v>
      </c>
      <c r="BL767" s="246">
        <f t="shared" si="487"/>
        <v>0</v>
      </c>
      <c r="BM767" s="243">
        <f t="shared" si="488"/>
        <v>0</v>
      </c>
      <c r="BN767" s="243">
        <f t="shared" si="489"/>
        <v>0</v>
      </c>
      <c r="BO767" s="247">
        <f t="shared" si="490"/>
        <v>0</v>
      </c>
      <c r="BP767" s="248">
        <f t="shared" si="491"/>
        <v>0</v>
      </c>
      <c r="BQ767" s="243">
        <f t="shared" si="492"/>
        <v>0</v>
      </c>
      <c r="BR767" s="243">
        <f t="shared" si="493"/>
        <v>0</v>
      </c>
      <c r="BS767" s="249">
        <f t="shared" si="494"/>
        <v>0</v>
      </c>
      <c r="BT767" s="255" t="str">
        <f t="shared" si="507"/>
        <v/>
      </c>
      <c r="BU767" s="350">
        <f t="shared" si="495"/>
        <v>0</v>
      </c>
      <c r="BV767" s="350">
        <f t="shared" si="496"/>
        <v>0</v>
      </c>
      <c r="BW767" s="350">
        <f t="shared" si="497"/>
        <v>0</v>
      </c>
      <c r="BX767" s="353">
        <f t="shared" si="498"/>
        <v>0</v>
      </c>
      <c r="BY767" s="246">
        <f t="shared" si="499"/>
        <v>0</v>
      </c>
      <c r="BZ767" s="243">
        <f t="shared" si="500"/>
        <v>0</v>
      </c>
      <c r="CA767" s="243">
        <f t="shared" si="501"/>
        <v>0</v>
      </c>
      <c r="CB767" s="247">
        <f t="shared" si="502"/>
        <v>0</v>
      </c>
      <c r="CC767" s="246">
        <f t="shared" si="503"/>
        <v>0</v>
      </c>
      <c r="CD767" s="243">
        <f t="shared" si="504"/>
        <v>0</v>
      </c>
      <c r="CE767" s="243">
        <f t="shared" si="505"/>
        <v>0</v>
      </c>
      <c r="CF767" s="243">
        <f t="shared" si="506"/>
        <v>0</v>
      </c>
    </row>
    <row r="768" spans="1:84" ht="20.100000000000001" customHeight="1" x14ac:dyDescent="0.15">
      <c r="A768" s="252">
        <f>IF(A767="",ROW()-3-COUNTBLANK($A$4:$A767),A767+1)</f>
        <v>765</v>
      </c>
      <c r="B768" s="253">
        <f>IF(A768="","",IF(B767="",ROW()-3-COUNTBLANK($B$4:$B767),B767+1))</f>
        <v>765</v>
      </c>
      <c r="C768" s="239" t="str">
        <f t="shared" si="471"/>
        <v>S</v>
      </c>
      <c r="D768" s="240"/>
      <c r="E768" s="241" t="str">
        <f>IF(D768="","",COUNTIF($D$4:D768,D768))</f>
        <v/>
      </c>
      <c r="F768" s="310" t="str">
        <f>IF(D768="","",VLOOKUP(D768,'様式A-2'!$B$10:$E$434,4,0))</f>
        <v/>
      </c>
      <c r="G768" s="241"/>
      <c r="H768" s="241"/>
      <c r="I768" s="241"/>
      <c r="J768" s="241"/>
      <c r="K768" s="241"/>
      <c r="L768" s="346"/>
      <c r="M768" s="346"/>
      <c r="N768" s="346"/>
      <c r="O768" s="346"/>
      <c r="P768" s="388"/>
      <c r="Q768" s="242">
        <f t="shared" si="472"/>
        <v>0</v>
      </c>
      <c r="R768" s="243">
        <f t="shared" si="473"/>
        <v>0</v>
      </c>
      <c r="S768" s="243" t="str">
        <f t="shared" si="474"/>
        <v/>
      </c>
      <c r="T768" s="241"/>
      <c r="U768" s="241" t="str">
        <f t="shared" si="475"/>
        <v/>
      </c>
      <c r="V768" s="241" t="str">
        <f t="shared" si="509"/>
        <v/>
      </c>
      <c r="W768" s="241"/>
      <c r="X768" s="241"/>
      <c r="Y768" s="241" t="str">
        <f t="shared" si="476"/>
        <v/>
      </c>
      <c r="Z768" s="241" t="str">
        <f t="shared" si="477"/>
        <v/>
      </c>
      <c r="AA768" s="241" t="str">
        <f t="shared" si="468"/>
        <v/>
      </c>
      <c r="AB768" s="241" t="str">
        <f t="shared" si="478"/>
        <v/>
      </c>
      <c r="AC768" s="241" t="str">
        <f t="shared" si="479"/>
        <v/>
      </c>
      <c r="AD768" s="241" t="str">
        <f t="shared" si="480"/>
        <v/>
      </c>
      <c r="AE768" s="241" t="str">
        <f t="shared" si="469"/>
        <v/>
      </c>
      <c r="AF768" s="241" t="str">
        <f t="shared" si="470"/>
        <v/>
      </c>
      <c r="AG768" s="241"/>
      <c r="AH768" s="242" t="str">
        <f t="shared" si="508"/>
        <v/>
      </c>
      <c r="AI768" s="242" t="str">
        <f t="shared" si="481"/>
        <v/>
      </c>
      <c r="BG768" s="245">
        <f t="shared" si="482"/>
        <v>0</v>
      </c>
      <c r="BH768" s="242">
        <f t="shared" si="483"/>
        <v>0</v>
      </c>
      <c r="BI768" s="242">
        <f t="shared" si="484"/>
        <v>0</v>
      </c>
      <c r="BJ768" s="242">
        <f t="shared" si="485"/>
        <v>0</v>
      </c>
      <c r="BK768" s="351">
        <f t="shared" si="486"/>
        <v>0</v>
      </c>
      <c r="BL768" s="246">
        <f t="shared" si="487"/>
        <v>0</v>
      </c>
      <c r="BM768" s="243">
        <f t="shared" si="488"/>
        <v>0</v>
      </c>
      <c r="BN768" s="243">
        <f t="shared" si="489"/>
        <v>0</v>
      </c>
      <c r="BO768" s="247">
        <f t="shared" si="490"/>
        <v>0</v>
      </c>
      <c r="BP768" s="248">
        <f t="shared" si="491"/>
        <v>0</v>
      </c>
      <c r="BQ768" s="243">
        <f t="shared" si="492"/>
        <v>0</v>
      </c>
      <c r="BR768" s="243">
        <f t="shared" si="493"/>
        <v>0</v>
      </c>
      <c r="BS768" s="249">
        <f t="shared" si="494"/>
        <v>0</v>
      </c>
      <c r="BT768" s="255" t="str">
        <f t="shared" si="507"/>
        <v/>
      </c>
      <c r="BU768" s="350">
        <f t="shared" si="495"/>
        <v>0</v>
      </c>
      <c r="BV768" s="350">
        <f t="shared" si="496"/>
        <v>0</v>
      </c>
      <c r="BW768" s="350">
        <f t="shared" si="497"/>
        <v>0</v>
      </c>
      <c r="BX768" s="353">
        <f t="shared" si="498"/>
        <v>0</v>
      </c>
      <c r="BY768" s="246">
        <f t="shared" si="499"/>
        <v>0</v>
      </c>
      <c r="BZ768" s="243">
        <f t="shared" si="500"/>
        <v>0</v>
      </c>
      <c r="CA768" s="243">
        <f t="shared" si="501"/>
        <v>0</v>
      </c>
      <c r="CB768" s="247">
        <f t="shared" si="502"/>
        <v>0</v>
      </c>
      <c r="CC768" s="246">
        <f t="shared" si="503"/>
        <v>0</v>
      </c>
      <c r="CD768" s="243">
        <f t="shared" si="504"/>
        <v>0</v>
      </c>
      <c r="CE768" s="243">
        <f t="shared" si="505"/>
        <v>0</v>
      </c>
      <c r="CF768" s="243">
        <f t="shared" si="506"/>
        <v>0</v>
      </c>
    </row>
    <row r="769" spans="1:84" ht="20.100000000000001" customHeight="1" x14ac:dyDescent="0.15">
      <c r="A769" s="252">
        <f>IF(A768="",ROW()-3-COUNTBLANK($A$4:$A768),A768+1)</f>
        <v>766</v>
      </c>
      <c r="B769" s="253">
        <f>IF(A769="","",IF(B768="",ROW()-3-COUNTBLANK($B$4:$B768),B768+1))</f>
        <v>766</v>
      </c>
      <c r="C769" s="239" t="str">
        <f t="shared" si="471"/>
        <v>S</v>
      </c>
      <c r="D769" s="240"/>
      <c r="E769" s="241" t="str">
        <f>IF(D769="","",COUNTIF($D$4:D769,D769))</f>
        <v/>
      </c>
      <c r="F769" s="310" t="str">
        <f>IF(D769="","",VLOOKUP(D769,'様式A-2'!$B$10:$E$434,4,0))</f>
        <v/>
      </c>
      <c r="G769" s="241"/>
      <c r="H769" s="241"/>
      <c r="I769" s="241"/>
      <c r="J769" s="241"/>
      <c r="K769" s="241"/>
      <c r="L769" s="346"/>
      <c r="M769" s="346"/>
      <c r="N769" s="346"/>
      <c r="O769" s="346"/>
      <c r="P769" s="388"/>
      <c r="Q769" s="242">
        <f t="shared" si="472"/>
        <v>0</v>
      </c>
      <c r="R769" s="243">
        <f t="shared" si="473"/>
        <v>0</v>
      </c>
      <c r="S769" s="243" t="str">
        <f t="shared" si="474"/>
        <v/>
      </c>
      <c r="T769" s="241"/>
      <c r="U769" s="241" t="str">
        <f t="shared" si="475"/>
        <v/>
      </c>
      <c r="V769" s="241" t="str">
        <f t="shared" si="509"/>
        <v/>
      </c>
      <c r="W769" s="241"/>
      <c r="X769" s="241"/>
      <c r="Y769" s="241" t="str">
        <f t="shared" si="476"/>
        <v/>
      </c>
      <c r="Z769" s="241" t="str">
        <f t="shared" si="477"/>
        <v/>
      </c>
      <c r="AA769" s="241" t="str">
        <f t="shared" si="468"/>
        <v/>
      </c>
      <c r="AB769" s="241" t="str">
        <f t="shared" si="478"/>
        <v/>
      </c>
      <c r="AC769" s="241" t="str">
        <f t="shared" si="479"/>
        <v/>
      </c>
      <c r="AD769" s="241" t="str">
        <f t="shared" si="480"/>
        <v/>
      </c>
      <c r="AE769" s="241" t="str">
        <f t="shared" si="469"/>
        <v/>
      </c>
      <c r="AF769" s="241" t="str">
        <f t="shared" si="470"/>
        <v/>
      </c>
      <c r="AG769" s="241"/>
      <c r="AH769" s="242" t="str">
        <f t="shared" si="508"/>
        <v/>
      </c>
      <c r="AI769" s="242" t="str">
        <f t="shared" si="481"/>
        <v/>
      </c>
      <c r="BG769" s="245">
        <f t="shared" si="482"/>
        <v>0</v>
      </c>
      <c r="BH769" s="242">
        <f t="shared" si="483"/>
        <v>0</v>
      </c>
      <c r="BI769" s="242">
        <f t="shared" si="484"/>
        <v>0</v>
      </c>
      <c r="BJ769" s="242">
        <f t="shared" si="485"/>
        <v>0</v>
      </c>
      <c r="BK769" s="351">
        <f t="shared" si="486"/>
        <v>0</v>
      </c>
      <c r="BL769" s="246">
        <f t="shared" si="487"/>
        <v>0</v>
      </c>
      <c r="BM769" s="243">
        <f t="shared" si="488"/>
        <v>0</v>
      </c>
      <c r="BN769" s="243">
        <f t="shared" si="489"/>
        <v>0</v>
      </c>
      <c r="BO769" s="247">
        <f t="shared" si="490"/>
        <v>0</v>
      </c>
      <c r="BP769" s="248">
        <f t="shared" si="491"/>
        <v>0</v>
      </c>
      <c r="BQ769" s="243">
        <f t="shared" si="492"/>
        <v>0</v>
      </c>
      <c r="BR769" s="243">
        <f t="shared" si="493"/>
        <v>0</v>
      </c>
      <c r="BS769" s="249">
        <f t="shared" si="494"/>
        <v>0</v>
      </c>
      <c r="BT769" s="255" t="str">
        <f t="shared" si="507"/>
        <v/>
      </c>
      <c r="BU769" s="350">
        <f t="shared" si="495"/>
        <v>0</v>
      </c>
      <c r="BV769" s="350">
        <f t="shared" si="496"/>
        <v>0</v>
      </c>
      <c r="BW769" s="350">
        <f t="shared" si="497"/>
        <v>0</v>
      </c>
      <c r="BX769" s="353">
        <f t="shared" si="498"/>
        <v>0</v>
      </c>
      <c r="BY769" s="246">
        <f t="shared" si="499"/>
        <v>0</v>
      </c>
      <c r="BZ769" s="243">
        <f t="shared" si="500"/>
        <v>0</v>
      </c>
      <c r="CA769" s="243">
        <f t="shared" si="501"/>
        <v>0</v>
      </c>
      <c r="CB769" s="247">
        <f t="shared" si="502"/>
        <v>0</v>
      </c>
      <c r="CC769" s="246">
        <f t="shared" si="503"/>
        <v>0</v>
      </c>
      <c r="CD769" s="243">
        <f t="shared" si="504"/>
        <v>0</v>
      </c>
      <c r="CE769" s="243">
        <f t="shared" si="505"/>
        <v>0</v>
      </c>
      <c r="CF769" s="243">
        <f t="shared" si="506"/>
        <v>0</v>
      </c>
    </row>
    <row r="770" spans="1:84" ht="20.100000000000001" customHeight="1" x14ac:dyDescent="0.15">
      <c r="A770" s="252">
        <f>IF(A769="",ROW()-3-COUNTBLANK($A$4:$A769),A769+1)</f>
        <v>767</v>
      </c>
      <c r="B770" s="253">
        <f>IF(A770="","",IF(B769="",ROW()-3-COUNTBLANK($B$4:$B769),B769+1))</f>
        <v>767</v>
      </c>
      <c r="C770" s="239" t="str">
        <f t="shared" si="471"/>
        <v>S</v>
      </c>
      <c r="D770" s="240"/>
      <c r="E770" s="241" t="str">
        <f>IF(D770="","",COUNTIF($D$4:D770,D770))</f>
        <v/>
      </c>
      <c r="F770" s="310" t="str">
        <f>IF(D770="","",VLOOKUP(D770,'様式A-2'!$B$10:$E$434,4,0))</f>
        <v/>
      </c>
      <c r="G770" s="241"/>
      <c r="H770" s="241"/>
      <c r="I770" s="241"/>
      <c r="J770" s="241"/>
      <c r="K770" s="241"/>
      <c r="L770" s="346"/>
      <c r="M770" s="346"/>
      <c r="N770" s="346"/>
      <c r="O770" s="346"/>
      <c r="P770" s="388"/>
      <c r="Q770" s="242">
        <f t="shared" si="472"/>
        <v>0</v>
      </c>
      <c r="R770" s="243">
        <f t="shared" si="473"/>
        <v>0</v>
      </c>
      <c r="S770" s="243" t="str">
        <f t="shared" si="474"/>
        <v/>
      </c>
      <c r="T770" s="241"/>
      <c r="U770" s="241" t="str">
        <f t="shared" si="475"/>
        <v/>
      </c>
      <c r="V770" s="241" t="str">
        <f t="shared" si="509"/>
        <v/>
      </c>
      <c r="W770" s="241"/>
      <c r="X770" s="241"/>
      <c r="Y770" s="241" t="str">
        <f t="shared" si="476"/>
        <v/>
      </c>
      <c r="Z770" s="241" t="str">
        <f t="shared" si="477"/>
        <v/>
      </c>
      <c r="AA770" s="241" t="str">
        <f t="shared" si="468"/>
        <v/>
      </c>
      <c r="AB770" s="241" t="str">
        <f t="shared" si="478"/>
        <v/>
      </c>
      <c r="AC770" s="241" t="str">
        <f t="shared" si="479"/>
        <v/>
      </c>
      <c r="AD770" s="241" t="str">
        <f t="shared" si="480"/>
        <v/>
      </c>
      <c r="AE770" s="241" t="str">
        <f t="shared" si="469"/>
        <v/>
      </c>
      <c r="AF770" s="241" t="str">
        <f t="shared" si="470"/>
        <v/>
      </c>
      <c r="AG770" s="241"/>
      <c r="AH770" s="242" t="str">
        <f t="shared" si="508"/>
        <v/>
      </c>
      <c r="AI770" s="242" t="str">
        <f t="shared" si="481"/>
        <v/>
      </c>
      <c r="BG770" s="245">
        <f t="shared" si="482"/>
        <v>0</v>
      </c>
      <c r="BH770" s="242">
        <f t="shared" si="483"/>
        <v>0</v>
      </c>
      <c r="BI770" s="242">
        <f t="shared" si="484"/>
        <v>0</v>
      </c>
      <c r="BJ770" s="242">
        <f t="shared" si="485"/>
        <v>0</v>
      </c>
      <c r="BK770" s="351">
        <f t="shared" si="486"/>
        <v>0</v>
      </c>
      <c r="BL770" s="246">
        <f t="shared" si="487"/>
        <v>0</v>
      </c>
      <c r="BM770" s="243">
        <f t="shared" si="488"/>
        <v>0</v>
      </c>
      <c r="BN770" s="243">
        <f t="shared" si="489"/>
        <v>0</v>
      </c>
      <c r="BO770" s="247">
        <f t="shared" si="490"/>
        <v>0</v>
      </c>
      <c r="BP770" s="248">
        <f t="shared" si="491"/>
        <v>0</v>
      </c>
      <c r="BQ770" s="243">
        <f t="shared" si="492"/>
        <v>0</v>
      </c>
      <c r="BR770" s="243">
        <f t="shared" si="493"/>
        <v>0</v>
      </c>
      <c r="BS770" s="249">
        <f t="shared" si="494"/>
        <v>0</v>
      </c>
      <c r="BT770" s="255" t="str">
        <f t="shared" si="507"/>
        <v/>
      </c>
      <c r="BU770" s="350">
        <f t="shared" si="495"/>
        <v>0</v>
      </c>
      <c r="BV770" s="350">
        <f t="shared" si="496"/>
        <v>0</v>
      </c>
      <c r="BW770" s="350">
        <f t="shared" si="497"/>
        <v>0</v>
      </c>
      <c r="BX770" s="353">
        <f t="shared" si="498"/>
        <v>0</v>
      </c>
      <c r="BY770" s="246">
        <f t="shared" si="499"/>
        <v>0</v>
      </c>
      <c r="BZ770" s="243">
        <f t="shared" si="500"/>
        <v>0</v>
      </c>
      <c r="CA770" s="243">
        <f t="shared" si="501"/>
        <v>0</v>
      </c>
      <c r="CB770" s="247">
        <f t="shared" si="502"/>
        <v>0</v>
      </c>
      <c r="CC770" s="246">
        <f t="shared" si="503"/>
        <v>0</v>
      </c>
      <c r="CD770" s="243">
        <f t="shared" si="504"/>
        <v>0</v>
      </c>
      <c r="CE770" s="243">
        <f t="shared" si="505"/>
        <v>0</v>
      </c>
      <c r="CF770" s="243">
        <f t="shared" si="506"/>
        <v>0</v>
      </c>
    </row>
    <row r="771" spans="1:84" ht="20.100000000000001" customHeight="1" x14ac:dyDescent="0.15">
      <c r="A771" s="252">
        <f>IF(A770="",ROW()-3-COUNTBLANK($A$4:$A770),A770+1)</f>
        <v>768</v>
      </c>
      <c r="B771" s="253">
        <f>IF(A771="","",IF(B770="",ROW()-3-COUNTBLANK($B$4:$B770),B770+1))</f>
        <v>768</v>
      </c>
      <c r="C771" s="239" t="str">
        <f t="shared" si="471"/>
        <v>S</v>
      </c>
      <c r="D771" s="240"/>
      <c r="E771" s="241" t="str">
        <f>IF(D771="","",COUNTIF($D$4:D771,D771))</f>
        <v/>
      </c>
      <c r="F771" s="310" t="str">
        <f>IF(D771="","",VLOOKUP(D771,'様式A-2'!$B$10:$E$434,4,0))</f>
        <v/>
      </c>
      <c r="G771" s="241"/>
      <c r="H771" s="241"/>
      <c r="I771" s="241"/>
      <c r="J771" s="241"/>
      <c r="K771" s="241"/>
      <c r="L771" s="346"/>
      <c r="M771" s="346"/>
      <c r="N771" s="346"/>
      <c r="O771" s="346"/>
      <c r="P771" s="388"/>
      <c r="Q771" s="242">
        <f t="shared" si="472"/>
        <v>0</v>
      </c>
      <c r="R771" s="243">
        <f t="shared" si="473"/>
        <v>0</v>
      </c>
      <c r="S771" s="243" t="str">
        <f t="shared" si="474"/>
        <v/>
      </c>
      <c r="T771" s="241"/>
      <c r="U771" s="241" t="str">
        <f t="shared" si="475"/>
        <v/>
      </c>
      <c r="V771" s="241" t="str">
        <f t="shared" si="509"/>
        <v/>
      </c>
      <c r="W771" s="241"/>
      <c r="X771" s="241"/>
      <c r="Y771" s="241" t="str">
        <f t="shared" si="476"/>
        <v/>
      </c>
      <c r="Z771" s="241" t="str">
        <f t="shared" si="477"/>
        <v/>
      </c>
      <c r="AA771" s="241" t="str">
        <f t="shared" si="468"/>
        <v/>
      </c>
      <c r="AB771" s="241" t="str">
        <f t="shared" si="478"/>
        <v/>
      </c>
      <c r="AC771" s="241" t="str">
        <f t="shared" si="479"/>
        <v/>
      </c>
      <c r="AD771" s="241" t="str">
        <f t="shared" si="480"/>
        <v/>
      </c>
      <c r="AE771" s="241" t="str">
        <f t="shared" si="469"/>
        <v/>
      </c>
      <c r="AF771" s="241" t="str">
        <f t="shared" si="470"/>
        <v/>
      </c>
      <c r="AG771" s="241"/>
      <c r="AH771" s="242" t="str">
        <f t="shared" si="508"/>
        <v/>
      </c>
      <c r="AI771" s="242" t="str">
        <f t="shared" si="481"/>
        <v/>
      </c>
      <c r="BG771" s="245">
        <f t="shared" si="482"/>
        <v>0</v>
      </c>
      <c r="BH771" s="242">
        <f t="shared" si="483"/>
        <v>0</v>
      </c>
      <c r="BI771" s="242">
        <f t="shared" si="484"/>
        <v>0</v>
      </c>
      <c r="BJ771" s="242">
        <f t="shared" si="485"/>
        <v>0</v>
      </c>
      <c r="BK771" s="351">
        <f t="shared" si="486"/>
        <v>0</v>
      </c>
      <c r="BL771" s="246">
        <f t="shared" si="487"/>
        <v>0</v>
      </c>
      <c r="BM771" s="243">
        <f t="shared" si="488"/>
        <v>0</v>
      </c>
      <c r="BN771" s="243">
        <f t="shared" si="489"/>
        <v>0</v>
      </c>
      <c r="BO771" s="247">
        <f t="shared" si="490"/>
        <v>0</v>
      </c>
      <c r="BP771" s="248">
        <f t="shared" si="491"/>
        <v>0</v>
      </c>
      <c r="BQ771" s="243">
        <f t="shared" si="492"/>
        <v>0</v>
      </c>
      <c r="BR771" s="243">
        <f t="shared" si="493"/>
        <v>0</v>
      </c>
      <c r="BS771" s="249">
        <f t="shared" si="494"/>
        <v>0</v>
      </c>
      <c r="BT771" s="255" t="str">
        <f t="shared" si="507"/>
        <v/>
      </c>
      <c r="BU771" s="350">
        <f t="shared" si="495"/>
        <v>0</v>
      </c>
      <c r="BV771" s="350">
        <f t="shared" si="496"/>
        <v>0</v>
      </c>
      <c r="BW771" s="350">
        <f t="shared" si="497"/>
        <v>0</v>
      </c>
      <c r="BX771" s="353">
        <f t="shared" si="498"/>
        <v>0</v>
      </c>
      <c r="BY771" s="246">
        <f t="shared" si="499"/>
        <v>0</v>
      </c>
      <c r="BZ771" s="243">
        <f t="shared" si="500"/>
        <v>0</v>
      </c>
      <c r="CA771" s="243">
        <f t="shared" si="501"/>
        <v>0</v>
      </c>
      <c r="CB771" s="247">
        <f t="shared" si="502"/>
        <v>0</v>
      </c>
      <c r="CC771" s="246">
        <f t="shared" si="503"/>
        <v>0</v>
      </c>
      <c r="CD771" s="243">
        <f t="shared" si="504"/>
        <v>0</v>
      </c>
      <c r="CE771" s="243">
        <f t="shared" si="505"/>
        <v>0</v>
      </c>
      <c r="CF771" s="243">
        <f t="shared" si="506"/>
        <v>0</v>
      </c>
    </row>
    <row r="772" spans="1:84" ht="20.100000000000001" customHeight="1" x14ac:dyDescent="0.15">
      <c r="A772" s="252">
        <f>IF(A771="",ROW()-3-COUNTBLANK($A$4:$A771),A771+1)</f>
        <v>769</v>
      </c>
      <c r="B772" s="253">
        <f>IF(A772="","",IF(B771="",ROW()-3-COUNTBLANK($B$4:$B771),B771+1))</f>
        <v>769</v>
      </c>
      <c r="C772" s="239" t="str">
        <f t="shared" si="471"/>
        <v>S</v>
      </c>
      <c r="D772" s="240"/>
      <c r="E772" s="241" t="str">
        <f>IF(D772="","",COUNTIF($D$4:D772,D772))</f>
        <v/>
      </c>
      <c r="F772" s="310" t="str">
        <f>IF(D772="","",VLOOKUP(D772,'様式A-2'!$B$10:$E$434,4,0))</f>
        <v/>
      </c>
      <c r="G772" s="241"/>
      <c r="H772" s="241"/>
      <c r="I772" s="241"/>
      <c r="J772" s="241"/>
      <c r="K772" s="241"/>
      <c r="L772" s="346"/>
      <c r="M772" s="346"/>
      <c r="N772" s="346"/>
      <c r="O772" s="346"/>
      <c r="P772" s="388"/>
      <c r="Q772" s="242">
        <f t="shared" si="472"/>
        <v>0</v>
      </c>
      <c r="R772" s="243">
        <f t="shared" si="473"/>
        <v>0</v>
      </c>
      <c r="S772" s="243" t="str">
        <f t="shared" si="474"/>
        <v/>
      </c>
      <c r="T772" s="241"/>
      <c r="U772" s="241" t="str">
        <f t="shared" si="475"/>
        <v/>
      </c>
      <c r="V772" s="241" t="str">
        <f t="shared" si="509"/>
        <v/>
      </c>
      <c r="W772" s="241"/>
      <c r="X772" s="241"/>
      <c r="Y772" s="241" t="str">
        <f t="shared" si="476"/>
        <v/>
      </c>
      <c r="Z772" s="241" t="str">
        <f t="shared" si="477"/>
        <v/>
      </c>
      <c r="AA772" s="241" t="str">
        <f t="shared" ref="AA772:AA835" si="510">IF(D772="","",IF(OR(X772="Ⅲ",X772="Ⅳ"),"要","否"))</f>
        <v/>
      </c>
      <c r="AB772" s="241" t="str">
        <f t="shared" si="478"/>
        <v/>
      </c>
      <c r="AC772" s="241" t="str">
        <f t="shared" si="479"/>
        <v/>
      </c>
      <c r="AD772" s="241" t="str">
        <f t="shared" si="480"/>
        <v/>
      </c>
      <c r="AE772" s="241" t="str">
        <f t="shared" ref="AE772:AE835" si="511">IF(D772="","",INDEX($AT$4:$AX$45,MATCH(K772,$AS$4:$AS$45,0),MATCH(X772,$AT$3:$AX$3,0)))</f>
        <v/>
      </c>
      <c r="AF772" s="241" t="str">
        <f t="shared" ref="AF772:AF835" si="512">IF(D772="","",INDEX($BA$4:$BE$45,MATCH(K772,$AZ$4:$AZ$45,0),MATCH(X772,$BA$3:$BE$3,0)))</f>
        <v/>
      </c>
      <c r="AG772" s="241"/>
      <c r="AH772" s="242" t="str">
        <f t="shared" si="508"/>
        <v/>
      </c>
      <c r="AI772" s="242" t="str">
        <f t="shared" si="481"/>
        <v/>
      </c>
      <c r="BG772" s="245">
        <f t="shared" si="482"/>
        <v>0</v>
      </c>
      <c r="BH772" s="242">
        <f t="shared" si="483"/>
        <v>0</v>
      </c>
      <c r="BI772" s="242">
        <f t="shared" si="484"/>
        <v>0</v>
      </c>
      <c r="BJ772" s="242">
        <f t="shared" si="485"/>
        <v>0</v>
      </c>
      <c r="BK772" s="351">
        <f t="shared" si="486"/>
        <v>0</v>
      </c>
      <c r="BL772" s="246">
        <f t="shared" si="487"/>
        <v>0</v>
      </c>
      <c r="BM772" s="243">
        <f t="shared" si="488"/>
        <v>0</v>
      </c>
      <c r="BN772" s="243">
        <f t="shared" si="489"/>
        <v>0</v>
      </c>
      <c r="BO772" s="247">
        <f t="shared" si="490"/>
        <v>0</v>
      </c>
      <c r="BP772" s="248">
        <f t="shared" si="491"/>
        <v>0</v>
      </c>
      <c r="BQ772" s="243">
        <f t="shared" si="492"/>
        <v>0</v>
      </c>
      <c r="BR772" s="243">
        <f t="shared" si="493"/>
        <v>0</v>
      </c>
      <c r="BS772" s="249">
        <f t="shared" si="494"/>
        <v>0</v>
      </c>
      <c r="BT772" s="255" t="str">
        <f t="shared" si="507"/>
        <v/>
      </c>
      <c r="BU772" s="350">
        <f t="shared" si="495"/>
        <v>0</v>
      </c>
      <c r="BV772" s="350">
        <f t="shared" si="496"/>
        <v>0</v>
      </c>
      <c r="BW772" s="350">
        <f t="shared" si="497"/>
        <v>0</v>
      </c>
      <c r="BX772" s="353">
        <f t="shared" si="498"/>
        <v>0</v>
      </c>
      <c r="BY772" s="246">
        <f t="shared" si="499"/>
        <v>0</v>
      </c>
      <c r="BZ772" s="243">
        <f t="shared" si="500"/>
        <v>0</v>
      </c>
      <c r="CA772" s="243">
        <f t="shared" si="501"/>
        <v>0</v>
      </c>
      <c r="CB772" s="247">
        <f t="shared" si="502"/>
        <v>0</v>
      </c>
      <c r="CC772" s="246">
        <f t="shared" si="503"/>
        <v>0</v>
      </c>
      <c r="CD772" s="243">
        <f t="shared" si="504"/>
        <v>0</v>
      </c>
      <c r="CE772" s="243">
        <f t="shared" si="505"/>
        <v>0</v>
      </c>
      <c r="CF772" s="243">
        <f t="shared" si="506"/>
        <v>0</v>
      </c>
    </row>
    <row r="773" spans="1:84" ht="20.100000000000001" customHeight="1" x14ac:dyDescent="0.15">
      <c r="A773" s="252">
        <f>IF(A772="",ROW()-3-COUNTBLANK($A$4:$A772),A772+1)</f>
        <v>770</v>
      </c>
      <c r="B773" s="253">
        <f>IF(A773="","",IF(B772="",ROW()-3-COUNTBLANK($B$4:$B772),B772+1))</f>
        <v>770</v>
      </c>
      <c r="C773" s="239" t="str">
        <f t="shared" ref="C773:C836" si="513">D773&amp;"S"&amp;E773</f>
        <v>S</v>
      </c>
      <c r="D773" s="240"/>
      <c r="E773" s="241" t="str">
        <f>IF(D773="","",COUNTIF($D$4:D773,D773))</f>
        <v/>
      </c>
      <c r="F773" s="310" t="str">
        <f>IF(D773="","",VLOOKUP(D773,'様式A-2'!$B$10:$E$434,4,0))</f>
        <v/>
      </c>
      <c r="G773" s="241"/>
      <c r="H773" s="241"/>
      <c r="I773" s="241"/>
      <c r="J773" s="241"/>
      <c r="K773" s="241"/>
      <c r="L773" s="346"/>
      <c r="M773" s="346"/>
      <c r="N773" s="346"/>
      <c r="O773" s="346"/>
      <c r="P773" s="388"/>
      <c r="Q773" s="242">
        <f t="shared" ref="Q773:Q836" si="514">IF(C773="","",IF(K773="ひび割れ","幅"&amp;TEXT(L773,"0.0")&amp;"mm×長さ"&amp;TEXT(M773,"0.0")&amp;"m",IF(N773="",P773,TEXT(N773,"0.0")&amp;"m×"&amp;TEXT(O773,"0.0")&amp;"m "&amp;P773)))</f>
        <v>0</v>
      </c>
      <c r="R773" s="243">
        <f t="shared" ref="R773:R836" si="515">ROUND(N773*O773,2)</f>
        <v>0</v>
      </c>
      <c r="S773" s="243" t="str">
        <f t="shared" ref="S773:S836" si="516">IF(K773="ひび割れ","幅"&amp;TEXT(L773,"0.0")&amp;"mm "&amp;J773,IF(P773="","",P773))</f>
        <v/>
      </c>
      <c r="T773" s="241"/>
      <c r="U773" s="241" t="str">
        <f t="shared" ref="U773:U836" si="517">IF(T773="新規確認","－","")</f>
        <v/>
      </c>
      <c r="V773" s="241" t="str">
        <f t="shared" si="509"/>
        <v/>
      </c>
      <c r="W773" s="241"/>
      <c r="X773" s="241"/>
      <c r="Y773" s="241" t="str">
        <f t="shared" ref="Y773:Y836" si="518">IF(D773="","",IF(AND(W773&lt;&gt;"",OR(W773="Ⅱa",W773="Ⅱb")),"Ⅱ",IF(W773&lt;&gt;"",W773,IF(OR(X773="Ⅱa",X773="Ⅱb"),"Ⅱ",X773))))</f>
        <v/>
      </c>
      <c r="Z773" s="241" t="str">
        <f t="shared" ref="Z773:Z836" si="519">IF(D773="","",IF(OR(X773="Ⅱa",X773="Ⅱb"),"Ⅱ",X773))</f>
        <v/>
      </c>
      <c r="AA773" s="241" t="str">
        <f t="shared" si="510"/>
        <v/>
      </c>
      <c r="AB773" s="241" t="str">
        <f t="shared" ref="AB773:AB836" si="520">IF(D773="","",IF(X773="Ⅰ","否",IF(OR(X773="Ⅱb",X773="Ⅱa"),"要監視",IF(OR(X773="Ⅲ",X773="Ⅳ"),"要対策",""))))</f>
        <v/>
      </c>
      <c r="AC773" s="241" t="str">
        <f t="shared" ref="AC773:AC836" si="521">IF(D773="","",IF(T773="対策済","済",IF(OR(T773="新規確認",W773="Ⅰ",AND(W773="",X773="Ⅰ")),"－",IF(AND(W773&lt;&gt;"Ⅰ",X773="Ⅰ"),"済","継続"))))</f>
        <v/>
      </c>
      <c r="AD773" s="241" t="str">
        <f t="shared" ref="AD773:AD836" si="522">IF(D773="","",IF(T773="新規確認","－",INDEX($AM$4:$AQ$45,MATCH(K773,$AL$4:$AL$45,0),MATCH(X773,$AM$3:$AQ$3,0))))</f>
        <v/>
      </c>
      <c r="AE773" s="241" t="str">
        <f t="shared" si="511"/>
        <v/>
      </c>
      <c r="AF773" s="241" t="str">
        <f t="shared" si="512"/>
        <v/>
      </c>
      <c r="AG773" s="241"/>
      <c r="AH773" s="242" t="str">
        <f t="shared" si="508"/>
        <v/>
      </c>
      <c r="AI773" s="242" t="str">
        <f t="shared" ref="AI773:AI836" si="523">IF(T773="新規確認","－",IF(T773="進行が認められない",Q773,""))</f>
        <v/>
      </c>
      <c r="BG773" s="245">
        <f t="shared" ref="BG773:BG836" si="524">$D773</f>
        <v>0</v>
      </c>
      <c r="BH773" s="242">
        <f t="shared" ref="BH773:BH836" si="525">IF(AND(I773="外力",X773="Ⅳ"),"〇",0)</f>
        <v>0</v>
      </c>
      <c r="BI773" s="242">
        <f t="shared" ref="BI773:BI836" si="526">IF(AND(I773="外力",X773="Ⅲ"),"〇",0)</f>
        <v>0</v>
      </c>
      <c r="BJ773" s="242">
        <f t="shared" ref="BJ773:BJ836" si="527">IF(AND(I773="外力",X773="Ⅱa"),"〇",0)</f>
        <v>0</v>
      </c>
      <c r="BK773" s="351">
        <f t="shared" ref="BK773:BK836" si="528">IF(AND(I773="外力",X773="Ⅱb"),"〇",0)</f>
        <v>0</v>
      </c>
      <c r="BL773" s="246">
        <f t="shared" ref="BL773:BL836" si="529">IF(AND(I773="材質劣化",X773="Ⅳ"),R773,0)</f>
        <v>0</v>
      </c>
      <c r="BM773" s="243">
        <f t="shared" ref="BM773:BM836" si="530">IF(AND(I773="材質劣化",X773="Ⅲ"),R773,0)</f>
        <v>0</v>
      </c>
      <c r="BN773" s="243">
        <f t="shared" ref="BN773:BN836" si="531">IF(AND(I773="材質劣化",X773="Ⅱa"),R773,0)</f>
        <v>0</v>
      </c>
      <c r="BO773" s="247">
        <f t="shared" ref="BO773:BO836" si="532">IF(AND(I773="材質劣化",X773="Ⅱb"),R773,0)</f>
        <v>0</v>
      </c>
      <c r="BP773" s="248">
        <f t="shared" ref="BP773:BP836" si="533">IF(AND(I773="漏水",X773="Ⅳ"),R773,0)</f>
        <v>0</v>
      </c>
      <c r="BQ773" s="243">
        <f t="shared" ref="BQ773:BQ836" si="534">IF(AND(I773="漏水",X773="Ⅲ"),R773,0)</f>
        <v>0</v>
      </c>
      <c r="BR773" s="243">
        <f t="shared" ref="BR773:BR836" si="535">IF(AND(I773="漏水",X773="Ⅱa"),R773,0)</f>
        <v>0</v>
      </c>
      <c r="BS773" s="249">
        <f t="shared" ref="BS773:BS836" si="536">IF(AND(I773="漏水",X773="Ⅱb"),R773,0)</f>
        <v>0</v>
      </c>
      <c r="BT773" s="255" t="str">
        <f t="shared" si="507"/>
        <v/>
      </c>
      <c r="BU773" s="350">
        <f t="shared" ref="BU773:BU836" si="537">COUNTIFS($BG$4:$BG$3000,BT773,$BH$4:$BH$3000,"〇")</f>
        <v>0</v>
      </c>
      <c r="BV773" s="350">
        <f t="shared" ref="BV773:BV836" si="538">COUNTIFS($BG$4:$BG$3000,BT773,$BI$4:$BI$3000,"〇")</f>
        <v>0</v>
      </c>
      <c r="BW773" s="350">
        <f t="shared" ref="BW773:BW836" si="539">COUNTIFS($BG$4:$BG$3000,BT773,$BJ$4:$BJ$3000,"〇")</f>
        <v>0</v>
      </c>
      <c r="BX773" s="353">
        <f t="shared" ref="BX773:BX836" si="540">COUNTIFS($BG$4:$BG$3000,BT773,$BK$4:$BK$3000,"〇")</f>
        <v>0</v>
      </c>
      <c r="BY773" s="246">
        <f t="shared" ref="BY773:BY836" si="541">IFERROR(IF($BG772=$BG773,BY772+BL773,BL773),"")</f>
        <v>0</v>
      </c>
      <c r="BZ773" s="243">
        <f t="shared" ref="BZ773:BZ836" si="542">IFERROR(IF($BG772=$BG773,BZ772+BM773,BM773),"")</f>
        <v>0</v>
      </c>
      <c r="CA773" s="243">
        <f t="shared" ref="CA773:CA836" si="543">IFERROR(IF($BG772=$BG773,CA772+BN773,BN773),"")</f>
        <v>0</v>
      </c>
      <c r="CB773" s="247">
        <f t="shared" ref="CB773:CB836" si="544">IFERROR(IF($BG772=$BG773,CB772+BO773,BO773),"")</f>
        <v>0</v>
      </c>
      <c r="CC773" s="246">
        <f t="shared" ref="CC773:CC836" si="545">IFERROR(IF($BG772=$BG773,CC772+BP773,BP773),"")</f>
        <v>0</v>
      </c>
      <c r="CD773" s="243">
        <f t="shared" ref="CD773:CD836" si="546">IFERROR(IF($BG772=$BG773,CD772+BQ773,BQ773),"")</f>
        <v>0</v>
      </c>
      <c r="CE773" s="243">
        <f t="shared" ref="CE773:CE836" si="547">IFERROR(IF($BG772=$BG773,CE772+BR773,BR773),"")</f>
        <v>0</v>
      </c>
      <c r="CF773" s="243">
        <f t="shared" ref="CF773:CF836" si="548">IFERROR(IF($BG772=$BG773,CF772+BS773,BS773),"")</f>
        <v>0</v>
      </c>
    </row>
    <row r="774" spans="1:84" ht="20.100000000000001" customHeight="1" x14ac:dyDescent="0.15">
      <c r="A774" s="252">
        <f>IF(A773="",ROW()-3-COUNTBLANK($A$4:$A773),A773+1)</f>
        <v>771</v>
      </c>
      <c r="B774" s="253">
        <f>IF(A774="","",IF(B773="",ROW()-3-COUNTBLANK($B$4:$B773),B773+1))</f>
        <v>771</v>
      </c>
      <c r="C774" s="239" t="str">
        <f t="shared" si="513"/>
        <v>S</v>
      </c>
      <c r="D774" s="240"/>
      <c r="E774" s="241" t="str">
        <f>IF(D774="","",COUNTIF($D$4:D774,D774))</f>
        <v/>
      </c>
      <c r="F774" s="310" t="str">
        <f>IF(D774="","",VLOOKUP(D774,'様式A-2'!$B$10:$E$434,4,0))</f>
        <v/>
      </c>
      <c r="G774" s="241"/>
      <c r="H774" s="241"/>
      <c r="I774" s="241"/>
      <c r="J774" s="241"/>
      <c r="K774" s="241"/>
      <c r="L774" s="346"/>
      <c r="M774" s="346"/>
      <c r="N774" s="346"/>
      <c r="O774" s="346"/>
      <c r="P774" s="388"/>
      <c r="Q774" s="242">
        <f t="shared" si="514"/>
        <v>0</v>
      </c>
      <c r="R774" s="243">
        <f t="shared" si="515"/>
        <v>0</v>
      </c>
      <c r="S774" s="243" t="str">
        <f t="shared" si="516"/>
        <v/>
      </c>
      <c r="T774" s="241"/>
      <c r="U774" s="241" t="str">
        <f t="shared" si="517"/>
        <v/>
      </c>
      <c r="V774" s="241" t="str">
        <f t="shared" si="509"/>
        <v/>
      </c>
      <c r="W774" s="241"/>
      <c r="X774" s="241"/>
      <c r="Y774" s="241" t="str">
        <f t="shared" si="518"/>
        <v/>
      </c>
      <c r="Z774" s="241" t="str">
        <f t="shared" si="519"/>
        <v/>
      </c>
      <c r="AA774" s="241" t="str">
        <f t="shared" si="510"/>
        <v/>
      </c>
      <c r="AB774" s="241" t="str">
        <f t="shared" si="520"/>
        <v/>
      </c>
      <c r="AC774" s="241" t="str">
        <f t="shared" si="521"/>
        <v/>
      </c>
      <c r="AD774" s="241" t="str">
        <f t="shared" si="522"/>
        <v/>
      </c>
      <c r="AE774" s="241" t="str">
        <f t="shared" si="511"/>
        <v/>
      </c>
      <c r="AF774" s="241" t="str">
        <f t="shared" si="512"/>
        <v/>
      </c>
      <c r="AG774" s="241"/>
      <c r="AH774" s="242" t="str">
        <f t="shared" si="508"/>
        <v/>
      </c>
      <c r="AI774" s="242" t="str">
        <f t="shared" si="523"/>
        <v/>
      </c>
      <c r="BG774" s="245">
        <f t="shared" si="524"/>
        <v>0</v>
      </c>
      <c r="BH774" s="242">
        <f t="shared" si="525"/>
        <v>0</v>
      </c>
      <c r="BI774" s="242">
        <f t="shared" si="526"/>
        <v>0</v>
      </c>
      <c r="BJ774" s="242">
        <f t="shared" si="527"/>
        <v>0</v>
      </c>
      <c r="BK774" s="351">
        <f t="shared" si="528"/>
        <v>0</v>
      </c>
      <c r="BL774" s="246">
        <f t="shared" si="529"/>
        <v>0</v>
      </c>
      <c r="BM774" s="243">
        <f t="shared" si="530"/>
        <v>0</v>
      </c>
      <c r="BN774" s="243">
        <f t="shared" si="531"/>
        <v>0</v>
      </c>
      <c r="BO774" s="247">
        <f t="shared" si="532"/>
        <v>0</v>
      </c>
      <c r="BP774" s="248">
        <f t="shared" si="533"/>
        <v>0</v>
      </c>
      <c r="BQ774" s="243">
        <f t="shared" si="534"/>
        <v>0</v>
      </c>
      <c r="BR774" s="243">
        <f t="shared" si="535"/>
        <v>0</v>
      </c>
      <c r="BS774" s="249">
        <f t="shared" si="536"/>
        <v>0</v>
      </c>
      <c r="BT774" s="255" t="str">
        <f t="shared" ref="BT774:BT837" si="549">IF(BG774=BG775,"",BG774)</f>
        <v/>
      </c>
      <c r="BU774" s="350">
        <f t="shared" si="537"/>
        <v>0</v>
      </c>
      <c r="BV774" s="350">
        <f t="shared" si="538"/>
        <v>0</v>
      </c>
      <c r="BW774" s="350">
        <f t="shared" si="539"/>
        <v>0</v>
      </c>
      <c r="BX774" s="353">
        <f t="shared" si="540"/>
        <v>0</v>
      </c>
      <c r="BY774" s="246">
        <f t="shared" si="541"/>
        <v>0</v>
      </c>
      <c r="BZ774" s="243">
        <f t="shared" si="542"/>
        <v>0</v>
      </c>
      <c r="CA774" s="243">
        <f t="shared" si="543"/>
        <v>0</v>
      </c>
      <c r="CB774" s="247">
        <f t="shared" si="544"/>
        <v>0</v>
      </c>
      <c r="CC774" s="246">
        <f t="shared" si="545"/>
        <v>0</v>
      </c>
      <c r="CD774" s="243">
        <f t="shared" si="546"/>
        <v>0</v>
      </c>
      <c r="CE774" s="243">
        <f t="shared" si="547"/>
        <v>0</v>
      </c>
      <c r="CF774" s="243">
        <f t="shared" si="548"/>
        <v>0</v>
      </c>
    </row>
    <row r="775" spans="1:84" ht="20.100000000000001" customHeight="1" x14ac:dyDescent="0.15">
      <c r="A775" s="252">
        <f>IF(A774="",ROW()-3-COUNTBLANK($A$4:$A774),A774+1)</f>
        <v>772</v>
      </c>
      <c r="B775" s="253">
        <f>IF(A775="","",IF(B774="",ROW()-3-COUNTBLANK($B$4:$B774),B774+1))</f>
        <v>772</v>
      </c>
      <c r="C775" s="239" t="str">
        <f t="shared" si="513"/>
        <v>S</v>
      </c>
      <c r="D775" s="240"/>
      <c r="E775" s="241" t="str">
        <f>IF(D775="","",COUNTIF($D$4:D775,D775))</f>
        <v/>
      </c>
      <c r="F775" s="310" t="str">
        <f>IF(D775="","",VLOOKUP(D775,'様式A-2'!$B$10:$E$434,4,0))</f>
        <v/>
      </c>
      <c r="G775" s="241"/>
      <c r="H775" s="241"/>
      <c r="I775" s="241"/>
      <c r="J775" s="241"/>
      <c r="K775" s="241"/>
      <c r="L775" s="346"/>
      <c r="M775" s="346"/>
      <c r="N775" s="346"/>
      <c r="O775" s="346"/>
      <c r="P775" s="388"/>
      <c r="Q775" s="242">
        <f t="shared" si="514"/>
        <v>0</v>
      </c>
      <c r="R775" s="243">
        <f t="shared" si="515"/>
        <v>0</v>
      </c>
      <c r="S775" s="243" t="str">
        <f t="shared" si="516"/>
        <v/>
      </c>
      <c r="T775" s="241"/>
      <c r="U775" s="241" t="str">
        <f t="shared" si="517"/>
        <v/>
      </c>
      <c r="V775" s="241" t="str">
        <f t="shared" si="509"/>
        <v/>
      </c>
      <c r="W775" s="241"/>
      <c r="X775" s="241"/>
      <c r="Y775" s="241" t="str">
        <f t="shared" si="518"/>
        <v/>
      </c>
      <c r="Z775" s="241" t="str">
        <f t="shared" si="519"/>
        <v/>
      </c>
      <c r="AA775" s="241" t="str">
        <f t="shared" si="510"/>
        <v/>
      </c>
      <c r="AB775" s="241" t="str">
        <f t="shared" si="520"/>
        <v/>
      </c>
      <c r="AC775" s="241" t="str">
        <f t="shared" si="521"/>
        <v/>
      </c>
      <c r="AD775" s="241" t="str">
        <f t="shared" si="522"/>
        <v/>
      </c>
      <c r="AE775" s="241" t="str">
        <f t="shared" si="511"/>
        <v/>
      </c>
      <c r="AF775" s="241" t="str">
        <f t="shared" si="512"/>
        <v/>
      </c>
      <c r="AG775" s="241"/>
      <c r="AH775" s="242" t="str">
        <f t="shared" si="508"/>
        <v/>
      </c>
      <c r="AI775" s="242" t="str">
        <f t="shared" si="523"/>
        <v/>
      </c>
      <c r="BG775" s="245">
        <f t="shared" si="524"/>
        <v>0</v>
      </c>
      <c r="BH775" s="242">
        <f t="shared" si="525"/>
        <v>0</v>
      </c>
      <c r="BI775" s="242">
        <f t="shared" si="526"/>
        <v>0</v>
      </c>
      <c r="BJ775" s="242">
        <f t="shared" si="527"/>
        <v>0</v>
      </c>
      <c r="BK775" s="351">
        <f t="shared" si="528"/>
        <v>0</v>
      </c>
      <c r="BL775" s="246">
        <f t="shared" si="529"/>
        <v>0</v>
      </c>
      <c r="BM775" s="243">
        <f t="shared" si="530"/>
        <v>0</v>
      </c>
      <c r="BN775" s="243">
        <f t="shared" si="531"/>
        <v>0</v>
      </c>
      <c r="BO775" s="247">
        <f t="shared" si="532"/>
        <v>0</v>
      </c>
      <c r="BP775" s="248">
        <f t="shared" si="533"/>
        <v>0</v>
      </c>
      <c r="BQ775" s="243">
        <f t="shared" si="534"/>
        <v>0</v>
      </c>
      <c r="BR775" s="243">
        <f t="shared" si="535"/>
        <v>0</v>
      </c>
      <c r="BS775" s="249">
        <f t="shared" si="536"/>
        <v>0</v>
      </c>
      <c r="BT775" s="255" t="str">
        <f t="shared" si="549"/>
        <v/>
      </c>
      <c r="BU775" s="350">
        <f t="shared" si="537"/>
        <v>0</v>
      </c>
      <c r="BV775" s="350">
        <f t="shared" si="538"/>
        <v>0</v>
      </c>
      <c r="BW775" s="350">
        <f t="shared" si="539"/>
        <v>0</v>
      </c>
      <c r="BX775" s="353">
        <f t="shared" si="540"/>
        <v>0</v>
      </c>
      <c r="BY775" s="246">
        <f t="shared" si="541"/>
        <v>0</v>
      </c>
      <c r="BZ775" s="243">
        <f t="shared" si="542"/>
        <v>0</v>
      </c>
      <c r="CA775" s="243">
        <f t="shared" si="543"/>
        <v>0</v>
      </c>
      <c r="CB775" s="247">
        <f t="shared" si="544"/>
        <v>0</v>
      </c>
      <c r="CC775" s="246">
        <f t="shared" si="545"/>
        <v>0</v>
      </c>
      <c r="CD775" s="243">
        <f t="shared" si="546"/>
        <v>0</v>
      </c>
      <c r="CE775" s="243">
        <f t="shared" si="547"/>
        <v>0</v>
      </c>
      <c r="CF775" s="243">
        <f t="shared" si="548"/>
        <v>0</v>
      </c>
    </row>
    <row r="776" spans="1:84" ht="20.100000000000001" customHeight="1" x14ac:dyDescent="0.15">
      <c r="A776" s="252">
        <f>IF(A775="",ROW()-3-COUNTBLANK($A$4:$A775),A775+1)</f>
        <v>773</v>
      </c>
      <c r="B776" s="253">
        <f>IF(A776="","",IF(B775="",ROW()-3-COUNTBLANK($B$4:$B775),B775+1))</f>
        <v>773</v>
      </c>
      <c r="C776" s="239" t="str">
        <f t="shared" si="513"/>
        <v>S</v>
      </c>
      <c r="D776" s="240"/>
      <c r="E776" s="241" t="str">
        <f>IF(D776="","",COUNTIF($D$4:D776,D776))</f>
        <v/>
      </c>
      <c r="F776" s="310" t="str">
        <f>IF(D776="","",VLOOKUP(D776,'様式A-2'!$B$10:$E$434,4,0))</f>
        <v/>
      </c>
      <c r="G776" s="241"/>
      <c r="H776" s="241"/>
      <c r="I776" s="241"/>
      <c r="J776" s="241"/>
      <c r="K776" s="241"/>
      <c r="L776" s="346"/>
      <c r="M776" s="346"/>
      <c r="N776" s="346"/>
      <c r="O776" s="346"/>
      <c r="P776" s="388"/>
      <c r="Q776" s="242">
        <f t="shared" si="514"/>
        <v>0</v>
      </c>
      <c r="R776" s="243">
        <f t="shared" si="515"/>
        <v>0</v>
      </c>
      <c r="S776" s="243" t="str">
        <f t="shared" si="516"/>
        <v/>
      </c>
      <c r="T776" s="241"/>
      <c r="U776" s="241" t="str">
        <f t="shared" si="517"/>
        <v/>
      </c>
      <c r="V776" s="241" t="str">
        <f t="shared" si="509"/>
        <v/>
      </c>
      <c r="W776" s="241"/>
      <c r="X776" s="241"/>
      <c r="Y776" s="241" t="str">
        <f t="shared" si="518"/>
        <v/>
      </c>
      <c r="Z776" s="241" t="str">
        <f t="shared" si="519"/>
        <v/>
      </c>
      <c r="AA776" s="241" t="str">
        <f t="shared" si="510"/>
        <v/>
      </c>
      <c r="AB776" s="241" t="str">
        <f t="shared" si="520"/>
        <v/>
      </c>
      <c r="AC776" s="241" t="str">
        <f t="shared" si="521"/>
        <v/>
      </c>
      <c r="AD776" s="241" t="str">
        <f t="shared" si="522"/>
        <v/>
      </c>
      <c r="AE776" s="241" t="str">
        <f t="shared" si="511"/>
        <v/>
      </c>
      <c r="AF776" s="241" t="str">
        <f t="shared" si="512"/>
        <v/>
      </c>
      <c r="AG776" s="241"/>
      <c r="AH776" s="242" t="str">
        <f t="shared" ref="AH776:AH839" si="550">IF(D776="","",J776&amp;"、"&amp;Q776&amp;AG776)</f>
        <v/>
      </c>
      <c r="AI776" s="242" t="str">
        <f t="shared" si="523"/>
        <v/>
      </c>
      <c r="BG776" s="245">
        <f t="shared" si="524"/>
        <v>0</v>
      </c>
      <c r="BH776" s="242">
        <f t="shared" si="525"/>
        <v>0</v>
      </c>
      <c r="BI776" s="242">
        <f t="shared" si="526"/>
        <v>0</v>
      </c>
      <c r="BJ776" s="242">
        <f t="shared" si="527"/>
        <v>0</v>
      </c>
      <c r="BK776" s="351">
        <f t="shared" si="528"/>
        <v>0</v>
      </c>
      <c r="BL776" s="246">
        <f t="shared" si="529"/>
        <v>0</v>
      </c>
      <c r="BM776" s="243">
        <f t="shared" si="530"/>
        <v>0</v>
      </c>
      <c r="BN776" s="243">
        <f t="shared" si="531"/>
        <v>0</v>
      </c>
      <c r="BO776" s="247">
        <f t="shared" si="532"/>
        <v>0</v>
      </c>
      <c r="BP776" s="248">
        <f t="shared" si="533"/>
        <v>0</v>
      </c>
      <c r="BQ776" s="243">
        <f t="shared" si="534"/>
        <v>0</v>
      </c>
      <c r="BR776" s="243">
        <f t="shared" si="535"/>
        <v>0</v>
      </c>
      <c r="BS776" s="249">
        <f t="shared" si="536"/>
        <v>0</v>
      </c>
      <c r="BT776" s="255" t="str">
        <f t="shared" si="549"/>
        <v/>
      </c>
      <c r="BU776" s="350">
        <f t="shared" si="537"/>
        <v>0</v>
      </c>
      <c r="BV776" s="350">
        <f t="shared" si="538"/>
        <v>0</v>
      </c>
      <c r="BW776" s="350">
        <f t="shared" si="539"/>
        <v>0</v>
      </c>
      <c r="BX776" s="353">
        <f t="shared" si="540"/>
        <v>0</v>
      </c>
      <c r="BY776" s="246">
        <f t="shared" si="541"/>
        <v>0</v>
      </c>
      <c r="BZ776" s="243">
        <f t="shared" si="542"/>
        <v>0</v>
      </c>
      <c r="CA776" s="243">
        <f t="shared" si="543"/>
        <v>0</v>
      </c>
      <c r="CB776" s="247">
        <f t="shared" si="544"/>
        <v>0</v>
      </c>
      <c r="CC776" s="246">
        <f t="shared" si="545"/>
        <v>0</v>
      </c>
      <c r="CD776" s="243">
        <f t="shared" si="546"/>
        <v>0</v>
      </c>
      <c r="CE776" s="243">
        <f t="shared" si="547"/>
        <v>0</v>
      </c>
      <c r="CF776" s="243">
        <f t="shared" si="548"/>
        <v>0</v>
      </c>
    </row>
    <row r="777" spans="1:84" ht="20.100000000000001" customHeight="1" x14ac:dyDescent="0.15">
      <c r="A777" s="252">
        <f>IF(A776="",ROW()-3-COUNTBLANK($A$4:$A776),A776+1)</f>
        <v>774</v>
      </c>
      <c r="B777" s="253">
        <f>IF(A777="","",IF(B776="",ROW()-3-COUNTBLANK($B$4:$B776),B776+1))</f>
        <v>774</v>
      </c>
      <c r="C777" s="239" t="str">
        <f t="shared" si="513"/>
        <v>S</v>
      </c>
      <c r="D777" s="240"/>
      <c r="E777" s="241" t="str">
        <f>IF(D777="","",COUNTIF($D$4:D777,D777))</f>
        <v/>
      </c>
      <c r="F777" s="310" t="str">
        <f>IF(D777="","",VLOOKUP(D777,'様式A-2'!$B$10:$E$434,4,0))</f>
        <v/>
      </c>
      <c r="G777" s="241"/>
      <c r="H777" s="241"/>
      <c r="I777" s="241"/>
      <c r="J777" s="241"/>
      <c r="K777" s="241"/>
      <c r="L777" s="346"/>
      <c r="M777" s="346"/>
      <c r="N777" s="346"/>
      <c r="O777" s="346"/>
      <c r="P777" s="388"/>
      <c r="Q777" s="242">
        <f t="shared" si="514"/>
        <v>0</v>
      </c>
      <c r="R777" s="243">
        <f t="shared" si="515"/>
        <v>0</v>
      </c>
      <c r="S777" s="243" t="str">
        <f t="shared" si="516"/>
        <v/>
      </c>
      <c r="T777" s="241"/>
      <c r="U777" s="241" t="str">
        <f t="shared" si="517"/>
        <v/>
      </c>
      <c r="V777" s="241" t="str">
        <f t="shared" si="509"/>
        <v/>
      </c>
      <c r="W777" s="241"/>
      <c r="X777" s="241"/>
      <c r="Y777" s="241" t="str">
        <f t="shared" si="518"/>
        <v/>
      </c>
      <c r="Z777" s="241" t="str">
        <f t="shared" si="519"/>
        <v/>
      </c>
      <c r="AA777" s="241" t="str">
        <f t="shared" si="510"/>
        <v/>
      </c>
      <c r="AB777" s="241" t="str">
        <f t="shared" si="520"/>
        <v/>
      </c>
      <c r="AC777" s="241" t="str">
        <f t="shared" si="521"/>
        <v/>
      </c>
      <c r="AD777" s="241" t="str">
        <f t="shared" si="522"/>
        <v/>
      </c>
      <c r="AE777" s="241" t="str">
        <f t="shared" si="511"/>
        <v/>
      </c>
      <c r="AF777" s="241" t="str">
        <f t="shared" si="512"/>
        <v/>
      </c>
      <c r="AG777" s="241"/>
      <c r="AH777" s="242" t="str">
        <f t="shared" si="550"/>
        <v/>
      </c>
      <c r="AI777" s="242" t="str">
        <f t="shared" si="523"/>
        <v/>
      </c>
      <c r="BG777" s="245">
        <f t="shared" si="524"/>
        <v>0</v>
      </c>
      <c r="BH777" s="242">
        <f t="shared" si="525"/>
        <v>0</v>
      </c>
      <c r="BI777" s="242">
        <f t="shared" si="526"/>
        <v>0</v>
      </c>
      <c r="BJ777" s="242">
        <f t="shared" si="527"/>
        <v>0</v>
      </c>
      <c r="BK777" s="351">
        <f t="shared" si="528"/>
        <v>0</v>
      </c>
      <c r="BL777" s="246">
        <f t="shared" si="529"/>
        <v>0</v>
      </c>
      <c r="BM777" s="243">
        <f t="shared" si="530"/>
        <v>0</v>
      </c>
      <c r="BN777" s="243">
        <f t="shared" si="531"/>
        <v>0</v>
      </c>
      <c r="BO777" s="247">
        <f t="shared" si="532"/>
        <v>0</v>
      </c>
      <c r="BP777" s="248">
        <f t="shared" si="533"/>
        <v>0</v>
      </c>
      <c r="BQ777" s="243">
        <f t="shared" si="534"/>
        <v>0</v>
      </c>
      <c r="BR777" s="243">
        <f t="shared" si="535"/>
        <v>0</v>
      </c>
      <c r="BS777" s="249">
        <f t="shared" si="536"/>
        <v>0</v>
      </c>
      <c r="BT777" s="255" t="str">
        <f t="shared" si="549"/>
        <v/>
      </c>
      <c r="BU777" s="350">
        <f t="shared" si="537"/>
        <v>0</v>
      </c>
      <c r="BV777" s="350">
        <f t="shared" si="538"/>
        <v>0</v>
      </c>
      <c r="BW777" s="350">
        <f t="shared" si="539"/>
        <v>0</v>
      </c>
      <c r="BX777" s="353">
        <f t="shared" si="540"/>
        <v>0</v>
      </c>
      <c r="BY777" s="246">
        <f t="shared" si="541"/>
        <v>0</v>
      </c>
      <c r="BZ777" s="243">
        <f t="shared" si="542"/>
        <v>0</v>
      </c>
      <c r="CA777" s="243">
        <f t="shared" si="543"/>
        <v>0</v>
      </c>
      <c r="CB777" s="247">
        <f t="shared" si="544"/>
        <v>0</v>
      </c>
      <c r="CC777" s="246">
        <f t="shared" si="545"/>
        <v>0</v>
      </c>
      <c r="CD777" s="243">
        <f t="shared" si="546"/>
        <v>0</v>
      </c>
      <c r="CE777" s="243">
        <f t="shared" si="547"/>
        <v>0</v>
      </c>
      <c r="CF777" s="243">
        <f t="shared" si="548"/>
        <v>0</v>
      </c>
    </row>
    <row r="778" spans="1:84" ht="20.100000000000001" customHeight="1" x14ac:dyDescent="0.15">
      <c r="A778" s="252">
        <f>IF(A777="",ROW()-3-COUNTBLANK($A$4:$A777),A777+1)</f>
        <v>775</v>
      </c>
      <c r="B778" s="253">
        <f>IF(A778="","",IF(B777="",ROW()-3-COUNTBLANK($B$4:$B777),B777+1))</f>
        <v>775</v>
      </c>
      <c r="C778" s="239" t="str">
        <f t="shared" si="513"/>
        <v>S</v>
      </c>
      <c r="D778" s="240"/>
      <c r="E778" s="241" t="str">
        <f>IF(D778="","",COUNTIF($D$4:D778,D778))</f>
        <v/>
      </c>
      <c r="F778" s="310" t="str">
        <f>IF(D778="","",VLOOKUP(D778,'様式A-2'!$B$10:$E$434,4,0))</f>
        <v/>
      </c>
      <c r="G778" s="241"/>
      <c r="H778" s="241"/>
      <c r="I778" s="241"/>
      <c r="J778" s="241"/>
      <c r="K778" s="241"/>
      <c r="L778" s="346"/>
      <c r="M778" s="346"/>
      <c r="N778" s="346"/>
      <c r="O778" s="346"/>
      <c r="P778" s="388"/>
      <c r="Q778" s="242">
        <f t="shared" si="514"/>
        <v>0</v>
      </c>
      <c r="R778" s="243">
        <f t="shared" si="515"/>
        <v>0</v>
      </c>
      <c r="S778" s="243" t="str">
        <f t="shared" si="516"/>
        <v/>
      </c>
      <c r="T778" s="241"/>
      <c r="U778" s="241" t="str">
        <f t="shared" si="517"/>
        <v/>
      </c>
      <c r="V778" s="241" t="str">
        <f t="shared" si="509"/>
        <v/>
      </c>
      <c r="W778" s="241"/>
      <c r="X778" s="241"/>
      <c r="Y778" s="241" t="str">
        <f t="shared" si="518"/>
        <v/>
      </c>
      <c r="Z778" s="241" t="str">
        <f t="shared" si="519"/>
        <v/>
      </c>
      <c r="AA778" s="241" t="str">
        <f t="shared" si="510"/>
        <v/>
      </c>
      <c r="AB778" s="241" t="str">
        <f t="shared" si="520"/>
        <v/>
      </c>
      <c r="AC778" s="241" t="str">
        <f t="shared" si="521"/>
        <v/>
      </c>
      <c r="AD778" s="241" t="str">
        <f t="shared" si="522"/>
        <v/>
      </c>
      <c r="AE778" s="241" t="str">
        <f t="shared" si="511"/>
        <v/>
      </c>
      <c r="AF778" s="241" t="str">
        <f t="shared" si="512"/>
        <v/>
      </c>
      <c r="AG778" s="241"/>
      <c r="AH778" s="242" t="str">
        <f t="shared" si="550"/>
        <v/>
      </c>
      <c r="AI778" s="242" t="str">
        <f t="shared" si="523"/>
        <v/>
      </c>
      <c r="BG778" s="245">
        <f t="shared" si="524"/>
        <v>0</v>
      </c>
      <c r="BH778" s="242">
        <f t="shared" si="525"/>
        <v>0</v>
      </c>
      <c r="BI778" s="242">
        <f t="shared" si="526"/>
        <v>0</v>
      </c>
      <c r="BJ778" s="242">
        <f t="shared" si="527"/>
        <v>0</v>
      </c>
      <c r="BK778" s="351">
        <f t="shared" si="528"/>
        <v>0</v>
      </c>
      <c r="BL778" s="246">
        <f t="shared" si="529"/>
        <v>0</v>
      </c>
      <c r="BM778" s="243">
        <f t="shared" si="530"/>
        <v>0</v>
      </c>
      <c r="BN778" s="243">
        <f t="shared" si="531"/>
        <v>0</v>
      </c>
      <c r="BO778" s="247">
        <f t="shared" si="532"/>
        <v>0</v>
      </c>
      <c r="BP778" s="248">
        <f t="shared" si="533"/>
        <v>0</v>
      </c>
      <c r="BQ778" s="243">
        <f t="shared" si="534"/>
        <v>0</v>
      </c>
      <c r="BR778" s="243">
        <f t="shared" si="535"/>
        <v>0</v>
      </c>
      <c r="BS778" s="249">
        <f t="shared" si="536"/>
        <v>0</v>
      </c>
      <c r="BT778" s="255" t="str">
        <f t="shared" si="549"/>
        <v/>
      </c>
      <c r="BU778" s="350">
        <f t="shared" si="537"/>
        <v>0</v>
      </c>
      <c r="BV778" s="350">
        <f t="shared" si="538"/>
        <v>0</v>
      </c>
      <c r="BW778" s="350">
        <f t="shared" si="539"/>
        <v>0</v>
      </c>
      <c r="BX778" s="353">
        <f t="shared" si="540"/>
        <v>0</v>
      </c>
      <c r="BY778" s="246">
        <f t="shared" si="541"/>
        <v>0</v>
      </c>
      <c r="BZ778" s="243">
        <f t="shared" si="542"/>
        <v>0</v>
      </c>
      <c r="CA778" s="243">
        <f t="shared" si="543"/>
        <v>0</v>
      </c>
      <c r="CB778" s="247">
        <f t="shared" si="544"/>
        <v>0</v>
      </c>
      <c r="CC778" s="246">
        <f t="shared" si="545"/>
        <v>0</v>
      </c>
      <c r="CD778" s="243">
        <f t="shared" si="546"/>
        <v>0</v>
      </c>
      <c r="CE778" s="243">
        <f t="shared" si="547"/>
        <v>0</v>
      </c>
      <c r="CF778" s="243">
        <f t="shared" si="548"/>
        <v>0</v>
      </c>
    </row>
    <row r="779" spans="1:84" ht="20.100000000000001" customHeight="1" x14ac:dyDescent="0.15">
      <c r="A779" s="252">
        <f>IF(A778="",ROW()-3-COUNTBLANK($A$4:$A778),A778+1)</f>
        <v>776</v>
      </c>
      <c r="B779" s="253">
        <f>IF(A779="","",IF(B778="",ROW()-3-COUNTBLANK($B$4:$B778),B778+1))</f>
        <v>776</v>
      </c>
      <c r="C779" s="239" t="str">
        <f t="shared" si="513"/>
        <v>S</v>
      </c>
      <c r="D779" s="240"/>
      <c r="E779" s="241" t="str">
        <f>IF(D779="","",COUNTIF($D$4:D779,D779))</f>
        <v/>
      </c>
      <c r="F779" s="310" t="str">
        <f>IF(D779="","",VLOOKUP(D779,'様式A-2'!$B$10:$E$434,4,0))</f>
        <v/>
      </c>
      <c r="G779" s="241"/>
      <c r="H779" s="241"/>
      <c r="I779" s="241"/>
      <c r="J779" s="241"/>
      <c r="K779" s="241"/>
      <c r="L779" s="346"/>
      <c r="M779" s="346"/>
      <c r="N779" s="346"/>
      <c r="O779" s="346"/>
      <c r="P779" s="388"/>
      <c r="Q779" s="242">
        <f t="shared" si="514"/>
        <v>0</v>
      </c>
      <c r="R779" s="243">
        <f t="shared" si="515"/>
        <v>0</v>
      </c>
      <c r="S779" s="243" t="str">
        <f t="shared" si="516"/>
        <v/>
      </c>
      <c r="T779" s="241"/>
      <c r="U779" s="241" t="str">
        <f t="shared" si="517"/>
        <v/>
      </c>
      <c r="V779" s="241" t="str">
        <f t="shared" si="509"/>
        <v/>
      </c>
      <c r="W779" s="241"/>
      <c r="X779" s="241"/>
      <c r="Y779" s="241" t="str">
        <f t="shared" si="518"/>
        <v/>
      </c>
      <c r="Z779" s="241" t="str">
        <f t="shared" si="519"/>
        <v/>
      </c>
      <c r="AA779" s="241" t="str">
        <f t="shared" si="510"/>
        <v/>
      </c>
      <c r="AB779" s="241" t="str">
        <f t="shared" si="520"/>
        <v/>
      </c>
      <c r="AC779" s="241" t="str">
        <f t="shared" si="521"/>
        <v/>
      </c>
      <c r="AD779" s="241" t="str">
        <f t="shared" si="522"/>
        <v/>
      </c>
      <c r="AE779" s="241" t="str">
        <f t="shared" si="511"/>
        <v/>
      </c>
      <c r="AF779" s="241" t="str">
        <f t="shared" si="512"/>
        <v/>
      </c>
      <c r="AG779" s="241"/>
      <c r="AH779" s="242" t="str">
        <f t="shared" si="550"/>
        <v/>
      </c>
      <c r="AI779" s="242" t="str">
        <f t="shared" si="523"/>
        <v/>
      </c>
      <c r="BG779" s="245">
        <f t="shared" si="524"/>
        <v>0</v>
      </c>
      <c r="BH779" s="242">
        <f t="shared" si="525"/>
        <v>0</v>
      </c>
      <c r="BI779" s="242">
        <f t="shared" si="526"/>
        <v>0</v>
      </c>
      <c r="BJ779" s="242">
        <f t="shared" si="527"/>
        <v>0</v>
      </c>
      <c r="BK779" s="351">
        <f t="shared" si="528"/>
        <v>0</v>
      </c>
      <c r="BL779" s="246">
        <f t="shared" si="529"/>
        <v>0</v>
      </c>
      <c r="BM779" s="243">
        <f t="shared" si="530"/>
        <v>0</v>
      </c>
      <c r="BN779" s="243">
        <f t="shared" si="531"/>
        <v>0</v>
      </c>
      <c r="BO779" s="247">
        <f t="shared" si="532"/>
        <v>0</v>
      </c>
      <c r="BP779" s="248">
        <f t="shared" si="533"/>
        <v>0</v>
      </c>
      <c r="BQ779" s="243">
        <f t="shared" si="534"/>
        <v>0</v>
      </c>
      <c r="BR779" s="243">
        <f t="shared" si="535"/>
        <v>0</v>
      </c>
      <c r="BS779" s="249">
        <f t="shared" si="536"/>
        <v>0</v>
      </c>
      <c r="BT779" s="255" t="str">
        <f t="shared" si="549"/>
        <v/>
      </c>
      <c r="BU779" s="350">
        <f t="shared" si="537"/>
        <v>0</v>
      </c>
      <c r="BV779" s="350">
        <f t="shared" si="538"/>
        <v>0</v>
      </c>
      <c r="BW779" s="350">
        <f t="shared" si="539"/>
        <v>0</v>
      </c>
      <c r="BX779" s="353">
        <f t="shared" si="540"/>
        <v>0</v>
      </c>
      <c r="BY779" s="246">
        <f t="shared" si="541"/>
        <v>0</v>
      </c>
      <c r="BZ779" s="243">
        <f t="shared" si="542"/>
        <v>0</v>
      </c>
      <c r="CA779" s="243">
        <f t="shared" si="543"/>
        <v>0</v>
      </c>
      <c r="CB779" s="247">
        <f t="shared" si="544"/>
        <v>0</v>
      </c>
      <c r="CC779" s="246">
        <f t="shared" si="545"/>
        <v>0</v>
      </c>
      <c r="CD779" s="243">
        <f t="shared" si="546"/>
        <v>0</v>
      </c>
      <c r="CE779" s="243">
        <f t="shared" si="547"/>
        <v>0</v>
      </c>
      <c r="CF779" s="243">
        <f t="shared" si="548"/>
        <v>0</v>
      </c>
    </row>
    <row r="780" spans="1:84" ht="20.100000000000001" customHeight="1" x14ac:dyDescent="0.15">
      <c r="A780" s="252">
        <f>IF(A779="",ROW()-3-COUNTBLANK($A$4:$A779),A779+1)</f>
        <v>777</v>
      </c>
      <c r="B780" s="253">
        <f>IF(A780="","",IF(B779="",ROW()-3-COUNTBLANK($B$4:$B779),B779+1))</f>
        <v>777</v>
      </c>
      <c r="C780" s="239" t="str">
        <f t="shared" si="513"/>
        <v>S</v>
      </c>
      <c r="D780" s="240"/>
      <c r="E780" s="241" t="str">
        <f>IF(D780="","",COUNTIF($D$4:D780,D780))</f>
        <v/>
      </c>
      <c r="F780" s="310" t="str">
        <f>IF(D780="","",VLOOKUP(D780,'様式A-2'!$B$10:$E$434,4,0))</f>
        <v/>
      </c>
      <c r="G780" s="241"/>
      <c r="H780" s="241"/>
      <c r="I780" s="241"/>
      <c r="J780" s="241"/>
      <c r="K780" s="241"/>
      <c r="L780" s="346"/>
      <c r="M780" s="346"/>
      <c r="N780" s="346"/>
      <c r="O780" s="346"/>
      <c r="P780" s="388"/>
      <c r="Q780" s="242">
        <f t="shared" si="514"/>
        <v>0</v>
      </c>
      <c r="R780" s="243">
        <f t="shared" si="515"/>
        <v>0</v>
      </c>
      <c r="S780" s="243" t="str">
        <f t="shared" si="516"/>
        <v/>
      </c>
      <c r="T780" s="241"/>
      <c r="U780" s="241" t="str">
        <f t="shared" si="517"/>
        <v/>
      </c>
      <c r="V780" s="241" t="str">
        <f t="shared" si="509"/>
        <v/>
      </c>
      <c r="W780" s="241"/>
      <c r="X780" s="241"/>
      <c r="Y780" s="241" t="str">
        <f t="shared" si="518"/>
        <v/>
      </c>
      <c r="Z780" s="241" t="str">
        <f t="shared" si="519"/>
        <v/>
      </c>
      <c r="AA780" s="241" t="str">
        <f t="shared" si="510"/>
        <v/>
      </c>
      <c r="AB780" s="241" t="str">
        <f t="shared" si="520"/>
        <v/>
      </c>
      <c r="AC780" s="241" t="str">
        <f t="shared" si="521"/>
        <v/>
      </c>
      <c r="AD780" s="241" t="str">
        <f t="shared" si="522"/>
        <v/>
      </c>
      <c r="AE780" s="241" t="str">
        <f t="shared" si="511"/>
        <v/>
      </c>
      <c r="AF780" s="241" t="str">
        <f t="shared" si="512"/>
        <v/>
      </c>
      <c r="AG780" s="241"/>
      <c r="AH780" s="242" t="str">
        <f t="shared" si="550"/>
        <v/>
      </c>
      <c r="AI780" s="242" t="str">
        <f t="shared" si="523"/>
        <v/>
      </c>
      <c r="BG780" s="245">
        <f t="shared" si="524"/>
        <v>0</v>
      </c>
      <c r="BH780" s="242">
        <f t="shared" si="525"/>
        <v>0</v>
      </c>
      <c r="BI780" s="242">
        <f t="shared" si="526"/>
        <v>0</v>
      </c>
      <c r="BJ780" s="242">
        <f t="shared" si="527"/>
        <v>0</v>
      </c>
      <c r="BK780" s="351">
        <f t="shared" si="528"/>
        <v>0</v>
      </c>
      <c r="BL780" s="246">
        <f t="shared" si="529"/>
        <v>0</v>
      </c>
      <c r="BM780" s="243">
        <f t="shared" si="530"/>
        <v>0</v>
      </c>
      <c r="BN780" s="243">
        <f t="shared" si="531"/>
        <v>0</v>
      </c>
      <c r="BO780" s="247">
        <f t="shared" si="532"/>
        <v>0</v>
      </c>
      <c r="BP780" s="248">
        <f t="shared" si="533"/>
        <v>0</v>
      </c>
      <c r="BQ780" s="243">
        <f t="shared" si="534"/>
        <v>0</v>
      </c>
      <c r="BR780" s="243">
        <f t="shared" si="535"/>
        <v>0</v>
      </c>
      <c r="BS780" s="249">
        <f t="shared" si="536"/>
        <v>0</v>
      </c>
      <c r="BT780" s="255" t="str">
        <f t="shared" si="549"/>
        <v/>
      </c>
      <c r="BU780" s="350">
        <f t="shared" si="537"/>
        <v>0</v>
      </c>
      <c r="BV780" s="350">
        <f t="shared" si="538"/>
        <v>0</v>
      </c>
      <c r="BW780" s="350">
        <f t="shared" si="539"/>
        <v>0</v>
      </c>
      <c r="BX780" s="353">
        <f t="shared" si="540"/>
        <v>0</v>
      </c>
      <c r="BY780" s="246">
        <f t="shared" si="541"/>
        <v>0</v>
      </c>
      <c r="BZ780" s="243">
        <f t="shared" si="542"/>
        <v>0</v>
      </c>
      <c r="CA780" s="243">
        <f t="shared" si="543"/>
        <v>0</v>
      </c>
      <c r="CB780" s="247">
        <f t="shared" si="544"/>
        <v>0</v>
      </c>
      <c r="CC780" s="246">
        <f t="shared" si="545"/>
        <v>0</v>
      </c>
      <c r="CD780" s="243">
        <f t="shared" si="546"/>
        <v>0</v>
      </c>
      <c r="CE780" s="243">
        <f t="shared" si="547"/>
        <v>0</v>
      </c>
      <c r="CF780" s="243">
        <f t="shared" si="548"/>
        <v>0</v>
      </c>
    </row>
    <row r="781" spans="1:84" ht="20.100000000000001" customHeight="1" x14ac:dyDescent="0.15">
      <c r="A781" s="252">
        <f>IF(A780="",ROW()-3-COUNTBLANK($A$4:$A780),A780+1)</f>
        <v>778</v>
      </c>
      <c r="B781" s="253">
        <f>IF(A781="","",IF(B780="",ROW()-3-COUNTBLANK($B$4:$B780),B780+1))</f>
        <v>778</v>
      </c>
      <c r="C781" s="239" t="str">
        <f t="shared" si="513"/>
        <v>S</v>
      </c>
      <c r="D781" s="240"/>
      <c r="E781" s="241" t="str">
        <f>IF(D781="","",COUNTIF($D$4:D781,D781))</f>
        <v/>
      </c>
      <c r="F781" s="310" t="str">
        <f>IF(D781="","",VLOOKUP(D781,'様式A-2'!$B$10:$E$434,4,0))</f>
        <v/>
      </c>
      <c r="G781" s="241"/>
      <c r="H781" s="241"/>
      <c r="I781" s="241"/>
      <c r="J781" s="241"/>
      <c r="K781" s="241"/>
      <c r="L781" s="346"/>
      <c r="M781" s="346"/>
      <c r="N781" s="346"/>
      <c r="O781" s="346"/>
      <c r="P781" s="388"/>
      <c r="Q781" s="242">
        <f t="shared" si="514"/>
        <v>0</v>
      </c>
      <c r="R781" s="243">
        <f t="shared" si="515"/>
        <v>0</v>
      </c>
      <c r="S781" s="243" t="str">
        <f t="shared" si="516"/>
        <v/>
      </c>
      <c r="T781" s="241"/>
      <c r="U781" s="241" t="str">
        <f t="shared" si="517"/>
        <v/>
      </c>
      <c r="V781" s="241" t="str">
        <f t="shared" si="509"/>
        <v/>
      </c>
      <c r="W781" s="241"/>
      <c r="X781" s="241"/>
      <c r="Y781" s="241" t="str">
        <f t="shared" si="518"/>
        <v/>
      </c>
      <c r="Z781" s="241" t="str">
        <f t="shared" si="519"/>
        <v/>
      </c>
      <c r="AA781" s="241" t="str">
        <f t="shared" si="510"/>
        <v/>
      </c>
      <c r="AB781" s="241" t="str">
        <f t="shared" si="520"/>
        <v/>
      </c>
      <c r="AC781" s="241" t="str">
        <f t="shared" si="521"/>
        <v/>
      </c>
      <c r="AD781" s="241" t="str">
        <f t="shared" si="522"/>
        <v/>
      </c>
      <c r="AE781" s="241" t="str">
        <f t="shared" si="511"/>
        <v/>
      </c>
      <c r="AF781" s="241" t="str">
        <f t="shared" si="512"/>
        <v/>
      </c>
      <c r="AG781" s="241"/>
      <c r="AH781" s="242" t="str">
        <f t="shared" si="550"/>
        <v/>
      </c>
      <c r="AI781" s="242" t="str">
        <f t="shared" si="523"/>
        <v/>
      </c>
      <c r="BG781" s="245">
        <f t="shared" si="524"/>
        <v>0</v>
      </c>
      <c r="BH781" s="242">
        <f t="shared" si="525"/>
        <v>0</v>
      </c>
      <c r="BI781" s="242">
        <f t="shared" si="526"/>
        <v>0</v>
      </c>
      <c r="BJ781" s="242">
        <f t="shared" si="527"/>
        <v>0</v>
      </c>
      <c r="BK781" s="351">
        <f t="shared" si="528"/>
        <v>0</v>
      </c>
      <c r="BL781" s="246">
        <f t="shared" si="529"/>
        <v>0</v>
      </c>
      <c r="BM781" s="243">
        <f t="shared" si="530"/>
        <v>0</v>
      </c>
      <c r="BN781" s="243">
        <f t="shared" si="531"/>
        <v>0</v>
      </c>
      <c r="BO781" s="247">
        <f t="shared" si="532"/>
        <v>0</v>
      </c>
      <c r="BP781" s="248">
        <f t="shared" si="533"/>
        <v>0</v>
      </c>
      <c r="BQ781" s="243">
        <f t="shared" si="534"/>
        <v>0</v>
      </c>
      <c r="BR781" s="243">
        <f t="shared" si="535"/>
        <v>0</v>
      </c>
      <c r="BS781" s="249">
        <f t="shared" si="536"/>
        <v>0</v>
      </c>
      <c r="BT781" s="255" t="str">
        <f t="shared" si="549"/>
        <v/>
      </c>
      <c r="BU781" s="350">
        <f t="shared" si="537"/>
        <v>0</v>
      </c>
      <c r="BV781" s="350">
        <f t="shared" si="538"/>
        <v>0</v>
      </c>
      <c r="BW781" s="350">
        <f t="shared" si="539"/>
        <v>0</v>
      </c>
      <c r="BX781" s="353">
        <f t="shared" si="540"/>
        <v>0</v>
      </c>
      <c r="BY781" s="246">
        <f t="shared" si="541"/>
        <v>0</v>
      </c>
      <c r="BZ781" s="243">
        <f t="shared" si="542"/>
        <v>0</v>
      </c>
      <c r="CA781" s="243">
        <f t="shared" si="543"/>
        <v>0</v>
      </c>
      <c r="CB781" s="247">
        <f t="shared" si="544"/>
        <v>0</v>
      </c>
      <c r="CC781" s="246">
        <f t="shared" si="545"/>
        <v>0</v>
      </c>
      <c r="CD781" s="243">
        <f t="shared" si="546"/>
        <v>0</v>
      </c>
      <c r="CE781" s="243">
        <f t="shared" si="547"/>
        <v>0</v>
      </c>
      <c r="CF781" s="243">
        <f t="shared" si="548"/>
        <v>0</v>
      </c>
    </row>
    <row r="782" spans="1:84" ht="20.100000000000001" customHeight="1" x14ac:dyDescent="0.15">
      <c r="A782" s="252">
        <f>IF(A781="",ROW()-3-COUNTBLANK($A$4:$A781),A781+1)</f>
        <v>779</v>
      </c>
      <c r="B782" s="253">
        <f>IF(A782="","",IF(B781="",ROW()-3-COUNTBLANK($B$4:$B781),B781+1))</f>
        <v>779</v>
      </c>
      <c r="C782" s="239" t="str">
        <f t="shared" si="513"/>
        <v>S</v>
      </c>
      <c r="D782" s="240"/>
      <c r="E782" s="241" t="str">
        <f>IF(D782="","",COUNTIF($D$4:D782,D782))</f>
        <v/>
      </c>
      <c r="F782" s="310" t="str">
        <f>IF(D782="","",VLOOKUP(D782,'様式A-2'!$B$10:$E$434,4,0))</f>
        <v/>
      </c>
      <c r="G782" s="241"/>
      <c r="H782" s="241"/>
      <c r="I782" s="241"/>
      <c r="J782" s="241"/>
      <c r="K782" s="241"/>
      <c r="L782" s="346"/>
      <c r="M782" s="346"/>
      <c r="N782" s="346"/>
      <c r="O782" s="346"/>
      <c r="P782" s="388"/>
      <c r="Q782" s="242">
        <f t="shared" si="514"/>
        <v>0</v>
      </c>
      <c r="R782" s="243">
        <f t="shared" si="515"/>
        <v>0</v>
      </c>
      <c r="S782" s="243" t="str">
        <f t="shared" si="516"/>
        <v/>
      </c>
      <c r="T782" s="241"/>
      <c r="U782" s="241" t="str">
        <f t="shared" si="517"/>
        <v/>
      </c>
      <c r="V782" s="241" t="str">
        <f t="shared" si="509"/>
        <v/>
      </c>
      <c r="W782" s="241"/>
      <c r="X782" s="241"/>
      <c r="Y782" s="241" t="str">
        <f t="shared" si="518"/>
        <v/>
      </c>
      <c r="Z782" s="241" t="str">
        <f t="shared" si="519"/>
        <v/>
      </c>
      <c r="AA782" s="241" t="str">
        <f t="shared" si="510"/>
        <v/>
      </c>
      <c r="AB782" s="241" t="str">
        <f t="shared" si="520"/>
        <v/>
      </c>
      <c r="AC782" s="241" t="str">
        <f t="shared" si="521"/>
        <v/>
      </c>
      <c r="AD782" s="241" t="str">
        <f t="shared" si="522"/>
        <v/>
      </c>
      <c r="AE782" s="241" t="str">
        <f t="shared" si="511"/>
        <v/>
      </c>
      <c r="AF782" s="241" t="str">
        <f t="shared" si="512"/>
        <v/>
      </c>
      <c r="AG782" s="241"/>
      <c r="AH782" s="242" t="str">
        <f t="shared" si="550"/>
        <v/>
      </c>
      <c r="AI782" s="242" t="str">
        <f t="shared" si="523"/>
        <v/>
      </c>
      <c r="BG782" s="245">
        <f t="shared" si="524"/>
        <v>0</v>
      </c>
      <c r="BH782" s="242">
        <f t="shared" si="525"/>
        <v>0</v>
      </c>
      <c r="BI782" s="242">
        <f t="shared" si="526"/>
        <v>0</v>
      </c>
      <c r="BJ782" s="242">
        <f t="shared" si="527"/>
        <v>0</v>
      </c>
      <c r="BK782" s="351">
        <f t="shared" si="528"/>
        <v>0</v>
      </c>
      <c r="BL782" s="246">
        <f t="shared" si="529"/>
        <v>0</v>
      </c>
      <c r="BM782" s="243">
        <f t="shared" si="530"/>
        <v>0</v>
      </c>
      <c r="BN782" s="243">
        <f t="shared" si="531"/>
        <v>0</v>
      </c>
      <c r="BO782" s="247">
        <f t="shared" si="532"/>
        <v>0</v>
      </c>
      <c r="BP782" s="248">
        <f t="shared" si="533"/>
        <v>0</v>
      </c>
      <c r="BQ782" s="243">
        <f t="shared" si="534"/>
        <v>0</v>
      </c>
      <c r="BR782" s="243">
        <f t="shared" si="535"/>
        <v>0</v>
      </c>
      <c r="BS782" s="249">
        <f t="shared" si="536"/>
        <v>0</v>
      </c>
      <c r="BT782" s="255" t="str">
        <f t="shared" si="549"/>
        <v/>
      </c>
      <c r="BU782" s="350">
        <f t="shared" si="537"/>
        <v>0</v>
      </c>
      <c r="BV782" s="350">
        <f t="shared" si="538"/>
        <v>0</v>
      </c>
      <c r="BW782" s="350">
        <f t="shared" si="539"/>
        <v>0</v>
      </c>
      <c r="BX782" s="353">
        <f t="shared" si="540"/>
        <v>0</v>
      </c>
      <c r="BY782" s="246">
        <f t="shared" si="541"/>
        <v>0</v>
      </c>
      <c r="BZ782" s="243">
        <f t="shared" si="542"/>
        <v>0</v>
      </c>
      <c r="CA782" s="243">
        <f t="shared" si="543"/>
        <v>0</v>
      </c>
      <c r="CB782" s="247">
        <f t="shared" si="544"/>
        <v>0</v>
      </c>
      <c r="CC782" s="246">
        <f t="shared" si="545"/>
        <v>0</v>
      </c>
      <c r="CD782" s="243">
        <f t="shared" si="546"/>
        <v>0</v>
      </c>
      <c r="CE782" s="243">
        <f t="shared" si="547"/>
        <v>0</v>
      </c>
      <c r="CF782" s="243">
        <f t="shared" si="548"/>
        <v>0</v>
      </c>
    </row>
    <row r="783" spans="1:84" ht="20.100000000000001" customHeight="1" x14ac:dyDescent="0.15">
      <c r="A783" s="252">
        <f>IF(A782="",ROW()-3-COUNTBLANK($A$4:$A782),A782+1)</f>
        <v>780</v>
      </c>
      <c r="B783" s="253">
        <f>IF(A783="","",IF(B782="",ROW()-3-COUNTBLANK($B$4:$B782),B782+1))</f>
        <v>780</v>
      </c>
      <c r="C783" s="239" t="str">
        <f t="shared" si="513"/>
        <v>S</v>
      </c>
      <c r="D783" s="240"/>
      <c r="E783" s="241" t="str">
        <f>IF(D783="","",COUNTIF($D$4:D783,D783))</f>
        <v/>
      </c>
      <c r="F783" s="310" t="str">
        <f>IF(D783="","",VLOOKUP(D783,'様式A-2'!$B$10:$E$434,4,0))</f>
        <v/>
      </c>
      <c r="G783" s="241"/>
      <c r="H783" s="241"/>
      <c r="I783" s="241"/>
      <c r="J783" s="241"/>
      <c r="K783" s="241"/>
      <c r="L783" s="346"/>
      <c r="M783" s="346"/>
      <c r="N783" s="346"/>
      <c r="O783" s="346"/>
      <c r="P783" s="388"/>
      <c r="Q783" s="242">
        <f t="shared" si="514"/>
        <v>0</v>
      </c>
      <c r="R783" s="243">
        <f t="shared" si="515"/>
        <v>0</v>
      </c>
      <c r="S783" s="243" t="str">
        <f t="shared" si="516"/>
        <v/>
      </c>
      <c r="T783" s="241"/>
      <c r="U783" s="241" t="str">
        <f t="shared" si="517"/>
        <v/>
      </c>
      <c r="V783" s="241" t="str">
        <f t="shared" ref="V783:V846" si="551">IF(D783="","",IF(U783="対策区分判定Ⅳ","Ⅳ",IF(U783="対策区分判定Ⅲ","Ⅲ",IF(OR(U783="対策区分判定Ⅱa",U783="対策区分判定Ⅱb"),"Ⅱ",IF(U783="対策区分判定Ⅰ","Ⅰ","－")))))</f>
        <v/>
      </c>
      <c r="W783" s="241"/>
      <c r="X783" s="241"/>
      <c r="Y783" s="241" t="str">
        <f t="shared" si="518"/>
        <v/>
      </c>
      <c r="Z783" s="241" t="str">
        <f t="shared" si="519"/>
        <v/>
      </c>
      <c r="AA783" s="241" t="str">
        <f t="shared" si="510"/>
        <v/>
      </c>
      <c r="AB783" s="241" t="str">
        <f t="shared" si="520"/>
        <v/>
      </c>
      <c r="AC783" s="241" t="str">
        <f t="shared" si="521"/>
        <v/>
      </c>
      <c r="AD783" s="241" t="str">
        <f t="shared" si="522"/>
        <v/>
      </c>
      <c r="AE783" s="241" t="str">
        <f t="shared" si="511"/>
        <v/>
      </c>
      <c r="AF783" s="241" t="str">
        <f t="shared" si="512"/>
        <v/>
      </c>
      <c r="AG783" s="241"/>
      <c r="AH783" s="242" t="str">
        <f t="shared" si="550"/>
        <v/>
      </c>
      <c r="AI783" s="242" t="str">
        <f t="shared" si="523"/>
        <v/>
      </c>
      <c r="BG783" s="245">
        <f t="shared" si="524"/>
        <v>0</v>
      </c>
      <c r="BH783" s="242">
        <f t="shared" si="525"/>
        <v>0</v>
      </c>
      <c r="BI783" s="242">
        <f t="shared" si="526"/>
        <v>0</v>
      </c>
      <c r="BJ783" s="242">
        <f t="shared" si="527"/>
        <v>0</v>
      </c>
      <c r="BK783" s="351">
        <f t="shared" si="528"/>
        <v>0</v>
      </c>
      <c r="BL783" s="246">
        <f t="shared" si="529"/>
        <v>0</v>
      </c>
      <c r="BM783" s="243">
        <f t="shared" si="530"/>
        <v>0</v>
      </c>
      <c r="BN783" s="243">
        <f t="shared" si="531"/>
        <v>0</v>
      </c>
      <c r="BO783" s="247">
        <f t="shared" si="532"/>
        <v>0</v>
      </c>
      <c r="BP783" s="248">
        <f t="shared" si="533"/>
        <v>0</v>
      </c>
      <c r="BQ783" s="243">
        <f t="shared" si="534"/>
        <v>0</v>
      </c>
      <c r="BR783" s="243">
        <f t="shared" si="535"/>
        <v>0</v>
      </c>
      <c r="BS783" s="249">
        <f t="shared" si="536"/>
        <v>0</v>
      </c>
      <c r="BT783" s="255" t="str">
        <f t="shared" si="549"/>
        <v/>
      </c>
      <c r="BU783" s="350">
        <f t="shared" si="537"/>
        <v>0</v>
      </c>
      <c r="BV783" s="350">
        <f t="shared" si="538"/>
        <v>0</v>
      </c>
      <c r="BW783" s="350">
        <f t="shared" si="539"/>
        <v>0</v>
      </c>
      <c r="BX783" s="353">
        <f t="shared" si="540"/>
        <v>0</v>
      </c>
      <c r="BY783" s="246">
        <f t="shared" si="541"/>
        <v>0</v>
      </c>
      <c r="BZ783" s="243">
        <f t="shared" si="542"/>
        <v>0</v>
      </c>
      <c r="CA783" s="243">
        <f t="shared" si="543"/>
        <v>0</v>
      </c>
      <c r="CB783" s="247">
        <f t="shared" si="544"/>
        <v>0</v>
      </c>
      <c r="CC783" s="246">
        <f t="shared" si="545"/>
        <v>0</v>
      </c>
      <c r="CD783" s="243">
        <f t="shared" si="546"/>
        <v>0</v>
      </c>
      <c r="CE783" s="243">
        <f t="shared" si="547"/>
        <v>0</v>
      </c>
      <c r="CF783" s="243">
        <f t="shared" si="548"/>
        <v>0</v>
      </c>
    </row>
    <row r="784" spans="1:84" ht="20.100000000000001" customHeight="1" x14ac:dyDescent="0.15">
      <c r="A784" s="252">
        <f>IF(A783="",ROW()-3-COUNTBLANK($A$4:$A783),A783+1)</f>
        <v>781</v>
      </c>
      <c r="B784" s="253">
        <f>IF(A784="","",IF(B783="",ROW()-3-COUNTBLANK($B$4:$B783),B783+1))</f>
        <v>781</v>
      </c>
      <c r="C784" s="239" t="str">
        <f t="shared" si="513"/>
        <v>S</v>
      </c>
      <c r="D784" s="240"/>
      <c r="E784" s="241" t="str">
        <f>IF(D784="","",COUNTIF($D$4:D784,D784))</f>
        <v/>
      </c>
      <c r="F784" s="310" t="str">
        <f>IF(D784="","",VLOOKUP(D784,'様式A-2'!$B$10:$E$434,4,0))</f>
        <v/>
      </c>
      <c r="G784" s="241"/>
      <c r="H784" s="241"/>
      <c r="I784" s="241"/>
      <c r="J784" s="241"/>
      <c r="K784" s="241"/>
      <c r="L784" s="346"/>
      <c r="M784" s="346"/>
      <c r="N784" s="346"/>
      <c r="O784" s="346"/>
      <c r="P784" s="388"/>
      <c r="Q784" s="242">
        <f t="shared" si="514"/>
        <v>0</v>
      </c>
      <c r="R784" s="243">
        <f t="shared" si="515"/>
        <v>0</v>
      </c>
      <c r="S784" s="243" t="str">
        <f t="shared" si="516"/>
        <v/>
      </c>
      <c r="T784" s="241"/>
      <c r="U784" s="241" t="str">
        <f t="shared" si="517"/>
        <v/>
      </c>
      <c r="V784" s="241" t="str">
        <f t="shared" si="551"/>
        <v/>
      </c>
      <c r="W784" s="241"/>
      <c r="X784" s="241"/>
      <c r="Y784" s="241" t="str">
        <f t="shared" si="518"/>
        <v/>
      </c>
      <c r="Z784" s="241" t="str">
        <f t="shared" si="519"/>
        <v/>
      </c>
      <c r="AA784" s="241" t="str">
        <f t="shared" si="510"/>
        <v/>
      </c>
      <c r="AB784" s="241" t="str">
        <f t="shared" si="520"/>
        <v/>
      </c>
      <c r="AC784" s="241" t="str">
        <f t="shared" si="521"/>
        <v/>
      </c>
      <c r="AD784" s="241" t="str">
        <f t="shared" si="522"/>
        <v/>
      </c>
      <c r="AE784" s="241" t="str">
        <f t="shared" si="511"/>
        <v/>
      </c>
      <c r="AF784" s="241" t="str">
        <f t="shared" si="512"/>
        <v/>
      </c>
      <c r="AG784" s="241"/>
      <c r="AH784" s="242" t="str">
        <f t="shared" si="550"/>
        <v/>
      </c>
      <c r="AI784" s="242" t="str">
        <f t="shared" si="523"/>
        <v/>
      </c>
      <c r="BG784" s="245">
        <f t="shared" si="524"/>
        <v>0</v>
      </c>
      <c r="BH784" s="242">
        <f t="shared" si="525"/>
        <v>0</v>
      </c>
      <c r="BI784" s="242">
        <f t="shared" si="526"/>
        <v>0</v>
      </c>
      <c r="BJ784" s="242">
        <f t="shared" si="527"/>
        <v>0</v>
      </c>
      <c r="BK784" s="351">
        <f t="shared" si="528"/>
        <v>0</v>
      </c>
      <c r="BL784" s="246">
        <f t="shared" si="529"/>
        <v>0</v>
      </c>
      <c r="BM784" s="243">
        <f t="shared" si="530"/>
        <v>0</v>
      </c>
      <c r="BN784" s="243">
        <f t="shared" si="531"/>
        <v>0</v>
      </c>
      <c r="BO784" s="247">
        <f t="shared" si="532"/>
        <v>0</v>
      </c>
      <c r="BP784" s="248">
        <f t="shared" si="533"/>
        <v>0</v>
      </c>
      <c r="BQ784" s="243">
        <f t="shared" si="534"/>
        <v>0</v>
      </c>
      <c r="BR784" s="243">
        <f t="shared" si="535"/>
        <v>0</v>
      </c>
      <c r="BS784" s="249">
        <f t="shared" si="536"/>
        <v>0</v>
      </c>
      <c r="BT784" s="255" t="str">
        <f t="shared" si="549"/>
        <v/>
      </c>
      <c r="BU784" s="350">
        <f t="shared" si="537"/>
        <v>0</v>
      </c>
      <c r="BV784" s="350">
        <f t="shared" si="538"/>
        <v>0</v>
      </c>
      <c r="BW784" s="350">
        <f t="shared" si="539"/>
        <v>0</v>
      </c>
      <c r="BX784" s="353">
        <f t="shared" si="540"/>
        <v>0</v>
      </c>
      <c r="BY784" s="246">
        <f t="shared" si="541"/>
        <v>0</v>
      </c>
      <c r="BZ784" s="243">
        <f t="shared" si="542"/>
        <v>0</v>
      </c>
      <c r="CA784" s="243">
        <f t="shared" si="543"/>
        <v>0</v>
      </c>
      <c r="CB784" s="247">
        <f t="shared" si="544"/>
        <v>0</v>
      </c>
      <c r="CC784" s="246">
        <f t="shared" si="545"/>
        <v>0</v>
      </c>
      <c r="CD784" s="243">
        <f t="shared" si="546"/>
        <v>0</v>
      </c>
      <c r="CE784" s="243">
        <f t="shared" si="547"/>
        <v>0</v>
      </c>
      <c r="CF784" s="243">
        <f t="shared" si="548"/>
        <v>0</v>
      </c>
    </row>
    <row r="785" spans="1:84" ht="20.100000000000001" customHeight="1" x14ac:dyDescent="0.15">
      <c r="A785" s="252">
        <f>IF(A784="",ROW()-3-COUNTBLANK($A$4:$A784),A784+1)</f>
        <v>782</v>
      </c>
      <c r="B785" s="253">
        <f>IF(A785="","",IF(B784="",ROW()-3-COUNTBLANK($B$4:$B784),B784+1))</f>
        <v>782</v>
      </c>
      <c r="C785" s="239" t="str">
        <f t="shared" si="513"/>
        <v>S</v>
      </c>
      <c r="D785" s="240"/>
      <c r="E785" s="241" t="str">
        <f>IF(D785="","",COUNTIF($D$4:D785,D785))</f>
        <v/>
      </c>
      <c r="F785" s="310" t="str">
        <f>IF(D785="","",VLOOKUP(D785,'様式A-2'!$B$10:$E$434,4,0))</f>
        <v/>
      </c>
      <c r="G785" s="241"/>
      <c r="H785" s="241"/>
      <c r="I785" s="241"/>
      <c r="J785" s="241"/>
      <c r="K785" s="241"/>
      <c r="L785" s="346"/>
      <c r="M785" s="346"/>
      <c r="N785" s="346"/>
      <c r="O785" s="346"/>
      <c r="P785" s="388"/>
      <c r="Q785" s="242">
        <f t="shared" si="514"/>
        <v>0</v>
      </c>
      <c r="R785" s="243">
        <f t="shared" si="515"/>
        <v>0</v>
      </c>
      <c r="S785" s="243" t="str">
        <f t="shared" si="516"/>
        <v/>
      </c>
      <c r="T785" s="241"/>
      <c r="U785" s="241" t="str">
        <f t="shared" si="517"/>
        <v/>
      </c>
      <c r="V785" s="241" t="str">
        <f t="shared" si="551"/>
        <v/>
      </c>
      <c r="W785" s="241"/>
      <c r="X785" s="241"/>
      <c r="Y785" s="241" t="str">
        <f t="shared" si="518"/>
        <v/>
      </c>
      <c r="Z785" s="241" t="str">
        <f t="shared" si="519"/>
        <v/>
      </c>
      <c r="AA785" s="241" t="str">
        <f t="shared" si="510"/>
        <v/>
      </c>
      <c r="AB785" s="241" t="str">
        <f t="shared" si="520"/>
        <v/>
      </c>
      <c r="AC785" s="241" t="str">
        <f t="shared" si="521"/>
        <v/>
      </c>
      <c r="AD785" s="241" t="str">
        <f t="shared" si="522"/>
        <v/>
      </c>
      <c r="AE785" s="241" t="str">
        <f t="shared" si="511"/>
        <v/>
      </c>
      <c r="AF785" s="241" t="str">
        <f t="shared" si="512"/>
        <v/>
      </c>
      <c r="AG785" s="241"/>
      <c r="AH785" s="242" t="str">
        <f t="shared" si="550"/>
        <v/>
      </c>
      <c r="AI785" s="242" t="str">
        <f t="shared" si="523"/>
        <v/>
      </c>
      <c r="BG785" s="245">
        <f t="shared" si="524"/>
        <v>0</v>
      </c>
      <c r="BH785" s="242">
        <f t="shared" si="525"/>
        <v>0</v>
      </c>
      <c r="BI785" s="242">
        <f t="shared" si="526"/>
        <v>0</v>
      </c>
      <c r="BJ785" s="242">
        <f t="shared" si="527"/>
        <v>0</v>
      </c>
      <c r="BK785" s="351">
        <f t="shared" si="528"/>
        <v>0</v>
      </c>
      <c r="BL785" s="246">
        <f t="shared" si="529"/>
        <v>0</v>
      </c>
      <c r="BM785" s="243">
        <f t="shared" si="530"/>
        <v>0</v>
      </c>
      <c r="BN785" s="243">
        <f t="shared" si="531"/>
        <v>0</v>
      </c>
      <c r="BO785" s="247">
        <f t="shared" si="532"/>
        <v>0</v>
      </c>
      <c r="BP785" s="248">
        <f t="shared" si="533"/>
        <v>0</v>
      </c>
      <c r="BQ785" s="243">
        <f t="shared" si="534"/>
        <v>0</v>
      </c>
      <c r="BR785" s="243">
        <f t="shared" si="535"/>
        <v>0</v>
      </c>
      <c r="BS785" s="249">
        <f t="shared" si="536"/>
        <v>0</v>
      </c>
      <c r="BT785" s="255" t="str">
        <f t="shared" si="549"/>
        <v/>
      </c>
      <c r="BU785" s="350">
        <f t="shared" si="537"/>
        <v>0</v>
      </c>
      <c r="BV785" s="350">
        <f t="shared" si="538"/>
        <v>0</v>
      </c>
      <c r="BW785" s="350">
        <f t="shared" si="539"/>
        <v>0</v>
      </c>
      <c r="BX785" s="353">
        <f t="shared" si="540"/>
        <v>0</v>
      </c>
      <c r="BY785" s="246">
        <f t="shared" si="541"/>
        <v>0</v>
      </c>
      <c r="BZ785" s="243">
        <f t="shared" si="542"/>
        <v>0</v>
      </c>
      <c r="CA785" s="243">
        <f t="shared" si="543"/>
        <v>0</v>
      </c>
      <c r="CB785" s="247">
        <f t="shared" si="544"/>
        <v>0</v>
      </c>
      <c r="CC785" s="246">
        <f t="shared" si="545"/>
        <v>0</v>
      </c>
      <c r="CD785" s="243">
        <f t="shared" si="546"/>
        <v>0</v>
      </c>
      <c r="CE785" s="243">
        <f t="shared" si="547"/>
        <v>0</v>
      </c>
      <c r="CF785" s="243">
        <f t="shared" si="548"/>
        <v>0</v>
      </c>
    </row>
    <row r="786" spans="1:84" ht="20.100000000000001" customHeight="1" x14ac:dyDescent="0.15">
      <c r="A786" s="252">
        <f>IF(A785="",ROW()-3-COUNTBLANK($A$4:$A785),A785+1)</f>
        <v>783</v>
      </c>
      <c r="B786" s="253">
        <f>IF(A786="","",IF(B785="",ROW()-3-COUNTBLANK($B$4:$B785),B785+1))</f>
        <v>783</v>
      </c>
      <c r="C786" s="239" t="str">
        <f t="shared" si="513"/>
        <v>S</v>
      </c>
      <c r="D786" s="240"/>
      <c r="E786" s="241" t="str">
        <f>IF(D786="","",COUNTIF($D$4:D786,D786))</f>
        <v/>
      </c>
      <c r="F786" s="310" t="str">
        <f>IF(D786="","",VLOOKUP(D786,'様式A-2'!$B$10:$E$434,4,0))</f>
        <v/>
      </c>
      <c r="G786" s="241"/>
      <c r="H786" s="241"/>
      <c r="I786" s="241"/>
      <c r="J786" s="241"/>
      <c r="K786" s="241"/>
      <c r="L786" s="346"/>
      <c r="M786" s="346"/>
      <c r="N786" s="346"/>
      <c r="O786" s="346"/>
      <c r="P786" s="388"/>
      <c r="Q786" s="242">
        <f t="shared" si="514"/>
        <v>0</v>
      </c>
      <c r="R786" s="243">
        <f t="shared" si="515"/>
        <v>0</v>
      </c>
      <c r="S786" s="243" t="str">
        <f t="shared" si="516"/>
        <v/>
      </c>
      <c r="T786" s="241"/>
      <c r="U786" s="241" t="str">
        <f t="shared" si="517"/>
        <v/>
      </c>
      <c r="V786" s="241" t="str">
        <f t="shared" si="551"/>
        <v/>
      </c>
      <c r="W786" s="241"/>
      <c r="X786" s="241"/>
      <c r="Y786" s="241" t="str">
        <f t="shared" si="518"/>
        <v/>
      </c>
      <c r="Z786" s="241" t="str">
        <f t="shared" si="519"/>
        <v/>
      </c>
      <c r="AA786" s="241" t="str">
        <f t="shared" si="510"/>
        <v/>
      </c>
      <c r="AB786" s="241" t="str">
        <f t="shared" si="520"/>
        <v/>
      </c>
      <c r="AC786" s="241" t="str">
        <f t="shared" si="521"/>
        <v/>
      </c>
      <c r="AD786" s="241" t="str">
        <f t="shared" si="522"/>
        <v/>
      </c>
      <c r="AE786" s="241" t="str">
        <f t="shared" si="511"/>
        <v/>
      </c>
      <c r="AF786" s="241" t="str">
        <f t="shared" si="512"/>
        <v/>
      </c>
      <c r="AG786" s="241"/>
      <c r="AH786" s="242" t="str">
        <f t="shared" si="550"/>
        <v/>
      </c>
      <c r="AI786" s="242" t="str">
        <f t="shared" si="523"/>
        <v/>
      </c>
      <c r="BG786" s="245">
        <f t="shared" si="524"/>
        <v>0</v>
      </c>
      <c r="BH786" s="242">
        <f t="shared" si="525"/>
        <v>0</v>
      </c>
      <c r="BI786" s="242">
        <f t="shared" si="526"/>
        <v>0</v>
      </c>
      <c r="BJ786" s="242">
        <f t="shared" si="527"/>
        <v>0</v>
      </c>
      <c r="BK786" s="351">
        <f t="shared" si="528"/>
        <v>0</v>
      </c>
      <c r="BL786" s="246">
        <f t="shared" si="529"/>
        <v>0</v>
      </c>
      <c r="BM786" s="243">
        <f t="shared" si="530"/>
        <v>0</v>
      </c>
      <c r="BN786" s="243">
        <f t="shared" si="531"/>
        <v>0</v>
      </c>
      <c r="BO786" s="247">
        <f t="shared" si="532"/>
        <v>0</v>
      </c>
      <c r="BP786" s="248">
        <f t="shared" si="533"/>
        <v>0</v>
      </c>
      <c r="BQ786" s="243">
        <f t="shared" si="534"/>
        <v>0</v>
      </c>
      <c r="BR786" s="243">
        <f t="shared" si="535"/>
        <v>0</v>
      </c>
      <c r="BS786" s="249">
        <f t="shared" si="536"/>
        <v>0</v>
      </c>
      <c r="BT786" s="255" t="str">
        <f t="shared" si="549"/>
        <v/>
      </c>
      <c r="BU786" s="350">
        <f t="shared" si="537"/>
        <v>0</v>
      </c>
      <c r="BV786" s="350">
        <f t="shared" si="538"/>
        <v>0</v>
      </c>
      <c r="BW786" s="350">
        <f t="shared" si="539"/>
        <v>0</v>
      </c>
      <c r="BX786" s="353">
        <f t="shared" si="540"/>
        <v>0</v>
      </c>
      <c r="BY786" s="246">
        <f t="shared" si="541"/>
        <v>0</v>
      </c>
      <c r="BZ786" s="243">
        <f t="shared" si="542"/>
        <v>0</v>
      </c>
      <c r="CA786" s="243">
        <f t="shared" si="543"/>
        <v>0</v>
      </c>
      <c r="CB786" s="247">
        <f t="shared" si="544"/>
        <v>0</v>
      </c>
      <c r="CC786" s="246">
        <f t="shared" si="545"/>
        <v>0</v>
      </c>
      <c r="CD786" s="243">
        <f t="shared" si="546"/>
        <v>0</v>
      </c>
      <c r="CE786" s="243">
        <f t="shared" si="547"/>
        <v>0</v>
      </c>
      <c r="CF786" s="243">
        <f t="shared" si="548"/>
        <v>0</v>
      </c>
    </row>
    <row r="787" spans="1:84" ht="20.100000000000001" customHeight="1" x14ac:dyDescent="0.15">
      <c r="A787" s="252">
        <f>IF(A786="",ROW()-3-COUNTBLANK($A$4:$A786),A786+1)</f>
        <v>784</v>
      </c>
      <c r="B787" s="253">
        <f>IF(A787="","",IF(B786="",ROW()-3-COUNTBLANK($B$4:$B786),B786+1))</f>
        <v>784</v>
      </c>
      <c r="C787" s="239" t="str">
        <f t="shared" si="513"/>
        <v>S</v>
      </c>
      <c r="D787" s="240"/>
      <c r="E787" s="241" t="str">
        <f>IF(D787="","",COUNTIF($D$4:D787,D787))</f>
        <v/>
      </c>
      <c r="F787" s="310" t="str">
        <f>IF(D787="","",VLOOKUP(D787,'様式A-2'!$B$10:$E$434,4,0))</f>
        <v/>
      </c>
      <c r="G787" s="241"/>
      <c r="H787" s="241"/>
      <c r="I787" s="241"/>
      <c r="J787" s="241"/>
      <c r="K787" s="241"/>
      <c r="L787" s="346"/>
      <c r="M787" s="346"/>
      <c r="N787" s="346"/>
      <c r="O787" s="346"/>
      <c r="P787" s="388"/>
      <c r="Q787" s="242">
        <f t="shared" si="514"/>
        <v>0</v>
      </c>
      <c r="R787" s="243">
        <f t="shared" si="515"/>
        <v>0</v>
      </c>
      <c r="S787" s="243" t="str">
        <f t="shared" si="516"/>
        <v/>
      </c>
      <c r="T787" s="241"/>
      <c r="U787" s="241" t="str">
        <f t="shared" si="517"/>
        <v/>
      </c>
      <c r="V787" s="241" t="str">
        <f t="shared" si="551"/>
        <v/>
      </c>
      <c r="W787" s="241"/>
      <c r="X787" s="241"/>
      <c r="Y787" s="241" t="str">
        <f t="shared" si="518"/>
        <v/>
      </c>
      <c r="Z787" s="241" t="str">
        <f t="shared" si="519"/>
        <v/>
      </c>
      <c r="AA787" s="241" t="str">
        <f t="shared" si="510"/>
        <v/>
      </c>
      <c r="AB787" s="241" t="str">
        <f t="shared" si="520"/>
        <v/>
      </c>
      <c r="AC787" s="241" t="str">
        <f t="shared" si="521"/>
        <v/>
      </c>
      <c r="AD787" s="241" t="str">
        <f t="shared" si="522"/>
        <v/>
      </c>
      <c r="AE787" s="241" t="str">
        <f t="shared" si="511"/>
        <v/>
      </c>
      <c r="AF787" s="241" t="str">
        <f t="shared" si="512"/>
        <v/>
      </c>
      <c r="AG787" s="241"/>
      <c r="AH787" s="242" t="str">
        <f t="shared" si="550"/>
        <v/>
      </c>
      <c r="AI787" s="242" t="str">
        <f t="shared" si="523"/>
        <v/>
      </c>
      <c r="BG787" s="245">
        <f t="shared" si="524"/>
        <v>0</v>
      </c>
      <c r="BH787" s="242">
        <f t="shared" si="525"/>
        <v>0</v>
      </c>
      <c r="BI787" s="242">
        <f t="shared" si="526"/>
        <v>0</v>
      </c>
      <c r="BJ787" s="242">
        <f t="shared" si="527"/>
        <v>0</v>
      </c>
      <c r="BK787" s="351">
        <f t="shared" si="528"/>
        <v>0</v>
      </c>
      <c r="BL787" s="246">
        <f t="shared" si="529"/>
        <v>0</v>
      </c>
      <c r="BM787" s="243">
        <f t="shared" si="530"/>
        <v>0</v>
      </c>
      <c r="BN787" s="243">
        <f t="shared" si="531"/>
        <v>0</v>
      </c>
      <c r="BO787" s="247">
        <f t="shared" si="532"/>
        <v>0</v>
      </c>
      <c r="BP787" s="248">
        <f t="shared" si="533"/>
        <v>0</v>
      </c>
      <c r="BQ787" s="243">
        <f t="shared" si="534"/>
        <v>0</v>
      </c>
      <c r="BR787" s="243">
        <f t="shared" si="535"/>
        <v>0</v>
      </c>
      <c r="BS787" s="249">
        <f t="shared" si="536"/>
        <v>0</v>
      </c>
      <c r="BT787" s="255" t="str">
        <f t="shared" si="549"/>
        <v/>
      </c>
      <c r="BU787" s="350">
        <f t="shared" si="537"/>
        <v>0</v>
      </c>
      <c r="BV787" s="350">
        <f t="shared" si="538"/>
        <v>0</v>
      </c>
      <c r="BW787" s="350">
        <f t="shared" si="539"/>
        <v>0</v>
      </c>
      <c r="BX787" s="353">
        <f t="shared" si="540"/>
        <v>0</v>
      </c>
      <c r="BY787" s="246">
        <f t="shared" si="541"/>
        <v>0</v>
      </c>
      <c r="BZ787" s="243">
        <f t="shared" si="542"/>
        <v>0</v>
      </c>
      <c r="CA787" s="243">
        <f t="shared" si="543"/>
        <v>0</v>
      </c>
      <c r="CB787" s="247">
        <f t="shared" si="544"/>
        <v>0</v>
      </c>
      <c r="CC787" s="246">
        <f t="shared" si="545"/>
        <v>0</v>
      </c>
      <c r="CD787" s="243">
        <f t="shared" si="546"/>
        <v>0</v>
      </c>
      <c r="CE787" s="243">
        <f t="shared" si="547"/>
        <v>0</v>
      </c>
      <c r="CF787" s="243">
        <f t="shared" si="548"/>
        <v>0</v>
      </c>
    </row>
    <row r="788" spans="1:84" ht="20.100000000000001" customHeight="1" x14ac:dyDescent="0.15">
      <c r="A788" s="252">
        <f>IF(A787="",ROW()-3-COUNTBLANK($A$4:$A787),A787+1)</f>
        <v>785</v>
      </c>
      <c r="B788" s="253">
        <f>IF(A788="","",IF(B787="",ROW()-3-COUNTBLANK($B$4:$B787),B787+1))</f>
        <v>785</v>
      </c>
      <c r="C788" s="239" t="str">
        <f t="shared" si="513"/>
        <v>S</v>
      </c>
      <c r="D788" s="240"/>
      <c r="E788" s="241" t="str">
        <f>IF(D788="","",COUNTIF($D$4:D788,D788))</f>
        <v/>
      </c>
      <c r="F788" s="310" t="str">
        <f>IF(D788="","",VLOOKUP(D788,'様式A-2'!$B$10:$E$434,4,0))</f>
        <v/>
      </c>
      <c r="G788" s="241"/>
      <c r="H788" s="241"/>
      <c r="I788" s="241"/>
      <c r="J788" s="241"/>
      <c r="K788" s="241"/>
      <c r="L788" s="346"/>
      <c r="M788" s="346"/>
      <c r="N788" s="346"/>
      <c r="O788" s="346"/>
      <c r="P788" s="388"/>
      <c r="Q788" s="242">
        <f t="shared" si="514"/>
        <v>0</v>
      </c>
      <c r="R788" s="243">
        <f t="shared" si="515"/>
        <v>0</v>
      </c>
      <c r="S788" s="243" t="str">
        <f t="shared" si="516"/>
        <v/>
      </c>
      <c r="T788" s="241"/>
      <c r="U788" s="241" t="str">
        <f t="shared" si="517"/>
        <v/>
      </c>
      <c r="V788" s="241" t="str">
        <f t="shared" si="551"/>
        <v/>
      </c>
      <c r="W788" s="241"/>
      <c r="X788" s="241"/>
      <c r="Y788" s="241" t="str">
        <f t="shared" si="518"/>
        <v/>
      </c>
      <c r="Z788" s="241" t="str">
        <f t="shared" si="519"/>
        <v/>
      </c>
      <c r="AA788" s="241" t="str">
        <f t="shared" si="510"/>
        <v/>
      </c>
      <c r="AB788" s="241" t="str">
        <f t="shared" si="520"/>
        <v/>
      </c>
      <c r="AC788" s="241" t="str">
        <f t="shared" si="521"/>
        <v/>
      </c>
      <c r="AD788" s="241" t="str">
        <f t="shared" si="522"/>
        <v/>
      </c>
      <c r="AE788" s="241" t="str">
        <f t="shared" si="511"/>
        <v/>
      </c>
      <c r="AF788" s="241" t="str">
        <f t="shared" si="512"/>
        <v/>
      </c>
      <c r="AG788" s="241"/>
      <c r="AH788" s="242" t="str">
        <f t="shared" si="550"/>
        <v/>
      </c>
      <c r="AI788" s="242" t="str">
        <f t="shared" si="523"/>
        <v/>
      </c>
      <c r="BG788" s="245">
        <f t="shared" si="524"/>
        <v>0</v>
      </c>
      <c r="BH788" s="242">
        <f t="shared" si="525"/>
        <v>0</v>
      </c>
      <c r="BI788" s="242">
        <f t="shared" si="526"/>
        <v>0</v>
      </c>
      <c r="BJ788" s="242">
        <f t="shared" si="527"/>
        <v>0</v>
      </c>
      <c r="BK788" s="351">
        <f t="shared" si="528"/>
        <v>0</v>
      </c>
      <c r="BL788" s="246">
        <f t="shared" si="529"/>
        <v>0</v>
      </c>
      <c r="BM788" s="243">
        <f t="shared" si="530"/>
        <v>0</v>
      </c>
      <c r="BN788" s="243">
        <f t="shared" si="531"/>
        <v>0</v>
      </c>
      <c r="BO788" s="247">
        <f t="shared" si="532"/>
        <v>0</v>
      </c>
      <c r="BP788" s="248">
        <f t="shared" si="533"/>
        <v>0</v>
      </c>
      <c r="BQ788" s="243">
        <f t="shared" si="534"/>
        <v>0</v>
      </c>
      <c r="BR788" s="243">
        <f t="shared" si="535"/>
        <v>0</v>
      </c>
      <c r="BS788" s="249">
        <f t="shared" si="536"/>
        <v>0</v>
      </c>
      <c r="BT788" s="255" t="str">
        <f t="shared" si="549"/>
        <v/>
      </c>
      <c r="BU788" s="350">
        <f t="shared" si="537"/>
        <v>0</v>
      </c>
      <c r="BV788" s="350">
        <f t="shared" si="538"/>
        <v>0</v>
      </c>
      <c r="BW788" s="350">
        <f t="shared" si="539"/>
        <v>0</v>
      </c>
      <c r="BX788" s="353">
        <f t="shared" si="540"/>
        <v>0</v>
      </c>
      <c r="BY788" s="246">
        <f t="shared" si="541"/>
        <v>0</v>
      </c>
      <c r="BZ788" s="243">
        <f t="shared" si="542"/>
        <v>0</v>
      </c>
      <c r="CA788" s="243">
        <f t="shared" si="543"/>
        <v>0</v>
      </c>
      <c r="CB788" s="247">
        <f t="shared" si="544"/>
        <v>0</v>
      </c>
      <c r="CC788" s="246">
        <f t="shared" si="545"/>
        <v>0</v>
      </c>
      <c r="CD788" s="243">
        <f t="shared" si="546"/>
        <v>0</v>
      </c>
      <c r="CE788" s="243">
        <f t="shared" si="547"/>
        <v>0</v>
      </c>
      <c r="CF788" s="243">
        <f t="shared" si="548"/>
        <v>0</v>
      </c>
    </row>
    <row r="789" spans="1:84" ht="20.100000000000001" customHeight="1" x14ac:dyDescent="0.15">
      <c r="A789" s="252">
        <f>IF(A788="",ROW()-3-COUNTBLANK($A$4:$A788),A788+1)</f>
        <v>786</v>
      </c>
      <c r="B789" s="253">
        <f>IF(A789="","",IF(B788="",ROW()-3-COUNTBLANK($B$4:$B788),B788+1))</f>
        <v>786</v>
      </c>
      <c r="C789" s="239" t="str">
        <f t="shared" si="513"/>
        <v>S</v>
      </c>
      <c r="D789" s="240"/>
      <c r="E789" s="241" t="str">
        <f>IF(D789="","",COUNTIF($D$4:D789,D789))</f>
        <v/>
      </c>
      <c r="F789" s="310" t="str">
        <f>IF(D789="","",VLOOKUP(D789,'様式A-2'!$B$10:$E$434,4,0))</f>
        <v/>
      </c>
      <c r="G789" s="241"/>
      <c r="H789" s="241"/>
      <c r="I789" s="241"/>
      <c r="J789" s="241"/>
      <c r="K789" s="241"/>
      <c r="L789" s="346"/>
      <c r="M789" s="346"/>
      <c r="N789" s="346"/>
      <c r="O789" s="346"/>
      <c r="P789" s="388"/>
      <c r="Q789" s="242">
        <f t="shared" si="514"/>
        <v>0</v>
      </c>
      <c r="R789" s="243">
        <f t="shared" si="515"/>
        <v>0</v>
      </c>
      <c r="S789" s="243" t="str">
        <f t="shared" si="516"/>
        <v/>
      </c>
      <c r="T789" s="241"/>
      <c r="U789" s="241" t="str">
        <f t="shared" si="517"/>
        <v/>
      </c>
      <c r="V789" s="241" t="str">
        <f t="shared" si="551"/>
        <v/>
      </c>
      <c r="W789" s="241"/>
      <c r="X789" s="241"/>
      <c r="Y789" s="241" t="str">
        <f t="shared" si="518"/>
        <v/>
      </c>
      <c r="Z789" s="241" t="str">
        <f t="shared" si="519"/>
        <v/>
      </c>
      <c r="AA789" s="241" t="str">
        <f t="shared" si="510"/>
        <v/>
      </c>
      <c r="AB789" s="241" t="str">
        <f t="shared" si="520"/>
        <v/>
      </c>
      <c r="AC789" s="241" t="str">
        <f t="shared" si="521"/>
        <v/>
      </c>
      <c r="AD789" s="241" t="str">
        <f t="shared" si="522"/>
        <v/>
      </c>
      <c r="AE789" s="241" t="str">
        <f t="shared" si="511"/>
        <v/>
      </c>
      <c r="AF789" s="241" t="str">
        <f t="shared" si="512"/>
        <v/>
      </c>
      <c r="AG789" s="241"/>
      <c r="AH789" s="242" t="str">
        <f t="shared" si="550"/>
        <v/>
      </c>
      <c r="AI789" s="242" t="str">
        <f t="shared" si="523"/>
        <v/>
      </c>
      <c r="BG789" s="245">
        <f t="shared" si="524"/>
        <v>0</v>
      </c>
      <c r="BH789" s="242">
        <f t="shared" si="525"/>
        <v>0</v>
      </c>
      <c r="BI789" s="242">
        <f t="shared" si="526"/>
        <v>0</v>
      </c>
      <c r="BJ789" s="242">
        <f t="shared" si="527"/>
        <v>0</v>
      </c>
      <c r="BK789" s="351">
        <f t="shared" si="528"/>
        <v>0</v>
      </c>
      <c r="BL789" s="246">
        <f t="shared" si="529"/>
        <v>0</v>
      </c>
      <c r="BM789" s="243">
        <f t="shared" si="530"/>
        <v>0</v>
      </c>
      <c r="BN789" s="243">
        <f t="shared" si="531"/>
        <v>0</v>
      </c>
      <c r="BO789" s="247">
        <f t="shared" si="532"/>
        <v>0</v>
      </c>
      <c r="BP789" s="248">
        <f t="shared" si="533"/>
        <v>0</v>
      </c>
      <c r="BQ789" s="243">
        <f t="shared" si="534"/>
        <v>0</v>
      </c>
      <c r="BR789" s="243">
        <f t="shared" si="535"/>
        <v>0</v>
      </c>
      <c r="BS789" s="249">
        <f t="shared" si="536"/>
        <v>0</v>
      </c>
      <c r="BT789" s="255" t="str">
        <f t="shared" si="549"/>
        <v/>
      </c>
      <c r="BU789" s="350">
        <f t="shared" si="537"/>
        <v>0</v>
      </c>
      <c r="BV789" s="350">
        <f t="shared" si="538"/>
        <v>0</v>
      </c>
      <c r="BW789" s="350">
        <f t="shared" si="539"/>
        <v>0</v>
      </c>
      <c r="BX789" s="353">
        <f t="shared" si="540"/>
        <v>0</v>
      </c>
      <c r="BY789" s="246">
        <f t="shared" si="541"/>
        <v>0</v>
      </c>
      <c r="BZ789" s="243">
        <f t="shared" si="542"/>
        <v>0</v>
      </c>
      <c r="CA789" s="243">
        <f t="shared" si="543"/>
        <v>0</v>
      </c>
      <c r="CB789" s="247">
        <f t="shared" si="544"/>
        <v>0</v>
      </c>
      <c r="CC789" s="246">
        <f t="shared" si="545"/>
        <v>0</v>
      </c>
      <c r="CD789" s="243">
        <f t="shared" si="546"/>
        <v>0</v>
      </c>
      <c r="CE789" s="243">
        <f t="shared" si="547"/>
        <v>0</v>
      </c>
      <c r="CF789" s="243">
        <f t="shared" si="548"/>
        <v>0</v>
      </c>
    </row>
    <row r="790" spans="1:84" ht="20.100000000000001" customHeight="1" x14ac:dyDescent="0.15">
      <c r="A790" s="252">
        <f>IF(A789="",ROW()-3-COUNTBLANK($A$4:$A789),A789+1)</f>
        <v>787</v>
      </c>
      <c r="B790" s="253">
        <f>IF(A790="","",IF(B789="",ROW()-3-COUNTBLANK($B$4:$B789),B789+1))</f>
        <v>787</v>
      </c>
      <c r="C790" s="239" t="str">
        <f t="shared" si="513"/>
        <v>S</v>
      </c>
      <c r="D790" s="240"/>
      <c r="E790" s="241" t="str">
        <f>IF(D790="","",COUNTIF($D$4:D790,D790))</f>
        <v/>
      </c>
      <c r="F790" s="310" t="str">
        <f>IF(D790="","",VLOOKUP(D790,'様式A-2'!$B$10:$E$434,4,0))</f>
        <v/>
      </c>
      <c r="G790" s="241"/>
      <c r="H790" s="241"/>
      <c r="I790" s="241"/>
      <c r="J790" s="241"/>
      <c r="K790" s="241"/>
      <c r="L790" s="346"/>
      <c r="M790" s="346"/>
      <c r="N790" s="346"/>
      <c r="O790" s="346"/>
      <c r="P790" s="388"/>
      <c r="Q790" s="242">
        <f t="shared" si="514"/>
        <v>0</v>
      </c>
      <c r="R790" s="243">
        <f t="shared" si="515"/>
        <v>0</v>
      </c>
      <c r="S790" s="243" t="str">
        <f t="shared" si="516"/>
        <v/>
      </c>
      <c r="T790" s="241"/>
      <c r="U790" s="241" t="str">
        <f t="shared" si="517"/>
        <v/>
      </c>
      <c r="V790" s="241" t="str">
        <f t="shared" si="551"/>
        <v/>
      </c>
      <c r="W790" s="241"/>
      <c r="X790" s="241"/>
      <c r="Y790" s="241" t="str">
        <f t="shared" si="518"/>
        <v/>
      </c>
      <c r="Z790" s="241" t="str">
        <f t="shared" si="519"/>
        <v/>
      </c>
      <c r="AA790" s="241" t="str">
        <f t="shared" si="510"/>
        <v/>
      </c>
      <c r="AB790" s="241" t="str">
        <f t="shared" si="520"/>
        <v/>
      </c>
      <c r="AC790" s="241" t="str">
        <f t="shared" si="521"/>
        <v/>
      </c>
      <c r="AD790" s="241" t="str">
        <f t="shared" si="522"/>
        <v/>
      </c>
      <c r="AE790" s="241" t="str">
        <f t="shared" si="511"/>
        <v/>
      </c>
      <c r="AF790" s="241" t="str">
        <f t="shared" si="512"/>
        <v/>
      </c>
      <c r="AG790" s="241"/>
      <c r="AH790" s="242" t="str">
        <f t="shared" si="550"/>
        <v/>
      </c>
      <c r="AI790" s="242" t="str">
        <f t="shared" si="523"/>
        <v/>
      </c>
      <c r="BG790" s="245">
        <f t="shared" si="524"/>
        <v>0</v>
      </c>
      <c r="BH790" s="242">
        <f t="shared" si="525"/>
        <v>0</v>
      </c>
      <c r="BI790" s="242">
        <f t="shared" si="526"/>
        <v>0</v>
      </c>
      <c r="BJ790" s="242">
        <f t="shared" si="527"/>
        <v>0</v>
      </c>
      <c r="BK790" s="351">
        <f t="shared" si="528"/>
        <v>0</v>
      </c>
      <c r="BL790" s="246">
        <f t="shared" si="529"/>
        <v>0</v>
      </c>
      <c r="BM790" s="243">
        <f t="shared" si="530"/>
        <v>0</v>
      </c>
      <c r="BN790" s="243">
        <f t="shared" si="531"/>
        <v>0</v>
      </c>
      <c r="BO790" s="247">
        <f t="shared" si="532"/>
        <v>0</v>
      </c>
      <c r="BP790" s="248">
        <f t="shared" si="533"/>
        <v>0</v>
      </c>
      <c r="BQ790" s="243">
        <f t="shared" si="534"/>
        <v>0</v>
      </c>
      <c r="BR790" s="243">
        <f t="shared" si="535"/>
        <v>0</v>
      </c>
      <c r="BS790" s="249">
        <f t="shared" si="536"/>
        <v>0</v>
      </c>
      <c r="BT790" s="255" t="str">
        <f t="shared" si="549"/>
        <v/>
      </c>
      <c r="BU790" s="350">
        <f t="shared" si="537"/>
        <v>0</v>
      </c>
      <c r="BV790" s="350">
        <f t="shared" si="538"/>
        <v>0</v>
      </c>
      <c r="BW790" s="350">
        <f t="shared" si="539"/>
        <v>0</v>
      </c>
      <c r="BX790" s="353">
        <f t="shared" si="540"/>
        <v>0</v>
      </c>
      <c r="BY790" s="246">
        <f t="shared" si="541"/>
        <v>0</v>
      </c>
      <c r="BZ790" s="243">
        <f t="shared" si="542"/>
        <v>0</v>
      </c>
      <c r="CA790" s="243">
        <f t="shared" si="543"/>
        <v>0</v>
      </c>
      <c r="CB790" s="247">
        <f t="shared" si="544"/>
        <v>0</v>
      </c>
      <c r="CC790" s="246">
        <f t="shared" si="545"/>
        <v>0</v>
      </c>
      <c r="CD790" s="243">
        <f t="shared" si="546"/>
        <v>0</v>
      </c>
      <c r="CE790" s="243">
        <f t="shared" si="547"/>
        <v>0</v>
      </c>
      <c r="CF790" s="243">
        <f t="shared" si="548"/>
        <v>0</v>
      </c>
    </row>
    <row r="791" spans="1:84" ht="20.100000000000001" customHeight="1" x14ac:dyDescent="0.15">
      <c r="A791" s="252">
        <f>IF(A790="",ROW()-3-COUNTBLANK($A$4:$A790),A790+1)</f>
        <v>788</v>
      </c>
      <c r="B791" s="253">
        <f>IF(A791="","",IF(B790="",ROW()-3-COUNTBLANK($B$4:$B790),B790+1))</f>
        <v>788</v>
      </c>
      <c r="C791" s="239" t="str">
        <f t="shared" si="513"/>
        <v>S</v>
      </c>
      <c r="D791" s="240"/>
      <c r="E791" s="241" t="str">
        <f>IF(D791="","",COUNTIF($D$4:D791,D791))</f>
        <v/>
      </c>
      <c r="F791" s="310" t="str">
        <f>IF(D791="","",VLOOKUP(D791,'様式A-2'!$B$10:$E$434,4,0))</f>
        <v/>
      </c>
      <c r="G791" s="241"/>
      <c r="H791" s="241"/>
      <c r="I791" s="241"/>
      <c r="J791" s="241"/>
      <c r="K791" s="241"/>
      <c r="L791" s="346"/>
      <c r="M791" s="346"/>
      <c r="N791" s="346"/>
      <c r="O791" s="346"/>
      <c r="P791" s="388"/>
      <c r="Q791" s="242">
        <f t="shared" si="514"/>
        <v>0</v>
      </c>
      <c r="R791" s="243">
        <f t="shared" si="515"/>
        <v>0</v>
      </c>
      <c r="S791" s="243" t="str">
        <f t="shared" si="516"/>
        <v/>
      </c>
      <c r="T791" s="241"/>
      <c r="U791" s="241" t="str">
        <f t="shared" si="517"/>
        <v/>
      </c>
      <c r="V791" s="241" t="str">
        <f t="shared" si="551"/>
        <v/>
      </c>
      <c r="W791" s="241"/>
      <c r="X791" s="241"/>
      <c r="Y791" s="241" t="str">
        <f t="shared" si="518"/>
        <v/>
      </c>
      <c r="Z791" s="241" t="str">
        <f t="shared" si="519"/>
        <v/>
      </c>
      <c r="AA791" s="241" t="str">
        <f t="shared" si="510"/>
        <v/>
      </c>
      <c r="AB791" s="241" t="str">
        <f t="shared" si="520"/>
        <v/>
      </c>
      <c r="AC791" s="241" t="str">
        <f t="shared" si="521"/>
        <v/>
      </c>
      <c r="AD791" s="241" t="str">
        <f t="shared" si="522"/>
        <v/>
      </c>
      <c r="AE791" s="241" t="str">
        <f t="shared" si="511"/>
        <v/>
      </c>
      <c r="AF791" s="241" t="str">
        <f t="shared" si="512"/>
        <v/>
      </c>
      <c r="AG791" s="241"/>
      <c r="AH791" s="242" t="str">
        <f t="shared" si="550"/>
        <v/>
      </c>
      <c r="AI791" s="242" t="str">
        <f t="shared" si="523"/>
        <v/>
      </c>
      <c r="BG791" s="245">
        <f t="shared" si="524"/>
        <v>0</v>
      </c>
      <c r="BH791" s="242">
        <f t="shared" si="525"/>
        <v>0</v>
      </c>
      <c r="BI791" s="242">
        <f t="shared" si="526"/>
        <v>0</v>
      </c>
      <c r="BJ791" s="242">
        <f t="shared" si="527"/>
        <v>0</v>
      </c>
      <c r="BK791" s="351">
        <f t="shared" si="528"/>
        <v>0</v>
      </c>
      <c r="BL791" s="246">
        <f t="shared" si="529"/>
        <v>0</v>
      </c>
      <c r="BM791" s="243">
        <f t="shared" si="530"/>
        <v>0</v>
      </c>
      <c r="BN791" s="243">
        <f t="shared" si="531"/>
        <v>0</v>
      </c>
      <c r="BO791" s="247">
        <f t="shared" si="532"/>
        <v>0</v>
      </c>
      <c r="BP791" s="248">
        <f t="shared" si="533"/>
        <v>0</v>
      </c>
      <c r="BQ791" s="243">
        <f t="shared" si="534"/>
        <v>0</v>
      </c>
      <c r="BR791" s="243">
        <f t="shared" si="535"/>
        <v>0</v>
      </c>
      <c r="BS791" s="249">
        <f t="shared" si="536"/>
        <v>0</v>
      </c>
      <c r="BT791" s="255" t="str">
        <f t="shared" si="549"/>
        <v/>
      </c>
      <c r="BU791" s="350">
        <f t="shared" si="537"/>
        <v>0</v>
      </c>
      <c r="BV791" s="350">
        <f t="shared" si="538"/>
        <v>0</v>
      </c>
      <c r="BW791" s="350">
        <f t="shared" si="539"/>
        <v>0</v>
      </c>
      <c r="BX791" s="353">
        <f t="shared" si="540"/>
        <v>0</v>
      </c>
      <c r="BY791" s="246">
        <f t="shared" si="541"/>
        <v>0</v>
      </c>
      <c r="BZ791" s="243">
        <f t="shared" si="542"/>
        <v>0</v>
      </c>
      <c r="CA791" s="243">
        <f t="shared" si="543"/>
        <v>0</v>
      </c>
      <c r="CB791" s="247">
        <f t="shared" si="544"/>
        <v>0</v>
      </c>
      <c r="CC791" s="246">
        <f t="shared" si="545"/>
        <v>0</v>
      </c>
      <c r="CD791" s="243">
        <f t="shared" si="546"/>
        <v>0</v>
      </c>
      <c r="CE791" s="243">
        <f t="shared" si="547"/>
        <v>0</v>
      </c>
      <c r="CF791" s="243">
        <f t="shared" si="548"/>
        <v>0</v>
      </c>
    </row>
    <row r="792" spans="1:84" ht="20.100000000000001" customHeight="1" x14ac:dyDescent="0.15">
      <c r="A792" s="252">
        <f>IF(A791="",ROW()-3-COUNTBLANK($A$4:$A791),A791+1)</f>
        <v>789</v>
      </c>
      <c r="B792" s="253">
        <f>IF(A792="","",IF(B791="",ROW()-3-COUNTBLANK($B$4:$B791),B791+1))</f>
        <v>789</v>
      </c>
      <c r="C792" s="239" t="str">
        <f t="shared" si="513"/>
        <v>S</v>
      </c>
      <c r="D792" s="240"/>
      <c r="E792" s="241" t="str">
        <f>IF(D792="","",COUNTIF($D$4:D792,D792))</f>
        <v/>
      </c>
      <c r="F792" s="310" t="str">
        <f>IF(D792="","",VLOOKUP(D792,'様式A-2'!$B$10:$E$434,4,0))</f>
        <v/>
      </c>
      <c r="G792" s="241"/>
      <c r="H792" s="241"/>
      <c r="I792" s="241"/>
      <c r="J792" s="241"/>
      <c r="K792" s="241"/>
      <c r="L792" s="346"/>
      <c r="M792" s="346"/>
      <c r="N792" s="346"/>
      <c r="O792" s="346"/>
      <c r="P792" s="388"/>
      <c r="Q792" s="242">
        <f t="shared" si="514"/>
        <v>0</v>
      </c>
      <c r="R792" s="243">
        <f t="shared" si="515"/>
        <v>0</v>
      </c>
      <c r="S792" s="243" t="str">
        <f t="shared" si="516"/>
        <v/>
      </c>
      <c r="T792" s="241"/>
      <c r="U792" s="241" t="str">
        <f t="shared" si="517"/>
        <v/>
      </c>
      <c r="V792" s="241" t="str">
        <f t="shared" si="551"/>
        <v/>
      </c>
      <c r="W792" s="241"/>
      <c r="X792" s="241"/>
      <c r="Y792" s="241" t="str">
        <f t="shared" si="518"/>
        <v/>
      </c>
      <c r="Z792" s="241" t="str">
        <f t="shared" si="519"/>
        <v/>
      </c>
      <c r="AA792" s="241" t="str">
        <f t="shared" si="510"/>
        <v/>
      </c>
      <c r="AB792" s="241" t="str">
        <f t="shared" si="520"/>
        <v/>
      </c>
      <c r="AC792" s="241" t="str">
        <f t="shared" si="521"/>
        <v/>
      </c>
      <c r="AD792" s="241" t="str">
        <f t="shared" si="522"/>
        <v/>
      </c>
      <c r="AE792" s="241" t="str">
        <f t="shared" si="511"/>
        <v/>
      </c>
      <c r="AF792" s="241" t="str">
        <f t="shared" si="512"/>
        <v/>
      </c>
      <c r="AG792" s="241"/>
      <c r="AH792" s="242" t="str">
        <f t="shared" si="550"/>
        <v/>
      </c>
      <c r="AI792" s="242" t="str">
        <f t="shared" si="523"/>
        <v/>
      </c>
      <c r="BG792" s="245">
        <f t="shared" si="524"/>
        <v>0</v>
      </c>
      <c r="BH792" s="242">
        <f t="shared" si="525"/>
        <v>0</v>
      </c>
      <c r="BI792" s="242">
        <f t="shared" si="526"/>
        <v>0</v>
      </c>
      <c r="BJ792" s="242">
        <f t="shared" si="527"/>
        <v>0</v>
      </c>
      <c r="BK792" s="351">
        <f t="shared" si="528"/>
        <v>0</v>
      </c>
      <c r="BL792" s="246">
        <f t="shared" si="529"/>
        <v>0</v>
      </c>
      <c r="BM792" s="243">
        <f t="shared" si="530"/>
        <v>0</v>
      </c>
      <c r="BN792" s="243">
        <f t="shared" si="531"/>
        <v>0</v>
      </c>
      <c r="BO792" s="247">
        <f t="shared" si="532"/>
        <v>0</v>
      </c>
      <c r="BP792" s="248">
        <f t="shared" si="533"/>
        <v>0</v>
      </c>
      <c r="BQ792" s="243">
        <f t="shared" si="534"/>
        <v>0</v>
      </c>
      <c r="BR792" s="243">
        <f t="shared" si="535"/>
        <v>0</v>
      </c>
      <c r="BS792" s="249">
        <f t="shared" si="536"/>
        <v>0</v>
      </c>
      <c r="BT792" s="255" t="str">
        <f t="shared" si="549"/>
        <v/>
      </c>
      <c r="BU792" s="350">
        <f t="shared" si="537"/>
        <v>0</v>
      </c>
      <c r="BV792" s="350">
        <f t="shared" si="538"/>
        <v>0</v>
      </c>
      <c r="BW792" s="350">
        <f t="shared" si="539"/>
        <v>0</v>
      </c>
      <c r="BX792" s="353">
        <f t="shared" si="540"/>
        <v>0</v>
      </c>
      <c r="BY792" s="246">
        <f t="shared" si="541"/>
        <v>0</v>
      </c>
      <c r="BZ792" s="243">
        <f t="shared" si="542"/>
        <v>0</v>
      </c>
      <c r="CA792" s="243">
        <f t="shared" si="543"/>
        <v>0</v>
      </c>
      <c r="CB792" s="247">
        <f t="shared" si="544"/>
        <v>0</v>
      </c>
      <c r="CC792" s="246">
        <f t="shared" si="545"/>
        <v>0</v>
      </c>
      <c r="CD792" s="243">
        <f t="shared" si="546"/>
        <v>0</v>
      </c>
      <c r="CE792" s="243">
        <f t="shared" si="547"/>
        <v>0</v>
      </c>
      <c r="CF792" s="243">
        <f t="shared" si="548"/>
        <v>0</v>
      </c>
    </row>
    <row r="793" spans="1:84" ht="20.100000000000001" customHeight="1" x14ac:dyDescent="0.15">
      <c r="A793" s="252">
        <f>IF(A792="",ROW()-3-COUNTBLANK($A$4:$A792),A792+1)</f>
        <v>790</v>
      </c>
      <c r="B793" s="253">
        <f>IF(A793="","",IF(B792="",ROW()-3-COUNTBLANK($B$4:$B792),B792+1))</f>
        <v>790</v>
      </c>
      <c r="C793" s="239" t="str">
        <f t="shared" si="513"/>
        <v>S</v>
      </c>
      <c r="D793" s="240"/>
      <c r="E793" s="241" t="str">
        <f>IF(D793="","",COUNTIF($D$4:D793,D793))</f>
        <v/>
      </c>
      <c r="F793" s="310" t="str">
        <f>IF(D793="","",VLOOKUP(D793,'様式A-2'!$B$10:$E$434,4,0))</f>
        <v/>
      </c>
      <c r="G793" s="241"/>
      <c r="H793" s="241"/>
      <c r="I793" s="241"/>
      <c r="J793" s="241"/>
      <c r="K793" s="241"/>
      <c r="L793" s="346"/>
      <c r="M793" s="346"/>
      <c r="N793" s="346"/>
      <c r="O793" s="346"/>
      <c r="P793" s="388"/>
      <c r="Q793" s="242">
        <f t="shared" si="514"/>
        <v>0</v>
      </c>
      <c r="R793" s="243">
        <f t="shared" si="515"/>
        <v>0</v>
      </c>
      <c r="S793" s="243" t="str">
        <f t="shared" si="516"/>
        <v/>
      </c>
      <c r="T793" s="241"/>
      <c r="U793" s="241" t="str">
        <f t="shared" si="517"/>
        <v/>
      </c>
      <c r="V793" s="241" t="str">
        <f t="shared" si="551"/>
        <v/>
      </c>
      <c r="W793" s="241"/>
      <c r="X793" s="241"/>
      <c r="Y793" s="241" t="str">
        <f t="shared" si="518"/>
        <v/>
      </c>
      <c r="Z793" s="241" t="str">
        <f t="shared" si="519"/>
        <v/>
      </c>
      <c r="AA793" s="241" t="str">
        <f t="shared" si="510"/>
        <v/>
      </c>
      <c r="AB793" s="241" t="str">
        <f t="shared" si="520"/>
        <v/>
      </c>
      <c r="AC793" s="241" t="str">
        <f t="shared" si="521"/>
        <v/>
      </c>
      <c r="AD793" s="241" t="str">
        <f t="shared" si="522"/>
        <v/>
      </c>
      <c r="AE793" s="241" t="str">
        <f t="shared" si="511"/>
        <v/>
      </c>
      <c r="AF793" s="241" t="str">
        <f t="shared" si="512"/>
        <v/>
      </c>
      <c r="AG793" s="241"/>
      <c r="AH793" s="242" t="str">
        <f t="shared" si="550"/>
        <v/>
      </c>
      <c r="AI793" s="242" t="str">
        <f t="shared" si="523"/>
        <v/>
      </c>
      <c r="BG793" s="245">
        <f t="shared" si="524"/>
        <v>0</v>
      </c>
      <c r="BH793" s="242">
        <f t="shared" si="525"/>
        <v>0</v>
      </c>
      <c r="BI793" s="242">
        <f t="shared" si="526"/>
        <v>0</v>
      </c>
      <c r="BJ793" s="242">
        <f t="shared" si="527"/>
        <v>0</v>
      </c>
      <c r="BK793" s="351">
        <f t="shared" si="528"/>
        <v>0</v>
      </c>
      <c r="BL793" s="246">
        <f t="shared" si="529"/>
        <v>0</v>
      </c>
      <c r="BM793" s="243">
        <f t="shared" si="530"/>
        <v>0</v>
      </c>
      <c r="BN793" s="243">
        <f t="shared" si="531"/>
        <v>0</v>
      </c>
      <c r="BO793" s="247">
        <f t="shared" si="532"/>
        <v>0</v>
      </c>
      <c r="BP793" s="248">
        <f t="shared" si="533"/>
        <v>0</v>
      </c>
      <c r="BQ793" s="243">
        <f t="shared" si="534"/>
        <v>0</v>
      </c>
      <c r="BR793" s="243">
        <f t="shared" si="535"/>
        <v>0</v>
      </c>
      <c r="BS793" s="249">
        <f t="shared" si="536"/>
        <v>0</v>
      </c>
      <c r="BT793" s="255" t="str">
        <f t="shared" si="549"/>
        <v/>
      </c>
      <c r="BU793" s="350">
        <f t="shared" si="537"/>
        <v>0</v>
      </c>
      <c r="BV793" s="350">
        <f t="shared" si="538"/>
        <v>0</v>
      </c>
      <c r="BW793" s="350">
        <f t="shared" si="539"/>
        <v>0</v>
      </c>
      <c r="BX793" s="353">
        <f t="shared" si="540"/>
        <v>0</v>
      </c>
      <c r="BY793" s="246">
        <f t="shared" si="541"/>
        <v>0</v>
      </c>
      <c r="BZ793" s="243">
        <f t="shared" si="542"/>
        <v>0</v>
      </c>
      <c r="CA793" s="243">
        <f t="shared" si="543"/>
        <v>0</v>
      </c>
      <c r="CB793" s="247">
        <f t="shared" si="544"/>
        <v>0</v>
      </c>
      <c r="CC793" s="246">
        <f t="shared" si="545"/>
        <v>0</v>
      </c>
      <c r="CD793" s="243">
        <f t="shared" si="546"/>
        <v>0</v>
      </c>
      <c r="CE793" s="243">
        <f t="shared" si="547"/>
        <v>0</v>
      </c>
      <c r="CF793" s="243">
        <f t="shared" si="548"/>
        <v>0</v>
      </c>
    </row>
    <row r="794" spans="1:84" ht="20.100000000000001" customHeight="1" x14ac:dyDescent="0.15">
      <c r="A794" s="252">
        <f>IF(A793="",ROW()-3-COUNTBLANK($A$4:$A793),A793+1)</f>
        <v>791</v>
      </c>
      <c r="B794" s="253">
        <f>IF(A794="","",IF(B793="",ROW()-3-COUNTBLANK($B$4:$B793),B793+1))</f>
        <v>791</v>
      </c>
      <c r="C794" s="239" t="str">
        <f t="shared" si="513"/>
        <v>S</v>
      </c>
      <c r="D794" s="240"/>
      <c r="E794" s="241" t="str">
        <f>IF(D794="","",COUNTIF($D$4:D794,D794))</f>
        <v/>
      </c>
      <c r="F794" s="310" t="str">
        <f>IF(D794="","",VLOOKUP(D794,'様式A-2'!$B$10:$E$434,4,0))</f>
        <v/>
      </c>
      <c r="G794" s="241"/>
      <c r="H794" s="241"/>
      <c r="I794" s="241"/>
      <c r="J794" s="241"/>
      <c r="K794" s="241"/>
      <c r="L794" s="346"/>
      <c r="M794" s="346"/>
      <c r="N794" s="346"/>
      <c r="O794" s="346"/>
      <c r="P794" s="388"/>
      <c r="Q794" s="242">
        <f t="shared" si="514"/>
        <v>0</v>
      </c>
      <c r="R794" s="243">
        <f t="shared" si="515"/>
        <v>0</v>
      </c>
      <c r="S794" s="243" t="str">
        <f t="shared" si="516"/>
        <v/>
      </c>
      <c r="T794" s="241"/>
      <c r="U794" s="241" t="str">
        <f t="shared" si="517"/>
        <v/>
      </c>
      <c r="V794" s="241" t="str">
        <f t="shared" si="551"/>
        <v/>
      </c>
      <c r="W794" s="241"/>
      <c r="X794" s="241"/>
      <c r="Y794" s="241" t="str">
        <f t="shared" si="518"/>
        <v/>
      </c>
      <c r="Z794" s="241" t="str">
        <f t="shared" si="519"/>
        <v/>
      </c>
      <c r="AA794" s="241" t="str">
        <f t="shared" si="510"/>
        <v/>
      </c>
      <c r="AB794" s="241" t="str">
        <f t="shared" si="520"/>
        <v/>
      </c>
      <c r="AC794" s="241" t="str">
        <f t="shared" si="521"/>
        <v/>
      </c>
      <c r="AD794" s="241" t="str">
        <f t="shared" si="522"/>
        <v/>
      </c>
      <c r="AE794" s="241" t="str">
        <f t="shared" si="511"/>
        <v/>
      </c>
      <c r="AF794" s="241" t="str">
        <f t="shared" si="512"/>
        <v/>
      </c>
      <c r="AG794" s="241"/>
      <c r="AH794" s="242" t="str">
        <f t="shared" si="550"/>
        <v/>
      </c>
      <c r="AI794" s="242" t="str">
        <f t="shared" si="523"/>
        <v/>
      </c>
      <c r="BG794" s="245">
        <f t="shared" si="524"/>
        <v>0</v>
      </c>
      <c r="BH794" s="242">
        <f t="shared" si="525"/>
        <v>0</v>
      </c>
      <c r="BI794" s="242">
        <f t="shared" si="526"/>
        <v>0</v>
      </c>
      <c r="BJ794" s="242">
        <f t="shared" si="527"/>
        <v>0</v>
      </c>
      <c r="BK794" s="351">
        <f t="shared" si="528"/>
        <v>0</v>
      </c>
      <c r="BL794" s="246">
        <f t="shared" si="529"/>
        <v>0</v>
      </c>
      <c r="BM794" s="243">
        <f t="shared" si="530"/>
        <v>0</v>
      </c>
      <c r="BN794" s="243">
        <f t="shared" si="531"/>
        <v>0</v>
      </c>
      <c r="BO794" s="247">
        <f t="shared" si="532"/>
        <v>0</v>
      </c>
      <c r="BP794" s="248">
        <f t="shared" si="533"/>
        <v>0</v>
      </c>
      <c r="BQ794" s="243">
        <f t="shared" si="534"/>
        <v>0</v>
      </c>
      <c r="BR794" s="243">
        <f t="shared" si="535"/>
        <v>0</v>
      </c>
      <c r="BS794" s="249">
        <f t="shared" si="536"/>
        <v>0</v>
      </c>
      <c r="BT794" s="255" t="str">
        <f t="shared" si="549"/>
        <v/>
      </c>
      <c r="BU794" s="350">
        <f t="shared" si="537"/>
        <v>0</v>
      </c>
      <c r="BV794" s="350">
        <f t="shared" si="538"/>
        <v>0</v>
      </c>
      <c r="BW794" s="350">
        <f t="shared" si="539"/>
        <v>0</v>
      </c>
      <c r="BX794" s="353">
        <f t="shared" si="540"/>
        <v>0</v>
      </c>
      <c r="BY794" s="246">
        <f t="shared" si="541"/>
        <v>0</v>
      </c>
      <c r="BZ794" s="243">
        <f t="shared" si="542"/>
        <v>0</v>
      </c>
      <c r="CA794" s="243">
        <f t="shared" si="543"/>
        <v>0</v>
      </c>
      <c r="CB794" s="247">
        <f t="shared" si="544"/>
        <v>0</v>
      </c>
      <c r="CC794" s="246">
        <f t="shared" si="545"/>
        <v>0</v>
      </c>
      <c r="CD794" s="243">
        <f t="shared" si="546"/>
        <v>0</v>
      </c>
      <c r="CE794" s="243">
        <f t="shared" si="547"/>
        <v>0</v>
      </c>
      <c r="CF794" s="243">
        <f t="shared" si="548"/>
        <v>0</v>
      </c>
    </row>
    <row r="795" spans="1:84" ht="20.100000000000001" customHeight="1" x14ac:dyDescent="0.15">
      <c r="A795" s="252">
        <f>IF(A794="",ROW()-3-COUNTBLANK($A$4:$A794),A794+1)</f>
        <v>792</v>
      </c>
      <c r="B795" s="253">
        <f>IF(A795="","",IF(B794="",ROW()-3-COUNTBLANK($B$4:$B794),B794+1))</f>
        <v>792</v>
      </c>
      <c r="C795" s="239" t="str">
        <f t="shared" si="513"/>
        <v>S</v>
      </c>
      <c r="D795" s="240"/>
      <c r="E795" s="241" t="str">
        <f>IF(D795="","",COUNTIF($D$4:D795,D795))</f>
        <v/>
      </c>
      <c r="F795" s="310" t="str">
        <f>IF(D795="","",VLOOKUP(D795,'様式A-2'!$B$10:$E$434,4,0))</f>
        <v/>
      </c>
      <c r="G795" s="241"/>
      <c r="H795" s="241"/>
      <c r="I795" s="241"/>
      <c r="J795" s="241"/>
      <c r="K795" s="241"/>
      <c r="L795" s="346"/>
      <c r="M795" s="346"/>
      <c r="N795" s="346"/>
      <c r="O795" s="346"/>
      <c r="P795" s="388"/>
      <c r="Q795" s="242">
        <f t="shared" si="514"/>
        <v>0</v>
      </c>
      <c r="R795" s="243">
        <f t="shared" si="515"/>
        <v>0</v>
      </c>
      <c r="S795" s="243" t="str">
        <f t="shared" si="516"/>
        <v/>
      </c>
      <c r="T795" s="241"/>
      <c r="U795" s="241" t="str">
        <f t="shared" si="517"/>
        <v/>
      </c>
      <c r="V795" s="241" t="str">
        <f t="shared" si="551"/>
        <v/>
      </c>
      <c r="W795" s="241"/>
      <c r="X795" s="241"/>
      <c r="Y795" s="241" t="str">
        <f t="shared" si="518"/>
        <v/>
      </c>
      <c r="Z795" s="241" t="str">
        <f t="shared" si="519"/>
        <v/>
      </c>
      <c r="AA795" s="241" t="str">
        <f t="shared" si="510"/>
        <v/>
      </c>
      <c r="AB795" s="241" t="str">
        <f t="shared" si="520"/>
        <v/>
      </c>
      <c r="AC795" s="241" t="str">
        <f t="shared" si="521"/>
        <v/>
      </c>
      <c r="AD795" s="241" t="str">
        <f t="shared" si="522"/>
        <v/>
      </c>
      <c r="AE795" s="241" t="str">
        <f t="shared" si="511"/>
        <v/>
      </c>
      <c r="AF795" s="241" t="str">
        <f t="shared" si="512"/>
        <v/>
      </c>
      <c r="AG795" s="241"/>
      <c r="AH795" s="242" t="str">
        <f t="shared" si="550"/>
        <v/>
      </c>
      <c r="AI795" s="242" t="str">
        <f t="shared" si="523"/>
        <v/>
      </c>
      <c r="BG795" s="245">
        <f t="shared" si="524"/>
        <v>0</v>
      </c>
      <c r="BH795" s="242">
        <f t="shared" si="525"/>
        <v>0</v>
      </c>
      <c r="BI795" s="242">
        <f t="shared" si="526"/>
        <v>0</v>
      </c>
      <c r="BJ795" s="242">
        <f t="shared" si="527"/>
        <v>0</v>
      </c>
      <c r="BK795" s="351">
        <f t="shared" si="528"/>
        <v>0</v>
      </c>
      <c r="BL795" s="246">
        <f t="shared" si="529"/>
        <v>0</v>
      </c>
      <c r="BM795" s="243">
        <f t="shared" si="530"/>
        <v>0</v>
      </c>
      <c r="BN795" s="243">
        <f t="shared" si="531"/>
        <v>0</v>
      </c>
      <c r="BO795" s="247">
        <f t="shared" si="532"/>
        <v>0</v>
      </c>
      <c r="BP795" s="248">
        <f t="shared" si="533"/>
        <v>0</v>
      </c>
      <c r="BQ795" s="243">
        <f t="shared" si="534"/>
        <v>0</v>
      </c>
      <c r="BR795" s="243">
        <f t="shared" si="535"/>
        <v>0</v>
      </c>
      <c r="BS795" s="249">
        <f t="shared" si="536"/>
        <v>0</v>
      </c>
      <c r="BT795" s="255" t="str">
        <f t="shared" si="549"/>
        <v/>
      </c>
      <c r="BU795" s="350">
        <f t="shared" si="537"/>
        <v>0</v>
      </c>
      <c r="BV795" s="350">
        <f t="shared" si="538"/>
        <v>0</v>
      </c>
      <c r="BW795" s="350">
        <f t="shared" si="539"/>
        <v>0</v>
      </c>
      <c r="BX795" s="353">
        <f t="shared" si="540"/>
        <v>0</v>
      </c>
      <c r="BY795" s="246">
        <f t="shared" si="541"/>
        <v>0</v>
      </c>
      <c r="BZ795" s="243">
        <f t="shared" si="542"/>
        <v>0</v>
      </c>
      <c r="CA795" s="243">
        <f t="shared" si="543"/>
        <v>0</v>
      </c>
      <c r="CB795" s="247">
        <f t="shared" si="544"/>
        <v>0</v>
      </c>
      <c r="CC795" s="246">
        <f t="shared" si="545"/>
        <v>0</v>
      </c>
      <c r="CD795" s="243">
        <f t="shared" si="546"/>
        <v>0</v>
      </c>
      <c r="CE795" s="243">
        <f t="shared" si="547"/>
        <v>0</v>
      </c>
      <c r="CF795" s="243">
        <f t="shared" si="548"/>
        <v>0</v>
      </c>
    </row>
    <row r="796" spans="1:84" ht="20.100000000000001" customHeight="1" x14ac:dyDescent="0.15">
      <c r="A796" s="252">
        <f>IF(A795="",ROW()-3-COUNTBLANK($A$4:$A795),A795+1)</f>
        <v>793</v>
      </c>
      <c r="B796" s="253">
        <f>IF(A796="","",IF(B795="",ROW()-3-COUNTBLANK($B$4:$B795),B795+1))</f>
        <v>793</v>
      </c>
      <c r="C796" s="239" t="str">
        <f t="shared" si="513"/>
        <v>S</v>
      </c>
      <c r="D796" s="240"/>
      <c r="E796" s="241" t="str">
        <f>IF(D796="","",COUNTIF($D$4:D796,D796))</f>
        <v/>
      </c>
      <c r="F796" s="310" t="str">
        <f>IF(D796="","",VLOOKUP(D796,'様式A-2'!$B$10:$E$434,4,0))</f>
        <v/>
      </c>
      <c r="G796" s="241"/>
      <c r="H796" s="241"/>
      <c r="I796" s="241"/>
      <c r="J796" s="241"/>
      <c r="K796" s="241"/>
      <c r="L796" s="346"/>
      <c r="M796" s="346"/>
      <c r="N796" s="346"/>
      <c r="O796" s="346"/>
      <c r="P796" s="388"/>
      <c r="Q796" s="242">
        <f t="shared" si="514"/>
        <v>0</v>
      </c>
      <c r="R796" s="243">
        <f t="shared" si="515"/>
        <v>0</v>
      </c>
      <c r="S796" s="243" t="str">
        <f t="shared" si="516"/>
        <v/>
      </c>
      <c r="T796" s="241"/>
      <c r="U796" s="241" t="str">
        <f t="shared" si="517"/>
        <v/>
      </c>
      <c r="V796" s="241" t="str">
        <f t="shared" si="551"/>
        <v/>
      </c>
      <c r="W796" s="241"/>
      <c r="X796" s="241"/>
      <c r="Y796" s="241" t="str">
        <f t="shared" si="518"/>
        <v/>
      </c>
      <c r="Z796" s="241" t="str">
        <f t="shared" si="519"/>
        <v/>
      </c>
      <c r="AA796" s="241" t="str">
        <f t="shared" si="510"/>
        <v/>
      </c>
      <c r="AB796" s="241" t="str">
        <f t="shared" si="520"/>
        <v/>
      </c>
      <c r="AC796" s="241" t="str">
        <f t="shared" si="521"/>
        <v/>
      </c>
      <c r="AD796" s="241" t="str">
        <f t="shared" si="522"/>
        <v/>
      </c>
      <c r="AE796" s="241" t="str">
        <f t="shared" si="511"/>
        <v/>
      </c>
      <c r="AF796" s="241" t="str">
        <f t="shared" si="512"/>
        <v/>
      </c>
      <c r="AG796" s="241"/>
      <c r="AH796" s="242" t="str">
        <f t="shared" si="550"/>
        <v/>
      </c>
      <c r="AI796" s="242" t="str">
        <f t="shared" si="523"/>
        <v/>
      </c>
      <c r="BG796" s="245">
        <f t="shared" si="524"/>
        <v>0</v>
      </c>
      <c r="BH796" s="242">
        <f t="shared" si="525"/>
        <v>0</v>
      </c>
      <c r="BI796" s="242">
        <f t="shared" si="526"/>
        <v>0</v>
      </c>
      <c r="BJ796" s="242">
        <f t="shared" si="527"/>
        <v>0</v>
      </c>
      <c r="BK796" s="351">
        <f t="shared" si="528"/>
        <v>0</v>
      </c>
      <c r="BL796" s="246">
        <f t="shared" si="529"/>
        <v>0</v>
      </c>
      <c r="BM796" s="243">
        <f t="shared" si="530"/>
        <v>0</v>
      </c>
      <c r="BN796" s="243">
        <f t="shared" si="531"/>
        <v>0</v>
      </c>
      <c r="BO796" s="247">
        <f t="shared" si="532"/>
        <v>0</v>
      </c>
      <c r="BP796" s="248">
        <f t="shared" si="533"/>
        <v>0</v>
      </c>
      <c r="BQ796" s="243">
        <f t="shared" si="534"/>
        <v>0</v>
      </c>
      <c r="BR796" s="243">
        <f t="shared" si="535"/>
        <v>0</v>
      </c>
      <c r="BS796" s="249">
        <f t="shared" si="536"/>
        <v>0</v>
      </c>
      <c r="BT796" s="255" t="str">
        <f t="shared" si="549"/>
        <v/>
      </c>
      <c r="BU796" s="350">
        <f t="shared" si="537"/>
        <v>0</v>
      </c>
      <c r="BV796" s="350">
        <f t="shared" si="538"/>
        <v>0</v>
      </c>
      <c r="BW796" s="350">
        <f t="shared" si="539"/>
        <v>0</v>
      </c>
      <c r="BX796" s="353">
        <f t="shared" si="540"/>
        <v>0</v>
      </c>
      <c r="BY796" s="246">
        <f t="shared" si="541"/>
        <v>0</v>
      </c>
      <c r="BZ796" s="243">
        <f t="shared" si="542"/>
        <v>0</v>
      </c>
      <c r="CA796" s="243">
        <f t="shared" si="543"/>
        <v>0</v>
      </c>
      <c r="CB796" s="247">
        <f t="shared" si="544"/>
        <v>0</v>
      </c>
      <c r="CC796" s="246">
        <f t="shared" si="545"/>
        <v>0</v>
      </c>
      <c r="CD796" s="243">
        <f t="shared" si="546"/>
        <v>0</v>
      </c>
      <c r="CE796" s="243">
        <f t="shared" si="547"/>
        <v>0</v>
      </c>
      <c r="CF796" s="243">
        <f t="shared" si="548"/>
        <v>0</v>
      </c>
    </row>
    <row r="797" spans="1:84" ht="20.100000000000001" customHeight="1" x14ac:dyDescent="0.15">
      <c r="A797" s="252">
        <f>IF(A796="",ROW()-3-COUNTBLANK($A$4:$A796),A796+1)</f>
        <v>794</v>
      </c>
      <c r="B797" s="253">
        <f>IF(A797="","",IF(B796="",ROW()-3-COUNTBLANK($B$4:$B796),B796+1))</f>
        <v>794</v>
      </c>
      <c r="C797" s="239" t="str">
        <f t="shared" si="513"/>
        <v>S</v>
      </c>
      <c r="D797" s="240"/>
      <c r="E797" s="241" t="str">
        <f>IF(D797="","",COUNTIF($D$4:D797,D797))</f>
        <v/>
      </c>
      <c r="F797" s="310" t="str">
        <f>IF(D797="","",VLOOKUP(D797,'様式A-2'!$B$10:$E$434,4,0))</f>
        <v/>
      </c>
      <c r="G797" s="241"/>
      <c r="H797" s="241"/>
      <c r="I797" s="241"/>
      <c r="J797" s="241"/>
      <c r="K797" s="241"/>
      <c r="L797" s="346"/>
      <c r="M797" s="346"/>
      <c r="N797" s="346"/>
      <c r="O797" s="346"/>
      <c r="P797" s="388"/>
      <c r="Q797" s="242">
        <f t="shared" si="514"/>
        <v>0</v>
      </c>
      <c r="R797" s="243">
        <f t="shared" si="515"/>
        <v>0</v>
      </c>
      <c r="S797" s="243" t="str">
        <f t="shared" si="516"/>
        <v/>
      </c>
      <c r="T797" s="241"/>
      <c r="U797" s="241" t="str">
        <f t="shared" si="517"/>
        <v/>
      </c>
      <c r="V797" s="241" t="str">
        <f t="shared" si="551"/>
        <v/>
      </c>
      <c r="W797" s="241"/>
      <c r="X797" s="241"/>
      <c r="Y797" s="241" t="str">
        <f t="shared" si="518"/>
        <v/>
      </c>
      <c r="Z797" s="241" t="str">
        <f t="shared" si="519"/>
        <v/>
      </c>
      <c r="AA797" s="241" t="str">
        <f t="shared" si="510"/>
        <v/>
      </c>
      <c r="AB797" s="241" t="str">
        <f t="shared" si="520"/>
        <v/>
      </c>
      <c r="AC797" s="241" t="str">
        <f t="shared" si="521"/>
        <v/>
      </c>
      <c r="AD797" s="241" t="str">
        <f t="shared" si="522"/>
        <v/>
      </c>
      <c r="AE797" s="241" t="str">
        <f t="shared" si="511"/>
        <v/>
      </c>
      <c r="AF797" s="241" t="str">
        <f t="shared" si="512"/>
        <v/>
      </c>
      <c r="AG797" s="241"/>
      <c r="AH797" s="242" t="str">
        <f t="shared" si="550"/>
        <v/>
      </c>
      <c r="AI797" s="242" t="str">
        <f t="shared" si="523"/>
        <v/>
      </c>
      <c r="BG797" s="245">
        <f t="shared" si="524"/>
        <v>0</v>
      </c>
      <c r="BH797" s="242">
        <f t="shared" si="525"/>
        <v>0</v>
      </c>
      <c r="BI797" s="242">
        <f t="shared" si="526"/>
        <v>0</v>
      </c>
      <c r="BJ797" s="242">
        <f t="shared" si="527"/>
        <v>0</v>
      </c>
      <c r="BK797" s="351">
        <f t="shared" si="528"/>
        <v>0</v>
      </c>
      <c r="BL797" s="246">
        <f t="shared" si="529"/>
        <v>0</v>
      </c>
      <c r="BM797" s="243">
        <f t="shared" si="530"/>
        <v>0</v>
      </c>
      <c r="BN797" s="243">
        <f t="shared" si="531"/>
        <v>0</v>
      </c>
      <c r="BO797" s="247">
        <f t="shared" si="532"/>
        <v>0</v>
      </c>
      <c r="BP797" s="248">
        <f t="shared" si="533"/>
        <v>0</v>
      </c>
      <c r="BQ797" s="243">
        <f t="shared" si="534"/>
        <v>0</v>
      </c>
      <c r="BR797" s="243">
        <f t="shared" si="535"/>
        <v>0</v>
      </c>
      <c r="BS797" s="249">
        <f t="shared" si="536"/>
        <v>0</v>
      </c>
      <c r="BT797" s="255" t="str">
        <f t="shared" si="549"/>
        <v/>
      </c>
      <c r="BU797" s="350">
        <f t="shared" si="537"/>
        <v>0</v>
      </c>
      <c r="BV797" s="350">
        <f t="shared" si="538"/>
        <v>0</v>
      </c>
      <c r="BW797" s="350">
        <f t="shared" si="539"/>
        <v>0</v>
      </c>
      <c r="BX797" s="353">
        <f t="shared" si="540"/>
        <v>0</v>
      </c>
      <c r="BY797" s="246">
        <f t="shared" si="541"/>
        <v>0</v>
      </c>
      <c r="BZ797" s="243">
        <f t="shared" si="542"/>
        <v>0</v>
      </c>
      <c r="CA797" s="243">
        <f t="shared" si="543"/>
        <v>0</v>
      </c>
      <c r="CB797" s="247">
        <f t="shared" si="544"/>
        <v>0</v>
      </c>
      <c r="CC797" s="246">
        <f t="shared" si="545"/>
        <v>0</v>
      </c>
      <c r="CD797" s="243">
        <f t="shared" si="546"/>
        <v>0</v>
      </c>
      <c r="CE797" s="243">
        <f t="shared" si="547"/>
        <v>0</v>
      </c>
      <c r="CF797" s="243">
        <f t="shared" si="548"/>
        <v>0</v>
      </c>
    </row>
    <row r="798" spans="1:84" ht="20.100000000000001" customHeight="1" x14ac:dyDescent="0.15">
      <c r="A798" s="252">
        <f>IF(A797="",ROW()-3-COUNTBLANK($A$4:$A797),A797+1)</f>
        <v>795</v>
      </c>
      <c r="B798" s="253">
        <f>IF(A798="","",IF(B797="",ROW()-3-COUNTBLANK($B$4:$B797),B797+1))</f>
        <v>795</v>
      </c>
      <c r="C798" s="239" t="str">
        <f t="shared" si="513"/>
        <v>S</v>
      </c>
      <c r="D798" s="240"/>
      <c r="E798" s="241" t="str">
        <f>IF(D798="","",COUNTIF($D$4:D798,D798))</f>
        <v/>
      </c>
      <c r="F798" s="310" t="str">
        <f>IF(D798="","",VLOOKUP(D798,'様式A-2'!$B$10:$E$434,4,0))</f>
        <v/>
      </c>
      <c r="G798" s="241"/>
      <c r="H798" s="241"/>
      <c r="I798" s="241"/>
      <c r="J798" s="241"/>
      <c r="K798" s="241"/>
      <c r="L798" s="346"/>
      <c r="M798" s="346"/>
      <c r="N798" s="346"/>
      <c r="O798" s="346"/>
      <c r="P798" s="388"/>
      <c r="Q798" s="242">
        <f t="shared" si="514"/>
        <v>0</v>
      </c>
      <c r="R798" s="243">
        <f t="shared" si="515"/>
        <v>0</v>
      </c>
      <c r="S798" s="243" t="str">
        <f t="shared" si="516"/>
        <v/>
      </c>
      <c r="T798" s="241"/>
      <c r="U798" s="241" t="str">
        <f t="shared" si="517"/>
        <v/>
      </c>
      <c r="V798" s="241" t="str">
        <f t="shared" si="551"/>
        <v/>
      </c>
      <c r="W798" s="241"/>
      <c r="X798" s="241"/>
      <c r="Y798" s="241" t="str">
        <f t="shared" si="518"/>
        <v/>
      </c>
      <c r="Z798" s="241" t="str">
        <f t="shared" si="519"/>
        <v/>
      </c>
      <c r="AA798" s="241" t="str">
        <f t="shared" si="510"/>
        <v/>
      </c>
      <c r="AB798" s="241" t="str">
        <f t="shared" si="520"/>
        <v/>
      </c>
      <c r="AC798" s="241" t="str">
        <f t="shared" si="521"/>
        <v/>
      </c>
      <c r="AD798" s="241" t="str">
        <f t="shared" si="522"/>
        <v/>
      </c>
      <c r="AE798" s="241" t="str">
        <f t="shared" si="511"/>
        <v/>
      </c>
      <c r="AF798" s="241" t="str">
        <f t="shared" si="512"/>
        <v/>
      </c>
      <c r="AG798" s="241"/>
      <c r="AH798" s="242" t="str">
        <f t="shared" si="550"/>
        <v/>
      </c>
      <c r="AI798" s="242" t="str">
        <f t="shared" si="523"/>
        <v/>
      </c>
      <c r="BG798" s="245">
        <f t="shared" si="524"/>
        <v>0</v>
      </c>
      <c r="BH798" s="242">
        <f t="shared" si="525"/>
        <v>0</v>
      </c>
      <c r="BI798" s="242">
        <f t="shared" si="526"/>
        <v>0</v>
      </c>
      <c r="BJ798" s="242">
        <f t="shared" si="527"/>
        <v>0</v>
      </c>
      <c r="BK798" s="351">
        <f t="shared" si="528"/>
        <v>0</v>
      </c>
      <c r="BL798" s="246">
        <f t="shared" si="529"/>
        <v>0</v>
      </c>
      <c r="BM798" s="243">
        <f t="shared" si="530"/>
        <v>0</v>
      </c>
      <c r="BN798" s="243">
        <f t="shared" si="531"/>
        <v>0</v>
      </c>
      <c r="BO798" s="247">
        <f t="shared" si="532"/>
        <v>0</v>
      </c>
      <c r="BP798" s="248">
        <f t="shared" si="533"/>
        <v>0</v>
      </c>
      <c r="BQ798" s="243">
        <f t="shared" si="534"/>
        <v>0</v>
      </c>
      <c r="BR798" s="243">
        <f t="shared" si="535"/>
        <v>0</v>
      </c>
      <c r="BS798" s="249">
        <f t="shared" si="536"/>
        <v>0</v>
      </c>
      <c r="BT798" s="255" t="str">
        <f t="shared" si="549"/>
        <v/>
      </c>
      <c r="BU798" s="350">
        <f t="shared" si="537"/>
        <v>0</v>
      </c>
      <c r="BV798" s="350">
        <f t="shared" si="538"/>
        <v>0</v>
      </c>
      <c r="BW798" s="350">
        <f t="shared" si="539"/>
        <v>0</v>
      </c>
      <c r="BX798" s="353">
        <f t="shared" si="540"/>
        <v>0</v>
      </c>
      <c r="BY798" s="246">
        <f t="shared" si="541"/>
        <v>0</v>
      </c>
      <c r="BZ798" s="243">
        <f t="shared" si="542"/>
        <v>0</v>
      </c>
      <c r="CA798" s="243">
        <f t="shared" si="543"/>
        <v>0</v>
      </c>
      <c r="CB798" s="247">
        <f t="shared" si="544"/>
        <v>0</v>
      </c>
      <c r="CC798" s="246">
        <f t="shared" si="545"/>
        <v>0</v>
      </c>
      <c r="CD798" s="243">
        <f t="shared" si="546"/>
        <v>0</v>
      </c>
      <c r="CE798" s="243">
        <f t="shared" si="547"/>
        <v>0</v>
      </c>
      <c r="CF798" s="243">
        <f t="shared" si="548"/>
        <v>0</v>
      </c>
    </row>
    <row r="799" spans="1:84" ht="20.100000000000001" customHeight="1" x14ac:dyDescent="0.15">
      <c r="A799" s="252">
        <f>IF(A798="",ROW()-3-COUNTBLANK($A$4:$A798),A798+1)</f>
        <v>796</v>
      </c>
      <c r="B799" s="253">
        <f>IF(A799="","",IF(B798="",ROW()-3-COUNTBLANK($B$4:$B798),B798+1))</f>
        <v>796</v>
      </c>
      <c r="C799" s="239" t="str">
        <f t="shared" si="513"/>
        <v>S</v>
      </c>
      <c r="D799" s="240"/>
      <c r="E799" s="241" t="str">
        <f>IF(D799="","",COUNTIF($D$4:D799,D799))</f>
        <v/>
      </c>
      <c r="F799" s="310" t="str">
        <f>IF(D799="","",VLOOKUP(D799,'様式A-2'!$B$10:$E$434,4,0))</f>
        <v/>
      </c>
      <c r="G799" s="241"/>
      <c r="H799" s="241"/>
      <c r="I799" s="241"/>
      <c r="J799" s="241"/>
      <c r="K799" s="241"/>
      <c r="L799" s="346"/>
      <c r="M799" s="346"/>
      <c r="N799" s="346"/>
      <c r="O799" s="346"/>
      <c r="P799" s="388"/>
      <c r="Q799" s="242">
        <f t="shared" si="514"/>
        <v>0</v>
      </c>
      <c r="R799" s="243">
        <f t="shared" si="515"/>
        <v>0</v>
      </c>
      <c r="S799" s="243" t="str">
        <f t="shared" si="516"/>
        <v/>
      </c>
      <c r="T799" s="241"/>
      <c r="U799" s="241" t="str">
        <f t="shared" si="517"/>
        <v/>
      </c>
      <c r="V799" s="241" t="str">
        <f t="shared" si="551"/>
        <v/>
      </c>
      <c r="W799" s="241"/>
      <c r="X799" s="241"/>
      <c r="Y799" s="241" t="str">
        <f t="shared" si="518"/>
        <v/>
      </c>
      <c r="Z799" s="241" t="str">
        <f t="shared" si="519"/>
        <v/>
      </c>
      <c r="AA799" s="241" t="str">
        <f t="shared" si="510"/>
        <v/>
      </c>
      <c r="AB799" s="241" t="str">
        <f t="shared" si="520"/>
        <v/>
      </c>
      <c r="AC799" s="241" t="str">
        <f t="shared" si="521"/>
        <v/>
      </c>
      <c r="AD799" s="241" t="str">
        <f t="shared" si="522"/>
        <v/>
      </c>
      <c r="AE799" s="241" t="str">
        <f t="shared" si="511"/>
        <v/>
      </c>
      <c r="AF799" s="241" t="str">
        <f t="shared" si="512"/>
        <v/>
      </c>
      <c r="AG799" s="241"/>
      <c r="AH799" s="242" t="str">
        <f t="shared" si="550"/>
        <v/>
      </c>
      <c r="AI799" s="242" t="str">
        <f t="shared" si="523"/>
        <v/>
      </c>
      <c r="BG799" s="245">
        <f t="shared" si="524"/>
        <v>0</v>
      </c>
      <c r="BH799" s="242">
        <f t="shared" si="525"/>
        <v>0</v>
      </c>
      <c r="BI799" s="242">
        <f t="shared" si="526"/>
        <v>0</v>
      </c>
      <c r="BJ799" s="242">
        <f t="shared" si="527"/>
        <v>0</v>
      </c>
      <c r="BK799" s="351">
        <f t="shared" si="528"/>
        <v>0</v>
      </c>
      <c r="BL799" s="246">
        <f t="shared" si="529"/>
        <v>0</v>
      </c>
      <c r="BM799" s="243">
        <f t="shared" si="530"/>
        <v>0</v>
      </c>
      <c r="BN799" s="243">
        <f t="shared" si="531"/>
        <v>0</v>
      </c>
      <c r="BO799" s="247">
        <f t="shared" si="532"/>
        <v>0</v>
      </c>
      <c r="BP799" s="248">
        <f t="shared" si="533"/>
        <v>0</v>
      </c>
      <c r="BQ799" s="243">
        <f t="shared" si="534"/>
        <v>0</v>
      </c>
      <c r="BR799" s="243">
        <f t="shared" si="535"/>
        <v>0</v>
      </c>
      <c r="BS799" s="249">
        <f t="shared" si="536"/>
        <v>0</v>
      </c>
      <c r="BT799" s="255" t="str">
        <f t="shared" si="549"/>
        <v/>
      </c>
      <c r="BU799" s="350">
        <f t="shared" si="537"/>
        <v>0</v>
      </c>
      <c r="BV799" s="350">
        <f t="shared" si="538"/>
        <v>0</v>
      </c>
      <c r="BW799" s="350">
        <f t="shared" si="539"/>
        <v>0</v>
      </c>
      <c r="BX799" s="353">
        <f t="shared" si="540"/>
        <v>0</v>
      </c>
      <c r="BY799" s="246">
        <f t="shared" si="541"/>
        <v>0</v>
      </c>
      <c r="BZ799" s="243">
        <f t="shared" si="542"/>
        <v>0</v>
      </c>
      <c r="CA799" s="243">
        <f t="shared" si="543"/>
        <v>0</v>
      </c>
      <c r="CB799" s="247">
        <f t="shared" si="544"/>
        <v>0</v>
      </c>
      <c r="CC799" s="246">
        <f t="shared" si="545"/>
        <v>0</v>
      </c>
      <c r="CD799" s="243">
        <f t="shared" si="546"/>
        <v>0</v>
      </c>
      <c r="CE799" s="243">
        <f t="shared" si="547"/>
        <v>0</v>
      </c>
      <c r="CF799" s="243">
        <f t="shared" si="548"/>
        <v>0</v>
      </c>
    </row>
    <row r="800" spans="1:84" ht="20.100000000000001" customHeight="1" x14ac:dyDescent="0.15">
      <c r="A800" s="252">
        <f>IF(A799="",ROW()-3-COUNTBLANK($A$4:$A799),A799+1)</f>
        <v>797</v>
      </c>
      <c r="B800" s="253">
        <f>IF(A800="","",IF(B799="",ROW()-3-COUNTBLANK($B$4:$B799),B799+1))</f>
        <v>797</v>
      </c>
      <c r="C800" s="239" t="str">
        <f t="shared" si="513"/>
        <v>S</v>
      </c>
      <c r="D800" s="240"/>
      <c r="E800" s="241" t="str">
        <f>IF(D800="","",COUNTIF($D$4:D800,D800))</f>
        <v/>
      </c>
      <c r="F800" s="310" t="str">
        <f>IF(D800="","",VLOOKUP(D800,'様式A-2'!$B$10:$E$434,4,0))</f>
        <v/>
      </c>
      <c r="G800" s="241"/>
      <c r="H800" s="241"/>
      <c r="I800" s="241"/>
      <c r="J800" s="241"/>
      <c r="K800" s="241"/>
      <c r="L800" s="346"/>
      <c r="M800" s="346"/>
      <c r="N800" s="346"/>
      <c r="O800" s="346"/>
      <c r="P800" s="388"/>
      <c r="Q800" s="242">
        <f t="shared" si="514"/>
        <v>0</v>
      </c>
      <c r="R800" s="243">
        <f t="shared" si="515"/>
        <v>0</v>
      </c>
      <c r="S800" s="243" t="str">
        <f t="shared" si="516"/>
        <v/>
      </c>
      <c r="T800" s="241"/>
      <c r="U800" s="241" t="str">
        <f t="shared" si="517"/>
        <v/>
      </c>
      <c r="V800" s="241" t="str">
        <f t="shared" si="551"/>
        <v/>
      </c>
      <c r="W800" s="241"/>
      <c r="X800" s="241"/>
      <c r="Y800" s="241" t="str">
        <f t="shared" si="518"/>
        <v/>
      </c>
      <c r="Z800" s="241" t="str">
        <f t="shared" si="519"/>
        <v/>
      </c>
      <c r="AA800" s="241" t="str">
        <f t="shared" si="510"/>
        <v/>
      </c>
      <c r="AB800" s="241" t="str">
        <f t="shared" si="520"/>
        <v/>
      </c>
      <c r="AC800" s="241" t="str">
        <f t="shared" si="521"/>
        <v/>
      </c>
      <c r="AD800" s="241" t="str">
        <f t="shared" si="522"/>
        <v/>
      </c>
      <c r="AE800" s="241" t="str">
        <f t="shared" si="511"/>
        <v/>
      </c>
      <c r="AF800" s="241" t="str">
        <f t="shared" si="512"/>
        <v/>
      </c>
      <c r="AG800" s="241"/>
      <c r="AH800" s="242" t="str">
        <f t="shared" si="550"/>
        <v/>
      </c>
      <c r="AI800" s="242" t="str">
        <f t="shared" si="523"/>
        <v/>
      </c>
      <c r="BG800" s="245">
        <f t="shared" si="524"/>
        <v>0</v>
      </c>
      <c r="BH800" s="242">
        <f t="shared" si="525"/>
        <v>0</v>
      </c>
      <c r="BI800" s="242">
        <f t="shared" si="526"/>
        <v>0</v>
      </c>
      <c r="BJ800" s="242">
        <f t="shared" si="527"/>
        <v>0</v>
      </c>
      <c r="BK800" s="351">
        <f t="shared" si="528"/>
        <v>0</v>
      </c>
      <c r="BL800" s="246">
        <f t="shared" si="529"/>
        <v>0</v>
      </c>
      <c r="BM800" s="243">
        <f t="shared" si="530"/>
        <v>0</v>
      </c>
      <c r="BN800" s="243">
        <f t="shared" si="531"/>
        <v>0</v>
      </c>
      <c r="BO800" s="247">
        <f t="shared" si="532"/>
        <v>0</v>
      </c>
      <c r="BP800" s="248">
        <f t="shared" si="533"/>
        <v>0</v>
      </c>
      <c r="BQ800" s="243">
        <f t="shared" si="534"/>
        <v>0</v>
      </c>
      <c r="BR800" s="243">
        <f t="shared" si="535"/>
        <v>0</v>
      </c>
      <c r="BS800" s="249">
        <f t="shared" si="536"/>
        <v>0</v>
      </c>
      <c r="BT800" s="255" t="str">
        <f t="shared" si="549"/>
        <v/>
      </c>
      <c r="BU800" s="350">
        <f t="shared" si="537"/>
        <v>0</v>
      </c>
      <c r="BV800" s="350">
        <f t="shared" si="538"/>
        <v>0</v>
      </c>
      <c r="BW800" s="350">
        <f t="shared" si="539"/>
        <v>0</v>
      </c>
      <c r="BX800" s="353">
        <f t="shared" si="540"/>
        <v>0</v>
      </c>
      <c r="BY800" s="246">
        <f t="shared" si="541"/>
        <v>0</v>
      </c>
      <c r="BZ800" s="243">
        <f t="shared" si="542"/>
        <v>0</v>
      </c>
      <c r="CA800" s="243">
        <f t="shared" si="543"/>
        <v>0</v>
      </c>
      <c r="CB800" s="247">
        <f t="shared" si="544"/>
        <v>0</v>
      </c>
      <c r="CC800" s="246">
        <f t="shared" si="545"/>
        <v>0</v>
      </c>
      <c r="CD800" s="243">
        <f t="shared" si="546"/>
        <v>0</v>
      </c>
      <c r="CE800" s="243">
        <f t="shared" si="547"/>
        <v>0</v>
      </c>
      <c r="CF800" s="243">
        <f t="shared" si="548"/>
        <v>0</v>
      </c>
    </row>
    <row r="801" spans="1:84" ht="20.100000000000001" customHeight="1" x14ac:dyDescent="0.15">
      <c r="A801" s="252">
        <f>IF(A800="",ROW()-3-COUNTBLANK($A$4:$A800),A800+1)</f>
        <v>798</v>
      </c>
      <c r="B801" s="253">
        <f>IF(A801="","",IF(B800="",ROW()-3-COUNTBLANK($B$4:$B800),B800+1))</f>
        <v>798</v>
      </c>
      <c r="C801" s="239" t="str">
        <f t="shared" si="513"/>
        <v>S</v>
      </c>
      <c r="D801" s="240"/>
      <c r="E801" s="241" t="str">
        <f>IF(D801="","",COUNTIF($D$4:D801,D801))</f>
        <v/>
      </c>
      <c r="F801" s="310" t="str">
        <f>IF(D801="","",VLOOKUP(D801,'様式A-2'!$B$10:$E$434,4,0))</f>
        <v/>
      </c>
      <c r="G801" s="241"/>
      <c r="H801" s="241"/>
      <c r="I801" s="241"/>
      <c r="J801" s="241"/>
      <c r="K801" s="241"/>
      <c r="L801" s="346"/>
      <c r="M801" s="346"/>
      <c r="N801" s="346"/>
      <c r="O801" s="346"/>
      <c r="P801" s="388"/>
      <c r="Q801" s="242">
        <f t="shared" si="514"/>
        <v>0</v>
      </c>
      <c r="R801" s="243">
        <f t="shared" si="515"/>
        <v>0</v>
      </c>
      <c r="S801" s="243" t="str">
        <f t="shared" si="516"/>
        <v/>
      </c>
      <c r="T801" s="241"/>
      <c r="U801" s="241" t="str">
        <f t="shared" si="517"/>
        <v/>
      </c>
      <c r="V801" s="241" t="str">
        <f t="shared" si="551"/>
        <v/>
      </c>
      <c r="W801" s="241"/>
      <c r="X801" s="241"/>
      <c r="Y801" s="241" t="str">
        <f t="shared" si="518"/>
        <v/>
      </c>
      <c r="Z801" s="241" t="str">
        <f t="shared" si="519"/>
        <v/>
      </c>
      <c r="AA801" s="241" t="str">
        <f t="shared" si="510"/>
        <v/>
      </c>
      <c r="AB801" s="241" t="str">
        <f t="shared" si="520"/>
        <v/>
      </c>
      <c r="AC801" s="241" t="str">
        <f t="shared" si="521"/>
        <v/>
      </c>
      <c r="AD801" s="241" t="str">
        <f t="shared" si="522"/>
        <v/>
      </c>
      <c r="AE801" s="241" t="str">
        <f t="shared" si="511"/>
        <v/>
      </c>
      <c r="AF801" s="241" t="str">
        <f t="shared" si="512"/>
        <v/>
      </c>
      <c r="AG801" s="241"/>
      <c r="AH801" s="242" t="str">
        <f t="shared" si="550"/>
        <v/>
      </c>
      <c r="AI801" s="242" t="str">
        <f t="shared" si="523"/>
        <v/>
      </c>
      <c r="BG801" s="245">
        <f t="shared" si="524"/>
        <v>0</v>
      </c>
      <c r="BH801" s="242">
        <f t="shared" si="525"/>
        <v>0</v>
      </c>
      <c r="BI801" s="242">
        <f t="shared" si="526"/>
        <v>0</v>
      </c>
      <c r="BJ801" s="242">
        <f t="shared" si="527"/>
        <v>0</v>
      </c>
      <c r="BK801" s="351">
        <f t="shared" si="528"/>
        <v>0</v>
      </c>
      <c r="BL801" s="246">
        <f t="shared" si="529"/>
        <v>0</v>
      </c>
      <c r="BM801" s="243">
        <f t="shared" si="530"/>
        <v>0</v>
      </c>
      <c r="BN801" s="243">
        <f t="shared" si="531"/>
        <v>0</v>
      </c>
      <c r="BO801" s="247">
        <f t="shared" si="532"/>
        <v>0</v>
      </c>
      <c r="BP801" s="248">
        <f t="shared" si="533"/>
        <v>0</v>
      </c>
      <c r="BQ801" s="243">
        <f t="shared" si="534"/>
        <v>0</v>
      </c>
      <c r="BR801" s="243">
        <f t="shared" si="535"/>
        <v>0</v>
      </c>
      <c r="BS801" s="249">
        <f t="shared" si="536"/>
        <v>0</v>
      </c>
      <c r="BT801" s="255" t="str">
        <f t="shared" si="549"/>
        <v/>
      </c>
      <c r="BU801" s="350">
        <f t="shared" si="537"/>
        <v>0</v>
      </c>
      <c r="BV801" s="350">
        <f t="shared" si="538"/>
        <v>0</v>
      </c>
      <c r="BW801" s="350">
        <f t="shared" si="539"/>
        <v>0</v>
      </c>
      <c r="BX801" s="353">
        <f t="shared" si="540"/>
        <v>0</v>
      </c>
      <c r="BY801" s="246">
        <f t="shared" si="541"/>
        <v>0</v>
      </c>
      <c r="BZ801" s="243">
        <f t="shared" si="542"/>
        <v>0</v>
      </c>
      <c r="CA801" s="243">
        <f t="shared" si="543"/>
        <v>0</v>
      </c>
      <c r="CB801" s="247">
        <f t="shared" si="544"/>
        <v>0</v>
      </c>
      <c r="CC801" s="246">
        <f t="shared" si="545"/>
        <v>0</v>
      </c>
      <c r="CD801" s="243">
        <f t="shared" si="546"/>
        <v>0</v>
      </c>
      <c r="CE801" s="243">
        <f t="shared" si="547"/>
        <v>0</v>
      </c>
      <c r="CF801" s="243">
        <f t="shared" si="548"/>
        <v>0</v>
      </c>
    </row>
    <row r="802" spans="1:84" ht="20.100000000000001" customHeight="1" x14ac:dyDescent="0.15">
      <c r="A802" s="252">
        <f>IF(A801="",ROW()-3-COUNTBLANK($A$4:$A801),A801+1)</f>
        <v>799</v>
      </c>
      <c r="B802" s="253">
        <f>IF(A802="","",IF(B801="",ROW()-3-COUNTBLANK($B$4:$B801),B801+1))</f>
        <v>799</v>
      </c>
      <c r="C802" s="239" t="str">
        <f t="shared" si="513"/>
        <v>S</v>
      </c>
      <c r="D802" s="240"/>
      <c r="E802" s="241" t="str">
        <f>IF(D802="","",COUNTIF($D$4:D802,D802))</f>
        <v/>
      </c>
      <c r="F802" s="310" t="str">
        <f>IF(D802="","",VLOOKUP(D802,'様式A-2'!$B$10:$E$434,4,0))</f>
        <v/>
      </c>
      <c r="G802" s="241"/>
      <c r="H802" s="241"/>
      <c r="I802" s="241"/>
      <c r="J802" s="241"/>
      <c r="K802" s="241"/>
      <c r="L802" s="346"/>
      <c r="M802" s="346"/>
      <c r="N802" s="346"/>
      <c r="O802" s="346"/>
      <c r="P802" s="388"/>
      <c r="Q802" s="242">
        <f t="shared" si="514"/>
        <v>0</v>
      </c>
      <c r="R802" s="243">
        <f t="shared" si="515"/>
        <v>0</v>
      </c>
      <c r="S802" s="243" t="str">
        <f t="shared" si="516"/>
        <v/>
      </c>
      <c r="T802" s="241"/>
      <c r="U802" s="241" t="str">
        <f t="shared" si="517"/>
        <v/>
      </c>
      <c r="V802" s="241" t="str">
        <f t="shared" si="551"/>
        <v/>
      </c>
      <c r="W802" s="241"/>
      <c r="X802" s="241"/>
      <c r="Y802" s="241" t="str">
        <f t="shared" si="518"/>
        <v/>
      </c>
      <c r="Z802" s="241" t="str">
        <f t="shared" si="519"/>
        <v/>
      </c>
      <c r="AA802" s="241" t="str">
        <f t="shared" si="510"/>
        <v/>
      </c>
      <c r="AB802" s="241" t="str">
        <f t="shared" si="520"/>
        <v/>
      </c>
      <c r="AC802" s="241" t="str">
        <f t="shared" si="521"/>
        <v/>
      </c>
      <c r="AD802" s="241" t="str">
        <f t="shared" si="522"/>
        <v/>
      </c>
      <c r="AE802" s="241" t="str">
        <f t="shared" si="511"/>
        <v/>
      </c>
      <c r="AF802" s="241" t="str">
        <f t="shared" si="512"/>
        <v/>
      </c>
      <c r="AG802" s="241"/>
      <c r="AH802" s="242" t="str">
        <f t="shared" si="550"/>
        <v/>
      </c>
      <c r="AI802" s="242" t="str">
        <f t="shared" si="523"/>
        <v/>
      </c>
      <c r="BG802" s="245">
        <f t="shared" si="524"/>
        <v>0</v>
      </c>
      <c r="BH802" s="242">
        <f t="shared" si="525"/>
        <v>0</v>
      </c>
      <c r="BI802" s="242">
        <f t="shared" si="526"/>
        <v>0</v>
      </c>
      <c r="BJ802" s="242">
        <f t="shared" si="527"/>
        <v>0</v>
      </c>
      <c r="BK802" s="351">
        <f t="shared" si="528"/>
        <v>0</v>
      </c>
      <c r="BL802" s="246">
        <f t="shared" si="529"/>
        <v>0</v>
      </c>
      <c r="BM802" s="243">
        <f t="shared" si="530"/>
        <v>0</v>
      </c>
      <c r="BN802" s="243">
        <f t="shared" si="531"/>
        <v>0</v>
      </c>
      <c r="BO802" s="247">
        <f t="shared" si="532"/>
        <v>0</v>
      </c>
      <c r="BP802" s="248">
        <f t="shared" si="533"/>
        <v>0</v>
      </c>
      <c r="BQ802" s="243">
        <f t="shared" si="534"/>
        <v>0</v>
      </c>
      <c r="BR802" s="243">
        <f t="shared" si="535"/>
        <v>0</v>
      </c>
      <c r="BS802" s="249">
        <f t="shared" si="536"/>
        <v>0</v>
      </c>
      <c r="BT802" s="255" t="str">
        <f t="shared" si="549"/>
        <v/>
      </c>
      <c r="BU802" s="350">
        <f t="shared" si="537"/>
        <v>0</v>
      </c>
      <c r="BV802" s="350">
        <f t="shared" si="538"/>
        <v>0</v>
      </c>
      <c r="BW802" s="350">
        <f t="shared" si="539"/>
        <v>0</v>
      </c>
      <c r="BX802" s="353">
        <f t="shared" si="540"/>
        <v>0</v>
      </c>
      <c r="BY802" s="246">
        <f t="shared" si="541"/>
        <v>0</v>
      </c>
      <c r="BZ802" s="243">
        <f t="shared" si="542"/>
        <v>0</v>
      </c>
      <c r="CA802" s="243">
        <f t="shared" si="543"/>
        <v>0</v>
      </c>
      <c r="CB802" s="247">
        <f t="shared" si="544"/>
        <v>0</v>
      </c>
      <c r="CC802" s="246">
        <f t="shared" si="545"/>
        <v>0</v>
      </c>
      <c r="CD802" s="243">
        <f t="shared" si="546"/>
        <v>0</v>
      </c>
      <c r="CE802" s="243">
        <f t="shared" si="547"/>
        <v>0</v>
      </c>
      <c r="CF802" s="243">
        <f t="shared" si="548"/>
        <v>0</v>
      </c>
    </row>
    <row r="803" spans="1:84" ht="20.100000000000001" customHeight="1" x14ac:dyDescent="0.15">
      <c r="A803" s="252">
        <f>IF(A802="",ROW()-3-COUNTBLANK($A$4:$A802),A802+1)</f>
        <v>800</v>
      </c>
      <c r="B803" s="253">
        <f>IF(A803="","",IF(B802="",ROW()-3-COUNTBLANK($B$4:$B802),B802+1))</f>
        <v>800</v>
      </c>
      <c r="C803" s="239" t="str">
        <f t="shared" si="513"/>
        <v>S</v>
      </c>
      <c r="D803" s="240"/>
      <c r="E803" s="241" t="str">
        <f>IF(D803="","",COUNTIF($D$4:D803,D803))</f>
        <v/>
      </c>
      <c r="F803" s="310" t="str">
        <f>IF(D803="","",VLOOKUP(D803,'様式A-2'!$B$10:$E$434,4,0))</f>
        <v/>
      </c>
      <c r="G803" s="241"/>
      <c r="H803" s="241"/>
      <c r="I803" s="241"/>
      <c r="J803" s="241"/>
      <c r="K803" s="241"/>
      <c r="L803" s="346"/>
      <c r="M803" s="346"/>
      <c r="N803" s="346"/>
      <c r="O803" s="346"/>
      <c r="P803" s="388"/>
      <c r="Q803" s="242">
        <f t="shared" si="514"/>
        <v>0</v>
      </c>
      <c r="R803" s="243">
        <f t="shared" si="515"/>
        <v>0</v>
      </c>
      <c r="S803" s="243" t="str">
        <f t="shared" si="516"/>
        <v/>
      </c>
      <c r="T803" s="241"/>
      <c r="U803" s="241" t="str">
        <f t="shared" si="517"/>
        <v/>
      </c>
      <c r="V803" s="241" t="str">
        <f t="shared" si="551"/>
        <v/>
      </c>
      <c r="W803" s="241"/>
      <c r="X803" s="241"/>
      <c r="Y803" s="241" t="str">
        <f t="shared" si="518"/>
        <v/>
      </c>
      <c r="Z803" s="241" t="str">
        <f t="shared" si="519"/>
        <v/>
      </c>
      <c r="AA803" s="241" t="str">
        <f t="shared" si="510"/>
        <v/>
      </c>
      <c r="AB803" s="241" t="str">
        <f t="shared" si="520"/>
        <v/>
      </c>
      <c r="AC803" s="241" t="str">
        <f t="shared" si="521"/>
        <v/>
      </c>
      <c r="AD803" s="241" t="str">
        <f t="shared" si="522"/>
        <v/>
      </c>
      <c r="AE803" s="241" t="str">
        <f t="shared" si="511"/>
        <v/>
      </c>
      <c r="AF803" s="241" t="str">
        <f t="shared" si="512"/>
        <v/>
      </c>
      <c r="AG803" s="241"/>
      <c r="AH803" s="242" t="str">
        <f t="shared" si="550"/>
        <v/>
      </c>
      <c r="AI803" s="242" t="str">
        <f t="shared" si="523"/>
        <v/>
      </c>
      <c r="BG803" s="245">
        <f t="shared" si="524"/>
        <v>0</v>
      </c>
      <c r="BH803" s="242">
        <f t="shared" si="525"/>
        <v>0</v>
      </c>
      <c r="BI803" s="242">
        <f t="shared" si="526"/>
        <v>0</v>
      </c>
      <c r="BJ803" s="242">
        <f t="shared" si="527"/>
        <v>0</v>
      </c>
      <c r="BK803" s="351">
        <f t="shared" si="528"/>
        <v>0</v>
      </c>
      <c r="BL803" s="246">
        <f t="shared" si="529"/>
        <v>0</v>
      </c>
      <c r="BM803" s="243">
        <f t="shared" si="530"/>
        <v>0</v>
      </c>
      <c r="BN803" s="243">
        <f t="shared" si="531"/>
        <v>0</v>
      </c>
      <c r="BO803" s="247">
        <f t="shared" si="532"/>
        <v>0</v>
      </c>
      <c r="BP803" s="248">
        <f t="shared" si="533"/>
        <v>0</v>
      </c>
      <c r="BQ803" s="243">
        <f t="shared" si="534"/>
        <v>0</v>
      </c>
      <c r="BR803" s="243">
        <f t="shared" si="535"/>
        <v>0</v>
      </c>
      <c r="BS803" s="249">
        <f t="shared" si="536"/>
        <v>0</v>
      </c>
      <c r="BT803" s="255" t="str">
        <f t="shared" si="549"/>
        <v/>
      </c>
      <c r="BU803" s="350">
        <f t="shared" si="537"/>
        <v>0</v>
      </c>
      <c r="BV803" s="350">
        <f t="shared" si="538"/>
        <v>0</v>
      </c>
      <c r="BW803" s="350">
        <f t="shared" si="539"/>
        <v>0</v>
      </c>
      <c r="BX803" s="353">
        <f t="shared" si="540"/>
        <v>0</v>
      </c>
      <c r="BY803" s="246">
        <f t="shared" si="541"/>
        <v>0</v>
      </c>
      <c r="BZ803" s="243">
        <f t="shared" si="542"/>
        <v>0</v>
      </c>
      <c r="CA803" s="243">
        <f t="shared" si="543"/>
        <v>0</v>
      </c>
      <c r="CB803" s="247">
        <f t="shared" si="544"/>
        <v>0</v>
      </c>
      <c r="CC803" s="246">
        <f t="shared" si="545"/>
        <v>0</v>
      </c>
      <c r="CD803" s="243">
        <f t="shared" si="546"/>
        <v>0</v>
      </c>
      <c r="CE803" s="243">
        <f t="shared" si="547"/>
        <v>0</v>
      </c>
      <c r="CF803" s="243">
        <f t="shared" si="548"/>
        <v>0</v>
      </c>
    </row>
    <row r="804" spans="1:84" ht="20.100000000000001" customHeight="1" x14ac:dyDescent="0.15">
      <c r="A804" s="252">
        <f>IF(A803="",ROW()-3-COUNTBLANK($A$4:$A803),A803+1)</f>
        <v>801</v>
      </c>
      <c r="B804" s="253">
        <f>IF(A804="","",IF(B803="",ROW()-3-COUNTBLANK($B$4:$B803),B803+1))</f>
        <v>801</v>
      </c>
      <c r="C804" s="239" t="str">
        <f t="shared" si="513"/>
        <v>S</v>
      </c>
      <c r="D804" s="240"/>
      <c r="E804" s="241" t="str">
        <f>IF(D804="","",COUNTIF($D$4:D804,D804))</f>
        <v/>
      </c>
      <c r="F804" s="310" t="str">
        <f>IF(D804="","",VLOOKUP(D804,'様式A-2'!$B$10:$E$434,4,0))</f>
        <v/>
      </c>
      <c r="G804" s="241"/>
      <c r="H804" s="241"/>
      <c r="I804" s="241"/>
      <c r="J804" s="241"/>
      <c r="K804" s="241"/>
      <c r="L804" s="346"/>
      <c r="M804" s="346"/>
      <c r="N804" s="346"/>
      <c r="O804" s="346"/>
      <c r="P804" s="388"/>
      <c r="Q804" s="242">
        <f t="shared" si="514"/>
        <v>0</v>
      </c>
      <c r="R804" s="243">
        <f t="shared" si="515"/>
        <v>0</v>
      </c>
      <c r="S804" s="243" t="str">
        <f t="shared" si="516"/>
        <v/>
      </c>
      <c r="T804" s="241"/>
      <c r="U804" s="241" t="str">
        <f t="shared" si="517"/>
        <v/>
      </c>
      <c r="V804" s="241" t="str">
        <f t="shared" si="551"/>
        <v/>
      </c>
      <c r="W804" s="241"/>
      <c r="X804" s="241"/>
      <c r="Y804" s="241" t="str">
        <f t="shared" si="518"/>
        <v/>
      </c>
      <c r="Z804" s="241" t="str">
        <f t="shared" si="519"/>
        <v/>
      </c>
      <c r="AA804" s="241" t="str">
        <f t="shared" si="510"/>
        <v/>
      </c>
      <c r="AB804" s="241" t="str">
        <f t="shared" si="520"/>
        <v/>
      </c>
      <c r="AC804" s="241" t="str">
        <f t="shared" si="521"/>
        <v/>
      </c>
      <c r="AD804" s="241" t="str">
        <f t="shared" si="522"/>
        <v/>
      </c>
      <c r="AE804" s="241" t="str">
        <f t="shared" si="511"/>
        <v/>
      </c>
      <c r="AF804" s="241" t="str">
        <f t="shared" si="512"/>
        <v/>
      </c>
      <c r="AG804" s="241"/>
      <c r="AH804" s="242" t="str">
        <f t="shared" si="550"/>
        <v/>
      </c>
      <c r="AI804" s="242" t="str">
        <f t="shared" si="523"/>
        <v/>
      </c>
      <c r="BG804" s="245">
        <f t="shared" si="524"/>
        <v>0</v>
      </c>
      <c r="BH804" s="242">
        <f t="shared" si="525"/>
        <v>0</v>
      </c>
      <c r="BI804" s="242">
        <f t="shared" si="526"/>
        <v>0</v>
      </c>
      <c r="BJ804" s="242">
        <f t="shared" si="527"/>
        <v>0</v>
      </c>
      <c r="BK804" s="351">
        <f t="shared" si="528"/>
        <v>0</v>
      </c>
      <c r="BL804" s="246">
        <f t="shared" si="529"/>
        <v>0</v>
      </c>
      <c r="BM804" s="243">
        <f t="shared" si="530"/>
        <v>0</v>
      </c>
      <c r="BN804" s="243">
        <f t="shared" si="531"/>
        <v>0</v>
      </c>
      <c r="BO804" s="247">
        <f t="shared" si="532"/>
        <v>0</v>
      </c>
      <c r="BP804" s="248">
        <f t="shared" si="533"/>
        <v>0</v>
      </c>
      <c r="BQ804" s="243">
        <f t="shared" si="534"/>
        <v>0</v>
      </c>
      <c r="BR804" s="243">
        <f t="shared" si="535"/>
        <v>0</v>
      </c>
      <c r="BS804" s="249">
        <f t="shared" si="536"/>
        <v>0</v>
      </c>
      <c r="BT804" s="255" t="str">
        <f t="shared" si="549"/>
        <v/>
      </c>
      <c r="BU804" s="350">
        <f t="shared" si="537"/>
        <v>0</v>
      </c>
      <c r="BV804" s="350">
        <f t="shared" si="538"/>
        <v>0</v>
      </c>
      <c r="BW804" s="350">
        <f t="shared" si="539"/>
        <v>0</v>
      </c>
      <c r="BX804" s="353">
        <f t="shared" si="540"/>
        <v>0</v>
      </c>
      <c r="BY804" s="246">
        <f t="shared" si="541"/>
        <v>0</v>
      </c>
      <c r="BZ804" s="243">
        <f t="shared" si="542"/>
        <v>0</v>
      </c>
      <c r="CA804" s="243">
        <f t="shared" si="543"/>
        <v>0</v>
      </c>
      <c r="CB804" s="247">
        <f t="shared" si="544"/>
        <v>0</v>
      </c>
      <c r="CC804" s="246">
        <f t="shared" si="545"/>
        <v>0</v>
      </c>
      <c r="CD804" s="243">
        <f t="shared" si="546"/>
        <v>0</v>
      </c>
      <c r="CE804" s="243">
        <f t="shared" si="547"/>
        <v>0</v>
      </c>
      <c r="CF804" s="243">
        <f t="shared" si="548"/>
        <v>0</v>
      </c>
    </row>
    <row r="805" spans="1:84" ht="20.100000000000001" customHeight="1" x14ac:dyDescent="0.15">
      <c r="A805" s="252">
        <f>IF(A804="",ROW()-3-COUNTBLANK($A$4:$A804),A804+1)</f>
        <v>802</v>
      </c>
      <c r="B805" s="253">
        <f>IF(A805="","",IF(B804="",ROW()-3-COUNTBLANK($B$4:$B804),B804+1))</f>
        <v>802</v>
      </c>
      <c r="C805" s="239" t="str">
        <f t="shared" si="513"/>
        <v>S</v>
      </c>
      <c r="D805" s="240"/>
      <c r="E805" s="241" t="str">
        <f>IF(D805="","",COUNTIF($D$4:D805,D805))</f>
        <v/>
      </c>
      <c r="F805" s="310" t="str">
        <f>IF(D805="","",VLOOKUP(D805,'様式A-2'!$B$10:$E$434,4,0))</f>
        <v/>
      </c>
      <c r="G805" s="241"/>
      <c r="H805" s="241"/>
      <c r="I805" s="241"/>
      <c r="J805" s="241"/>
      <c r="K805" s="241"/>
      <c r="L805" s="346"/>
      <c r="M805" s="346"/>
      <c r="N805" s="346"/>
      <c r="O805" s="346"/>
      <c r="P805" s="388"/>
      <c r="Q805" s="242">
        <f t="shared" si="514"/>
        <v>0</v>
      </c>
      <c r="R805" s="243">
        <f t="shared" si="515"/>
        <v>0</v>
      </c>
      <c r="S805" s="243" t="str">
        <f t="shared" si="516"/>
        <v/>
      </c>
      <c r="T805" s="241"/>
      <c r="U805" s="241" t="str">
        <f t="shared" si="517"/>
        <v/>
      </c>
      <c r="V805" s="241" t="str">
        <f t="shared" si="551"/>
        <v/>
      </c>
      <c r="W805" s="241"/>
      <c r="X805" s="241"/>
      <c r="Y805" s="241" t="str">
        <f t="shared" si="518"/>
        <v/>
      </c>
      <c r="Z805" s="241" t="str">
        <f t="shared" si="519"/>
        <v/>
      </c>
      <c r="AA805" s="241" t="str">
        <f t="shared" si="510"/>
        <v/>
      </c>
      <c r="AB805" s="241" t="str">
        <f t="shared" si="520"/>
        <v/>
      </c>
      <c r="AC805" s="241" t="str">
        <f t="shared" si="521"/>
        <v/>
      </c>
      <c r="AD805" s="241" t="str">
        <f t="shared" si="522"/>
        <v/>
      </c>
      <c r="AE805" s="241" t="str">
        <f t="shared" si="511"/>
        <v/>
      </c>
      <c r="AF805" s="241" t="str">
        <f t="shared" si="512"/>
        <v/>
      </c>
      <c r="AG805" s="241"/>
      <c r="AH805" s="242" t="str">
        <f t="shared" si="550"/>
        <v/>
      </c>
      <c r="AI805" s="242" t="str">
        <f t="shared" si="523"/>
        <v/>
      </c>
      <c r="BG805" s="245">
        <f t="shared" si="524"/>
        <v>0</v>
      </c>
      <c r="BH805" s="242">
        <f t="shared" si="525"/>
        <v>0</v>
      </c>
      <c r="BI805" s="242">
        <f t="shared" si="526"/>
        <v>0</v>
      </c>
      <c r="BJ805" s="242">
        <f t="shared" si="527"/>
        <v>0</v>
      </c>
      <c r="BK805" s="351">
        <f t="shared" si="528"/>
        <v>0</v>
      </c>
      <c r="BL805" s="246">
        <f t="shared" si="529"/>
        <v>0</v>
      </c>
      <c r="BM805" s="243">
        <f t="shared" si="530"/>
        <v>0</v>
      </c>
      <c r="BN805" s="243">
        <f t="shared" si="531"/>
        <v>0</v>
      </c>
      <c r="BO805" s="247">
        <f t="shared" si="532"/>
        <v>0</v>
      </c>
      <c r="BP805" s="248">
        <f t="shared" si="533"/>
        <v>0</v>
      </c>
      <c r="BQ805" s="243">
        <f t="shared" si="534"/>
        <v>0</v>
      </c>
      <c r="BR805" s="243">
        <f t="shared" si="535"/>
        <v>0</v>
      </c>
      <c r="BS805" s="249">
        <f t="shared" si="536"/>
        <v>0</v>
      </c>
      <c r="BT805" s="255" t="str">
        <f t="shared" si="549"/>
        <v/>
      </c>
      <c r="BU805" s="350">
        <f t="shared" si="537"/>
        <v>0</v>
      </c>
      <c r="BV805" s="350">
        <f t="shared" si="538"/>
        <v>0</v>
      </c>
      <c r="BW805" s="350">
        <f t="shared" si="539"/>
        <v>0</v>
      </c>
      <c r="BX805" s="353">
        <f t="shared" si="540"/>
        <v>0</v>
      </c>
      <c r="BY805" s="246">
        <f t="shared" si="541"/>
        <v>0</v>
      </c>
      <c r="BZ805" s="243">
        <f t="shared" si="542"/>
        <v>0</v>
      </c>
      <c r="CA805" s="243">
        <f t="shared" si="543"/>
        <v>0</v>
      </c>
      <c r="CB805" s="247">
        <f t="shared" si="544"/>
        <v>0</v>
      </c>
      <c r="CC805" s="246">
        <f t="shared" si="545"/>
        <v>0</v>
      </c>
      <c r="CD805" s="243">
        <f t="shared" si="546"/>
        <v>0</v>
      </c>
      <c r="CE805" s="243">
        <f t="shared" si="547"/>
        <v>0</v>
      </c>
      <c r="CF805" s="243">
        <f t="shared" si="548"/>
        <v>0</v>
      </c>
    </row>
    <row r="806" spans="1:84" ht="20.100000000000001" customHeight="1" x14ac:dyDescent="0.15">
      <c r="A806" s="252">
        <f>IF(A805="",ROW()-3-COUNTBLANK($A$4:$A805),A805+1)</f>
        <v>803</v>
      </c>
      <c r="B806" s="253">
        <f>IF(A806="","",IF(B805="",ROW()-3-COUNTBLANK($B$4:$B805),B805+1))</f>
        <v>803</v>
      </c>
      <c r="C806" s="239" t="str">
        <f t="shared" si="513"/>
        <v>S</v>
      </c>
      <c r="D806" s="240"/>
      <c r="E806" s="241" t="str">
        <f>IF(D806="","",COUNTIF($D$4:D806,D806))</f>
        <v/>
      </c>
      <c r="F806" s="310" t="str">
        <f>IF(D806="","",VLOOKUP(D806,'様式A-2'!$B$10:$E$434,4,0))</f>
        <v/>
      </c>
      <c r="G806" s="241"/>
      <c r="H806" s="241"/>
      <c r="I806" s="241"/>
      <c r="J806" s="241"/>
      <c r="K806" s="241"/>
      <c r="L806" s="346"/>
      <c r="M806" s="346"/>
      <c r="N806" s="346"/>
      <c r="O806" s="346"/>
      <c r="P806" s="388"/>
      <c r="Q806" s="242">
        <f t="shared" si="514"/>
        <v>0</v>
      </c>
      <c r="R806" s="243">
        <f t="shared" si="515"/>
        <v>0</v>
      </c>
      <c r="S806" s="243" t="str">
        <f t="shared" si="516"/>
        <v/>
      </c>
      <c r="T806" s="241"/>
      <c r="U806" s="241" t="str">
        <f t="shared" si="517"/>
        <v/>
      </c>
      <c r="V806" s="241" t="str">
        <f t="shared" si="551"/>
        <v/>
      </c>
      <c r="W806" s="241"/>
      <c r="X806" s="241"/>
      <c r="Y806" s="241" t="str">
        <f t="shared" si="518"/>
        <v/>
      </c>
      <c r="Z806" s="241" t="str">
        <f t="shared" si="519"/>
        <v/>
      </c>
      <c r="AA806" s="241" t="str">
        <f t="shared" si="510"/>
        <v/>
      </c>
      <c r="AB806" s="241" t="str">
        <f t="shared" si="520"/>
        <v/>
      </c>
      <c r="AC806" s="241" t="str">
        <f t="shared" si="521"/>
        <v/>
      </c>
      <c r="AD806" s="241" t="str">
        <f t="shared" si="522"/>
        <v/>
      </c>
      <c r="AE806" s="241" t="str">
        <f t="shared" si="511"/>
        <v/>
      </c>
      <c r="AF806" s="241" t="str">
        <f t="shared" si="512"/>
        <v/>
      </c>
      <c r="AG806" s="241"/>
      <c r="AH806" s="242" t="str">
        <f t="shared" si="550"/>
        <v/>
      </c>
      <c r="AI806" s="242" t="str">
        <f t="shared" si="523"/>
        <v/>
      </c>
      <c r="BG806" s="245">
        <f t="shared" si="524"/>
        <v>0</v>
      </c>
      <c r="BH806" s="242">
        <f t="shared" si="525"/>
        <v>0</v>
      </c>
      <c r="BI806" s="242">
        <f t="shared" si="526"/>
        <v>0</v>
      </c>
      <c r="BJ806" s="242">
        <f t="shared" si="527"/>
        <v>0</v>
      </c>
      <c r="BK806" s="351">
        <f t="shared" si="528"/>
        <v>0</v>
      </c>
      <c r="BL806" s="246">
        <f t="shared" si="529"/>
        <v>0</v>
      </c>
      <c r="BM806" s="243">
        <f t="shared" si="530"/>
        <v>0</v>
      </c>
      <c r="BN806" s="243">
        <f t="shared" si="531"/>
        <v>0</v>
      </c>
      <c r="BO806" s="247">
        <f t="shared" si="532"/>
        <v>0</v>
      </c>
      <c r="BP806" s="248">
        <f t="shared" si="533"/>
        <v>0</v>
      </c>
      <c r="BQ806" s="243">
        <f t="shared" si="534"/>
        <v>0</v>
      </c>
      <c r="BR806" s="243">
        <f t="shared" si="535"/>
        <v>0</v>
      </c>
      <c r="BS806" s="249">
        <f t="shared" si="536"/>
        <v>0</v>
      </c>
      <c r="BT806" s="255" t="str">
        <f t="shared" si="549"/>
        <v/>
      </c>
      <c r="BU806" s="350">
        <f t="shared" si="537"/>
        <v>0</v>
      </c>
      <c r="BV806" s="350">
        <f t="shared" si="538"/>
        <v>0</v>
      </c>
      <c r="BW806" s="350">
        <f t="shared" si="539"/>
        <v>0</v>
      </c>
      <c r="BX806" s="353">
        <f t="shared" si="540"/>
        <v>0</v>
      </c>
      <c r="BY806" s="246">
        <f t="shared" si="541"/>
        <v>0</v>
      </c>
      <c r="BZ806" s="243">
        <f t="shared" si="542"/>
        <v>0</v>
      </c>
      <c r="CA806" s="243">
        <f t="shared" si="543"/>
        <v>0</v>
      </c>
      <c r="CB806" s="247">
        <f t="shared" si="544"/>
        <v>0</v>
      </c>
      <c r="CC806" s="246">
        <f t="shared" si="545"/>
        <v>0</v>
      </c>
      <c r="CD806" s="243">
        <f t="shared" si="546"/>
        <v>0</v>
      </c>
      <c r="CE806" s="243">
        <f t="shared" si="547"/>
        <v>0</v>
      </c>
      <c r="CF806" s="243">
        <f t="shared" si="548"/>
        <v>0</v>
      </c>
    </row>
    <row r="807" spans="1:84" ht="20.100000000000001" customHeight="1" x14ac:dyDescent="0.15">
      <c r="A807" s="252">
        <f>IF(A806="",ROW()-3-COUNTBLANK($A$4:$A806),A806+1)</f>
        <v>804</v>
      </c>
      <c r="B807" s="253">
        <f>IF(A807="","",IF(B806="",ROW()-3-COUNTBLANK($B$4:$B806),B806+1))</f>
        <v>804</v>
      </c>
      <c r="C807" s="239" t="str">
        <f t="shared" si="513"/>
        <v>S</v>
      </c>
      <c r="D807" s="240"/>
      <c r="E807" s="241" t="str">
        <f>IF(D807="","",COUNTIF($D$4:D807,D807))</f>
        <v/>
      </c>
      <c r="F807" s="310" t="str">
        <f>IF(D807="","",VLOOKUP(D807,'様式A-2'!$B$10:$E$434,4,0))</f>
        <v/>
      </c>
      <c r="G807" s="241"/>
      <c r="H807" s="241"/>
      <c r="I807" s="241"/>
      <c r="J807" s="241"/>
      <c r="K807" s="241"/>
      <c r="L807" s="346"/>
      <c r="M807" s="346"/>
      <c r="N807" s="346"/>
      <c r="O807" s="346"/>
      <c r="P807" s="388"/>
      <c r="Q807" s="242">
        <f t="shared" si="514"/>
        <v>0</v>
      </c>
      <c r="R807" s="243">
        <f t="shared" si="515"/>
        <v>0</v>
      </c>
      <c r="S807" s="243" t="str">
        <f t="shared" si="516"/>
        <v/>
      </c>
      <c r="T807" s="241"/>
      <c r="U807" s="241" t="str">
        <f t="shared" si="517"/>
        <v/>
      </c>
      <c r="V807" s="241" t="str">
        <f t="shared" si="551"/>
        <v/>
      </c>
      <c r="W807" s="241"/>
      <c r="X807" s="241"/>
      <c r="Y807" s="241" t="str">
        <f t="shared" si="518"/>
        <v/>
      </c>
      <c r="Z807" s="241" t="str">
        <f t="shared" si="519"/>
        <v/>
      </c>
      <c r="AA807" s="241" t="str">
        <f t="shared" si="510"/>
        <v/>
      </c>
      <c r="AB807" s="241" t="str">
        <f t="shared" si="520"/>
        <v/>
      </c>
      <c r="AC807" s="241" t="str">
        <f t="shared" si="521"/>
        <v/>
      </c>
      <c r="AD807" s="241" t="str">
        <f t="shared" si="522"/>
        <v/>
      </c>
      <c r="AE807" s="241" t="str">
        <f t="shared" si="511"/>
        <v/>
      </c>
      <c r="AF807" s="241" t="str">
        <f t="shared" si="512"/>
        <v/>
      </c>
      <c r="AG807" s="241"/>
      <c r="AH807" s="242" t="str">
        <f t="shared" si="550"/>
        <v/>
      </c>
      <c r="AI807" s="242" t="str">
        <f t="shared" si="523"/>
        <v/>
      </c>
      <c r="BG807" s="245">
        <f t="shared" si="524"/>
        <v>0</v>
      </c>
      <c r="BH807" s="242">
        <f t="shared" si="525"/>
        <v>0</v>
      </c>
      <c r="BI807" s="242">
        <f t="shared" si="526"/>
        <v>0</v>
      </c>
      <c r="BJ807" s="242">
        <f t="shared" si="527"/>
        <v>0</v>
      </c>
      <c r="BK807" s="351">
        <f t="shared" si="528"/>
        <v>0</v>
      </c>
      <c r="BL807" s="246">
        <f t="shared" si="529"/>
        <v>0</v>
      </c>
      <c r="BM807" s="243">
        <f t="shared" si="530"/>
        <v>0</v>
      </c>
      <c r="BN807" s="243">
        <f t="shared" si="531"/>
        <v>0</v>
      </c>
      <c r="BO807" s="247">
        <f t="shared" si="532"/>
        <v>0</v>
      </c>
      <c r="BP807" s="248">
        <f t="shared" si="533"/>
        <v>0</v>
      </c>
      <c r="BQ807" s="243">
        <f t="shared" si="534"/>
        <v>0</v>
      </c>
      <c r="BR807" s="243">
        <f t="shared" si="535"/>
        <v>0</v>
      </c>
      <c r="BS807" s="249">
        <f t="shared" si="536"/>
        <v>0</v>
      </c>
      <c r="BT807" s="255" t="str">
        <f t="shared" si="549"/>
        <v/>
      </c>
      <c r="BU807" s="350">
        <f t="shared" si="537"/>
        <v>0</v>
      </c>
      <c r="BV807" s="350">
        <f t="shared" si="538"/>
        <v>0</v>
      </c>
      <c r="BW807" s="350">
        <f t="shared" si="539"/>
        <v>0</v>
      </c>
      <c r="BX807" s="353">
        <f t="shared" si="540"/>
        <v>0</v>
      </c>
      <c r="BY807" s="246">
        <f t="shared" si="541"/>
        <v>0</v>
      </c>
      <c r="BZ807" s="243">
        <f t="shared" si="542"/>
        <v>0</v>
      </c>
      <c r="CA807" s="243">
        <f t="shared" si="543"/>
        <v>0</v>
      </c>
      <c r="CB807" s="247">
        <f t="shared" si="544"/>
        <v>0</v>
      </c>
      <c r="CC807" s="246">
        <f t="shared" si="545"/>
        <v>0</v>
      </c>
      <c r="CD807" s="243">
        <f t="shared" si="546"/>
        <v>0</v>
      </c>
      <c r="CE807" s="243">
        <f t="shared" si="547"/>
        <v>0</v>
      </c>
      <c r="CF807" s="243">
        <f t="shared" si="548"/>
        <v>0</v>
      </c>
    </row>
    <row r="808" spans="1:84" ht="20.100000000000001" customHeight="1" x14ac:dyDescent="0.15">
      <c r="A808" s="252">
        <f>IF(A807="",ROW()-3-COUNTBLANK($A$4:$A807),A807+1)</f>
        <v>805</v>
      </c>
      <c r="B808" s="253">
        <f>IF(A808="","",IF(B807="",ROW()-3-COUNTBLANK($B$4:$B807),B807+1))</f>
        <v>805</v>
      </c>
      <c r="C808" s="239" t="str">
        <f t="shared" si="513"/>
        <v>S</v>
      </c>
      <c r="D808" s="240"/>
      <c r="E808" s="241" t="str">
        <f>IF(D808="","",COUNTIF($D$4:D808,D808))</f>
        <v/>
      </c>
      <c r="F808" s="310" t="str">
        <f>IF(D808="","",VLOOKUP(D808,'様式A-2'!$B$10:$E$434,4,0))</f>
        <v/>
      </c>
      <c r="G808" s="241"/>
      <c r="H808" s="241"/>
      <c r="I808" s="241"/>
      <c r="J808" s="241"/>
      <c r="K808" s="241"/>
      <c r="L808" s="346"/>
      <c r="M808" s="346"/>
      <c r="N808" s="346"/>
      <c r="O808" s="346"/>
      <c r="P808" s="388"/>
      <c r="Q808" s="242">
        <f t="shared" si="514"/>
        <v>0</v>
      </c>
      <c r="R808" s="243">
        <f t="shared" si="515"/>
        <v>0</v>
      </c>
      <c r="S808" s="243" t="str">
        <f t="shared" si="516"/>
        <v/>
      </c>
      <c r="T808" s="241"/>
      <c r="U808" s="241" t="str">
        <f t="shared" si="517"/>
        <v/>
      </c>
      <c r="V808" s="241" t="str">
        <f t="shared" si="551"/>
        <v/>
      </c>
      <c r="W808" s="241"/>
      <c r="X808" s="241"/>
      <c r="Y808" s="241" t="str">
        <f t="shared" si="518"/>
        <v/>
      </c>
      <c r="Z808" s="241" t="str">
        <f t="shared" si="519"/>
        <v/>
      </c>
      <c r="AA808" s="241" t="str">
        <f t="shared" si="510"/>
        <v/>
      </c>
      <c r="AB808" s="241" t="str">
        <f t="shared" si="520"/>
        <v/>
      </c>
      <c r="AC808" s="241" t="str">
        <f t="shared" si="521"/>
        <v/>
      </c>
      <c r="AD808" s="241" t="str">
        <f t="shared" si="522"/>
        <v/>
      </c>
      <c r="AE808" s="241" t="str">
        <f t="shared" si="511"/>
        <v/>
      </c>
      <c r="AF808" s="241" t="str">
        <f t="shared" si="512"/>
        <v/>
      </c>
      <c r="AG808" s="241"/>
      <c r="AH808" s="242" t="str">
        <f t="shared" si="550"/>
        <v/>
      </c>
      <c r="AI808" s="242" t="str">
        <f t="shared" si="523"/>
        <v/>
      </c>
      <c r="BG808" s="245">
        <f t="shared" si="524"/>
        <v>0</v>
      </c>
      <c r="BH808" s="242">
        <f t="shared" si="525"/>
        <v>0</v>
      </c>
      <c r="BI808" s="242">
        <f t="shared" si="526"/>
        <v>0</v>
      </c>
      <c r="BJ808" s="242">
        <f t="shared" si="527"/>
        <v>0</v>
      </c>
      <c r="BK808" s="351">
        <f t="shared" si="528"/>
        <v>0</v>
      </c>
      <c r="BL808" s="246">
        <f t="shared" si="529"/>
        <v>0</v>
      </c>
      <c r="BM808" s="243">
        <f t="shared" si="530"/>
        <v>0</v>
      </c>
      <c r="BN808" s="243">
        <f t="shared" si="531"/>
        <v>0</v>
      </c>
      <c r="BO808" s="247">
        <f t="shared" si="532"/>
        <v>0</v>
      </c>
      <c r="BP808" s="248">
        <f t="shared" si="533"/>
        <v>0</v>
      </c>
      <c r="BQ808" s="243">
        <f t="shared" si="534"/>
        <v>0</v>
      </c>
      <c r="BR808" s="243">
        <f t="shared" si="535"/>
        <v>0</v>
      </c>
      <c r="BS808" s="249">
        <f t="shared" si="536"/>
        <v>0</v>
      </c>
      <c r="BT808" s="255" t="str">
        <f t="shared" si="549"/>
        <v/>
      </c>
      <c r="BU808" s="350">
        <f t="shared" si="537"/>
        <v>0</v>
      </c>
      <c r="BV808" s="350">
        <f t="shared" si="538"/>
        <v>0</v>
      </c>
      <c r="BW808" s="350">
        <f t="shared" si="539"/>
        <v>0</v>
      </c>
      <c r="BX808" s="353">
        <f t="shared" si="540"/>
        <v>0</v>
      </c>
      <c r="BY808" s="246">
        <f t="shared" si="541"/>
        <v>0</v>
      </c>
      <c r="BZ808" s="243">
        <f t="shared" si="542"/>
        <v>0</v>
      </c>
      <c r="CA808" s="243">
        <f t="shared" si="543"/>
        <v>0</v>
      </c>
      <c r="CB808" s="247">
        <f t="shared" si="544"/>
        <v>0</v>
      </c>
      <c r="CC808" s="246">
        <f t="shared" si="545"/>
        <v>0</v>
      </c>
      <c r="CD808" s="243">
        <f t="shared" si="546"/>
        <v>0</v>
      </c>
      <c r="CE808" s="243">
        <f t="shared" si="547"/>
        <v>0</v>
      </c>
      <c r="CF808" s="243">
        <f t="shared" si="548"/>
        <v>0</v>
      </c>
    </row>
    <row r="809" spans="1:84" ht="20.100000000000001" customHeight="1" x14ac:dyDescent="0.15">
      <c r="A809" s="252">
        <f>IF(A808="",ROW()-3-COUNTBLANK($A$4:$A808),A808+1)</f>
        <v>806</v>
      </c>
      <c r="B809" s="253">
        <f>IF(A809="","",IF(B808="",ROW()-3-COUNTBLANK($B$4:$B808),B808+1))</f>
        <v>806</v>
      </c>
      <c r="C809" s="239" t="str">
        <f t="shared" si="513"/>
        <v>S</v>
      </c>
      <c r="D809" s="240"/>
      <c r="E809" s="241" t="str">
        <f>IF(D809="","",COUNTIF($D$4:D809,D809))</f>
        <v/>
      </c>
      <c r="F809" s="310" t="str">
        <f>IF(D809="","",VLOOKUP(D809,'様式A-2'!$B$10:$E$434,4,0))</f>
        <v/>
      </c>
      <c r="G809" s="241"/>
      <c r="H809" s="241"/>
      <c r="I809" s="241"/>
      <c r="J809" s="241"/>
      <c r="K809" s="241"/>
      <c r="L809" s="346"/>
      <c r="M809" s="346"/>
      <c r="N809" s="346"/>
      <c r="O809" s="346"/>
      <c r="P809" s="388"/>
      <c r="Q809" s="242">
        <f t="shared" si="514"/>
        <v>0</v>
      </c>
      <c r="R809" s="243">
        <f t="shared" si="515"/>
        <v>0</v>
      </c>
      <c r="S809" s="243" t="str">
        <f t="shared" si="516"/>
        <v/>
      </c>
      <c r="T809" s="241"/>
      <c r="U809" s="241" t="str">
        <f t="shared" si="517"/>
        <v/>
      </c>
      <c r="V809" s="241" t="str">
        <f t="shared" si="551"/>
        <v/>
      </c>
      <c r="W809" s="241"/>
      <c r="X809" s="241"/>
      <c r="Y809" s="241" t="str">
        <f t="shared" si="518"/>
        <v/>
      </c>
      <c r="Z809" s="241" t="str">
        <f t="shared" si="519"/>
        <v/>
      </c>
      <c r="AA809" s="241" t="str">
        <f t="shared" si="510"/>
        <v/>
      </c>
      <c r="AB809" s="241" t="str">
        <f t="shared" si="520"/>
        <v/>
      </c>
      <c r="AC809" s="241" t="str">
        <f t="shared" si="521"/>
        <v/>
      </c>
      <c r="AD809" s="241" t="str">
        <f t="shared" si="522"/>
        <v/>
      </c>
      <c r="AE809" s="241" t="str">
        <f t="shared" si="511"/>
        <v/>
      </c>
      <c r="AF809" s="241" t="str">
        <f t="shared" si="512"/>
        <v/>
      </c>
      <c r="AG809" s="241"/>
      <c r="AH809" s="242" t="str">
        <f t="shared" si="550"/>
        <v/>
      </c>
      <c r="AI809" s="242" t="str">
        <f t="shared" si="523"/>
        <v/>
      </c>
      <c r="BG809" s="245">
        <f t="shared" si="524"/>
        <v>0</v>
      </c>
      <c r="BH809" s="242">
        <f t="shared" si="525"/>
        <v>0</v>
      </c>
      <c r="BI809" s="242">
        <f t="shared" si="526"/>
        <v>0</v>
      </c>
      <c r="BJ809" s="242">
        <f t="shared" si="527"/>
        <v>0</v>
      </c>
      <c r="BK809" s="351">
        <f t="shared" si="528"/>
        <v>0</v>
      </c>
      <c r="BL809" s="246">
        <f t="shared" si="529"/>
        <v>0</v>
      </c>
      <c r="BM809" s="243">
        <f t="shared" si="530"/>
        <v>0</v>
      </c>
      <c r="BN809" s="243">
        <f t="shared" si="531"/>
        <v>0</v>
      </c>
      <c r="BO809" s="247">
        <f t="shared" si="532"/>
        <v>0</v>
      </c>
      <c r="BP809" s="248">
        <f t="shared" si="533"/>
        <v>0</v>
      </c>
      <c r="BQ809" s="243">
        <f t="shared" si="534"/>
        <v>0</v>
      </c>
      <c r="BR809" s="243">
        <f t="shared" si="535"/>
        <v>0</v>
      </c>
      <c r="BS809" s="249">
        <f t="shared" si="536"/>
        <v>0</v>
      </c>
      <c r="BT809" s="255" t="str">
        <f t="shared" si="549"/>
        <v/>
      </c>
      <c r="BU809" s="350">
        <f t="shared" si="537"/>
        <v>0</v>
      </c>
      <c r="BV809" s="350">
        <f t="shared" si="538"/>
        <v>0</v>
      </c>
      <c r="BW809" s="350">
        <f t="shared" si="539"/>
        <v>0</v>
      </c>
      <c r="BX809" s="353">
        <f t="shared" si="540"/>
        <v>0</v>
      </c>
      <c r="BY809" s="246">
        <f t="shared" si="541"/>
        <v>0</v>
      </c>
      <c r="BZ809" s="243">
        <f t="shared" si="542"/>
        <v>0</v>
      </c>
      <c r="CA809" s="243">
        <f t="shared" si="543"/>
        <v>0</v>
      </c>
      <c r="CB809" s="247">
        <f t="shared" si="544"/>
        <v>0</v>
      </c>
      <c r="CC809" s="246">
        <f t="shared" si="545"/>
        <v>0</v>
      </c>
      <c r="CD809" s="243">
        <f t="shared" si="546"/>
        <v>0</v>
      </c>
      <c r="CE809" s="243">
        <f t="shared" si="547"/>
        <v>0</v>
      </c>
      <c r="CF809" s="243">
        <f t="shared" si="548"/>
        <v>0</v>
      </c>
    </row>
    <row r="810" spans="1:84" ht="20.100000000000001" customHeight="1" x14ac:dyDescent="0.15">
      <c r="A810" s="252">
        <f>IF(A809="",ROW()-3-COUNTBLANK($A$4:$A809),A809+1)</f>
        <v>807</v>
      </c>
      <c r="B810" s="253">
        <f>IF(A810="","",IF(B809="",ROW()-3-COUNTBLANK($B$4:$B809),B809+1))</f>
        <v>807</v>
      </c>
      <c r="C810" s="239" t="str">
        <f t="shared" si="513"/>
        <v>S</v>
      </c>
      <c r="D810" s="240"/>
      <c r="E810" s="241" t="str">
        <f>IF(D810="","",COUNTIF($D$4:D810,D810))</f>
        <v/>
      </c>
      <c r="F810" s="310" t="str">
        <f>IF(D810="","",VLOOKUP(D810,'様式A-2'!$B$10:$E$434,4,0))</f>
        <v/>
      </c>
      <c r="G810" s="241"/>
      <c r="H810" s="241"/>
      <c r="I810" s="241"/>
      <c r="J810" s="241"/>
      <c r="K810" s="241"/>
      <c r="L810" s="346"/>
      <c r="M810" s="346"/>
      <c r="N810" s="346"/>
      <c r="O810" s="346"/>
      <c r="P810" s="388"/>
      <c r="Q810" s="242">
        <f t="shared" si="514"/>
        <v>0</v>
      </c>
      <c r="R810" s="243">
        <f t="shared" si="515"/>
        <v>0</v>
      </c>
      <c r="S810" s="243" t="str">
        <f t="shared" si="516"/>
        <v/>
      </c>
      <c r="T810" s="241"/>
      <c r="U810" s="241" t="str">
        <f t="shared" si="517"/>
        <v/>
      </c>
      <c r="V810" s="241" t="str">
        <f t="shared" si="551"/>
        <v/>
      </c>
      <c r="W810" s="241"/>
      <c r="X810" s="241"/>
      <c r="Y810" s="241" t="str">
        <f t="shared" si="518"/>
        <v/>
      </c>
      <c r="Z810" s="241" t="str">
        <f t="shared" si="519"/>
        <v/>
      </c>
      <c r="AA810" s="241" t="str">
        <f t="shared" si="510"/>
        <v/>
      </c>
      <c r="AB810" s="241" t="str">
        <f t="shared" si="520"/>
        <v/>
      </c>
      <c r="AC810" s="241" t="str">
        <f t="shared" si="521"/>
        <v/>
      </c>
      <c r="AD810" s="241" t="str">
        <f t="shared" si="522"/>
        <v/>
      </c>
      <c r="AE810" s="241" t="str">
        <f t="shared" si="511"/>
        <v/>
      </c>
      <c r="AF810" s="241" t="str">
        <f t="shared" si="512"/>
        <v/>
      </c>
      <c r="AG810" s="241"/>
      <c r="AH810" s="242" t="str">
        <f t="shared" si="550"/>
        <v/>
      </c>
      <c r="AI810" s="242" t="str">
        <f t="shared" si="523"/>
        <v/>
      </c>
      <c r="BG810" s="245">
        <f t="shared" si="524"/>
        <v>0</v>
      </c>
      <c r="BH810" s="242">
        <f t="shared" si="525"/>
        <v>0</v>
      </c>
      <c r="BI810" s="242">
        <f t="shared" si="526"/>
        <v>0</v>
      </c>
      <c r="BJ810" s="242">
        <f t="shared" si="527"/>
        <v>0</v>
      </c>
      <c r="BK810" s="351">
        <f t="shared" si="528"/>
        <v>0</v>
      </c>
      <c r="BL810" s="246">
        <f t="shared" si="529"/>
        <v>0</v>
      </c>
      <c r="BM810" s="243">
        <f t="shared" si="530"/>
        <v>0</v>
      </c>
      <c r="BN810" s="243">
        <f t="shared" si="531"/>
        <v>0</v>
      </c>
      <c r="BO810" s="247">
        <f t="shared" si="532"/>
        <v>0</v>
      </c>
      <c r="BP810" s="248">
        <f t="shared" si="533"/>
        <v>0</v>
      </c>
      <c r="BQ810" s="243">
        <f t="shared" si="534"/>
        <v>0</v>
      </c>
      <c r="BR810" s="243">
        <f t="shared" si="535"/>
        <v>0</v>
      </c>
      <c r="BS810" s="249">
        <f t="shared" si="536"/>
        <v>0</v>
      </c>
      <c r="BT810" s="255" t="str">
        <f t="shared" si="549"/>
        <v/>
      </c>
      <c r="BU810" s="350">
        <f t="shared" si="537"/>
        <v>0</v>
      </c>
      <c r="BV810" s="350">
        <f t="shared" si="538"/>
        <v>0</v>
      </c>
      <c r="BW810" s="350">
        <f t="shared" si="539"/>
        <v>0</v>
      </c>
      <c r="BX810" s="353">
        <f t="shared" si="540"/>
        <v>0</v>
      </c>
      <c r="BY810" s="246">
        <f t="shared" si="541"/>
        <v>0</v>
      </c>
      <c r="BZ810" s="243">
        <f t="shared" si="542"/>
        <v>0</v>
      </c>
      <c r="CA810" s="243">
        <f t="shared" si="543"/>
        <v>0</v>
      </c>
      <c r="CB810" s="247">
        <f t="shared" si="544"/>
        <v>0</v>
      </c>
      <c r="CC810" s="246">
        <f t="shared" si="545"/>
        <v>0</v>
      </c>
      <c r="CD810" s="243">
        <f t="shared" si="546"/>
        <v>0</v>
      </c>
      <c r="CE810" s="243">
        <f t="shared" si="547"/>
        <v>0</v>
      </c>
      <c r="CF810" s="243">
        <f t="shared" si="548"/>
        <v>0</v>
      </c>
    </row>
    <row r="811" spans="1:84" ht="20.100000000000001" customHeight="1" x14ac:dyDescent="0.15">
      <c r="A811" s="252">
        <f>IF(A810="",ROW()-3-COUNTBLANK($A$4:$A810),A810+1)</f>
        <v>808</v>
      </c>
      <c r="B811" s="253">
        <f>IF(A811="","",IF(B810="",ROW()-3-COUNTBLANK($B$4:$B810),B810+1))</f>
        <v>808</v>
      </c>
      <c r="C811" s="239" t="str">
        <f t="shared" si="513"/>
        <v>S</v>
      </c>
      <c r="D811" s="240"/>
      <c r="E811" s="241" t="str">
        <f>IF(D811="","",COUNTIF($D$4:D811,D811))</f>
        <v/>
      </c>
      <c r="F811" s="310" t="str">
        <f>IF(D811="","",VLOOKUP(D811,'様式A-2'!$B$10:$E$434,4,0))</f>
        <v/>
      </c>
      <c r="G811" s="241"/>
      <c r="H811" s="241"/>
      <c r="I811" s="241"/>
      <c r="J811" s="241"/>
      <c r="K811" s="241"/>
      <c r="L811" s="346"/>
      <c r="M811" s="346"/>
      <c r="N811" s="346"/>
      <c r="O811" s="346"/>
      <c r="P811" s="388"/>
      <c r="Q811" s="242">
        <f t="shared" si="514"/>
        <v>0</v>
      </c>
      <c r="R811" s="243">
        <f t="shared" si="515"/>
        <v>0</v>
      </c>
      <c r="S811" s="243" t="str">
        <f t="shared" si="516"/>
        <v/>
      </c>
      <c r="T811" s="241"/>
      <c r="U811" s="241" t="str">
        <f t="shared" si="517"/>
        <v/>
      </c>
      <c r="V811" s="241" t="str">
        <f t="shared" si="551"/>
        <v/>
      </c>
      <c r="W811" s="241"/>
      <c r="X811" s="241"/>
      <c r="Y811" s="241" t="str">
        <f t="shared" si="518"/>
        <v/>
      </c>
      <c r="Z811" s="241" t="str">
        <f t="shared" si="519"/>
        <v/>
      </c>
      <c r="AA811" s="241" t="str">
        <f t="shared" si="510"/>
        <v/>
      </c>
      <c r="AB811" s="241" t="str">
        <f t="shared" si="520"/>
        <v/>
      </c>
      <c r="AC811" s="241" t="str">
        <f t="shared" si="521"/>
        <v/>
      </c>
      <c r="AD811" s="241" t="str">
        <f t="shared" si="522"/>
        <v/>
      </c>
      <c r="AE811" s="241" t="str">
        <f t="shared" si="511"/>
        <v/>
      </c>
      <c r="AF811" s="241" t="str">
        <f t="shared" si="512"/>
        <v/>
      </c>
      <c r="AG811" s="241"/>
      <c r="AH811" s="242" t="str">
        <f t="shared" si="550"/>
        <v/>
      </c>
      <c r="AI811" s="242" t="str">
        <f t="shared" si="523"/>
        <v/>
      </c>
      <c r="BG811" s="245">
        <f t="shared" si="524"/>
        <v>0</v>
      </c>
      <c r="BH811" s="242">
        <f t="shared" si="525"/>
        <v>0</v>
      </c>
      <c r="BI811" s="242">
        <f t="shared" si="526"/>
        <v>0</v>
      </c>
      <c r="BJ811" s="242">
        <f t="shared" si="527"/>
        <v>0</v>
      </c>
      <c r="BK811" s="351">
        <f t="shared" si="528"/>
        <v>0</v>
      </c>
      <c r="BL811" s="246">
        <f t="shared" si="529"/>
        <v>0</v>
      </c>
      <c r="BM811" s="243">
        <f t="shared" si="530"/>
        <v>0</v>
      </c>
      <c r="BN811" s="243">
        <f t="shared" si="531"/>
        <v>0</v>
      </c>
      <c r="BO811" s="247">
        <f t="shared" si="532"/>
        <v>0</v>
      </c>
      <c r="BP811" s="248">
        <f t="shared" si="533"/>
        <v>0</v>
      </c>
      <c r="BQ811" s="243">
        <f t="shared" si="534"/>
        <v>0</v>
      </c>
      <c r="BR811" s="243">
        <f t="shared" si="535"/>
        <v>0</v>
      </c>
      <c r="BS811" s="249">
        <f t="shared" si="536"/>
        <v>0</v>
      </c>
      <c r="BT811" s="255" t="str">
        <f t="shared" si="549"/>
        <v/>
      </c>
      <c r="BU811" s="350">
        <f t="shared" si="537"/>
        <v>0</v>
      </c>
      <c r="BV811" s="350">
        <f t="shared" si="538"/>
        <v>0</v>
      </c>
      <c r="BW811" s="350">
        <f t="shared" si="539"/>
        <v>0</v>
      </c>
      <c r="BX811" s="353">
        <f t="shared" si="540"/>
        <v>0</v>
      </c>
      <c r="BY811" s="246">
        <f t="shared" si="541"/>
        <v>0</v>
      </c>
      <c r="BZ811" s="243">
        <f t="shared" si="542"/>
        <v>0</v>
      </c>
      <c r="CA811" s="243">
        <f t="shared" si="543"/>
        <v>0</v>
      </c>
      <c r="CB811" s="247">
        <f t="shared" si="544"/>
        <v>0</v>
      </c>
      <c r="CC811" s="246">
        <f t="shared" si="545"/>
        <v>0</v>
      </c>
      <c r="CD811" s="243">
        <f t="shared" si="546"/>
        <v>0</v>
      </c>
      <c r="CE811" s="243">
        <f t="shared" si="547"/>
        <v>0</v>
      </c>
      <c r="CF811" s="243">
        <f t="shared" si="548"/>
        <v>0</v>
      </c>
    </row>
    <row r="812" spans="1:84" ht="20.100000000000001" customHeight="1" x14ac:dyDescent="0.15">
      <c r="A812" s="252">
        <f>IF(A811="",ROW()-3-COUNTBLANK($A$4:$A811),A811+1)</f>
        <v>809</v>
      </c>
      <c r="B812" s="253">
        <f>IF(A812="","",IF(B811="",ROW()-3-COUNTBLANK($B$4:$B811),B811+1))</f>
        <v>809</v>
      </c>
      <c r="C812" s="239" t="str">
        <f t="shared" si="513"/>
        <v>S</v>
      </c>
      <c r="D812" s="240"/>
      <c r="E812" s="241" t="str">
        <f>IF(D812="","",COUNTIF($D$4:D812,D812))</f>
        <v/>
      </c>
      <c r="F812" s="310" t="str">
        <f>IF(D812="","",VLOOKUP(D812,'様式A-2'!$B$10:$E$434,4,0))</f>
        <v/>
      </c>
      <c r="G812" s="241"/>
      <c r="H812" s="241"/>
      <c r="I812" s="241"/>
      <c r="J812" s="241"/>
      <c r="K812" s="241"/>
      <c r="L812" s="346"/>
      <c r="M812" s="346"/>
      <c r="N812" s="346"/>
      <c r="O812" s="346"/>
      <c r="P812" s="388"/>
      <c r="Q812" s="242">
        <f t="shared" si="514"/>
        <v>0</v>
      </c>
      <c r="R812" s="243">
        <f t="shared" si="515"/>
        <v>0</v>
      </c>
      <c r="S812" s="243" t="str">
        <f t="shared" si="516"/>
        <v/>
      </c>
      <c r="T812" s="241"/>
      <c r="U812" s="241" t="str">
        <f t="shared" si="517"/>
        <v/>
      </c>
      <c r="V812" s="241" t="str">
        <f t="shared" si="551"/>
        <v/>
      </c>
      <c r="W812" s="241"/>
      <c r="X812" s="241"/>
      <c r="Y812" s="241" t="str">
        <f t="shared" si="518"/>
        <v/>
      </c>
      <c r="Z812" s="241" t="str">
        <f t="shared" si="519"/>
        <v/>
      </c>
      <c r="AA812" s="241" t="str">
        <f t="shared" si="510"/>
        <v/>
      </c>
      <c r="AB812" s="241" t="str">
        <f t="shared" si="520"/>
        <v/>
      </c>
      <c r="AC812" s="241" t="str">
        <f t="shared" si="521"/>
        <v/>
      </c>
      <c r="AD812" s="241" t="str">
        <f t="shared" si="522"/>
        <v/>
      </c>
      <c r="AE812" s="241" t="str">
        <f t="shared" si="511"/>
        <v/>
      </c>
      <c r="AF812" s="241" t="str">
        <f t="shared" si="512"/>
        <v/>
      </c>
      <c r="AG812" s="241"/>
      <c r="AH812" s="242" t="str">
        <f t="shared" si="550"/>
        <v/>
      </c>
      <c r="AI812" s="242" t="str">
        <f t="shared" si="523"/>
        <v/>
      </c>
      <c r="BG812" s="245">
        <f t="shared" si="524"/>
        <v>0</v>
      </c>
      <c r="BH812" s="242">
        <f t="shared" si="525"/>
        <v>0</v>
      </c>
      <c r="BI812" s="242">
        <f t="shared" si="526"/>
        <v>0</v>
      </c>
      <c r="BJ812" s="242">
        <f t="shared" si="527"/>
        <v>0</v>
      </c>
      <c r="BK812" s="351">
        <f t="shared" si="528"/>
        <v>0</v>
      </c>
      <c r="BL812" s="246">
        <f t="shared" si="529"/>
        <v>0</v>
      </c>
      <c r="BM812" s="243">
        <f t="shared" si="530"/>
        <v>0</v>
      </c>
      <c r="BN812" s="243">
        <f t="shared" si="531"/>
        <v>0</v>
      </c>
      <c r="BO812" s="247">
        <f t="shared" si="532"/>
        <v>0</v>
      </c>
      <c r="BP812" s="248">
        <f t="shared" si="533"/>
        <v>0</v>
      </c>
      <c r="BQ812" s="243">
        <f t="shared" si="534"/>
        <v>0</v>
      </c>
      <c r="BR812" s="243">
        <f t="shared" si="535"/>
        <v>0</v>
      </c>
      <c r="BS812" s="249">
        <f t="shared" si="536"/>
        <v>0</v>
      </c>
      <c r="BT812" s="255" t="str">
        <f t="shared" si="549"/>
        <v/>
      </c>
      <c r="BU812" s="350">
        <f t="shared" si="537"/>
        <v>0</v>
      </c>
      <c r="BV812" s="350">
        <f t="shared" si="538"/>
        <v>0</v>
      </c>
      <c r="BW812" s="350">
        <f t="shared" si="539"/>
        <v>0</v>
      </c>
      <c r="BX812" s="353">
        <f t="shared" si="540"/>
        <v>0</v>
      </c>
      <c r="BY812" s="246">
        <f t="shared" si="541"/>
        <v>0</v>
      </c>
      <c r="BZ812" s="243">
        <f t="shared" si="542"/>
        <v>0</v>
      </c>
      <c r="CA812" s="243">
        <f t="shared" si="543"/>
        <v>0</v>
      </c>
      <c r="CB812" s="247">
        <f t="shared" si="544"/>
        <v>0</v>
      </c>
      <c r="CC812" s="246">
        <f t="shared" si="545"/>
        <v>0</v>
      </c>
      <c r="CD812" s="243">
        <f t="shared" si="546"/>
        <v>0</v>
      </c>
      <c r="CE812" s="243">
        <f t="shared" si="547"/>
        <v>0</v>
      </c>
      <c r="CF812" s="243">
        <f t="shared" si="548"/>
        <v>0</v>
      </c>
    </row>
    <row r="813" spans="1:84" ht="20.100000000000001" customHeight="1" x14ac:dyDescent="0.15">
      <c r="A813" s="252">
        <f>IF(A812="",ROW()-3-COUNTBLANK($A$4:$A812),A812+1)</f>
        <v>810</v>
      </c>
      <c r="B813" s="253">
        <f>IF(A813="","",IF(B812="",ROW()-3-COUNTBLANK($B$4:$B812),B812+1))</f>
        <v>810</v>
      </c>
      <c r="C813" s="239" t="str">
        <f t="shared" si="513"/>
        <v>S</v>
      </c>
      <c r="D813" s="240"/>
      <c r="E813" s="241" t="str">
        <f>IF(D813="","",COUNTIF($D$4:D813,D813))</f>
        <v/>
      </c>
      <c r="F813" s="310" t="str">
        <f>IF(D813="","",VLOOKUP(D813,'様式A-2'!$B$10:$E$434,4,0))</f>
        <v/>
      </c>
      <c r="G813" s="241"/>
      <c r="H813" s="241"/>
      <c r="I813" s="241"/>
      <c r="J813" s="241"/>
      <c r="K813" s="241"/>
      <c r="L813" s="346"/>
      <c r="M813" s="346"/>
      <c r="N813" s="346"/>
      <c r="O813" s="346"/>
      <c r="P813" s="388"/>
      <c r="Q813" s="242">
        <f t="shared" si="514"/>
        <v>0</v>
      </c>
      <c r="R813" s="243">
        <f t="shared" si="515"/>
        <v>0</v>
      </c>
      <c r="S813" s="243" t="str">
        <f t="shared" si="516"/>
        <v/>
      </c>
      <c r="T813" s="241"/>
      <c r="U813" s="241" t="str">
        <f t="shared" si="517"/>
        <v/>
      </c>
      <c r="V813" s="241" t="str">
        <f t="shared" si="551"/>
        <v/>
      </c>
      <c r="W813" s="241"/>
      <c r="X813" s="241"/>
      <c r="Y813" s="241" t="str">
        <f t="shared" si="518"/>
        <v/>
      </c>
      <c r="Z813" s="241" t="str">
        <f t="shared" si="519"/>
        <v/>
      </c>
      <c r="AA813" s="241" t="str">
        <f t="shared" si="510"/>
        <v/>
      </c>
      <c r="AB813" s="241" t="str">
        <f t="shared" si="520"/>
        <v/>
      </c>
      <c r="AC813" s="241" t="str">
        <f t="shared" si="521"/>
        <v/>
      </c>
      <c r="AD813" s="241" t="str">
        <f t="shared" si="522"/>
        <v/>
      </c>
      <c r="AE813" s="241" t="str">
        <f t="shared" si="511"/>
        <v/>
      </c>
      <c r="AF813" s="241" t="str">
        <f t="shared" si="512"/>
        <v/>
      </c>
      <c r="AG813" s="241"/>
      <c r="AH813" s="242" t="str">
        <f t="shared" si="550"/>
        <v/>
      </c>
      <c r="AI813" s="242" t="str">
        <f t="shared" si="523"/>
        <v/>
      </c>
      <c r="BG813" s="245">
        <f t="shared" si="524"/>
        <v>0</v>
      </c>
      <c r="BH813" s="242">
        <f t="shared" si="525"/>
        <v>0</v>
      </c>
      <c r="BI813" s="242">
        <f t="shared" si="526"/>
        <v>0</v>
      </c>
      <c r="BJ813" s="242">
        <f t="shared" si="527"/>
        <v>0</v>
      </c>
      <c r="BK813" s="351">
        <f t="shared" si="528"/>
        <v>0</v>
      </c>
      <c r="BL813" s="246">
        <f t="shared" si="529"/>
        <v>0</v>
      </c>
      <c r="BM813" s="243">
        <f t="shared" si="530"/>
        <v>0</v>
      </c>
      <c r="BN813" s="243">
        <f t="shared" si="531"/>
        <v>0</v>
      </c>
      <c r="BO813" s="247">
        <f t="shared" si="532"/>
        <v>0</v>
      </c>
      <c r="BP813" s="248">
        <f t="shared" si="533"/>
        <v>0</v>
      </c>
      <c r="BQ813" s="243">
        <f t="shared" si="534"/>
        <v>0</v>
      </c>
      <c r="BR813" s="243">
        <f t="shared" si="535"/>
        <v>0</v>
      </c>
      <c r="BS813" s="249">
        <f t="shared" si="536"/>
        <v>0</v>
      </c>
      <c r="BT813" s="255" t="str">
        <f t="shared" si="549"/>
        <v/>
      </c>
      <c r="BU813" s="350">
        <f t="shared" si="537"/>
        <v>0</v>
      </c>
      <c r="BV813" s="350">
        <f t="shared" si="538"/>
        <v>0</v>
      </c>
      <c r="BW813" s="350">
        <f t="shared" si="539"/>
        <v>0</v>
      </c>
      <c r="BX813" s="353">
        <f t="shared" si="540"/>
        <v>0</v>
      </c>
      <c r="BY813" s="246">
        <f t="shared" si="541"/>
        <v>0</v>
      </c>
      <c r="BZ813" s="243">
        <f t="shared" si="542"/>
        <v>0</v>
      </c>
      <c r="CA813" s="243">
        <f t="shared" si="543"/>
        <v>0</v>
      </c>
      <c r="CB813" s="247">
        <f t="shared" si="544"/>
        <v>0</v>
      </c>
      <c r="CC813" s="246">
        <f t="shared" si="545"/>
        <v>0</v>
      </c>
      <c r="CD813" s="243">
        <f t="shared" si="546"/>
        <v>0</v>
      </c>
      <c r="CE813" s="243">
        <f t="shared" si="547"/>
        <v>0</v>
      </c>
      <c r="CF813" s="243">
        <f t="shared" si="548"/>
        <v>0</v>
      </c>
    </row>
    <row r="814" spans="1:84" ht="20.100000000000001" customHeight="1" x14ac:dyDescent="0.15">
      <c r="A814" s="252">
        <f>IF(A813="",ROW()-3-COUNTBLANK($A$4:$A813),A813+1)</f>
        <v>811</v>
      </c>
      <c r="B814" s="253">
        <f>IF(A814="","",IF(B813="",ROW()-3-COUNTBLANK($B$4:$B813),B813+1))</f>
        <v>811</v>
      </c>
      <c r="C814" s="239" t="str">
        <f t="shared" si="513"/>
        <v>S</v>
      </c>
      <c r="D814" s="240"/>
      <c r="E814" s="241" t="str">
        <f>IF(D814="","",COUNTIF($D$4:D814,D814))</f>
        <v/>
      </c>
      <c r="F814" s="310" t="str">
        <f>IF(D814="","",VLOOKUP(D814,'様式A-2'!$B$10:$E$434,4,0))</f>
        <v/>
      </c>
      <c r="G814" s="241"/>
      <c r="H814" s="241"/>
      <c r="I814" s="241"/>
      <c r="J814" s="241"/>
      <c r="K814" s="241"/>
      <c r="L814" s="346"/>
      <c r="M814" s="346"/>
      <c r="N814" s="346"/>
      <c r="O814" s="346"/>
      <c r="P814" s="388"/>
      <c r="Q814" s="242">
        <f t="shared" si="514"/>
        <v>0</v>
      </c>
      <c r="R814" s="243">
        <f t="shared" si="515"/>
        <v>0</v>
      </c>
      <c r="S814" s="243" t="str">
        <f t="shared" si="516"/>
        <v/>
      </c>
      <c r="T814" s="241"/>
      <c r="U814" s="241" t="str">
        <f t="shared" si="517"/>
        <v/>
      </c>
      <c r="V814" s="241" t="str">
        <f t="shared" si="551"/>
        <v/>
      </c>
      <c r="W814" s="241"/>
      <c r="X814" s="241"/>
      <c r="Y814" s="241" t="str">
        <f t="shared" si="518"/>
        <v/>
      </c>
      <c r="Z814" s="241" t="str">
        <f t="shared" si="519"/>
        <v/>
      </c>
      <c r="AA814" s="241" t="str">
        <f t="shared" si="510"/>
        <v/>
      </c>
      <c r="AB814" s="241" t="str">
        <f t="shared" si="520"/>
        <v/>
      </c>
      <c r="AC814" s="241" t="str">
        <f t="shared" si="521"/>
        <v/>
      </c>
      <c r="AD814" s="241" t="str">
        <f t="shared" si="522"/>
        <v/>
      </c>
      <c r="AE814" s="241" t="str">
        <f t="shared" si="511"/>
        <v/>
      </c>
      <c r="AF814" s="241" t="str">
        <f t="shared" si="512"/>
        <v/>
      </c>
      <c r="AG814" s="241"/>
      <c r="AH814" s="242" t="str">
        <f t="shared" si="550"/>
        <v/>
      </c>
      <c r="AI814" s="242" t="str">
        <f t="shared" si="523"/>
        <v/>
      </c>
      <c r="BG814" s="245">
        <f t="shared" si="524"/>
        <v>0</v>
      </c>
      <c r="BH814" s="242">
        <f t="shared" si="525"/>
        <v>0</v>
      </c>
      <c r="BI814" s="242">
        <f t="shared" si="526"/>
        <v>0</v>
      </c>
      <c r="BJ814" s="242">
        <f t="shared" si="527"/>
        <v>0</v>
      </c>
      <c r="BK814" s="351">
        <f t="shared" si="528"/>
        <v>0</v>
      </c>
      <c r="BL814" s="246">
        <f t="shared" si="529"/>
        <v>0</v>
      </c>
      <c r="BM814" s="243">
        <f t="shared" si="530"/>
        <v>0</v>
      </c>
      <c r="BN814" s="243">
        <f t="shared" si="531"/>
        <v>0</v>
      </c>
      <c r="BO814" s="247">
        <f t="shared" si="532"/>
        <v>0</v>
      </c>
      <c r="BP814" s="248">
        <f t="shared" si="533"/>
        <v>0</v>
      </c>
      <c r="BQ814" s="243">
        <f t="shared" si="534"/>
        <v>0</v>
      </c>
      <c r="BR814" s="243">
        <f t="shared" si="535"/>
        <v>0</v>
      </c>
      <c r="BS814" s="249">
        <f t="shared" si="536"/>
        <v>0</v>
      </c>
      <c r="BT814" s="255" t="str">
        <f t="shared" si="549"/>
        <v/>
      </c>
      <c r="BU814" s="350">
        <f t="shared" si="537"/>
        <v>0</v>
      </c>
      <c r="BV814" s="350">
        <f t="shared" si="538"/>
        <v>0</v>
      </c>
      <c r="BW814" s="350">
        <f t="shared" si="539"/>
        <v>0</v>
      </c>
      <c r="BX814" s="353">
        <f t="shared" si="540"/>
        <v>0</v>
      </c>
      <c r="BY814" s="246">
        <f t="shared" si="541"/>
        <v>0</v>
      </c>
      <c r="BZ814" s="243">
        <f t="shared" si="542"/>
        <v>0</v>
      </c>
      <c r="CA814" s="243">
        <f t="shared" si="543"/>
        <v>0</v>
      </c>
      <c r="CB814" s="247">
        <f t="shared" si="544"/>
        <v>0</v>
      </c>
      <c r="CC814" s="246">
        <f t="shared" si="545"/>
        <v>0</v>
      </c>
      <c r="CD814" s="243">
        <f t="shared" si="546"/>
        <v>0</v>
      </c>
      <c r="CE814" s="243">
        <f t="shared" si="547"/>
        <v>0</v>
      </c>
      <c r="CF814" s="243">
        <f t="shared" si="548"/>
        <v>0</v>
      </c>
    </row>
    <row r="815" spans="1:84" ht="20.100000000000001" customHeight="1" x14ac:dyDescent="0.15">
      <c r="A815" s="252">
        <f>IF(A814="",ROW()-3-COUNTBLANK($A$4:$A814),A814+1)</f>
        <v>812</v>
      </c>
      <c r="B815" s="253">
        <f>IF(A815="","",IF(B814="",ROW()-3-COUNTBLANK($B$4:$B814),B814+1))</f>
        <v>812</v>
      </c>
      <c r="C815" s="239" t="str">
        <f t="shared" si="513"/>
        <v>S</v>
      </c>
      <c r="D815" s="240"/>
      <c r="E815" s="241" t="str">
        <f>IF(D815="","",COUNTIF($D$4:D815,D815))</f>
        <v/>
      </c>
      <c r="F815" s="310" t="str">
        <f>IF(D815="","",VLOOKUP(D815,'様式A-2'!$B$10:$E$434,4,0))</f>
        <v/>
      </c>
      <c r="G815" s="241"/>
      <c r="H815" s="241"/>
      <c r="I815" s="241"/>
      <c r="J815" s="241"/>
      <c r="K815" s="241"/>
      <c r="L815" s="346"/>
      <c r="M815" s="346"/>
      <c r="N815" s="346"/>
      <c r="O815" s="346"/>
      <c r="P815" s="388"/>
      <c r="Q815" s="242">
        <f t="shared" si="514"/>
        <v>0</v>
      </c>
      <c r="R815" s="243">
        <f t="shared" si="515"/>
        <v>0</v>
      </c>
      <c r="S815" s="243" t="str">
        <f t="shared" si="516"/>
        <v/>
      </c>
      <c r="T815" s="241"/>
      <c r="U815" s="241" t="str">
        <f t="shared" si="517"/>
        <v/>
      </c>
      <c r="V815" s="241" t="str">
        <f t="shared" si="551"/>
        <v/>
      </c>
      <c r="W815" s="241"/>
      <c r="X815" s="241"/>
      <c r="Y815" s="241" t="str">
        <f t="shared" si="518"/>
        <v/>
      </c>
      <c r="Z815" s="241" t="str">
        <f t="shared" si="519"/>
        <v/>
      </c>
      <c r="AA815" s="241" t="str">
        <f t="shared" si="510"/>
        <v/>
      </c>
      <c r="AB815" s="241" t="str">
        <f t="shared" si="520"/>
        <v/>
      </c>
      <c r="AC815" s="241" t="str">
        <f t="shared" si="521"/>
        <v/>
      </c>
      <c r="AD815" s="241" t="str">
        <f t="shared" si="522"/>
        <v/>
      </c>
      <c r="AE815" s="241" t="str">
        <f t="shared" si="511"/>
        <v/>
      </c>
      <c r="AF815" s="241" t="str">
        <f t="shared" si="512"/>
        <v/>
      </c>
      <c r="AG815" s="241"/>
      <c r="AH815" s="242" t="str">
        <f t="shared" si="550"/>
        <v/>
      </c>
      <c r="AI815" s="242" t="str">
        <f t="shared" si="523"/>
        <v/>
      </c>
      <c r="BG815" s="245">
        <f t="shared" si="524"/>
        <v>0</v>
      </c>
      <c r="BH815" s="242">
        <f t="shared" si="525"/>
        <v>0</v>
      </c>
      <c r="BI815" s="242">
        <f t="shared" si="526"/>
        <v>0</v>
      </c>
      <c r="BJ815" s="242">
        <f t="shared" si="527"/>
        <v>0</v>
      </c>
      <c r="BK815" s="351">
        <f t="shared" si="528"/>
        <v>0</v>
      </c>
      <c r="BL815" s="246">
        <f t="shared" si="529"/>
        <v>0</v>
      </c>
      <c r="BM815" s="243">
        <f t="shared" si="530"/>
        <v>0</v>
      </c>
      <c r="BN815" s="243">
        <f t="shared" si="531"/>
        <v>0</v>
      </c>
      <c r="BO815" s="247">
        <f t="shared" si="532"/>
        <v>0</v>
      </c>
      <c r="BP815" s="248">
        <f t="shared" si="533"/>
        <v>0</v>
      </c>
      <c r="BQ815" s="243">
        <f t="shared" si="534"/>
        <v>0</v>
      </c>
      <c r="BR815" s="243">
        <f t="shared" si="535"/>
        <v>0</v>
      </c>
      <c r="BS815" s="249">
        <f t="shared" si="536"/>
        <v>0</v>
      </c>
      <c r="BT815" s="255" t="str">
        <f t="shared" si="549"/>
        <v/>
      </c>
      <c r="BU815" s="350">
        <f t="shared" si="537"/>
        <v>0</v>
      </c>
      <c r="BV815" s="350">
        <f t="shared" si="538"/>
        <v>0</v>
      </c>
      <c r="BW815" s="350">
        <f t="shared" si="539"/>
        <v>0</v>
      </c>
      <c r="BX815" s="353">
        <f t="shared" si="540"/>
        <v>0</v>
      </c>
      <c r="BY815" s="246">
        <f t="shared" si="541"/>
        <v>0</v>
      </c>
      <c r="BZ815" s="243">
        <f t="shared" si="542"/>
        <v>0</v>
      </c>
      <c r="CA815" s="243">
        <f t="shared" si="543"/>
        <v>0</v>
      </c>
      <c r="CB815" s="247">
        <f t="shared" si="544"/>
        <v>0</v>
      </c>
      <c r="CC815" s="246">
        <f t="shared" si="545"/>
        <v>0</v>
      </c>
      <c r="CD815" s="243">
        <f t="shared" si="546"/>
        <v>0</v>
      </c>
      <c r="CE815" s="243">
        <f t="shared" si="547"/>
        <v>0</v>
      </c>
      <c r="CF815" s="243">
        <f t="shared" si="548"/>
        <v>0</v>
      </c>
    </row>
    <row r="816" spans="1:84" ht="20.100000000000001" customHeight="1" x14ac:dyDescent="0.15">
      <c r="A816" s="252">
        <f>IF(A815="",ROW()-3-COUNTBLANK($A$4:$A815),A815+1)</f>
        <v>813</v>
      </c>
      <c r="B816" s="253">
        <f>IF(A816="","",IF(B815="",ROW()-3-COUNTBLANK($B$4:$B815),B815+1))</f>
        <v>813</v>
      </c>
      <c r="C816" s="239" t="str">
        <f t="shared" si="513"/>
        <v>S</v>
      </c>
      <c r="D816" s="240"/>
      <c r="E816" s="241" t="str">
        <f>IF(D816="","",COUNTIF($D$4:D816,D816))</f>
        <v/>
      </c>
      <c r="F816" s="310" t="str">
        <f>IF(D816="","",VLOOKUP(D816,'様式A-2'!$B$10:$E$434,4,0))</f>
        <v/>
      </c>
      <c r="G816" s="241"/>
      <c r="H816" s="241"/>
      <c r="I816" s="241"/>
      <c r="J816" s="241"/>
      <c r="K816" s="241"/>
      <c r="L816" s="346"/>
      <c r="M816" s="346"/>
      <c r="N816" s="346"/>
      <c r="O816" s="346"/>
      <c r="P816" s="388"/>
      <c r="Q816" s="242">
        <f t="shared" si="514"/>
        <v>0</v>
      </c>
      <c r="R816" s="243">
        <f t="shared" si="515"/>
        <v>0</v>
      </c>
      <c r="S816" s="243" t="str">
        <f t="shared" si="516"/>
        <v/>
      </c>
      <c r="T816" s="241"/>
      <c r="U816" s="241" t="str">
        <f t="shared" si="517"/>
        <v/>
      </c>
      <c r="V816" s="241" t="str">
        <f t="shared" si="551"/>
        <v/>
      </c>
      <c r="W816" s="241"/>
      <c r="X816" s="241"/>
      <c r="Y816" s="241" t="str">
        <f t="shared" si="518"/>
        <v/>
      </c>
      <c r="Z816" s="241" t="str">
        <f t="shared" si="519"/>
        <v/>
      </c>
      <c r="AA816" s="241" t="str">
        <f t="shared" si="510"/>
        <v/>
      </c>
      <c r="AB816" s="241" t="str">
        <f t="shared" si="520"/>
        <v/>
      </c>
      <c r="AC816" s="241" t="str">
        <f t="shared" si="521"/>
        <v/>
      </c>
      <c r="AD816" s="241" t="str">
        <f t="shared" si="522"/>
        <v/>
      </c>
      <c r="AE816" s="241" t="str">
        <f t="shared" si="511"/>
        <v/>
      </c>
      <c r="AF816" s="241" t="str">
        <f t="shared" si="512"/>
        <v/>
      </c>
      <c r="AG816" s="241"/>
      <c r="AH816" s="242" t="str">
        <f t="shared" si="550"/>
        <v/>
      </c>
      <c r="AI816" s="242" t="str">
        <f t="shared" si="523"/>
        <v/>
      </c>
      <c r="BG816" s="245">
        <f t="shared" si="524"/>
        <v>0</v>
      </c>
      <c r="BH816" s="242">
        <f t="shared" si="525"/>
        <v>0</v>
      </c>
      <c r="BI816" s="242">
        <f t="shared" si="526"/>
        <v>0</v>
      </c>
      <c r="BJ816" s="242">
        <f t="shared" si="527"/>
        <v>0</v>
      </c>
      <c r="BK816" s="351">
        <f t="shared" si="528"/>
        <v>0</v>
      </c>
      <c r="BL816" s="246">
        <f t="shared" si="529"/>
        <v>0</v>
      </c>
      <c r="BM816" s="243">
        <f t="shared" si="530"/>
        <v>0</v>
      </c>
      <c r="BN816" s="243">
        <f t="shared" si="531"/>
        <v>0</v>
      </c>
      <c r="BO816" s="247">
        <f t="shared" si="532"/>
        <v>0</v>
      </c>
      <c r="BP816" s="248">
        <f t="shared" si="533"/>
        <v>0</v>
      </c>
      <c r="BQ816" s="243">
        <f t="shared" si="534"/>
        <v>0</v>
      </c>
      <c r="BR816" s="243">
        <f t="shared" si="535"/>
        <v>0</v>
      </c>
      <c r="BS816" s="249">
        <f t="shared" si="536"/>
        <v>0</v>
      </c>
      <c r="BT816" s="255" t="str">
        <f t="shared" si="549"/>
        <v/>
      </c>
      <c r="BU816" s="350">
        <f t="shared" si="537"/>
        <v>0</v>
      </c>
      <c r="BV816" s="350">
        <f t="shared" si="538"/>
        <v>0</v>
      </c>
      <c r="BW816" s="350">
        <f t="shared" si="539"/>
        <v>0</v>
      </c>
      <c r="BX816" s="353">
        <f t="shared" si="540"/>
        <v>0</v>
      </c>
      <c r="BY816" s="246">
        <f t="shared" si="541"/>
        <v>0</v>
      </c>
      <c r="BZ816" s="243">
        <f t="shared" si="542"/>
        <v>0</v>
      </c>
      <c r="CA816" s="243">
        <f t="shared" si="543"/>
        <v>0</v>
      </c>
      <c r="CB816" s="247">
        <f t="shared" si="544"/>
        <v>0</v>
      </c>
      <c r="CC816" s="246">
        <f t="shared" si="545"/>
        <v>0</v>
      </c>
      <c r="CD816" s="243">
        <f t="shared" si="546"/>
        <v>0</v>
      </c>
      <c r="CE816" s="243">
        <f t="shared" si="547"/>
        <v>0</v>
      </c>
      <c r="CF816" s="243">
        <f t="shared" si="548"/>
        <v>0</v>
      </c>
    </row>
    <row r="817" spans="1:84" ht="20.100000000000001" customHeight="1" x14ac:dyDescent="0.15">
      <c r="A817" s="252">
        <f>IF(A816="",ROW()-3-COUNTBLANK($A$4:$A816),A816+1)</f>
        <v>814</v>
      </c>
      <c r="B817" s="253">
        <f>IF(A817="","",IF(B816="",ROW()-3-COUNTBLANK($B$4:$B816),B816+1))</f>
        <v>814</v>
      </c>
      <c r="C817" s="239" t="str">
        <f t="shared" si="513"/>
        <v>S</v>
      </c>
      <c r="D817" s="240"/>
      <c r="E817" s="241" t="str">
        <f>IF(D817="","",COUNTIF($D$4:D817,D817))</f>
        <v/>
      </c>
      <c r="F817" s="310" t="str">
        <f>IF(D817="","",VLOOKUP(D817,'様式A-2'!$B$10:$E$434,4,0))</f>
        <v/>
      </c>
      <c r="G817" s="241"/>
      <c r="H817" s="241"/>
      <c r="I817" s="241"/>
      <c r="J817" s="241"/>
      <c r="K817" s="241"/>
      <c r="L817" s="346"/>
      <c r="M817" s="346"/>
      <c r="N817" s="346"/>
      <c r="O817" s="346"/>
      <c r="P817" s="388"/>
      <c r="Q817" s="242">
        <f t="shared" si="514"/>
        <v>0</v>
      </c>
      <c r="R817" s="243">
        <f t="shared" si="515"/>
        <v>0</v>
      </c>
      <c r="S817" s="243" t="str">
        <f t="shared" si="516"/>
        <v/>
      </c>
      <c r="T817" s="241"/>
      <c r="U817" s="241" t="str">
        <f t="shared" si="517"/>
        <v/>
      </c>
      <c r="V817" s="241" t="str">
        <f t="shared" si="551"/>
        <v/>
      </c>
      <c r="W817" s="241"/>
      <c r="X817" s="241"/>
      <c r="Y817" s="241" t="str">
        <f t="shared" si="518"/>
        <v/>
      </c>
      <c r="Z817" s="241" t="str">
        <f t="shared" si="519"/>
        <v/>
      </c>
      <c r="AA817" s="241" t="str">
        <f t="shared" si="510"/>
        <v/>
      </c>
      <c r="AB817" s="241" t="str">
        <f t="shared" si="520"/>
        <v/>
      </c>
      <c r="AC817" s="241" t="str">
        <f t="shared" si="521"/>
        <v/>
      </c>
      <c r="AD817" s="241" t="str">
        <f t="shared" si="522"/>
        <v/>
      </c>
      <c r="AE817" s="241" t="str">
        <f t="shared" si="511"/>
        <v/>
      </c>
      <c r="AF817" s="241" t="str">
        <f t="shared" si="512"/>
        <v/>
      </c>
      <c r="AG817" s="241"/>
      <c r="AH817" s="242" t="str">
        <f t="shared" si="550"/>
        <v/>
      </c>
      <c r="AI817" s="242" t="str">
        <f t="shared" si="523"/>
        <v/>
      </c>
      <c r="BG817" s="245">
        <f t="shared" si="524"/>
        <v>0</v>
      </c>
      <c r="BH817" s="242">
        <f t="shared" si="525"/>
        <v>0</v>
      </c>
      <c r="BI817" s="242">
        <f t="shared" si="526"/>
        <v>0</v>
      </c>
      <c r="BJ817" s="242">
        <f t="shared" si="527"/>
        <v>0</v>
      </c>
      <c r="BK817" s="351">
        <f t="shared" si="528"/>
        <v>0</v>
      </c>
      <c r="BL817" s="246">
        <f t="shared" si="529"/>
        <v>0</v>
      </c>
      <c r="BM817" s="243">
        <f t="shared" si="530"/>
        <v>0</v>
      </c>
      <c r="BN817" s="243">
        <f t="shared" si="531"/>
        <v>0</v>
      </c>
      <c r="BO817" s="247">
        <f t="shared" si="532"/>
        <v>0</v>
      </c>
      <c r="BP817" s="248">
        <f t="shared" si="533"/>
        <v>0</v>
      </c>
      <c r="BQ817" s="243">
        <f t="shared" si="534"/>
        <v>0</v>
      </c>
      <c r="BR817" s="243">
        <f t="shared" si="535"/>
        <v>0</v>
      </c>
      <c r="BS817" s="249">
        <f t="shared" si="536"/>
        <v>0</v>
      </c>
      <c r="BT817" s="255" t="str">
        <f t="shared" si="549"/>
        <v/>
      </c>
      <c r="BU817" s="350">
        <f t="shared" si="537"/>
        <v>0</v>
      </c>
      <c r="BV817" s="350">
        <f t="shared" si="538"/>
        <v>0</v>
      </c>
      <c r="BW817" s="350">
        <f t="shared" si="539"/>
        <v>0</v>
      </c>
      <c r="BX817" s="353">
        <f t="shared" si="540"/>
        <v>0</v>
      </c>
      <c r="BY817" s="246">
        <f t="shared" si="541"/>
        <v>0</v>
      </c>
      <c r="BZ817" s="243">
        <f t="shared" si="542"/>
        <v>0</v>
      </c>
      <c r="CA817" s="243">
        <f t="shared" si="543"/>
        <v>0</v>
      </c>
      <c r="CB817" s="247">
        <f t="shared" si="544"/>
        <v>0</v>
      </c>
      <c r="CC817" s="246">
        <f t="shared" si="545"/>
        <v>0</v>
      </c>
      <c r="CD817" s="243">
        <f t="shared" si="546"/>
        <v>0</v>
      </c>
      <c r="CE817" s="243">
        <f t="shared" si="547"/>
        <v>0</v>
      </c>
      <c r="CF817" s="243">
        <f t="shared" si="548"/>
        <v>0</v>
      </c>
    </row>
    <row r="818" spans="1:84" ht="20.100000000000001" customHeight="1" x14ac:dyDescent="0.15">
      <c r="A818" s="252">
        <f>IF(A817="",ROW()-3-COUNTBLANK($A$4:$A817),A817+1)</f>
        <v>815</v>
      </c>
      <c r="B818" s="253">
        <f>IF(A818="","",IF(B817="",ROW()-3-COUNTBLANK($B$4:$B817),B817+1))</f>
        <v>815</v>
      </c>
      <c r="C818" s="239" t="str">
        <f t="shared" si="513"/>
        <v>S</v>
      </c>
      <c r="D818" s="240"/>
      <c r="E818" s="241" t="str">
        <f>IF(D818="","",COUNTIF($D$4:D818,D818))</f>
        <v/>
      </c>
      <c r="F818" s="310" t="str">
        <f>IF(D818="","",VLOOKUP(D818,'様式A-2'!$B$10:$E$434,4,0))</f>
        <v/>
      </c>
      <c r="G818" s="241"/>
      <c r="H818" s="241"/>
      <c r="I818" s="241"/>
      <c r="J818" s="241"/>
      <c r="K818" s="241"/>
      <c r="L818" s="346"/>
      <c r="M818" s="346"/>
      <c r="N818" s="346"/>
      <c r="O818" s="346"/>
      <c r="P818" s="388"/>
      <c r="Q818" s="242">
        <f t="shared" si="514"/>
        <v>0</v>
      </c>
      <c r="R818" s="243">
        <f t="shared" si="515"/>
        <v>0</v>
      </c>
      <c r="S818" s="243" t="str">
        <f t="shared" si="516"/>
        <v/>
      </c>
      <c r="T818" s="241"/>
      <c r="U818" s="241" t="str">
        <f t="shared" si="517"/>
        <v/>
      </c>
      <c r="V818" s="241" t="str">
        <f t="shared" si="551"/>
        <v/>
      </c>
      <c r="W818" s="241"/>
      <c r="X818" s="241"/>
      <c r="Y818" s="241" t="str">
        <f t="shared" si="518"/>
        <v/>
      </c>
      <c r="Z818" s="241" t="str">
        <f t="shared" si="519"/>
        <v/>
      </c>
      <c r="AA818" s="241" t="str">
        <f t="shared" si="510"/>
        <v/>
      </c>
      <c r="AB818" s="241" t="str">
        <f t="shared" si="520"/>
        <v/>
      </c>
      <c r="AC818" s="241" t="str">
        <f t="shared" si="521"/>
        <v/>
      </c>
      <c r="AD818" s="241" t="str">
        <f t="shared" si="522"/>
        <v/>
      </c>
      <c r="AE818" s="241" t="str">
        <f t="shared" si="511"/>
        <v/>
      </c>
      <c r="AF818" s="241" t="str">
        <f t="shared" si="512"/>
        <v/>
      </c>
      <c r="AG818" s="241"/>
      <c r="AH818" s="242" t="str">
        <f t="shared" si="550"/>
        <v/>
      </c>
      <c r="AI818" s="242" t="str">
        <f t="shared" si="523"/>
        <v/>
      </c>
      <c r="BG818" s="245">
        <f t="shared" si="524"/>
        <v>0</v>
      </c>
      <c r="BH818" s="242">
        <f t="shared" si="525"/>
        <v>0</v>
      </c>
      <c r="BI818" s="242">
        <f t="shared" si="526"/>
        <v>0</v>
      </c>
      <c r="BJ818" s="242">
        <f t="shared" si="527"/>
        <v>0</v>
      </c>
      <c r="BK818" s="351">
        <f t="shared" si="528"/>
        <v>0</v>
      </c>
      <c r="BL818" s="246">
        <f t="shared" si="529"/>
        <v>0</v>
      </c>
      <c r="BM818" s="243">
        <f t="shared" si="530"/>
        <v>0</v>
      </c>
      <c r="BN818" s="243">
        <f t="shared" si="531"/>
        <v>0</v>
      </c>
      <c r="BO818" s="247">
        <f t="shared" si="532"/>
        <v>0</v>
      </c>
      <c r="BP818" s="248">
        <f t="shared" si="533"/>
        <v>0</v>
      </c>
      <c r="BQ818" s="243">
        <f t="shared" si="534"/>
        <v>0</v>
      </c>
      <c r="BR818" s="243">
        <f t="shared" si="535"/>
        <v>0</v>
      </c>
      <c r="BS818" s="249">
        <f t="shared" si="536"/>
        <v>0</v>
      </c>
      <c r="BT818" s="255" t="str">
        <f t="shared" si="549"/>
        <v/>
      </c>
      <c r="BU818" s="350">
        <f t="shared" si="537"/>
        <v>0</v>
      </c>
      <c r="BV818" s="350">
        <f t="shared" si="538"/>
        <v>0</v>
      </c>
      <c r="BW818" s="350">
        <f t="shared" si="539"/>
        <v>0</v>
      </c>
      <c r="BX818" s="353">
        <f t="shared" si="540"/>
        <v>0</v>
      </c>
      <c r="BY818" s="246">
        <f t="shared" si="541"/>
        <v>0</v>
      </c>
      <c r="BZ818" s="243">
        <f t="shared" si="542"/>
        <v>0</v>
      </c>
      <c r="CA818" s="243">
        <f t="shared" si="543"/>
        <v>0</v>
      </c>
      <c r="CB818" s="247">
        <f t="shared" si="544"/>
        <v>0</v>
      </c>
      <c r="CC818" s="246">
        <f t="shared" si="545"/>
        <v>0</v>
      </c>
      <c r="CD818" s="243">
        <f t="shared" si="546"/>
        <v>0</v>
      </c>
      <c r="CE818" s="243">
        <f t="shared" si="547"/>
        <v>0</v>
      </c>
      <c r="CF818" s="243">
        <f t="shared" si="548"/>
        <v>0</v>
      </c>
    </row>
    <row r="819" spans="1:84" ht="20.100000000000001" customHeight="1" x14ac:dyDescent="0.15">
      <c r="A819" s="252">
        <f>IF(A818="",ROW()-3-COUNTBLANK($A$4:$A818),A818+1)</f>
        <v>816</v>
      </c>
      <c r="B819" s="253">
        <f>IF(A819="","",IF(B818="",ROW()-3-COUNTBLANK($B$4:$B818),B818+1))</f>
        <v>816</v>
      </c>
      <c r="C819" s="239" t="str">
        <f t="shared" si="513"/>
        <v>S</v>
      </c>
      <c r="D819" s="240"/>
      <c r="E819" s="241" t="str">
        <f>IF(D819="","",COUNTIF($D$4:D819,D819))</f>
        <v/>
      </c>
      <c r="F819" s="310" t="str">
        <f>IF(D819="","",VLOOKUP(D819,'様式A-2'!$B$10:$E$434,4,0))</f>
        <v/>
      </c>
      <c r="G819" s="241"/>
      <c r="H819" s="241"/>
      <c r="I819" s="241"/>
      <c r="J819" s="241"/>
      <c r="K819" s="241"/>
      <c r="L819" s="346"/>
      <c r="M819" s="346"/>
      <c r="N819" s="346"/>
      <c r="O819" s="346"/>
      <c r="P819" s="388"/>
      <c r="Q819" s="242">
        <f t="shared" si="514"/>
        <v>0</v>
      </c>
      <c r="R819" s="243">
        <f t="shared" si="515"/>
        <v>0</v>
      </c>
      <c r="S819" s="243" t="str">
        <f t="shared" si="516"/>
        <v/>
      </c>
      <c r="T819" s="241"/>
      <c r="U819" s="241" t="str">
        <f t="shared" si="517"/>
        <v/>
      </c>
      <c r="V819" s="241" t="str">
        <f t="shared" si="551"/>
        <v/>
      </c>
      <c r="W819" s="241"/>
      <c r="X819" s="241"/>
      <c r="Y819" s="241" t="str">
        <f t="shared" si="518"/>
        <v/>
      </c>
      <c r="Z819" s="241" t="str">
        <f t="shared" si="519"/>
        <v/>
      </c>
      <c r="AA819" s="241" t="str">
        <f t="shared" si="510"/>
        <v/>
      </c>
      <c r="AB819" s="241" t="str">
        <f t="shared" si="520"/>
        <v/>
      </c>
      <c r="AC819" s="241" t="str">
        <f t="shared" si="521"/>
        <v/>
      </c>
      <c r="AD819" s="241" t="str">
        <f t="shared" si="522"/>
        <v/>
      </c>
      <c r="AE819" s="241" t="str">
        <f t="shared" si="511"/>
        <v/>
      </c>
      <c r="AF819" s="241" t="str">
        <f t="shared" si="512"/>
        <v/>
      </c>
      <c r="AG819" s="241"/>
      <c r="AH819" s="242" t="str">
        <f t="shared" si="550"/>
        <v/>
      </c>
      <c r="AI819" s="242" t="str">
        <f t="shared" si="523"/>
        <v/>
      </c>
      <c r="BG819" s="245">
        <f t="shared" si="524"/>
        <v>0</v>
      </c>
      <c r="BH819" s="242">
        <f t="shared" si="525"/>
        <v>0</v>
      </c>
      <c r="BI819" s="242">
        <f t="shared" si="526"/>
        <v>0</v>
      </c>
      <c r="BJ819" s="242">
        <f t="shared" si="527"/>
        <v>0</v>
      </c>
      <c r="BK819" s="351">
        <f t="shared" si="528"/>
        <v>0</v>
      </c>
      <c r="BL819" s="246">
        <f t="shared" si="529"/>
        <v>0</v>
      </c>
      <c r="BM819" s="243">
        <f t="shared" si="530"/>
        <v>0</v>
      </c>
      <c r="BN819" s="243">
        <f t="shared" si="531"/>
        <v>0</v>
      </c>
      <c r="BO819" s="247">
        <f t="shared" si="532"/>
        <v>0</v>
      </c>
      <c r="BP819" s="248">
        <f t="shared" si="533"/>
        <v>0</v>
      </c>
      <c r="BQ819" s="243">
        <f t="shared" si="534"/>
        <v>0</v>
      </c>
      <c r="BR819" s="243">
        <f t="shared" si="535"/>
        <v>0</v>
      </c>
      <c r="BS819" s="249">
        <f t="shared" si="536"/>
        <v>0</v>
      </c>
      <c r="BT819" s="255" t="str">
        <f t="shared" si="549"/>
        <v/>
      </c>
      <c r="BU819" s="350">
        <f t="shared" si="537"/>
        <v>0</v>
      </c>
      <c r="BV819" s="350">
        <f t="shared" si="538"/>
        <v>0</v>
      </c>
      <c r="BW819" s="350">
        <f t="shared" si="539"/>
        <v>0</v>
      </c>
      <c r="BX819" s="353">
        <f t="shared" si="540"/>
        <v>0</v>
      </c>
      <c r="BY819" s="246">
        <f t="shared" si="541"/>
        <v>0</v>
      </c>
      <c r="BZ819" s="243">
        <f t="shared" si="542"/>
        <v>0</v>
      </c>
      <c r="CA819" s="243">
        <f t="shared" si="543"/>
        <v>0</v>
      </c>
      <c r="CB819" s="247">
        <f t="shared" si="544"/>
        <v>0</v>
      </c>
      <c r="CC819" s="246">
        <f t="shared" si="545"/>
        <v>0</v>
      </c>
      <c r="CD819" s="243">
        <f t="shared" si="546"/>
        <v>0</v>
      </c>
      <c r="CE819" s="243">
        <f t="shared" si="547"/>
        <v>0</v>
      </c>
      <c r="CF819" s="243">
        <f t="shared" si="548"/>
        <v>0</v>
      </c>
    </row>
    <row r="820" spans="1:84" ht="20.100000000000001" customHeight="1" x14ac:dyDescent="0.15">
      <c r="A820" s="252">
        <f>IF(A819="",ROW()-3-COUNTBLANK($A$4:$A819),A819+1)</f>
        <v>817</v>
      </c>
      <c r="B820" s="253">
        <f>IF(A820="","",IF(B819="",ROW()-3-COUNTBLANK($B$4:$B819),B819+1))</f>
        <v>817</v>
      </c>
      <c r="C820" s="239" t="str">
        <f t="shared" si="513"/>
        <v>S</v>
      </c>
      <c r="D820" s="240"/>
      <c r="E820" s="241" t="str">
        <f>IF(D820="","",COUNTIF($D$4:D820,D820))</f>
        <v/>
      </c>
      <c r="F820" s="310" t="str">
        <f>IF(D820="","",VLOOKUP(D820,'様式A-2'!$B$10:$E$434,4,0))</f>
        <v/>
      </c>
      <c r="G820" s="241"/>
      <c r="H820" s="241"/>
      <c r="I820" s="241"/>
      <c r="J820" s="241"/>
      <c r="K820" s="241"/>
      <c r="L820" s="346"/>
      <c r="M820" s="346"/>
      <c r="N820" s="346"/>
      <c r="O820" s="346"/>
      <c r="P820" s="388"/>
      <c r="Q820" s="242">
        <f t="shared" si="514"/>
        <v>0</v>
      </c>
      <c r="R820" s="243">
        <f t="shared" si="515"/>
        <v>0</v>
      </c>
      <c r="S820" s="243" t="str">
        <f t="shared" si="516"/>
        <v/>
      </c>
      <c r="T820" s="241"/>
      <c r="U820" s="241" t="str">
        <f t="shared" si="517"/>
        <v/>
      </c>
      <c r="V820" s="241" t="str">
        <f t="shared" si="551"/>
        <v/>
      </c>
      <c r="W820" s="241"/>
      <c r="X820" s="241"/>
      <c r="Y820" s="241" t="str">
        <f t="shared" si="518"/>
        <v/>
      </c>
      <c r="Z820" s="241" t="str">
        <f t="shared" si="519"/>
        <v/>
      </c>
      <c r="AA820" s="241" t="str">
        <f t="shared" si="510"/>
        <v/>
      </c>
      <c r="AB820" s="241" t="str">
        <f t="shared" si="520"/>
        <v/>
      </c>
      <c r="AC820" s="241" t="str">
        <f t="shared" si="521"/>
        <v/>
      </c>
      <c r="AD820" s="241" t="str">
        <f t="shared" si="522"/>
        <v/>
      </c>
      <c r="AE820" s="241" t="str">
        <f t="shared" si="511"/>
        <v/>
      </c>
      <c r="AF820" s="241" t="str">
        <f t="shared" si="512"/>
        <v/>
      </c>
      <c r="AG820" s="241"/>
      <c r="AH820" s="242" t="str">
        <f t="shared" si="550"/>
        <v/>
      </c>
      <c r="AI820" s="242" t="str">
        <f t="shared" si="523"/>
        <v/>
      </c>
      <c r="BG820" s="245">
        <f t="shared" si="524"/>
        <v>0</v>
      </c>
      <c r="BH820" s="242">
        <f t="shared" si="525"/>
        <v>0</v>
      </c>
      <c r="BI820" s="242">
        <f t="shared" si="526"/>
        <v>0</v>
      </c>
      <c r="BJ820" s="242">
        <f t="shared" si="527"/>
        <v>0</v>
      </c>
      <c r="BK820" s="351">
        <f t="shared" si="528"/>
        <v>0</v>
      </c>
      <c r="BL820" s="246">
        <f t="shared" si="529"/>
        <v>0</v>
      </c>
      <c r="BM820" s="243">
        <f t="shared" si="530"/>
        <v>0</v>
      </c>
      <c r="BN820" s="243">
        <f t="shared" si="531"/>
        <v>0</v>
      </c>
      <c r="BO820" s="247">
        <f t="shared" si="532"/>
        <v>0</v>
      </c>
      <c r="BP820" s="248">
        <f t="shared" si="533"/>
        <v>0</v>
      </c>
      <c r="BQ820" s="243">
        <f t="shared" si="534"/>
        <v>0</v>
      </c>
      <c r="BR820" s="243">
        <f t="shared" si="535"/>
        <v>0</v>
      </c>
      <c r="BS820" s="249">
        <f t="shared" si="536"/>
        <v>0</v>
      </c>
      <c r="BT820" s="255" t="str">
        <f t="shared" si="549"/>
        <v/>
      </c>
      <c r="BU820" s="350">
        <f t="shared" si="537"/>
        <v>0</v>
      </c>
      <c r="BV820" s="350">
        <f t="shared" si="538"/>
        <v>0</v>
      </c>
      <c r="BW820" s="350">
        <f t="shared" si="539"/>
        <v>0</v>
      </c>
      <c r="BX820" s="353">
        <f t="shared" si="540"/>
        <v>0</v>
      </c>
      <c r="BY820" s="246">
        <f t="shared" si="541"/>
        <v>0</v>
      </c>
      <c r="BZ820" s="243">
        <f t="shared" si="542"/>
        <v>0</v>
      </c>
      <c r="CA820" s="243">
        <f t="shared" si="543"/>
        <v>0</v>
      </c>
      <c r="CB820" s="247">
        <f t="shared" si="544"/>
        <v>0</v>
      </c>
      <c r="CC820" s="246">
        <f t="shared" si="545"/>
        <v>0</v>
      </c>
      <c r="CD820" s="243">
        <f t="shared" si="546"/>
        <v>0</v>
      </c>
      <c r="CE820" s="243">
        <f t="shared" si="547"/>
        <v>0</v>
      </c>
      <c r="CF820" s="243">
        <f t="shared" si="548"/>
        <v>0</v>
      </c>
    </row>
    <row r="821" spans="1:84" ht="20.100000000000001" customHeight="1" x14ac:dyDescent="0.15">
      <c r="A821" s="252">
        <f>IF(A820="",ROW()-3-COUNTBLANK($A$4:$A820),A820+1)</f>
        <v>818</v>
      </c>
      <c r="B821" s="253">
        <f>IF(A821="","",IF(B820="",ROW()-3-COUNTBLANK($B$4:$B820),B820+1))</f>
        <v>818</v>
      </c>
      <c r="C821" s="239" t="str">
        <f t="shared" si="513"/>
        <v>S</v>
      </c>
      <c r="D821" s="240"/>
      <c r="E821" s="241" t="str">
        <f>IF(D821="","",COUNTIF($D$4:D821,D821))</f>
        <v/>
      </c>
      <c r="F821" s="310" t="str">
        <f>IF(D821="","",VLOOKUP(D821,'様式A-2'!$B$10:$E$434,4,0))</f>
        <v/>
      </c>
      <c r="G821" s="241"/>
      <c r="H821" s="241"/>
      <c r="I821" s="241"/>
      <c r="J821" s="241"/>
      <c r="K821" s="241"/>
      <c r="L821" s="346"/>
      <c r="M821" s="346"/>
      <c r="N821" s="346"/>
      <c r="O821" s="346"/>
      <c r="P821" s="388"/>
      <c r="Q821" s="242">
        <f t="shared" si="514"/>
        <v>0</v>
      </c>
      <c r="R821" s="243">
        <f t="shared" si="515"/>
        <v>0</v>
      </c>
      <c r="S821" s="243" t="str">
        <f t="shared" si="516"/>
        <v/>
      </c>
      <c r="T821" s="241"/>
      <c r="U821" s="241" t="str">
        <f t="shared" si="517"/>
        <v/>
      </c>
      <c r="V821" s="241" t="str">
        <f t="shared" si="551"/>
        <v/>
      </c>
      <c r="W821" s="241"/>
      <c r="X821" s="241"/>
      <c r="Y821" s="241" t="str">
        <f t="shared" si="518"/>
        <v/>
      </c>
      <c r="Z821" s="241" t="str">
        <f t="shared" si="519"/>
        <v/>
      </c>
      <c r="AA821" s="241" t="str">
        <f t="shared" si="510"/>
        <v/>
      </c>
      <c r="AB821" s="241" t="str">
        <f t="shared" si="520"/>
        <v/>
      </c>
      <c r="AC821" s="241" t="str">
        <f t="shared" si="521"/>
        <v/>
      </c>
      <c r="AD821" s="241" t="str">
        <f t="shared" si="522"/>
        <v/>
      </c>
      <c r="AE821" s="241" t="str">
        <f t="shared" si="511"/>
        <v/>
      </c>
      <c r="AF821" s="241" t="str">
        <f t="shared" si="512"/>
        <v/>
      </c>
      <c r="AG821" s="241"/>
      <c r="AH821" s="242" t="str">
        <f t="shared" si="550"/>
        <v/>
      </c>
      <c r="AI821" s="242" t="str">
        <f t="shared" si="523"/>
        <v/>
      </c>
      <c r="BG821" s="245">
        <f t="shared" si="524"/>
        <v>0</v>
      </c>
      <c r="BH821" s="242">
        <f t="shared" si="525"/>
        <v>0</v>
      </c>
      <c r="BI821" s="242">
        <f t="shared" si="526"/>
        <v>0</v>
      </c>
      <c r="BJ821" s="242">
        <f t="shared" si="527"/>
        <v>0</v>
      </c>
      <c r="BK821" s="351">
        <f t="shared" si="528"/>
        <v>0</v>
      </c>
      <c r="BL821" s="246">
        <f t="shared" si="529"/>
        <v>0</v>
      </c>
      <c r="BM821" s="243">
        <f t="shared" si="530"/>
        <v>0</v>
      </c>
      <c r="BN821" s="243">
        <f t="shared" si="531"/>
        <v>0</v>
      </c>
      <c r="BO821" s="247">
        <f t="shared" si="532"/>
        <v>0</v>
      </c>
      <c r="BP821" s="248">
        <f t="shared" si="533"/>
        <v>0</v>
      </c>
      <c r="BQ821" s="243">
        <f t="shared" si="534"/>
        <v>0</v>
      </c>
      <c r="BR821" s="243">
        <f t="shared" si="535"/>
        <v>0</v>
      </c>
      <c r="BS821" s="249">
        <f t="shared" si="536"/>
        <v>0</v>
      </c>
      <c r="BT821" s="255" t="str">
        <f t="shared" si="549"/>
        <v/>
      </c>
      <c r="BU821" s="350">
        <f t="shared" si="537"/>
        <v>0</v>
      </c>
      <c r="BV821" s="350">
        <f t="shared" si="538"/>
        <v>0</v>
      </c>
      <c r="BW821" s="350">
        <f t="shared" si="539"/>
        <v>0</v>
      </c>
      <c r="BX821" s="353">
        <f t="shared" si="540"/>
        <v>0</v>
      </c>
      <c r="BY821" s="246">
        <f t="shared" si="541"/>
        <v>0</v>
      </c>
      <c r="BZ821" s="243">
        <f t="shared" si="542"/>
        <v>0</v>
      </c>
      <c r="CA821" s="243">
        <f t="shared" si="543"/>
        <v>0</v>
      </c>
      <c r="CB821" s="247">
        <f t="shared" si="544"/>
        <v>0</v>
      </c>
      <c r="CC821" s="246">
        <f t="shared" si="545"/>
        <v>0</v>
      </c>
      <c r="CD821" s="243">
        <f t="shared" si="546"/>
        <v>0</v>
      </c>
      <c r="CE821" s="243">
        <f t="shared" si="547"/>
        <v>0</v>
      </c>
      <c r="CF821" s="243">
        <f t="shared" si="548"/>
        <v>0</v>
      </c>
    </row>
    <row r="822" spans="1:84" ht="20.100000000000001" customHeight="1" x14ac:dyDescent="0.15">
      <c r="A822" s="252">
        <f>IF(A821="",ROW()-3-COUNTBLANK($A$4:$A821),A821+1)</f>
        <v>819</v>
      </c>
      <c r="B822" s="253">
        <f>IF(A822="","",IF(B821="",ROW()-3-COUNTBLANK($B$4:$B821),B821+1))</f>
        <v>819</v>
      </c>
      <c r="C822" s="239" t="str">
        <f t="shared" si="513"/>
        <v>S</v>
      </c>
      <c r="D822" s="240"/>
      <c r="E822" s="241" t="str">
        <f>IF(D822="","",COUNTIF($D$4:D822,D822))</f>
        <v/>
      </c>
      <c r="F822" s="310" t="str">
        <f>IF(D822="","",VLOOKUP(D822,'様式A-2'!$B$10:$E$434,4,0))</f>
        <v/>
      </c>
      <c r="G822" s="241"/>
      <c r="H822" s="241"/>
      <c r="I822" s="241"/>
      <c r="J822" s="241"/>
      <c r="K822" s="241"/>
      <c r="L822" s="346"/>
      <c r="M822" s="346"/>
      <c r="N822" s="346"/>
      <c r="O822" s="346"/>
      <c r="P822" s="388"/>
      <c r="Q822" s="242">
        <f t="shared" si="514"/>
        <v>0</v>
      </c>
      <c r="R822" s="243">
        <f t="shared" si="515"/>
        <v>0</v>
      </c>
      <c r="S822" s="243" t="str">
        <f t="shared" si="516"/>
        <v/>
      </c>
      <c r="T822" s="241"/>
      <c r="U822" s="241" t="str">
        <f t="shared" si="517"/>
        <v/>
      </c>
      <c r="V822" s="241" t="str">
        <f t="shared" si="551"/>
        <v/>
      </c>
      <c r="W822" s="241"/>
      <c r="X822" s="241"/>
      <c r="Y822" s="241" t="str">
        <f t="shared" si="518"/>
        <v/>
      </c>
      <c r="Z822" s="241" t="str">
        <f t="shared" si="519"/>
        <v/>
      </c>
      <c r="AA822" s="241" t="str">
        <f t="shared" si="510"/>
        <v/>
      </c>
      <c r="AB822" s="241" t="str">
        <f t="shared" si="520"/>
        <v/>
      </c>
      <c r="AC822" s="241" t="str">
        <f t="shared" si="521"/>
        <v/>
      </c>
      <c r="AD822" s="241" t="str">
        <f t="shared" si="522"/>
        <v/>
      </c>
      <c r="AE822" s="241" t="str">
        <f t="shared" si="511"/>
        <v/>
      </c>
      <c r="AF822" s="241" t="str">
        <f t="shared" si="512"/>
        <v/>
      </c>
      <c r="AG822" s="241"/>
      <c r="AH822" s="242" t="str">
        <f t="shared" si="550"/>
        <v/>
      </c>
      <c r="AI822" s="242" t="str">
        <f t="shared" si="523"/>
        <v/>
      </c>
      <c r="BG822" s="245">
        <f t="shared" si="524"/>
        <v>0</v>
      </c>
      <c r="BH822" s="242">
        <f t="shared" si="525"/>
        <v>0</v>
      </c>
      <c r="BI822" s="242">
        <f t="shared" si="526"/>
        <v>0</v>
      </c>
      <c r="BJ822" s="242">
        <f t="shared" si="527"/>
        <v>0</v>
      </c>
      <c r="BK822" s="351">
        <f t="shared" si="528"/>
        <v>0</v>
      </c>
      <c r="BL822" s="246">
        <f t="shared" si="529"/>
        <v>0</v>
      </c>
      <c r="BM822" s="243">
        <f t="shared" si="530"/>
        <v>0</v>
      </c>
      <c r="BN822" s="243">
        <f t="shared" si="531"/>
        <v>0</v>
      </c>
      <c r="BO822" s="247">
        <f t="shared" si="532"/>
        <v>0</v>
      </c>
      <c r="BP822" s="248">
        <f t="shared" si="533"/>
        <v>0</v>
      </c>
      <c r="BQ822" s="243">
        <f t="shared" si="534"/>
        <v>0</v>
      </c>
      <c r="BR822" s="243">
        <f t="shared" si="535"/>
        <v>0</v>
      </c>
      <c r="BS822" s="249">
        <f t="shared" si="536"/>
        <v>0</v>
      </c>
      <c r="BT822" s="255" t="str">
        <f t="shared" si="549"/>
        <v/>
      </c>
      <c r="BU822" s="350">
        <f t="shared" si="537"/>
        <v>0</v>
      </c>
      <c r="BV822" s="350">
        <f t="shared" si="538"/>
        <v>0</v>
      </c>
      <c r="BW822" s="350">
        <f t="shared" si="539"/>
        <v>0</v>
      </c>
      <c r="BX822" s="353">
        <f t="shared" si="540"/>
        <v>0</v>
      </c>
      <c r="BY822" s="246">
        <f t="shared" si="541"/>
        <v>0</v>
      </c>
      <c r="BZ822" s="243">
        <f t="shared" si="542"/>
        <v>0</v>
      </c>
      <c r="CA822" s="243">
        <f t="shared" si="543"/>
        <v>0</v>
      </c>
      <c r="CB822" s="247">
        <f t="shared" si="544"/>
        <v>0</v>
      </c>
      <c r="CC822" s="246">
        <f t="shared" si="545"/>
        <v>0</v>
      </c>
      <c r="CD822" s="243">
        <f t="shared" si="546"/>
        <v>0</v>
      </c>
      <c r="CE822" s="243">
        <f t="shared" si="547"/>
        <v>0</v>
      </c>
      <c r="CF822" s="243">
        <f t="shared" si="548"/>
        <v>0</v>
      </c>
    </row>
    <row r="823" spans="1:84" ht="20.100000000000001" customHeight="1" x14ac:dyDescent="0.15">
      <c r="A823" s="252">
        <f>IF(A822="",ROW()-3-COUNTBLANK($A$4:$A822),A822+1)</f>
        <v>820</v>
      </c>
      <c r="B823" s="253">
        <f>IF(A823="","",IF(B822="",ROW()-3-COUNTBLANK($B$4:$B822),B822+1))</f>
        <v>820</v>
      </c>
      <c r="C823" s="239" t="str">
        <f t="shared" si="513"/>
        <v>S</v>
      </c>
      <c r="D823" s="240"/>
      <c r="E823" s="241" t="str">
        <f>IF(D823="","",COUNTIF($D$4:D823,D823))</f>
        <v/>
      </c>
      <c r="F823" s="310" t="str">
        <f>IF(D823="","",VLOOKUP(D823,'様式A-2'!$B$10:$E$434,4,0))</f>
        <v/>
      </c>
      <c r="G823" s="241"/>
      <c r="H823" s="241"/>
      <c r="I823" s="241"/>
      <c r="J823" s="241"/>
      <c r="K823" s="241"/>
      <c r="L823" s="346"/>
      <c r="M823" s="346"/>
      <c r="N823" s="346"/>
      <c r="O823" s="346"/>
      <c r="P823" s="388"/>
      <c r="Q823" s="242">
        <f t="shared" si="514"/>
        <v>0</v>
      </c>
      <c r="R823" s="243">
        <f t="shared" si="515"/>
        <v>0</v>
      </c>
      <c r="S823" s="243" t="str">
        <f t="shared" si="516"/>
        <v/>
      </c>
      <c r="T823" s="241"/>
      <c r="U823" s="241" t="str">
        <f t="shared" si="517"/>
        <v/>
      </c>
      <c r="V823" s="241" t="str">
        <f t="shared" si="551"/>
        <v/>
      </c>
      <c r="W823" s="241"/>
      <c r="X823" s="241"/>
      <c r="Y823" s="241" t="str">
        <f t="shared" si="518"/>
        <v/>
      </c>
      <c r="Z823" s="241" t="str">
        <f t="shared" si="519"/>
        <v/>
      </c>
      <c r="AA823" s="241" t="str">
        <f t="shared" si="510"/>
        <v/>
      </c>
      <c r="AB823" s="241" t="str">
        <f t="shared" si="520"/>
        <v/>
      </c>
      <c r="AC823" s="241" t="str">
        <f t="shared" si="521"/>
        <v/>
      </c>
      <c r="AD823" s="241" t="str">
        <f t="shared" si="522"/>
        <v/>
      </c>
      <c r="AE823" s="241" t="str">
        <f t="shared" si="511"/>
        <v/>
      </c>
      <c r="AF823" s="241" t="str">
        <f t="shared" si="512"/>
        <v/>
      </c>
      <c r="AG823" s="241"/>
      <c r="AH823" s="242" t="str">
        <f t="shared" si="550"/>
        <v/>
      </c>
      <c r="AI823" s="242" t="str">
        <f t="shared" si="523"/>
        <v/>
      </c>
      <c r="BG823" s="245">
        <f t="shared" si="524"/>
        <v>0</v>
      </c>
      <c r="BH823" s="242">
        <f t="shared" si="525"/>
        <v>0</v>
      </c>
      <c r="BI823" s="242">
        <f t="shared" si="526"/>
        <v>0</v>
      </c>
      <c r="BJ823" s="242">
        <f t="shared" si="527"/>
        <v>0</v>
      </c>
      <c r="BK823" s="351">
        <f t="shared" si="528"/>
        <v>0</v>
      </c>
      <c r="BL823" s="246">
        <f t="shared" si="529"/>
        <v>0</v>
      </c>
      <c r="BM823" s="243">
        <f t="shared" si="530"/>
        <v>0</v>
      </c>
      <c r="BN823" s="243">
        <f t="shared" si="531"/>
        <v>0</v>
      </c>
      <c r="BO823" s="247">
        <f t="shared" si="532"/>
        <v>0</v>
      </c>
      <c r="BP823" s="248">
        <f t="shared" si="533"/>
        <v>0</v>
      </c>
      <c r="BQ823" s="243">
        <f t="shared" si="534"/>
        <v>0</v>
      </c>
      <c r="BR823" s="243">
        <f t="shared" si="535"/>
        <v>0</v>
      </c>
      <c r="BS823" s="249">
        <f t="shared" si="536"/>
        <v>0</v>
      </c>
      <c r="BT823" s="255" t="str">
        <f t="shared" si="549"/>
        <v/>
      </c>
      <c r="BU823" s="350">
        <f t="shared" si="537"/>
        <v>0</v>
      </c>
      <c r="BV823" s="350">
        <f t="shared" si="538"/>
        <v>0</v>
      </c>
      <c r="BW823" s="350">
        <f t="shared" si="539"/>
        <v>0</v>
      </c>
      <c r="BX823" s="353">
        <f t="shared" si="540"/>
        <v>0</v>
      </c>
      <c r="BY823" s="246">
        <f t="shared" si="541"/>
        <v>0</v>
      </c>
      <c r="BZ823" s="243">
        <f t="shared" si="542"/>
        <v>0</v>
      </c>
      <c r="CA823" s="243">
        <f t="shared" si="543"/>
        <v>0</v>
      </c>
      <c r="CB823" s="247">
        <f t="shared" si="544"/>
        <v>0</v>
      </c>
      <c r="CC823" s="246">
        <f t="shared" si="545"/>
        <v>0</v>
      </c>
      <c r="CD823" s="243">
        <f t="shared" si="546"/>
        <v>0</v>
      </c>
      <c r="CE823" s="243">
        <f t="shared" si="547"/>
        <v>0</v>
      </c>
      <c r="CF823" s="243">
        <f t="shared" si="548"/>
        <v>0</v>
      </c>
    </row>
    <row r="824" spans="1:84" ht="20.100000000000001" customHeight="1" x14ac:dyDescent="0.15">
      <c r="A824" s="252">
        <f>IF(A823="",ROW()-3-COUNTBLANK($A$4:$A823),A823+1)</f>
        <v>821</v>
      </c>
      <c r="B824" s="253">
        <f>IF(A824="","",IF(B823="",ROW()-3-COUNTBLANK($B$4:$B823),B823+1))</f>
        <v>821</v>
      </c>
      <c r="C824" s="239" t="str">
        <f t="shared" si="513"/>
        <v>S</v>
      </c>
      <c r="D824" s="240"/>
      <c r="E824" s="241" t="str">
        <f>IF(D824="","",COUNTIF($D$4:D824,D824))</f>
        <v/>
      </c>
      <c r="F824" s="310" t="str">
        <f>IF(D824="","",VLOOKUP(D824,'様式A-2'!$B$10:$E$434,4,0))</f>
        <v/>
      </c>
      <c r="G824" s="241"/>
      <c r="H824" s="241"/>
      <c r="I824" s="241"/>
      <c r="J824" s="241"/>
      <c r="K824" s="241"/>
      <c r="L824" s="346"/>
      <c r="M824" s="346"/>
      <c r="N824" s="346"/>
      <c r="O824" s="346"/>
      <c r="P824" s="388"/>
      <c r="Q824" s="242">
        <f t="shared" si="514"/>
        <v>0</v>
      </c>
      <c r="R824" s="243">
        <f t="shared" si="515"/>
        <v>0</v>
      </c>
      <c r="S824" s="243" t="str">
        <f t="shared" si="516"/>
        <v/>
      </c>
      <c r="T824" s="241"/>
      <c r="U824" s="241" t="str">
        <f t="shared" si="517"/>
        <v/>
      </c>
      <c r="V824" s="241" t="str">
        <f t="shared" si="551"/>
        <v/>
      </c>
      <c r="W824" s="241"/>
      <c r="X824" s="241"/>
      <c r="Y824" s="241" t="str">
        <f t="shared" si="518"/>
        <v/>
      </c>
      <c r="Z824" s="241" t="str">
        <f t="shared" si="519"/>
        <v/>
      </c>
      <c r="AA824" s="241" t="str">
        <f t="shared" si="510"/>
        <v/>
      </c>
      <c r="AB824" s="241" t="str">
        <f t="shared" si="520"/>
        <v/>
      </c>
      <c r="AC824" s="241" t="str">
        <f t="shared" si="521"/>
        <v/>
      </c>
      <c r="AD824" s="241" t="str">
        <f t="shared" si="522"/>
        <v/>
      </c>
      <c r="AE824" s="241" t="str">
        <f t="shared" si="511"/>
        <v/>
      </c>
      <c r="AF824" s="241" t="str">
        <f t="shared" si="512"/>
        <v/>
      </c>
      <c r="AG824" s="241"/>
      <c r="AH824" s="242" t="str">
        <f t="shared" si="550"/>
        <v/>
      </c>
      <c r="AI824" s="242" t="str">
        <f t="shared" si="523"/>
        <v/>
      </c>
      <c r="BG824" s="245">
        <f t="shared" si="524"/>
        <v>0</v>
      </c>
      <c r="BH824" s="242">
        <f t="shared" si="525"/>
        <v>0</v>
      </c>
      <c r="BI824" s="242">
        <f t="shared" si="526"/>
        <v>0</v>
      </c>
      <c r="BJ824" s="242">
        <f t="shared" si="527"/>
        <v>0</v>
      </c>
      <c r="BK824" s="351">
        <f t="shared" si="528"/>
        <v>0</v>
      </c>
      <c r="BL824" s="246">
        <f t="shared" si="529"/>
        <v>0</v>
      </c>
      <c r="BM824" s="243">
        <f t="shared" si="530"/>
        <v>0</v>
      </c>
      <c r="BN824" s="243">
        <f t="shared" si="531"/>
        <v>0</v>
      </c>
      <c r="BO824" s="247">
        <f t="shared" si="532"/>
        <v>0</v>
      </c>
      <c r="BP824" s="248">
        <f t="shared" si="533"/>
        <v>0</v>
      </c>
      <c r="BQ824" s="243">
        <f t="shared" si="534"/>
        <v>0</v>
      </c>
      <c r="BR824" s="243">
        <f t="shared" si="535"/>
        <v>0</v>
      </c>
      <c r="BS824" s="249">
        <f t="shared" si="536"/>
        <v>0</v>
      </c>
      <c r="BT824" s="255" t="str">
        <f t="shared" si="549"/>
        <v/>
      </c>
      <c r="BU824" s="350">
        <f t="shared" si="537"/>
        <v>0</v>
      </c>
      <c r="BV824" s="350">
        <f t="shared" si="538"/>
        <v>0</v>
      </c>
      <c r="BW824" s="350">
        <f t="shared" si="539"/>
        <v>0</v>
      </c>
      <c r="BX824" s="353">
        <f t="shared" si="540"/>
        <v>0</v>
      </c>
      <c r="BY824" s="246">
        <f t="shared" si="541"/>
        <v>0</v>
      </c>
      <c r="BZ824" s="243">
        <f t="shared" si="542"/>
        <v>0</v>
      </c>
      <c r="CA824" s="243">
        <f t="shared" si="543"/>
        <v>0</v>
      </c>
      <c r="CB824" s="247">
        <f t="shared" si="544"/>
        <v>0</v>
      </c>
      <c r="CC824" s="246">
        <f t="shared" si="545"/>
        <v>0</v>
      </c>
      <c r="CD824" s="243">
        <f t="shared" si="546"/>
        <v>0</v>
      </c>
      <c r="CE824" s="243">
        <f t="shared" si="547"/>
        <v>0</v>
      </c>
      <c r="CF824" s="243">
        <f t="shared" si="548"/>
        <v>0</v>
      </c>
    </row>
    <row r="825" spans="1:84" ht="20.100000000000001" customHeight="1" x14ac:dyDescent="0.15">
      <c r="A825" s="252">
        <f>IF(A824="",ROW()-3-COUNTBLANK($A$4:$A824),A824+1)</f>
        <v>822</v>
      </c>
      <c r="B825" s="253">
        <f>IF(A825="","",IF(B824="",ROW()-3-COUNTBLANK($B$4:$B824),B824+1))</f>
        <v>822</v>
      </c>
      <c r="C825" s="239" t="str">
        <f t="shared" si="513"/>
        <v>S</v>
      </c>
      <c r="D825" s="240"/>
      <c r="E825" s="241" t="str">
        <f>IF(D825="","",COUNTIF($D$4:D825,D825))</f>
        <v/>
      </c>
      <c r="F825" s="310" t="str">
        <f>IF(D825="","",VLOOKUP(D825,'様式A-2'!$B$10:$E$434,4,0))</f>
        <v/>
      </c>
      <c r="G825" s="241"/>
      <c r="H825" s="241"/>
      <c r="I825" s="241"/>
      <c r="J825" s="241"/>
      <c r="K825" s="241"/>
      <c r="L825" s="346"/>
      <c r="M825" s="346"/>
      <c r="N825" s="346"/>
      <c r="O825" s="346"/>
      <c r="P825" s="388"/>
      <c r="Q825" s="242">
        <f t="shared" si="514"/>
        <v>0</v>
      </c>
      <c r="R825" s="243">
        <f t="shared" si="515"/>
        <v>0</v>
      </c>
      <c r="S825" s="243" t="str">
        <f t="shared" si="516"/>
        <v/>
      </c>
      <c r="T825" s="241"/>
      <c r="U825" s="241" t="str">
        <f t="shared" si="517"/>
        <v/>
      </c>
      <c r="V825" s="241" t="str">
        <f t="shared" si="551"/>
        <v/>
      </c>
      <c r="W825" s="241"/>
      <c r="X825" s="241"/>
      <c r="Y825" s="241" t="str">
        <f t="shared" si="518"/>
        <v/>
      </c>
      <c r="Z825" s="241" t="str">
        <f t="shared" si="519"/>
        <v/>
      </c>
      <c r="AA825" s="241" t="str">
        <f t="shared" si="510"/>
        <v/>
      </c>
      <c r="AB825" s="241" t="str">
        <f t="shared" si="520"/>
        <v/>
      </c>
      <c r="AC825" s="241" t="str">
        <f t="shared" si="521"/>
        <v/>
      </c>
      <c r="AD825" s="241" t="str">
        <f t="shared" si="522"/>
        <v/>
      </c>
      <c r="AE825" s="241" t="str">
        <f t="shared" si="511"/>
        <v/>
      </c>
      <c r="AF825" s="241" t="str">
        <f t="shared" si="512"/>
        <v/>
      </c>
      <c r="AG825" s="241"/>
      <c r="AH825" s="242" t="str">
        <f t="shared" si="550"/>
        <v/>
      </c>
      <c r="AI825" s="242" t="str">
        <f t="shared" si="523"/>
        <v/>
      </c>
      <c r="BG825" s="245">
        <f t="shared" si="524"/>
        <v>0</v>
      </c>
      <c r="BH825" s="242">
        <f t="shared" si="525"/>
        <v>0</v>
      </c>
      <c r="BI825" s="242">
        <f t="shared" si="526"/>
        <v>0</v>
      </c>
      <c r="BJ825" s="242">
        <f t="shared" si="527"/>
        <v>0</v>
      </c>
      <c r="BK825" s="351">
        <f t="shared" si="528"/>
        <v>0</v>
      </c>
      <c r="BL825" s="246">
        <f t="shared" si="529"/>
        <v>0</v>
      </c>
      <c r="BM825" s="243">
        <f t="shared" si="530"/>
        <v>0</v>
      </c>
      <c r="BN825" s="243">
        <f t="shared" si="531"/>
        <v>0</v>
      </c>
      <c r="BO825" s="247">
        <f t="shared" si="532"/>
        <v>0</v>
      </c>
      <c r="BP825" s="248">
        <f t="shared" si="533"/>
        <v>0</v>
      </c>
      <c r="BQ825" s="243">
        <f t="shared" si="534"/>
        <v>0</v>
      </c>
      <c r="BR825" s="243">
        <f t="shared" si="535"/>
        <v>0</v>
      </c>
      <c r="BS825" s="249">
        <f t="shared" si="536"/>
        <v>0</v>
      </c>
      <c r="BT825" s="255" t="str">
        <f t="shared" si="549"/>
        <v/>
      </c>
      <c r="BU825" s="350">
        <f t="shared" si="537"/>
        <v>0</v>
      </c>
      <c r="BV825" s="350">
        <f t="shared" si="538"/>
        <v>0</v>
      </c>
      <c r="BW825" s="350">
        <f t="shared" si="539"/>
        <v>0</v>
      </c>
      <c r="BX825" s="353">
        <f t="shared" si="540"/>
        <v>0</v>
      </c>
      <c r="BY825" s="246">
        <f t="shared" si="541"/>
        <v>0</v>
      </c>
      <c r="BZ825" s="243">
        <f t="shared" si="542"/>
        <v>0</v>
      </c>
      <c r="CA825" s="243">
        <f t="shared" si="543"/>
        <v>0</v>
      </c>
      <c r="CB825" s="247">
        <f t="shared" si="544"/>
        <v>0</v>
      </c>
      <c r="CC825" s="246">
        <f t="shared" si="545"/>
        <v>0</v>
      </c>
      <c r="CD825" s="243">
        <f t="shared" si="546"/>
        <v>0</v>
      </c>
      <c r="CE825" s="243">
        <f t="shared" si="547"/>
        <v>0</v>
      </c>
      <c r="CF825" s="243">
        <f t="shared" si="548"/>
        <v>0</v>
      </c>
    </row>
    <row r="826" spans="1:84" ht="20.100000000000001" customHeight="1" x14ac:dyDescent="0.15">
      <c r="A826" s="252">
        <f>IF(A825="",ROW()-3-COUNTBLANK($A$4:$A825),A825+1)</f>
        <v>823</v>
      </c>
      <c r="B826" s="253">
        <f>IF(A826="","",IF(B825="",ROW()-3-COUNTBLANK($B$4:$B825),B825+1))</f>
        <v>823</v>
      </c>
      <c r="C826" s="239" t="str">
        <f t="shared" si="513"/>
        <v>S</v>
      </c>
      <c r="D826" s="240"/>
      <c r="E826" s="241" t="str">
        <f>IF(D826="","",COUNTIF($D$4:D826,D826))</f>
        <v/>
      </c>
      <c r="F826" s="310" t="str">
        <f>IF(D826="","",VLOOKUP(D826,'様式A-2'!$B$10:$E$434,4,0))</f>
        <v/>
      </c>
      <c r="G826" s="241"/>
      <c r="H826" s="241"/>
      <c r="I826" s="241"/>
      <c r="J826" s="241"/>
      <c r="K826" s="241"/>
      <c r="L826" s="346"/>
      <c r="M826" s="346"/>
      <c r="N826" s="346"/>
      <c r="O826" s="346"/>
      <c r="P826" s="388"/>
      <c r="Q826" s="242">
        <f t="shared" si="514"/>
        <v>0</v>
      </c>
      <c r="R826" s="243">
        <f t="shared" si="515"/>
        <v>0</v>
      </c>
      <c r="S826" s="243" t="str">
        <f t="shared" si="516"/>
        <v/>
      </c>
      <c r="T826" s="241"/>
      <c r="U826" s="241" t="str">
        <f t="shared" si="517"/>
        <v/>
      </c>
      <c r="V826" s="241" t="str">
        <f t="shared" si="551"/>
        <v/>
      </c>
      <c r="W826" s="241"/>
      <c r="X826" s="241"/>
      <c r="Y826" s="241" t="str">
        <f t="shared" si="518"/>
        <v/>
      </c>
      <c r="Z826" s="241" t="str">
        <f t="shared" si="519"/>
        <v/>
      </c>
      <c r="AA826" s="241" t="str">
        <f t="shared" si="510"/>
        <v/>
      </c>
      <c r="AB826" s="241" t="str">
        <f t="shared" si="520"/>
        <v/>
      </c>
      <c r="AC826" s="241" t="str">
        <f t="shared" si="521"/>
        <v/>
      </c>
      <c r="AD826" s="241" t="str">
        <f t="shared" si="522"/>
        <v/>
      </c>
      <c r="AE826" s="241" t="str">
        <f t="shared" si="511"/>
        <v/>
      </c>
      <c r="AF826" s="241" t="str">
        <f t="shared" si="512"/>
        <v/>
      </c>
      <c r="AG826" s="241"/>
      <c r="AH826" s="242" t="str">
        <f t="shared" si="550"/>
        <v/>
      </c>
      <c r="AI826" s="242" t="str">
        <f t="shared" si="523"/>
        <v/>
      </c>
      <c r="BG826" s="245">
        <f t="shared" si="524"/>
        <v>0</v>
      </c>
      <c r="BH826" s="242">
        <f t="shared" si="525"/>
        <v>0</v>
      </c>
      <c r="BI826" s="242">
        <f t="shared" si="526"/>
        <v>0</v>
      </c>
      <c r="BJ826" s="242">
        <f t="shared" si="527"/>
        <v>0</v>
      </c>
      <c r="BK826" s="351">
        <f t="shared" si="528"/>
        <v>0</v>
      </c>
      <c r="BL826" s="246">
        <f t="shared" si="529"/>
        <v>0</v>
      </c>
      <c r="BM826" s="243">
        <f t="shared" si="530"/>
        <v>0</v>
      </c>
      <c r="BN826" s="243">
        <f t="shared" si="531"/>
        <v>0</v>
      </c>
      <c r="BO826" s="247">
        <f t="shared" si="532"/>
        <v>0</v>
      </c>
      <c r="BP826" s="248">
        <f t="shared" si="533"/>
        <v>0</v>
      </c>
      <c r="BQ826" s="243">
        <f t="shared" si="534"/>
        <v>0</v>
      </c>
      <c r="BR826" s="243">
        <f t="shared" si="535"/>
        <v>0</v>
      </c>
      <c r="BS826" s="249">
        <f t="shared" si="536"/>
        <v>0</v>
      </c>
      <c r="BT826" s="255" t="str">
        <f t="shared" si="549"/>
        <v/>
      </c>
      <c r="BU826" s="350">
        <f t="shared" si="537"/>
        <v>0</v>
      </c>
      <c r="BV826" s="350">
        <f t="shared" si="538"/>
        <v>0</v>
      </c>
      <c r="BW826" s="350">
        <f t="shared" si="539"/>
        <v>0</v>
      </c>
      <c r="BX826" s="353">
        <f t="shared" si="540"/>
        <v>0</v>
      </c>
      <c r="BY826" s="246">
        <f t="shared" si="541"/>
        <v>0</v>
      </c>
      <c r="BZ826" s="243">
        <f t="shared" si="542"/>
        <v>0</v>
      </c>
      <c r="CA826" s="243">
        <f t="shared" si="543"/>
        <v>0</v>
      </c>
      <c r="CB826" s="247">
        <f t="shared" si="544"/>
        <v>0</v>
      </c>
      <c r="CC826" s="246">
        <f t="shared" si="545"/>
        <v>0</v>
      </c>
      <c r="CD826" s="243">
        <f t="shared" si="546"/>
        <v>0</v>
      </c>
      <c r="CE826" s="243">
        <f t="shared" si="547"/>
        <v>0</v>
      </c>
      <c r="CF826" s="243">
        <f t="shared" si="548"/>
        <v>0</v>
      </c>
    </row>
    <row r="827" spans="1:84" ht="20.100000000000001" customHeight="1" x14ac:dyDescent="0.15">
      <c r="A827" s="252">
        <f>IF(A826="",ROW()-3-COUNTBLANK($A$4:$A826),A826+1)</f>
        <v>824</v>
      </c>
      <c r="B827" s="253">
        <f>IF(A827="","",IF(B826="",ROW()-3-COUNTBLANK($B$4:$B826),B826+1))</f>
        <v>824</v>
      </c>
      <c r="C827" s="239" t="str">
        <f t="shared" si="513"/>
        <v>S</v>
      </c>
      <c r="D827" s="240"/>
      <c r="E827" s="241" t="str">
        <f>IF(D827="","",COUNTIF($D$4:D827,D827))</f>
        <v/>
      </c>
      <c r="F827" s="310" t="str">
        <f>IF(D827="","",VLOOKUP(D827,'様式A-2'!$B$10:$E$434,4,0))</f>
        <v/>
      </c>
      <c r="G827" s="241"/>
      <c r="H827" s="241"/>
      <c r="I827" s="241"/>
      <c r="J827" s="241"/>
      <c r="K827" s="241"/>
      <c r="L827" s="346"/>
      <c r="M827" s="346"/>
      <c r="N827" s="346"/>
      <c r="O827" s="346"/>
      <c r="P827" s="388"/>
      <c r="Q827" s="242">
        <f t="shared" si="514"/>
        <v>0</v>
      </c>
      <c r="R827" s="243">
        <f t="shared" si="515"/>
        <v>0</v>
      </c>
      <c r="S827" s="243" t="str">
        <f t="shared" si="516"/>
        <v/>
      </c>
      <c r="T827" s="241"/>
      <c r="U827" s="241" t="str">
        <f t="shared" si="517"/>
        <v/>
      </c>
      <c r="V827" s="241" t="str">
        <f t="shared" si="551"/>
        <v/>
      </c>
      <c r="W827" s="241"/>
      <c r="X827" s="241"/>
      <c r="Y827" s="241" t="str">
        <f t="shared" si="518"/>
        <v/>
      </c>
      <c r="Z827" s="241" t="str">
        <f t="shared" si="519"/>
        <v/>
      </c>
      <c r="AA827" s="241" t="str">
        <f t="shared" si="510"/>
        <v/>
      </c>
      <c r="AB827" s="241" t="str">
        <f t="shared" si="520"/>
        <v/>
      </c>
      <c r="AC827" s="241" t="str">
        <f t="shared" si="521"/>
        <v/>
      </c>
      <c r="AD827" s="241" t="str">
        <f t="shared" si="522"/>
        <v/>
      </c>
      <c r="AE827" s="241" t="str">
        <f t="shared" si="511"/>
        <v/>
      </c>
      <c r="AF827" s="241" t="str">
        <f t="shared" si="512"/>
        <v/>
      </c>
      <c r="AG827" s="241"/>
      <c r="AH827" s="242" t="str">
        <f t="shared" si="550"/>
        <v/>
      </c>
      <c r="AI827" s="242" t="str">
        <f t="shared" si="523"/>
        <v/>
      </c>
      <c r="BG827" s="245">
        <f t="shared" si="524"/>
        <v>0</v>
      </c>
      <c r="BH827" s="242">
        <f t="shared" si="525"/>
        <v>0</v>
      </c>
      <c r="BI827" s="242">
        <f t="shared" si="526"/>
        <v>0</v>
      </c>
      <c r="BJ827" s="242">
        <f t="shared" si="527"/>
        <v>0</v>
      </c>
      <c r="BK827" s="351">
        <f t="shared" si="528"/>
        <v>0</v>
      </c>
      <c r="BL827" s="246">
        <f t="shared" si="529"/>
        <v>0</v>
      </c>
      <c r="BM827" s="243">
        <f t="shared" si="530"/>
        <v>0</v>
      </c>
      <c r="BN827" s="243">
        <f t="shared" si="531"/>
        <v>0</v>
      </c>
      <c r="BO827" s="247">
        <f t="shared" si="532"/>
        <v>0</v>
      </c>
      <c r="BP827" s="248">
        <f t="shared" si="533"/>
        <v>0</v>
      </c>
      <c r="BQ827" s="243">
        <f t="shared" si="534"/>
        <v>0</v>
      </c>
      <c r="BR827" s="243">
        <f t="shared" si="535"/>
        <v>0</v>
      </c>
      <c r="BS827" s="249">
        <f t="shared" si="536"/>
        <v>0</v>
      </c>
      <c r="BT827" s="255" t="str">
        <f t="shared" si="549"/>
        <v/>
      </c>
      <c r="BU827" s="350">
        <f t="shared" si="537"/>
        <v>0</v>
      </c>
      <c r="BV827" s="350">
        <f t="shared" si="538"/>
        <v>0</v>
      </c>
      <c r="BW827" s="350">
        <f t="shared" si="539"/>
        <v>0</v>
      </c>
      <c r="BX827" s="353">
        <f t="shared" si="540"/>
        <v>0</v>
      </c>
      <c r="BY827" s="246">
        <f t="shared" si="541"/>
        <v>0</v>
      </c>
      <c r="BZ827" s="243">
        <f t="shared" si="542"/>
        <v>0</v>
      </c>
      <c r="CA827" s="243">
        <f t="shared" si="543"/>
        <v>0</v>
      </c>
      <c r="CB827" s="247">
        <f t="shared" si="544"/>
        <v>0</v>
      </c>
      <c r="CC827" s="246">
        <f t="shared" si="545"/>
        <v>0</v>
      </c>
      <c r="CD827" s="243">
        <f t="shared" si="546"/>
        <v>0</v>
      </c>
      <c r="CE827" s="243">
        <f t="shared" si="547"/>
        <v>0</v>
      </c>
      <c r="CF827" s="243">
        <f t="shared" si="548"/>
        <v>0</v>
      </c>
    </row>
    <row r="828" spans="1:84" ht="20.100000000000001" customHeight="1" x14ac:dyDescent="0.15">
      <c r="A828" s="252">
        <f>IF(A827="",ROW()-3-COUNTBLANK($A$4:$A827),A827+1)</f>
        <v>825</v>
      </c>
      <c r="B828" s="253">
        <f>IF(A828="","",IF(B827="",ROW()-3-COUNTBLANK($B$4:$B827),B827+1))</f>
        <v>825</v>
      </c>
      <c r="C828" s="239" t="str">
        <f t="shared" si="513"/>
        <v>S</v>
      </c>
      <c r="D828" s="240"/>
      <c r="E828" s="241" t="str">
        <f>IF(D828="","",COUNTIF($D$4:D828,D828))</f>
        <v/>
      </c>
      <c r="F828" s="310" t="str">
        <f>IF(D828="","",VLOOKUP(D828,'様式A-2'!$B$10:$E$434,4,0))</f>
        <v/>
      </c>
      <c r="G828" s="241"/>
      <c r="H828" s="241"/>
      <c r="I828" s="241"/>
      <c r="J828" s="241"/>
      <c r="K828" s="241"/>
      <c r="L828" s="346"/>
      <c r="M828" s="346"/>
      <c r="N828" s="346"/>
      <c r="O828" s="346"/>
      <c r="P828" s="388"/>
      <c r="Q828" s="242">
        <f t="shared" si="514"/>
        <v>0</v>
      </c>
      <c r="R828" s="243">
        <f t="shared" si="515"/>
        <v>0</v>
      </c>
      <c r="S828" s="243" t="str">
        <f t="shared" si="516"/>
        <v/>
      </c>
      <c r="T828" s="241"/>
      <c r="U828" s="241" t="str">
        <f t="shared" si="517"/>
        <v/>
      </c>
      <c r="V828" s="241" t="str">
        <f t="shared" si="551"/>
        <v/>
      </c>
      <c r="W828" s="241"/>
      <c r="X828" s="241"/>
      <c r="Y828" s="241" t="str">
        <f t="shared" si="518"/>
        <v/>
      </c>
      <c r="Z828" s="241" t="str">
        <f t="shared" si="519"/>
        <v/>
      </c>
      <c r="AA828" s="241" t="str">
        <f t="shared" si="510"/>
        <v/>
      </c>
      <c r="AB828" s="241" t="str">
        <f t="shared" si="520"/>
        <v/>
      </c>
      <c r="AC828" s="241" t="str">
        <f t="shared" si="521"/>
        <v/>
      </c>
      <c r="AD828" s="241" t="str">
        <f t="shared" si="522"/>
        <v/>
      </c>
      <c r="AE828" s="241" t="str">
        <f t="shared" si="511"/>
        <v/>
      </c>
      <c r="AF828" s="241" t="str">
        <f t="shared" si="512"/>
        <v/>
      </c>
      <c r="AG828" s="241"/>
      <c r="AH828" s="242" t="str">
        <f t="shared" si="550"/>
        <v/>
      </c>
      <c r="AI828" s="242" t="str">
        <f t="shared" si="523"/>
        <v/>
      </c>
      <c r="BG828" s="245">
        <f t="shared" si="524"/>
        <v>0</v>
      </c>
      <c r="BH828" s="242">
        <f t="shared" si="525"/>
        <v>0</v>
      </c>
      <c r="BI828" s="242">
        <f t="shared" si="526"/>
        <v>0</v>
      </c>
      <c r="BJ828" s="242">
        <f t="shared" si="527"/>
        <v>0</v>
      </c>
      <c r="BK828" s="351">
        <f t="shared" si="528"/>
        <v>0</v>
      </c>
      <c r="BL828" s="246">
        <f t="shared" si="529"/>
        <v>0</v>
      </c>
      <c r="BM828" s="243">
        <f t="shared" si="530"/>
        <v>0</v>
      </c>
      <c r="BN828" s="243">
        <f t="shared" si="531"/>
        <v>0</v>
      </c>
      <c r="BO828" s="247">
        <f t="shared" si="532"/>
        <v>0</v>
      </c>
      <c r="BP828" s="248">
        <f t="shared" si="533"/>
        <v>0</v>
      </c>
      <c r="BQ828" s="243">
        <f t="shared" si="534"/>
        <v>0</v>
      </c>
      <c r="BR828" s="243">
        <f t="shared" si="535"/>
        <v>0</v>
      </c>
      <c r="BS828" s="249">
        <f t="shared" si="536"/>
        <v>0</v>
      </c>
      <c r="BT828" s="255" t="str">
        <f t="shared" si="549"/>
        <v/>
      </c>
      <c r="BU828" s="350">
        <f t="shared" si="537"/>
        <v>0</v>
      </c>
      <c r="BV828" s="350">
        <f t="shared" si="538"/>
        <v>0</v>
      </c>
      <c r="BW828" s="350">
        <f t="shared" si="539"/>
        <v>0</v>
      </c>
      <c r="BX828" s="353">
        <f t="shared" si="540"/>
        <v>0</v>
      </c>
      <c r="BY828" s="246">
        <f t="shared" si="541"/>
        <v>0</v>
      </c>
      <c r="BZ828" s="243">
        <f t="shared" si="542"/>
        <v>0</v>
      </c>
      <c r="CA828" s="243">
        <f t="shared" si="543"/>
        <v>0</v>
      </c>
      <c r="CB828" s="247">
        <f t="shared" si="544"/>
        <v>0</v>
      </c>
      <c r="CC828" s="246">
        <f t="shared" si="545"/>
        <v>0</v>
      </c>
      <c r="CD828" s="243">
        <f t="shared" si="546"/>
        <v>0</v>
      </c>
      <c r="CE828" s="243">
        <f t="shared" si="547"/>
        <v>0</v>
      </c>
      <c r="CF828" s="243">
        <f t="shared" si="548"/>
        <v>0</v>
      </c>
    </row>
    <row r="829" spans="1:84" ht="20.100000000000001" customHeight="1" x14ac:dyDescent="0.15">
      <c r="A829" s="252">
        <f>IF(A828="",ROW()-3-COUNTBLANK($A$4:$A828),A828+1)</f>
        <v>826</v>
      </c>
      <c r="B829" s="253">
        <f>IF(A829="","",IF(B828="",ROW()-3-COUNTBLANK($B$4:$B828),B828+1))</f>
        <v>826</v>
      </c>
      <c r="C829" s="239" t="str">
        <f t="shared" si="513"/>
        <v>S</v>
      </c>
      <c r="D829" s="240"/>
      <c r="E829" s="241" t="str">
        <f>IF(D829="","",COUNTIF($D$4:D829,D829))</f>
        <v/>
      </c>
      <c r="F829" s="310" t="str">
        <f>IF(D829="","",VLOOKUP(D829,'様式A-2'!$B$10:$E$434,4,0))</f>
        <v/>
      </c>
      <c r="G829" s="241"/>
      <c r="H829" s="241"/>
      <c r="I829" s="241"/>
      <c r="J829" s="241"/>
      <c r="K829" s="241"/>
      <c r="L829" s="346"/>
      <c r="M829" s="346"/>
      <c r="N829" s="346"/>
      <c r="O829" s="346"/>
      <c r="P829" s="388"/>
      <c r="Q829" s="242">
        <f t="shared" si="514"/>
        <v>0</v>
      </c>
      <c r="R829" s="243">
        <f t="shared" si="515"/>
        <v>0</v>
      </c>
      <c r="S829" s="243" t="str">
        <f t="shared" si="516"/>
        <v/>
      </c>
      <c r="T829" s="241"/>
      <c r="U829" s="241" t="str">
        <f t="shared" si="517"/>
        <v/>
      </c>
      <c r="V829" s="241" t="str">
        <f t="shared" si="551"/>
        <v/>
      </c>
      <c r="W829" s="241"/>
      <c r="X829" s="241"/>
      <c r="Y829" s="241" t="str">
        <f t="shared" si="518"/>
        <v/>
      </c>
      <c r="Z829" s="241" t="str">
        <f t="shared" si="519"/>
        <v/>
      </c>
      <c r="AA829" s="241" t="str">
        <f t="shared" si="510"/>
        <v/>
      </c>
      <c r="AB829" s="241" t="str">
        <f t="shared" si="520"/>
        <v/>
      </c>
      <c r="AC829" s="241" t="str">
        <f t="shared" si="521"/>
        <v/>
      </c>
      <c r="AD829" s="241" t="str">
        <f t="shared" si="522"/>
        <v/>
      </c>
      <c r="AE829" s="241" t="str">
        <f t="shared" si="511"/>
        <v/>
      </c>
      <c r="AF829" s="241" t="str">
        <f t="shared" si="512"/>
        <v/>
      </c>
      <c r="AG829" s="241"/>
      <c r="AH829" s="242" t="str">
        <f t="shared" si="550"/>
        <v/>
      </c>
      <c r="AI829" s="242" t="str">
        <f t="shared" si="523"/>
        <v/>
      </c>
      <c r="BG829" s="245">
        <f t="shared" si="524"/>
        <v>0</v>
      </c>
      <c r="BH829" s="242">
        <f t="shared" si="525"/>
        <v>0</v>
      </c>
      <c r="BI829" s="242">
        <f t="shared" si="526"/>
        <v>0</v>
      </c>
      <c r="BJ829" s="242">
        <f t="shared" si="527"/>
        <v>0</v>
      </c>
      <c r="BK829" s="351">
        <f t="shared" si="528"/>
        <v>0</v>
      </c>
      <c r="BL829" s="246">
        <f t="shared" si="529"/>
        <v>0</v>
      </c>
      <c r="BM829" s="243">
        <f t="shared" si="530"/>
        <v>0</v>
      </c>
      <c r="BN829" s="243">
        <f t="shared" si="531"/>
        <v>0</v>
      </c>
      <c r="BO829" s="247">
        <f t="shared" si="532"/>
        <v>0</v>
      </c>
      <c r="BP829" s="248">
        <f t="shared" si="533"/>
        <v>0</v>
      </c>
      <c r="BQ829" s="243">
        <f t="shared" si="534"/>
        <v>0</v>
      </c>
      <c r="BR829" s="243">
        <f t="shared" si="535"/>
        <v>0</v>
      </c>
      <c r="BS829" s="249">
        <f t="shared" si="536"/>
        <v>0</v>
      </c>
      <c r="BT829" s="255" t="str">
        <f t="shared" si="549"/>
        <v/>
      </c>
      <c r="BU829" s="350">
        <f t="shared" si="537"/>
        <v>0</v>
      </c>
      <c r="BV829" s="350">
        <f t="shared" si="538"/>
        <v>0</v>
      </c>
      <c r="BW829" s="350">
        <f t="shared" si="539"/>
        <v>0</v>
      </c>
      <c r="BX829" s="353">
        <f t="shared" si="540"/>
        <v>0</v>
      </c>
      <c r="BY829" s="246">
        <f t="shared" si="541"/>
        <v>0</v>
      </c>
      <c r="BZ829" s="243">
        <f t="shared" si="542"/>
        <v>0</v>
      </c>
      <c r="CA829" s="243">
        <f t="shared" si="543"/>
        <v>0</v>
      </c>
      <c r="CB829" s="247">
        <f t="shared" si="544"/>
        <v>0</v>
      </c>
      <c r="CC829" s="246">
        <f t="shared" si="545"/>
        <v>0</v>
      </c>
      <c r="CD829" s="243">
        <f t="shared" si="546"/>
        <v>0</v>
      </c>
      <c r="CE829" s="243">
        <f t="shared" si="547"/>
        <v>0</v>
      </c>
      <c r="CF829" s="243">
        <f t="shared" si="548"/>
        <v>0</v>
      </c>
    </row>
    <row r="830" spans="1:84" ht="20.100000000000001" customHeight="1" x14ac:dyDescent="0.15">
      <c r="A830" s="252">
        <f>IF(A829="",ROW()-3-COUNTBLANK($A$4:$A829),A829+1)</f>
        <v>827</v>
      </c>
      <c r="B830" s="253">
        <f>IF(A830="","",IF(B829="",ROW()-3-COUNTBLANK($B$4:$B829),B829+1))</f>
        <v>827</v>
      </c>
      <c r="C830" s="239" t="str">
        <f t="shared" si="513"/>
        <v>S</v>
      </c>
      <c r="D830" s="240"/>
      <c r="E830" s="241" t="str">
        <f>IF(D830="","",COUNTIF($D$4:D830,D830))</f>
        <v/>
      </c>
      <c r="F830" s="310" t="str">
        <f>IF(D830="","",VLOOKUP(D830,'様式A-2'!$B$10:$E$434,4,0))</f>
        <v/>
      </c>
      <c r="G830" s="241"/>
      <c r="H830" s="241"/>
      <c r="I830" s="241"/>
      <c r="J830" s="241"/>
      <c r="K830" s="241"/>
      <c r="L830" s="346"/>
      <c r="M830" s="346"/>
      <c r="N830" s="346"/>
      <c r="O830" s="346"/>
      <c r="P830" s="388"/>
      <c r="Q830" s="242">
        <f t="shared" si="514"/>
        <v>0</v>
      </c>
      <c r="R830" s="243">
        <f t="shared" si="515"/>
        <v>0</v>
      </c>
      <c r="S830" s="243" t="str">
        <f t="shared" si="516"/>
        <v/>
      </c>
      <c r="T830" s="241"/>
      <c r="U830" s="241" t="str">
        <f t="shared" si="517"/>
        <v/>
      </c>
      <c r="V830" s="241" t="str">
        <f t="shared" si="551"/>
        <v/>
      </c>
      <c r="W830" s="241"/>
      <c r="X830" s="241"/>
      <c r="Y830" s="241" t="str">
        <f t="shared" si="518"/>
        <v/>
      </c>
      <c r="Z830" s="241" t="str">
        <f t="shared" si="519"/>
        <v/>
      </c>
      <c r="AA830" s="241" t="str">
        <f t="shared" si="510"/>
        <v/>
      </c>
      <c r="AB830" s="241" t="str">
        <f t="shared" si="520"/>
        <v/>
      </c>
      <c r="AC830" s="241" t="str">
        <f t="shared" si="521"/>
        <v/>
      </c>
      <c r="AD830" s="241" t="str">
        <f t="shared" si="522"/>
        <v/>
      </c>
      <c r="AE830" s="241" t="str">
        <f t="shared" si="511"/>
        <v/>
      </c>
      <c r="AF830" s="241" t="str">
        <f t="shared" si="512"/>
        <v/>
      </c>
      <c r="AG830" s="241"/>
      <c r="AH830" s="242" t="str">
        <f t="shared" si="550"/>
        <v/>
      </c>
      <c r="AI830" s="242" t="str">
        <f t="shared" si="523"/>
        <v/>
      </c>
      <c r="BG830" s="245">
        <f t="shared" si="524"/>
        <v>0</v>
      </c>
      <c r="BH830" s="242">
        <f t="shared" si="525"/>
        <v>0</v>
      </c>
      <c r="BI830" s="242">
        <f t="shared" si="526"/>
        <v>0</v>
      </c>
      <c r="BJ830" s="242">
        <f t="shared" si="527"/>
        <v>0</v>
      </c>
      <c r="BK830" s="351">
        <f t="shared" si="528"/>
        <v>0</v>
      </c>
      <c r="BL830" s="246">
        <f t="shared" si="529"/>
        <v>0</v>
      </c>
      <c r="BM830" s="243">
        <f t="shared" si="530"/>
        <v>0</v>
      </c>
      <c r="BN830" s="243">
        <f t="shared" si="531"/>
        <v>0</v>
      </c>
      <c r="BO830" s="247">
        <f t="shared" si="532"/>
        <v>0</v>
      </c>
      <c r="BP830" s="248">
        <f t="shared" si="533"/>
        <v>0</v>
      </c>
      <c r="BQ830" s="243">
        <f t="shared" si="534"/>
        <v>0</v>
      </c>
      <c r="BR830" s="243">
        <f t="shared" si="535"/>
        <v>0</v>
      </c>
      <c r="BS830" s="249">
        <f t="shared" si="536"/>
        <v>0</v>
      </c>
      <c r="BT830" s="255" t="str">
        <f t="shared" si="549"/>
        <v/>
      </c>
      <c r="BU830" s="350">
        <f t="shared" si="537"/>
        <v>0</v>
      </c>
      <c r="BV830" s="350">
        <f t="shared" si="538"/>
        <v>0</v>
      </c>
      <c r="BW830" s="350">
        <f t="shared" si="539"/>
        <v>0</v>
      </c>
      <c r="BX830" s="353">
        <f t="shared" si="540"/>
        <v>0</v>
      </c>
      <c r="BY830" s="246">
        <f t="shared" si="541"/>
        <v>0</v>
      </c>
      <c r="BZ830" s="243">
        <f t="shared" si="542"/>
        <v>0</v>
      </c>
      <c r="CA830" s="243">
        <f t="shared" si="543"/>
        <v>0</v>
      </c>
      <c r="CB830" s="247">
        <f t="shared" si="544"/>
        <v>0</v>
      </c>
      <c r="CC830" s="246">
        <f t="shared" si="545"/>
        <v>0</v>
      </c>
      <c r="CD830" s="243">
        <f t="shared" si="546"/>
        <v>0</v>
      </c>
      <c r="CE830" s="243">
        <f t="shared" si="547"/>
        <v>0</v>
      </c>
      <c r="CF830" s="243">
        <f t="shared" si="548"/>
        <v>0</v>
      </c>
    </row>
    <row r="831" spans="1:84" ht="20.100000000000001" customHeight="1" x14ac:dyDescent="0.15">
      <c r="A831" s="252">
        <f>IF(A830="",ROW()-3-COUNTBLANK($A$4:$A830),A830+1)</f>
        <v>828</v>
      </c>
      <c r="B831" s="253">
        <f>IF(A831="","",IF(B830="",ROW()-3-COUNTBLANK($B$4:$B830),B830+1))</f>
        <v>828</v>
      </c>
      <c r="C831" s="239" t="str">
        <f t="shared" si="513"/>
        <v>S</v>
      </c>
      <c r="D831" s="240"/>
      <c r="E831" s="241" t="str">
        <f>IF(D831="","",COUNTIF($D$4:D831,D831))</f>
        <v/>
      </c>
      <c r="F831" s="310" t="str">
        <f>IF(D831="","",VLOOKUP(D831,'様式A-2'!$B$10:$E$434,4,0))</f>
        <v/>
      </c>
      <c r="G831" s="241"/>
      <c r="H831" s="241"/>
      <c r="I831" s="241"/>
      <c r="J831" s="241"/>
      <c r="K831" s="241"/>
      <c r="L831" s="346"/>
      <c r="M831" s="346"/>
      <c r="N831" s="346"/>
      <c r="O831" s="346"/>
      <c r="P831" s="388"/>
      <c r="Q831" s="242">
        <f t="shared" si="514"/>
        <v>0</v>
      </c>
      <c r="R831" s="243">
        <f t="shared" si="515"/>
        <v>0</v>
      </c>
      <c r="S831" s="243" t="str">
        <f t="shared" si="516"/>
        <v/>
      </c>
      <c r="T831" s="241"/>
      <c r="U831" s="241" t="str">
        <f t="shared" si="517"/>
        <v/>
      </c>
      <c r="V831" s="241" t="str">
        <f t="shared" si="551"/>
        <v/>
      </c>
      <c r="W831" s="241"/>
      <c r="X831" s="241"/>
      <c r="Y831" s="241" t="str">
        <f t="shared" si="518"/>
        <v/>
      </c>
      <c r="Z831" s="241" t="str">
        <f t="shared" si="519"/>
        <v/>
      </c>
      <c r="AA831" s="241" t="str">
        <f t="shared" si="510"/>
        <v/>
      </c>
      <c r="AB831" s="241" t="str">
        <f t="shared" si="520"/>
        <v/>
      </c>
      <c r="AC831" s="241" t="str">
        <f t="shared" si="521"/>
        <v/>
      </c>
      <c r="AD831" s="241" t="str">
        <f t="shared" si="522"/>
        <v/>
      </c>
      <c r="AE831" s="241" t="str">
        <f t="shared" si="511"/>
        <v/>
      </c>
      <c r="AF831" s="241" t="str">
        <f t="shared" si="512"/>
        <v/>
      </c>
      <c r="AG831" s="241"/>
      <c r="AH831" s="242" t="str">
        <f t="shared" si="550"/>
        <v/>
      </c>
      <c r="AI831" s="242" t="str">
        <f t="shared" si="523"/>
        <v/>
      </c>
      <c r="BG831" s="245">
        <f t="shared" si="524"/>
        <v>0</v>
      </c>
      <c r="BH831" s="242">
        <f t="shared" si="525"/>
        <v>0</v>
      </c>
      <c r="BI831" s="242">
        <f t="shared" si="526"/>
        <v>0</v>
      </c>
      <c r="BJ831" s="242">
        <f t="shared" si="527"/>
        <v>0</v>
      </c>
      <c r="BK831" s="351">
        <f t="shared" si="528"/>
        <v>0</v>
      </c>
      <c r="BL831" s="246">
        <f t="shared" si="529"/>
        <v>0</v>
      </c>
      <c r="BM831" s="243">
        <f t="shared" si="530"/>
        <v>0</v>
      </c>
      <c r="BN831" s="243">
        <f t="shared" si="531"/>
        <v>0</v>
      </c>
      <c r="BO831" s="247">
        <f t="shared" si="532"/>
        <v>0</v>
      </c>
      <c r="BP831" s="248">
        <f t="shared" si="533"/>
        <v>0</v>
      </c>
      <c r="BQ831" s="243">
        <f t="shared" si="534"/>
        <v>0</v>
      </c>
      <c r="BR831" s="243">
        <f t="shared" si="535"/>
        <v>0</v>
      </c>
      <c r="BS831" s="249">
        <f t="shared" si="536"/>
        <v>0</v>
      </c>
      <c r="BT831" s="255" t="str">
        <f t="shared" si="549"/>
        <v/>
      </c>
      <c r="BU831" s="350">
        <f t="shared" si="537"/>
        <v>0</v>
      </c>
      <c r="BV831" s="350">
        <f t="shared" si="538"/>
        <v>0</v>
      </c>
      <c r="BW831" s="350">
        <f t="shared" si="539"/>
        <v>0</v>
      </c>
      <c r="BX831" s="353">
        <f t="shared" si="540"/>
        <v>0</v>
      </c>
      <c r="BY831" s="246">
        <f t="shared" si="541"/>
        <v>0</v>
      </c>
      <c r="BZ831" s="243">
        <f t="shared" si="542"/>
        <v>0</v>
      </c>
      <c r="CA831" s="243">
        <f t="shared" si="543"/>
        <v>0</v>
      </c>
      <c r="CB831" s="247">
        <f t="shared" si="544"/>
        <v>0</v>
      </c>
      <c r="CC831" s="246">
        <f t="shared" si="545"/>
        <v>0</v>
      </c>
      <c r="CD831" s="243">
        <f t="shared" si="546"/>
        <v>0</v>
      </c>
      <c r="CE831" s="243">
        <f t="shared" si="547"/>
        <v>0</v>
      </c>
      <c r="CF831" s="243">
        <f t="shared" si="548"/>
        <v>0</v>
      </c>
    </row>
    <row r="832" spans="1:84" ht="20.100000000000001" customHeight="1" x14ac:dyDescent="0.15">
      <c r="A832" s="252">
        <f>IF(A831="",ROW()-3-COUNTBLANK($A$4:$A831),A831+1)</f>
        <v>829</v>
      </c>
      <c r="B832" s="253">
        <f>IF(A832="","",IF(B831="",ROW()-3-COUNTBLANK($B$4:$B831),B831+1))</f>
        <v>829</v>
      </c>
      <c r="C832" s="239" t="str">
        <f t="shared" si="513"/>
        <v>S</v>
      </c>
      <c r="D832" s="240"/>
      <c r="E832" s="241" t="str">
        <f>IF(D832="","",COUNTIF($D$4:D832,D832))</f>
        <v/>
      </c>
      <c r="F832" s="310" t="str">
        <f>IF(D832="","",VLOOKUP(D832,'様式A-2'!$B$10:$E$434,4,0))</f>
        <v/>
      </c>
      <c r="G832" s="241"/>
      <c r="H832" s="241"/>
      <c r="I832" s="241"/>
      <c r="J832" s="241"/>
      <c r="K832" s="241"/>
      <c r="L832" s="346"/>
      <c r="M832" s="346"/>
      <c r="N832" s="346"/>
      <c r="O832" s="346"/>
      <c r="P832" s="388"/>
      <c r="Q832" s="242">
        <f t="shared" si="514"/>
        <v>0</v>
      </c>
      <c r="R832" s="243">
        <f t="shared" si="515"/>
        <v>0</v>
      </c>
      <c r="S832" s="243" t="str">
        <f t="shared" si="516"/>
        <v/>
      </c>
      <c r="T832" s="241"/>
      <c r="U832" s="241" t="str">
        <f t="shared" si="517"/>
        <v/>
      </c>
      <c r="V832" s="241" t="str">
        <f t="shared" si="551"/>
        <v/>
      </c>
      <c r="W832" s="241"/>
      <c r="X832" s="241"/>
      <c r="Y832" s="241" t="str">
        <f t="shared" si="518"/>
        <v/>
      </c>
      <c r="Z832" s="241" t="str">
        <f t="shared" si="519"/>
        <v/>
      </c>
      <c r="AA832" s="241" t="str">
        <f t="shared" si="510"/>
        <v/>
      </c>
      <c r="AB832" s="241" t="str">
        <f t="shared" si="520"/>
        <v/>
      </c>
      <c r="AC832" s="241" t="str">
        <f t="shared" si="521"/>
        <v/>
      </c>
      <c r="AD832" s="241" t="str">
        <f t="shared" si="522"/>
        <v/>
      </c>
      <c r="AE832" s="241" t="str">
        <f t="shared" si="511"/>
        <v/>
      </c>
      <c r="AF832" s="241" t="str">
        <f t="shared" si="512"/>
        <v/>
      </c>
      <c r="AG832" s="241"/>
      <c r="AH832" s="242" t="str">
        <f t="shared" si="550"/>
        <v/>
      </c>
      <c r="AI832" s="242" t="str">
        <f t="shared" si="523"/>
        <v/>
      </c>
      <c r="BG832" s="245">
        <f t="shared" si="524"/>
        <v>0</v>
      </c>
      <c r="BH832" s="242">
        <f t="shared" si="525"/>
        <v>0</v>
      </c>
      <c r="BI832" s="242">
        <f t="shared" si="526"/>
        <v>0</v>
      </c>
      <c r="BJ832" s="242">
        <f t="shared" si="527"/>
        <v>0</v>
      </c>
      <c r="BK832" s="351">
        <f t="shared" si="528"/>
        <v>0</v>
      </c>
      <c r="BL832" s="246">
        <f t="shared" si="529"/>
        <v>0</v>
      </c>
      <c r="BM832" s="243">
        <f t="shared" si="530"/>
        <v>0</v>
      </c>
      <c r="BN832" s="243">
        <f t="shared" si="531"/>
        <v>0</v>
      </c>
      <c r="BO832" s="247">
        <f t="shared" si="532"/>
        <v>0</v>
      </c>
      <c r="BP832" s="248">
        <f t="shared" si="533"/>
        <v>0</v>
      </c>
      <c r="BQ832" s="243">
        <f t="shared" si="534"/>
        <v>0</v>
      </c>
      <c r="BR832" s="243">
        <f t="shared" si="535"/>
        <v>0</v>
      </c>
      <c r="BS832" s="249">
        <f t="shared" si="536"/>
        <v>0</v>
      </c>
      <c r="BT832" s="255" t="str">
        <f t="shared" si="549"/>
        <v/>
      </c>
      <c r="BU832" s="350">
        <f t="shared" si="537"/>
        <v>0</v>
      </c>
      <c r="BV832" s="350">
        <f t="shared" si="538"/>
        <v>0</v>
      </c>
      <c r="BW832" s="350">
        <f t="shared" si="539"/>
        <v>0</v>
      </c>
      <c r="BX832" s="353">
        <f t="shared" si="540"/>
        <v>0</v>
      </c>
      <c r="BY832" s="246">
        <f t="shared" si="541"/>
        <v>0</v>
      </c>
      <c r="BZ832" s="243">
        <f t="shared" si="542"/>
        <v>0</v>
      </c>
      <c r="CA832" s="243">
        <f t="shared" si="543"/>
        <v>0</v>
      </c>
      <c r="CB832" s="247">
        <f t="shared" si="544"/>
        <v>0</v>
      </c>
      <c r="CC832" s="246">
        <f t="shared" si="545"/>
        <v>0</v>
      </c>
      <c r="CD832" s="243">
        <f t="shared" si="546"/>
        <v>0</v>
      </c>
      <c r="CE832" s="243">
        <f t="shared" si="547"/>
        <v>0</v>
      </c>
      <c r="CF832" s="243">
        <f t="shared" si="548"/>
        <v>0</v>
      </c>
    </row>
    <row r="833" spans="1:84" ht="20.100000000000001" customHeight="1" x14ac:dyDescent="0.15">
      <c r="A833" s="252">
        <f>IF(A832="",ROW()-3-COUNTBLANK($A$4:$A832),A832+1)</f>
        <v>830</v>
      </c>
      <c r="B833" s="253">
        <f>IF(A833="","",IF(B832="",ROW()-3-COUNTBLANK($B$4:$B832),B832+1))</f>
        <v>830</v>
      </c>
      <c r="C833" s="239" t="str">
        <f t="shared" si="513"/>
        <v>S</v>
      </c>
      <c r="D833" s="240"/>
      <c r="E833" s="241" t="str">
        <f>IF(D833="","",COUNTIF($D$4:D833,D833))</f>
        <v/>
      </c>
      <c r="F833" s="310" t="str">
        <f>IF(D833="","",VLOOKUP(D833,'様式A-2'!$B$10:$E$434,4,0))</f>
        <v/>
      </c>
      <c r="G833" s="241"/>
      <c r="H833" s="241"/>
      <c r="I833" s="241"/>
      <c r="J833" s="241"/>
      <c r="K833" s="241"/>
      <c r="L833" s="346"/>
      <c r="M833" s="346"/>
      <c r="N833" s="346"/>
      <c r="O833" s="346"/>
      <c r="P833" s="388"/>
      <c r="Q833" s="242">
        <f t="shared" si="514"/>
        <v>0</v>
      </c>
      <c r="R833" s="243">
        <f t="shared" si="515"/>
        <v>0</v>
      </c>
      <c r="S833" s="243" t="str">
        <f t="shared" si="516"/>
        <v/>
      </c>
      <c r="T833" s="241"/>
      <c r="U833" s="241" t="str">
        <f t="shared" si="517"/>
        <v/>
      </c>
      <c r="V833" s="241" t="str">
        <f t="shared" si="551"/>
        <v/>
      </c>
      <c r="W833" s="241"/>
      <c r="X833" s="241"/>
      <c r="Y833" s="241" t="str">
        <f t="shared" si="518"/>
        <v/>
      </c>
      <c r="Z833" s="241" t="str">
        <f t="shared" si="519"/>
        <v/>
      </c>
      <c r="AA833" s="241" t="str">
        <f t="shared" si="510"/>
        <v/>
      </c>
      <c r="AB833" s="241" t="str">
        <f t="shared" si="520"/>
        <v/>
      </c>
      <c r="AC833" s="241" t="str">
        <f t="shared" si="521"/>
        <v/>
      </c>
      <c r="AD833" s="241" t="str">
        <f t="shared" si="522"/>
        <v/>
      </c>
      <c r="AE833" s="241" t="str">
        <f t="shared" si="511"/>
        <v/>
      </c>
      <c r="AF833" s="241" t="str">
        <f t="shared" si="512"/>
        <v/>
      </c>
      <c r="AG833" s="241"/>
      <c r="AH833" s="242" t="str">
        <f t="shared" si="550"/>
        <v/>
      </c>
      <c r="AI833" s="242" t="str">
        <f t="shared" si="523"/>
        <v/>
      </c>
      <c r="BG833" s="245">
        <f t="shared" si="524"/>
        <v>0</v>
      </c>
      <c r="BH833" s="242">
        <f t="shared" si="525"/>
        <v>0</v>
      </c>
      <c r="BI833" s="242">
        <f t="shared" si="526"/>
        <v>0</v>
      </c>
      <c r="BJ833" s="242">
        <f t="shared" si="527"/>
        <v>0</v>
      </c>
      <c r="BK833" s="351">
        <f t="shared" si="528"/>
        <v>0</v>
      </c>
      <c r="BL833" s="246">
        <f t="shared" si="529"/>
        <v>0</v>
      </c>
      <c r="BM833" s="243">
        <f t="shared" si="530"/>
        <v>0</v>
      </c>
      <c r="BN833" s="243">
        <f t="shared" si="531"/>
        <v>0</v>
      </c>
      <c r="BO833" s="247">
        <f t="shared" si="532"/>
        <v>0</v>
      </c>
      <c r="BP833" s="248">
        <f t="shared" si="533"/>
        <v>0</v>
      </c>
      <c r="BQ833" s="243">
        <f t="shared" si="534"/>
        <v>0</v>
      </c>
      <c r="BR833" s="243">
        <f t="shared" si="535"/>
        <v>0</v>
      </c>
      <c r="BS833" s="249">
        <f t="shared" si="536"/>
        <v>0</v>
      </c>
      <c r="BT833" s="255" t="str">
        <f t="shared" si="549"/>
        <v/>
      </c>
      <c r="BU833" s="350">
        <f t="shared" si="537"/>
        <v>0</v>
      </c>
      <c r="BV833" s="350">
        <f t="shared" si="538"/>
        <v>0</v>
      </c>
      <c r="BW833" s="350">
        <f t="shared" si="539"/>
        <v>0</v>
      </c>
      <c r="BX833" s="353">
        <f t="shared" si="540"/>
        <v>0</v>
      </c>
      <c r="BY833" s="246">
        <f t="shared" si="541"/>
        <v>0</v>
      </c>
      <c r="BZ833" s="243">
        <f t="shared" si="542"/>
        <v>0</v>
      </c>
      <c r="CA833" s="243">
        <f t="shared" si="543"/>
        <v>0</v>
      </c>
      <c r="CB833" s="247">
        <f t="shared" si="544"/>
        <v>0</v>
      </c>
      <c r="CC833" s="246">
        <f t="shared" si="545"/>
        <v>0</v>
      </c>
      <c r="CD833" s="243">
        <f t="shared" si="546"/>
        <v>0</v>
      </c>
      <c r="CE833" s="243">
        <f t="shared" si="547"/>
        <v>0</v>
      </c>
      <c r="CF833" s="243">
        <f t="shared" si="548"/>
        <v>0</v>
      </c>
    </row>
    <row r="834" spans="1:84" ht="20.100000000000001" customHeight="1" x14ac:dyDescent="0.15">
      <c r="A834" s="252">
        <f>IF(A833="",ROW()-3-COUNTBLANK($A$4:$A833),A833+1)</f>
        <v>831</v>
      </c>
      <c r="B834" s="253">
        <f>IF(A834="","",IF(B833="",ROW()-3-COUNTBLANK($B$4:$B833),B833+1))</f>
        <v>831</v>
      </c>
      <c r="C834" s="239" t="str">
        <f t="shared" si="513"/>
        <v>S</v>
      </c>
      <c r="D834" s="240"/>
      <c r="E834" s="241" t="str">
        <f>IF(D834="","",COUNTIF($D$4:D834,D834))</f>
        <v/>
      </c>
      <c r="F834" s="310" t="str">
        <f>IF(D834="","",VLOOKUP(D834,'様式A-2'!$B$10:$E$434,4,0))</f>
        <v/>
      </c>
      <c r="G834" s="241"/>
      <c r="H834" s="241"/>
      <c r="I834" s="241"/>
      <c r="J834" s="241"/>
      <c r="K834" s="241"/>
      <c r="L834" s="346"/>
      <c r="M834" s="346"/>
      <c r="N834" s="346"/>
      <c r="O834" s="346"/>
      <c r="P834" s="388"/>
      <c r="Q834" s="242">
        <f t="shared" si="514"/>
        <v>0</v>
      </c>
      <c r="R834" s="243">
        <f t="shared" si="515"/>
        <v>0</v>
      </c>
      <c r="S834" s="243" t="str">
        <f t="shared" si="516"/>
        <v/>
      </c>
      <c r="T834" s="241"/>
      <c r="U834" s="241" t="str">
        <f t="shared" si="517"/>
        <v/>
      </c>
      <c r="V834" s="241" t="str">
        <f t="shared" si="551"/>
        <v/>
      </c>
      <c r="W834" s="241"/>
      <c r="X834" s="241"/>
      <c r="Y834" s="241" t="str">
        <f t="shared" si="518"/>
        <v/>
      </c>
      <c r="Z834" s="241" t="str">
        <f t="shared" si="519"/>
        <v/>
      </c>
      <c r="AA834" s="241" t="str">
        <f t="shared" si="510"/>
        <v/>
      </c>
      <c r="AB834" s="241" t="str">
        <f t="shared" si="520"/>
        <v/>
      </c>
      <c r="AC834" s="241" t="str">
        <f t="shared" si="521"/>
        <v/>
      </c>
      <c r="AD834" s="241" t="str">
        <f t="shared" si="522"/>
        <v/>
      </c>
      <c r="AE834" s="241" t="str">
        <f t="shared" si="511"/>
        <v/>
      </c>
      <c r="AF834" s="241" t="str">
        <f t="shared" si="512"/>
        <v/>
      </c>
      <c r="AG834" s="241"/>
      <c r="AH834" s="242" t="str">
        <f t="shared" si="550"/>
        <v/>
      </c>
      <c r="AI834" s="242" t="str">
        <f t="shared" si="523"/>
        <v/>
      </c>
      <c r="BG834" s="245">
        <f t="shared" si="524"/>
        <v>0</v>
      </c>
      <c r="BH834" s="242">
        <f t="shared" si="525"/>
        <v>0</v>
      </c>
      <c r="BI834" s="242">
        <f t="shared" si="526"/>
        <v>0</v>
      </c>
      <c r="BJ834" s="242">
        <f t="shared" si="527"/>
        <v>0</v>
      </c>
      <c r="BK834" s="351">
        <f t="shared" si="528"/>
        <v>0</v>
      </c>
      <c r="BL834" s="246">
        <f t="shared" si="529"/>
        <v>0</v>
      </c>
      <c r="BM834" s="243">
        <f t="shared" si="530"/>
        <v>0</v>
      </c>
      <c r="BN834" s="243">
        <f t="shared" si="531"/>
        <v>0</v>
      </c>
      <c r="BO834" s="247">
        <f t="shared" si="532"/>
        <v>0</v>
      </c>
      <c r="BP834" s="248">
        <f t="shared" si="533"/>
        <v>0</v>
      </c>
      <c r="BQ834" s="243">
        <f t="shared" si="534"/>
        <v>0</v>
      </c>
      <c r="BR834" s="243">
        <f t="shared" si="535"/>
        <v>0</v>
      </c>
      <c r="BS834" s="249">
        <f t="shared" si="536"/>
        <v>0</v>
      </c>
      <c r="BT834" s="255" t="str">
        <f t="shared" si="549"/>
        <v/>
      </c>
      <c r="BU834" s="350">
        <f t="shared" si="537"/>
        <v>0</v>
      </c>
      <c r="BV834" s="350">
        <f t="shared" si="538"/>
        <v>0</v>
      </c>
      <c r="BW834" s="350">
        <f t="shared" si="539"/>
        <v>0</v>
      </c>
      <c r="BX834" s="353">
        <f t="shared" si="540"/>
        <v>0</v>
      </c>
      <c r="BY834" s="246">
        <f t="shared" si="541"/>
        <v>0</v>
      </c>
      <c r="BZ834" s="243">
        <f t="shared" si="542"/>
        <v>0</v>
      </c>
      <c r="CA834" s="243">
        <f t="shared" si="543"/>
        <v>0</v>
      </c>
      <c r="CB834" s="247">
        <f t="shared" si="544"/>
        <v>0</v>
      </c>
      <c r="CC834" s="246">
        <f t="shared" si="545"/>
        <v>0</v>
      </c>
      <c r="CD834" s="243">
        <f t="shared" si="546"/>
        <v>0</v>
      </c>
      <c r="CE834" s="243">
        <f t="shared" si="547"/>
        <v>0</v>
      </c>
      <c r="CF834" s="243">
        <f t="shared" si="548"/>
        <v>0</v>
      </c>
    </row>
    <row r="835" spans="1:84" ht="20.100000000000001" customHeight="1" x14ac:dyDescent="0.15">
      <c r="A835" s="252">
        <f>IF(A834="",ROW()-3-COUNTBLANK($A$4:$A834),A834+1)</f>
        <v>832</v>
      </c>
      <c r="B835" s="253">
        <f>IF(A835="","",IF(B834="",ROW()-3-COUNTBLANK($B$4:$B834),B834+1))</f>
        <v>832</v>
      </c>
      <c r="C835" s="239" t="str">
        <f t="shared" si="513"/>
        <v>S</v>
      </c>
      <c r="D835" s="240"/>
      <c r="E835" s="241" t="str">
        <f>IF(D835="","",COUNTIF($D$4:D835,D835))</f>
        <v/>
      </c>
      <c r="F835" s="310" t="str">
        <f>IF(D835="","",VLOOKUP(D835,'様式A-2'!$B$10:$E$434,4,0))</f>
        <v/>
      </c>
      <c r="G835" s="241"/>
      <c r="H835" s="241"/>
      <c r="I835" s="241"/>
      <c r="J835" s="241"/>
      <c r="K835" s="241"/>
      <c r="L835" s="346"/>
      <c r="M835" s="346"/>
      <c r="N835" s="346"/>
      <c r="O835" s="346"/>
      <c r="P835" s="388"/>
      <c r="Q835" s="242">
        <f t="shared" si="514"/>
        <v>0</v>
      </c>
      <c r="R835" s="243">
        <f t="shared" si="515"/>
        <v>0</v>
      </c>
      <c r="S835" s="243" t="str">
        <f t="shared" si="516"/>
        <v/>
      </c>
      <c r="T835" s="241"/>
      <c r="U835" s="241" t="str">
        <f t="shared" si="517"/>
        <v/>
      </c>
      <c r="V835" s="241" t="str">
        <f t="shared" si="551"/>
        <v/>
      </c>
      <c r="W835" s="241"/>
      <c r="X835" s="241"/>
      <c r="Y835" s="241" t="str">
        <f t="shared" si="518"/>
        <v/>
      </c>
      <c r="Z835" s="241" t="str">
        <f t="shared" si="519"/>
        <v/>
      </c>
      <c r="AA835" s="241" t="str">
        <f t="shared" si="510"/>
        <v/>
      </c>
      <c r="AB835" s="241" t="str">
        <f t="shared" si="520"/>
        <v/>
      </c>
      <c r="AC835" s="241" t="str">
        <f t="shared" si="521"/>
        <v/>
      </c>
      <c r="AD835" s="241" t="str">
        <f t="shared" si="522"/>
        <v/>
      </c>
      <c r="AE835" s="241" t="str">
        <f t="shared" si="511"/>
        <v/>
      </c>
      <c r="AF835" s="241" t="str">
        <f t="shared" si="512"/>
        <v/>
      </c>
      <c r="AG835" s="241"/>
      <c r="AH835" s="242" t="str">
        <f t="shared" si="550"/>
        <v/>
      </c>
      <c r="AI835" s="242" t="str">
        <f t="shared" si="523"/>
        <v/>
      </c>
      <c r="BG835" s="245">
        <f t="shared" si="524"/>
        <v>0</v>
      </c>
      <c r="BH835" s="242">
        <f t="shared" si="525"/>
        <v>0</v>
      </c>
      <c r="BI835" s="242">
        <f t="shared" si="526"/>
        <v>0</v>
      </c>
      <c r="BJ835" s="242">
        <f t="shared" si="527"/>
        <v>0</v>
      </c>
      <c r="BK835" s="351">
        <f t="shared" si="528"/>
        <v>0</v>
      </c>
      <c r="BL835" s="246">
        <f t="shared" si="529"/>
        <v>0</v>
      </c>
      <c r="BM835" s="243">
        <f t="shared" si="530"/>
        <v>0</v>
      </c>
      <c r="BN835" s="243">
        <f t="shared" si="531"/>
        <v>0</v>
      </c>
      <c r="BO835" s="247">
        <f t="shared" si="532"/>
        <v>0</v>
      </c>
      <c r="BP835" s="248">
        <f t="shared" si="533"/>
        <v>0</v>
      </c>
      <c r="BQ835" s="243">
        <f t="shared" si="534"/>
        <v>0</v>
      </c>
      <c r="BR835" s="243">
        <f t="shared" si="535"/>
        <v>0</v>
      </c>
      <c r="BS835" s="249">
        <f t="shared" si="536"/>
        <v>0</v>
      </c>
      <c r="BT835" s="255" t="str">
        <f t="shared" si="549"/>
        <v/>
      </c>
      <c r="BU835" s="350">
        <f t="shared" si="537"/>
        <v>0</v>
      </c>
      <c r="BV835" s="350">
        <f t="shared" si="538"/>
        <v>0</v>
      </c>
      <c r="BW835" s="350">
        <f t="shared" si="539"/>
        <v>0</v>
      </c>
      <c r="BX835" s="353">
        <f t="shared" si="540"/>
        <v>0</v>
      </c>
      <c r="BY835" s="246">
        <f t="shared" si="541"/>
        <v>0</v>
      </c>
      <c r="BZ835" s="243">
        <f t="shared" si="542"/>
        <v>0</v>
      </c>
      <c r="CA835" s="243">
        <f t="shared" si="543"/>
        <v>0</v>
      </c>
      <c r="CB835" s="247">
        <f t="shared" si="544"/>
        <v>0</v>
      </c>
      <c r="CC835" s="246">
        <f t="shared" si="545"/>
        <v>0</v>
      </c>
      <c r="CD835" s="243">
        <f t="shared" si="546"/>
        <v>0</v>
      </c>
      <c r="CE835" s="243">
        <f t="shared" si="547"/>
        <v>0</v>
      </c>
      <c r="CF835" s="243">
        <f t="shared" si="548"/>
        <v>0</v>
      </c>
    </row>
    <row r="836" spans="1:84" ht="20.100000000000001" customHeight="1" x14ac:dyDescent="0.15">
      <c r="A836" s="252">
        <f>IF(A835="",ROW()-3-COUNTBLANK($A$4:$A835),A835+1)</f>
        <v>833</v>
      </c>
      <c r="B836" s="253">
        <f>IF(A836="","",IF(B835="",ROW()-3-COUNTBLANK($B$4:$B835),B835+1))</f>
        <v>833</v>
      </c>
      <c r="C836" s="239" t="str">
        <f t="shared" si="513"/>
        <v>S</v>
      </c>
      <c r="D836" s="240"/>
      <c r="E836" s="241" t="str">
        <f>IF(D836="","",COUNTIF($D$4:D836,D836))</f>
        <v/>
      </c>
      <c r="F836" s="310" t="str">
        <f>IF(D836="","",VLOOKUP(D836,'様式A-2'!$B$10:$E$434,4,0))</f>
        <v/>
      </c>
      <c r="G836" s="241"/>
      <c r="H836" s="241"/>
      <c r="I836" s="241"/>
      <c r="J836" s="241"/>
      <c r="K836" s="241"/>
      <c r="L836" s="346"/>
      <c r="M836" s="346"/>
      <c r="N836" s="346"/>
      <c r="O836" s="346"/>
      <c r="P836" s="388"/>
      <c r="Q836" s="242">
        <f t="shared" si="514"/>
        <v>0</v>
      </c>
      <c r="R836" s="243">
        <f t="shared" si="515"/>
        <v>0</v>
      </c>
      <c r="S836" s="243" t="str">
        <f t="shared" si="516"/>
        <v/>
      </c>
      <c r="T836" s="241"/>
      <c r="U836" s="241" t="str">
        <f t="shared" si="517"/>
        <v/>
      </c>
      <c r="V836" s="241" t="str">
        <f t="shared" si="551"/>
        <v/>
      </c>
      <c r="W836" s="241"/>
      <c r="X836" s="241"/>
      <c r="Y836" s="241" t="str">
        <f t="shared" si="518"/>
        <v/>
      </c>
      <c r="Z836" s="241" t="str">
        <f t="shared" si="519"/>
        <v/>
      </c>
      <c r="AA836" s="241" t="str">
        <f t="shared" ref="AA836:AA899" si="552">IF(D836="","",IF(OR(X836="Ⅲ",X836="Ⅳ"),"要","否"))</f>
        <v/>
      </c>
      <c r="AB836" s="241" t="str">
        <f t="shared" si="520"/>
        <v/>
      </c>
      <c r="AC836" s="241" t="str">
        <f t="shared" si="521"/>
        <v/>
      </c>
      <c r="AD836" s="241" t="str">
        <f t="shared" si="522"/>
        <v/>
      </c>
      <c r="AE836" s="241" t="str">
        <f t="shared" ref="AE836:AE899" si="553">IF(D836="","",INDEX($AT$4:$AX$45,MATCH(K836,$AS$4:$AS$45,0),MATCH(X836,$AT$3:$AX$3,0)))</f>
        <v/>
      </c>
      <c r="AF836" s="241" t="str">
        <f t="shared" ref="AF836:AF899" si="554">IF(D836="","",INDEX($BA$4:$BE$45,MATCH(K836,$AZ$4:$AZ$45,0),MATCH(X836,$BA$3:$BE$3,0)))</f>
        <v/>
      </c>
      <c r="AG836" s="241"/>
      <c r="AH836" s="242" t="str">
        <f t="shared" si="550"/>
        <v/>
      </c>
      <c r="AI836" s="242" t="str">
        <f t="shared" si="523"/>
        <v/>
      </c>
      <c r="BG836" s="245">
        <f t="shared" si="524"/>
        <v>0</v>
      </c>
      <c r="BH836" s="242">
        <f t="shared" si="525"/>
        <v>0</v>
      </c>
      <c r="BI836" s="242">
        <f t="shared" si="526"/>
        <v>0</v>
      </c>
      <c r="BJ836" s="242">
        <f t="shared" si="527"/>
        <v>0</v>
      </c>
      <c r="BK836" s="351">
        <f t="shared" si="528"/>
        <v>0</v>
      </c>
      <c r="BL836" s="246">
        <f t="shared" si="529"/>
        <v>0</v>
      </c>
      <c r="BM836" s="243">
        <f t="shared" si="530"/>
        <v>0</v>
      </c>
      <c r="BN836" s="243">
        <f t="shared" si="531"/>
        <v>0</v>
      </c>
      <c r="BO836" s="247">
        <f t="shared" si="532"/>
        <v>0</v>
      </c>
      <c r="BP836" s="248">
        <f t="shared" si="533"/>
        <v>0</v>
      </c>
      <c r="BQ836" s="243">
        <f t="shared" si="534"/>
        <v>0</v>
      </c>
      <c r="BR836" s="243">
        <f t="shared" si="535"/>
        <v>0</v>
      </c>
      <c r="BS836" s="249">
        <f t="shared" si="536"/>
        <v>0</v>
      </c>
      <c r="BT836" s="255" t="str">
        <f t="shared" si="549"/>
        <v/>
      </c>
      <c r="BU836" s="350">
        <f t="shared" si="537"/>
        <v>0</v>
      </c>
      <c r="BV836" s="350">
        <f t="shared" si="538"/>
        <v>0</v>
      </c>
      <c r="BW836" s="350">
        <f t="shared" si="539"/>
        <v>0</v>
      </c>
      <c r="BX836" s="353">
        <f t="shared" si="540"/>
        <v>0</v>
      </c>
      <c r="BY836" s="246">
        <f t="shared" si="541"/>
        <v>0</v>
      </c>
      <c r="BZ836" s="243">
        <f t="shared" si="542"/>
        <v>0</v>
      </c>
      <c r="CA836" s="243">
        <f t="shared" si="543"/>
        <v>0</v>
      </c>
      <c r="CB836" s="247">
        <f t="shared" si="544"/>
        <v>0</v>
      </c>
      <c r="CC836" s="246">
        <f t="shared" si="545"/>
        <v>0</v>
      </c>
      <c r="CD836" s="243">
        <f t="shared" si="546"/>
        <v>0</v>
      </c>
      <c r="CE836" s="243">
        <f t="shared" si="547"/>
        <v>0</v>
      </c>
      <c r="CF836" s="243">
        <f t="shared" si="548"/>
        <v>0</v>
      </c>
    </row>
    <row r="837" spans="1:84" ht="20.100000000000001" customHeight="1" x14ac:dyDescent="0.15">
      <c r="A837" s="252">
        <f>IF(A836="",ROW()-3-COUNTBLANK($A$4:$A836),A836+1)</f>
        <v>834</v>
      </c>
      <c r="B837" s="253">
        <f>IF(A837="","",IF(B836="",ROW()-3-COUNTBLANK($B$4:$B836),B836+1))</f>
        <v>834</v>
      </c>
      <c r="C837" s="239" t="str">
        <f t="shared" ref="C837:C900" si="555">D837&amp;"S"&amp;E837</f>
        <v>S</v>
      </c>
      <c r="D837" s="240"/>
      <c r="E837" s="241" t="str">
        <f>IF(D837="","",COUNTIF($D$4:D837,D837))</f>
        <v/>
      </c>
      <c r="F837" s="310" t="str">
        <f>IF(D837="","",VLOOKUP(D837,'様式A-2'!$B$10:$E$434,4,0))</f>
        <v/>
      </c>
      <c r="G837" s="241"/>
      <c r="H837" s="241"/>
      <c r="I837" s="241"/>
      <c r="J837" s="241"/>
      <c r="K837" s="241"/>
      <c r="L837" s="346"/>
      <c r="M837" s="346"/>
      <c r="N837" s="346"/>
      <c r="O837" s="346"/>
      <c r="P837" s="388"/>
      <c r="Q837" s="242">
        <f t="shared" ref="Q837:Q900" si="556">IF(C837="","",IF(K837="ひび割れ","幅"&amp;TEXT(L837,"0.0")&amp;"mm×長さ"&amp;TEXT(M837,"0.0")&amp;"m",IF(N837="",P837,TEXT(N837,"0.0")&amp;"m×"&amp;TEXT(O837,"0.0")&amp;"m "&amp;P837)))</f>
        <v>0</v>
      </c>
      <c r="R837" s="243">
        <f t="shared" ref="R837:R900" si="557">ROUND(N837*O837,2)</f>
        <v>0</v>
      </c>
      <c r="S837" s="243" t="str">
        <f t="shared" ref="S837:S900" si="558">IF(K837="ひび割れ","幅"&amp;TEXT(L837,"0.0")&amp;"mm "&amp;J837,IF(P837="","",P837))</f>
        <v/>
      </c>
      <c r="T837" s="241"/>
      <c r="U837" s="241" t="str">
        <f t="shared" ref="U837:U900" si="559">IF(T837="新規確認","－","")</f>
        <v/>
      </c>
      <c r="V837" s="241" t="str">
        <f t="shared" si="551"/>
        <v/>
      </c>
      <c r="W837" s="241"/>
      <c r="X837" s="241"/>
      <c r="Y837" s="241" t="str">
        <f t="shared" ref="Y837:Y900" si="560">IF(D837="","",IF(AND(W837&lt;&gt;"",OR(W837="Ⅱa",W837="Ⅱb")),"Ⅱ",IF(W837&lt;&gt;"",W837,IF(OR(X837="Ⅱa",X837="Ⅱb"),"Ⅱ",X837))))</f>
        <v/>
      </c>
      <c r="Z837" s="241" t="str">
        <f t="shared" ref="Z837:Z900" si="561">IF(D837="","",IF(OR(X837="Ⅱa",X837="Ⅱb"),"Ⅱ",X837))</f>
        <v/>
      </c>
      <c r="AA837" s="241" t="str">
        <f t="shared" si="552"/>
        <v/>
      </c>
      <c r="AB837" s="241" t="str">
        <f t="shared" ref="AB837:AB900" si="562">IF(D837="","",IF(X837="Ⅰ","否",IF(OR(X837="Ⅱb",X837="Ⅱa"),"要監視",IF(OR(X837="Ⅲ",X837="Ⅳ"),"要対策",""))))</f>
        <v/>
      </c>
      <c r="AC837" s="241" t="str">
        <f t="shared" ref="AC837:AC900" si="563">IF(D837="","",IF(T837="対策済","済",IF(OR(T837="新規確認",W837="Ⅰ",AND(W837="",X837="Ⅰ")),"－",IF(AND(W837&lt;&gt;"Ⅰ",X837="Ⅰ"),"済","継続"))))</f>
        <v/>
      </c>
      <c r="AD837" s="241" t="str">
        <f t="shared" ref="AD837:AD900" si="564">IF(D837="","",IF(T837="新規確認","－",INDEX($AM$4:$AQ$45,MATCH(K837,$AL$4:$AL$45,0),MATCH(X837,$AM$3:$AQ$3,0))))</f>
        <v/>
      </c>
      <c r="AE837" s="241" t="str">
        <f t="shared" si="553"/>
        <v/>
      </c>
      <c r="AF837" s="241" t="str">
        <f t="shared" si="554"/>
        <v/>
      </c>
      <c r="AG837" s="241"/>
      <c r="AH837" s="242" t="str">
        <f t="shared" si="550"/>
        <v/>
      </c>
      <c r="AI837" s="242" t="str">
        <f t="shared" ref="AI837:AI900" si="565">IF(T837="新規確認","－",IF(T837="進行が認められない",Q837,""))</f>
        <v/>
      </c>
      <c r="BG837" s="245">
        <f t="shared" ref="BG837:BG900" si="566">$D837</f>
        <v>0</v>
      </c>
      <c r="BH837" s="242">
        <f t="shared" ref="BH837:BH900" si="567">IF(AND(I837="外力",X837="Ⅳ"),"〇",0)</f>
        <v>0</v>
      </c>
      <c r="BI837" s="242">
        <f t="shared" ref="BI837:BI900" si="568">IF(AND(I837="外力",X837="Ⅲ"),"〇",0)</f>
        <v>0</v>
      </c>
      <c r="BJ837" s="242">
        <f t="shared" ref="BJ837:BJ900" si="569">IF(AND(I837="外力",X837="Ⅱa"),"〇",0)</f>
        <v>0</v>
      </c>
      <c r="BK837" s="351">
        <f t="shared" ref="BK837:BK900" si="570">IF(AND(I837="外力",X837="Ⅱb"),"〇",0)</f>
        <v>0</v>
      </c>
      <c r="BL837" s="246">
        <f t="shared" ref="BL837:BL900" si="571">IF(AND(I837="材質劣化",X837="Ⅳ"),R837,0)</f>
        <v>0</v>
      </c>
      <c r="BM837" s="243">
        <f t="shared" ref="BM837:BM900" si="572">IF(AND(I837="材質劣化",X837="Ⅲ"),R837,0)</f>
        <v>0</v>
      </c>
      <c r="BN837" s="243">
        <f t="shared" ref="BN837:BN900" si="573">IF(AND(I837="材質劣化",X837="Ⅱa"),R837,0)</f>
        <v>0</v>
      </c>
      <c r="BO837" s="247">
        <f t="shared" ref="BO837:BO900" si="574">IF(AND(I837="材質劣化",X837="Ⅱb"),R837,0)</f>
        <v>0</v>
      </c>
      <c r="BP837" s="248">
        <f t="shared" ref="BP837:BP900" si="575">IF(AND(I837="漏水",X837="Ⅳ"),R837,0)</f>
        <v>0</v>
      </c>
      <c r="BQ837" s="243">
        <f t="shared" ref="BQ837:BQ900" si="576">IF(AND(I837="漏水",X837="Ⅲ"),R837,0)</f>
        <v>0</v>
      </c>
      <c r="BR837" s="243">
        <f t="shared" ref="BR837:BR900" si="577">IF(AND(I837="漏水",X837="Ⅱa"),R837,0)</f>
        <v>0</v>
      </c>
      <c r="BS837" s="249">
        <f t="shared" ref="BS837:BS900" si="578">IF(AND(I837="漏水",X837="Ⅱb"),R837,0)</f>
        <v>0</v>
      </c>
      <c r="BT837" s="255" t="str">
        <f t="shared" si="549"/>
        <v/>
      </c>
      <c r="BU837" s="350">
        <f t="shared" ref="BU837:BU900" si="579">COUNTIFS($BG$4:$BG$3000,BT837,$BH$4:$BH$3000,"〇")</f>
        <v>0</v>
      </c>
      <c r="BV837" s="350">
        <f t="shared" ref="BV837:BV900" si="580">COUNTIFS($BG$4:$BG$3000,BT837,$BI$4:$BI$3000,"〇")</f>
        <v>0</v>
      </c>
      <c r="BW837" s="350">
        <f t="shared" ref="BW837:BW900" si="581">COUNTIFS($BG$4:$BG$3000,BT837,$BJ$4:$BJ$3000,"〇")</f>
        <v>0</v>
      </c>
      <c r="BX837" s="353">
        <f t="shared" ref="BX837:BX900" si="582">COUNTIFS($BG$4:$BG$3000,BT837,$BK$4:$BK$3000,"〇")</f>
        <v>0</v>
      </c>
      <c r="BY837" s="246">
        <f t="shared" ref="BY837:BY900" si="583">IFERROR(IF($BG836=$BG837,BY836+BL837,BL837),"")</f>
        <v>0</v>
      </c>
      <c r="BZ837" s="243">
        <f t="shared" ref="BZ837:BZ900" si="584">IFERROR(IF($BG836=$BG837,BZ836+BM837,BM837),"")</f>
        <v>0</v>
      </c>
      <c r="CA837" s="243">
        <f t="shared" ref="CA837:CA900" si="585">IFERROR(IF($BG836=$BG837,CA836+BN837,BN837),"")</f>
        <v>0</v>
      </c>
      <c r="CB837" s="247">
        <f t="shared" ref="CB837:CB900" si="586">IFERROR(IF($BG836=$BG837,CB836+BO837,BO837),"")</f>
        <v>0</v>
      </c>
      <c r="CC837" s="246">
        <f t="shared" ref="CC837:CC900" si="587">IFERROR(IF($BG836=$BG837,CC836+BP837,BP837),"")</f>
        <v>0</v>
      </c>
      <c r="CD837" s="243">
        <f t="shared" ref="CD837:CD900" si="588">IFERROR(IF($BG836=$BG837,CD836+BQ837,BQ837),"")</f>
        <v>0</v>
      </c>
      <c r="CE837" s="243">
        <f t="shared" ref="CE837:CE900" si="589">IFERROR(IF($BG836=$BG837,CE836+BR837,BR837),"")</f>
        <v>0</v>
      </c>
      <c r="CF837" s="243">
        <f t="shared" ref="CF837:CF900" si="590">IFERROR(IF($BG836=$BG837,CF836+BS837,BS837),"")</f>
        <v>0</v>
      </c>
    </row>
    <row r="838" spans="1:84" ht="20.100000000000001" customHeight="1" x14ac:dyDescent="0.15">
      <c r="A838" s="252">
        <f>IF(A837="",ROW()-3-COUNTBLANK($A$4:$A837),A837+1)</f>
        <v>835</v>
      </c>
      <c r="B838" s="253">
        <f>IF(A838="","",IF(B837="",ROW()-3-COUNTBLANK($B$4:$B837),B837+1))</f>
        <v>835</v>
      </c>
      <c r="C838" s="239" t="str">
        <f t="shared" si="555"/>
        <v>S</v>
      </c>
      <c r="D838" s="240"/>
      <c r="E838" s="241" t="str">
        <f>IF(D838="","",COUNTIF($D$4:D838,D838))</f>
        <v/>
      </c>
      <c r="F838" s="310" t="str">
        <f>IF(D838="","",VLOOKUP(D838,'様式A-2'!$B$10:$E$434,4,0))</f>
        <v/>
      </c>
      <c r="G838" s="241"/>
      <c r="H838" s="241"/>
      <c r="I838" s="241"/>
      <c r="J838" s="241"/>
      <c r="K838" s="241"/>
      <c r="L838" s="346"/>
      <c r="M838" s="346"/>
      <c r="N838" s="346"/>
      <c r="O838" s="346"/>
      <c r="P838" s="388"/>
      <c r="Q838" s="242">
        <f t="shared" si="556"/>
        <v>0</v>
      </c>
      <c r="R838" s="243">
        <f t="shared" si="557"/>
        <v>0</v>
      </c>
      <c r="S838" s="243" t="str">
        <f t="shared" si="558"/>
        <v/>
      </c>
      <c r="T838" s="241"/>
      <c r="U838" s="241" t="str">
        <f t="shared" si="559"/>
        <v/>
      </c>
      <c r="V838" s="241" t="str">
        <f t="shared" si="551"/>
        <v/>
      </c>
      <c r="W838" s="241"/>
      <c r="X838" s="241"/>
      <c r="Y838" s="241" t="str">
        <f t="shared" si="560"/>
        <v/>
      </c>
      <c r="Z838" s="241" t="str">
        <f t="shared" si="561"/>
        <v/>
      </c>
      <c r="AA838" s="241" t="str">
        <f t="shared" si="552"/>
        <v/>
      </c>
      <c r="AB838" s="241" t="str">
        <f t="shared" si="562"/>
        <v/>
      </c>
      <c r="AC838" s="241" t="str">
        <f t="shared" si="563"/>
        <v/>
      </c>
      <c r="AD838" s="241" t="str">
        <f t="shared" si="564"/>
        <v/>
      </c>
      <c r="AE838" s="241" t="str">
        <f t="shared" si="553"/>
        <v/>
      </c>
      <c r="AF838" s="241" t="str">
        <f t="shared" si="554"/>
        <v/>
      </c>
      <c r="AG838" s="241"/>
      <c r="AH838" s="242" t="str">
        <f t="shared" si="550"/>
        <v/>
      </c>
      <c r="AI838" s="242" t="str">
        <f t="shared" si="565"/>
        <v/>
      </c>
      <c r="BG838" s="245">
        <f t="shared" si="566"/>
        <v>0</v>
      </c>
      <c r="BH838" s="242">
        <f t="shared" si="567"/>
        <v>0</v>
      </c>
      <c r="BI838" s="242">
        <f t="shared" si="568"/>
        <v>0</v>
      </c>
      <c r="BJ838" s="242">
        <f t="shared" si="569"/>
        <v>0</v>
      </c>
      <c r="BK838" s="351">
        <f t="shared" si="570"/>
        <v>0</v>
      </c>
      <c r="BL838" s="246">
        <f t="shared" si="571"/>
        <v>0</v>
      </c>
      <c r="BM838" s="243">
        <f t="shared" si="572"/>
        <v>0</v>
      </c>
      <c r="BN838" s="243">
        <f t="shared" si="573"/>
        <v>0</v>
      </c>
      <c r="BO838" s="247">
        <f t="shared" si="574"/>
        <v>0</v>
      </c>
      <c r="BP838" s="248">
        <f t="shared" si="575"/>
        <v>0</v>
      </c>
      <c r="BQ838" s="243">
        <f t="shared" si="576"/>
        <v>0</v>
      </c>
      <c r="BR838" s="243">
        <f t="shared" si="577"/>
        <v>0</v>
      </c>
      <c r="BS838" s="249">
        <f t="shared" si="578"/>
        <v>0</v>
      </c>
      <c r="BT838" s="255" t="str">
        <f t="shared" ref="BT838:BT901" si="591">IF(BG838=BG839,"",BG838)</f>
        <v/>
      </c>
      <c r="BU838" s="350">
        <f t="shared" si="579"/>
        <v>0</v>
      </c>
      <c r="BV838" s="350">
        <f t="shared" si="580"/>
        <v>0</v>
      </c>
      <c r="BW838" s="350">
        <f t="shared" si="581"/>
        <v>0</v>
      </c>
      <c r="BX838" s="353">
        <f t="shared" si="582"/>
        <v>0</v>
      </c>
      <c r="BY838" s="246">
        <f t="shared" si="583"/>
        <v>0</v>
      </c>
      <c r="BZ838" s="243">
        <f t="shared" si="584"/>
        <v>0</v>
      </c>
      <c r="CA838" s="243">
        <f t="shared" si="585"/>
        <v>0</v>
      </c>
      <c r="CB838" s="247">
        <f t="shared" si="586"/>
        <v>0</v>
      </c>
      <c r="CC838" s="246">
        <f t="shared" si="587"/>
        <v>0</v>
      </c>
      <c r="CD838" s="243">
        <f t="shared" si="588"/>
        <v>0</v>
      </c>
      <c r="CE838" s="243">
        <f t="shared" si="589"/>
        <v>0</v>
      </c>
      <c r="CF838" s="243">
        <f t="shared" si="590"/>
        <v>0</v>
      </c>
    </row>
    <row r="839" spans="1:84" ht="20.100000000000001" customHeight="1" x14ac:dyDescent="0.15">
      <c r="A839" s="252">
        <f>IF(A838="",ROW()-3-COUNTBLANK($A$4:$A838),A838+1)</f>
        <v>836</v>
      </c>
      <c r="B839" s="253">
        <f>IF(A839="","",IF(B838="",ROW()-3-COUNTBLANK($B$4:$B838),B838+1))</f>
        <v>836</v>
      </c>
      <c r="C839" s="239" t="str">
        <f t="shared" si="555"/>
        <v>S</v>
      </c>
      <c r="D839" s="240"/>
      <c r="E839" s="241" t="str">
        <f>IF(D839="","",COUNTIF($D$4:D839,D839))</f>
        <v/>
      </c>
      <c r="F839" s="310" t="str">
        <f>IF(D839="","",VLOOKUP(D839,'様式A-2'!$B$10:$E$434,4,0))</f>
        <v/>
      </c>
      <c r="G839" s="241"/>
      <c r="H839" s="241"/>
      <c r="I839" s="241"/>
      <c r="J839" s="241"/>
      <c r="K839" s="241"/>
      <c r="L839" s="346"/>
      <c r="M839" s="346"/>
      <c r="N839" s="346"/>
      <c r="O839" s="346"/>
      <c r="P839" s="388"/>
      <c r="Q839" s="242">
        <f t="shared" si="556"/>
        <v>0</v>
      </c>
      <c r="R839" s="243">
        <f t="shared" si="557"/>
        <v>0</v>
      </c>
      <c r="S839" s="243" t="str">
        <f t="shared" si="558"/>
        <v/>
      </c>
      <c r="T839" s="241"/>
      <c r="U839" s="241" t="str">
        <f t="shared" si="559"/>
        <v/>
      </c>
      <c r="V839" s="241" t="str">
        <f t="shared" si="551"/>
        <v/>
      </c>
      <c r="W839" s="241"/>
      <c r="X839" s="241"/>
      <c r="Y839" s="241" t="str">
        <f t="shared" si="560"/>
        <v/>
      </c>
      <c r="Z839" s="241" t="str">
        <f t="shared" si="561"/>
        <v/>
      </c>
      <c r="AA839" s="241" t="str">
        <f t="shared" si="552"/>
        <v/>
      </c>
      <c r="AB839" s="241" t="str">
        <f t="shared" si="562"/>
        <v/>
      </c>
      <c r="AC839" s="241" t="str">
        <f t="shared" si="563"/>
        <v/>
      </c>
      <c r="AD839" s="241" t="str">
        <f t="shared" si="564"/>
        <v/>
      </c>
      <c r="AE839" s="241" t="str">
        <f t="shared" si="553"/>
        <v/>
      </c>
      <c r="AF839" s="241" t="str">
        <f t="shared" si="554"/>
        <v/>
      </c>
      <c r="AG839" s="241"/>
      <c r="AH839" s="242" t="str">
        <f t="shared" si="550"/>
        <v/>
      </c>
      <c r="AI839" s="242" t="str">
        <f t="shared" si="565"/>
        <v/>
      </c>
      <c r="BG839" s="245">
        <f t="shared" si="566"/>
        <v>0</v>
      </c>
      <c r="BH839" s="242">
        <f t="shared" si="567"/>
        <v>0</v>
      </c>
      <c r="BI839" s="242">
        <f t="shared" si="568"/>
        <v>0</v>
      </c>
      <c r="BJ839" s="242">
        <f t="shared" si="569"/>
        <v>0</v>
      </c>
      <c r="BK839" s="351">
        <f t="shared" si="570"/>
        <v>0</v>
      </c>
      <c r="BL839" s="246">
        <f t="shared" si="571"/>
        <v>0</v>
      </c>
      <c r="BM839" s="243">
        <f t="shared" si="572"/>
        <v>0</v>
      </c>
      <c r="BN839" s="243">
        <f t="shared" si="573"/>
        <v>0</v>
      </c>
      <c r="BO839" s="247">
        <f t="shared" si="574"/>
        <v>0</v>
      </c>
      <c r="BP839" s="248">
        <f t="shared" si="575"/>
        <v>0</v>
      </c>
      <c r="BQ839" s="243">
        <f t="shared" si="576"/>
        <v>0</v>
      </c>
      <c r="BR839" s="243">
        <f t="shared" si="577"/>
        <v>0</v>
      </c>
      <c r="BS839" s="249">
        <f t="shared" si="578"/>
        <v>0</v>
      </c>
      <c r="BT839" s="255" t="str">
        <f t="shared" si="591"/>
        <v/>
      </c>
      <c r="BU839" s="350">
        <f t="shared" si="579"/>
        <v>0</v>
      </c>
      <c r="BV839" s="350">
        <f t="shared" si="580"/>
        <v>0</v>
      </c>
      <c r="BW839" s="350">
        <f t="shared" si="581"/>
        <v>0</v>
      </c>
      <c r="BX839" s="353">
        <f t="shared" si="582"/>
        <v>0</v>
      </c>
      <c r="BY839" s="246">
        <f t="shared" si="583"/>
        <v>0</v>
      </c>
      <c r="BZ839" s="243">
        <f t="shared" si="584"/>
        <v>0</v>
      </c>
      <c r="CA839" s="243">
        <f t="shared" si="585"/>
        <v>0</v>
      </c>
      <c r="CB839" s="247">
        <f t="shared" si="586"/>
        <v>0</v>
      </c>
      <c r="CC839" s="246">
        <f t="shared" si="587"/>
        <v>0</v>
      </c>
      <c r="CD839" s="243">
        <f t="shared" si="588"/>
        <v>0</v>
      </c>
      <c r="CE839" s="243">
        <f t="shared" si="589"/>
        <v>0</v>
      </c>
      <c r="CF839" s="243">
        <f t="shared" si="590"/>
        <v>0</v>
      </c>
    </row>
    <row r="840" spans="1:84" ht="20.100000000000001" customHeight="1" x14ac:dyDescent="0.15">
      <c r="A840" s="252">
        <f>IF(A839="",ROW()-3-COUNTBLANK($A$4:$A839),A839+1)</f>
        <v>837</v>
      </c>
      <c r="B840" s="253">
        <f>IF(A840="","",IF(B839="",ROW()-3-COUNTBLANK($B$4:$B839),B839+1))</f>
        <v>837</v>
      </c>
      <c r="C840" s="239" t="str">
        <f t="shared" si="555"/>
        <v>S</v>
      </c>
      <c r="D840" s="240"/>
      <c r="E840" s="241" t="str">
        <f>IF(D840="","",COUNTIF($D$4:D840,D840))</f>
        <v/>
      </c>
      <c r="F840" s="310" t="str">
        <f>IF(D840="","",VLOOKUP(D840,'様式A-2'!$B$10:$E$434,4,0))</f>
        <v/>
      </c>
      <c r="G840" s="241"/>
      <c r="H840" s="241"/>
      <c r="I840" s="241"/>
      <c r="J840" s="241"/>
      <c r="K840" s="241"/>
      <c r="L840" s="346"/>
      <c r="M840" s="346"/>
      <c r="N840" s="346"/>
      <c r="O840" s="346"/>
      <c r="P840" s="388"/>
      <c r="Q840" s="242">
        <f t="shared" si="556"/>
        <v>0</v>
      </c>
      <c r="R840" s="243">
        <f t="shared" si="557"/>
        <v>0</v>
      </c>
      <c r="S840" s="243" t="str">
        <f t="shared" si="558"/>
        <v/>
      </c>
      <c r="T840" s="241"/>
      <c r="U840" s="241" t="str">
        <f t="shared" si="559"/>
        <v/>
      </c>
      <c r="V840" s="241" t="str">
        <f t="shared" si="551"/>
        <v/>
      </c>
      <c r="W840" s="241"/>
      <c r="X840" s="241"/>
      <c r="Y840" s="241" t="str">
        <f t="shared" si="560"/>
        <v/>
      </c>
      <c r="Z840" s="241" t="str">
        <f t="shared" si="561"/>
        <v/>
      </c>
      <c r="AA840" s="241" t="str">
        <f t="shared" si="552"/>
        <v/>
      </c>
      <c r="AB840" s="241" t="str">
        <f t="shared" si="562"/>
        <v/>
      </c>
      <c r="AC840" s="241" t="str">
        <f t="shared" si="563"/>
        <v/>
      </c>
      <c r="AD840" s="241" t="str">
        <f t="shared" si="564"/>
        <v/>
      </c>
      <c r="AE840" s="241" t="str">
        <f t="shared" si="553"/>
        <v/>
      </c>
      <c r="AF840" s="241" t="str">
        <f t="shared" si="554"/>
        <v/>
      </c>
      <c r="AG840" s="241"/>
      <c r="AH840" s="242" t="str">
        <f t="shared" ref="AH840:AH903" si="592">IF(D840="","",J840&amp;"、"&amp;Q840&amp;AG840)</f>
        <v/>
      </c>
      <c r="AI840" s="242" t="str">
        <f t="shared" si="565"/>
        <v/>
      </c>
      <c r="BG840" s="245">
        <f t="shared" si="566"/>
        <v>0</v>
      </c>
      <c r="BH840" s="242">
        <f t="shared" si="567"/>
        <v>0</v>
      </c>
      <c r="BI840" s="242">
        <f t="shared" si="568"/>
        <v>0</v>
      </c>
      <c r="BJ840" s="242">
        <f t="shared" si="569"/>
        <v>0</v>
      </c>
      <c r="BK840" s="351">
        <f t="shared" si="570"/>
        <v>0</v>
      </c>
      <c r="BL840" s="246">
        <f t="shared" si="571"/>
        <v>0</v>
      </c>
      <c r="BM840" s="243">
        <f t="shared" si="572"/>
        <v>0</v>
      </c>
      <c r="BN840" s="243">
        <f t="shared" si="573"/>
        <v>0</v>
      </c>
      <c r="BO840" s="247">
        <f t="shared" si="574"/>
        <v>0</v>
      </c>
      <c r="BP840" s="248">
        <f t="shared" si="575"/>
        <v>0</v>
      </c>
      <c r="BQ840" s="243">
        <f t="shared" si="576"/>
        <v>0</v>
      </c>
      <c r="BR840" s="243">
        <f t="shared" si="577"/>
        <v>0</v>
      </c>
      <c r="BS840" s="249">
        <f t="shared" si="578"/>
        <v>0</v>
      </c>
      <c r="BT840" s="255" t="str">
        <f t="shared" si="591"/>
        <v/>
      </c>
      <c r="BU840" s="350">
        <f t="shared" si="579"/>
        <v>0</v>
      </c>
      <c r="BV840" s="350">
        <f t="shared" si="580"/>
        <v>0</v>
      </c>
      <c r="BW840" s="350">
        <f t="shared" si="581"/>
        <v>0</v>
      </c>
      <c r="BX840" s="353">
        <f t="shared" si="582"/>
        <v>0</v>
      </c>
      <c r="BY840" s="246">
        <f t="shared" si="583"/>
        <v>0</v>
      </c>
      <c r="BZ840" s="243">
        <f t="shared" si="584"/>
        <v>0</v>
      </c>
      <c r="CA840" s="243">
        <f t="shared" si="585"/>
        <v>0</v>
      </c>
      <c r="CB840" s="247">
        <f t="shared" si="586"/>
        <v>0</v>
      </c>
      <c r="CC840" s="246">
        <f t="shared" si="587"/>
        <v>0</v>
      </c>
      <c r="CD840" s="243">
        <f t="shared" si="588"/>
        <v>0</v>
      </c>
      <c r="CE840" s="243">
        <f t="shared" si="589"/>
        <v>0</v>
      </c>
      <c r="CF840" s="243">
        <f t="shared" si="590"/>
        <v>0</v>
      </c>
    </row>
    <row r="841" spans="1:84" ht="20.100000000000001" customHeight="1" x14ac:dyDescent="0.15">
      <c r="A841" s="252">
        <f>IF(A840="",ROW()-3-COUNTBLANK($A$4:$A840),A840+1)</f>
        <v>838</v>
      </c>
      <c r="B841" s="253">
        <f>IF(A841="","",IF(B840="",ROW()-3-COUNTBLANK($B$4:$B840),B840+1))</f>
        <v>838</v>
      </c>
      <c r="C841" s="239" t="str">
        <f t="shared" si="555"/>
        <v>S</v>
      </c>
      <c r="D841" s="240"/>
      <c r="E841" s="241" t="str">
        <f>IF(D841="","",COUNTIF($D$4:D841,D841))</f>
        <v/>
      </c>
      <c r="F841" s="310" t="str">
        <f>IF(D841="","",VLOOKUP(D841,'様式A-2'!$B$10:$E$434,4,0))</f>
        <v/>
      </c>
      <c r="G841" s="241"/>
      <c r="H841" s="241"/>
      <c r="I841" s="241"/>
      <c r="J841" s="241"/>
      <c r="K841" s="241"/>
      <c r="L841" s="346"/>
      <c r="M841" s="346"/>
      <c r="N841" s="346"/>
      <c r="O841" s="346"/>
      <c r="P841" s="388"/>
      <c r="Q841" s="242">
        <f t="shared" si="556"/>
        <v>0</v>
      </c>
      <c r="R841" s="243">
        <f t="shared" si="557"/>
        <v>0</v>
      </c>
      <c r="S841" s="243" t="str">
        <f t="shared" si="558"/>
        <v/>
      </c>
      <c r="T841" s="241"/>
      <c r="U841" s="241" t="str">
        <f t="shared" si="559"/>
        <v/>
      </c>
      <c r="V841" s="241" t="str">
        <f t="shared" si="551"/>
        <v/>
      </c>
      <c r="W841" s="241"/>
      <c r="X841" s="241"/>
      <c r="Y841" s="241" t="str">
        <f t="shared" si="560"/>
        <v/>
      </c>
      <c r="Z841" s="241" t="str">
        <f t="shared" si="561"/>
        <v/>
      </c>
      <c r="AA841" s="241" t="str">
        <f t="shared" si="552"/>
        <v/>
      </c>
      <c r="AB841" s="241" t="str">
        <f t="shared" si="562"/>
        <v/>
      </c>
      <c r="AC841" s="241" t="str">
        <f t="shared" si="563"/>
        <v/>
      </c>
      <c r="AD841" s="241" t="str">
        <f t="shared" si="564"/>
        <v/>
      </c>
      <c r="AE841" s="241" t="str">
        <f t="shared" si="553"/>
        <v/>
      </c>
      <c r="AF841" s="241" t="str">
        <f t="shared" si="554"/>
        <v/>
      </c>
      <c r="AG841" s="241"/>
      <c r="AH841" s="242" t="str">
        <f t="shared" si="592"/>
        <v/>
      </c>
      <c r="AI841" s="242" t="str">
        <f t="shared" si="565"/>
        <v/>
      </c>
      <c r="BG841" s="245">
        <f t="shared" si="566"/>
        <v>0</v>
      </c>
      <c r="BH841" s="242">
        <f t="shared" si="567"/>
        <v>0</v>
      </c>
      <c r="BI841" s="242">
        <f t="shared" si="568"/>
        <v>0</v>
      </c>
      <c r="BJ841" s="242">
        <f t="shared" si="569"/>
        <v>0</v>
      </c>
      <c r="BK841" s="351">
        <f t="shared" si="570"/>
        <v>0</v>
      </c>
      <c r="BL841" s="246">
        <f t="shared" si="571"/>
        <v>0</v>
      </c>
      <c r="BM841" s="243">
        <f t="shared" si="572"/>
        <v>0</v>
      </c>
      <c r="BN841" s="243">
        <f t="shared" si="573"/>
        <v>0</v>
      </c>
      <c r="BO841" s="247">
        <f t="shared" si="574"/>
        <v>0</v>
      </c>
      <c r="BP841" s="248">
        <f t="shared" si="575"/>
        <v>0</v>
      </c>
      <c r="BQ841" s="243">
        <f t="shared" si="576"/>
        <v>0</v>
      </c>
      <c r="BR841" s="243">
        <f t="shared" si="577"/>
        <v>0</v>
      </c>
      <c r="BS841" s="249">
        <f t="shared" si="578"/>
        <v>0</v>
      </c>
      <c r="BT841" s="255" t="str">
        <f t="shared" si="591"/>
        <v/>
      </c>
      <c r="BU841" s="350">
        <f t="shared" si="579"/>
        <v>0</v>
      </c>
      <c r="BV841" s="350">
        <f t="shared" si="580"/>
        <v>0</v>
      </c>
      <c r="BW841" s="350">
        <f t="shared" si="581"/>
        <v>0</v>
      </c>
      <c r="BX841" s="353">
        <f t="shared" si="582"/>
        <v>0</v>
      </c>
      <c r="BY841" s="246">
        <f t="shared" si="583"/>
        <v>0</v>
      </c>
      <c r="BZ841" s="243">
        <f t="shared" si="584"/>
        <v>0</v>
      </c>
      <c r="CA841" s="243">
        <f t="shared" si="585"/>
        <v>0</v>
      </c>
      <c r="CB841" s="247">
        <f t="shared" si="586"/>
        <v>0</v>
      </c>
      <c r="CC841" s="246">
        <f t="shared" si="587"/>
        <v>0</v>
      </c>
      <c r="CD841" s="243">
        <f t="shared" si="588"/>
        <v>0</v>
      </c>
      <c r="CE841" s="243">
        <f t="shared" si="589"/>
        <v>0</v>
      </c>
      <c r="CF841" s="243">
        <f t="shared" si="590"/>
        <v>0</v>
      </c>
    </row>
    <row r="842" spans="1:84" ht="20.100000000000001" customHeight="1" x14ac:dyDescent="0.15">
      <c r="A842" s="252">
        <f>IF(A841="",ROW()-3-COUNTBLANK($A$4:$A841),A841+1)</f>
        <v>839</v>
      </c>
      <c r="B842" s="253">
        <f>IF(A842="","",IF(B841="",ROW()-3-COUNTBLANK($B$4:$B841),B841+1))</f>
        <v>839</v>
      </c>
      <c r="C842" s="239" t="str">
        <f t="shared" si="555"/>
        <v>S</v>
      </c>
      <c r="D842" s="240"/>
      <c r="E842" s="241" t="str">
        <f>IF(D842="","",COUNTIF($D$4:D842,D842))</f>
        <v/>
      </c>
      <c r="F842" s="310" t="str">
        <f>IF(D842="","",VLOOKUP(D842,'様式A-2'!$B$10:$E$434,4,0))</f>
        <v/>
      </c>
      <c r="G842" s="241"/>
      <c r="H842" s="241"/>
      <c r="I842" s="241"/>
      <c r="J842" s="241"/>
      <c r="K842" s="241"/>
      <c r="L842" s="346"/>
      <c r="M842" s="346"/>
      <c r="N842" s="346"/>
      <c r="O842" s="346"/>
      <c r="P842" s="388"/>
      <c r="Q842" s="242">
        <f t="shared" si="556"/>
        <v>0</v>
      </c>
      <c r="R842" s="243">
        <f t="shared" si="557"/>
        <v>0</v>
      </c>
      <c r="S842" s="243" t="str">
        <f t="shared" si="558"/>
        <v/>
      </c>
      <c r="T842" s="241"/>
      <c r="U842" s="241" t="str">
        <f t="shared" si="559"/>
        <v/>
      </c>
      <c r="V842" s="241" t="str">
        <f t="shared" si="551"/>
        <v/>
      </c>
      <c r="W842" s="241"/>
      <c r="X842" s="241"/>
      <c r="Y842" s="241" t="str">
        <f t="shared" si="560"/>
        <v/>
      </c>
      <c r="Z842" s="241" t="str">
        <f t="shared" si="561"/>
        <v/>
      </c>
      <c r="AA842" s="241" t="str">
        <f t="shared" si="552"/>
        <v/>
      </c>
      <c r="AB842" s="241" t="str">
        <f t="shared" si="562"/>
        <v/>
      </c>
      <c r="AC842" s="241" t="str">
        <f t="shared" si="563"/>
        <v/>
      </c>
      <c r="AD842" s="241" t="str">
        <f t="shared" si="564"/>
        <v/>
      </c>
      <c r="AE842" s="241" t="str">
        <f t="shared" si="553"/>
        <v/>
      </c>
      <c r="AF842" s="241" t="str">
        <f t="shared" si="554"/>
        <v/>
      </c>
      <c r="AG842" s="241"/>
      <c r="AH842" s="242" t="str">
        <f t="shared" si="592"/>
        <v/>
      </c>
      <c r="AI842" s="242" t="str">
        <f t="shared" si="565"/>
        <v/>
      </c>
      <c r="BG842" s="245">
        <f t="shared" si="566"/>
        <v>0</v>
      </c>
      <c r="BH842" s="242">
        <f t="shared" si="567"/>
        <v>0</v>
      </c>
      <c r="BI842" s="242">
        <f t="shared" si="568"/>
        <v>0</v>
      </c>
      <c r="BJ842" s="242">
        <f t="shared" si="569"/>
        <v>0</v>
      </c>
      <c r="BK842" s="351">
        <f t="shared" si="570"/>
        <v>0</v>
      </c>
      <c r="BL842" s="246">
        <f t="shared" si="571"/>
        <v>0</v>
      </c>
      <c r="BM842" s="243">
        <f t="shared" si="572"/>
        <v>0</v>
      </c>
      <c r="BN842" s="243">
        <f t="shared" si="573"/>
        <v>0</v>
      </c>
      <c r="BO842" s="247">
        <f t="shared" si="574"/>
        <v>0</v>
      </c>
      <c r="BP842" s="248">
        <f t="shared" si="575"/>
        <v>0</v>
      </c>
      <c r="BQ842" s="243">
        <f t="shared" si="576"/>
        <v>0</v>
      </c>
      <c r="BR842" s="243">
        <f t="shared" si="577"/>
        <v>0</v>
      </c>
      <c r="BS842" s="249">
        <f t="shared" si="578"/>
        <v>0</v>
      </c>
      <c r="BT842" s="255" t="str">
        <f t="shared" si="591"/>
        <v/>
      </c>
      <c r="BU842" s="350">
        <f t="shared" si="579"/>
        <v>0</v>
      </c>
      <c r="BV842" s="350">
        <f t="shared" si="580"/>
        <v>0</v>
      </c>
      <c r="BW842" s="350">
        <f t="shared" si="581"/>
        <v>0</v>
      </c>
      <c r="BX842" s="353">
        <f t="shared" si="582"/>
        <v>0</v>
      </c>
      <c r="BY842" s="246">
        <f t="shared" si="583"/>
        <v>0</v>
      </c>
      <c r="BZ842" s="243">
        <f t="shared" si="584"/>
        <v>0</v>
      </c>
      <c r="CA842" s="243">
        <f t="shared" si="585"/>
        <v>0</v>
      </c>
      <c r="CB842" s="247">
        <f t="shared" si="586"/>
        <v>0</v>
      </c>
      <c r="CC842" s="246">
        <f t="shared" si="587"/>
        <v>0</v>
      </c>
      <c r="CD842" s="243">
        <f t="shared" si="588"/>
        <v>0</v>
      </c>
      <c r="CE842" s="243">
        <f t="shared" si="589"/>
        <v>0</v>
      </c>
      <c r="CF842" s="243">
        <f t="shared" si="590"/>
        <v>0</v>
      </c>
    </row>
    <row r="843" spans="1:84" ht="20.100000000000001" customHeight="1" x14ac:dyDescent="0.15">
      <c r="A843" s="252">
        <f>IF(A842="",ROW()-3-COUNTBLANK($A$4:$A842),A842+1)</f>
        <v>840</v>
      </c>
      <c r="B843" s="253">
        <f>IF(A843="","",IF(B842="",ROW()-3-COUNTBLANK($B$4:$B842),B842+1))</f>
        <v>840</v>
      </c>
      <c r="C843" s="239" t="str">
        <f t="shared" si="555"/>
        <v>S</v>
      </c>
      <c r="D843" s="240"/>
      <c r="E843" s="241" t="str">
        <f>IF(D843="","",COUNTIF($D$4:D843,D843))</f>
        <v/>
      </c>
      <c r="F843" s="310" t="str">
        <f>IF(D843="","",VLOOKUP(D843,'様式A-2'!$B$10:$E$434,4,0))</f>
        <v/>
      </c>
      <c r="G843" s="241"/>
      <c r="H843" s="241"/>
      <c r="I843" s="241"/>
      <c r="J843" s="241"/>
      <c r="K843" s="241"/>
      <c r="L843" s="346"/>
      <c r="M843" s="346"/>
      <c r="N843" s="346"/>
      <c r="O843" s="346"/>
      <c r="P843" s="388"/>
      <c r="Q843" s="242">
        <f t="shared" si="556"/>
        <v>0</v>
      </c>
      <c r="R843" s="243">
        <f t="shared" si="557"/>
        <v>0</v>
      </c>
      <c r="S843" s="243" t="str">
        <f t="shared" si="558"/>
        <v/>
      </c>
      <c r="T843" s="241"/>
      <c r="U843" s="241" t="str">
        <f t="shared" si="559"/>
        <v/>
      </c>
      <c r="V843" s="241" t="str">
        <f t="shared" si="551"/>
        <v/>
      </c>
      <c r="W843" s="241"/>
      <c r="X843" s="241"/>
      <c r="Y843" s="241" t="str">
        <f t="shared" si="560"/>
        <v/>
      </c>
      <c r="Z843" s="241" t="str">
        <f t="shared" si="561"/>
        <v/>
      </c>
      <c r="AA843" s="241" t="str">
        <f t="shared" si="552"/>
        <v/>
      </c>
      <c r="AB843" s="241" t="str">
        <f t="shared" si="562"/>
        <v/>
      </c>
      <c r="AC843" s="241" t="str">
        <f t="shared" si="563"/>
        <v/>
      </c>
      <c r="AD843" s="241" t="str">
        <f t="shared" si="564"/>
        <v/>
      </c>
      <c r="AE843" s="241" t="str">
        <f t="shared" si="553"/>
        <v/>
      </c>
      <c r="AF843" s="241" t="str">
        <f t="shared" si="554"/>
        <v/>
      </c>
      <c r="AG843" s="241"/>
      <c r="AH843" s="242" t="str">
        <f t="shared" si="592"/>
        <v/>
      </c>
      <c r="AI843" s="242" t="str">
        <f t="shared" si="565"/>
        <v/>
      </c>
      <c r="BG843" s="245">
        <f t="shared" si="566"/>
        <v>0</v>
      </c>
      <c r="BH843" s="242">
        <f t="shared" si="567"/>
        <v>0</v>
      </c>
      <c r="BI843" s="242">
        <f t="shared" si="568"/>
        <v>0</v>
      </c>
      <c r="BJ843" s="242">
        <f t="shared" si="569"/>
        <v>0</v>
      </c>
      <c r="BK843" s="351">
        <f t="shared" si="570"/>
        <v>0</v>
      </c>
      <c r="BL843" s="246">
        <f t="shared" si="571"/>
        <v>0</v>
      </c>
      <c r="BM843" s="243">
        <f t="shared" si="572"/>
        <v>0</v>
      </c>
      <c r="BN843" s="243">
        <f t="shared" si="573"/>
        <v>0</v>
      </c>
      <c r="BO843" s="247">
        <f t="shared" si="574"/>
        <v>0</v>
      </c>
      <c r="BP843" s="248">
        <f t="shared" si="575"/>
        <v>0</v>
      </c>
      <c r="BQ843" s="243">
        <f t="shared" si="576"/>
        <v>0</v>
      </c>
      <c r="BR843" s="243">
        <f t="shared" si="577"/>
        <v>0</v>
      </c>
      <c r="BS843" s="249">
        <f t="shared" si="578"/>
        <v>0</v>
      </c>
      <c r="BT843" s="255" t="str">
        <f t="shared" si="591"/>
        <v/>
      </c>
      <c r="BU843" s="350">
        <f t="shared" si="579"/>
        <v>0</v>
      </c>
      <c r="BV843" s="350">
        <f t="shared" si="580"/>
        <v>0</v>
      </c>
      <c r="BW843" s="350">
        <f t="shared" si="581"/>
        <v>0</v>
      </c>
      <c r="BX843" s="353">
        <f t="shared" si="582"/>
        <v>0</v>
      </c>
      <c r="BY843" s="246">
        <f t="shared" si="583"/>
        <v>0</v>
      </c>
      <c r="BZ843" s="243">
        <f t="shared" si="584"/>
        <v>0</v>
      </c>
      <c r="CA843" s="243">
        <f t="shared" si="585"/>
        <v>0</v>
      </c>
      <c r="CB843" s="247">
        <f t="shared" si="586"/>
        <v>0</v>
      </c>
      <c r="CC843" s="246">
        <f t="shared" si="587"/>
        <v>0</v>
      </c>
      <c r="CD843" s="243">
        <f t="shared" si="588"/>
        <v>0</v>
      </c>
      <c r="CE843" s="243">
        <f t="shared" si="589"/>
        <v>0</v>
      </c>
      <c r="CF843" s="243">
        <f t="shared" si="590"/>
        <v>0</v>
      </c>
    </row>
    <row r="844" spans="1:84" ht="20.100000000000001" customHeight="1" x14ac:dyDescent="0.15">
      <c r="A844" s="252">
        <f>IF(A843="",ROW()-3-COUNTBLANK($A$4:$A843),A843+1)</f>
        <v>841</v>
      </c>
      <c r="B844" s="253">
        <f>IF(A844="","",IF(B843="",ROW()-3-COUNTBLANK($B$4:$B843),B843+1))</f>
        <v>841</v>
      </c>
      <c r="C844" s="239" t="str">
        <f t="shared" si="555"/>
        <v>S</v>
      </c>
      <c r="D844" s="240"/>
      <c r="E844" s="241" t="str">
        <f>IF(D844="","",COUNTIF($D$4:D844,D844))</f>
        <v/>
      </c>
      <c r="F844" s="310" t="str">
        <f>IF(D844="","",VLOOKUP(D844,'様式A-2'!$B$10:$E$434,4,0))</f>
        <v/>
      </c>
      <c r="G844" s="241"/>
      <c r="H844" s="241"/>
      <c r="I844" s="241"/>
      <c r="J844" s="241"/>
      <c r="K844" s="241"/>
      <c r="L844" s="346"/>
      <c r="M844" s="346"/>
      <c r="N844" s="346"/>
      <c r="O844" s="346"/>
      <c r="P844" s="388"/>
      <c r="Q844" s="242">
        <f t="shared" si="556"/>
        <v>0</v>
      </c>
      <c r="R844" s="243">
        <f t="shared" si="557"/>
        <v>0</v>
      </c>
      <c r="S844" s="243" t="str">
        <f t="shared" si="558"/>
        <v/>
      </c>
      <c r="T844" s="241"/>
      <c r="U844" s="241" t="str">
        <f t="shared" si="559"/>
        <v/>
      </c>
      <c r="V844" s="241" t="str">
        <f t="shared" si="551"/>
        <v/>
      </c>
      <c r="W844" s="241"/>
      <c r="X844" s="241"/>
      <c r="Y844" s="241" t="str">
        <f t="shared" si="560"/>
        <v/>
      </c>
      <c r="Z844" s="241" t="str">
        <f t="shared" si="561"/>
        <v/>
      </c>
      <c r="AA844" s="241" t="str">
        <f t="shared" si="552"/>
        <v/>
      </c>
      <c r="AB844" s="241" t="str">
        <f t="shared" si="562"/>
        <v/>
      </c>
      <c r="AC844" s="241" t="str">
        <f t="shared" si="563"/>
        <v/>
      </c>
      <c r="AD844" s="241" t="str">
        <f t="shared" si="564"/>
        <v/>
      </c>
      <c r="AE844" s="241" t="str">
        <f t="shared" si="553"/>
        <v/>
      </c>
      <c r="AF844" s="241" t="str">
        <f t="shared" si="554"/>
        <v/>
      </c>
      <c r="AG844" s="241"/>
      <c r="AH844" s="242" t="str">
        <f t="shared" si="592"/>
        <v/>
      </c>
      <c r="AI844" s="242" t="str">
        <f t="shared" si="565"/>
        <v/>
      </c>
      <c r="BG844" s="245">
        <f t="shared" si="566"/>
        <v>0</v>
      </c>
      <c r="BH844" s="242">
        <f t="shared" si="567"/>
        <v>0</v>
      </c>
      <c r="BI844" s="242">
        <f t="shared" si="568"/>
        <v>0</v>
      </c>
      <c r="BJ844" s="242">
        <f t="shared" si="569"/>
        <v>0</v>
      </c>
      <c r="BK844" s="351">
        <f t="shared" si="570"/>
        <v>0</v>
      </c>
      <c r="BL844" s="246">
        <f t="shared" si="571"/>
        <v>0</v>
      </c>
      <c r="BM844" s="243">
        <f t="shared" si="572"/>
        <v>0</v>
      </c>
      <c r="BN844" s="243">
        <f t="shared" si="573"/>
        <v>0</v>
      </c>
      <c r="BO844" s="247">
        <f t="shared" si="574"/>
        <v>0</v>
      </c>
      <c r="BP844" s="248">
        <f t="shared" si="575"/>
        <v>0</v>
      </c>
      <c r="BQ844" s="243">
        <f t="shared" si="576"/>
        <v>0</v>
      </c>
      <c r="BR844" s="243">
        <f t="shared" si="577"/>
        <v>0</v>
      </c>
      <c r="BS844" s="249">
        <f t="shared" si="578"/>
        <v>0</v>
      </c>
      <c r="BT844" s="255" t="str">
        <f t="shared" si="591"/>
        <v/>
      </c>
      <c r="BU844" s="350">
        <f t="shared" si="579"/>
        <v>0</v>
      </c>
      <c r="BV844" s="350">
        <f t="shared" si="580"/>
        <v>0</v>
      </c>
      <c r="BW844" s="350">
        <f t="shared" si="581"/>
        <v>0</v>
      </c>
      <c r="BX844" s="353">
        <f t="shared" si="582"/>
        <v>0</v>
      </c>
      <c r="BY844" s="246">
        <f t="shared" si="583"/>
        <v>0</v>
      </c>
      <c r="BZ844" s="243">
        <f t="shared" si="584"/>
        <v>0</v>
      </c>
      <c r="CA844" s="243">
        <f t="shared" si="585"/>
        <v>0</v>
      </c>
      <c r="CB844" s="247">
        <f t="shared" si="586"/>
        <v>0</v>
      </c>
      <c r="CC844" s="246">
        <f t="shared" si="587"/>
        <v>0</v>
      </c>
      <c r="CD844" s="243">
        <f t="shared" si="588"/>
        <v>0</v>
      </c>
      <c r="CE844" s="243">
        <f t="shared" si="589"/>
        <v>0</v>
      </c>
      <c r="CF844" s="243">
        <f t="shared" si="590"/>
        <v>0</v>
      </c>
    </row>
    <row r="845" spans="1:84" ht="20.100000000000001" customHeight="1" x14ac:dyDescent="0.15">
      <c r="A845" s="252">
        <f>IF(A844="",ROW()-3-COUNTBLANK($A$4:$A844),A844+1)</f>
        <v>842</v>
      </c>
      <c r="B845" s="253">
        <f>IF(A845="","",IF(B844="",ROW()-3-COUNTBLANK($B$4:$B844),B844+1))</f>
        <v>842</v>
      </c>
      <c r="C845" s="239" t="str">
        <f t="shared" si="555"/>
        <v>S</v>
      </c>
      <c r="D845" s="240"/>
      <c r="E845" s="241" t="str">
        <f>IF(D845="","",COUNTIF($D$4:D845,D845))</f>
        <v/>
      </c>
      <c r="F845" s="310" t="str">
        <f>IF(D845="","",VLOOKUP(D845,'様式A-2'!$B$10:$E$434,4,0))</f>
        <v/>
      </c>
      <c r="G845" s="241"/>
      <c r="H845" s="241"/>
      <c r="I845" s="241"/>
      <c r="J845" s="241"/>
      <c r="K845" s="241"/>
      <c r="L845" s="346"/>
      <c r="M845" s="346"/>
      <c r="N845" s="346"/>
      <c r="O845" s="346"/>
      <c r="P845" s="388"/>
      <c r="Q845" s="242">
        <f t="shared" si="556"/>
        <v>0</v>
      </c>
      <c r="R845" s="243">
        <f t="shared" si="557"/>
        <v>0</v>
      </c>
      <c r="S845" s="243" t="str">
        <f t="shared" si="558"/>
        <v/>
      </c>
      <c r="T845" s="241"/>
      <c r="U845" s="241" t="str">
        <f t="shared" si="559"/>
        <v/>
      </c>
      <c r="V845" s="241" t="str">
        <f t="shared" si="551"/>
        <v/>
      </c>
      <c r="W845" s="241"/>
      <c r="X845" s="241"/>
      <c r="Y845" s="241" t="str">
        <f t="shared" si="560"/>
        <v/>
      </c>
      <c r="Z845" s="241" t="str">
        <f t="shared" si="561"/>
        <v/>
      </c>
      <c r="AA845" s="241" t="str">
        <f t="shared" si="552"/>
        <v/>
      </c>
      <c r="AB845" s="241" t="str">
        <f t="shared" si="562"/>
        <v/>
      </c>
      <c r="AC845" s="241" t="str">
        <f t="shared" si="563"/>
        <v/>
      </c>
      <c r="AD845" s="241" t="str">
        <f t="shared" si="564"/>
        <v/>
      </c>
      <c r="AE845" s="241" t="str">
        <f t="shared" si="553"/>
        <v/>
      </c>
      <c r="AF845" s="241" t="str">
        <f t="shared" si="554"/>
        <v/>
      </c>
      <c r="AG845" s="241"/>
      <c r="AH845" s="242" t="str">
        <f t="shared" si="592"/>
        <v/>
      </c>
      <c r="AI845" s="242" t="str">
        <f t="shared" si="565"/>
        <v/>
      </c>
      <c r="BG845" s="245">
        <f t="shared" si="566"/>
        <v>0</v>
      </c>
      <c r="BH845" s="242">
        <f t="shared" si="567"/>
        <v>0</v>
      </c>
      <c r="BI845" s="242">
        <f t="shared" si="568"/>
        <v>0</v>
      </c>
      <c r="BJ845" s="242">
        <f t="shared" si="569"/>
        <v>0</v>
      </c>
      <c r="BK845" s="351">
        <f t="shared" si="570"/>
        <v>0</v>
      </c>
      <c r="BL845" s="246">
        <f t="shared" si="571"/>
        <v>0</v>
      </c>
      <c r="BM845" s="243">
        <f t="shared" si="572"/>
        <v>0</v>
      </c>
      <c r="BN845" s="243">
        <f t="shared" si="573"/>
        <v>0</v>
      </c>
      <c r="BO845" s="247">
        <f t="shared" si="574"/>
        <v>0</v>
      </c>
      <c r="BP845" s="248">
        <f t="shared" si="575"/>
        <v>0</v>
      </c>
      <c r="BQ845" s="243">
        <f t="shared" si="576"/>
        <v>0</v>
      </c>
      <c r="BR845" s="243">
        <f t="shared" si="577"/>
        <v>0</v>
      </c>
      <c r="BS845" s="249">
        <f t="shared" si="578"/>
        <v>0</v>
      </c>
      <c r="BT845" s="255" t="str">
        <f t="shared" si="591"/>
        <v/>
      </c>
      <c r="BU845" s="350">
        <f t="shared" si="579"/>
        <v>0</v>
      </c>
      <c r="BV845" s="350">
        <f t="shared" si="580"/>
        <v>0</v>
      </c>
      <c r="BW845" s="350">
        <f t="shared" si="581"/>
        <v>0</v>
      </c>
      <c r="BX845" s="353">
        <f t="shared" si="582"/>
        <v>0</v>
      </c>
      <c r="BY845" s="246">
        <f t="shared" si="583"/>
        <v>0</v>
      </c>
      <c r="BZ845" s="243">
        <f t="shared" si="584"/>
        <v>0</v>
      </c>
      <c r="CA845" s="243">
        <f t="shared" si="585"/>
        <v>0</v>
      </c>
      <c r="CB845" s="247">
        <f t="shared" si="586"/>
        <v>0</v>
      </c>
      <c r="CC845" s="246">
        <f t="shared" si="587"/>
        <v>0</v>
      </c>
      <c r="CD845" s="243">
        <f t="shared" si="588"/>
        <v>0</v>
      </c>
      <c r="CE845" s="243">
        <f t="shared" si="589"/>
        <v>0</v>
      </c>
      <c r="CF845" s="243">
        <f t="shared" si="590"/>
        <v>0</v>
      </c>
    </row>
    <row r="846" spans="1:84" ht="20.100000000000001" customHeight="1" x14ac:dyDescent="0.15">
      <c r="A846" s="252">
        <f>IF(A845="",ROW()-3-COUNTBLANK($A$4:$A845),A845+1)</f>
        <v>843</v>
      </c>
      <c r="B846" s="253">
        <f>IF(A846="","",IF(B845="",ROW()-3-COUNTBLANK($B$4:$B845),B845+1))</f>
        <v>843</v>
      </c>
      <c r="C846" s="239" t="str">
        <f t="shared" si="555"/>
        <v>S</v>
      </c>
      <c r="D846" s="240"/>
      <c r="E846" s="241" t="str">
        <f>IF(D846="","",COUNTIF($D$4:D846,D846))</f>
        <v/>
      </c>
      <c r="F846" s="310" t="str">
        <f>IF(D846="","",VLOOKUP(D846,'様式A-2'!$B$10:$E$434,4,0))</f>
        <v/>
      </c>
      <c r="G846" s="241"/>
      <c r="H846" s="241"/>
      <c r="I846" s="241"/>
      <c r="J846" s="241"/>
      <c r="K846" s="241"/>
      <c r="L846" s="346"/>
      <c r="M846" s="346"/>
      <c r="N846" s="346"/>
      <c r="O846" s="346"/>
      <c r="P846" s="388"/>
      <c r="Q846" s="242">
        <f t="shared" si="556"/>
        <v>0</v>
      </c>
      <c r="R846" s="243">
        <f t="shared" si="557"/>
        <v>0</v>
      </c>
      <c r="S846" s="243" t="str">
        <f t="shared" si="558"/>
        <v/>
      </c>
      <c r="T846" s="241"/>
      <c r="U846" s="241" t="str">
        <f t="shared" si="559"/>
        <v/>
      </c>
      <c r="V846" s="241" t="str">
        <f t="shared" si="551"/>
        <v/>
      </c>
      <c r="W846" s="241"/>
      <c r="X846" s="241"/>
      <c r="Y846" s="241" t="str">
        <f t="shared" si="560"/>
        <v/>
      </c>
      <c r="Z846" s="241" t="str">
        <f t="shared" si="561"/>
        <v/>
      </c>
      <c r="AA846" s="241" t="str">
        <f t="shared" si="552"/>
        <v/>
      </c>
      <c r="AB846" s="241" t="str">
        <f t="shared" si="562"/>
        <v/>
      </c>
      <c r="AC846" s="241" t="str">
        <f t="shared" si="563"/>
        <v/>
      </c>
      <c r="AD846" s="241" t="str">
        <f t="shared" si="564"/>
        <v/>
      </c>
      <c r="AE846" s="241" t="str">
        <f t="shared" si="553"/>
        <v/>
      </c>
      <c r="AF846" s="241" t="str">
        <f t="shared" si="554"/>
        <v/>
      </c>
      <c r="AG846" s="241"/>
      <c r="AH846" s="242" t="str">
        <f t="shared" si="592"/>
        <v/>
      </c>
      <c r="AI846" s="242" t="str">
        <f t="shared" si="565"/>
        <v/>
      </c>
      <c r="BG846" s="245">
        <f t="shared" si="566"/>
        <v>0</v>
      </c>
      <c r="BH846" s="242">
        <f t="shared" si="567"/>
        <v>0</v>
      </c>
      <c r="BI846" s="242">
        <f t="shared" si="568"/>
        <v>0</v>
      </c>
      <c r="BJ846" s="242">
        <f t="shared" si="569"/>
        <v>0</v>
      </c>
      <c r="BK846" s="351">
        <f t="shared" si="570"/>
        <v>0</v>
      </c>
      <c r="BL846" s="246">
        <f t="shared" si="571"/>
        <v>0</v>
      </c>
      <c r="BM846" s="243">
        <f t="shared" si="572"/>
        <v>0</v>
      </c>
      <c r="BN846" s="243">
        <f t="shared" si="573"/>
        <v>0</v>
      </c>
      <c r="BO846" s="247">
        <f t="shared" si="574"/>
        <v>0</v>
      </c>
      <c r="BP846" s="248">
        <f t="shared" si="575"/>
        <v>0</v>
      </c>
      <c r="BQ846" s="243">
        <f t="shared" si="576"/>
        <v>0</v>
      </c>
      <c r="BR846" s="243">
        <f t="shared" si="577"/>
        <v>0</v>
      </c>
      <c r="BS846" s="249">
        <f t="shared" si="578"/>
        <v>0</v>
      </c>
      <c r="BT846" s="255" t="str">
        <f t="shared" si="591"/>
        <v/>
      </c>
      <c r="BU846" s="350">
        <f t="shared" si="579"/>
        <v>0</v>
      </c>
      <c r="BV846" s="350">
        <f t="shared" si="580"/>
        <v>0</v>
      </c>
      <c r="BW846" s="350">
        <f t="shared" si="581"/>
        <v>0</v>
      </c>
      <c r="BX846" s="353">
        <f t="shared" si="582"/>
        <v>0</v>
      </c>
      <c r="BY846" s="246">
        <f t="shared" si="583"/>
        <v>0</v>
      </c>
      <c r="BZ846" s="243">
        <f t="shared" si="584"/>
        <v>0</v>
      </c>
      <c r="CA846" s="243">
        <f t="shared" si="585"/>
        <v>0</v>
      </c>
      <c r="CB846" s="247">
        <f t="shared" si="586"/>
        <v>0</v>
      </c>
      <c r="CC846" s="246">
        <f t="shared" si="587"/>
        <v>0</v>
      </c>
      <c r="CD846" s="243">
        <f t="shared" si="588"/>
        <v>0</v>
      </c>
      <c r="CE846" s="243">
        <f t="shared" si="589"/>
        <v>0</v>
      </c>
      <c r="CF846" s="243">
        <f t="shared" si="590"/>
        <v>0</v>
      </c>
    </row>
    <row r="847" spans="1:84" ht="20.100000000000001" customHeight="1" x14ac:dyDescent="0.15">
      <c r="A847" s="252">
        <f>IF(A846="",ROW()-3-COUNTBLANK($A$4:$A846),A846+1)</f>
        <v>844</v>
      </c>
      <c r="B847" s="253">
        <f>IF(A847="","",IF(B846="",ROW()-3-COUNTBLANK($B$4:$B846),B846+1))</f>
        <v>844</v>
      </c>
      <c r="C847" s="239" t="str">
        <f t="shared" si="555"/>
        <v>S</v>
      </c>
      <c r="D847" s="240"/>
      <c r="E847" s="241" t="str">
        <f>IF(D847="","",COUNTIF($D$4:D847,D847))</f>
        <v/>
      </c>
      <c r="F847" s="310" t="str">
        <f>IF(D847="","",VLOOKUP(D847,'様式A-2'!$B$10:$E$434,4,0))</f>
        <v/>
      </c>
      <c r="G847" s="241"/>
      <c r="H847" s="241"/>
      <c r="I847" s="241"/>
      <c r="J847" s="241"/>
      <c r="K847" s="241"/>
      <c r="L847" s="346"/>
      <c r="M847" s="346"/>
      <c r="N847" s="346"/>
      <c r="O847" s="346"/>
      <c r="P847" s="388"/>
      <c r="Q847" s="242">
        <f t="shared" si="556"/>
        <v>0</v>
      </c>
      <c r="R847" s="243">
        <f t="shared" si="557"/>
        <v>0</v>
      </c>
      <c r="S847" s="243" t="str">
        <f t="shared" si="558"/>
        <v/>
      </c>
      <c r="T847" s="241"/>
      <c r="U847" s="241" t="str">
        <f t="shared" si="559"/>
        <v/>
      </c>
      <c r="V847" s="241" t="str">
        <f t="shared" ref="V847:V910" si="593">IF(D847="","",IF(U847="対策区分判定Ⅳ","Ⅳ",IF(U847="対策区分判定Ⅲ","Ⅲ",IF(OR(U847="対策区分判定Ⅱa",U847="対策区分判定Ⅱb"),"Ⅱ",IF(U847="対策区分判定Ⅰ","Ⅰ","－")))))</f>
        <v/>
      </c>
      <c r="W847" s="241"/>
      <c r="X847" s="241"/>
      <c r="Y847" s="241" t="str">
        <f t="shared" si="560"/>
        <v/>
      </c>
      <c r="Z847" s="241" t="str">
        <f t="shared" si="561"/>
        <v/>
      </c>
      <c r="AA847" s="241" t="str">
        <f t="shared" si="552"/>
        <v/>
      </c>
      <c r="AB847" s="241" t="str">
        <f t="shared" si="562"/>
        <v/>
      </c>
      <c r="AC847" s="241" t="str">
        <f t="shared" si="563"/>
        <v/>
      </c>
      <c r="AD847" s="241" t="str">
        <f t="shared" si="564"/>
        <v/>
      </c>
      <c r="AE847" s="241" t="str">
        <f t="shared" si="553"/>
        <v/>
      </c>
      <c r="AF847" s="241" t="str">
        <f t="shared" si="554"/>
        <v/>
      </c>
      <c r="AG847" s="241"/>
      <c r="AH847" s="242" t="str">
        <f t="shared" si="592"/>
        <v/>
      </c>
      <c r="AI847" s="242" t="str">
        <f t="shared" si="565"/>
        <v/>
      </c>
      <c r="BG847" s="245">
        <f t="shared" si="566"/>
        <v>0</v>
      </c>
      <c r="BH847" s="242">
        <f t="shared" si="567"/>
        <v>0</v>
      </c>
      <c r="BI847" s="242">
        <f t="shared" si="568"/>
        <v>0</v>
      </c>
      <c r="BJ847" s="242">
        <f t="shared" si="569"/>
        <v>0</v>
      </c>
      <c r="BK847" s="351">
        <f t="shared" si="570"/>
        <v>0</v>
      </c>
      <c r="BL847" s="246">
        <f t="shared" si="571"/>
        <v>0</v>
      </c>
      <c r="BM847" s="243">
        <f t="shared" si="572"/>
        <v>0</v>
      </c>
      <c r="BN847" s="243">
        <f t="shared" si="573"/>
        <v>0</v>
      </c>
      <c r="BO847" s="247">
        <f t="shared" si="574"/>
        <v>0</v>
      </c>
      <c r="BP847" s="248">
        <f t="shared" si="575"/>
        <v>0</v>
      </c>
      <c r="BQ847" s="243">
        <f t="shared" si="576"/>
        <v>0</v>
      </c>
      <c r="BR847" s="243">
        <f t="shared" si="577"/>
        <v>0</v>
      </c>
      <c r="BS847" s="249">
        <f t="shared" si="578"/>
        <v>0</v>
      </c>
      <c r="BT847" s="255" t="str">
        <f t="shared" si="591"/>
        <v/>
      </c>
      <c r="BU847" s="350">
        <f t="shared" si="579"/>
        <v>0</v>
      </c>
      <c r="BV847" s="350">
        <f t="shared" si="580"/>
        <v>0</v>
      </c>
      <c r="BW847" s="350">
        <f t="shared" si="581"/>
        <v>0</v>
      </c>
      <c r="BX847" s="353">
        <f t="shared" si="582"/>
        <v>0</v>
      </c>
      <c r="BY847" s="246">
        <f t="shared" si="583"/>
        <v>0</v>
      </c>
      <c r="BZ847" s="243">
        <f t="shared" si="584"/>
        <v>0</v>
      </c>
      <c r="CA847" s="243">
        <f t="shared" si="585"/>
        <v>0</v>
      </c>
      <c r="CB847" s="247">
        <f t="shared" si="586"/>
        <v>0</v>
      </c>
      <c r="CC847" s="246">
        <f t="shared" si="587"/>
        <v>0</v>
      </c>
      <c r="CD847" s="243">
        <f t="shared" si="588"/>
        <v>0</v>
      </c>
      <c r="CE847" s="243">
        <f t="shared" si="589"/>
        <v>0</v>
      </c>
      <c r="CF847" s="243">
        <f t="shared" si="590"/>
        <v>0</v>
      </c>
    </row>
    <row r="848" spans="1:84" ht="20.100000000000001" customHeight="1" x14ac:dyDescent="0.15">
      <c r="A848" s="252">
        <f>IF(A847="",ROW()-3-COUNTBLANK($A$4:$A847),A847+1)</f>
        <v>845</v>
      </c>
      <c r="B848" s="253">
        <f>IF(A848="","",IF(B847="",ROW()-3-COUNTBLANK($B$4:$B847),B847+1))</f>
        <v>845</v>
      </c>
      <c r="C848" s="239" t="str">
        <f t="shared" si="555"/>
        <v>S</v>
      </c>
      <c r="D848" s="240"/>
      <c r="E848" s="241" t="str">
        <f>IF(D848="","",COUNTIF($D$4:D848,D848))</f>
        <v/>
      </c>
      <c r="F848" s="310" t="str">
        <f>IF(D848="","",VLOOKUP(D848,'様式A-2'!$B$10:$E$434,4,0))</f>
        <v/>
      </c>
      <c r="G848" s="241"/>
      <c r="H848" s="241"/>
      <c r="I848" s="241"/>
      <c r="J848" s="241"/>
      <c r="K848" s="241"/>
      <c r="L848" s="346"/>
      <c r="M848" s="346"/>
      <c r="N848" s="346"/>
      <c r="O848" s="346"/>
      <c r="P848" s="388"/>
      <c r="Q848" s="242">
        <f t="shared" si="556"/>
        <v>0</v>
      </c>
      <c r="R848" s="243">
        <f t="shared" si="557"/>
        <v>0</v>
      </c>
      <c r="S848" s="243" t="str">
        <f t="shared" si="558"/>
        <v/>
      </c>
      <c r="T848" s="241"/>
      <c r="U848" s="241" t="str">
        <f t="shared" si="559"/>
        <v/>
      </c>
      <c r="V848" s="241" t="str">
        <f t="shared" si="593"/>
        <v/>
      </c>
      <c r="W848" s="241"/>
      <c r="X848" s="241"/>
      <c r="Y848" s="241" t="str">
        <f t="shared" si="560"/>
        <v/>
      </c>
      <c r="Z848" s="241" t="str">
        <f t="shared" si="561"/>
        <v/>
      </c>
      <c r="AA848" s="241" t="str">
        <f t="shared" si="552"/>
        <v/>
      </c>
      <c r="AB848" s="241" t="str">
        <f t="shared" si="562"/>
        <v/>
      </c>
      <c r="AC848" s="241" t="str">
        <f t="shared" si="563"/>
        <v/>
      </c>
      <c r="AD848" s="241" t="str">
        <f t="shared" si="564"/>
        <v/>
      </c>
      <c r="AE848" s="241" t="str">
        <f t="shared" si="553"/>
        <v/>
      </c>
      <c r="AF848" s="241" t="str">
        <f t="shared" si="554"/>
        <v/>
      </c>
      <c r="AG848" s="241"/>
      <c r="AH848" s="242" t="str">
        <f t="shared" si="592"/>
        <v/>
      </c>
      <c r="AI848" s="242" t="str">
        <f t="shared" si="565"/>
        <v/>
      </c>
      <c r="BG848" s="245">
        <f t="shared" si="566"/>
        <v>0</v>
      </c>
      <c r="BH848" s="242">
        <f t="shared" si="567"/>
        <v>0</v>
      </c>
      <c r="BI848" s="242">
        <f t="shared" si="568"/>
        <v>0</v>
      </c>
      <c r="BJ848" s="242">
        <f t="shared" si="569"/>
        <v>0</v>
      </c>
      <c r="BK848" s="351">
        <f t="shared" si="570"/>
        <v>0</v>
      </c>
      <c r="BL848" s="246">
        <f t="shared" si="571"/>
        <v>0</v>
      </c>
      <c r="BM848" s="243">
        <f t="shared" si="572"/>
        <v>0</v>
      </c>
      <c r="BN848" s="243">
        <f t="shared" si="573"/>
        <v>0</v>
      </c>
      <c r="BO848" s="247">
        <f t="shared" si="574"/>
        <v>0</v>
      </c>
      <c r="BP848" s="248">
        <f t="shared" si="575"/>
        <v>0</v>
      </c>
      <c r="BQ848" s="243">
        <f t="shared" si="576"/>
        <v>0</v>
      </c>
      <c r="BR848" s="243">
        <f t="shared" si="577"/>
        <v>0</v>
      </c>
      <c r="BS848" s="249">
        <f t="shared" si="578"/>
        <v>0</v>
      </c>
      <c r="BT848" s="255" t="str">
        <f t="shared" si="591"/>
        <v/>
      </c>
      <c r="BU848" s="350">
        <f t="shared" si="579"/>
        <v>0</v>
      </c>
      <c r="BV848" s="350">
        <f t="shared" si="580"/>
        <v>0</v>
      </c>
      <c r="BW848" s="350">
        <f t="shared" si="581"/>
        <v>0</v>
      </c>
      <c r="BX848" s="353">
        <f t="shared" si="582"/>
        <v>0</v>
      </c>
      <c r="BY848" s="246">
        <f t="shared" si="583"/>
        <v>0</v>
      </c>
      <c r="BZ848" s="243">
        <f t="shared" si="584"/>
        <v>0</v>
      </c>
      <c r="CA848" s="243">
        <f t="shared" si="585"/>
        <v>0</v>
      </c>
      <c r="CB848" s="247">
        <f t="shared" si="586"/>
        <v>0</v>
      </c>
      <c r="CC848" s="246">
        <f t="shared" si="587"/>
        <v>0</v>
      </c>
      <c r="CD848" s="243">
        <f t="shared" si="588"/>
        <v>0</v>
      </c>
      <c r="CE848" s="243">
        <f t="shared" si="589"/>
        <v>0</v>
      </c>
      <c r="CF848" s="243">
        <f t="shared" si="590"/>
        <v>0</v>
      </c>
    </row>
    <row r="849" spans="1:84" ht="20.100000000000001" customHeight="1" x14ac:dyDescent="0.15">
      <c r="A849" s="252">
        <f>IF(A848="",ROW()-3-COUNTBLANK($A$4:$A848),A848+1)</f>
        <v>846</v>
      </c>
      <c r="B849" s="253">
        <f>IF(A849="","",IF(B848="",ROW()-3-COUNTBLANK($B$4:$B848),B848+1))</f>
        <v>846</v>
      </c>
      <c r="C849" s="239" t="str">
        <f t="shared" si="555"/>
        <v>S</v>
      </c>
      <c r="D849" s="240"/>
      <c r="E849" s="241" t="str">
        <f>IF(D849="","",COUNTIF($D$4:D849,D849))</f>
        <v/>
      </c>
      <c r="F849" s="310" t="str">
        <f>IF(D849="","",VLOOKUP(D849,'様式A-2'!$B$10:$E$434,4,0))</f>
        <v/>
      </c>
      <c r="G849" s="241"/>
      <c r="H849" s="241"/>
      <c r="I849" s="241"/>
      <c r="J849" s="241"/>
      <c r="K849" s="241"/>
      <c r="L849" s="346"/>
      <c r="M849" s="346"/>
      <c r="N849" s="346"/>
      <c r="O849" s="346"/>
      <c r="P849" s="388"/>
      <c r="Q849" s="242">
        <f t="shared" si="556"/>
        <v>0</v>
      </c>
      <c r="R849" s="243">
        <f t="shared" si="557"/>
        <v>0</v>
      </c>
      <c r="S849" s="243" t="str">
        <f t="shared" si="558"/>
        <v/>
      </c>
      <c r="T849" s="241"/>
      <c r="U849" s="241" t="str">
        <f t="shared" si="559"/>
        <v/>
      </c>
      <c r="V849" s="241" t="str">
        <f t="shared" si="593"/>
        <v/>
      </c>
      <c r="W849" s="241"/>
      <c r="X849" s="241"/>
      <c r="Y849" s="241" t="str">
        <f t="shared" si="560"/>
        <v/>
      </c>
      <c r="Z849" s="241" t="str">
        <f t="shared" si="561"/>
        <v/>
      </c>
      <c r="AA849" s="241" t="str">
        <f t="shared" si="552"/>
        <v/>
      </c>
      <c r="AB849" s="241" t="str">
        <f t="shared" si="562"/>
        <v/>
      </c>
      <c r="AC849" s="241" t="str">
        <f t="shared" si="563"/>
        <v/>
      </c>
      <c r="AD849" s="241" t="str">
        <f t="shared" si="564"/>
        <v/>
      </c>
      <c r="AE849" s="241" t="str">
        <f t="shared" si="553"/>
        <v/>
      </c>
      <c r="AF849" s="241" t="str">
        <f t="shared" si="554"/>
        <v/>
      </c>
      <c r="AG849" s="241"/>
      <c r="AH849" s="242" t="str">
        <f t="shared" si="592"/>
        <v/>
      </c>
      <c r="AI849" s="242" t="str">
        <f t="shared" si="565"/>
        <v/>
      </c>
      <c r="BG849" s="245">
        <f t="shared" si="566"/>
        <v>0</v>
      </c>
      <c r="BH849" s="242">
        <f t="shared" si="567"/>
        <v>0</v>
      </c>
      <c r="BI849" s="242">
        <f t="shared" si="568"/>
        <v>0</v>
      </c>
      <c r="BJ849" s="242">
        <f t="shared" si="569"/>
        <v>0</v>
      </c>
      <c r="BK849" s="351">
        <f t="shared" si="570"/>
        <v>0</v>
      </c>
      <c r="BL849" s="246">
        <f t="shared" si="571"/>
        <v>0</v>
      </c>
      <c r="BM849" s="243">
        <f t="shared" si="572"/>
        <v>0</v>
      </c>
      <c r="BN849" s="243">
        <f t="shared" si="573"/>
        <v>0</v>
      </c>
      <c r="BO849" s="247">
        <f t="shared" si="574"/>
        <v>0</v>
      </c>
      <c r="BP849" s="248">
        <f t="shared" si="575"/>
        <v>0</v>
      </c>
      <c r="BQ849" s="243">
        <f t="shared" si="576"/>
        <v>0</v>
      </c>
      <c r="BR849" s="243">
        <f t="shared" si="577"/>
        <v>0</v>
      </c>
      <c r="BS849" s="249">
        <f t="shared" si="578"/>
        <v>0</v>
      </c>
      <c r="BT849" s="255" t="str">
        <f t="shared" si="591"/>
        <v/>
      </c>
      <c r="BU849" s="350">
        <f t="shared" si="579"/>
        <v>0</v>
      </c>
      <c r="BV849" s="350">
        <f t="shared" si="580"/>
        <v>0</v>
      </c>
      <c r="BW849" s="350">
        <f t="shared" si="581"/>
        <v>0</v>
      </c>
      <c r="BX849" s="353">
        <f t="shared" si="582"/>
        <v>0</v>
      </c>
      <c r="BY849" s="246">
        <f t="shared" si="583"/>
        <v>0</v>
      </c>
      <c r="BZ849" s="243">
        <f t="shared" si="584"/>
        <v>0</v>
      </c>
      <c r="CA849" s="243">
        <f t="shared" si="585"/>
        <v>0</v>
      </c>
      <c r="CB849" s="247">
        <f t="shared" si="586"/>
        <v>0</v>
      </c>
      <c r="CC849" s="246">
        <f t="shared" si="587"/>
        <v>0</v>
      </c>
      <c r="CD849" s="243">
        <f t="shared" si="588"/>
        <v>0</v>
      </c>
      <c r="CE849" s="243">
        <f t="shared" si="589"/>
        <v>0</v>
      </c>
      <c r="CF849" s="243">
        <f t="shared" si="590"/>
        <v>0</v>
      </c>
    </row>
    <row r="850" spans="1:84" ht="20.100000000000001" customHeight="1" x14ac:dyDescent="0.15">
      <c r="A850" s="252">
        <f>IF(A849="",ROW()-3-COUNTBLANK($A$4:$A849),A849+1)</f>
        <v>847</v>
      </c>
      <c r="B850" s="253">
        <f>IF(A850="","",IF(B849="",ROW()-3-COUNTBLANK($B$4:$B849),B849+1))</f>
        <v>847</v>
      </c>
      <c r="C850" s="239" t="str">
        <f t="shared" si="555"/>
        <v>S</v>
      </c>
      <c r="D850" s="240"/>
      <c r="E850" s="241" t="str">
        <f>IF(D850="","",COUNTIF($D$4:D850,D850))</f>
        <v/>
      </c>
      <c r="F850" s="310" t="str">
        <f>IF(D850="","",VLOOKUP(D850,'様式A-2'!$B$10:$E$434,4,0))</f>
        <v/>
      </c>
      <c r="G850" s="241"/>
      <c r="H850" s="241"/>
      <c r="I850" s="241"/>
      <c r="J850" s="241"/>
      <c r="K850" s="241"/>
      <c r="L850" s="346"/>
      <c r="M850" s="346"/>
      <c r="N850" s="346"/>
      <c r="O850" s="346"/>
      <c r="P850" s="388"/>
      <c r="Q850" s="242">
        <f t="shared" si="556"/>
        <v>0</v>
      </c>
      <c r="R850" s="243">
        <f t="shared" si="557"/>
        <v>0</v>
      </c>
      <c r="S850" s="243" t="str">
        <f t="shared" si="558"/>
        <v/>
      </c>
      <c r="T850" s="241"/>
      <c r="U850" s="241" t="str">
        <f t="shared" si="559"/>
        <v/>
      </c>
      <c r="V850" s="241" t="str">
        <f t="shared" si="593"/>
        <v/>
      </c>
      <c r="W850" s="241"/>
      <c r="X850" s="241"/>
      <c r="Y850" s="241" t="str">
        <f t="shared" si="560"/>
        <v/>
      </c>
      <c r="Z850" s="241" t="str">
        <f t="shared" si="561"/>
        <v/>
      </c>
      <c r="AA850" s="241" t="str">
        <f t="shared" si="552"/>
        <v/>
      </c>
      <c r="AB850" s="241" t="str">
        <f t="shared" si="562"/>
        <v/>
      </c>
      <c r="AC850" s="241" t="str">
        <f t="shared" si="563"/>
        <v/>
      </c>
      <c r="AD850" s="241" t="str">
        <f t="shared" si="564"/>
        <v/>
      </c>
      <c r="AE850" s="241" t="str">
        <f t="shared" si="553"/>
        <v/>
      </c>
      <c r="AF850" s="241" t="str">
        <f t="shared" si="554"/>
        <v/>
      </c>
      <c r="AG850" s="241"/>
      <c r="AH850" s="242" t="str">
        <f t="shared" si="592"/>
        <v/>
      </c>
      <c r="AI850" s="242" t="str">
        <f t="shared" si="565"/>
        <v/>
      </c>
      <c r="BG850" s="245">
        <f t="shared" si="566"/>
        <v>0</v>
      </c>
      <c r="BH850" s="242">
        <f t="shared" si="567"/>
        <v>0</v>
      </c>
      <c r="BI850" s="242">
        <f t="shared" si="568"/>
        <v>0</v>
      </c>
      <c r="BJ850" s="242">
        <f t="shared" si="569"/>
        <v>0</v>
      </c>
      <c r="BK850" s="351">
        <f t="shared" si="570"/>
        <v>0</v>
      </c>
      <c r="BL850" s="246">
        <f t="shared" si="571"/>
        <v>0</v>
      </c>
      <c r="BM850" s="243">
        <f t="shared" si="572"/>
        <v>0</v>
      </c>
      <c r="BN850" s="243">
        <f t="shared" si="573"/>
        <v>0</v>
      </c>
      <c r="BO850" s="247">
        <f t="shared" si="574"/>
        <v>0</v>
      </c>
      <c r="BP850" s="248">
        <f t="shared" si="575"/>
        <v>0</v>
      </c>
      <c r="BQ850" s="243">
        <f t="shared" si="576"/>
        <v>0</v>
      </c>
      <c r="BR850" s="243">
        <f t="shared" si="577"/>
        <v>0</v>
      </c>
      <c r="BS850" s="249">
        <f t="shared" si="578"/>
        <v>0</v>
      </c>
      <c r="BT850" s="255" t="str">
        <f t="shared" si="591"/>
        <v/>
      </c>
      <c r="BU850" s="350">
        <f t="shared" si="579"/>
        <v>0</v>
      </c>
      <c r="BV850" s="350">
        <f t="shared" si="580"/>
        <v>0</v>
      </c>
      <c r="BW850" s="350">
        <f t="shared" si="581"/>
        <v>0</v>
      </c>
      <c r="BX850" s="353">
        <f t="shared" si="582"/>
        <v>0</v>
      </c>
      <c r="BY850" s="246">
        <f t="shared" si="583"/>
        <v>0</v>
      </c>
      <c r="BZ850" s="243">
        <f t="shared" si="584"/>
        <v>0</v>
      </c>
      <c r="CA850" s="243">
        <f t="shared" si="585"/>
        <v>0</v>
      </c>
      <c r="CB850" s="247">
        <f t="shared" si="586"/>
        <v>0</v>
      </c>
      <c r="CC850" s="246">
        <f t="shared" si="587"/>
        <v>0</v>
      </c>
      <c r="CD850" s="243">
        <f t="shared" si="588"/>
        <v>0</v>
      </c>
      <c r="CE850" s="243">
        <f t="shared" si="589"/>
        <v>0</v>
      </c>
      <c r="CF850" s="243">
        <f t="shared" si="590"/>
        <v>0</v>
      </c>
    </row>
    <row r="851" spans="1:84" ht="20.100000000000001" customHeight="1" x14ac:dyDescent="0.15">
      <c r="A851" s="252">
        <f>IF(A850="",ROW()-3-COUNTBLANK($A$4:$A850),A850+1)</f>
        <v>848</v>
      </c>
      <c r="B851" s="253">
        <f>IF(A851="","",IF(B850="",ROW()-3-COUNTBLANK($B$4:$B850),B850+1))</f>
        <v>848</v>
      </c>
      <c r="C851" s="239" t="str">
        <f t="shared" si="555"/>
        <v>S</v>
      </c>
      <c r="D851" s="240"/>
      <c r="E851" s="241" t="str">
        <f>IF(D851="","",COUNTIF($D$4:D851,D851))</f>
        <v/>
      </c>
      <c r="F851" s="310" t="str">
        <f>IF(D851="","",VLOOKUP(D851,'様式A-2'!$B$10:$E$434,4,0))</f>
        <v/>
      </c>
      <c r="G851" s="241"/>
      <c r="H851" s="241"/>
      <c r="I851" s="241"/>
      <c r="J851" s="241"/>
      <c r="K851" s="241"/>
      <c r="L851" s="346"/>
      <c r="M851" s="346"/>
      <c r="N851" s="346"/>
      <c r="O851" s="346"/>
      <c r="P851" s="388"/>
      <c r="Q851" s="242">
        <f t="shared" si="556"/>
        <v>0</v>
      </c>
      <c r="R851" s="243">
        <f t="shared" si="557"/>
        <v>0</v>
      </c>
      <c r="S851" s="243" t="str">
        <f t="shared" si="558"/>
        <v/>
      </c>
      <c r="T851" s="241"/>
      <c r="U851" s="241" t="str">
        <f t="shared" si="559"/>
        <v/>
      </c>
      <c r="V851" s="241" t="str">
        <f t="shared" si="593"/>
        <v/>
      </c>
      <c r="W851" s="241"/>
      <c r="X851" s="241"/>
      <c r="Y851" s="241" t="str">
        <f t="shared" si="560"/>
        <v/>
      </c>
      <c r="Z851" s="241" t="str">
        <f t="shared" si="561"/>
        <v/>
      </c>
      <c r="AA851" s="241" t="str">
        <f t="shared" si="552"/>
        <v/>
      </c>
      <c r="AB851" s="241" t="str">
        <f t="shared" si="562"/>
        <v/>
      </c>
      <c r="AC851" s="241" t="str">
        <f t="shared" si="563"/>
        <v/>
      </c>
      <c r="AD851" s="241" t="str">
        <f t="shared" si="564"/>
        <v/>
      </c>
      <c r="AE851" s="241" t="str">
        <f t="shared" si="553"/>
        <v/>
      </c>
      <c r="AF851" s="241" t="str">
        <f t="shared" si="554"/>
        <v/>
      </c>
      <c r="AG851" s="241"/>
      <c r="AH851" s="242" t="str">
        <f t="shared" si="592"/>
        <v/>
      </c>
      <c r="AI851" s="242" t="str">
        <f t="shared" si="565"/>
        <v/>
      </c>
      <c r="BG851" s="245">
        <f t="shared" si="566"/>
        <v>0</v>
      </c>
      <c r="BH851" s="242">
        <f t="shared" si="567"/>
        <v>0</v>
      </c>
      <c r="BI851" s="242">
        <f t="shared" si="568"/>
        <v>0</v>
      </c>
      <c r="BJ851" s="242">
        <f t="shared" si="569"/>
        <v>0</v>
      </c>
      <c r="BK851" s="351">
        <f t="shared" si="570"/>
        <v>0</v>
      </c>
      <c r="BL851" s="246">
        <f t="shared" si="571"/>
        <v>0</v>
      </c>
      <c r="BM851" s="243">
        <f t="shared" si="572"/>
        <v>0</v>
      </c>
      <c r="BN851" s="243">
        <f t="shared" si="573"/>
        <v>0</v>
      </c>
      <c r="BO851" s="247">
        <f t="shared" si="574"/>
        <v>0</v>
      </c>
      <c r="BP851" s="248">
        <f t="shared" si="575"/>
        <v>0</v>
      </c>
      <c r="BQ851" s="243">
        <f t="shared" si="576"/>
        <v>0</v>
      </c>
      <c r="BR851" s="243">
        <f t="shared" si="577"/>
        <v>0</v>
      </c>
      <c r="BS851" s="249">
        <f t="shared" si="578"/>
        <v>0</v>
      </c>
      <c r="BT851" s="255" t="str">
        <f t="shared" si="591"/>
        <v/>
      </c>
      <c r="BU851" s="350">
        <f t="shared" si="579"/>
        <v>0</v>
      </c>
      <c r="BV851" s="350">
        <f t="shared" si="580"/>
        <v>0</v>
      </c>
      <c r="BW851" s="350">
        <f t="shared" si="581"/>
        <v>0</v>
      </c>
      <c r="BX851" s="353">
        <f t="shared" si="582"/>
        <v>0</v>
      </c>
      <c r="BY851" s="246">
        <f t="shared" si="583"/>
        <v>0</v>
      </c>
      <c r="BZ851" s="243">
        <f t="shared" si="584"/>
        <v>0</v>
      </c>
      <c r="CA851" s="243">
        <f t="shared" si="585"/>
        <v>0</v>
      </c>
      <c r="CB851" s="247">
        <f t="shared" si="586"/>
        <v>0</v>
      </c>
      <c r="CC851" s="246">
        <f t="shared" si="587"/>
        <v>0</v>
      </c>
      <c r="CD851" s="243">
        <f t="shared" si="588"/>
        <v>0</v>
      </c>
      <c r="CE851" s="243">
        <f t="shared" si="589"/>
        <v>0</v>
      </c>
      <c r="CF851" s="243">
        <f t="shared" si="590"/>
        <v>0</v>
      </c>
    </row>
    <row r="852" spans="1:84" ht="20.100000000000001" customHeight="1" x14ac:dyDescent="0.15">
      <c r="A852" s="252">
        <f>IF(A851="",ROW()-3-COUNTBLANK($A$4:$A851),A851+1)</f>
        <v>849</v>
      </c>
      <c r="B852" s="253">
        <f>IF(A852="","",IF(B851="",ROW()-3-COUNTBLANK($B$4:$B851),B851+1))</f>
        <v>849</v>
      </c>
      <c r="C852" s="239" t="str">
        <f t="shared" si="555"/>
        <v>S</v>
      </c>
      <c r="D852" s="240"/>
      <c r="E852" s="241" t="str">
        <f>IF(D852="","",COUNTIF($D$4:D852,D852))</f>
        <v/>
      </c>
      <c r="F852" s="310" t="str">
        <f>IF(D852="","",VLOOKUP(D852,'様式A-2'!$B$10:$E$434,4,0))</f>
        <v/>
      </c>
      <c r="G852" s="241"/>
      <c r="H852" s="241"/>
      <c r="I852" s="241"/>
      <c r="J852" s="241"/>
      <c r="K852" s="241"/>
      <c r="L852" s="346"/>
      <c r="M852" s="346"/>
      <c r="N852" s="346"/>
      <c r="O852" s="346"/>
      <c r="P852" s="388"/>
      <c r="Q852" s="242">
        <f t="shared" si="556"/>
        <v>0</v>
      </c>
      <c r="R852" s="243">
        <f t="shared" si="557"/>
        <v>0</v>
      </c>
      <c r="S852" s="243" t="str">
        <f t="shared" si="558"/>
        <v/>
      </c>
      <c r="T852" s="241"/>
      <c r="U852" s="241" t="str">
        <f t="shared" si="559"/>
        <v/>
      </c>
      <c r="V852" s="241" t="str">
        <f t="shared" si="593"/>
        <v/>
      </c>
      <c r="W852" s="241"/>
      <c r="X852" s="241"/>
      <c r="Y852" s="241" t="str">
        <f t="shared" si="560"/>
        <v/>
      </c>
      <c r="Z852" s="241" t="str">
        <f t="shared" si="561"/>
        <v/>
      </c>
      <c r="AA852" s="241" t="str">
        <f t="shared" si="552"/>
        <v/>
      </c>
      <c r="AB852" s="241" t="str">
        <f t="shared" si="562"/>
        <v/>
      </c>
      <c r="AC852" s="241" t="str">
        <f t="shared" si="563"/>
        <v/>
      </c>
      <c r="AD852" s="241" t="str">
        <f t="shared" si="564"/>
        <v/>
      </c>
      <c r="AE852" s="241" t="str">
        <f t="shared" si="553"/>
        <v/>
      </c>
      <c r="AF852" s="241" t="str">
        <f t="shared" si="554"/>
        <v/>
      </c>
      <c r="AG852" s="241"/>
      <c r="AH852" s="242" t="str">
        <f t="shared" si="592"/>
        <v/>
      </c>
      <c r="AI852" s="242" t="str">
        <f t="shared" si="565"/>
        <v/>
      </c>
      <c r="BG852" s="245">
        <f t="shared" si="566"/>
        <v>0</v>
      </c>
      <c r="BH852" s="242">
        <f t="shared" si="567"/>
        <v>0</v>
      </c>
      <c r="BI852" s="242">
        <f t="shared" si="568"/>
        <v>0</v>
      </c>
      <c r="BJ852" s="242">
        <f t="shared" si="569"/>
        <v>0</v>
      </c>
      <c r="BK852" s="351">
        <f t="shared" si="570"/>
        <v>0</v>
      </c>
      <c r="BL852" s="246">
        <f t="shared" si="571"/>
        <v>0</v>
      </c>
      <c r="BM852" s="243">
        <f t="shared" si="572"/>
        <v>0</v>
      </c>
      <c r="BN852" s="243">
        <f t="shared" si="573"/>
        <v>0</v>
      </c>
      <c r="BO852" s="247">
        <f t="shared" si="574"/>
        <v>0</v>
      </c>
      <c r="BP852" s="248">
        <f t="shared" si="575"/>
        <v>0</v>
      </c>
      <c r="BQ852" s="243">
        <f t="shared" si="576"/>
        <v>0</v>
      </c>
      <c r="BR852" s="243">
        <f t="shared" si="577"/>
        <v>0</v>
      </c>
      <c r="BS852" s="249">
        <f t="shared" si="578"/>
        <v>0</v>
      </c>
      <c r="BT852" s="255" t="str">
        <f t="shared" si="591"/>
        <v/>
      </c>
      <c r="BU852" s="350">
        <f t="shared" si="579"/>
        <v>0</v>
      </c>
      <c r="BV852" s="350">
        <f t="shared" si="580"/>
        <v>0</v>
      </c>
      <c r="BW852" s="350">
        <f t="shared" si="581"/>
        <v>0</v>
      </c>
      <c r="BX852" s="353">
        <f t="shared" si="582"/>
        <v>0</v>
      </c>
      <c r="BY852" s="246">
        <f t="shared" si="583"/>
        <v>0</v>
      </c>
      <c r="BZ852" s="243">
        <f t="shared" si="584"/>
        <v>0</v>
      </c>
      <c r="CA852" s="243">
        <f t="shared" si="585"/>
        <v>0</v>
      </c>
      <c r="CB852" s="247">
        <f t="shared" si="586"/>
        <v>0</v>
      </c>
      <c r="CC852" s="246">
        <f t="shared" si="587"/>
        <v>0</v>
      </c>
      <c r="CD852" s="243">
        <f t="shared" si="588"/>
        <v>0</v>
      </c>
      <c r="CE852" s="243">
        <f t="shared" si="589"/>
        <v>0</v>
      </c>
      <c r="CF852" s="243">
        <f t="shared" si="590"/>
        <v>0</v>
      </c>
    </row>
    <row r="853" spans="1:84" ht="20.100000000000001" customHeight="1" x14ac:dyDescent="0.15">
      <c r="A853" s="252">
        <f>IF(A852="",ROW()-3-COUNTBLANK($A$4:$A852),A852+1)</f>
        <v>850</v>
      </c>
      <c r="B853" s="253">
        <f>IF(A853="","",IF(B852="",ROW()-3-COUNTBLANK($B$4:$B852),B852+1))</f>
        <v>850</v>
      </c>
      <c r="C853" s="239" t="str">
        <f t="shared" si="555"/>
        <v>S</v>
      </c>
      <c r="D853" s="240"/>
      <c r="E853" s="241" t="str">
        <f>IF(D853="","",COUNTIF($D$4:D853,D853))</f>
        <v/>
      </c>
      <c r="F853" s="310" t="str">
        <f>IF(D853="","",VLOOKUP(D853,'様式A-2'!$B$10:$E$434,4,0))</f>
        <v/>
      </c>
      <c r="G853" s="241"/>
      <c r="H853" s="241"/>
      <c r="I853" s="241"/>
      <c r="J853" s="241"/>
      <c r="K853" s="241"/>
      <c r="L853" s="346"/>
      <c r="M853" s="346"/>
      <c r="N853" s="346"/>
      <c r="O853" s="346"/>
      <c r="P853" s="388"/>
      <c r="Q853" s="242">
        <f t="shared" si="556"/>
        <v>0</v>
      </c>
      <c r="R853" s="243">
        <f t="shared" si="557"/>
        <v>0</v>
      </c>
      <c r="S853" s="243" t="str">
        <f t="shared" si="558"/>
        <v/>
      </c>
      <c r="T853" s="241"/>
      <c r="U853" s="241" t="str">
        <f t="shared" si="559"/>
        <v/>
      </c>
      <c r="V853" s="241" t="str">
        <f t="shared" si="593"/>
        <v/>
      </c>
      <c r="W853" s="241"/>
      <c r="X853" s="241"/>
      <c r="Y853" s="241" t="str">
        <f t="shared" si="560"/>
        <v/>
      </c>
      <c r="Z853" s="241" t="str">
        <f t="shared" si="561"/>
        <v/>
      </c>
      <c r="AA853" s="241" t="str">
        <f t="shared" si="552"/>
        <v/>
      </c>
      <c r="AB853" s="241" t="str">
        <f t="shared" si="562"/>
        <v/>
      </c>
      <c r="AC853" s="241" t="str">
        <f t="shared" si="563"/>
        <v/>
      </c>
      <c r="AD853" s="241" t="str">
        <f t="shared" si="564"/>
        <v/>
      </c>
      <c r="AE853" s="241" t="str">
        <f t="shared" si="553"/>
        <v/>
      </c>
      <c r="AF853" s="241" t="str">
        <f t="shared" si="554"/>
        <v/>
      </c>
      <c r="AG853" s="241"/>
      <c r="AH853" s="242" t="str">
        <f t="shared" si="592"/>
        <v/>
      </c>
      <c r="AI853" s="242" t="str">
        <f t="shared" si="565"/>
        <v/>
      </c>
      <c r="BG853" s="245">
        <f t="shared" si="566"/>
        <v>0</v>
      </c>
      <c r="BH853" s="242">
        <f t="shared" si="567"/>
        <v>0</v>
      </c>
      <c r="BI853" s="242">
        <f t="shared" si="568"/>
        <v>0</v>
      </c>
      <c r="BJ853" s="242">
        <f t="shared" si="569"/>
        <v>0</v>
      </c>
      <c r="BK853" s="351">
        <f t="shared" si="570"/>
        <v>0</v>
      </c>
      <c r="BL853" s="246">
        <f t="shared" si="571"/>
        <v>0</v>
      </c>
      <c r="BM853" s="243">
        <f t="shared" si="572"/>
        <v>0</v>
      </c>
      <c r="BN853" s="243">
        <f t="shared" si="573"/>
        <v>0</v>
      </c>
      <c r="BO853" s="247">
        <f t="shared" si="574"/>
        <v>0</v>
      </c>
      <c r="BP853" s="248">
        <f t="shared" si="575"/>
        <v>0</v>
      </c>
      <c r="BQ853" s="243">
        <f t="shared" si="576"/>
        <v>0</v>
      </c>
      <c r="BR853" s="243">
        <f t="shared" si="577"/>
        <v>0</v>
      </c>
      <c r="BS853" s="249">
        <f t="shared" si="578"/>
        <v>0</v>
      </c>
      <c r="BT853" s="255" t="str">
        <f t="shared" si="591"/>
        <v/>
      </c>
      <c r="BU853" s="350">
        <f t="shared" si="579"/>
        <v>0</v>
      </c>
      <c r="BV853" s="350">
        <f t="shared" si="580"/>
        <v>0</v>
      </c>
      <c r="BW853" s="350">
        <f t="shared" si="581"/>
        <v>0</v>
      </c>
      <c r="BX853" s="353">
        <f t="shared" si="582"/>
        <v>0</v>
      </c>
      <c r="BY853" s="246">
        <f t="shared" si="583"/>
        <v>0</v>
      </c>
      <c r="BZ853" s="243">
        <f t="shared" si="584"/>
        <v>0</v>
      </c>
      <c r="CA853" s="243">
        <f t="shared" si="585"/>
        <v>0</v>
      </c>
      <c r="CB853" s="247">
        <f t="shared" si="586"/>
        <v>0</v>
      </c>
      <c r="CC853" s="246">
        <f t="shared" si="587"/>
        <v>0</v>
      </c>
      <c r="CD853" s="243">
        <f t="shared" si="588"/>
        <v>0</v>
      </c>
      <c r="CE853" s="243">
        <f t="shared" si="589"/>
        <v>0</v>
      </c>
      <c r="CF853" s="243">
        <f t="shared" si="590"/>
        <v>0</v>
      </c>
    </row>
    <row r="854" spans="1:84" ht="20.100000000000001" customHeight="1" x14ac:dyDescent="0.15">
      <c r="A854" s="252">
        <f>IF(A853="",ROW()-3-COUNTBLANK($A$4:$A853),A853+1)</f>
        <v>851</v>
      </c>
      <c r="B854" s="253">
        <f>IF(A854="","",IF(B853="",ROW()-3-COUNTBLANK($B$4:$B853),B853+1))</f>
        <v>851</v>
      </c>
      <c r="C854" s="239" t="str">
        <f t="shared" si="555"/>
        <v>S</v>
      </c>
      <c r="D854" s="240"/>
      <c r="E854" s="241" t="str">
        <f>IF(D854="","",COUNTIF($D$4:D854,D854))</f>
        <v/>
      </c>
      <c r="F854" s="310" t="str">
        <f>IF(D854="","",VLOOKUP(D854,'様式A-2'!$B$10:$E$434,4,0))</f>
        <v/>
      </c>
      <c r="G854" s="241"/>
      <c r="H854" s="241"/>
      <c r="I854" s="241"/>
      <c r="J854" s="241"/>
      <c r="K854" s="241"/>
      <c r="L854" s="346"/>
      <c r="M854" s="346"/>
      <c r="N854" s="346"/>
      <c r="O854" s="346"/>
      <c r="P854" s="388"/>
      <c r="Q854" s="242">
        <f t="shared" si="556"/>
        <v>0</v>
      </c>
      <c r="R854" s="243">
        <f t="shared" si="557"/>
        <v>0</v>
      </c>
      <c r="S854" s="243" t="str">
        <f t="shared" si="558"/>
        <v/>
      </c>
      <c r="T854" s="241"/>
      <c r="U854" s="241" t="str">
        <f t="shared" si="559"/>
        <v/>
      </c>
      <c r="V854" s="241" t="str">
        <f t="shared" si="593"/>
        <v/>
      </c>
      <c r="W854" s="241"/>
      <c r="X854" s="241"/>
      <c r="Y854" s="241" t="str">
        <f t="shared" si="560"/>
        <v/>
      </c>
      <c r="Z854" s="241" t="str">
        <f t="shared" si="561"/>
        <v/>
      </c>
      <c r="AA854" s="241" t="str">
        <f t="shared" si="552"/>
        <v/>
      </c>
      <c r="AB854" s="241" t="str">
        <f t="shared" si="562"/>
        <v/>
      </c>
      <c r="AC854" s="241" t="str">
        <f t="shared" si="563"/>
        <v/>
      </c>
      <c r="AD854" s="241" t="str">
        <f t="shared" si="564"/>
        <v/>
      </c>
      <c r="AE854" s="241" t="str">
        <f t="shared" si="553"/>
        <v/>
      </c>
      <c r="AF854" s="241" t="str">
        <f t="shared" si="554"/>
        <v/>
      </c>
      <c r="AG854" s="241"/>
      <c r="AH854" s="242" t="str">
        <f t="shared" si="592"/>
        <v/>
      </c>
      <c r="AI854" s="242" t="str">
        <f t="shared" si="565"/>
        <v/>
      </c>
      <c r="BG854" s="245">
        <f t="shared" si="566"/>
        <v>0</v>
      </c>
      <c r="BH854" s="242">
        <f t="shared" si="567"/>
        <v>0</v>
      </c>
      <c r="BI854" s="242">
        <f t="shared" si="568"/>
        <v>0</v>
      </c>
      <c r="BJ854" s="242">
        <f t="shared" si="569"/>
        <v>0</v>
      </c>
      <c r="BK854" s="351">
        <f t="shared" si="570"/>
        <v>0</v>
      </c>
      <c r="BL854" s="246">
        <f t="shared" si="571"/>
        <v>0</v>
      </c>
      <c r="BM854" s="243">
        <f t="shared" si="572"/>
        <v>0</v>
      </c>
      <c r="BN854" s="243">
        <f t="shared" si="573"/>
        <v>0</v>
      </c>
      <c r="BO854" s="247">
        <f t="shared" si="574"/>
        <v>0</v>
      </c>
      <c r="BP854" s="248">
        <f t="shared" si="575"/>
        <v>0</v>
      </c>
      <c r="BQ854" s="243">
        <f t="shared" si="576"/>
        <v>0</v>
      </c>
      <c r="BR854" s="243">
        <f t="shared" si="577"/>
        <v>0</v>
      </c>
      <c r="BS854" s="249">
        <f t="shared" si="578"/>
        <v>0</v>
      </c>
      <c r="BT854" s="255" t="str">
        <f t="shared" si="591"/>
        <v/>
      </c>
      <c r="BU854" s="350">
        <f t="shared" si="579"/>
        <v>0</v>
      </c>
      <c r="BV854" s="350">
        <f t="shared" si="580"/>
        <v>0</v>
      </c>
      <c r="BW854" s="350">
        <f t="shared" si="581"/>
        <v>0</v>
      </c>
      <c r="BX854" s="353">
        <f t="shared" si="582"/>
        <v>0</v>
      </c>
      <c r="BY854" s="246">
        <f t="shared" si="583"/>
        <v>0</v>
      </c>
      <c r="BZ854" s="243">
        <f t="shared" si="584"/>
        <v>0</v>
      </c>
      <c r="CA854" s="243">
        <f t="shared" si="585"/>
        <v>0</v>
      </c>
      <c r="CB854" s="247">
        <f t="shared" si="586"/>
        <v>0</v>
      </c>
      <c r="CC854" s="246">
        <f t="shared" si="587"/>
        <v>0</v>
      </c>
      <c r="CD854" s="243">
        <f t="shared" si="588"/>
        <v>0</v>
      </c>
      <c r="CE854" s="243">
        <f t="shared" si="589"/>
        <v>0</v>
      </c>
      <c r="CF854" s="243">
        <f t="shared" si="590"/>
        <v>0</v>
      </c>
    </row>
    <row r="855" spans="1:84" ht="20.100000000000001" customHeight="1" x14ac:dyDescent="0.15">
      <c r="A855" s="252">
        <f>IF(A854="",ROW()-3-COUNTBLANK($A$4:$A854),A854+1)</f>
        <v>852</v>
      </c>
      <c r="B855" s="253">
        <f>IF(A855="","",IF(B854="",ROW()-3-COUNTBLANK($B$4:$B854),B854+1))</f>
        <v>852</v>
      </c>
      <c r="C855" s="239" t="str">
        <f t="shared" si="555"/>
        <v>S</v>
      </c>
      <c r="D855" s="240"/>
      <c r="E855" s="241" t="str">
        <f>IF(D855="","",COUNTIF($D$4:D855,D855))</f>
        <v/>
      </c>
      <c r="F855" s="310" t="str">
        <f>IF(D855="","",VLOOKUP(D855,'様式A-2'!$B$10:$E$434,4,0))</f>
        <v/>
      </c>
      <c r="G855" s="241"/>
      <c r="H855" s="241"/>
      <c r="I855" s="241"/>
      <c r="J855" s="241"/>
      <c r="K855" s="241"/>
      <c r="L855" s="346"/>
      <c r="M855" s="346"/>
      <c r="N855" s="346"/>
      <c r="O855" s="346"/>
      <c r="P855" s="388"/>
      <c r="Q855" s="242">
        <f t="shared" si="556"/>
        <v>0</v>
      </c>
      <c r="R855" s="243">
        <f t="shared" si="557"/>
        <v>0</v>
      </c>
      <c r="S855" s="243" t="str">
        <f t="shared" si="558"/>
        <v/>
      </c>
      <c r="T855" s="241"/>
      <c r="U855" s="241" t="str">
        <f t="shared" si="559"/>
        <v/>
      </c>
      <c r="V855" s="241" t="str">
        <f t="shared" si="593"/>
        <v/>
      </c>
      <c r="W855" s="241"/>
      <c r="X855" s="241"/>
      <c r="Y855" s="241" t="str">
        <f t="shared" si="560"/>
        <v/>
      </c>
      <c r="Z855" s="241" t="str">
        <f t="shared" si="561"/>
        <v/>
      </c>
      <c r="AA855" s="241" t="str">
        <f t="shared" si="552"/>
        <v/>
      </c>
      <c r="AB855" s="241" t="str">
        <f t="shared" si="562"/>
        <v/>
      </c>
      <c r="AC855" s="241" t="str">
        <f t="shared" si="563"/>
        <v/>
      </c>
      <c r="AD855" s="241" t="str">
        <f t="shared" si="564"/>
        <v/>
      </c>
      <c r="AE855" s="241" t="str">
        <f t="shared" si="553"/>
        <v/>
      </c>
      <c r="AF855" s="241" t="str">
        <f t="shared" si="554"/>
        <v/>
      </c>
      <c r="AG855" s="241"/>
      <c r="AH855" s="242" t="str">
        <f t="shared" si="592"/>
        <v/>
      </c>
      <c r="AI855" s="242" t="str">
        <f t="shared" si="565"/>
        <v/>
      </c>
      <c r="BG855" s="245">
        <f t="shared" si="566"/>
        <v>0</v>
      </c>
      <c r="BH855" s="242">
        <f t="shared" si="567"/>
        <v>0</v>
      </c>
      <c r="BI855" s="242">
        <f t="shared" si="568"/>
        <v>0</v>
      </c>
      <c r="BJ855" s="242">
        <f t="shared" si="569"/>
        <v>0</v>
      </c>
      <c r="BK855" s="351">
        <f t="shared" si="570"/>
        <v>0</v>
      </c>
      <c r="BL855" s="246">
        <f t="shared" si="571"/>
        <v>0</v>
      </c>
      <c r="BM855" s="243">
        <f t="shared" si="572"/>
        <v>0</v>
      </c>
      <c r="BN855" s="243">
        <f t="shared" si="573"/>
        <v>0</v>
      </c>
      <c r="BO855" s="247">
        <f t="shared" si="574"/>
        <v>0</v>
      </c>
      <c r="BP855" s="248">
        <f t="shared" si="575"/>
        <v>0</v>
      </c>
      <c r="BQ855" s="243">
        <f t="shared" si="576"/>
        <v>0</v>
      </c>
      <c r="BR855" s="243">
        <f t="shared" si="577"/>
        <v>0</v>
      </c>
      <c r="BS855" s="249">
        <f t="shared" si="578"/>
        <v>0</v>
      </c>
      <c r="BT855" s="255" t="str">
        <f t="shared" si="591"/>
        <v/>
      </c>
      <c r="BU855" s="350">
        <f t="shared" si="579"/>
        <v>0</v>
      </c>
      <c r="BV855" s="350">
        <f t="shared" si="580"/>
        <v>0</v>
      </c>
      <c r="BW855" s="350">
        <f t="shared" si="581"/>
        <v>0</v>
      </c>
      <c r="BX855" s="353">
        <f t="shared" si="582"/>
        <v>0</v>
      </c>
      <c r="BY855" s="246">
        <f t="shared" si="583"/>
        <v>0</v>
      </c>
      <c r="BZ855" s="243">
        <f t="shared" si="584"/>
        <v>0</v>
      </c>
      <c r="CA855" s="243">
        <f t="shared" si="585"/>
        <v>0</v>
      </c>
      <c r="CB855" s="247">
        <f t="shared" si="586"/>
        <v>0</v>
      </c>
      <c r="CC855" s="246">
        <f t="shared" si="587"/>
        <v>0</v>
      </c>
      <c r="CD855" s="243">
        <f t="shared" si="588"/>
        <v>0</v>
      </c>
      <c r="CE855" s="243">
        <f t="shared" si="589"/>
        <v>0</v>
      </c>
      <c r="CF855" s="243">
        <f t="shared" si="590"/>
        <v>0</v>
      </c>
    </row>
    <row r="856" spans="1:84" ht="20.100000000000001" customHeight="1" x14ac:dyDescent="0.15">
      <c r="A856" s="252">
        <f>IF(A855="",ROW()-3-COUNTBLANK($A$4:$A855),A855+1)</f>
        <v>853</v>
      </c>
      <c r="B856" s="253">
        <f>IF(A856="","",IF(B855="",ROW()-3-COUNTBLANK($B$4:$B855),B855+1))</f>
        <v>853</v>
      </c>
      <c r="C856" s="239" t="str">
        <f t="shared" si="555"/>
        <v>S</v>
      </c>
      <c r="D856" s="240"/>
      <c r="E856" s="241" t="str">
        <f>IF(D856="","",COUNTIF($D$4:D856,D856))</f>
        <v/>
      </c>
      <c r="F856" s="310" t="str">
        <f>IF(D856="","",VLOOKUP(D856,'様式A-2'!$B$10:$E$434,4,0))</f>
        <v/>
      </c>
      <c r="G856" s="241"/>
      <c r="H856" s="241"/>
      <c r="I856" s="241"/>
      <c r="J856" s="241"/>
      <c r="K856" s="241"/>
      <c r="L856" s="346"/>
      <c r="M856" s="346"/>
      <c r="N856" s="346"/>
      <c r="O856" s="346"/>
      <c r="P856" s="388"/>
      <c r="Q856" s="242">
        <f t="shared" si="556"/>
        <v>0</v>
      </c>
      <c r="R856" s="243">
        <f t="shared" si="557"/>
        <v>0</v>
      </c>
      <c r="S856" s="243" t="str">
        <f t="shared" si="558"/>
        <v/>
      </c>
      <c r="T856" s="241"/>
      <c r="U856" s="241" t="str">
        <f t="shared" si="559"/>
        <v/>
      </c>
      <c r="V856" s="241" t="str">
        <f t="shared" si="593"/>
        <v/>
      </c>
      <c r="W856" s="241"/>
      <c r="X856" s="241"/>
      <c r="Y856" s="241" t="str">
        <f t="shared" si="560"/>
        <v/>
      </c>
      <c r="Z856" s="241" t="str">
        <f t="shared" si="561"/>
        <v/>
      </c>
      <c r="AA856" s="241" t="str">
        <f t="shared" si="552"/>
        <v/>
      </c>
      <c r="AB856" s="241" t="str">
        <f t="shared" si="562"/>
        <v/>
      </c>
      <c r="AC856" s="241" t="str">
        <f t="shared" si="563"/>
        <v/>
      </c>
      <c r="AD856" s="241" t="str">
        <f t="shared" si="564"/>
        <v/>
      </c>
      <c r="AE856" s="241" t="str">
        <f t="shared" si="553"/>
        <v/>
      </c>
      <c r="AF856" s="241" t="str">
        <f t="shared" si="554"/>
        <v/>
      </c>
      <c r="AG856" s="241"/>
      <c r="AH856" s="242" t="str">
        <f t="shared" si="592"/>
        <v/>
      </c>
      <c r="AI856" s="242" t="str">
        <f t="shared" si="565"/>
        <v/>
      </c>
      <c r="BG856" s="245">
        <f t="shared" si="566"/>
        <v>0</v>
      </c>
      <c r="BH856" s="242">
        <f t="shared" si="567"/>
        <v>0</v>
      </c>
      <c r="BI856" s="242">
        <f t="shared" si="568"/>
        <v>0</v>
      </c>
      <c r="BJ856" s="242">
        <f t="shared" si="569"/>
        <v>0</v>
      </c>
      <c r="BK856" s="351">
        <f t="shared" si="570"/>
        <v>0</v>
      </c>
      <c r="BL856" s="246">
        <f t="shared" si="571"/>
        <v>0</v>
      </c>
      <c r="BM856" s="243">
        <f t="shared" si="572"/>
        <v>0</v>
      </c>
      <c r="BN856" s="243">
        <f t="shared" si="573"/>
        <v>0</v>
      </c>
      <c r="BO856" s="247">
        <f t="shared" si="574"/>
        <v>0</v>
      </c>
      <c r="BP856" s="248">
        <f t="shared" si="575"/>
        <v>0</v>
      </c>
      <c r="BQ856" s="243">
        <f t="shared" si="576"/>
        <v>0</v>
      </c>
      <c r="BR856" s="243">
        <f t="shared" si="577"/>
        <v>0</v>
      </c>
      <c r="BS856" s="249">
        <f t="shared" si="578"/>
        <v>0</v>
      </c>
      <c r="BT856" s="255" t="str">
        <f t="shared" si="591"/>
        <v/>
      </c>
      <c r="BU856" s="350">
        <f t="shared" si="579"/>
        <v>0</v>
      </c>
      <c r="BV856" s="350">
        <f t="shared" si="580"/>
        <v>0</v>
      </c>
      <c r="BW856" s="350">
        <f t="shared" si="581"/>
        <v>0</v>
      </c>
      <c r="BX856" s="353">
        <f t="shared" si="582"/>
        <v>0</v>
      </c>
      <c r="BY856" s="246">
        <f t="shared" si="583"/>
        <v>0</v>
      </c>
      <c r="BZ856" s="243">
        <f t="shared" si="584"/>
        <v>0</v>
      </c>
      <c r="CA856" s="243">
        <f t="shared" si="585"/>
        <v>0</v>
      </c>
      <c r="CB856" s="247">
        <f t="shared" si="586"/>
        <v>0</v>
      </c>
      <c r="CC856" s="246">
        <f t="shared" si="587"/>
        <v>0</v>
      </c>
      <c r="CD856" s="243">
        <f t="shared" si="588"/>
        <v>0</v>
      </c>
      <c r="CE856" s="243">
        <f t="shared" si="589"/>
        <v>0</v>
      </c>
      <c r="CF856" s="243">
        <f t="shared" si="590"/>
        <v>0</v>
      </c>
    </row>
    <row r="857" spans="1:84" ht="20.100000000000001" customHeight="1" x14ac:dyDescent="0.15">
      <c r="A857" s="252">
        <f>IF(A856="",ROW()-3-COUNTBLANK($A$4:$A856),A856+1)</f>
        <v>854</v>
      </c>
      <c r="B857" s="253">
        <f>IF(A857="","",IF(B856="",ROW()-3-COUNTBLANK($B$4:$B856),B856+1))</f>
        <v>854</v>
      </c>
      <c r="C857" s="239" t="str">
        <f t="shared" si="555"/>
        <v>S</v>
      </c>
      <c r="D857" s="240"/>
      <c r="E857" s="241" t="str">
        <f>IF(D857="","",COUNTIF($D$4:D857,D857))</f>
        <v/>
      </c>
      <c r="F857" s="310" t="str">
        <f>IF(D857="","",VLOOKUP(D857,'様式A-2'!$B$10:$E$434,4,0))</f>
        <v/>
      </c>
      <c r="G857" s="241"/>
      <c r="H857" s="241"/>
      <c r="I857" s="241"/>
      <c r="J857" s="241"/>
      <c r="K857" s="241"/>
      <c r="L857" s="346"/>
      <c r="M857" s="346"/>
      <c r="N857" s="346"/>
      <c r="O857" s="346"/>
      <c r="P857" s="388"/>
      <c r="Q857" s="242">
        <f t="shared" si="556"/>
        <v>0</v>
      </c>
      <c r="R857" s="243">
        <f t="shared" si="557"/>
        <v>0</v>
      </c>
      <c r="S857" s="243" t="str">
        <f t="shared" si="558"/>
        <v/>
      </c>
      <c r="T857" s="241"/>
      <c r="U857" s="241" t="str">
        <f t="shared" si="559"/>
        <v/>
      </c>
      <c r="V857" s="241" t="str">
        <f t="shared" si="593"/>
        <v/>
      </c>
      <c r="W857" s="241"/>
      <c r="X857" s="241"/>
      <c r="Y857" s="241" t="str">
        <f t="shared" si="560"/>
        <v/>
      </c>
      <c r="Z857" s="241" t="str">
        <f t="shared" si="561"/>
        <v/>
      </c>
      <c r="AA857" s="241" t="str">
        <f t="shared" si="552"/>
        <v/>
      </c>
      <c r="AB857" s="241" t="str">
        <f t="shared" si="562"/>
        <v/>
      </c>
      <c r="AC857" s="241" t="str">
        <f t="shared" si="563"/>
        <v/>
      </c>
      <c r="AD857" s="241" t="str">
        <f t="shared" si="564"/>
        <v/>
      </c>
      <c r="AE857" s="241" t="str">
        <f t="shared" si="553"/>
        <v/>
      </c>
      <c r="AF857" s="241" t="str">
        <f t="shared" si="554"/>
        <v/>
      </c>
      <c r="AG857" s="241"/>
      <c r="AH857" s="242" t="str">
        <f t="shared" si="592"/>
        <v/>
      </c>
      <c r="AI857" s="242" t="str">
        <f t="shared" si="565"/>
        <v/>
      </c>
      <c r="BG857" s="245">
        <f t="shared" si="566"/>
        <v>0</v>
      </c>
      <c r="BH857" s="242">
        <f t="shared" si="567"/>
        <v>0</v>
      </c>
      <c r="BI857" s="242">
        <f t="shared" si="568"/>
        <v>0</v>
      </c>
      <c r="BJ857" s="242">
        <f t="shared" si="569"/>
        <v>0</v>
      </c>
      <c r="BK857" s="351">
        <f t="shared" si="570"/>
        <v>0</v>
      </c>
      <c r="BL857" s="246">
        <f t="shared" si="571"/>
        <v>0</v>
      </c>
      <c r="BM857" s="243">
        <f t="shared" si="572"/>
        <v>0</v>
      </c>
      <c r="BN857" s="243">
        <f t="shared" si="573"/>
        <v>0</v>
      </c>
      <c r="BO857" s="247">
        <f t="shared" si="574"/>
        <v>0</v>
      </c>
      <c r="BP857" s="248">
        <f t="shared" si="575"/>
        <v>0</v>
      </c>
      <c r="BQ857" s="243">
        <f t="shared" si="576"/>
        <v>0</v>
      </c>
      <c r="BR857" s="243">
        <f t="shared" si="577"/>
        <v>0</v>
      </c>
      <c r="BS857" s="249">
        <f t="shared" si="578"/>
        <v>0</v>
      </c>
      <c r="BT857" s="255" t="str">
        <f t="shared" si="591"/>
        <v/>
      </c>
      <c r="BU857" s="350">
        <f t="shared" si="579"/>
        <v>0</v>
      </c>
      <c r="BV857" s="350">
        <f t="shared" si="580"/>
        <v>0</v>
      </c>
      <c r="BW857" s="350">
        <f t="shared" si="581"/>
        <v>0</v>
      </c>
      <c r="BX857" s="353">
        <f t="shared" si="582"/>
        <v>0</v>
      </c>
      <c r="BY857" s="246">
        <f t="shared" si="583"/>
        <v>0</v>
      </c>
      <c r="BZ857" s="243">
        <f t="shared" si="584"/>
        <v>0</v>
      </c>
      <c r="CA857" s="243">
        <f t="shared" si="585"/>
        <v>0</v>
      </c>
      <c r="CB857" s="247">
        <f t="shared" si="586"/>
        <v>0</v>
      </c>
      <c r="CC857" s="246">
        <f t="shared" si="587"/>
        <v>0</v>
      </c>
      <c r="CD857" s="243">
        <f t="shared" si="588"/>
        <v>0</v>
      </c>
      <c r="CE857" s="243">
        <f t="shared" si="589"/>
        <v>0</v>
      </c>
      <c r="CF857" s="243">
        <f t="shared" si="590"/>
        <v>0</v>
      </c>
    </row>
    <row r="858" spans="1:84" ht="20.100000000000001" customHeight="1" x14ac:dyDescent="0.15">
      <c r="A858" s="252">
        <f>IF(A857="",ROW()-3-COUNTBLANK($A$4:$A857),A857+1)</f>
        <v>855</v>
      </c>
      <c r="B858" s="253">
        <f>IF(A858="","",IF(B857="",ROW()-3-COUNTBLANK($B$4:$B857),B857+1))</f>
        <v>855</v>
      </c>
      <c r="C858" s="239" t="str">
        <f t="shared" si="555"/>
        <v>S</v>
      </c>
      <c r="D858" s="240"/>
      <c r="E858" s="241" t="str">
        <f>IF(D858="","",COUNTIF($D$4:D858,D858))</f>
        <v/>
      </c>
      <c r="F858" s="310" t="str">
        <f>IF(D858="","",VLOOKUP(D858,'様式A-2'!$B$10:$E$434,4,0))</f>
        <v/>
      </c>
      <c r="G858" s="241"/>
      <c r="H858" s="241"/>
      <c r="I858" s="241"/>
      <c r="J858" s="241"/>
      <c r="K858" s="241"/>
      <c r="L858" s="346"/>
      <c r="M858" s="346"/>
      <c r="N858" s="346"/>
      <c r="O858" s="346"/>
      <c r="P858" s="388"/>
      <c r="Q858" s="242">
        <f t="shared" si="556"/>
        <v>0</v>
      </c>
      <c r="R858" s="243">
        <f t="shared" si="557"/>
        <v>0</v>
      </c>
      <c r="S858" s="243" t="str">
        <f t="shared" si="558"/>
        <v/>
      </c>
      <c r="T858" s="241"/>
      <c r="U858" s="241" t="str">
        <f t="shared" si="559"/>
        <v/>
      </c>
      <c r="V858" s="241" t="str">
        <f t="shared" si="593"/>
        <v/>
      </c>
      <c r="W858" s="241"/>
      <c r="X858" s="241"/>
      <c r="Y858" s="241" t="str">
        <f t="shared" si="560"/>
        <v/>
      </c>
      <c r="Z858" s="241" t="str">
        <f t="shared" si="561"/>
        <v/>
      </c>
      <c r="AA858" s="241" t="str">
        <f t="shared" si="552"/>
        <v/>
      </c>
      <c r="AB858" s="241" t="str">
        <f t="shared" si="562"/>
        <v/>
      </c>
      <c r="AC858" s="241" t="str">
        <f t="shared" si="563"/>
        <v/>
      </c>
      <c r="AD858" s="241" t="str">
        <f t="shared" si="564"/>
        <v/>
      </c>
      <c r="AE858" s="241" t="str">
        <f t="shared" si="553"/>
        <v/>
      </c>
      <c r="AF858" s="241" t="str">
        <f t="shared" si="554"/>
        <v/>
      </c>
      <c r="AG858" s="241"/>
      <c r="AH858" s="242" t="str">
        <f t="shared" si="592"/>
        <v/>
      </c>
      <c r="AI858" s="242" t="str">
        <f t="shared" si="565"/>
        <v/>
      </c>
      <c r="BG858" s="245">
        <f t="shared" si="566"/>
        <v>0</v>
      </c>
      <c r="BH858" s="242">
        <f t="shared" si="567"/>
        <v>0</v>
      </c>
      <c r="BI858" s="242">
        <f t="shared" si="568"/>
        <v>0</v>
      </c>
      <c r="BJ858" s="242">
        <f t="shared" si="569"/>
        <v>0</v>
      </c>
      <c r="BK858" s="351">
        <f t="shared" si="570"/>
        <v>0</v>
      </c>
      <c r="BL858" s="246">
        <f t="shared" si="571"/>
        <v>0</v>
      </c>
      <c r="BM858" s="243">
        <f t="shared" si="572"/>
        <v>0</v>
      </c>
      <c r="BN858" s="243">
        <f t="shared" si="573"/>
        <v>0</v>
      </c>
      <c r="BO858" s="247">
        <f t="shared" si="574"/>
        <v>0</v>
      </c>
      <c r="BP858" s="248">
        <f t="shared" si="575"/>
        <v>0</v>
      </c>
      <c r="BQ858" s="243">
        <f t="shared" si="576"/>
        <v>0</v>
      </c>
      <c r="BR858" s="243">
        <f t="shared" si="577"/>
        <v>0</v>
      </c>
      <c r="BS858" s="249">
        <f t="shared" si="578"/>
        <v>0</v>
      </c>
      <c r="BT858" s="255" t="str">
        <f t="shared" si="591"/>
        <v/>
      </c>
      <c r="BU858" s="350">
        <f t="shared" si="579"/>
        <v>0</v>
      </c>
      <c r="BV858" s="350">
        <f t="shared" si="580"/>
        <v>0</v>
      </c>
      <c r="BW858" s="350">
        <f t="shared" si="581"/>
        <v>0</v>
      </c>
      <c r="BX858" s="353">
        <f t="shared" si="582"/>
        <v>0</v>
      </c>
      <c r="BY858" s="246">
        <f t="shared" si="583"/>
        <v>0</v>
      </c>
      <c r="BZ858" s="243">
        <f t="shared" si="584"/>
        <v>0</v>
      </c>
      <c r="CA858" s="243">
        <f t="shared" si="585"/>
        <v>0</v>
      </c>
      <c r="CB858" s="247">
        <f t="shared" si="586"/>
        <v>0</v>
      </c>
      <c r="CC858" s="246">
        <f t="shared" si="587"/>
        <v>0</v>
      </c>
      <c r="CD858" s="243">
        <f t="shared" si="588"/>
        <v>0</v>
      </c>
      <c r="CE858" s="243">
        <f t="shared" si="589"/>
        <v>0</v>
      </c>
      <c r="CF858" s="243">
        <f t="shared" si="590"/>
        <v>0</v>
      </c>
    </row>
    <row r="859" spans="1:84" ht="20.100000000000001" customHeight="1" x14ac:dyDescent="0.15">
      <c r="A859" s="252">
        <f>IF(A858="",ROW()-3-COUNTBLANK($A$4:$A858),A858+1)</f>
        <v>856</v>
      </c>
      <c r="B859" s="253">
        <f>IF(A859="","",IF(B858="",ROW()-3-COUNTBLANK($B$4:$B858),B858+1))</f>
        <v>856</v>
      </c>
      <c r="C859" s="239" t="str">
        <f t="shared" si="555"/>
        <v>S</v>
      </c>
      <c r="D859" s="240"/>
      <c r="E859" s="241" t="str">
        <f>IF(D859="","",COUNTIF($D$4:D859,D859))</f>
        <v/>
      </c>
      <c r="F859" s="310" t="str">
        <f>IF(D859="","",VLOOKUP(D859,'様式A-2'!$B$10:$E$434,4,0))</f>
        <v/>
      </c>
      <c r="G859" s="241"/>
      <c r="H859" s="241"/>
      <c r="I859" s="241"/>
      <c r="J859" s="241"/>
      <c r="K859" s="241"/>
      <c r="L859" s="346"/>
      <c r="M859" s="346"/>
      <c r="N859" s="346"/>
      <c r="O859" s="346"/>
      <c r="P859" s="388"/>
      <c r="Q859" s="242">
        <f t="shared" si="556"/>
        <v>0</v>
      </c>
      <c r="R859" s="243">
        <f t="shared" si="557"/>
        <v>0</v>
      </c>
      <c r="S859" s="243" t="str">
        <f t="shared" si="558"/>
        <v/>
      </c>
      <c r="T859" s="241"/>
      <c r="U859" s="241" t="str">
        <f t="shared" si="559"/>
        <v/>
      </c>
      <c r="V859" s="241" t="str">
        <f t="shared" si="593"/>
        <v/>
      </c>
      <c r="W859" s="241"/>
      <c r="X859" s="241"/>
      <c r="Y859" s="241" t="str">
        <f t="shared" si="560"/>
        <v/>
      </c>
      <c r="Z859" s="241" t="str">
        <f t="shared" si="561"/>
        <v/>
      </c>
      <c r="AA859" s="241" t="str">
        <f t="shared" si="552"/>
        <v/>
      </c>
      <c r="AB859" s="241" t="str">
        <f t="shared" si="562"/>
        <v/>
      </c>
      <c r="AC859" s="241" t="str">
        <f t="shared" si="563"/>
        <v/>
      </c>
      <c r="AD859" s="241" t="str">
        <f t="shared" si="564"/>
        <v/>
      </c>
      <c r="AE859" s="241" t="str">
        <f t="shared" si="553"/>
        <v/>
      </c>
      <c r="AF859" s="241" t="str">
        <f t="shared" si="554"/>
        <v/>
      </c>
      <c r="AG859" s="241"/>
      <c r="AH859" s="242" t="str">
        <f t="shared" si="592"/>
        <v/>
      </c>
      <c r="AI859" s="242" t="str">
        <f t="shared" si="565"/>
        <v/>
      </c>
      <c r="BG859" s="245">
        <f t="shared" si="566"/>
        <v>0</v>
      </c>
      <c r="BH859" s="242">
        <f t="shared" si="567"/>
        <v>0</v>
      </c>
      <c r="BI859" s="242">
        <f t="shared" si="568"/>
        <v>0</v>
      </c>
      <c r="BJ859" s="242">
        <f t="shared" si="569"/>
        <v>0</v>
      </c>
      <c r="BK859" s="351">
        <f t="shared" si="570"/>
        <v>0</v>
      </c>
      <c r="BL859" s="246">
        <f t="shared" si="571"/>
        <v>0</v>
      </c>
      <c r="BM859" s="243">
        <f t="shared" si="572"/>
        <v>0</v>
      </c>
      <c r="BN859" s="243">
        <f t="shared" si="573"/>
        <v>0</v>
      </c>
      <c r="BO859" s="247">
        <f t="shared" si="574"/>
        <v>0</v>
      </c>
      <c r="BP859" s="248">
        <f t="shared" si="575"/>
        <v>0</v>
      </c>
      <c r="BQ859" s="243">
        <f t="shared" si="576"/>
        <v>0</v>
      </c>
      <c r="BR859" s="243">
        <f t="shared" si="577"/>
        <v>0</v>
      </c>
      <c r="BS859" s="249">
        <f t="shared" si="578"/>
        <v>0</v>
      </c>
      <c r="BT859" s="255" t="str">
        <f t="shared" si="591"/>
        <v/>
      </c>
      <c r="BU859" s="350">
        <f t="shared" si="579"/>
        <v>0</v>
      </c>
      <c r="BV859" s="350">
        <f t="shared" si="580"/>
        <v>0</v>
      </c>
      <c r="BW859" s="350">
        <f t="shared" si="581"/>
        <v>0</v>
      </c>
      <c r="BX859" s="353">
        <f t="shared" si="582"/>
        <v>0</v>
      </c>
      <c r="BY859" s="246">
        <f t="shared" si="583"/>
        <v>0</v>
      </c>
      <c r="BZ859" s="243">
        <f t="shared" si="584"/>
        <v>0</v>
      </c>
      <c r="CA859" s="243">
        <f t="shared" si="585"/>
        <v>0</v>
      </c>
      <c r="CB859" s="247">
        <f t="shared" si="586"/>
        <v>0</v>
      </c>
      <c r="CC859" s="246">
        <f t="shared" si="587"/>
        <v>0</v>
      </c>
      <c r="CD859" s="243">
        <f t="shared" si="588"/>
        <v>0</v>
      </c>
      <c r="CE859" s="243">
        <f t="shared" si="589"/>
        <v>0</v>
      </c>
      <c r="CF859" s="243">
        <f t="shared" si="590"/>
        <v>0</v>
      </c>
    </row>
    <row r="860" spans="1:84" ht="20.100000000000001" customHeight="1" x14ac:dyDescent="0.15">
      <c r="A860" s="252">
        <f>IF(A859="",ROW()-3-COUNTBLANK($A$4:$A859),A859+1)</f>
        <v>857</v>
      </c>
      <c r="B860" s="253">
        <f>IF(A860="","",IF(B859="",ROW()-3-COUNTBLANK($B$4:$B859),B859+1))</f>
        <v>857</v>
      </c>
      <c r="C860" s="239" t="str">
        <f t="shared" si="555"/>
        <v>S</v>
      </c>
      <c r="D860" s="240"/>
      <c r="E860" s="241" t="str">
        <f>IF(D860="","",COUNTIF($D$4:D860,D860))</f>
        <v/>
      </c>
      <c r="F860" s="310" t="str">
        <f>IF(D860="","",VLOOKUP(D860,'様式A-2'!$B$10:$E$434,4,0))</f>
        <v/>
      </c>
      <c r="G860" s="241"/>
      <c r="H860" s="241"/>
      <c r="I860" s="241"/>
      <c r="J860" s="241"/>
      <c r="K860" s="241"/>
      <c r="L860" s="346"/>
      <c r="M860" s="346"/>
      <c r="N860" s="346"/>
      <c r="O860" s="346"/>
      <c r="P860" s="388"/>
      <c r="Q860" s="242">
        <f t="shared" si="556"/>
        <v>0</v>
      </c>
      <c r="R860" s="243">
        <f t="shared" si="557"/>
        <v>0</v>
      </c>
      <c r="S860" s="243" t="str">
        <f t="shared" si="558"/>
        <v/>
      </c>
      <c r="T860" s="241"/>
      <c r="U860" s="241" t="str">
        <f t="shared" si="559"/>
        <v/>
      </c>
      <c r="V860" s="241" t="str">
        <f t="shared" si="593"/>
        <v/>
      </c>
      <c r="W860" s="241"/>
      <c r="X860" s="241"/>
      <c r="Y860" s="241" t="str">
        <f t="shared" si="560"/>
        <v/>
      </c>
      <c r="Z860" s="241" t="str">
        <f t="shared" si="561"/>
        <v/>
      </c>
      <c r="AA860" s="241" t="str">
        <f t="shared" si="552"/>
        <v/>
      </c>
      <c r="AB860" s="241" t="str">
        <f t="shared" si="562"/>
        <v/>
      </c>
      <c r="AC860" s="241" t="str">
        <f t="shared" si="563"/>
        <v/>
      </c>
      <c r="AD860" s="241" t="str">
        <f t="shared" si="564"/>
        <v/>
      </c>
      <c r="AE860" s="241" t="str">
        <f t="shared" si="553"/>
        <v/>
      </c>
      <c r="AF860" s="241" t="str">
        <f t="shared" si="554"/>
        <v/>
      </c>
      <c r="AG860" s="241"/>
      <c r="AH860" s="242" t="str">
        <f t="shared" si="592"/>
        <v/>
      </c>
      <c r="AI860" s="242" t="str">
        <f t="shared" si="565"/>
        <v/>
      </c>
      <c r="BG860" s="245">
        <f t="shared" si="566"/>
        <v>0</v>
      </c>
      <c r="BH860" s="242">
        <f t="shared" si="567"/>
        <v>0</v>
      </c>
      <c r="BI860" s="242">
        <f t="shared" si="568"/>
        <v>0</v>
      </c>
      <c r="BJ860" s="242">
        <f t="shared" si="569"/>
        <v>0</v>
      </c>
      <c r="BK860" s="351">
        <f t="shared" si="570"/>
        <v>0</v>
      </c>
      <c r="BL860" s="246">
        <f t="shared" si="571"/>
        <v>0</v>
      </c>
      <c r="BM860" s="243">
        <f t="shared" si="572"/>
        <v>0</v>
      </c>
      <c r="BN860" s="243">
        <f t="shared" si="573"/>
        <v>0</v>
      </c>
      <c r="BO860" s="247">
        <f t="shared" si="574"/>
        <v>0</v>
      </c>
      <c r="BP860" s="248">
        <f t="shared" si="575"/>
        <v>0</v>
      </c>
      <c r="BQ860" s="243">
        <f t="shared" si="576"/>
        <v>0</v>
      </c>
      <c r="BR860" s="243">
        <f t="shared" si="577"/>
        <v>0</v>
      </c>
      <c r="BS860" s="249">
        <f t="shared" si="578"/>
        <v>0</v>
      </c>
      <c r="BT860" s="255" t="str">
        <f t="shared" si="591"/>
        <v/>
      </c>
      <c r="BU860" s="350">
        <f t="shared" si="579"/>
        <v>0</v>
      </c>
      <c r="BV860" s="350">
        <f t="shared" si="580"/>
        <v>0</v>
      </c>
      <c r="BW860" s="350">
        <f t="shared" si="581"/>
        <v>0</v>
      </c>
      <c r="BX860" s="353">
        <f t="shared" si="582"/>
        <v>0</v>
      </c>
      <c r="BY860" s="246">
        <f t="shared" si="583"/>
        <v>0</v>
      </c>
      <c r="BZ860" s="243">
        <f t="shared" si="584"/>
        <v>0</v>
      </c>
      <c r="CA860" s="243">
        <f t="shared" si="585"/>
        <v>0</v>
      </c>
      <c r="CB860" s="247">
        <f t="shared" si="586"/>
        <v>0</v>
      </c>
      <c r="CC860" s="246">
        <f t="shared" si="587"/>
        <v>0</v>
      </c>
      <c r="CD860" s="243">
        <f t="shared" si="588"/>
        <v>0</v>
      </c>
      <c r="CE860" s="243">
        <f t="shared" si="589"/>
        <v>0</v>
      </c>
      <c r="CF860" s="243">
        <f t="shared" si="590"/>
        <v>0</v>
      </c>
    </row>
    <row r="861" spans="1:84" ht="20.100000000000001" customHeight="1" x14ac:dyDescent="0.15">
      <c r="A861" s="252">
        <f>IF(A860="",ROW()-3-COUNTBLANK($A$4:$A860),A860+1)</f>
        <v>858</v>
      </c>
      <c r="B861" s="253">
        <f>IF(A861="","",IF(B860="",ROW()-3-COUNTBLANK($B$4:$B860),B860+1))</f>
        <v>858</v>
      </c>
      <c r="C861" s="239" t="str">
        <f t="shared" si="555"/>
        <v>S</v>
      </c>
      <c r="D861" s="240"/>
      <c r="E861" s="241" t="str">
        <f>IF(D861="","",COUNTIF($D$4:D861,D861))</f>
        <v/>
      </c>
      <c r="F861" s="310" t="str">
        <f>IF(D861="","",VLOOKUP(D861,'様式A-2'!$B$10:$E$434,4,0))</f>
        <v/>
      </c>
      <c r="G861" s="241"/>
      <c r="H861" s="241"/>
      <c r="I861" s="241"/>
      <c r="J861" s="241"/>
      <c r="K861" s="241"/>
      <c r="L861" s="346"/>
      <c r="M861" s="346"/>
      <c r="N861" s="346"/>
      <c r="O861" s="346"/>
      <c r="P861" s="388"/>
      <c r="Q861" s="242">
        <f t="shared" si="556"/>
        <v>0</v>
      </c>
      <c r="R861" s="243">
        <f t="shared" si="557"/>
        <v>0</v>
      </c>
      <c r="S861" s="243" t="str">
        <f t="shared" si="558"/>
        <v/>
      </c>
      <c r="T861" s="241"/>
      <c r="U861" s="241" t="str">
        <f t="shared" si="559"/>
        <v/>
      </c>
      <c r="V861" s="241" t="str">
        <f t="shared" si="593"/>
        <v/>
      </c>
      <c r="W861" s="241"/>
      <c r="X861" s="241"/>
      <c r="Y861" s="241" t="str">
        <f t="shared" si="560"/>
        <v/>
      </c>
      <c r="Z861" s="241" t="str">
        <f t="shared" si="561"/>
        <v/>
      </c>
      <c r="AA861" s="241" t="str">
        <f t="shared" si="552"/>
        <v/>
      </c>
      <c r="AB861" s="241" t="str">
        <f t="shared" si="562"/>
        <v/>
      </c>
      <c r="AC861" s="241" t="str">
        <f t="shared" si="563"/>
        <v/>
      </c>
      <c r="AD861" s="241" t="str">
        <f t="shared" si="564"/>
        <v/>
      </c>
      <c r="AE861" s="241" t="str">
        <f t="shared" si="553"/>
        <v/>
      </c>
      <c r="AF861" s="241" t="str">
        <f t="shared" si="554"/>
        <v/>
      </c>
      <c r="AG861" s="241"/>
      <c r="AH861" s="242" t="str">
        <f t="shared" si="592"/>
        <v/>
      </c>
      <c r="AI861" s="242" t="str">
        <f t="shared" si="565"/>
        <v/>
      </c>
      <c r="BG861" s="245">
        <f t="shared" si="566"/>
        <v>0</v>
      </c>
      <c r="BH861" s="242">
        <f t="shared" si="567"/>
        <v>0</v>
      </c>
      <c r="BI861" s="242">
        <f t="shared" si="568"/>
        <v>0</v>
      </c>
      <c r="BJ861" s="242">
        <f t="shared" si="569"/>
        <v>0</v>
      </c>
      <c r="BK861" s="351">
        <f t="shared" si="570"/>
        <v>0</v>
      </c>
      <c r="BL861" s="246">
        <f t="shared" si="571"/>
        <v>0</v>
      </c>
      <c r="BM861" s="243">
        <f t="shared" si="572"/>
        <v>0</v>
      </c>
      <c r="BN861" s="243">
        <f t="shared" si="573"/>
        <v>0</v>
      </c>
      <c r="BO861" s="247">
        <f t="shared" si="574"/>
        <v>0</v>
      </c>
      <c r="BP861" s="248">
        <f t="shared" si="575"/>
        <v>0</v>
      </c>
      <c r="BQ861" s="243">
        <f t="shared" si="576"/>
        <v>0</v>
      </c>
      <c r="BR861" s="243">
        <f t="shared" si="577"/>
        <v>0</v>
      </c>
      <c r="BS861" s="249">
        <f t="shared" si="578"/>
        <v>0</v>
      </c>
      <c r="BT861" s="255" t="str">
        <f t="shared" si="591"/>
        <v/>
      </c>
      <c r="BU861" s="350">
        <f t="shared" si="579"/>
        <v>0</v>
      </c>
      <c r="BV861" s="350">
        <f t="shared" si="580"/>
        <v>0</v>
      </c>
      <c r="BW861" s="350">
        <f t="shared" si="581"/>
        <v>0</v>
      </c>
      <c r="BX861" s="353">
        <f t="shared" si="582"/>
        <v>0</v>
      </c>
      <c r="BY861" s="246">
        <f t="shared" si="583"/>
        <v>0</v>
      </c>
      <c r="BZ861" s="243">
        <f t="shared" si="584"/>
        <v>0</v>
      </c>
      <c r="CA861" s="243">
        <f t="shared" si="585"/>
        <v>0</v>
      </c>
      <c r="CB861" s="247">
        <f t="shared" si="586"/>
        <v>0</v>
      </c>
      <c r="CC861" s="246">
        <f t="shared" si="587"/>
        <v>0</v>
      </c>
      <c r="CD861" s="243">
        <f t="shared" si="588"/>
        <v>0</v>
      </c>
      <c r="CE861" s="243">
        <f t="shared" si="589"/>
        <v>0</v>
      </c>
      <c r="CF861" s="243">
        <f t="shared" si="590"/>
        <v>0</v>
      </c>
    </row>
    <row r="862" spans="1:84" ht="20.100000000000001" customHeight="1" x14ac:dyDescent="0.15">
      <c r="A862" s="252">
        <f>IF(A861="",ROW()-3-COUNTBLANK($A$4:$A861),A861+1)</f>
        <v>859</v>
      </c>
      <c r="B862" s="253">
        <f>IF(A862="","",IF(B861="",ROW()-3-COUNTBLANK($B$4:$B861),B861+1))</f>
        <v>859</v>
      </c>
      <c r="C862" s="239" t="str">
        <f t="shared" si="555"/>
        <v>S</v>
      </c>
      <c r="D862" s="240"/>
      <c r="E862" s="241" t="str">
        <f>IF(D862="","",COUNTIF($D$4:D862,D862))</f>
        <v/>
      </c>
      <c r="F862" s="310" t="str">
        <f>IF(D862="","",VLOOKUP(D862,'様式A-2'!$B$10:$E$434,4,0))</f>
        <v/>
      </c>
      <c r="G862" s="241"/>
      <c r="H862" s="241"/>
      <c r="I862" s="241"/>
      <c r="J862" s="241"/>
      <c r="K862" s="241"/>
      <c r="L862" s="346"/>
      <c r="M862" s="346"/>
      <c r="N862" s="346"/>
      <c r="O862" s="346"/>
      <c r="P862" s="388"/>
      <c r="Q862" s="242">
        <f t="shared" si="556"/>
        <v>0</v>
      </c>
      <c r="R862" s="243">
        <f t="shared" si="557"/>
        <v>0</v>
      </c>
      <c r="S862" s="243" t="str">
        <f t="shared" si="558"/>
        <v/>
      </c>
      <c r="T862" s="241"/>
      <c r="U862" s="241" t="str">
        <f t="shared" si="559"/>
        <v/>
      </c>
      <c r="V862" s="241" t="str">
        <f t="shared" si="593"/>
        <v/>
      </c>
      <c r="W862" s="241"/>
      <c r="X862" s="241"/>
      <c r="Y862" s="241" t="str">
        <f t="shared" si="560"/>
        <v/>
      </c>
      <c r="Z862" s="241" t="str">
        <f t="shared" si="561"/>
        <v/>
      </c>
      <c r="AA862" s="241" t="str">
        <f t="shared" si="552"/>
        <v/>
      </c>
      <c r="AB862" s="241" t="str">
        <f t="shared" si="562"/>
        <v/>
      </c>
      <c r="AC862" s="241" t="str">
        <f t="shared" si="563"/>
        <v/>
      </c>
      <c r="AD862" s="241" t="str">
        <f t="shared" si="564"/>
        <v/>
      </c>
      <c r="AE862" s="241" t="str">
        <f t="shared" si="553"/>
        <v/>
      </c>
      <c r="AF862" s="241" t="str">
        <f t="shared" si="554"/>
        <v/>
      </c>
      <c r="AG862" s="241"/>
      <c r="AH862" s="242" t="str">
        <f t="shared" si="592"/>
        <v/>
      </c>
      <c r="AI862" s="242" t="str">
        <f t="shared" si="565"/>
        <v/>
      </c>
      <c r="BG862" s="245">
        <f t="shared" si="566"/>
        <v>0</v>
      </c>
      <c r="BH862" s="242">
        <f t="shared" si="567"/>
        <v>0</v>
      </c>
      <c r="BI862" s="242">
        <f t="shared" si="568"/>
        <v>0</v>
      </c>
      <c r="BJ862" s="242">
        <f t="shared" si="569"/>
        <v>0</v>
      </c>
      <c r="BK862" s="351">
        <f t="shared" si="570"/>
        <v>0</v>
      </c>
      <c r="BL862" s="246">
        <f t="shared" si="571"/>
        <v>0</v>
      </c>
      <c r="BM862" s="243">
        <f t="shared" si="572"/>
        <v>0</v>
      </c>
      <c r="BN862" s="243">
        <f t="shared" si="573"/>
        <v>0</v>
      </c>
      <c r="BO862" s="247">
        <f t="shared" si="574"/>
        <v>0</v>
      </c>
      <c r="BP862" s="248">
        <f t="shared" si="575"/>
        <v>0</v>
      </c>
      <c r="BQ862" s="243">
        <f t="shared" si="576"/>
        <v>0</v>
      </c>
      <c r="BR862" s="243">
        <f t="shared" si="577"/>
        <v>0</v>
      </c>
      <c r="BS862" s="249">
        <f t="shared" si="578"/>
        <v>0</v>
      </c>
      <c r="BT862" s="255" t="str">
        <f t="shared" si="591"/>
        <v/>
      </c>
      <c r="BU862" s="350">
        <f t="shared" si="579"/>
        <v>0</v>
      </c>
      <c r="BV862" s="350">
        <f t="shared" si="580"/>
        <v>0</v>
      </c>
      <c r="BW862" s="350">
        <f t="shared" si="581"/>
        <v>0</v>
      </c>
      <c r="BX862" s="353">
        <f t="shared" si="582"/>
        <v>0</v>
      </c>
      <c r="BY862" s="246">
        <f t="shared" si="583"/>
        <v>0</v>
      </c>
      <c r="BZ862" s="243">
        <f t="shared" si="584"/>
        <v>0</v>
      </c>
      <c r="CA862" s="243">
        <f t="shared" si="585"/>
        <v>0</v>
      </c>
      <c r="CB862" s="247">
        <f t="shared" si="586"/>
        <v>0</v>
      </c>
      <c r="CC862" s="246">
        <f t="shared" si="587"/>
        <v>0</v>
      </c>
      <c r="CD862" s="243">
        <f t="shared" si="588"/>
        <v>0</v>
      </c>
      <c r="CE862" s="243">
        <f t="shared" si="589"/>
        <v>0</v>
      </c>
      <c r="CF862" s="243">
        <f t="shared" si="590"/>
        <v>0</v>
      </c>
    </row>
    <row r="863" spans="1:84" ht="20.100000000000001" customHeight="1" x14ac:dyDescent="0.15">
      <c r="A863" s="252">
        <f>IF(A862="",ROW()-3-COUNTBLANK($A$4:$A862),A862+1)</f>
        <v>860</v>
      </c>
      <c r="B863" s="253">
        <f>IF(A863="","",IF(B862="",ROW()-3-COUNTBLANK($B$4:$B862),B862+1))</f>
        <v>860</v>
      </c>
      <c r="C863" s="239" t="str">
        <f t="shared" si="555"/>
        <v>S</v>
      </c>
      <c r="D863" s="240"/>
      <c r="E863" s="241" t="str">
        <f>IF(D863="","",COUNTIF($D$4:D863,D863))</f>
        <v/>
      </c>
      <c r="F863" s="310" t="str">
        <f>IF(D863="","",VLOOKUP(D863,'様式A-2'!$B$10:$E$434,4,0))</f>
        <v/>
      </c>
      <c r="G863" s="241"/>
      <c r="H863" s="241"/>
      <c r="I863" s="241"/>
      <c r="J863" s="241"/>
      <c r="K863" s="241"/>
      <c r="L863" s="346"/>
      <c r="M863" s="346"/>
      <c r="N863" s="346"/>
      <c r="O863" s="346"/>
      <c r="P863" s="388"/>
      <c r="Q863" s="242">
        <f t="shared" si="556"/>
        <v>0</v>
      </c>
      <c r="R863" s="243">
        <f t="shared" si="557"/>
        <v>0</v>
      </c>
      <c r="S863" s="243" t="str">
        <f t="shared" si="558"/>
        <v/>
      </c>
      <c r="T863" s="241"/>
      <c r="U863" s="241" t="str">
        <f t="shared" si="559"/>
        <v/>
      </c>
      <c r="V863" s="241" t="str">
        <f t="shared" si="593"/>
        <v/>
      </c>
      <c r="W863" s="241"/>
      <c r="X863" s="241"/>
      <c r="Y863" s="241" t="str">
        <f t="shared" si="560"/>
        <v/>
      </c>
      <c r="Z863" s="241" t="str">
        <f t="shared" si="561"/>
        <v/>
      </c>
      <c r="AA863" s="241" t="str">
        <f t="shared" si="552"/>
        <v/>
      </c>
      <c r="AB863" s="241" t="str">
        <f t="shared" si="562"/>
        <v/>
      </c>
      <c r="AC863" s="241" t="str">
        <f t="shared" si="563"/>
        <v/>
      </c>
      <c r="AD863" s="241" t="str">
        <f t="shared" si="564"/>
        <v/>
      </c>
      <c r="AE863" s="241" t="str">
        <f t="shared" si="553"/>
        <v/>
      </c>
      <c r="AF863" s="241" t="str">
        <f t="shared" si="554"/>
        <v/>
      </c>
      <c r="AG863" s="241"/>
      <c r="AH863" s="242" t="str">
        <f t="shared" si="592"/>
        <v/>
      </c>
      <c r="AI863" s="242" t="str">
        <f t="shared" si="565"/>
        <v/>
      </c>
      <c r="BG863" s="245">
        <f t="shared" si="566"/>
        <v>0</v>
      </c>
      <c r="BH863" s="242">
        <f t="shared" si="567"/>
        <v>0</v>
      </c>
      <c r="BI863" s="242">
        <f t="shared" si="568"/>
        <v>0</v>
      </c>
      <c r="BJ863" s="242">
        <f t="shared" si="569"/>
        <v>0</v>
      </c>
      <c r="BK863" s="351">
        <f t="shared" si="570"/>
        <v>0</v>
      </c>
      <c r="BL863" s="246">
        <f t="shared" si="571"/>
        <v>0</v>
      </c>
      <c r="BM863" s="243">
        <f t="shared" si="572"/>
        <v>0</v>
      </c>
      <c r="BN863" s="243">
        <f t="shared" si="573"/>
        <v>0</v>
      </c>
      <c r="BO863" s="247">
        <f t="shared" si="574"/>
        <v>0</v>
      </c>
      <c r="BP863" s="248">
        <f t="shared" si="575"/>
        <v>0</v>
      </c>
      <c r="BQ863" s="243">
        <f t="shared" si="576"/>
        <v>0</v>
      </c>
      <c r="BR863" s="243">
        <f t="shared" si="577"/>
        <v>0</v>
      </c>
      <c r="BS863" s="249">
        <f t="shared" si="578"/>
        <v>0</v>
      </c>
      <c r="BT863" s="255" t="str">
        <f t="shared" si="591"/>
        <v/>
      </c>
      <c r="BU863" s="350">
        <f t="shared" si="579"/>
        <v>0</v>
      </c>
      <c r="BV863" s="350">
        <f t="shared" si="580"/>
        <v>0</v>
      </c>
      <c r="BW863" s="350">
        <f t="shared" si="581"/>
        <v>0</v>
      </c>
      <c r="BX863" s="353">
        <f t="shared" si="582"/>
        <v>0</v>
      </c>
      <c r="BY863" s="246">
        <f t="shared" si="583"/>
        <v>0</v>
      </c>
      <c r="BZ863" s="243">
        <f t="shared" si="584"/>
        <v>0</v>
      </c>
      <c r="CA863" s="243">
        <f t="shared" si="585"/>
        <v>0</v>
      </c>
      <c r="CB863" s="247">
        <f t="shared" si="586"/>
        <v>0</v>
      </c>
      <c r="CC863" s="246">
        <f t="shared" si="587"/>
        <v>0</v>
      </c>
      <c r="CD863" s="243">
        <f t="shared" si="588"/>
        <v>0</v>
      </c>
      <c r="CE863" s="243">
        <f t="shared" si="589"/>
        <v>0</v>
      </c>
      <c r="CF863" s="243">
        <f t="shared" si="590"/>
        <v>0</v>
      </c>
    </row>
    <row r="864" spans="1:84" ht="20.100000000000001" customHeight="1" x14ac:dyDescent="0.15">
      <c r="A864" s="252">
        <f>IF(A863="",ROW()-3-COUNTBLANK($A$4:$A863),A863+1)</f>
        <v>861</v>
      </c>
      <c r="B864" s="253">
        <f>IF(A864="","",IF(B863="",ROW()-3-COUNTBLANK($B$4:$B863),B863+1))</f>
        <v>861</v>
      </c>
      <c r="C864" s="239" t="str">
        <f t="shared" si="555"/>
        <v>S</v>
      </c>
      <c r="D864" s="240"/>
      <c r="E864" s="241" t="str">
        <f>IF(D864="","",COUNTIF($D$4:D864,D864))</f>
        <v/>
      </c>
      <c r="F864" s="310" t="str">
        <f>IF(D864="","",VLOOKUP(D864,'様式A-2'!$B$10:$E$434,4,0))</f>
        <v/>
      </c>
      <c r="G864" s="241"/>
      <c r="H864" s="241"/>
      <c r="I864" s="241"/>
      <c r="J864" s="241"/>
      <c r="K864" s="241"/>
      <c r="L864" s="346"/>
      <c r="M864" s="346"/>
      <c r="N864" s="346"/>
      <c r="O864" s="346"/>
      <c r="P864" s="388"/>
      <c r="Q864" s="242">
        <f t="shared" si="556"/>
        <v>0</v>
      </c>
      <c r="R864" s="243">
        <f t="shared" si="557"/>
        <v>0</v>
      </c>
      <c r="S864" s="243" t="str">
        <f t="shared" si="558"/>
        <v/>
      </c>
      <c r="T864" s="241"/>
      <c r="U864" s="241" t="str">
        <f t="shared" si="559"/>
        <v/>
      </c>
      <c r="V864" s="241" t="str">
        <f t="shared" si="593"/>
        <v/>
      </c>
      <c r="W864" s="241"/>
      <c r="X864" s="241"/>
      <c r="Y864" s="241" t="str">
        <f t="shared" si="560"/>
        <v/>
      </c>
      <c r="Z864" s="241" t="str">
        <f t="shared" si="561"/>
        <v/>
      </c>
      <c r="AA864" s="241" t="str">
        <f t="shared" si="552"/>
        <v/>
      </c>
      <c r="AB864" s="241" t="str">
        <f t="shared" si="562"/>
        <v/>
      </c>
      <c r="AC864" s="241" t="str">
        <f t="shared" si="563"/>
        <v/>
      </c>
      <c r="AD864" s="241" t="str">
        <f t="shared" si="564"/>
        <v/>
      </c>
      <c r="AE864" s="241" t="str">
        <f t="shared" si="553"/>
        <v/>
      </c>
      <c r="AF864" s="241" t="str">
        <f t="shared" si="554"/>
        <v/>
      </c>
      <c r="AG864" s="241"/>
      <c r="AH864" s="242" t="str">
        <f t="shared" si="592"/>
        <v/>
      </c>
      <c r="AI864" s="242" t="str">
        <f t="shared" si="565"/>
        <v/>
      </c>
      <c r="BG864" s="245">
        <f t="shared" si="566"/>
        <v>0</v>
      </c>
      <c r="BH864" s="242">
        <f t="shared" si="567"/>
        <v>0</v>
      </c>
      <c r="BI864" s="242">
        <f t="shared" si="568"/>
        <v>0</v>
      </c>
      <c r="BJ864" s="242">
        <f t="shared" si="569"/>
        <v>0</v>
      </c>
      <c r="BK864" s="351">
        <f t="shared" si="570"/>
        <v>0</v>
      </c>
      <c r="BL864" s="246">
        <f t="shared" si="571"/>
        <v>0</v>
      </c>
      <c r="BM864" s="243">
        <f t="shared" si="572"/>
        <v>0</v>
      </c>
      <c r="BN864" s="243">
        <f t="shared" si="573"/>
        <v>0</v>
      </c>
      <c r="BO864" s="247">
        <f t="shared" si="574"/>
        <v>0</v>
      </c>
      <c r="BP864" s="248">
        <f t="shared" si="575"/>
        <v>0</v>
      </c>
      <c r="BQ864" s="243">
        <f t="shared" si="576"/>
        <v>0</v>
      </c>
      <c r="BR864" s="243">
        <f t="shared" si="577"/>
        <v>0</v>
      </c>
      <c r="BS864" s="249">
        <f t="shared" si="578"/>
        <v>0</v>
      </c>
      <c r="BT864" s="255" t="str">
        <f t="shared" si="591"/>
        <v/>
      </c>
      <c r="BU864" s="350">
        <f t="shared" si="579"/>
        <v>0</v>
      </c>
      <c r="BV864" s="350">
        <f t="shared" si="580"/>
        <v>0</v>
      </c>
      <c r="BW864" s="350">
        <f t="shared" si="581"/>
        <v>0</v>
      </c>
      <c r="BX864" s="353">
        <f t="shared" si="582"/>
        <v>0</v>
      </c>
      <c r="BY864" s="246">
        <f t="shared" si="583"/>
        <v>0</v>
      </c>
      <c r="BZ864" s="243">
        <f t="shared" si="584"/>
        <v>0</v>
      </c>
      <c r="CA864" s="243">
        <f t="shared" si="585"/>
        <v>0</v>
      </c>
      <c r="CB864" s="247">
        <f t="shared" si="586"/>
        <v>0</v>
      </c>
      <c r="CC864" s="246">
        <f t="shared" si="587"/>
        <v>0</v>
      </c>
      <c r="CD864" s="243">
        <f t="shared" si="588"/>
        <v>0</v>
      </c>
      <c r="CE864" s="243">
        <f t="shared" si="589"/>
        <v>0</v>
      </c>
      <c r="CF864" s="243">
        <f t="shared" si="590"/>
        <v>0</v>
      </c>
    </row>
    <row r="865" spans="1:84" ht="20.100000000000001" customHeight="1" x14ac:dyDescent="0.15">
      <c r="A865" s="252">
        <f>IF(A864="",ROW()-3-COUNTBLANK($A$4:$A864),A864+1)</f>
        <v>862</v>
      </c>
      <c r="B865" s="253">
        <f>IF(A865="","",IF(B864="",ROW()-3-COUNTBLANK($B$4:$B864),B864+1))</f>
        <v>862</v>
      </c>
      <c r="C865" s="239" t="str">
        <f t="shared" si="555"/>
        <v>S</v>
      </c>
      <c r="D865" s="240"/>
      <c r="E865" s="241" t="str">
        <f>IF(D865="","",COUNTIF($D$4:D865,D865))</f>
        <v/>
      </c>
      <c r="F865" s="310" t="str">
        <f>IF(D865="","",VLOOKUP(D865,'様式A-2'!$B$10:$E$434,4,0))</f>
        <v/>
      </c>
      <c r="G865" s="241"/>
      <c r="H865" s="241"/>
      <c r="I865" s="241"/>
      <c r="J865" s="241"/>
      <c r="K865" s="241"/>
      <c r="L865" s="346"/>
      <c r="M865" s="346"/>
      <c r="N865" s="346"/>
      <c r="O865" s="346"/>
      <c r="P865" s="388"/>
      <c r="Q865" s="242">
        <f t="shared" si="556"/>
        <v>0</v>
      </c>
      <c r="R865" s="243">
        <f t="shared" si="557"/>
        <v>0</v>
      </c>
      <c r="S865" s="243" t="str">
        <f t="shared" si="558"/>
        <v/>
      </c>
      <c r="T865" s="241"/>
      <c r="U865" s="241" t="str">
        <f t="shared" si="559"/>
        <v/>
      </c>
      <c r="V865" s="241" t="str">
        <f t="shared" si="593"/>
        <v/>
      </c>
      <c r="W865" s="241"/>
      <c r="X865" s="241"/>
      <c r="Y865" s="241" t="str">
        <f t="shared" si="560"/>
        <v/>
      </c>
      <c r="Z865" s="241" t="str">
        <f t="shared" si="561"/>
        <v/>
      </c>
      <c r="AA865" s="241" t="str">
        <f t="shared" si="552"/>
        <v/>
      </c>
      <c r="AB865" s="241" t="str">
        <f t="shared" si="562"/>
        <v/>
      </c>
      <c r="AC865" s="241" t="str">
        <f t="shared" si="563"/>
        <v/>
      </c>
      <c r="AD865" s="241" t="str">
        <f t="shared" si="564"/>
        <v/>
      </c>
      <c r="AE865" s="241" t="str">
        <f t="shared" si="553"/>
        <v/>
      </c>
      <c r="AF865" s="241" t="str">
        <f t="shared" si="554"/>
        <v/>
      </c>
      <c r="AG865" s="241"/>
      <c r="AH865" s="242" t="str">
        <f t="shared" si="592"/>
        <v/>
      </c>
      <c r="AI865" s="242" t="str">
        <f t="shared" si="565"/>
        <v/>
      </c>
      <c r="BG865" s="245">
        <f t="shared" si="566"/>
        <v>0</v>
      </c>
      <c r="BH865" s="242">
        <f t="shared" si="567"/>
        <v>0</v>
      </c>
      <c r="BI865" s="242">
        <f t="shared" si="568"/>
        <v>0</v>
      </c>
      <c r="BJ865" s="242">
        <f t="shared" si="569"/>
        <v>0</v>
      </c>
      <c r="BK865" s="351">
        <f t="shared" si="570"/>
        <v>0</v>
      </c>
      <c r="BL865" s="246">
        <f t="shared" si="571"/>
        <v>0</v>
      </c>
      <c r="BM865" s="243">
        <f t="shared" si="572"/>
        <v>0</v>
      </c>
      <c r="BN865" s="243">
        <f t="shared" si="573"/>
        <v>0</v>
      </c>
      <c r="BO865" s="247">
        <f t="shared" si="574"/>
        <v>0</v>
      </c>
      <c r="BP865" s="248">
        <f t="shared" si="575"/>
        <v>0</v>
      </c>
      <c r="BQ865" s="243">
        <f t="shared" si="576"/>
        <v>0</v>
      </c>
      <c r="BR865" s="243">
        <f t="shared" si="577"/>
        <v>0</v>
      </c>
      <c r="BS865" s="249">
        <f t="shared" si="578"/>
        <v>0</v>
      </c>
      <c r="BT865" s="255" t="str">
        <f t="shared" si="591"/>
        <v/>
      </c>
      <c r="BU865" s="350">
        <f t="shared" si="579"/>
        <v>0</v>
      </c>
      <c r="BV865" s="350">
        <f t="shared" si="580"/>
        <v>0</v>
      </c>
      <c r="BW865" s="350">
        <f t="shared" si="581"/>
        <v>0</v>
      </c>
      <c r="BX865" s="353">
        <f t="shared" si="582"/>
        <v>0</v>
      </c>
      <c r="BY865" s="246">
        <f t="shared" si="583"/>
        <v>0</v>
      </c>
      <c r="BZ865" s="243">
        <f t="shared" si="584"/>
        <v>0</v>
      </c>
      <c r="CA865" s="243">
        <f t="shared" si="585"/>
        <v>0</v>
      </c>
      <c r="CB865" s="247">
        <f t="shared" si="586"/>
        <v>0</v>
      </c>
      <c r="CC865" s="246">
        <f t="shared" si="587"/>
        <v>0</v>
      </c>
      <c r="CD865" s="243">
        <f t="shared" si="588"/>
        <v>0</v>
      </c>
      <c r="CE865" s="243">
        <f t="shared" si="589"/>
        <v>0</v>
      </c>
      <c r="CF865" s="243">
        <f t="shared" si="590"/>
        <v>0</v>
      </c>
    </row>
    <row r="866" spans="1:84" ht="20.100000000000001" customHeight="1" x14ac:dyDescent="0.15">
      <c r="A866" s="252">
        <f>IF(A865="",ROW()-3-COUNTBLANK($A$4:$A865),A865+1)</f>
        <v>863</v>
      </c>
      <c r="B866" s="253">
        <f>IF(A866="","",IF(B865="",ROW()-3-COUNTBLANK($B$4:$B865),B865+1))</f>
        <v>863</v>
      </c>
      <c r="C866" s="239" t="str">
        <f t="shared" si="555"/>
        <v>S</v>
      </c>
      <c r="D866" s="240"/>
      <c r="E866" s="241" t="str">
        <f>IF(D866="","",COUNTIF($D$4:D866,D866))</f>
        <v/>
      </c>
      <c r="F866" s="310" t="str">
        <f>IF(D866="","",VLOOKUP(D866,'様式A-2'!$B$10:$E$434,4,0))</f>
        <v/>
      </c>
      <c r="G866" s="241"/>
      <c r="H866" s="241"/>
      <c r="I866" s="241"/>
      <c r="J866" s="241"/>
      <c r="K866" s="241"/>
      <c r="L866" s="346"/>
      <c r="M866" s="346"/>
      <c r="N866" s="346"/>
      <c r="O866" s="346"/>
      <c r="P866" s="388"/>
      <c r="Q866" s="242">
        <f t="shared" si="556"/>
        <v>0</v>
      </c>
      <c r="R866" s="243">
        <f t="shared" si="557"/>
        <v>0</v>
      </c>
      <c r="S866" s="243" t="str">
        <f t="shared" si="558"/>
        <v/>
      </c>
      <c r="T866" s="241"/>
      <c r="U866" s="241" t="str">
        <f t="shared" si="559"/>
        <v/>
      </c>
      <c r="V866" s="241" t="str">
        <f t="shared" si="593"/>
        <v/>
      </c>
      <c r="W866" s="241"/>
      <c r="X866" s="241"/>
      <c r="Y866" s="241" t="str">
        <f t="shared" si="560"/>
        <v/>
      </c>
      <c r="Z866" s="241" t="str">
        <f t="shared" si="561"/>
        <v/>
      </c>
      <c r="AA866" s="241" t="str">
        <f t="shared" si="552"/>
        <v/>
      </c>
      <c r="AB866" s="241" t="str">
        <f t="shared" si="562"/>
        <v/>
      </c>
      <c r="AC866" s="241" t="str">
        <f t="shared" si="563"/>
        <v/>
      </c>
      <c r="AD866" s="241" t="str">
        <f t="shared" si="564"/>
        <v/>
      </c>
      <c r="AE866" s="241" t="str">
        <f t="shared" si="553"/>
        <v/>
      </c>
      <c r="AF866" s="241" t="str">
        <f t="shared" si="554"/>
        <v/>
      </c>
      <c r="AG866" s="241"/>
      <c r="AH866" s="242" t="str">
        <f t="shared" si="592"/>
        <v/>
      </c>
      <c r="AI866" s="242" t="str">
        <f t="shared" si="565"/>
        <v/>
      </c>
      <c r="BG866" s="245">
        <f t="shared" si="566"/>
        <v>0</v>
      </c>
      <c r="BH866" s="242">
        <f t="shared" si="567"/>
        <v>0</v>
      </c>
      <c r="BI866" s="242">
        <f t="shared" si="568"/>
        <v>0</v>
      </c>
      <c r="BJ866" s="242">
        <f t="shared" si="569"/>
        <v>0</v>
      </c>
      <c r="BK866" s="351">
        <f t="shared" si="570"/>
        <v>0</v>
      </c>
      <c r="BL866" s="246">
        <f t="shared" si="571"/>
        <v>0</v>
      </c>
      <c r="BM866" s="243">
        <f t="shared" si="572"/>
        <v>0</v>
      </c>
      <c r="BN866" s="243">
        <f t="shared" si="573"/>
        <v>0</v>
      </c>
      <c r="BO866" s="247">
        <f t="shared" si="574"/>
        <v>0</v>
      </c>
      <c r="BP866" s="248">
        <f t="shared" si="575"/>
        <v>0</v>
      </c>
      <c r="BQ866" s="243">
        <f t="shared" si="576"/>
        <v>0</v>
      </c>
      <c r="BR866" s="243">
        <f t="shared" si="577"/>
        <v>0</v>
      </c>
      <c r="BS866" s="249">
        <f t="shared" si="578"/>
        <v>0</v>
      </c>
      <c r="BT866" s="255" t="str">
        <f t="shared" si="591"/>
        <v/>
      </c>
      <c r="BU866" s="350">
        <f t="shared" si="579"/>
        <v>0</v>
      </c>
      <c r="BV866" s="350">
        <f t="shared" si="580"/>
        <v>0</v>
      </c>
      <c r="BW866" s="350">
        <f t="shared" si="581"/>
        <v>0</v>
      </c>
      <c r="BX866" s="353">
        <f t="shared" si="582"/>
        <v>0</v>
      </c>
      <c r="BY866" s="246">
        <f t="shared" si="583"/>
        <v>0</v>
      </c>
      <c r="BZ866" s="243">
        <f t="shared" si="584"/>
        <v>0</v>
      </c>
      <c r="CA866" s="243">
        <f t="shared" si="585"/>
        <v>0</v>
      </c>
      <c r="CB866" s="247">
        <f t="shared" si="586"/>
        <v>0</v>
      </c>
      <c r="CC866" s="246">
        <f t="shared" si="587"/>
        <v>0</v>
      </c>
      <c r="CD866" s="243">
        <f t="shared" si="588"/>
        <v>0</v>
      </c>
      <c r="CE866" s="243">
        <f t="shared" si="589"/>
        <v>0</v>
      </c>
      <c r="CF866" s="243">
        <f t="shared" si="590"/>
        <v>0</v>
      </c>
    </row>
    <row r="867" spans="1:84" ht="20.100000000000001" customHeight="1" x14ac:dyDescent="0.15">
      <c r="A867" s="252">
        <f>IF(A866="",ROW()-3-COUNTBLANK($A$4:$A866),A866+1)</f>
        <v>864</v>
      </c>
      <c r="B867" s="253">
        <f>IF(A867="","",IF(B866="",ROW()-3-COUNTBLANK($B$4:$B866),B866+1))</f>
        <v>864</v>
      </c>
      <c r="C867" s="239" t="str">
        <f t="shared" si="555"/>
        <v>S</v>
      </c>
      <c r="D867" s="240"/>
      <c r="E867" s="241" t="str">
        <f>IF(D867="","",COUNTIF($D$4:D867,D867))</f>
        <v/>
      </c>
      <c r="F867" s="310" t="str">
        <f>IF(D867="","",VLOOKUP(D867,'様式A-2'!$B$10:$E$434,4,0))</f>
        <v/>
      </c>
      <c r="G867" s="241"/>
      <c r="H867" s="241"/>
      <c r="I867" s="241"/>
      <c r="J867" s="241"/>
      <c r="K867" s="241"/>
      <c r="L867" s="346"/>
      <c r="M867" s="346"/>
      <c r="N867" s="346"/>
      <c r="O867" s="346"/>
      <c r="P867" s="388"/>
      <c r="Q867" s="242">
        <f t="shared" si="556"/>
        <v>0</v>
      </c>
      <c r="R867" s="243">
        <f t="shared" si="557"/>
        <v>0</v>
      </c>
      <c r="S867" s="243" t="str">
        <f t="shared" si="558"/>
        <v/>
      </c>
      <c r="T867" s="241"/>
      <c r="U867" s="241" t="str">
        <f t="shared" si="559"/>
        <v/>
      </c>
      <c r="V867" s="241" t="str">
        <f t="shared" si="593"/>
        <v/>
      </c>
      <c r="W867" s="241"/>
      <c r="X867" s="241"/>
      <c r="Y867" s="241" t="str">
        <f t="shared" si="560"/>
        <v/>
      </c>
      <c r="Z867" s="241" t="str">
        <f t="shared" si="561"/>
        <v/>
      </c>
      <c r="AA867" s="241" t="str">
        <f t="shared" si="552"/>
        <v/>
      </c>
      <c r="AB867" s="241" t="str">
        <f t="shared" si="562"/>
        <v/>
      </c>
      <c r="AC867" s="241" t="str">
        <f t="shared" si="563"/>
        <v/>
      </c>
      <c r="AD867" s="241" t="str">
        <f t="shared" si="564"/>
        <v/>
      </c>
      <c r="AE867" s="241" t="str">
        <f t="shared" si="553"/>
        <v/>
      </c>
      <c r="AF867" s="241" t="str">
        <f t="shared" si="554"/>
        <v/>
      </c>
      <c r="AG867" s="241"/>
      <c r="AH867" s="242" t="str">
        <f t="shared" si="592"/>
        <v/>
      </c>
      <c r="AI867" s="242" t="str">
        <f t="shared" si="565"/>
        <v/>
      </c>
      <c r="BG867" s="245">
        <f t="shared" si="566"/>
        <v>0</v>
      </c>
      <c r="BH867" s="242">
        <f t="shared" si="567"/>
        <v>0</v>
      </c>
      <c r="BI867" s="242">
        <f t="shared" si="568"/>
        <v>0</v>
      </c>
      <c r="BJ867" s="242">
        <f t="shared" si="569"/>
        <v>0</v>
      </c>
      <c r="BK867" s="351">
        <f t="shared" si="570"/>
        <v>0</v>
      </c>
      <c r="BL867" s="246">
        <f t="shared" si="571"/>
        <v>0</v>
      </c>
      <c r="BM867" s="243">
        <f t="shared" si="572"/>
        <v>0</v>
      </c>
      <c r="BN867" s="243">
        <f t="shared" si="573"/>
        <v>0</v>
      </c>
      <c r="BO867" s="247">
        <f t="shared" si="574"/>
        <v>0</v>
      </c>
      <c r="BP867" s="248">
        <f t="shared" si="575"/>
        <v>0</v>
      </c>
      <c r="BQ867" s="243">
        <f t="shared" si="576"/>
        <v>0</v>
      </c>
      <c r="BR867" s="243">
        <f t="shared" si="577"/>
        <v>0</v>
      </c>
      <c r="BS867" s="249">
        <f t="shared" si="578"/>
        <v>0</v>
      </c>
      <c r="BT867" s="255" t="str">
        <f t="shared" si="591"/>
        <v/>
      </c>
      <c r="BU867" s="350">
        <f t="shared" si="579"/>
        <v>0</v>
      </c>
      <c r="BV867" s="350">
        <f t="shared" si="580"/>
        <v>0</v>
      </c>
      <c r="BW867" s="350">
        <f t="shared" si="581"/>
        <v>0</v>
      </c>
      <c r="BX867" s="353">
        <f t="shared" si="582"/>
        <v>0</v>
      </c>
      <c r="BY867" s="246">
        <f t="shared" si="583"/>
        <v>0</v>
      </c>
      <c r="BZ867" s="243">
        <f t="shared" si="584"/>
        <v>0</v>
      </c>
      <c r="CA867" s="243">
        <f t="shared" si="585"/>
        <v>0</v>
      </c>
      <c r="CB867" s="247">
        <f t="shared" si="586"/>
        <v>0</v>
      </c>
      <c r="CC867" s="246">
        <f t="shared" si="587"/>
        <v>0</v>
      </c>
      <c r="CD867" s="243">
        <f t="shared" si="588"/>
        <v>0</v>
      </c>
      <c r="CE867" s="243">
        <f t="shared" si="589"/>
        <v>0</v>
      </c>
      <c r="CF867" s="243">
        <f t="shared" si="590"/>
        <v>0</v>
      </c>
    </row>
    <row r="868" spans="1:84" ht="20.100000000000001" customHeight="1" x14ac:dyDescent="0.15">
      <c r="A868" s="252">
        <f>IF(A867="",ROW()-3-COUNTBLANK($A$4:$A867),A867+1)</f>
        <v>865</v>
      </c>
      <c r="B868" s="253">
        <f>IF(A868="","",IF(B867="",ROW()-3-COUNTBLANK($B$4:$B867),B867+1))</f>
        <v>865</v>
      </c>
      <c r="C868" s="239" t="str">
        <f t="shared" si="555"/>
        <v>S</v>
      </c>
      <c r="D868" s="240"/>
      <c r="E868" s="241" t="str">
        <f>IF(D868="","",COUNTIF($D$4:D868,D868))</f>
        <v/>
      </c>
      <c r="F868" s="310" t="str">
        <f>IF(D868="","",VLOOKUP(D868,'様式A-2'!$B$10:$E$434,4,0))</f>
        <v/>
      </c>
      <c r="G868" s="241"/>
      <c r="H868" s="241"/>
      <c r="I868" s="241"/>
      <c r="J868" s="241"/>
      <c r="K868" s="241"/>
      <c r="L868" s="346"/>
      <c r="M868" s="346"/>
      <c r="N868" s="346"/>
      <c r="O868" s="346"/>
      <c r="P868" s="388"/>
      <c r="Q868" s="242">
        <f t="shared" si="556"/>
        <v>0</v>
      </c>
      <c r="R868" s="243">
        <f t="shared" si="557"/>
        <v>0</v>
      </c>
      <c r="S868" s="243" t="str">
        <f t="shared" si="558"/>
        <v/>
      </c>
      <c r="T868" s="241"/>
      <c r="U868" s="241" t="str">
        <f t="shared" si="559"/>
        <v/>
      </c>
      <c r="V868" s="241" t="str">
        <f t="shared" si="593"/>
        <v/>
      </c>
      <c r="W868" s="241"/>
      <c r="X868" s="241"/>
      <c r="Y868" s="241" t="str">
        <f t="shared" si="560"/>
        <v/>
      </c>
      <c r="Z868" s="241" t="str">
        <f t="shared" si="561"/>
        <v/>
      </c>
      <c r="AA868" s="241" t="str">
        <f t="shared" si="552"/>
        <v/>
      </c>
      <c r="AB868" s="241" t="str">
        <f t="shared" si="562"/>
        <v/>
      </c>
      <c r="AC868" s="241" t="str">
        <f t="shared" si="563"/>
        <v/>
      </c>
      <c r="AD868" s="241" t="str">
        <f t="shared" si="564"/>
        <v/>
      </c>
      <c r="AE868" s="241" t="str">
        <f t="shared" si="553"/>
        <v/>
      </c>
      <c r="AF868" s="241" t="str">
        <f t="shared" si="554"/>
        <v/>
      </c>
      <c r="AG868" s="241"/>
      <c r="AH868" s="242" t="str">
        <f t="shared" si="592"/>
        <v/>
      </c>
      <c r="AI868" s="242" t="str">
        <f t="shared" si="565"/>
        <v/>
      </c>
      <c r="BG868" s="245">
        <f t="shared" si="566"/>
        <v>0</v>
      </c>
      <c r="BH868" s="242">
        <f t="shared" si="567"/>
        <v>0</v>
      </c>
      <c r="BI868" s="242">
        <f t="shared" si="568"/>
        <v>0</v>
      </c>
      <c r="BJ868" s="242">
        <f t="shared" si="569"/>
        <v>0</v>
      </c>
      <c r="BK868" s="351">
        <f t="shared" si="570"/>
        <v>0</v>
      </c>
      <c r="BL868" s="246">
        <f t="shared" si="571"/>
        <v>0</v>
      </c>
      <c r="BM868" s="243">
        <f t="shared" si="572"/>
        <v>0</v>
      </c>
      <c r="BN868" s="243">
        <f t="shared" si="573"/>
        <v>0</v>
      </c>
      <c r="BO868" s="247">
        <f t="shared" si="574"/>
        <v>0</v>
      </c>
      <c r="BP868" s="248">
        <f t="shared" si="575"/>
        <v>0</v>
      </c>
      <c r="BQ868" s="243">
        <f t="shared" si="576"/>
        <v>0</v>
      </c>
      <c r="BR868" s="243">
        <f t="shared" si="577"/>
        <v>0</v>
      </c>
      <c r="BS868" s="249">
        <f t="shared" si="578"/>
        <v>0</v>
      </c>
      <c r="BT868" s="255" t="str">
        <f t="shared" si="591"/>
        <v/>
      </c>
      <c r="BU868" s="350">
        <f t="shared" si="579"/>
        <v>0</v>
      </c>
      <c r="BV868" s="350">
        <f t="shared" si="580"/>
        <v>0</v>
      </c>
      <c r="BW868" s="350">
        <f t="shared" si="581"/>
        <v>0</v>
      </c>
      <c r="BX868" s="353">
        <f t="shared" si="582"/>
        <v>0</v>
      </c>
      <c r="BY868" s="246">
        <f t="shared" si="583"/>
        <v>0</v>
      </c>
      <c r="BZ868" s="243">
        <f t="shared" si="584"/>
        <v>0</v>
      </c>
      <c r="CA868" s="243">
        <f t="shared" si="585"/>
        <v>0</v>
      </c>
      <c r="CB868" s="247">
        <f t="shared" si="586"/>
        <v>0</v>
      </c>
      <c r="CC868" s="246">
        <f t="shared" si="587"/>
        <v>0</v>
      </c>
      <c r="CD868" s="243">
        <f t="shared" si="588"/>
        <v>0</v>
      </c>
      <c r="CE868" s="243">
        <f t="shared" si="589"/>
        <v>0</v>
      </c>
      <c r="CF868" s="243">
        <f t="shared" si="590"/>
        <v>0</v>
      </c>
    </row>
    <row r="869" spans="1:84" ht="20.100000000000001" customHeight="1" x14ac:dyDescent="0.15">
      <c r="A869" s="252">
        <f>IF(A868="",ROW()-3-COUNTBLANK($A$4:$A868),A868+1)</f>
        <v>866</v>
      </c>
      <c r="B869" s="253">
        <f>IF(A869="","",IF(B868="",ROW()-3-COUNTBLANK($B$4:$B868),B868+1))</f>
        <v>866</v>
      </c>
      <c r="C869" s="239" t="str">
        <f t="shared" si="555"/>
        <v>S</v>
      </c>
      <c r="D869" s="240"/>
      <c r="E869" s="241" t="str">
        <f>IF(D869="","",COUNTIF($D$4:D869,D869))</f>
        <v/>
      </c>
      <c r="F869" s="310" t="str">
        <f>IF(D869="","",VLOOKUP(D869,'様式A-2'!$B$10:$E$434,4,0))</f>
        <v/>
      </c>
      <c r="G869" s="241"/>
      <c r="H869" s="241"/>
      <c r="I869" s="241"/>
      <c r="J869" s="241"/>
      <c r="K869" s="241"/>
      <c r="L869" s="346"/>
      <c r="M869" s="346"/>
      <c r="N869" s="346"/>
      <c r="O869" s="346"/>
      <c r="P869" s="388"/>
      <c r="Q869" s="242">
        <f t="shared" si="556"/>
        <v>0</v>
      </c>
      <c r="R869" s="243">
        <f t="shared" si="557"/>
        <v>0</v>
      </c>
      <c r="S869" s="243" t="str">
        <f t="shared" si="558"/>
        <v/>
      </c>
      <c r="T869" s="241"/>
      <c r="U869" s="241" t="str">
        <f t="shared" si="559"/>
        <v/>
      </c>
      <c r="V869" s="241" t="str">
        <f t="shared" si="593"/>
        <v/>
      </c>
      <c r="W869" s="241"/>
      <c r="X869" s="241"/>
      <c r="Y869" s="241" t="str">
        <f t="shared" si="560"/>
        <v/>
      </c>
      <c r="Z869" s="241" t="str">
        <f t="shared" si="561"/>
        <v/>
      </c>
      <c r="AA869" s="241" t="str">
        <f t="shared" si="552"/>
        <v/>
      </c>
      <c r="AB869" s="241" t="str">
        <f t="shared" si="562"/>
        <v/>
      </c>
      <c r="AC869" s="241" t="str">
        <f t="shared" si="563"/>
        <v/>
      </c>
      <c r="AD869" s="241" t="str">
        <f t="shared" si="564"/>
        <v/>
      </c>
      <c r="AE869" s="241" t="str">
        <f t="shared" si="553"/>
        <v/>
      </c>
      <c r="AF869" s="241" t="str">
        <f t="shared" si="554"/>
        <v/>
      </c>
      <c r="AG869" s="241"/>
      <c r="AH869" s="242" t="str">
        <f t="shared" si="592"/>
        <v/>
      </c>
      <c r="AI869" s="242" t="str">
        <f t="shared" si="565"/>
        <v/>
      </c>
      <c r="BG869" s="245">
        <f t="shared" si="566"/>
        <v>0</v>
      </c>
      <c r="BH869" s="242">
        <f t="shared" si="567"/>
        <v>0</v>
      </c>
      <c r="BI869" s="242">
        <f t="shared" si="568"/>
        <v>0</v>
      </c>
      <c r="BJ869" s="242">
        <f t="shared" si="569"/>
        <v>0</v>
      </c>
      <c r="BK869" s="351">
        <f t="shared" si="570"/>
        <v>0</v>
      </c>
      <c r="BL869" s="246">
        <f t="shared" si="571"/>
        <v>0</v>
      </c>
      <c r="BM869" s="243">
        <f t="shared" si="572"/>
        <v>0</v>
      </c>
      <c r="BN869" s="243">
        <f t="shared" si="573"/>
        <v>0</v>
      </c>
      <c r="BO869" s="247">
        <f t="shared" si="574"/>
        <v>0</v>
      </c>
      <c r="BP869" s="248">
        <f t="shared" si="575"/>
        <v>0</v>
      </c>
      <c r="BQ869" s="243">
        <f t="shared" si="576"/>
        <v>0</v>
      </c>
      <c r="BR869" s="243">
        <f t="shared" si="577"/>
        <v>0</v>
      </c>
      <c r="BS869" s="249">
        <f t="shared" si="578"/>
        <v>0</v>
      </c>
      <c r="BT869" s="255" t="str">
        <f t="shared" si="591"/>
        <v/>
      </c>
      <c r="BU869" s="350">
        <f t="shared" si="579"/>
        <v>0</v>
      </c>
      <c r="BV869" s="350">
        <f t="shared" si="580"/>
        <v>0</v>
      </c>
      <c r="BW869" s="350">
        <f t="shared" si="581"/>
        <v>0</v>
      </c>
      <c r="BX869" s="353">
        <f t="shared" si="582"/>
        <v>0</v>
      </c>
      <c r="BY869" s="246">
        <f t="shared" si="583"/>
        <v>0</v>
      </c>
      <c r="BZ869" s="243">
        <f t="shared" si="584"/>
        <v>0</v>
      </c>
      <c r="CA869" s="243">
        <f t="shared" si="585"/>
        <v>0</v>
      </c>
      <c r="CB869" s="247">
        <f t="shared" si="586"/>
        <v>0</v>
      </c>
      <c r="CC869" s="246">
        <f t="shared" si="587"/>
        <v>0</v>
      </c>
      <c r="CD869" s="243">
        <f t="shared" si="588"/>
        <v>0</v>
      </c>
      <c r="CE869" s="243">
        <f t="shared" si="589"/>
        <v>0</v>
      </c>
      <c r="CF869" s="243">
        <f t="shared" si="590"/>
        <v>0</v>
      </c>
    </row>
    <row r="870" spans="1:84" ht="20.100000000000001" customHeight="1" x14ac:dyDescent="0.15">
      <c r="A870" s="252">
        <f>IF(A869="",ROW()-3-COUNTBLANK($A$4:$A869),A869+1)</f>
        <v>867</v>
      </c>
      <c r="B870" s="253">
        <f>IF(A870="","",IF(B869="",ROW()-3-COUNTBLANK($B$4:$B869),B869+1))</f>
        <v>867</v>
      </c>
      <c r="C870" s="239" t="str">
        <f t="shared" si="555"/>
        <v>S</v>
      </c>
      <c r="D870" s="240"/>
      <c r="E870" s="241" t="str">
        <f>IF(D870="","",COUNTIF($D$4:D870,D870))</f>
        <v/>
      </c>
      <c r="F870" s="310" t="str">
        <f>IF(D870="","",VLOOKUP(D870,'様式A-2'!$B$10:$E$434,4,0))</f>
        <v/>
      </c>
      <c r="G870" s="241"/>
      <c r="H870" s="241"/>
      <c r="I870" s="241"/>
      <c r="J870" s="241"/>
      <c r="K870" s="241"/>
      <c r="L870" s="346"/>
      <c r="M870" s="346"/>
      <c r="N870" s="346"/>
      <c r="O870" s="346"/>
      <c r="P870" s="388"/>
      <c r="Q870" s="242">
        <f t="shared" si="556"/>
        <v>0</v>
      </c>
      <c r="R870" s="243">
        <f t="shared" si="557"/>
        <v>0</v>
      </c>
      <c r="S870" s="243" t="str">
        <f t="shared" si="558"/>
        <v/>
      </c>
      <c r="T870" s="241"/>
      <c r="U870" s="241" t="str">
        <f t="shared" si="559"/>
        <v/>
      </c>
      <c r="V870" s="241" t="str">
        <f t="shared" si="593"/>
        <v/>
      </c>
      <c r="W870" s="241"/>
      <c r="X870" s="241"/>
      <c r="Y870" s="241" t="str">
        <f t="shared" si="560"/>
        <v/>
      </c>
      <c r="Z870" s="241" t="str">
        <f t="shared" si="561"/>
        <v/>
      </c>
      <c r="AA870" s="241" t="str">
        <f t="shared" si="552"/>
        <v/>
      </c>
      <c r="AB870" s="241" t="str">
        <f t="shared" si="562"/>
        <v/>
      </c>
      <c r="AC870" s="241" t="str">
        <f t="shared" si="563"/>
        <v/>
      </c>
      <c r="AD870" s="241" t="str">
        <f t="shared" si="564"/>
        <v/>
      </c>
      <c r="AE870" s="241" t="str">
        <f t="shared" si="553"/>
        <v/>
      </c>
      <c r="AF870" s="241" t="str">
        <f t="shared" si="554"/>
        <v/>
      </c>
      <c r="AG870" s="241"/>
      <c r="AH870" s="242" t="str">
        <f t="shared" si="592"/>
        <v/>
      </c>
      <c r="AI870" s="242" t="str">
        <f t="shared" si="565"/>
        <v/>
      </c>
      <c r="BG870" s="245">
        <f t="shared" si="566"/>
        <v>0</v>
      </c>
      <c r="BH870" s="242">
        <f t="shared" si="567"/>
        <v>0</v>
      </c>
      <c r="BI870" s="242">
        <f t="shared" si="568"/>
        <v>0</v>
      </c>
      <c r="BJ870" s="242">
        <f t="shared" si="569"/>
        <v>0</v>
      </c>
      <c r="BK870" s="351">
        <f t="shared" si="570"/>
        <v>0</v>
      </c>
      <c r="BL870" s="246">
        <f t="shared" si="571"/>
        <v>0</v>
      </c>
      <c r="BM870" s="243">
        <f t="shared" si="572"/>
        <v>0</v>
      </c>
      <c r="BN870" s="243">
        <f t="shared" si="573"/>
        <v>0</v>
      </c>
      <c r="BO870" s="247">
        <f t="shared" si="574"/>
        <v>0</v>
      </c>
      <c r="BP870" s="248">
        <f t="shared" si="575"/>
        <v>0</v>
      </c>
      <c r="BQ870" s="243">
        <f t="shared" si="576"/>
        <v>0</v>
      </c>
      <c r="BR870" s="243">
        <f t="shared" si="577"/>
        <v>0</v>
      </c>
      <c r="BS870" s="249">
        <f t="shared" si="578"/>
        <v>0</v>
      </c>
      <c r="BT870" s="255" t="str">
        <f t="shared" si="591"/>
        <v/>
      </c>
      <c r="BU870" s="350">
        <f t="shared" si="579"/>
        <v>0</v>
      </c>
      <c r="BV870" s="350">
        <f t="shared" si="580"/>
        <v>0</v>
      </c>
      <c r="BW870" s="350">
        <f t="shared" si="581"/>
        <v>0</v>
      </c>
      <c r="BX870" s="353">
        <f t="shared" si="582"/>
        <v>0</v>
      </c>
      <c r="BY870" s="246">
        <f t="shared" si="583"/>
        <v>0</v>
      </c>
      <c r="BZ870" s="243">
        <f t="shared" si="584"/>
        <v>0</v>
      </c>
      <c r="CA870" s="243">
        <f t="shared" si="585"/>
        <v>0</v>
      </c>
      <c r="CB870" s="247">
        <f t="shared" si="586"/>
        <v>0</v>
      </c>
      <c r="CC870" s="246">
        <f t="shared" si="587"/>
        <v>0</v>
      </c>
      <c r="CD870" s="243">
        <f t="shared" si="588"/>
        <v>0</v>
      </c>
      <c r="CE870" s="243">
        <f t="shared" si="589"/>
        <v>0</v>
      </c>
      <c r="CF870" s="243">
        <f t="shared" si="590"/>
        <v>0</v>
      </c>
    </row>
    <row r="871" spans="1:84" ht="20.100000000000001" customHeight="1" x14ac:dyDescent="0.15">
      <c r="A871" s="252">
        <f>IF(A870="",ROW()-3-COUNTBLANK($A$4:$A870),A870+1)</f>
        <v>868</v>
      </c>
      <c r="B871" s="253">
        <f>IF(A871="","",IF(B870="",ROW()-3-COUNTBLANK($B$4:$B870),B870+1))</f>
        <v>868</v>
      </c>
      <c r="C871" s="239" t="str">
        <f t="shared" si="555"/>
        <v>S</v>
      </c>
      <c r="D871" s="240"/>
      <c r="E871" s="241" t="str">
        <f>IF(D871="","",COUNTIF($D$4:D871,D871))</f>
        <v/>
      </c>
      <c r="F871" s="310" t="str">
        <f>IF(D871="","",VLOOKUP(D871,'様式A-2'!$B$10:$E$434,4,0))</f>
        <v/>
      </c>
      <c r="G871" s="241"/>
      <c r="H871" s="241"/>
      <c r="I871" s="241"/>
      <c r="J871" s="241"/>
      <c r="K871" s="241"/>
      <c r="L871" s="346"/>
      <c r="M871" s="346"/>
      <c r="N871" s="346"/>
      <c r="O871" s="346"/>
      <c r="P871" s="388"/>
      <c r="Q871" s="242">
        <f t="shared" si="556"/>
        <v>0</v>
      </c>
      <c r="R871" s="243">
        <f t="shared" si="557"/>
        <v>0</v>
      </c>
      <c r="S871" s="243" t="str">
        <f t="shared" si="558"/>
        <v/>
      </c>
      <c r="T871" s="241"/>
      <c r="U871" s="241" t="str">
        <f t="shared" si="559"/>
        <v/>
      </c>
      <c r="V871" s="241" t="str">
        <f t="shared" si="593"/>
        <v/>
      </c>
      <c r="W871" s="241"/>
      <c r="X871" s="241"/>
      <c r="Y871" s="241" t="str">
        <f t="shared" si="560"/>
        <v/>
      </c>
      <c r="Z871" s="241" t="str">
        <f t="shared" si="561"/>
        <v/>
      </c>
      <c r="AA871" s="241" t="str">
        <f t="shared" si="552"/>
        <v/>
      </c>
      <c r="AB871" s="241" t="str">
        <f t="shared" si="562"/>
        <v/>
      </c>
      <c r="AC871" s="241" t="str">
        <f t="shared" si="563"/>
        <v/>
      </c>
      <c r="AD871" s="241" t="str">
        <f t="shared" si="564"/>
        <v/>
      </c>
      <c r="AE871" s="241" t="str">
        <f t="shared" si="553"/>
        <v/>
      </c>
      <c r="AF871" s="241" t="str">
        <f t="shared" si="554"/>
        <v/>
      </c>
      <c r="AG871" s="241"/>
      <c r="AH871" s="242" t="str">
        <f t="shared" si="592"/>
        <v/>
      </c>
      <c r="AI871" s="242" t="str">
        <f t="shared" si="565"/>
        <v/>
      </c>
      <c r="BG871" s="245">
        <f t="shared" si="566"/>
        <v>0</v>
      </c>
      <c r="BH871" s="242">
        <f t="shared" si="567"/>
        <v>0</v>
      </c>
      <c r="BI871" s="242">
        <f t="shared" si="568"/>
        <v>0</v>
      </c>
      <c r="BJ871" s="242">
        <f t="shared" si="569"/>
        <v>0</v>
      </c>
      <c r="BK871" s="351">
        <f t="shared" si="570"/>
        <v>0</v>
      </c>
      <c r="BL871" s="246">
        <f t="shared" si="571"/>
        <v>0</v>
      </c>
      <c r="BM871" s="243">
        <f t="shared" si="572"/>
        <v>0</v>
      </c>
      <c r="BN871" s="243">
        <f t="shared" si="573"/>
        <v>0</v>
      </c>
      <c r="BO871" s="247">
        <f t="shared" si="574"/>
        <v>0</v>
      </c>
      <c r="BP871" s="248">
        <f t="shared" si="575"/>
        <v>0</v>
      </c>
      <c r="BQ871" s="243">
        <f t="shared" si="576"/>
        <v>0</v>
      </c>
      <c r="BR871" s="243">
        <f t="shared" si="577"/>
        <v>0</v>
      </c>
      <c r="BS871" s="249">
        <f t="shared" si="578"/>
        <v>0</v>
      </c>
      <c r="BT871" s="255" t="str">
        <f t="shared" si="591"/>
        <v/>
      </c>
      <c r="BU871" s="350">
        <f t="shared" si="579"/>
        <v>0</v>
      </c>
      <c r="BV871" s="350">
        <f t="shared" si="580"/>
        <v>0</v>
      </c>
      <c r="BW871" s="350">
        <f t="shared" si="581"/>
        <v>0</v>
      </c>
      <c r="BX871" s="353">
        <f t="shared" si="582"/>
        <v>0</v>
      </c>
      <c r="BY871" s="246">
        <f t="shared" si="583"/>
        <v>0</v>
      </c>
      <c r="BZ871" s="243">
        <f t="shared" si="584"/>
        <v>0</v>
      </c>
      <c r="CA871" s="243">
        <f t="shared" si="585"/>
        <v>0</v>
      </c>
      <c r="CB871" s="247">
        <f t="shared" si="586"/>
        <v>0</v>
      </c>
      <c r="CC871" s="246">
        <f t="shared" si="587"/>
        <v>0</v>
      </c>
      <c r="CD871" s="243">
        <f t="shared" si="588"/>
        <v>0</v>
      </c>
      <c r="CE871" s="243">
        <f t="shared" si="589"/>
        <v>0</v>
      </c>
      <c r="CF871" s="243">
        <f t="shared" si="590"/>
        <v>0</v>
      </c>
    </row>
    <row r="872" spans="1:84" ht="20.100000000000001" customHeight="1" x14ac:dyDescent="0.15">
      <c r="A872" s="252">
        <f>IF(A871="",ROW()-3-COUNTBLANK($A$4:$A871),A871+1)</f>
        <v>869</v>
      </c>
      <c r="B872" s="253">
        <f>IF(A872="","",IF(B871="",ROW()-3-COUNTBLANK($B$4:$B871),B871+1))</f>
        <v>869</v>
      </c>
      <c r="C872" s="239" t="str">
        <f t="shared" si="555"/>
        <v>S</v>
      </c>
      <c r="D872" s="240"/>
      <c r="E872" s="241" t="str">
        <f>IF(D872="","",COUNTIF($D$4:D872,D872))</f>
        <v/>
      </c>
      <c r="F872" s="310" t="str">
        <f>IF(D872="","",VLOOKUP(D872,'様式A-2'!$B$10:$E$434,4,0))</f>
        <v/>
      </c>
      <c r="G872" s="241"/>
      <c r="H872" s="241"/>
      <c r="I872" s="241"/>
      <c r="J872" s="241"/>
      <c r="K872" s="241"/>
      <c r="L872" s="346"/>
      <c r="M872" s="346"/>
      <c r="N872" s="346"/>
      <c r="O872" s="346"/>
      <c r="P872" s="388"/>
      <c r="Q872" s="242">
        <f t="shared" si="556"/>
        <v>0</v>
      </c>
      <c r="R872" s="243">
        <f t="shared" si="557"/>
        <v>0</v>
      </c>
      <c r="S872" s="243" t="str">
        <f t="shared" si="558"/>
        <v/>
      </c>
      <c r="T872" s="241"/>
      <c r="U872" s="241" t="str">
        <f t="shared" si="559"/>
        <v/>
      </c>
      <c r="V872" s="241" t="str">
        <f t="shared" si="593"/>
        <v/>
      </c>
      <c r="W872" s="241"/>
      <c r="X872" s="241"/>
      <c r="Y872" s="241" t="str">
        <f t="shared" si="560"/>
        <v/>
      </c>
      <c r="Z872" s="241" t="str">
        <f t="shared" si="561"/>
        <v/>
      </c>
      <c r="AA872" s="241" t="str">
        <f t="shared" si="552"/>
        <v/>
      </c>
      <c r="AB872" s="241" t="str">
        <f t="shared" si="562"/>
        <v/>
      </c>
      <c r="AC872" s="241" t="str">
        <f t="shared" si="563"/>
        <v/>
      </c>
      <c r="AD872" s="241" t="str">
        <f t="shared" si="564"/>
        <v/>
      </c>
      <c r="AE872" s="241" t="str">
        <f t="shared" si="553"/>
        <v/>
      </c>
      <c r="AF872" s="241" t="str">
        <f t="shared" si="554"/>
        <v/>
      </c>
      <c r="AG872" s="241"/>
      <c r="AH872" s="242" t="str">
        <f t="shared" si="592"/>
        <v/>
      </c>
      <c r="AI872" s="242" t="str">
        <f t="shared" si="565"/>
        <v/>
      </c>
      <c r="BG872" s="245">
        <f t="shared" si="566"/>
        <v>0</v>
      </c>
      <c r="BH872" s="242">
        <f t="shared" si="567"/>
        <v>0</v>
      </c>
      <c r="BI872" s="242">
        <f t="shared" si="568"/>
        <v>0</v>
      </c>
      <c r="BJ872" s="242">
        <f t="shared" si="569"/>
        <v>0</v>
      </c>
      <c r="BK872" s="351">
        <f t="shared" si="570"/>
        <v>0</v>
      </c>
      <c r="BL872" s="246">
        <f t="shared" si="571"/>
        <v>0</v>
      </c>
      <c r="BM872" s="243">
        <f t="shared" si="572"/>
        <v>0</v>
      </c>
      <c r="BN872" s="243">
        <f t="shared" si="573"/>
        <v>0</v>
      </c>
      <c r="BO872" s="247">
        <f t="shared" si="574"/>
        <v>0</v>
      </c>
      <c r="BP872" s="248">
        <f t="shared" si="575"/>
        <v>0</v>
      </c>
      <c r="BQ872" s="243">
        <f t="shared" si="576"/>
        <v>0</v>
      </c>
      <c r="BR872" s="243">
        <f t="shared" si="577"/>
        <v>0</v>
      </c>
      <c r="BS872" s="249">
        <f t="shared" si="578"/>
        <v>0</v>
      </c>
      <c r="BT872" s="255" t="str">
        <f t="shared" si="591"/>
        <v/>
      </c>
      <c r="BU872" s="350">
        <f t="shared" si="579"/>
        <v>0</v>
      </c>
      <c r="BV872" s="350">
        <f t="shared" si="580"/>
        <v>0</v>
      </c>
      <c r="BW872" s="350">
        <f t="shared" si="581"/>
        <v>0</v>
      </c>
      <c r="BX872" s="353">
        <f t="shared" si="582"/>
        <v>0</v>
      </c>
      <c r="BY872" s="246">
        <f t="shared" si="583"/>
        <v>0</v>
      </c>
      <c r="BZ872" s="243">
        <f t="shared" si="584"/>
        <v>0</v>
      </c>
      <c r="CA872" s="243">
        <f t="shared" si="585"/>
        <v>0</v>
      </c>
      <c r="CB872" s="247">
        <f t="shared" si="586"/>
        <v>0</v>
      </c>
      <c r="CC872" s="246">
        <f t="shared" si="587"/>
        <v>0</v>
      </c>
      <c r="CD872" s="243">
        <f t="shared" si="588"/>
        <v>0</v>
      </c>
      <c r="CE872" s="243">
        <f t="shared" si="589"/>
        <v>0</v>
      </c>
      <c r="CF872" s="243">
        <f t="shared" si="590"/>
        <v>0</v>
      </c>
    </row>
    <row r="873" spans="1:84" ht="20.100000000000001" customHeight="1" x14ac:dyDescent="0.15">
      <c r="A873" s="252">
        <f>IF(A872="",ROW()-3-COUNTBLANK($A$4:$A872),A872+1)</f>
        <v>870</v>
      </c>
      <c r="B873" s="253">
        <f>IF(A873="","",IF(B872="",ROW()-3-COUNTBLANK($B$4:$B872),B872+1))</f>
        <v>870</v>
      </c>
      <c r="C873" s="239" t="str">
        <f t="shared" si="555"/>
        <v>S</v>
      </c>
      <c r="D873" s="240"/>
      <c r="E873" s="241" t="str">
        <f>IF(D873="","",COUNTIF($D$4:D873,D873))</f>
        <v/>
      </c>
      <c r="F873" s="310" t="str">
        <f>IF(D873="","",VLOOKUP(D873,'様式A-2'!$B$10:$E$434,4,0))</f>
        <v/>
      </c>
      <c r="G873" s="241"/>
      <c r="H873" s="241"/>
      <c r="I873" s="241"/>
      <c r="J873" s="241"/>
      <c r="K873" s="241"/>
      <c r="L873" s="346"/>
      <c r="M873" s="346"/>
      <c r="N873" s="346"/>
      <c r="O873" s="346"/>
      <c r="P873" s="388"/>
      <c r="Q873" s="242">
        <f t="shared" si="556"/>
        <v>0</v>
      </c>
      <c r="R873" s="243">
        <f t="shared" si="557"/>
        <v>0</v>
      </c>
      <c r="S873" s="243" t="str">
        <f t="shared" si="558"/>
        <v/>
      </c>
      <c r="T873" s="241"/>
      <c r="U873" s="241" t="str">
        <f t="shared" si="559"/>
        <v/>
      </c>
      <c r="V873" s="241" t="str">
        <f t="shared" si="593"/>
        <v/>
      </c>
      <c r="W873" s="241"/>
      <c r="X873" s="241"/>
      <c r="Y873" s="241" t="str">
        <f t="shared" si="560"/>
        <v/>
      </c>
      <c r="Z873" s="241" t="str">
        <f t="shared" si="561"/>
        <v/>
      </c>
      <c r="AA873" s="241" t="str">
        <f t="shared" si="552"/>
        <v/>
      </c>
      <c r="AB873" s="241" t="str">
        <f t="shared" si="562"/>
        <v/>
      </c>
      <c r="AC873" s="241" t="str">
        <f t="shared" si="563"/>
        <v/>
      </c>
      <c r="AD873" s="241" t="str">
        <f t="shared" si="564"/>
        <v/>
      </c>
      <c r="AE873" s="241" t="str">
        <f t="shared" si="553"/>
        <v/>
      </c>
      <c r="AF873" s="241" t="str">
        <f t="shared" si="554"/>
        <v/>
      </c>
      <c r="AG873" s="241"/>
      <c r="AH873" s="242" t="str">
        <f t="shared" si="592"/>
        <v/>
      </c>
      <c r="AI873" s="242" t="str">
        <f t="shared" si="565"/>
        <v/>
      </c>
      <c r="BG873" s="245">
        <f t="shared" si="566"/>
        <v>0</v>
      </c>
      <c r="BH873" s="242">
        <f t="shared" si="567"/>
        <v>0</v>
      </c>
      <c r="BI873" s="242">
        <f t="shared" si="568"/>
        <v>0</v>
      </c>
      <c r="BJ873" s="242">
        <f t="shared" si="569"/>
        <v>0</v>
      </c>
      <c r="BK873" s="351">
        <f t="shared" si="570"/>
        <v>0</v>
      </c>
      <c r="BL873" s="246">
        <f t="shared" si="571"/>
        <v>0</v>
      </c>
      <c r="BM873" s="243">
        <f t="shared" si="572"/>
        <v>0</v>
      </c>
      <c r="BN873" s="243">
        <f t="shared" si="573"/>
        <v>0</v>
      </c>
      <c r="BO873" s="247">
        <f t="shared" si="574"/>
        <v>0</v>
      </c>
      <c r="BP873" s="248">
        <f t="shared" si="575"/>
        <v>0</v>
      </c>
      <c r="BQ873" s="243">
        <f t="shared" si="576"/>
        <v>0</v>
      </c>
      <c r="BR873" s="243">
        <f t="shared" si="577"/>
        <v>0</v>
      </c>
      <c r="BS873" s="249">
        <f t="shared" si="578"/>
        <v>0</v>
      </c>
      <c r="BT873" s="255" t="str">
        <f t="shared" si="591"/>
        <v/>
      </c>
      <c r="BU873" s="350">
        <f t="shared" si="579"/>
        <v>0</v>
      </c>
      <c r="BV873" s="350">
        <f t="shared" si="580"/>
        <v>0</v>
      </c>
      <c r="BW873" s="350">
        <f t="shared" si="581"/>
        <v>0</v>
      </c>
      <c r="BX873" s="353">
        <f t="shared" si="582"/>
        <v>0</v>
      </c>
      <c r="BY873" s="246">
        <f t="shared" si="583"/>
        <v>0</v>
      </c>
      <c r="BZ873" s="243">
        <f t="shared" si="584"/>
        <v>0</v>
      </c>
      <c r="CA873" s="243">
        <f t="shared" si="585"/>
        <v>0</v>
      </c>
      <c r="CB873" s="247">
        <f t="shared" si="586"/>
        <v>0</v>
      </c>
      <c r="CC873" s="246">
        <f t="shared" si="587"/>
        <v>0</v>
      </c>
      <c r="CD873" s="243">
        <f t="shared" si="588"/>
        <v>0</v>
      </c>
      <c r="CE873" s="243">
        <f t="shared" si="589"/>
        <v>0</v>
      </c>
      <c r="CF873" s="243">
        <f t="shared" si="590"/>
        <v>0</v>
      </c>
    </row>
    <row r="874" spans="1:84" ht="20.100000000000001" customHeight="1" x14ac:dyDescent="0.15">
      <c r="A874" s="252">
        <f>IF(A873="",ROW()-3-COUNTBLANK($A$4:$A873),A873+1)</f>
        <v>871</v>
      </c>
      <c r="B874" s="253">
        <f>IF(A874="","",IF(B873="",ROW()-3-COUNTBLANK($B$4:$B873),B873+1))</f>
        <v>871</v>
      </c>
      <c r="C874" s="239" t="str">
        <f t="shared" si="555"/>
        <v>S</v>
      </c>
      <c r="D874" s="240"/>
      <c r="E874" s="241" t="str">
        <f>IF(D874="","",COUNTIF($D$4:D874,D874))</f>
        <v/>
      </c>
      <c r="F874" s="310" t="str">
        <f>IF(D874="","",VLOOKUP(D874,'様式A-2'!$B$10:$E$434,4,0))</f>
        <v/>
      </c>
      <c r="G874" s="241"/>
      <c r="H874" s="241"/>
      <c r="I874" s="241"/>
      <c r="J874" s="241"/>
      <c r="K874" s="241"/>
      <c r="L874" s="346"/>
      <c r="M874" s="346"/>
      <c r="N874" s="346"/>
      <c r="O874" s="346"/>
      <c r="P874" s="388"/>
      <c r="Q874" s="242">
        <f t="shared" si="556"/>
        <v>0</v>
      </c>
      <c r="R874" s="243">
        <f t="shared" si="557"/>
        <v>0</v>
      </c>
      <c r="S874" s="243" t="str">
        <f t="shared" si="558"/>
        <v/>
      </c>
      <c r="T874" s="241"/>
      <c r="U874" s="241" t="str">
        <f t="shared" si="559"/>
        <v/>
      </c>
      <c r="V874" s="241" t="str">
        <f t="shared" si="593"/>
        <v/>
      </c>
      <c r="W874" s="241"/>
      <c r="X874" s="241"/>
      <c r="Y874" s="241" t="str">
        <f t="shared" si="560"/>
        <v/>
      </c>
      <c r="Z874" s="241" t="str">
        <f t="shared" si="561"/>
        <v/>
      </c>
      <c r="AA874" s="241" t="str">
        <f t="shared" si="552"/>
        <v/>
      </c>
      <c r="AB874" s="241" t="str">
        <f t="shared" si="562"/>
        <v/>
      </c>
      <c r="AC874" s="241" t="str">
        <f t="shared" si="563"/>
        <v/>
      </c>
      <c r="AD874" s="241" t="str">
        <f t="shared" si="564"/>
        <v/>
      </c>
      <c r="AE874" s="241" t="str">
        <f t="shared" si="553"/>
        <v/>
      </c>
      <c r="AF874" s="241" t="str">
        <f t="shared" si="554"/>
        <v/>
      </c>
      <c r="AG874" s="241"/>
      <c r="AH874" s="242" t="str">
        <f t="shared" si="592"/>
        <v/>
      </c>
      <c r="AI874" s="242" t="str">
        <f t="shared" si="565"/>
        <v/>
      </c>
      <c r="BG874" s="245">
        <f t="shared" si="566"/>
        <v>0</v>
      </c>
      <c r="BH874" s="242">
        <f t="shared" si="567"/>
        <v>0</v>
      </c>
      <c r="BI874" s="242">
        <f t="shared" si="568"/>
        <v>0</v>
      </c>
      <c r="BJ874" s="242">
        <f t="shared" si="569"/>
        <v>0</v>
      </c>
      <c r="BK874" s="351">
        <f t="shared" si="570"/>
        <v>0</v>
      </c>
      <c r="BL874" s="246">
        <f t="shared" si="571"/>
        <v>0</v>
      </c>
      <c r="BM874" s="243">
        <f t="shared" si="572"/>
        <v>0</v>
      </c>
      <c r="BN874" s="243">
        <f t="shared" si="573"/>
        <v>0</v>
      </c>
      <c r="BO874" s="247">
        <f t="shared" si="574"/>
        <v>0</v>
      </c>
      <c r="BP874" s="248">
        <f t="shared" si="575"/>
        <v>0</v>
      </c>
      <c r="BQ874" s="243">
        <f t="shared" si="576"/>
        <v>0</v>
      </c>
      <c r="BR874" s="243">
        <f t="shared" si="577"/>
        <v>0</v>
      </c>
      <c r="BS874" s="249">
        <f t="shared" si="578"/>
        <v>0</v>
      </c>
      <c r="BT874" s="255" t="str">
        <f t="shared" si="591"/>
        <v/>
      </c>
      <c r="BU874" s="350">
        <f t="shared" si="579"/>
        <v>0</v>
      </c>
      <c r="BV874" s="350">
        <f t="shared" si="580"/>
        <v>0</v>
      </c>
      <c r="BW874" s="350">
        <f t="shared" si="581"/>
        <v>0</v>
      </c>
      <c r="BX874" s="353">
        <f t="shared" si="582"/>
        <v>0</v>
      </c>
      <c r="BY874" s="246">
        <f t="shared" si="583"/>
        <v>0</v>
      </c>
      <c r="BZ874" s="243">
        <f t="shared" si="584"/>
        <v>0</v>
      </c>
      <c r="CA874" s="243">
        <f t="shared" si="585"/>
        <v>0</v>
      </c>
      <c r="CB874" s="247">
        <f t="shared" si="586"/>
        <v>0</v>
      </c>
      <c r="CC874" s="246">
        <f t="shared" si="587"/>
        <v>0</v>
      </c>
      <c r="CD874" s="243">
        <f t="shared" si="588"/>
        <v>0</v>
      </c>
      <c r="CE874" s="243">
        <f t="shared" si="589"/>
        <v>0</v>
      </c>
      <c r="CF874" s="243">
        <f t="shared" si="590"/>
        <v>0</v>
      </c>
    </row>
    <row r="875" spans="1:84" ht="20.100000000000001" customHeight="1" x14ac:dyDescent="0.15">
      <c r="A875" s="252">
        <f>IF(A874="",ROW()-3-COUNTBLANK($A$4:$A874),A874+1)</f>
        <v>872</v>
      </c>
      <c r="B875" s="253">
        <f>IF(A875="","",IF(B874="",ROW()-3-COUNTBLANK($B$4:$B874),B874+1))</f>
        <v>872</v>
      </c>
      <c r="C875" s="239" t="str">
        <f t="shared" si="555"/>
        <v>S</v>
      </c>
      <c r="D875" s="240"/>
      <c r="E875" s="241" t="str">
        <f>IF(D875="","",COUNTIF($D$4:D875,D875))</f>
        <v/>
      </c>
      <c r="F875" s="310" t="str">
        <f>IF(D875="","",VLOOKUP(D875,'様式A-2'!$B$10:$E$434,4,0))</f>
        <v/>
      </c>
      <c r="G875" s="241"/>
      <c r="H875" s="241"/>
      <c r="I875" s="241"/>
      <c r="J875" s="241"/>
      <c r="K875" s="241"/>
      <c r="L875" s="346"/>
      <c r="M875" s="346"/>
      <c r="N875" s="346"/>
      <c r="O875" s="346"/>
      <c r="P875" s="388"/>
      <c r="Q875" s="242">
        <f t="shared" si="556"/>
        <v>0</v>
      </c>
      <c r="R875" s="243">
        <f t="shared" si="557"/>
        <v>0</v>
      </c>
      <c r="S875" s="243" t="str">
        <f t="shared" si="558"/>
        <v/>
      </c>
      <c r="T875" s="241"/>
      <c r="U875" s="241" t="str">
        <f t="shared" si="559"/>
        <v/>
      </c>
      <c r="V875" s="241" t="str">
        <f t="shared" si="593"/>
        <v/>
      </c>
      <c r="W875" s="241"/>
      <c r="X875" s="241"/>
      <c r="Y875" s="241" t="str">
        <f t="shared" si="560"/>
        <v/>
      </c>
      <c r="Z875" s="241" t="str">
        <f t="shared" si="561"/>
        <v/>
      </c>
      <c r="AA875" s="241" t="str">
        <f t="shared" si="552"/>
        <v/>
      </c>
      <c r="AB875" s="241" t="str">
        <f t="shared" si="562"/>
        <v/>
      </c>
      <c r="AC875" s="241" t="str">
        <f t="shared" si="563"/>
        <v/>
      </c>
      <c r="AD875" s="241" t="str">
        <f t="shared" si="564"/>
        <v/>
      </c>
      <c r="AE875" s="241" t="str">
        <f t="shared" si="553"/>
        <v/>
      </c>
      <c r="AF875" s="241" t="str">
        <f t="shared" si="554"/>
        <v/>
      </c>
      <c r="AG875" s="241"/>
      <c r="AH875" s="242" t="str">
        <f t="shared" si="592"/>
        <v/>
      </c>
      <c r="AI875" s="242" t="str">
        <f t="shared" si="565"/>
        <v/>
      </c>
      <c r="BG875" s="245">
        <f t="shared" si="566"/>
        <v>0</v>
      </c>
      <c r="BH875" s="242">
        <f t="shared" si="567"/>
        <v>0</v>
      </c>
      <c r="BI875" s="242">
        <f t="shared" si="568"/>
        <v>0</v>
      </c>
      <c r="BJ875" s="242">
        <f t="shared" si="569"/>
        <v>0</v>
      </c>
      <c r="BK875" s="351">
        <f t="shared" si="570"/>
        <v>0</v>
      </c>
      <c r="BL875" s="246">
        <f t="shared" si="571"/>
        <v>0</v>
      </c>
      <c r="BM875" s="243">
        <f t="shared" si="572"/>
        <v>0</v>
      </c>
      <c r="BN875" s="243">
        <f t="shared" si="573"/>
        <v>0</v>
      </c>
      <c r="BO875" s="247">
        <f t="shared" si="574"/>
        <v>0</v>
      </c>
      <c r="BP875" s="248">
        <f t="shared" si="575"/>
        <v>0</v>
      </c>
      <c r="BQ875" s="243">
        <f t="shared" si="576"/>
        <v>0</v>
      </c>
      <c r="BR875" s="243">
        <f t="shared" si="577"/>
        <v>0</v>
      </c>
      <c r="BS875" s="249">
        <f t="shared" si="578"/>
        <v>0</v>
      </c>
      <c r="BT875" s="255" t="str">
        <f t="shared" si="591"/>
        <v/>
      </c>
      <c r="BU875" s="350">
        <f t="shared" si="579"/>
        <v>0</v>
      </c>
      <c r="BV875" s="350">
        <f t="shared" si="580"/>
        <v>0</v>
      </c>
      <c r="BW875" s="350">
        <f t="shared" si="581"/>
        <v>0</v>
      </c>
      <c r="BX875" s="353">
        <f t="shared" si="582"/>
        <v>0</v>
      </c>
      <c r="BY875" s="246">
        <f t="shared" si="583"/>
        <v>0</v>
      </c>
      <c r="BZ875" s="243">
        <f t="shared" si="584"/>
        <v>0</v>
      </c>
      <c r="CA875" s="243">
        <f t="shared" si="585"/>
        <v>0</v>
      </c>
      <c r="CB875" s="247">
        <f t="shared" si="586"/>
        <v>0</v>
      </c>
      <c r="CC875" s="246">
        <f t="shared" si="587"/>
        <v>0</v>
      </c>
      <c r="CD875" s="243">
        <f t="shared" si="588"/>
        <v>0</v>
      </c>
      <c r="CE875" s="243">
        <f t="shared" si="589"/>
        <v>0</v>
      </c>
      <c r="CF875" s="243">
        <f t="shared" si="590"/>
        <v>0</v>
      </c>
    </row>
    <row r="876" spans="1:84" ht="20.100000000000001" customHeight="1" x14ac:dyDescent="0.15">
      <c r="A876" s="252">
        <f>IF(A875="",ROW()-3-COUNTBLANK($A$4:$A875),A875+1)</f>
        <v>873</v>
      </c>
      <c r="B876" s="253">
        <f>IF(A876="","",IF(B875="",ROW()-3-COUNTBLANK($B$4:$B875),B875+1))</f>
        <v>873</v>
      </c>
      <c r="C876" s="239" t="str">
        <f t="shared" si="555"/>
        <v>S</v>
      </c>
      <c r="D876" s="240"/>
      <c r="E876" s="241" t="str">
        <f>IF(D876="","",COUNTIF($D$4:D876,D876))</f>
        <v/>
      </c>
      <c r="F876" s="310" t="str">
        <f>IF(D876="","",VLOOKUP(D876,'様式A-2'!$B$10:$E$434,4,0))</f>
        <v/>
      </c>
      <c r="G876" s="241"/>
      <c r="H876" s="241"/>
      <c r="I876" s="241"/>
      <c r="J876" s="241"/>
      <c r="K876" s="241"/>
      <c r="L876" s="346"/>
      <c r="M876" s="346"/>
      <c r="N876" s="346"/>
      <c r="O876" s="346"/>
      <c r="P876" s="388"/>
      <c r="Q876" s="242">
        <f t="shared" si="556"/>
        <v>0</v>
      </c>
      <c r="R876" s="243">
        <f t="shared" si="557"/>
        <v>0</v>
      </c>
      <c r="S876" s="243" t="str">
        <f t="shared" si="558"/>
        <v/>
      </c>
      <c r="T876" s="241"/>
      <c r="U876" s="241" t="str">
        <f t="shared" si="559"/>
        <v/>
      </c>
      <c r="V876" s="241" t="str">
        <f t="shared" si="593"/>
        <v/>
      </c>
      <c r="W876" s="241"/>
      <c r="X876" s="241"/>
      <c r="Y876" s="241" t="str">
        <f t="shared" si="560"/>
        <v/>
      </c>
      <c r="Z876" s="241" t="str">
        <f t="shared" si="561"/>
        <v/>
      </c>
      <c r="AA876" s="241" t="str">
        <f t="shared" si="552"/>
        <v/>
      </c>
      <c r="AB876" s="241" t="str">
        <f t="shared" si="562"/>
        <v/>
      </c>
      <c r="AC876" s="241" t="str">
        <f t="shared" si="563"/>
        <v/>
      </c>
      <c r="AD876" s="241" t="str">
        <f t="shared" si="564"/>
        <v/>
      </c>
      <c r="AE876" s="241" t="str">
        <f t="shared" si="553"/>
        <v/>
      </c>
      <c r="AF876" s="241" t="str">
        <f t="shared" si="554"/>
        <v/>
      </c>
      <c r="AG876" s="241"/>
      <c r="AH876" s="242" t="str">
        <f t="shared" si="592"/>
        <v/>
      </c>
      <c r="AI876" s="242" t="str">
        <f t="shared" si="565"/>
        <v/>
      </c>
      <c r="BG876" s="245">
        <f t="shared" si="566"/>
        <v>0</v>
      </c>
      <c r="BH876" s="242">
        <f t="shared" si="567"/>
        <v>0</v>
      </c>
      <c r="BI876" s="242">
        <f t="shared" si="568"/>
        <v>0</v>
      </c>
      <c r="BJ876" s="242">
        <f t="shared" si="569"/>
        <v>0</v>
      </c>
      <c r="BK876" s="351">
        <f t="shared" si="570"/>
        <v>0</v>
      </c>
      <c r="BL876" s="246">
        <f t="shared" si="571"/>
        <v>0</v>
      </c>
      <c r="BM876" s="243">
        <f t="shared" si="572"/>
        <v>0</v>
      </c>
      <c r="BN876" s="243">
        <f t="shared" si="573"/>
        <v>0</v>
      </c>
      <c r="BO876" s="247">
        <f t="shared" si="574"/>
        <v>0</v>
      </c>
      <c r="BP876" s="248">
        <f t="shared" si="575"/>
        <v>0</v>
      </c>
      <c r="BQ876" s="243">
        <f t="shared" si="576"/>
        <v>0</v>
      </c>
      <c r="BR876" s="243">
        <f t="shared" si="577"/>
        <v>0</v>
      </c>
      <c r="BS876" s="249">
        <f t="shared" si="578"/>
        <v>0</v>
      </c>
      <c r="BT876" s="255" t="str">
        <f t="shared" si="591"/>
        <v/>
      </c>
      <c r="BU876" s="350">
        <f t="shared" si="579"/>
        <v>0</v>
      </c>
      <c r="BV876" s="350">
        <f t="shared" si="580"/>
        <v>0</v>
      </c>
      <c r="BW876" s="350">
        <f t="shared" si="581"/>
        <v>0</v>
      </c>
      <c r="BX876" s="353">
        <f t="shared" si="582"/>
        <v>0</v>
      </c>
      <c r="BY876" s="246">
        <f t="shared" si="583"/>
        <v>0</v>
      </c>
      <c r="BZ876" s="243">
        <f t="shared" si="584"/>
        <v>0</v>
      </c>
      <c r="CA876" s="243">
        <f t="shared" si="585"/>
        <v>0</v>
      </c>
      <c r="CB876" s="247">
        <f t="shared" si="586"/>
        <v>0</v>
      </c>
      <c r="CC876" s="246">
        <f t="shared" si="587"/>
        <v>0</v>
      </c>
      <c r="CD876" s="243">
        <f t="shared" si="588"/>
        <v>0</v>
      </c>
      <c r="CE876" s="243">
        <f t="shared" si="589"/>
        <v>0</v>
      </c>
      <c r="CF876" s="243">
        <f t="shared" si="590"/>
        <v>0</v>
      </c>
    </row>
    <row r="877" spans="1:84" ht="20.100000000000001" customHeight="1" x14ac:dyDescent="0.15">
      <c r="A877" s="252">
        <f>IF(A876="",ROW()-3-COUNTBLANK($A$4:$A876),A876+1)</f>
        <v>874</v>
      </c>
      <c r="B877" s="253">
        <f>IF(A877="","",IF(B876="",ROW()-3-COUNTBLANK($B$4:$B876),B876+1))</f>
        <v>874</v>
      </c>
      <c r="C877" s="239" t="str">
        <f t="shared" si="555"/>
        <v>S</v>
      </c>
      <c r="D877" s="240"/>
      <c r="E877" s="241" t="str">
        <f>IF(D877="","",COUNTIF($D$4:D877,D877))</f>
        <v/>
      </c>
      <c r="F877" s="310" t="str">
        <f>IF(D877="","",VLOOKUP(D877,'様式A-2'!$B$10:$E$434,4,0))</f>
        <v/>
      </c>
      <c r="G877" s="241"/>
      <c r="H877" s="241"/>
      <c r="I877" s="241"/>
      <c r="J877" s="241"/>
      <c r="K877" s="241"/>
      <c r="L877" s="346"/>
      <c r="M877" s="346"/>
      <c r="N877" s="346"/>
      <c r="O877" s="346"/>
      <c r="P877" s="388"/>
      <c r="Q877" s="242">
        <f t="shared" si="556"/>
        <v>0</v>
      </c>
      <c r="R877" s="243">
        <f t="shared" si="557"/>
        <v>0</v>
      </c>
      <c r="S877" s="243" t="str">
        <f t="shared" si="558"/>
        <v/>
      </c>
      <c r="T877" s="241"/>
      <c r="U877" s="241" t="str">
        <f t="shared" si="559"/>
        <v/>
      </c>
      <c r="V877" s="241" t="str">
        <f t="shared" si="593"/>
        <v/>
      </c>
      <c r="W877" s="241"/>
      <c r="X877" s="241"/>
      <c r="Y877" s="241" t="str">
        <f t="shared" si="560"/>
        <v/>
      </c>
      <c r="Z877" s="241" t="str">
        <f t="shared" si="561"/>
        <v/>
      </c>
      <c r="AA877" s="241" t="str">
        <f t="shared" si="552"/>
        <v/>
      </c>
      <c r="AB877" s="241" t="str">
        <f t="shared" si="562"/>
        <v/>
      </c>
      <c r="AC877" s="241" t="str">
        <f t="shared" si="563"/>
        <v/>
      </c>
      <c r="AD877" s="241" t="str">
        <f t="shared" si="564"/>
        <v/>
      </c>
      <c r="AE877" s="241" t="str">
        <f t="shared" si="553"/>
        <v/>
      </c>
      <c r="AF877" s="241" t="str">
        <f t="shared" si="554"/>
        <v/>
      </c>
      <c r="AG877" s="241"/>
      <c r="AH877" s="242" t="str">
        <f t="shared" si="592"/>
        <v/>
      </c>
      <c r="AI877" s="242" t="str">
        <f t="shared" si="565"/>
        <v/>
      </c>
      <c r="BG877" s="245">
        <f t="shared" si="566"/>
        <v>0</v>
      </c>
      <c r="BH877" s="242">
        <f t="shared" si="567"/>
        <v>0</v>
      </c>
      <c r="BI877" s="242">
        <f t="shared" si="568"/>
        <v>0</v>
      </c>
      <c r="BJ877" s="242">
        <f t="shared" si="569"/>
        <v>0</v>
      </c>
      <c r="BK877" s="351">
        <f t="shared" si="570"/>
        <v>0</v>
      </c>
      <c r="BL877" s="246">
        <f t="shared" si="571"/>
        <v>0</v>
      </c>
      <c r="BM877" s="243">
        <f t="shared" si="572"/>
        <v>0</v>
      </c>
      <c r="BN877" s="243">
        <f t="shared" si="573"/>
        <v>0</v>
      </c>
      <c r="BO877" s="247">
        <f t="shared" si="574"/>
        <v>0</v>
      </c>
      <c r="BP877" s="248">
        <f t="shared" si="575"/>
        <v>0</v>
      </c>
      <c r="BQ877" s="243">
        <f t="shared" si="576"/>
        <v>0</v>
      </c>
      <c r="BR877" s="243">
        <f t="shared" si="577"/>
        <v>0</v>
      </c>
      <c r="BS877" s="249">
        <f t="shared" si="578"/>
        <v>0</v>
      </c>
      <c r="BT877" s="255" t="str">
        <f t="shared" si="591"/>
        <v/>
      </c>
      <c r="BU877" s="350">
        <f t="shared" si="579"/>
        <v>0</v>
      </c>
      <c r="BV877" s="350">
        <f t="shared" si="580"/>
        <v>0</v>
      </c>
      <c r="BW877" s="350">
        <f t="shared" si="581"/>
        <v>0</v>
      </c>
      <c r="BX877" s="353">
        <f t="shared" si="582"/>
        <v>0</v>
      </c>
      <c r="BY877" s="246">
        <f t="shared" si="583"/>
        <v>0</v>
      </c>
      <c r="BZ877" s="243">
        <f t="shared" si="584"/>
        <v>0</v>
      </c>
      <c r="CA877" s="243">
        <f t="shared" si="585"/>
        <v>0</v>
      </c>
      <c r="CB877" s="247">
        <f t="shared" si="586"/>
        <v>0</v>
      </c>
      <c r="CC877" s="246">
        <f t="shared" si="587"/>
        <v>0</v>
      </c>
      <c r="CD877" s="243">
        <f t="shared" si="588"/>
        <v>0</v>
      </c>
      <c r="CE877" s="243">
        <f t="shared" si="589"/>
        <v>0</v>
      </c>
      <c r="CF877" s="243">
        <f t="shared" si="590"/>
        <v>0</v>
      </c>
    </row>
    <row r="878" spans="1:84" ht="20.100000000000001" customHeight="1" x14ac:dyDescent="0.15">
      <c r="A878" s="252">
        <f>IF(A877="",ROW()-3-COUNTBLANK($A$4:$A877),A877+1)</f>
        <v>875</v>
      </c>
      <c r="B878" s="253">
        <f>IF(A878="","",IF(B877="",ROW()-3-COUNTBLANK($B$4:$B877),B877+1))</f>
        <v>875</v>
      </c>
      <c r="C878" s="239" t="str">
        <f t="shared" si="555"/>
        <v>S</v>
      </c>
      <c r="D878" s="240"/>
      <c r="E878" s="241" t="str">
        <f>IF(D878="","",COUNTIF($D$4:D878,D878))</f>
        <v/>
      </c>
      <c r="F878" s="310" t="str">
        <f>IF(D878="","",VLOOKUP(D878,'様式A-2'!$B$10:$E$434,4,0))</f>
        <v/>
      </c>
      <c r="G878" s="241"/>
      <c r="H878" s="241"/>
      <c r="I878" s="241"/>
      <c r="J878" s="241"/>
      <c r="K878" s="241"/>
      <c r="L878" s="346"/>
      <c r="M878" s="346"/>
      <c r="N878" s="346"/>
      <c r="O878" s="346"/>
      <c r="P878" s="388"/>
      <c r="Q878" s="242">
        <f t="shared" si="556"/>
        <v>0</v>
      </c>
      <c r="R878" s="243">
        <f t="shared" si="557"/>
        <v>0</v>
      </c>
      <c r="S878" s="243" t="str">
        <f t="shared" si="558"/>
        <v/>
      </c>
      <c r="T878" s="241"/>
      <c r="U878" s="241" t="str">
        <f t="shared" si="559"/>
        <v/>
      </c>
      <c r="V878" s="241" t="str">
        <f t="shared" si="593"/>
        <v/>
      </c>
      <c r="W878" s="241"/>
      <c r="X878" s="241"/>
      <c r="Y878" s="241" t="str">
        <f t="shared" si="560"/>
        <v/>
      </c>
      <c r="Z878" s="241" t="str">
        <f t="shared" si="561"/>
        <v/>
      </c>
      <c r="AA878" s="241" t="str">
        <f t="shared" si="552"/>
        <v/>
      </c>
      <c r="AB878" s="241" t="str">
        <f t="shared" si="562"/>
        <v/>
      </c>
      <c r="AC878" s="241" t="str">
        <f t="shared" si="563"/>
        <v/>
      </c>
      <c r="AD878" s="241" t="str">
        <f t="shared" si="564"/>
        <v/>
      </c>
      <c r="AE878" s="241" t="str">
        <f t="shared" si="553"/>
        <v/>
      </c>
      <c r="AF878" s="241" t="str">
        <f t="shared" si="554"/>
        <v/>
      </c>
      <c r="AG878" s="241"/>
      <c r="AH878" s="242" t="str">
        <f t="shared" si="592"/>
        <v/>
      </c>
      <c r="AI878" s="242" t="str">
        <f t="shared" si="565"/>
        <v/>
      </c>
      <c r="BG878" s="245">
        <f t="shared" si="566"/>
        <v>0</v>
      </c>
      <c r="BH878" s="242">
        <f t="shared" si="567"/>
        <v>0</v>
      </c>
      <c r="BI878" s="242">
        <f t="shared" si="568"/>
        <v>0</v>
      </c>
      <c r="BJ878" s="242">
        <f t="shared" si="569"/>
        <v>0</v>
      </c>
      <c r="BK878" s="351">
        <f t="shared" si="570"/>
        <v>0</v>
      </c>
      <c r="BL878" s="246">
        <f t="shared" si="571"/>
        <v>0</v>
      </c>
      <c r="BM878" s="243">
        <f t="shared" si="572"/>
        <v>0</v>
      </c>
      <c r="BN878" s="243">
        <f t="shared" si="573"/>
        <v>0</v>
      </c>
      <c r="BO878" s="247">
        <f t="shared" si="574"/>
        <v>0</v>
      </c>
      <c r="BP878" s="248">
        <f t="shared" si="575"/>
        <v>0</v>
      </c>
      <c r="BQ878" s="243">
        <f t="shared" si="576"/>
        <v>0</v>
      </c>
      <c r="BR878" s="243">
        <f t="shared" si="577"/>
        <v>0</v>
      </c>
      <c r="BS878" s="249">
        <f t="shared" si="578"/>
        <v>0</v>
      </c>
      <c r="BT878" s="255" t="str">
        <f t="shared" si="591"/>
        <v/>
      </c>
      <c r="BU878" s="350">
        <f t="shared" si="579"/>
        <v>0</v>
      </c>
      <c r="BV878" s="350">
        <f t="shared" si="580"/>
        <v>0</v>
      </c>
      <c r="BW878" s="350">
        <f t="shared" si="581"/>
        <v>0</v>
      </c>
      <c r="BX878" s="353">
        <f t="shared" si="582"/>
        <v>0</v>
      </c>
      <c r="BY878" s="246">
        <f t="shared" si="583"/>
        <v>0</v>
      </c>
      <c r="BZ878" s="243">
        <f t="shared" si="584"/>
        <v>0</v>
      </c>
      <c r="CA878" s="243">
        <f t="shared" si="585"/>
        <v>0</v>
      </c>
      <c r="CB878" s="247">
        <f t="shared" si="586"/>
        <v>0</v>
      </c>
      <c r="CC878" s="246">
        <f t="shared" si="587"/>
        <v>0</v>
      </c>
      <c r="CD878" s="243">
        <f t="shared" si="588"/>
        <v>0</v>
      </c>
      <c r="CE878" s="243">
        <f t="shared" si="589"/>
        <v>0</v>
      </c>
      <c r="CF878" s="243">
        <f t="shared" si="590"/>
        <v>0</v>
      </c>
    </row>
    <row r="879" spans="1:84" ht="20.100000000000001" customHeight="1" x14ac:dyDescent="0.15">
      <c r="A879" s="252">
        <f>IF(A878="",ROW()-3-COUNTBLANK($A$4:$A878),A878+1)</f>
        <v>876</v>
      </c>
      <c r="B879" s="253">
        <f>IF(A879="","",IF(B878="",ROW()-3-COUNTBLANK($B$4:$B878),B878+1))</f>
        <v>876</v>
      </c>
      <c r="C879" s="239" t="str">
        <f t="shared" si="555"/>
        <v>S</v>
      </c>
      <c r="D879" s="240"/>
      <c r="E879" s="241" t="str">
        <f>IF(D879="","",COUNTIF($D$4:D879,D879))</f>
        <v/>
      </c>
      <c r="F879" s="310" t="str">
        <f>IF(D879="","",VLOOKUP(D879,'様式A-2'!$B$10:$E$434,4,0))</f>
        <v/>
      </c>
      <c r="G879" s="241"/>
      <c r="H879" s="241"/>
      <c r="I879" s="241"/>
      <c r="J879" s="241"/>
      <c r="K879" s="241"/>
      <c r="L879" s="346"/>
      <c r="M879" s="346"/>
      <c r="N879" s="346"/>
      <c r="O879" s="346"/>
      <c r="P879" s="388"/>
      <c r="Q879" s="242">
        <f t="shared" si="556"/>
        <v>0</v>
      </c>
      <c r="R879" s="243">
        <f t="shared" si="557"/>
        <v>0</v>
      </c>
      <c r="S879" s="243" t="str">
        <f t="shared" si="558"/>
        <v/>
      </c>
      <c r="T879" s="241"/>
      <c r="U879" s="241" t="str">
        <f t="shared" si="559"/>
        <v/>
      </c>
      <c r="V879" s="241" t="str">
        <f t="shared" si="593"/>
        <v/>
      </c>
      <c r="W879" s="241"/>
      <c r="X879" s="241"/>
      <c r="Y879" s="241" t="str">
        <f t="shared" si="560"/>
        <v/>
      </c>
      <c r="Z879" s="241" t="str">
        <f t="shared" si="561"/>
        <v/>
      </c>
      <c r="AA879" s="241" t="str">
        <f t="shared" si="552"/>
        <v/>
      </c>
      <c r="AB879" s="241" t="str">
        <f t="shared" si="562"/>
        <v/>
      </c>
      <c r="AC879" s="241" t="str">
        <f t="shared" si="563"/>
        <v/>
      </c>
      <c r="AD879" s="241" t="str">
        <f t="shared" si="564"/>
        <v/>
      </c>
      <c r="AE879" s="241" t="str">
        <f t="shared" si="553"/>
        <v/>
      </c>
      <c r="AF879" s="241" t="str">
        <f t="shared" si="554"/>
        <v/>
      </c>
      <c r="AG879" s="241"/>
      <c r="AH879" s="242" t="str">
        <f t="shared" si="592"/>
        <v/>
      </c>
      <c r="AI879" s="242" t="str">
        <f t="shared" si="565"/>
        <v/>
      </c>
      <c r="BG879" s="245">
        <f t="shared" si="566"/>
        <v>0</v>
      </c>
      <c r="BH879" s="242">
        <f t="shared" si="567"/>
        <v>0</v>
      </c>
      <c r="BI879" s="242">
        <f t="shared" si="568"/>
        <v>0</v>
      </c>
      <c r="BJ879" s="242">
        <f t="shared" si="569"/>
        <v>0</v>
      </c>
      <c r="BK879" s="351">
        <f t="shared" si="570"/>
        <v>0</v>
      </c>
      <c r="BL879" s="246">
        <f t="shared" si="571"/>
        <v>0</v>
      </c>
      <c r="BM879" s="243">
        <f t="shared" si="572"/>
        <v>0</v>
      </c>
      <c r="BN879" s="243">
        <f t="shared" si="573"/>
        <v>0</v>
      </c>
      <c r="BO879" s="247">
        <f t="shared" si="574"/>
        <v>0</v>
      </c>
      <c r="BP879" s="248">
        <f t="shared" si="575"/>
        <v>0</v>
      </c>
      <c r="BQ879" s="243">
        <f t="shared" si="576"/>
        <v>0</v>
      </c>
      <c r="BR879" s="243">
        <f t="shared" si="577"/>
        <v>0</v>
      </c>
      <c r="BS879" s="249">
        <f t="shared" si="578"/>
        <v>0</v>
      </c>
      <c r="BT879" s="255" t="str">
        <f t="shared" si="591"/>
        <v/>
      </c>
      <c r="BU879" s="350">
        <f t="shared" si="579"/>
        <v>0</v>
      </c>
      <c r="BV879" s="350">
        <f t="shared" si="580"/>
        <v>0</v>
      </c>
      <c r="BW879" s="350">
        <f t="shared" si="581"/>
        <v>0</v>
      </c>
      <c r="BX879" s="353">
        <f t="shared" si="582"/>
        <v>0</v>
      </c>
      <c r="BY879" s="246">
        <f t="shared" si="583"/>
        <v>0</v>
      </c>
      <c r="BZ879" s="243">
        <f t="shared" si="584"/>
        <v>0</v>
      </c>
      <c r="CA879" s="243">
        <f t="shared" si="585"/>
        <v>0</v>
      </c>
      <c r="CB879" s="247">
        <f t="shared" si="586"/>
        <v>0</v>
      </c>
      <c r="CC879" s="246">
        <f t="shared" si="587"/>
        <v>0</v>
      </c>
      <c r="CD879" s="243">
        <f t="shared" si="588"/>
        <v>0</v>
      </c>
      <c r="CE879" s="243">
        <f t="shared" si="589"/>
        <v>0</v>
      </c>
      <c r="CF879" s="243">
        <f t="shared" si="590"/>
        <v>0</v>
      </c>
    </row>
    <row r="880" spans="1:84" ht="20.100000000000001" customHeight="1" x14ac:dyDescent="0.15">
      <c r="A880" s="252">
        <f>IF(A879="",ROW()-3-COUNTBLANK($A$4:$A879),A879+1)</f>
        <v>877</v>
      </c>
      <c r="B880" s="253">
        <f>IF(A880="","",IF(B879="",ROW()-3-COUNTBLANK($B$4:$B879),B879+1))</f>
        <v>877</v>
      </c>
      <c r="C880" s="239" t="str">
        <f t="shared" si="555"/>
        <v>S</v>
      </c>
      <c r="D880" s="240"/>
      <c r="E880" s="241" t="str">
        <f>IF(D880="","",COUNTIF($D$4:D880,D880))</f>
        <v/>
      </c>
      <c r="F880" s="310" t="str">
        <f>IF(D880="","",VLOOKUP(D880,'様式A-2'!$B$10:$E$434,4,0))</f>
        <v/>
      </c>
      <c r="G880" s="241"/>
      <c r="H880" s="241"/>
      <c r="I880" s="241"/>
      <c r="J880" s="241"/>
      <c r="K880" s="241"/>
      <c r="L880" s="346"/>
      <c r="M880" s="346"/>
      <c r="N880" s="346"/>
      <c r="O880" s="346"/>
      <c r="P880" s="388"/>
      <c r="Q880" s="242">
        <f t="shared" si="556"/>
        <v>0</v>
      </c>
      <c r="R880" s="243">
        <f t="shared" si="557"/>
        <v>0</v>
      </c>
      <c r="S880" s="243" t="str">
        <f t="shared" si="558"/>
        <v/>
      </c>
      <c r="T880" s="241"/>
      <c r="U880" s="241" t="str">
        <f t="shared" si="559"/>
        <v/>
      </c>
      <c r="V880" s="241" t="str">
        <f t="shared" si="593"/>
        <v/>
      </c>
      <c r="W880" s="241"/>
      <c r="X880" s="241"/>
      <c r="Y880" s="241" t="str">
        <f t="shared" si="560"/>
        <v/>
      </c>
      <c r="Z880" s="241" t="str">
        <f t="shared" si="561"/>
        <v/>
      </c>
      <c r="AA880" s="241" t="str">
        <f t="shared" si="552"/>
        <v/>
      </c>
      <c r="AB880" s="241" t="str">
        <f t="shared" si="562"/>
        <v/>
      </c>
      <c r="AC880" s="241" t="str">
        <f t="shared" si="563"/>
        <v/>
      </c>
      <c r="AD880" s="241" t="str">
        <f t="shared" si="564"/>
        <v/>
      </c>
      <c r="AE880" s="241" t="str">
        <f t="shared" si="553"/>
        <v/>
      </c>
      <c r="AF880" s="241" t="str">
        <f t="shared" si="554"/>
        <v/>
      </c>
      <c r="AG880" s="241"/>
      <c r="AH880" s="242" t="str">
        <f t="shared" si="592"/>
        <v/>
      </c>
      <c r="AI880" s="242" t="str">
        <f t="shared" si="565"/>
        <v/>
      </c>
      <c r="BG880" s="245">
        <f t="shared" si="566"/>
        <v>0</v>
      </c>
      <c r="BH880" s="242">
        <f t="shared" si="567"/>
        <v>0</v>
      </c>
      <c r="BI880" s="242">
        <f t="shared" si="568"/>
        <v>0</v>
      </c>
      <c r="BJ880" s="242">
        <f t="shared" si="569"/>
        <v>0</v>
      </c>
      <c r="BK880" s="351">
        <f t="shared" si="570"/>
        <v>0</v>
      </c>
      <c r="BL880" s="246">
        <f t="shared" si="571"/>
        <v>0</v>
      </c>
      <c r="BM880" s="243">
        <f t="shared" si="572"/>
        <v>0</v>
      </c>
      <c r="BN880" s="243">
        <f t="shared" si="573"/>
        <v>0</v>
      </c>
      <c r="BO880" s="247">
        <f t="shared" si="574"/>
        <v>0</v>
      </c>
      <c r="BP880" s="248">
        <f t="shared" si="575"/>
        <v>0</v>
      </c>
      <c r="BQ880" s="243">
        <f t="shared" si="576"/>
        <v>0</v>
      </c>
      <c r="BR880" s="243">
        <f t="shared" si="577"/>
        <v>0</v>
      </c>
      <c r="BS880" s="249">
        <f t="shared" si="578"/>
        <v>0</v>
      </c>
      <c r="BT880" s="255" t="str">
        <f t="shared" si="591"/>
        <v/>
      </c>
      <c r="BU880" s="350">
        <f t="shared" si="579"/>
        <v>0</v>
      </c>
      <c r="BV880" s="350">
        <f t="shared" si="580"/>
        <v>0</v>
      </c>
      <c r="BW880" s="350">
        <f t="shared" si="581"/>
        <v>0</v>
      </c>
      <c r="BX880" s="353">
        <f t="shared" si="582"/>
        <v>0</v>
      </c>
      <c r="BY880" s="246">
        <f t="shared" si="583"/>
        <v>0</v>
      </c>
      <c r="BZ880" s="243">
        <f t="shared" si="584"/>
        <v>0</v>
      </c>
      <c r="CA880" s="243">
        <f t="shared" si="585"/>
        <v>0</v>
      </c>
      <c r="CB880" s="247">
        <f t="shared" si="586"/>
        <v>0</v>
      </c>
      <c r="CC880" s="246">
        <f t="shared" si="587"/>
        <v>0</v>
      </c>
      <c r="CD880" s="243">
        <f t="shared" si="588"/>
        <v>0</v>
      </c>
      <c r="CE880" s="243">
        <f t="shared" si="589"/>
        <v>0</v>
      </c>
      <c r="CF880" s="243">
        <f t="shared" si="590"/>
        <v>0</v>
      </c>
    </row>
    <row r="881" spans="1:84" ht="20.100000000000001" customHeight="1" x14ac:dyDescent="0.15">
      <c r="A881" s="252">
        <f>IF(A880="",ROW()-3-COUNTBLANK($A$4:$A880),A880+1)</f>
        <v>878</v>
      </c>
      <c r="B881" s="253">
        <f>IF(A881="","",IF(B880="",ROW()-3-COUNTBLANK($B$4:$B880),B880+1))</f>
        <v>878</v>
      </c>
      <c r="C881" s="239" t="str">
        <f t="shared" si="555"/>
        <v>S</v>
      </c>
      <c r="D881" s="240"/>
      <c r="E881" s="241" t="str">
        <f>IF(D881="","",COUNTIF($D$4:D881,D881))</f>
        <v/>
      </c>
      <c r="F881" s="310" t="str">
        <f>IF(D881="","",VLOOKUP(D881,'様式A-2'!$B$10:$E$434,4,0))</f>
        <v/>
      </c>
      <c r="G881" s="241"/>
      <c r="H881" s="241"/>
      <c r="I881" s="241"/>
      <c r="J881" s="241"/>
      <c r="K881" s="241"/>
      <c r="L881" s="346"/>
      <c r="M881" s="346"/>
      <c r="N881" s="346"/>
      <c r="O881" s="346"/>
      <c r="P881" s="388"/>
      <c r="Q881" s="242">
        <f t="shared" si="556"/>
        <v>0</v>
      </c>
      <c r="R881" s="243">
        <f t="shared" si="557"/>
        <v>0</v>
      </c>
      <c r="S881" s="243" t="str">
        <f t="shared" si="558"/>
        <v/>
      </c>
      <c r="T881" s="241"/>
      <c r="U881" s="241" t="str">
        <f t="shared" si="559"/>
        <v/>
      </c>
      <c r="V881" s="241" t="str">
        <f t="shared" si="593"/>
        <v/>
      </c>
      <c r="W881" s="241"/>
      <c r="X881" s="241"/>
      <c r="Y881" s="241" t="str">
        <f t="shared" si="560"/>
        <v/>
      </c>
      <c r="Z881" s="241" t="str">
        <f t="shared" si="561"/>
        <v/>
      </c>
      <c r="AA881" s="241" t="str">
        <f t="shared" si="552"/>
        <v/>
      </c>
      <c r="AB881" s="241" t="str">
        <f t="shared" si="562"/>
        <v/>
      </c>
      <c r="AC881" s="241" t="str">
        <f t="shared" si="563"/>
        <v/>
      </c>
      <c r="AD881" s="241" t="str">
        <f t="shared" si="564"/>
        <v/>
      </c>
      <c r="AE881" s="241" t="str">
        <f t="shared" si="553"/>
        <v/>
      </c>
      <c r="AF881" s="241" t="str">
        <f t="shared" si="554"/>
        <v/>
      </c>
      <c r="AG881" s="241"/>
      <c r="AH881" s="242" t="str">
        <f t="shared" si="592"/>
        <v/>
      </c>
      <c r="AI881" s="242" t="str">
        <f t="shared" si="565"/>
        <v/>
      </c>
      <c r="BG881" s="245">
        <f t="shared" si="566"/>
        <v>0</v>
      </c>
      <c r="BH881" s="242">
        <f t="shared" si="567"/>
        <v>0</v>
      </c>
      <c r="BI881" s="242">
        <f t="shared" si="568"/>
        <v>0</v>
      </c>
      <c r="BJ881" s="242">
        <f t="shared" si="569"/>
        <v>0</v>
      </c>
      <c r="BK881" s="351">
        <f t="shared" si="570"/>
        <v>0</v>
      </c>
      <c r="BL881" s="246">
        <f t="shared" si="571"/>
        <v>0</v>
      </c>
      <c r="BM881" s="243">
        <f t="shared" si="572"/>
        <v>0</v>
      </c>
      <c r="BN881" s="243">
        <f t="shared" si="573"/>
        <v>0</v>
      </c>
      <c r="BO881" s="247">
        <f t="shared" si="574"/>
        <v>0</v>
      </c>
      <c r="BP881" s="248">
        <f t="shared" si="575"/>
        <v>0</v>
      </c>
      <c r="BQ881" s="243">
        <f t="shared" si="576"/>
        <v>0</v>
      </c>
      <c r="BR881" s="243">
        <f t="shared" si="577"/>
        <v>0</v>
      </c>
      <c r="BS881" s="249">
        <f t="shared" si="578"/>
        <v>0</v>
      </c>
      <c r="BT881" s="255" t="str">
        <f t="shared" si="591"/>
        <v/>
      </c>
      <c r="BU881" s="350">
        <f t="shared" si="579"/>
        <v>0</v>
      </c>
      <c r="BV881" s="350">
        <f t="shared" si="580"/>
        <v>0</v>
      </c>
      <c r="BW881" s="350">
        <f t="shared" si="581"/>
        <v>0</v>
      </c>
      <c r="BX881" s="353">
        <f t="shared" si="582"/>
        <v>0</v>
      </c>
      <c r="BY881" s="246">
        <f t="shared" si="583"/>
        <v>0</v>
      </c>
      <c r="BZ881" s="243">
        <f t="shared" si="584"/>
        <v>0</v>
      </c>
      <c r="CA881" s="243">
        <f t="shared" si="585"/>
        <v>0</v>
      </c>
      <c r="CB881" s="247">
        <f t="shared" si="586"/>
        <v>0</v>
      </c>
      <c r="CC881" s="246">
        <f t="shared" si="587"/>
        <v>0</v>
      </c>
      <c r="CD881" s="243">
        <f t="shared" si="588"/>
        <v>0</v>
      </c>
      <c r="CE881" s="243">
        <f t="shared" si="589"/>
        <v>0</v>
      </c>
      <c r="CF881" s="243">
        <f t="shared" si="590"/>
        <v>0</v>
      </c>
    </row>
    <row r="882" spans="1:84" ht="20.100000000000001" customHeight="1" x14ac:dyDescent="0.15">
      <c r="A882" s="252">
        <f>IF(A881="",ROW()-3-COUNTBLANK($A$4:$A881),A881+1)</f>
        <v>879</v>
      </c>
      <c r="B882" s="253">
        <f>IF(A882="","",IF(B881="",ROW()-3-COUNTBLANK($B$4:$B881),B881+1))</f>
        <v>879</v>
      </c>
      <c r="C882" s="239" t="str">
        <f t="shared" si="555"/>
        <v>S</v>
      </c>
      <c r="D882" s="240"/>
      <c r="E882" s="241" t="str">
        <f>IF(D882="","",COUNTIF($D$4:D882,D882))</f>
        <v/>
      </c>
      <c r="F882" s="310" t="str">
        <f>IF(D882="","",VLOOKUP(D882,'様式A-2'!$B$10:$E$434,4,0))</f>
        <v/>
      </c>
      <c r="G882" s="241"/>
      <c r="H882" s="241"/>
      <c r="I882" s="241"/>
      <c r="J882" s="241"/>
      <c r="K882" s="241"/>
      <c r="L882" s="346"/>
      <c r="M882" s="346"/>
      <c r="N882" s="346"/>
      <c r="O882" s="346"/>
      <c r="P882" s="388"/>
      <c r="Q882" s="242">
        <f t="shared" si="556"/>
        <v>0</v>
      </c>
      <c r="R882" s="243">
        <f t="shared" si="557"/>
        <v>0</v>
      </c>
      <c r="S882" s="243" t="str">
        <f t="shared" si="558"/>
        <v/>
      </c>
      <c r="T882" s="241"/>
      <c r="U882" s="241" t="str">
        <f t="shared" si="559"/>
        <v/>
      </c>
      <c r="V882" s="241" t="str">
        <f t="shared" si="593"/>
        <v/>
      </c>
      <c r="W882" s="241"/>
      <c r="X882" s="241"/>
      <c r="Y882" s="241" t="str">
        <f t="shared" si="560"/>
        <v/>
      </c>
      <c r="Z882" s="241" t="str">
        <f t="shared" si="561"/>
        <v/>
      </c>
      <c r="AA882" s="241" t="str">
        <f t="shared" si="552"/>
        <v/>
      </c>
      <c r="AB882" s="241" t="str">
        <f t="shared" si="562"/>
        <v/>
      </c>
      <c r="AC882" s="241" t="str">
        <f t="shared" si="563"/>
        <v/>
      </c>
      <c r="AD882" s="241" t="str">
        <f t="shared" si="564"/>
        <v/>
      </c>
      <c r="AE882" s="241" t="str">
        <f t="shared" si="553"/>
        <v/>
      </c>
      <c r="AF882" s="241" t="str">
        <f t="shared" si="554"/>
        <v/>
      </c>
      <c r="AG882" s="241"/>
      <c r="AH882" s="242" t="str">
        <f t="shared" si="592"/>
        <v/>
      </c>
      <c r="AI882" s="242" t="str">
        <f t="shared" si="565"/>
        <v/>
      </c>
      <c r="BG882" s="245">
        <f t="shared" si="566"/>
        <v>0</v>
      </c>
      <c r="BH882" s="242">
        <f t="shared" si="567"/>
        <v>0</v>
      </c>
      <c r="BI882" s="242">
        <f t="shared" si="568"/>
        <v>0</v>
      </c>
      <c r="BJ882" s="242">
        <f t="shared" si="569"/>
        <v>0</v>
      </c>
      <c r="BK882" s="351">
        <f t="shared" si="570"/>
        <v>0</v>
      </c>
      <c r="BL882" s="246">
        <f t="shared" si="571"/>
        <v>0</v>
      </c>
      <c r="BM882" s="243">
        <f t="shared" si="572"/>
        <v>0</v>
      </c>
      <c r="BN882" s="243">
        <f t="shared" si="573"/>
        <v>0</v>
      </c>
      <c r="BO882" s="247">
        <f t="shared" si="574"/>
        <v>0</v>
      </c>
      <c r="BP882" s="248">
        <f t="shared" si="575"/>
        <v>0</v>
      </c>
      <c r="BQ882" s="243">
        <f t="shared" si="576"/>
        <v>0</v>
      </c>
      <c r="BR882" s="243">
        <f t="shared" si="577"/>
        <v>0</v>
      </c>
      <c r="BS882" s="249">
        <f t="shared" si="578"/>
        <v>0</v>
      </c>
      <c r="BT882" s="255" t="str">
        <f t="shared" si="591"/>
        <v/>
      </c>
      <c r="BU882" s="350">
        <f t="shared" si="579"/>
        <v>0</v>
      </c>
      <c r="BV882" s="350">
        <f t="shared" si="580"/>
        <v>0</v>
      </c>
      <c r="BW882" s="350">
        <f t="shared" si="581"/>
        <v>0</v>
      </c>
      <c r="BX882" s="353">
        <f t="shared" si="582"/>
        <v>0</v>
      </c>
      <c r="BY882" s="246">
        <f t="shared" si="583"/>
        <v>0</v>
      </c>
      <c r="BZ882" s="243">
        <f t="shared" si="584"/>
        <v>0</v>
      </c>
      <c r="CA882" s="243">
        <f t="shared" si="585"/>
        <v>0</v>
      </c>
      <c r="CB882" s="247">
        <f t="shared" si="586"/>
        <v>0</v>
      </c>
      <c r="CC882" s="246">
        <f t="shared" si="587"/>
        <v>0</v>
      </c>
      <c r="CD882" s="243">
        <f t="shared" si="588"/>
        <v>0</v>
      </c>
      <c r="CE882" s="243">
        <f t="shared" si="589"/>
        <v>0</v>
      </c>
      <c r="CF882" s="243">
        <f t="shared" si="590"/>
        <v>0</v>
      </c>
    </row>
    <row r="883" spans="1:84" ht="20.100000000000001" customHeight="1" x14ac:dyDescent="0.15">
      <c r="A883" s="252">
        <f>IF(A882="",ROW()-3-COUNTBLANK($A$4:$A882),A882+1)</f>
        <v>880</v>
      </c>
      <c r="B883" s="253">
        <f>IF(A883="","",IF(B882="",ROW()-3-COUNTBLANK($B$4:$B882),B882+1))</f>
        <v>880</v>
      </c>
      <c r="C883" s="239" t="str">
        <f t="shared" si="555"/>
        <v>S</v>
      </c>
      <c r="D883" s="240"/>
      <c r="E883" s="241" t="str">
        <f>IF(D883="","",COUNTIF($D$4:D883,D883))</f>
        <v/>
      </c>
      <c r="F883" s="310" t="str">
        <f>IF(D883="","",VLOOKUP(D883,'様式A-2'!$B$10:$E$434,4,0))</f>
        <v/>
      </c>
      <c r="G883" s="241"/>
      <c r="H883" s="241"/>
      <c r="I883" s="241"/>
      <c r="J883" s="241"/>
      <c r="K883" s="241"/>
      <c r="L883" s="346"/>
      <c r="M883" s="346"/>
      <c r="N883" s="346"/>
      <c r="O883" s="346"/>
      <c r="P883" s="388"/>
      <c r="Q883" s="242">
        <f t="shared" si="556"/>
        <v>0</v>
      </c>
      <c r="R883" s="243">
        <f t="shared" si="557"/>
        <v>0</v>
      </c>
      <c r="S883" s="243" t="str">
        <f t="shared" si="558"/>
        <v/>
      </c>
      <c r="T883" s="241"/>
      <c r="U883" s="241" t="str">
        <f t="shared" si="559"/>
        <v/>
      </c>
      <c r="V883" s="241" t="str">
        <f t="shared" si="593"/>
        <v/>
      </c>
      <c r="W883" s="241"/>
      <c r="X883" s="241"/>
      <c r="Y883" s="241" t="str">
        <f t="shared" si="560"/>
        <v/>
      </c>
      <c r="Z883" s="241" t="str">
        <f t="shared" si="561"/>
        <v/>
      </c>
      <c r="AA883" s="241" t="str">
        <f t="shared" si="552"/>
        <v/>
      </c>
      <c r="AB883" s="241" t="str">
        <f t="shared" si="562"/>
        <v/>
      </c>
      <c r="AC883" s="241" t="str">
        <f t="shared" si="563"/>
        <v/>
      </c>
      <c r="AD883" s="241" t="str">
        <f t="shared" si="564"/>
        <v/>
      </c>
      <c r="AE883" s="241" t="str">
        <f t="shared" si="553"/>
        <v/>
      </c>
      <c r="AF883" s="241" t="str">
        <f t="shared" si="554"/>
        <v/>
      </c>
      <c r="AG883" s="241"/>
      <c r="AH883" s="242" t="str">
        <f t="shared" si="592"/>
        <v/>
      </c>
      <c r="AI883" s="242" t="str">
        <f t="shared" si="565"/>
        <v/>
      </c>
      <c r="BG883" s="245">
        <f t="shared" si="566"/>
        <v>0</v>
      </c>
      <c r="BH883" s="242">
        <f t="shared" si="567"/>
        <v>0</v>
      </c>
      <c r="BI883" s="242">
        <f t="shared" si="568"/>
        <v>0</v>
      </c>
      <c r="BJ883" s="242">
        <f t="shared" si="569"/>
        <v>0</v>
      </c>
      <c r="BK883" s="351">
        <f t="shared" si="570"/>
        <v>0</v>
      </c>
      <c r="BL883" s="246">
        <f t="shared" si="571"/>
        <v>0</v>
      </c>
      <c r="BM883" s="243">
        <f t="shared" si="572"/>
        <v>0</v>
      </c>
      <c r="BN883" s="243">
        <f t="shared" si="573"/>
        <v>0</v>
      </c>
      <c r="BO883" s="247">
        <f t="shared" si="574"/>
        <v>0</v>
      </c>
      <c r="BP883" s="248">
        <f t="shared" si="575"/>
        <v>0</v>
      </c>
      <c r="BQ883" s="243">
        <f t="shared" si="576"/>
        <v>0</v>
      </c>
      <c r="BR883" s="243">
        <f t="shared" si="577"/>
        <v>0</v>
      </c>
      <c r="BS883" s="249">
        <f t="shared" si="578"/>
        <v>0</v>
      </c>
      <c r="BT883" s="255" t="str">
        <f t="shared" si="591"/>
        <v/>
      </c>
      <c r="BU883" s="350">
        <f t="shared" si="579"/>
        <v>0</v>
      </c>
      <c r="BV883" s="350">
        <f t="shared" si="580"/>
        <v>0</v>
      </c>
      <c r="BW883" s="350">
        <f t="shared" si="581"/>
        <v>0</v>
      </c>
      <c r="BX883" s="353">
        <f t="shared" si="582"/>
        <v>0</v>
      </c>
      <c r="BY883" s="246">
        <f t="shared" si="583"/>
        <v>0</v>
      </c>
      <c r="BZ883" s="243">
        <f t="shared" si="584"/>
        <v>0</v>
      </c>
      <c r="CA883" s="243">
        <f t="shared" si="585"/>
        <v>0</v>
      </c>
      <c r="CB883" s="247">
        <f t="shared" si="586"/>
        <v>0</v>
      </c>
      <c r="CC883" s="246">
        <f t="shared" si="587"/>
        <v>0</v>
      </c>
      <c r="CD883" s="243">
        <f t="shared" si="588"/>
        <v>0</v>
      </c>
      <c r="CE883" s="243">
        <f t="shared" si="589"/>
        <v>0</v>
      </c>
      <c r="CF883" s="243">
        <f t="shared" si="590"/>
        <v>0</v>
      </c>
    </row>
    <row r="884" spans="1:84" ht="20.100000000000001" customHeight="1" x14ac:dyDescent="0.15">
      <c r="A884" s="252">
        <f>IF(A883="",ROW()-3-COUNTBLANK($A$4:$A883),A883+1)</f>
        <v>881</v>
      </c>
      <c r="B884" s="253">
        <f>IF(A884="","",IF(B883="",ROW()-3-COUNTBLANK($B$4:$B883),B883+1))</f>
        <v>881</v>
      </c>
      <c r="C884" s="239" t="str">
        <f t="shared" si="555"/>
        <v>S</v>
      </c>
      <c r="D884" s="240"/>
      <c r="E884" s="241" t="str">
        <f>IF(D884="","",COUNTIF($D$4:D884,D884))</f>
        <v/>
      </c>
      <c r="F884" s="310" t="str">
        <f>IF(D884="","",VLOOKUP(D884,'様式A-2'!$B$10:$E$434,4,0))</f>
        <v/>
      </c>
      <c r="G884" s="241"/>
      <c r="H884" s="241"/>
      <c r="I884" s="241"/>
      <c r="J884" s="241"/>
      <c r="K884" s="241"/>
      <c r="L884" s="346"/>
      <c r="M884" s="346"/>
      <c r="N884" s="346"/>
      <c r="O884" s="346"/>
      <c r="P884" s="388"/>
      <c r="Q884" s="242">
        <f t="shared" si="556"/>
        <v>0</v>
      </c>
      <c r="R884" s="243">
        <f t="shared" si="557"/>
        <v>0</v>
      </c>
      <c r="S884" s="243" t="str">
        <f t="shared" si="558"/>
        <v/>
      </c>
      <c r="T884" s="241"/>
      <c r="U884" s="241" t="str">
        <f t="shared" si="559"/>
        <v/>
      </c>
      <c r="V884" s="241" t="str">
        <f t="shared" si="593"/>
        <v/>
      </c>
      <c r="W884" s="241"/>
      <c r="X884" s="241"/>
      <c r="Y884" s="241" t="str">
        <f t="shared" si="560"/>
        <v/>
      </c>
      <c r="Z884" s="241" t="str">
        <f t="shared" si="561"/>
        <v/>
      </c>
      <c r="AA884" s="241" t="str">
        <f t="shared" si="552"/>
        <v/>
      </c>
      <c r="AB884" s="241" t="str">
        <f t="shared" si="562"/>
        <v/>
      </c>
      <c r="AC884" s="241" t="str">
        <f t="shared" si="563"/>
        <v/>
      </c>
      <c r="AD884" s="241" t="str">
        <f t="shared" si="564"/>
        <v/>
      </c>
      <c r="AE884" s="241" t="str">
        <f t="shared" si="553"/>
        <v/>
      </c>
      <c r="AF884" s="241" t="str">
        <f t="shared" si="554"/>
        <v/>
      </c>
      <c r="AG884" s="241"/>
      <c r="AH884" s="242" t="str">
        <f t="shared" si="592"/>
        <v/>
      </c>
      <c r="AI884" s="242" t="str">
        <f t="shared" si="565"/>
        <v/>
      </c>
      <c r="BG884" s="245">
        <f t="shared" si="566"/>
        <v>0</v>
      </c>
      <c r="BH884" s="242">
        <f t="shared" si="567"/>
        <v>0</v>
      </c>
      <c r="BI884" s="242">
        <f t="shared" si="568"/>
        <v>0</v>
      </c>
      <c r="BJ884" s="242">
        <f t="shared" si="569"/>
        <v>0</v>
      </c>
      <c r="BK884" s="351">
        <f t="shared" si="570"/>
        <v>0</v>
      </c>
      <c r="BL884" s="246">
        <f t="shared" si="571"/>
        <v>0</v>
      </c>
      <c r="BM884" s="243">
        <f t="shared" si="572"/>
        <v>0</v>
      </c>
      <c r="BN884" s="243">
        <f t="shared" si="573"/>
        <v>0</v>
      </c>
      <c r="BO884" s="247">
        <f t="shared" si="574"/>
        <v>0</v>
      </c>
      <c r="BP884" s="248">
        <f t="shared" si="575"/>
        <v>0</v>
      </c>
      <c r="BQ884" s="243">
        <f t="shared" si="576"/>
        <v>0</v>
      </c>
      <c r="BR884" s="243">
        <f t="shared" si="577"/>
        <v>0</v>
      </c>
      <c r="BS884" s="249">
        <f t="shared" si="578"/>
        <v>0</v>
      </c>
      <c r="BT884" s="255" t="str">
        <f t="shared" si="591"/>
        <v/>
      </c>
      <c r="BU884" s="350">
        <f t="shared" si="579"/>
        <v>0</v>
      </c>
      <c r="BV884" s="350">
        <f t="shared" si="580"/>
        <v>0</v>
      </c>
      <c r="BW884" s="350">
        <f t="shared" si="581"/>
        <v>0</v>
      </c>
      <c r="BX884" s="353">
        <f t="shared" si="582"/>
        <v>0</v>
      </c>
      <c r="BY884" s="246">
        <f t="shared" si="583"/>
        <v>0</v>
      </c>
      <c r="BZ884" s="243">
        <f t="shared" si="584"/>
        <v>0</v>
      </c>
      <c r="CA884" s="243">
        <f t="shared" si="585"/>
        <v>0</v>
      </c>
      <c r="CB884" s="247">
        <f t="shared" si="586"/>
        <v>0</v>
      </c>
      <c r="CC884" s="246">
        <f t="shared" si="587"/>
        <v>0</v>
      </c>
      <c r="CD884" s="243">
        <f t="shared" si="588"/>
        <v>0</v>
      </c>
      <c r="CE884" s="243">
        <f t="shared" si="589"/>
        <v>0</v>
      </c>
      <c r="CF884" s="243">
        <f t="shared" si="590"/>
        <v>0</v>
      </c>
    </row>
    <row r="885" spans="1:84" ht="20.100000000000001" customHeight="1" x14ac:dyDescent="0.15">
      <c r="A885" s="252">
        <f>IF(A884="",ROW()-3-COUNTBLANK($A$4:$A884),A884+1)</f>
        <v>882</v>
      </c>
      <c r="B885" s="253">
        <f>IF(A885="","",IF(B884="",ROW()-3-COUNTBLANK($B$4:$B884),B884+1))</f>
        <v>882</v>
      </c>
      <c r="C885" s="239" t="str">
        <f t="shared" si="555"/>
        <v>S</v>
      </c>
      <c r="D885" s="240"/>
      <c r="E885" s="241" t="str">
        <f>IF(D885="","",COUNTIF($D$4:D885,D885))</f>
        <v/>
      </c>
      <c r="F885" s="310" t="str">
        <f>IF(D885="","",VLOOKUP(D885,'様式A-2'!$B$10:$E$434,4,0))</f>
        <v/>
      </c>
      <c r="G885" s="241"/>
      <c r="H885" s="241"/>
      <c r="I885" s="241"/>
      <c r="J885" s="241"/>
      <c r="K885" s="241"/>
      <c r="L885" s="346"/>
      <c r="M885" s="346"/>
      <c r="N885" s="346"/>
      <c r="O885" s="346"/>
      <c r="P885" s="388"/>
      <c r="Q885" s="242">
        <f t="shared" si="556"/>
        <v>0</v>
      </c>
      <c r="R885" s="243">
        <f t="shared" si="557"/>
        <v>0</v>
      </c>
      <c r="S885" s="243" t="str">
        <f t="shared" si="558"/>
        <v/>
      </c>
      <c r="T885" s="241"/>
      <c r="U885" s="241" t="str">
        <f t="shared" si="559"/>
        <v/>
      </c>
      <c r="V885" s="241" t="str">
        <f t="shared" si="593"/>
        <v/>
      </c>
      <c r="W885" s="241"/>
      <c r="X885" s="241"/>
      <c r="Y885" s="241" t="str">
        <f t="shared" si="560"/>
        <v/>
      </c>
      <c r="Z885" s="241" t="str">
        <f t="shared" si="561"/>
        <v/>
      </c>
      <c r="AA885" s="241" t="str">
        <f t="shared" si="552"/>
        <v/>
      </c>
      <c r="AB885" s="241" t="str">
        <f t="shared" si="562"/>
        <v/>
      </c>
      <c r="AC885" s="241" t="str">
        <f t="shared" si="563"/>
        <v/>
      </c>
      <c r="AD885" s="241" t="str">
        <f t="shared" si="564"/>
        <v/>
      </c>
      <c r="AE885" s="241" t="str">
        <f t="shared" si="553"/>
        <v/>
      </c>
      <c r="AF885" s="241" t="str">
        <f t="shared" si="554"/>
        <v/>
      </c>
      <c r="AG885" s="241"/>
      <c r="AH885" s="242" t="str">
        <f t="shared" si="592"/>
        <v/>
      </c>
      <c r="AI885" s="242" t="str">
        <f t="shared" si="565"/>
        <v/>
      </c>
      <c r="BG885" s="245">
        <f t="shared" si="566"/>
        <v>0</v>
      </c>
      <c r="BH885" s="242">
        <f t="shared" si="567"/>
        <v>0</v>
      </c>
      <c r="BI885" s="242">
        <f t="shared" si="568"/>
        <v>0</v>
      </c>
      <c r="BJ885" s="242">
        <f t="shared" si="569"/>
        <v>0</v>
      </c>
      <c r="BK885" s="351">
        <f t="shared" si="570"/>
        <v>0</v>
      </c>
      <c r="BL885" s="246">
        <f t="shared" si="571"/>
        <v>0</v>
      </c>
      <c r="BM885" s="243">
        <f t="shared" si="572"/>
        <v>0</v>
      </c>
      <c r="BN885" s="243">
        <f t="shared" si="573"/>
        <v>0</v>
      </c>
      <c r="BO885" s="247">
        <f t="shared" si="574"/>
        <v>0</v>
      </c>
      <c r="BP885" s="248">
        <f t="shared" si="575"/>
        <v>0</v>
      </c>
      <c r="BQ885" s="243">
        <f t="shared" si="576"/>
        <v>0</v>
      </c>
      <c r="BR885" s="243">
        <f t="shared" si="577"/>
        <v>0</v>
      </c>
      <c r="BS885" s="249">
        <f t="shared" si="578"/>
        <v>0</v>
      </c>
      <c r="BT885" s="255" t="str">
        <f t="shared" si="591"/>
        <v/>
      </c>
      <c r="BU885" s="350">
        <f t="shared" si="579"/>
        <v>0</v>
      </c>
      <c r="BV885" s="350">
        <f t="shared" si="580"/>
        <v>0</v>
      </c>
      <c r="BW885" s="350">
        <f t="shared" si="581"/>
        <v>0</v>
      </c>
      <c r="BX885" s="353">
        <f t="shared" si="582"/>
        <v>0</v>
      </c>
      <c r="BY885" s="246">
        <f t="shared" si="583"/>
        <v>0</v>
      </c>
      <c r="BZ885" s="243">
        <f t="shared" si="584"/>
        <v>0</v>
      </c>
      <c r="CA885" s="243">
        <f t="shared" si="585"/>
        <v>0</v>
      </c>
      <c r="CB885" s="247">
        <f t="shared" si="586"/>
        <v>0</v>
      </c>
      <c r="CC885" s="246">
        <f t="shared" si="587"/>
        <v>0</v>
      </c>
      <c r="CD885" s="243">
        <f t="shared" si="588"/>
        <v>0</v>
      </c>
      <c r="CE885" s="243">
        <f t="shared" si="589"/>
        <v>0</v>
      </c>
      <c r="CF885" s="243">
        <f t="shared" si="590"/>
        <v>0</v>
      </c>
    </row>
    <row r="886" spans="1:84" ht="20.100000000000001" customHeight="1" x14ac:dyDescent="0.15">
      <c r="A886" s="252">
        <f>IF(A885="",ROW()-3-COUNTBLANK($A$4:$A885),A885+1)</f>
        <v>883</v>
      </c>
      <c r="B886" s="253">
        <f>IF(A886="","",IF(B885="",ROW()-3-COUNTBLANK($B$4:$B885),B885+1))</f>
        <v>883</v>
      </c>
      <c r="C886" s="239" t="str">
        <f t="shared" si="555"/>
        <v>S</v>
      </c>
      <c r="D886" s="240"/>
      <c r="E886" s="241" t="str">
        <f>IF(D886="","",COUNTIF($D$4:D886,D886))</f>
        <v/>
      </c>
      <c r="F886" s="310" t="str">
        <f>IF(D886="","",VLOOKUP(D886,'様式A-2'!$B$10:$E$434,4,0))</f>
        <v/>
      </c>
      <c r="G886" s="241"/>
      <c r="H886" s="241"/>
      <c r="I886" s="241"/>
      <c r="J886" s="241"/>
      <c r="K886" s="241"/>
      <c r="L886" s="346"/>
      <c r="M886" s="346"/>
      <c r="N886" s="346"/>
      <c r="O886" s="346"/>
      <c r="P886" s="388"/>
      <c r="Q886" s="242">
        <f t="shared" si="556"/>
        <v>0</v>
      </c>
      <c r="R886" s="243">
        <f t="shared" si="557"/>
        <v>0</v>
      </c>
      <c r="S886" s="243" t="str">
        <f t="shared" si="558"/>
        <v/>
      </c>
      <c r="T886" s="241"/>
      <c r="U886" s="241" t="str">
        <f t="shared" si="559"/>
        <v/>
      </c>
      <c r="V886" s="241" t="str">
        <f t="shared" si="593"/>
        <v/>
      </c>
      <c r="W886" s="241"/>
      <c r="X886" s="241"/>
      <c r="Y886" s="241" t="str">
        <f t="shared" si="560"/>
        <v/>
      </c>
      <c r="Z886" s="241" t="str">
        <f t="shared" si="561"/>
        <v/>
      </c>
      <c r="AA886" s="241" t="str">
        <f t="shared" si="552"/>
        <v/>
      </c>
      <c r="AB886" s="241" t="str">
        <f t="shared" si="562"/>
        <v/>
      </c>
      <c r="AC886" s="241" t="str">
        <f t="shared" si="563"/>
        <v/>
      </c>
      <c r="AD886" s="241" t="str">
        <f t="shared" si="564"/>
        <v/>
      </c>
      <c r="AE886" s="241" t="str">
        <f t="shared" si="553"/>
        <v/>
      </c>
      <c r="AF886" s="241" t="str">
        <f t="shared" si="554"/>
        <v/>
      </c>
      <c r="AG886" s="241"/>
      <c r="AH886" s="242" t="str">
        <f t="shared" si="592"/>
        <v/>
      </c>
      <c r="AI886" s="242" t="str">
        <f t="shared" si="565"/>
        <v/>
      </c>
      <c r="BG886" s="245">
        <f t="shared" si="566"/>
        <v>0</v>
      </c>
      <c r="BH886" s="242">
        <f t="shared" si="567"/>
        <v>0</v>
      </c>
      <c r="BI886" s="242">
        <f t="shared" si="568"/>
        <v>0</v>
      </c>
      <c r="BJ886" s="242">
        <f t="shared" si="569"/>
        <v>0</v>
      </c>
      <c r="BK886" s="351">
        <f t="shared" si="570"/>
        <v>0</v>
      </c>
      <c r="BL886" s="246">
        <f t="shared" si="571"/>
        <v>0</v>
      </c>
      <c r="BM886" s="243">
        <f t="shared" si="572"/>
        <v>0</v>
      </c>
      <c r="BN886" s="243">
        <f t="shared" si="573"/>
        <v>0</v>
      </c>
      <c r="BO886" s="247">
        <f t="shared" si="574"/>
        <v>0</v>
      </c>
      <c r="BP886" s="248">
        <f t="shared" si="575"/>
        <v>0</v>
      </c>
      <c r="BQ886" s="243">
        <f t="shared" si="576"/>
        <v>0</v>
      </c>
      <c r="BR886" s="243">
        <f t="shared" si="577"/>
        <v>0</v>
      </c>
      <c r="BS886" s="249">
        <f t="shared" si="578"/>
        <v>0</v>
      </c>
      <c r="BT886" s="255" t="str">
        <f t="shared" si="591"/>
        <v/>
      </c>
      <c r="BU886" s="350">
        <f t="shared" si="579"/>
        <v>0</v>
      </c>
      <c r="BV886" s="350">
        <f t="shared" si="580"/>
        <v>0</v>
      </c>
      <c r="BW886" s="350">
        <f t="shared" si="581"/>
        <v>0</v>
      </c>
      <c r="BX886" s="353">
        <f t="shared" si="582"/>
        <v>0</v>
      </c>
      <c r="BY886" s="246">
        <f t="shared" si="583"/>
        <v>0</v>
      </c>
      <c r="BZ886" s="243">
        <f t="shared" si="584"/>
        <v>0</v>
      </c>
      <c r="CA886" s="243">
        <f t="shared" si="585"/>
        <v>0</v>
      </c>
      <c r="CB886" s="247">
        <f t="shared" si="586"/>
        <v>0</v>
      </c>
      <c r="CC886" s="246">
        <f t="shared" si="587"/>
        <v>0</v>
      </c>
      <c r="CD886" s="243">
        <f t="shared" si="588"/>
        <v>0</v>
      </c>
      <c r="CE886" s="243">
        <f t="shared" si="589"/>
        <v>0</v>
      </c>
      <c r="CF886" s="243">
        <f t="shared" si="590"/>
        <v>0</v>
      </c>
    </row>
    <row r="887" spans="1:84" ht="20.100000000000001" customHeight="1" x14ac:dyDescent="0.15">
      <c r="A887" s="252">
        <f>IF(A886="",ROW()-3-COUNTBLANK($A$4:$A886),A886+1)</f>
        <v>884</v>
      </c>
      <c r="B887" s="253">
        <f>IF(A887="","",IF(B886="",ROW()-3-COUNTBLANK($B$4:$B886),B886+1))</f>
        <v>884</v>
      </c>
      <c r="C887" s="239" t="str">
        <f t="shared" si="555"/>
        <v>S</v>
      </c>
      <c r="D887" s="240"/>
      <c r="E887" s="241" t="str">
        <f>IF(D887="","",COUNTIF($D$4:D887,D887))</f>
        <v/>
      </c>
      <c r="F887" s="310" t="str">
        <f>IF(D887="","",VLOOKUP(D887,'様式A-2'!$B$10:$E$434,4,0))</f>
        <v/>
      </c>
      <c r="G887" s="241"/>
      <c r="H887" s="241"/>
      <c r="I887" s="241"/>
      <c r="J887" s="241"/>
      <c r="K887" s="241"/>
      <c r="L887" s="346"/>
      <c r="M887" s="346"/>
      <c r="N887" s="346"/>
      <c r="O887" s="346"/>
      <c r="P887" s="388"/>
      <c r="Q887" s="242">
        <f t="shared" si="556"/>
        <v>0</v>
      </c>
      <c r="R887" s="243">
        <f t="shared" si="557"/>
        <v>0</v>
      </c>
      <c r="S887" s="243" t="str">
        <f t="shared" si="558"/>
        <v/>
      </c>
      <c r="T887" s="241"/>
      <c r="U887" s="241" t="str">
        <f t="shared" si="559"/>
        <v/>
      </c>
      <c r="V887" s="241" t="str">
        <f t="shared" si="593"/>
        <v/>
      </c>
      <c r="W887" s="241"/>
      <c r="X887" s="241"/>
      <c r="Y887" s="241" t="str">
        <f t="shared" si="560"/>
        <v/>
      </c>
      <c r="Z887" s="241" t="str">
        <f t="shared" si="561"/>
        <v/>
      </c>
      <c r="AA887" s="241" t="str">
        <f t="shared" si="552"/>
        <v/>
      </c>
      <c r="AB887" s="241" t="str">
        <f t="shared" si="562"/>
        <v/>
      </c>
      <c r="AC887" s="241" t="str">
        <f t="shared" si="563"/>
        <v/>
      </c>
      <c r="AD887" s="241" t="str">
        <f t="shared" si="564"/>
        <v/>
      </c>
      <c r="AE887" s="241" t="str">
        <f t="shared" si="553"/>
        <v/>
      </c>
      <c r="AF887" s="241" t="str">
        <f t="shared" si="554"/>
        <v/>
      </c>
      <c r="AG887" s="241"/>
      <c r="AH887" s="242" t="str">
        <f t="shared" si="592"/>
        <v/>
      </c>
      <c r="AI887" s="242" t="str">
        <f t="shared" si="565"/>
        <v/>
      </c>
      <c r="BG887" s="245">
        <f t="shared" si="566"/>
        <v>0</v>
      </c>
      <c r="BH887" s="242">
        <f t="shared" si="567"/>
        <v>0</v>
      </c>
      <c r="BI887" s="242">
        <f t="shared" si="568"/>
        <v>0</v>
      </c>
      <c r="BJ887" s="242">
        <f t="shared" si="569"/>
        <v>0</v>
      </c>
      <c r="BK887" s="351">
        <f t="shared" si="570"/>
        <v>0</v>
      </c>
      <c r="BL887" s="246">
        <f t="shared" si="571"/>
        <v>0</v>
      </c>
      <c r="BM887" s="243">
        <f t="shared" si="572"/>
        <v>0</v>
      </c>
      <c r="BN887" s="243">
        <f t="shared" si="573"/>
        <v>0</v>
      </c>
      <c r="BO887" s="247">
        <f t="shared" si="574"/>
        <v>0</v>
      </c>
      <c r="BP887" s="248">
        <f t="shared" si="575"/>
        <v>0</v>
      </c>
      <c r="BQ887" s="243">
        <f t="shared" si="576"/>
        <v>0</v>
      </c>
      <c r="BR887" s="243">
        <f t="shared" si="577"/>
        <v>0</v>
      </c>
      <c r="BS887" s="249">
        <f t="shared" si="578"/>
        <v>0</v>
      </c>
      <c r="BT887" s="255" t="str">
        <f t="shared" si="591"/>
        <v/>
      </c>
      <c r="BU887" s="350">
        <f t="shared" si="579"/>
        <v>0</v>
      </c>
      <c r="BV887" s="350">
        <f t="shared" si="580"/>
        <v>0</v>
      </c>
      <c r="BW887" s="350">
        <f t="shared" si="581"/>
        <v>0</v>
      </c>
      <c r="BX887" s="353">
        <f t="shared" si="582"/>
        <v>0</v>
      </c>
      <c r="BY887" s="246">
        <f t="shared" si="583"/>
        <v>0</v>
      </c>
      <c r="BZ887" s="243">
        <f t="shared" si="584"/>
        <v>0</v>
      </c>
      <c r="CA887" s="243">
        <f t="shared" si="585"/>
        <v>0</v>
      </c>
      <c r="CB887" s="247">
        <f t="shared" si="586"/>
        <v>0</v>
      </c>
      <c r="CC887" s="246">
        <f t="shared" si="587"/>
        <v>0</v>
      </c>
      <c r="CD887" s="243">
        <f t="shared" si="588"/>
        <v>0</v>
      </c>
      <c r="CE887" s="243">
        <f t="shared" si="589"/>
        <v>0</v>
      </c>
      <c r="CF887" s="243">
        <f t="shared" si="590"/>
        <v>0</v>
      </c>
    </row>
    <row r="888" spans="1:84" ht="20.100000000000001" customHeight="1" x14ac:dyDescent="0.15">
      <c r="A888" s="252">
        <f>IF(A887="",ROW()-3-COUNTBLANK($A$4:$A887),A887+1)</f>
        <v>885</v>
      </c>
      <c r="B888" s="253">
        <f>IF(A888="","",IF(B887="",ROW()-3-COUNTBLANK($B$4:$B887),B887+1))</f>
        <v>885</v>
      </c>
      <c r="C888" s="239" t="str">
        <f t="shared" si="555"/>
        <v>S</v>
      </c>
      <c r="D888" s="240"/>
      <c r="E888" s="241" t="str">
        <f>IF(D888="","",COUNTIF($D$4:D888,D888))</f>
        <v/>
      </c>
      <c r="F888" s="310" t="str">
        <f>IF(D888="","",VLOOKUP(D888,'様式A-2'!$B$10:$E$434,4,0))</f>
        <v/>
      </c>
      <c r="G888" s="241"/>
      <c r="H888" s="241"/>
      <c r="I888" s="241"/>
      <c r="J888" s="241"/>
      <c r="K888" s="241"/>
      <c r="L888" s="346"/>
      <c r="M888" s="346"/>
      <c r="N888" s="346"/>
      <c r="O888" s="346"/>
      <c r="P888" s="388"/>
      <c r="Q888" s="242">
        <f t="shared" si="556"/>
        <v>0</v>
      </c>
      <c r="R888" s="243">
        <f t="shared" si="557"/>
        <v>0</v>
      </c>
      <c r="S888" s="243" t="str">
        <f t="shared" si="558"/>
        <v/>
      </c>
      <c r="T888" s="241"/>
      <c r="U888" s="241" t="str">
        <f t="shared" si="559"/>
        <v/>
      </c>
      <c r="V888" s="241" t="str">
        <f t="shared" si="593"/>
        <v/>
      </c>
      <c r="W888" s="241"/>
      <c r="X888" s="241"/>
      <c r="Y888" s="241" t="str">
        <f t="shared" si="560"/>
        <v/>
      </c>
      <c r="Z888" s="241" t="str">
        <f t="shared" si="561"/>
        <v/>
      </c>
      <c r="AA888" s="241" t="str">
        <f t="shared" si="552"/>
        <v/>
      </c>
      <c r="AB888" s="241" t="str">
        <f t="shared" si="562"/>
        <v/>
      </c>
      <c r="AC888" s="241" t="str">
        <f t="shared" si="563"/>
        <v/>
      </c>
      <c r="AD888" s="241" t="str">
        <f t="shared" si="564"/>
        <v/>
      </c>
      <c r="AE888" s="241" t="str">
        <f t="shared" si="553"/>
        <v/>
      </c>
      <c r="AF888" s="241" t="str">
        <f t="shared" si="554"/>
        <v/>
      </c>
      <c r="AG888" s="241"/>
      <c r="AH888" s="242" t="str">
        <f t="shared" si="592"/>
        <v/>
      </c>
      <c r="AI888" s="242" t="str">
        <f t="shared" si="565"/>
        <v/>
      </c>
      <c r="BG888" s="245">
        <f t="shared" si="566"/>
        <v>0</v>
      </c>
      <c r="BH888" s="242">
        <f t="shared" si="567"/>
        <v>0</v>
      </c>
      <c r="BI888" s="242">
        <f t="shared" si="568"/>
        <v>0</v>
      </c>
      <c r="BJ888" s="242">
        <f t="shared" si="569"/>
        <v>0</v>
      </c>
      <c r="BK888" s="351">
        <f t="shared" si="570"/>
        <v>0</v>
      </c>
      <c r="BL888" s="246">
        <f t="shared" si="571"/>
        <v>0</v>
      </c>
      <c r="BM888" s="243">
        <f t="shared" si="572"/>
        <v>0</v>
      </c>
      <c r="BN888" s="243">
        <f t="shared" si="573"/>
        <v>0</v>
      </c>
      <c r="BO888" s="247">
        <f t="shared" si="574"/>
        <v>0</v>
      </c>
      <c r="BP888" s="248">
        <f t="shared" si="575"/>
        <v>0</v>
      </c>
      <c r="BQ888" s="243">
        <f t="shared" si="576"/>
        <v>0</v>
      </c>
      <c r="BR888" s="243">
        <f t="shared" si="577"/>
        <v>0</v>
      </c>
      <c r="BS888" s="249">
        <f t="shared" si="578"/>
        <v>0</v>
      </c>
      <c r="BT888" s="255" t="str">
        <f t="shared" si="591"/>
        <v/>
      </c>
      <c r="BU888" s="350">
        <f t="shared" si="579"/>
        <v>0</v>
      </c>
      <c r="BV888" s="350">
        <f t="shared" si="580"/>
        <v>0</v>
      </c>
      <c r="BW888" s="350">
        <f t="shared" si="581"/>
        <v>0</v>
      </c>
      <c r="BX888" s="353">
        <f t="shared" si="582"/>
        <v>0</v>
      </c>
      <c r="BY888" s="246">
        <f t="shared" si="583"/>
        <v>0</v>
      </c>
      <c r="BZ888" s="243">
        <f t="shared" si="584"/>
        <v>0</v>
      </c>
      <c r="CA888" s="243">
        <f t="shared" si="585"/>
        <v>0</v>
      </c>
      <c r="CB888" s="247">
        <f t="shared" si="586"/>
        <v>0</v>
      </c>
      <c r="CC888" s="246">
        <f t="shared" si="587"/>
        <v>0</v>
      </c>
      <c r="CD888" s="243">
        <f t="shared" si="588"/>
        <v>0</v>
      </c>
      <c r="CE888" s="243">
        <f t="shared" si="589"/>
        <v>0</v>
      </c>
      <c r="CF888" s="243">
        <f t="shared" si="590"/>
        <v>0</v>
      </c>
    </row>
    <row r="889" spans="1:84" ht="20.100000000000001" customHeight="1" x14ac:dyDescent="0.15">
      <c r="A889" s="252">
        <f>IF(A888="",ROW()-3-COUNTBLANK($A$4:$A888),A888+1)</f>
        <v>886</v>
      </c>
      <c r="B889" s="253">
        <f>IF(A889="","",IF(B888="",ROW()-3-COUNTBLANK($B$4:$B888),B888+1))</f>
        <v>886</v>
      </c>
      <c r="C889" s="239" t="str">
        <f t="shared" si="555"/>
        <v>S</v>
      </c>
      <c r="D889" s="240"/>
      <c r="E889" s="241" t="str">
        <f>IF(D889="","",COUNTIF($D$4:D889,D889))</f>
        <v/>
      </c>
      <c r="F889" s="310" t="str">
        <f>IF(D889="","",VLOOKUP(D889,'様式A-2'!$B$10:$E$434,4,0))</f>
        <v/>
      </c>
      <c r="G889" s="241"/>
      <c r="H889" s="241"/>
      <c r="I889" s="241"/>
      <c r="J889" s="241"/>
      <c r="K889" s="241"/>
      <c r="L889" s="346"/>
      <c r="M889" s="346"/>
      <c r="N889" s="346"/>
      <c r="O889" s="346"/>
      <c r="P889" s="388"/>
      <c r="Q889" s="242">
        <f t="shared" si="556"/>
        <v>0</v>
      </c>
      <c r="R889" s="243">
        <f t="shared" si="557"/>
        <v>0</v>
      </c>
      <c r="S889" s="243" t="str">
        <f t="shared" si="558"/>
        <v/>
      </c>
      <c r="T889" s="241"/>
      <c r="U889" s="241" t="str">
        <f t="shared" si="559"/>
        <v/>
      </c>
      <c r="V889" s="241" t="str">
        <f t="shared" si="593"/>
        <v/>
      </c>
      <c r="W889" s="241"/>
      <c r="X889" s="241"/>
      <c r="Y889" s="241" t="str">
        <f t="shared" si="560"/>
        <v/>
      </c>
      <c r="Z889" s="241" t="str">
        <f t="shared" si="561"/>
        <v/>
      </c>
      <c r="AA889" s="241" t="str">
        <f t="shared" si="552"/>
        <v/>
      </c>
      <c r="AB889" s="241" t="str">
        <f t="shared" si="562"/>
        <v/>
      </c>
      <c r="AC889" s="241" t="str">
        <f t="shared" si="563"/>
        <v/>
      </c>
      <c r="AD889" s="241" t="str">
        <f t="shared" si="564"/>
        <v/>
      </c>
      <c r="AE889" s="241" t="str">
        <f t="shared" si="553"/>
        <v/>
      </c>
      <c r="AF889" s="241" t="str">
        <f t="shared" si="554"/>
        <v/>
      </c>
      <c r="AG889" s="241"/>
      <c r="AH889" s="242" t="str">
        <f t="shared" si="592"/>
        <v/>
      </c>
      <c r="AI889" s="242" t="str">
        <f t="shared" si="565"/>
        <v/>
      </c>
      <c r="BG889" s="245">
        <f t="shared" si="566"/>
        <v>0</v>
      </c>
      <c r="BH889" s="242">
        <f t="shared" si="567"/>
        <v>0</v>
      </c>
      <c r="BI889" s="242">
        <f t="shared" si="568"/>
        <v>0</v>
      </c>
      <c r="BJ889" s="242">
        <f t="shared" si="569"/>
        <v>0</v>
      </c>
      <c r="BK889" s="351">
        <f t="shared" si="570"/>
        <v>0</v>
      </c>
      <c r="BL889" s="246">
        <f t="shared" si="571"/>
        <v>0</v>
      </c>
      <c r="BM889" s="243">
        <f t="shared" si="572"/>
        <v>0</v>
      </c>
      <c r="BN889" s="243">
        <f t="shared" si="573"/>
        <v>0</v>
      </c>
      <c r="BO889" s="247">
        <f t="shared" si="574"/>
        <v>0</v>
      </c>
      <c r="BP889" s="248">
        <f t="shared" si="575"/>
        <v>0</v>
      </c>
      <c r="BQ889" s="243">
        <f t="shared" si="576"/>
        <v>0</v>
      </c>
      <c r="BR889" s="243">
        <f t="shared" si="577"/>
        <v>0</v>
      </c>
      <c r="BS889" s="249">
        <f t="shared" si="578"/>
        <v>0</v>
      </c>
      <c r="BT889" s="255" t="str">
        <f t="shared" si="591"/>
        <v/>
      </c>
      <c r="BU889" s="350">
        <f t="shared" si="579"/>
        <v>0</v>
      </c>
      <c r="BV889" s="350">
        <f t="shared" si="580"/>
        <v>0</v>
      </c>
      <c r="BW889" s="350">
        <f t="shared" si="581"/>
        <v>0</v>
      </c>
      <c r="BX889" s="353">
        <f t="shared" si="582"/>
        <v>0</v>
      </c>
      <c r="BY889" s="246">
        <f t="shared" si="583"/>
        <v>0</v>
      </c>
      <c r="BZ889" s="243">
        <f t="shared" si="584"/>
        <v>0</v>
      </c>
      <c r="CA889" s="243">
        <f t="shared" si="585"/>
        <v>0</v>
      </c>
      <c r="CB889" s="247">
        <f t="shared" si="586"/>
        <v>0</v>
      </c>
      <c r="CC889" s="246">
        <f t="shared" si="587"/>
        <v>0</v>
      </c>
      <c r="CD889" s="243">
        <f t="shared" si="588"/>
        <v>0</v>
      </c>
      <c r="CE889" s="243">
        <f t="shared" si="589"/>
        <v>0</v>
      </c>
      <c r="CF889" s="243">
        <f t="shared" si="590"/>
        <v>0</v>
      </c>
    </row>
    <row r="890" spans="1:84" ht="20.100000000000001" customHeight="1" x14ac:dyDescent="0.15">
      <c r="A890" s="252">
        <f>IF(A889="",ROW()-3-COUNTBLANK($A$4:$A889),A889+1)</f>
        <v>887</v>
      </c>
      <c r="B890" s="253">
        <f>IF(A890="","",IF(B889="",ROW()-3-COUNTBLANK($B$4:$B889),B889+1))</f>
        <v>887</v>
      </c>
      <c r="C890" s="239" t="str">
        <f t="shared" si="555"/>
        <v>S</v>
      </c>
      <c r="D890" s="240"/>
      <c r="E890" s="241" t="str">
        <f>IF(D890="","",COUNTIF($D$4:D890,D890))</f>
        <v/>
      </c>
      <c r="F890" s="310" t="str">
        <f>IF(D890="","",VLOOKUP(D890,'様式A-2'!$B$10:$E$434,4,0))</f>
        <v/>
      </c>
      <c r="G890" s="241"/>
      <c r="H890" s="241"/>
      <c r="I890" s="241"/>
      <c r="J890" s="241"/>
      <c r="K890" s="241"/>
      <c r="L890" s="346"/>
      <c r="M890" s="346"/>
      <c r="N890" s="346"/>
      <c r="O890" s="346"/>
      <c r="P890" s="388"/>
      <c r="Q890" s="242">
        <f t="shared" si="556"/>
        <v>0</v>
      </c>
      <c r="R890" s="243">
        <f t="shared" si="557"/>
        <v>0</v>
      </c>
      <c r="S890" s="243" t="str">
        <f t="shared" si="558"/>
        <v/>
      </c>
      <c r="T890" s="241"/>
      <c r="U890" s="241" t="str">
        <f t="shared" si="559"/>
        <v/>
      </c>
      <c r="V890" s="241" t="str">
        <f t="shared" si="593"/>
        <v/>
      </c>
      <c r="W890" s="241"/>
      <c r="X890" s="241"/>
      <c r="Y890" s="241" t="str">
        <f t="shared" si="560"/>
        <v/>
      </c>
      <c r="Z890" s="241" t="str">
        <f t="shared" si="561"/>
        <v/>
      </c>
      <c r="AA890" s="241" t="str">
        <f t="shared" si="552"/>
        <v/>
      </c>
      <c r="AB890" s="241" t="str">
        <f t="shared" si="562"/>
        <v/>
      </c>
      <c r="AC890" s="241" t="str">
        <f t="shared" si="563"/>
        <v/>
      </c>
      <c r="AD890" s="241" t="str">
        <f t="shared" si="564"/>
        <v/>
      </c>
      <c r="AE890" s="241" t="str">
        <f t="shared" si="553"/>
        <v/>
      </c>
      <c r="AF890" s="241" t="str">
        <f t="shared" si="554"/>
        <v/>
      </c>
      <c r="AG890" s="241"/>
      <c r="AH890" s="242" t="str">
        <f t="shared" si="592"/>
        <v/>
      </c>
      <c r="AI890" s="242" t="str">
        <f t="shared" si="565"/>
        <v/>
      </c>
      <c r="BG890" s="245">
        <f t="shared" si="566"/>
        <v>0</v>
      </c>
      <c r="BH890" s="242">
        <f t="shared" si="567"/>
        <v>0</v>
      </c>
      <c r="BI890" s="242">
        <f t="shared" si="568"/>
        <v>0</v>
      </c>
      <c r="BJ890" s="242">
        <f t="shared" si="569"/>
        <v>0</v>
      </c>
      <c r="BK890" s="351">
        <f t="shared" si="570"/>
        <v>0</v>
      </c>
      <c r="BL890" s="246">
        <f t="shared" si="571"/>
        <v>0</v>
      </c>
      <c r="BM890" s="243">
        <f t="shared" si="572"/>
        <v>0</v>
      </c>
      <c r="BN890" s="243">
        <f t="shared" si="573"/>
        <v>0</v>
      </c>
      <c r="BO890" s="247">
        <f t="shared" si="574"/>
        <v>0</v>
      </c>
      <c r="BP890" s="248">
        <f t="shared" si="575"/>
        <v>0</v>
      </c>
      <c r="BQ890" s="243">
        <f t="shared" si="576"/>
        <v>0</v>
      </c>
      <c r="BR890" s="243">
        <f t="shared" si="577"/>
        <v>0</v>
      </c>
      <c r="BS890" s="249">
        <f t="shared" si="578"/>
        <v>0</v>
      </c>
      <c r="BT890" s="255" t="str">
        <f t="shared" si="591"/>
        <v/>
      </c>
      <c r="BU890" s="350">
        <f t="shared" si="579"/>
        <v>0</v>
      </c>
      <c r="BV890" s="350">
        <f t="shared" si="580"/>
        <v>0</v>
      </c>
      <c r="BW890" s="350">
        <f t="shared" si="581"/>
        <v>0</v>
      </c>
      <c r="BX890" s="353">
        <f t="shared" si="582"/>
        <v>0</v>
      </c>
      <c r="BY890" s="246">
        <f t="shared" si="583"/>
        <v>0</v>
      </c>
      <c r="BZ890" s="243">
        <f t="shared" si="584"/>
        <v>0</v>
      </c>
      <c r="CA890" s="243">
        <f t="shared" si="585"/>
        <v>0</v>
      </c>
      <c r="CB890" s="247">
        <f t="shared" si="586"/>
        <v>0</v>
      </c>
      <c r="CC890" s="246">
        <f t="shared" si="587"/>
        <v>0</v>
      </c>
      <c r="CD890" s="243">
        <f t="shared" si="588"/>
        <v>0</v>
      </c>
      <c r="CE890" s="243">
        <f t="shared" si="589"/>
        <v>0</v>
      </c>
      <c r="CF890" s="243">
        <f t="shared" si="590"/>
        <v>0</v>
      </c>
    </row>
    <row r="891" spans="1:84" ht="20.100000000000001" customHeight="1" x14ac:dyDescent="0.15">
      <c r="A891" s="252">
        <f>IF(A890="",ROW()-3-COUNTBLANK($A$4:$A890),A890+1)</f>
        <v>888</v>
      </c>
      <c r="B891" s="253">
        <f>IF(A891="","",IF(B890="",ROW()-3-COUNTBLANK($B$4:$B890),B890+1))</f>
        <v>888</v>
      </c>
      <c r="C891" s="239" t="str">
        <f t="shared" si="555"/>
        <v>S</v>
      </c>
      <c r="D891" s="240"/>
      <c r="E891" s="241" t="str">
        <f>IF(D891="","",COUNTIF($D$4:D891,D891))</f>
        <v/>
      </c>
      <c r="F891" s="310" t="str">
        <f>IF(D891="","",VLOOKUP(D891,'様式A-2'!$B$10:$E$434,4,0))</f>
        <v/>
      </c>
      <c r="G891" s="241"/>
      <c r="H891" s="241"/>
      <c r="I891" s="241"/>
      <c r="J891" s="241"/>
      <c r="K891" s="241"/>
      <c r="L891" s="346"/>
      <c r="M891" s="346"/>
      <c r="N891" s="346"/>
      <c r="O891" s="346"/>
      <c r="P891" s="388"/>
      <c r="Q891" s="242">
        <f t="shared" si="556"/>
        <v>0</v>
      </c>
      <c r="R891" s="243">
        <f t="shared" si="557"/>
        <v>0</v>
      </c>
      <c r="S891" s="243" t="str">
        <f t="shared" si="558"/>
        <v/>
      </c>
      <c r="T891" s="241"/>
      <c r="U891" s="241" t="str">
        <f t="shared" si="559"/>
        <v/>
      </c>
      <c r="V891" s="241" t="str">
        <f t="shared" si="593"/>
        <v/>
      </c>
      <c r="W891" s="241"/>
      <c r="X891" s="241"/>
      <c r="Y891" s="241" t="str">
        <f t="shared" si="560"/>
        <v/>
      </c>
      <c r="Z891" s="241" t="str">
        <f t="shared" si="561"/>
        <v/>
      </c>
      <c r="AA891" s="241" t="str">
        <f t="shared" si="552"/>
        <v/>
      </c>
      <c r="AB891" s="241" t="str">
        <f t="shared" si="562"/>
        <v/>
      </c>
      <c r="AC891" s="241" t="str">
        <f t="shared" si="563"/>
        <v/>
      </c>
      <c r="AD891" s="241" t="str">
        <f t="shared" si="564"/>
        <v/>
      </c>
      <c r="AE891" s="241" t="str">
        <f t="shared" si="553"/>
        <v/>
      </c>
      <c r="AF891" s="241" t="str">
        <f t="shared" si="554"/>
        <v/>
      </c>
      <c r="AG891" s="241"/>
      <c r="AH891" s="242" t="str">
        <f t="shared" si="592"/>
        <v/>
      </c>
      <c r="AI891" s="242" t="str">
        <f t="shared" si="565"/>
        <v/>
      </c>
      <c r="BG891" s="245">
        <f t="shared" si="566"/>
        <v>0</v>
      </c>
      <c r="BH891" s="242">
        <f t="shared" si="567"/>
        <v>0</v>
      </c>
      <c r="BI891" s="242">
        <f t="shared" si="568"/>
        <v>0</v>
      </c>
      <c r="BJ891" s="242">
        <f t="shared" si="569"/>
        <v>0</v>
      </c>
      <c r="BK891" s="351">
        <f t="shared" si="570"/>
        <v>0</v>
      </c>
      <c r="BL891" s="246">
        <f t="shared" si="571"/>
        <v>0</v>
      </c>
      <c r="BM891" s="243">
        <f t="shared" si="572"/>
        <v>0</v>
      </c>
      <c r="BN891" s="243">
        <f t="shared" si="573"/>
        <v>0</v>
      </c>
      <c r="BO891" s="247">
        <f t="shared" si="574"/>
        <v>0</v>
      </c>
      <c r="BP891" s="248">
        <f t="shared" si="575"/>
        <v>0</v>
      </c>
      <c r="BQ891" s="243">
        <f t="shared" si="576"/>
        <v>0</v>
      </c>
      <c r="BR891" s="243">
        <f t="shared" si="577"/>
        <v>0</v>
      </c>
      <c r="BS891" s="249">
        <f t="shared" si="578"/>
        <v>0</v>
      </c>
      <c r="BT891" s="255" t="str">
        <f t="shared" si="591"/>
        <v/>
      </c>
      <c r="BU891" s="350">
        <f t="shared" si="579"/>
        <v>0</v>
      </c>
      <c r="BV891" s="350">
        <f t="shared" si="580"/>
        <v>0</v>
      </c>
      <c r="BW891" s="350">
        <f t="shared" si="581"/>
        <v>0</v>
      </c>
      <c r="BX891" s="353">
        <f t="shared" si="582"/>
        <v>0</v>
      </c>
      <c r="BY891" s="246">
        <f t="shared" si="583"/>
        <v>0</v>
      </c>
      <c r="BZ891" s="243">
        <f t="shared" si="584"/>
        <v>0</v>
      </c>
      <c r="CA891" s="243">
        <f t="shared" si="585"/>
        <v>0</v>
      </c>
      <c r="CB891" s="247">
        <f t="shared" si="586"/>
        <v>0</v>
      </c>
      <c r="CC891" s="246">
        <f t="shared" si="587"/>
        <v>0</v>
      </c>
      <c r="CD891" s="243">
        <f t="shared" si="588"/>
        <v>0</v>
      </c>
      <c r="CE891" s="243">
        <f t="shared" si="589"/>
        <v>0</v>
      </c>
      <c r="CF891" s="243">
        <f t="shared" si="590"/>
        <v>0</v>
      </c>
    </row>
    <row r="892" spans="1:84" ht="20.100000000000001" customHeight="1" x14ac:dyDescent="0.15">
      <c r="A892" s="252">
        <f>IF(A891="",ROW()-3-COUNTBLANK($A$4:$A891),A891+1)</f>
        <v>889</v>
      </c>
      <c r="B892" s="253">
        <f>IF(A892="","",IF(B891="",ROW()-3-COUNTBLANK($B$4:$B891),B891+1))</f>
        <v>889</v>
      </c>
      <c r="C892" s="239" t="str">
        <f t="shared" si="555"/>
        <v>S</v>
      </c>
      <c r="D892" s="240"/>
      <c r="E892" s="241" t="str">
        <f>IF(D892="","",COUNTIF($D$4:D892,D892))</f>
        <v/>
      </c>
      <c r="F892" s="310" t="str">
        <f>IF(D892="","",VLOOKUP(D892,'様式A-2'!$B$10:$E$434,4,0))</f>
        <v/>
      </c>
      <c r="G892" s="241"/>
      <c r="H892" s="241"/>
      <c r="I892" s="241"/>
      <c r="J892" s="241"/>
      <c r="K892" s="241"/>
      <c r="L892" s="346"/>
      <c r="M892" s="346"/>
      <c r="N892" s="346"/>
      <c r="O892" s="346"/>
      <c r="P892" s="388"/>
      <c r="Q892" s="242">
        <f t="shared" si="556"/>
        <v>0</v>
      </c>
      <c r="R892" s="243">
        <f t="shared" si="557"/>
        <v>0</v>
      </c>
      <c r="S892" s="243" t="str">
        <f t="shared" si="558"/>
        <v/>
      </c>
      <c r="T892" s="241"/>
      <c r="U892" s="241" t="str">
        <f t="shared" si="559"/>
        <v/>
      </c>
      <c r="V892" s="241" t="str">
        <f t="shared" si="593"/>
        <v/>
      </c>
      <c r="W892" s="241"/>
      <c r="X892" s="241"/>
      <c r="Y892" s="241" t="str">
        <f t="shared" si="560"/>
        <v/>
      </c>
      <c r="Z892" s="241" t="str">
        <f t="shared" si="561"/>
        <v/>
      </c>
      <c r="AA892" s="241" t="str">
        <f t="shared" si="552"/>
        <v/>
      </c>
      <c r="AB892" s="241" t="str">
        <f t="shared" si="562"/>
        <v/>
      </c>
      <c r="AC892" s="241" t="str">
        <f t="shared" si="563"/>
        <v/>
      </c>
      <c r="AD892" s="241" t="str">
        <f t="shared" si="564"/>
        <v/>
      </c>
      <c r="AE892" s="241" t="str">
        <f t="shared" si="553"/>
        <v/>
      </c>
      <c r="AF892" s="241" t="str">
        <f t="shared" si="554"/>
        <v/>
      </c>
      <c r="AG892" s="241"/>
      <c r="AH892" s="242" t="str">
        <f t="shared" si="592"/>
        <v/>
      </c>
      <c r="AI892" s="242" t="str">
        <f t="shared" si="565"/>
        <v/>
      </c>
      <c r="BG892" s="245">
        <f t="shared" si="566"/>
        <v>0</v>
      </c>
      <c r="BH892" s="242">
        <f t="shared" si="567"/>
        <v>0</v>
      </c>
      <c r="BI892" s="242">
        <f t="shared" si="568"/>
        <v>0</v>
      </c>
      <c r="BJ892" s="242">
        <f t="shared" si="569"/>
        <v>0</v>
      </c>
      <c r="BK892" s="351">
        <f t="shared" si="570"/>
        <v>0</v>
      </c>
      <c r="BL892" s="246">
        <f t="shared" si="571"/>
        <v>0</v>
      </c>
      <c r="BM892" s="243">
        <f t="shared" si="572"/>
        <v>0</v>
      </c>
      <c r="BN892" s="243">
        <f t="shared" si="573"/>
        <v>0</v>
      </c>
      <c r="BO892" s="247">
        <f t="shared" si="574"/>
        <v>0</v>
      </c>
      <c r="BP892" s="248">
        <f t="shared" si="575"/>
        <v>0</v>
      </c>
      <c r="BQ892" s="243">
        <f t="shared" si="576"/>
        <v>0</v>
      </c>
      <c r="BR892" s="243">
        <f t="shared" si="577"/>
        <v>0</v>
      </c>
      <c r="BS892" s="249">
        <f t="shared" si="578"/>
        <v>0</v>
      </c>
      <c r="BT892" s="255" t="str">
        <f t="shared" si="591"/>
        <v/>
      </c>
      <c r="BU892" s="350">
        <f t="shared" si="579"/>
        <v>0</v>
      </c>
      <c r="BV892" s="350">
        <f t="shared" si="580"/>
        <v>0</v>
      </c>
      <c r="BW892" s="350">
        <f t="shared" si="581"/>
        <v>0</v>
      </c>
      <c r="BX892" s="353">
        <f t="shared" si="582"/>
        <v>0</v>
      </c>
      <c r="BY892" s="246">
        <f t="shared" si="583"/>
        <v>0</v>
      </c>
      <c r="BZ892" s="243">
        <f t="shared" si="584"/>
        <v>0</v>
      </c>
      <c r="CA892" s="243">
        <f t="shared" si="585"/>
        <v>0</v>
      </c>
      <c r="CB892" s="247">
        <f t="shared" si="586"/>
        <v>0</v>
      </c>
      <c r="CC892" s="246">
        <f t="shared" si="587"/>
        <v>0</v>
      </c>
      <c r="CD892" s="243">
        <f t="shared" si="588"/>
        <v>0</v>
      </c>
      <c r="CE892" s="243">
        <f t="shared" si="589"/>
        <v>0</v>
      </c>
      <c r="CF892" s="243">
        <f t="shared" si="590"/>
        <v>0</v>
      </c>
    </row>
    <row r="893" spans="1:84" ht="20.100000000000001" customHeight="1" x14ac:dyDescent="0.15">
      <c r="A893" s="252">
        <f>IF(A892="",ROW()-3-COUNTBLANK($A$4:$A892),A892+1)</f>
        <v>890</v>
      </c>
      <c r="B893" s="253">
        <f>IF(A893="","",IF(B892="",ROW()-3-COUNTBLANK($B$4:$B892),B892+1))</f>
        <v>890</v>
      </c>
      <c r="C893" s="239" t="str">
        <f t="shared" si="555"/>
        <v>S</v>
      </c>
      <c r="D893" s="240"/>
      <c r="E893" s="241" t="str">
        <f>IF(D893="","",COUNTIF($D$4:D893,D893))</f>
        <v/>
      </c>
      <c r="F893" s="310" t="str">
        <f>IF(D893="","",VLOOKUP(D893,'様式A-2'!$B$10:$E$434,4,0))</f>
        <v/>
      </c>
      <c r="G893" s="241"/>
      <c r="H893" s="241"/>
      <c r="I893" s="241"/>
      <c r="J893" s="241"/>
      <c r="K893" s="241"/>
      <c r="L893" s="346"/>
      <c r="M893" s="346"/>
      <c r="N893" s="346"/>
      <c r="O893" s="346"/>
      <c r="P893" s="388"/>
      <c r="Q893" s="242">
        <f t="shared" si="556"/>
        <v>0</v>
      </c>
      <c r="R893" s="243">
        <f t="shared" si="557"/>
        <v>0</v>
      </c>
      <c r="S893" s="243" t="str">
        <f t="shared" si="558"/>
        <v/>
      </c>
      <c r="T893" s="241"/>
      <c r="U893" s="241" t="str">
        <f t="shared" si="559"/>
        <v/>
      </c>
      <c r="V893" s="241" t="str">
        <f t="shared" si="593"/>
        <v/>
      </c>
      <c r="W893" s="241"/>
      <c r="X893" s="241"/>
      <c r="Y893" s="241" t="str">
        <f t="shared" si="560"/>
        <v/>
      </c>
      <c r="Z893" s="241" t="str">
        <f t="shared" si="561"/>
        <v/>
      </c>
      <c r="AA893" s="241" t="str">
        <f t="shared" si="552"/>
        <v/>
      </c>
      <c r="AB893" s="241" t="str">
        <f t="shared" si="562"/>
        <v/>
      </c>
      <c r="AC893" s="241" t="str">
        <f t="shared" si="563"/>
        <v/>
      </c>
      <c r="AD893" s="241" t="str">
        <f t="shared" si="564"/>
        <v/>
      </c>
      <c r="AE893" s="241" t="str">
        <f t="shared" si="553"/>
        <v/>
      </c>
      <c r="AF893" s="241" t="str">
        <f t="shared" si="554"/>
        <v/>
      </c>
      <c r="AG893" s="241"/>
      <c r="AH893" s="242" t="str">
        <f t="shared" si="592"/>
        <v/>
      </c>
      <c r="AI893" s="242" t="str">
        <f t="shared" si="565"/>
        <v/>
      </c>
      <c r="BG893" s="245">
        <f t="shared" si="566"/>
        <v>0</v>
      </c>
      <c r="BH893" s="242">
        <f t="shared" si="567"/>
        <v>0</v>
      </c>
      <c r="BI893" s="242">
        <f t="shared" si="568"/>
        <v>0</v>
      </c>
      <c r="BJ893" s="242">
        <f t="shared" si="569"/>
        <v>0</v>
      </c>
      <c r="BK893" s="351">
        <f t="shared" si="570"/>
        <v>0</v>
      </c>
      <c r="BL893" s="246">
        <f t="shared" si="571"/>
        <v>0</v>
      </c>
      <c r="BM893" s="243">
        <f t="shared" si="572"/>
        <v>0</v>
      </c>
      <c r="BN893" s="243">
        <f t="shared" si="573"/>
        <v>0</v>
      </c>
      <c r="BO893" s="247">
        <f t="shared" si="574"/>
        <v>0</v>
      </c>
      <c r="BP893" s="248">
        <f t="shared" si="575"/>
        <v>0</v>
      </c>
      <c r="BQ893" s="243">
        <f t="shared" si="576"/>
        <v>0</v>
      </c>
      <c r="BR893" s="243">
        <f t="shared" si="577"/>
        <v>0</v>
      </c>
      <c r="BS893" s="249">
        <f t="shared" si="578"/>
        <v>0</v>
      </c>
      <c r="BT893" s="255" t="str">
        <f t="shared" si="591"/>
        <v/>
      </c>
      <c r="BU893" s="350">
        <f t="shared" si="579"/>
        <v>0</v>
      </c>
      <c r="BV893" s="350">
        <f t="shared" si="580"/>
        <v>0</v>
      </c>
      <c r="BW893" s="350">
        <f t="shared" si="581"/>
        <v>0</v>
      </c>
      <c r="BX893" s="353">
        <f t="shared" si="582"/>
        <v>0</v>
      </c>
      <c r="BY893" s="246">
        <f t="shared" si="583"/>
        <v>0</v>
      </c>
      <c r="BZ893" s="243">
        <f t="shared" si="584"/>
        <v>0</v>
      </c>
      <c r="CA893" s="243">
        <f t="shared" si="585"/>
        <v>0</v>
      </c>
      <c r="CB893" s="247">
        <f t="shared" si="586"/>
        <v>0</v>
      </c>
      <c r="CC893" s="246">
        <f t="shared" si="587"/>
        <v>0</v>
      </c>
      <c r="CD893" s="243">
        <f t="shared" si="588"/>
        <v>0</v>
      </c>
      <c r="CE893" s="243">
        <f t="shared" si="589"/>
        <v>0</v>
      </c>
      <c r="CF893" s="243">
        <f t="shared" si="590"/>
        <v>0</v>
      </c>
    </row>
    <row r="894" spans="1:84" ht="20.100000000000001" customHeight="1" x14ac:dyDescent="0.15">
      <c r="A894" s="252">
        <f>IF(A893="",ROW()-3-COUNTBLANK($A$4:$A893),A893+1)</f>
        <v>891</v>
      </c>
      <c r="B894" s="253">
        <f>IF(A894="","",IF(B893="",ROW()-3-COUNTBLANK($B$4:$B893),B893+1))</f>
        <v>891</v>
      </c>
      <c r="C894" s="239" t="str">
        <f t="shared" si="555"/>
        <v>S</v>
      </c>
      <c r="D894" s="240"/>
      <c r="E894" s="241" t="str">
        <f>IF(D894="","",COUNTIF($D$4:D894,D894))</f>
        <v/>
      </c>
      <c r="F894" s="310" t="str">
        <f>IF(D894="","",VLOOKUP(D894,'様式A-2'!$B$10:$E$434,4,0))</f>
        <v/>
      </c>
      <c r="G894" s="241"/>
      <c r="H894" s="241"/>
      <c r="I894" s="241"/>
      <c r="J894" s="241"/>
      <c r="K894" s="241"/>
      <c r="L894" s="346"/>
      <c r="M894" s="346"/>
      <c r="N894" s="346"/>
      <c r="O894" s="346"/>
      <c r="P894" s="388"/>
      <c r="Q894" s="242">
        <f t="shared" si="556"/>
        <v>0</v>
      </c>
      <c r="R894" s="243">
        <f t="shared" si="557"/>
        <v>0</v>
      </c>
      <c r="S894" s="243" t="str">
        <f t="shared" si="558"/>
        <v/>
      </c>
      <c r="T894" s="241"/>
      <c r="U894" s="241" t="str">
        <f t="shared" si="559"/>
        <v/>
      </c>
      <c r="V894" s="241" t="str">
        <f t="shared" si="593"/>
        <v/>
      </c>
      <c r="W894" s="241"/>
      <c r="X894" s="241"/>
      <c r="Y894" s="241" t="str">
        <f t="shared" si="560"/>
        <v/>
      </c>
      <c r="Z894" s="241" t="str">
        <f t="shared" si="561"/>
        <v/>
      </c>
      <c r="AA894" s="241" t="str">
        <f t="shared" si="552"/>
        <v/>
      </c>
      <c r="AB894" s="241" t="str">
        <f t="shared" si="562"/>
        <v/>
      </c>
      <c r="AC894" s="241" t="str">
        <f t="shared" si="563"/>
        <v/>
      </c>
      <c r="AD894" s="241" t="str">
        <f t="shared" si="564"/>
        <v/>
      </c>
      <c r="AE894" s="241" t="str">
        <f t="shared" si="553"/>
        <v/>
      </c>
      <c r="AF894" s="241" t="str">
        <f t="shared" si="554"/>
        <v/>
      </c>
      <c r="AG894" s="241"/>
      <c r="AH894" s="242" t="str">
        <f t="shared" si="592"/>
        <v/>
      </c>
      <c r="AI894" s="242" t="str">
        <f t="shared" si="565"/>
        <v/>
      </c>
      <c r="BG894" s="245">
        <f t="shared" si="566"/>
        <v>0</v>
      </c>
      <c r="BH894" s="242">
        <f t="shared" si="567"/>
        <v>0</v>
      </c>
      <c r="BI894" s="242">
        <f t="shared" si="568"/>
        <v>0</v>
      </c>
      <c r="BJ894" s="242">
        <f t="shared" si="569"/>
        <v>0</v>
      </c>
      <c r="BK894" s="351">
        <f t="shared" si="570"/>
        <v>0</v>
      </c>
      <c r="BL894" s="246">
        <f t="shared" si="571"/>
        <v>0</v>
      </c>
      <c r="BM894" s="243">
        <f t="shared" si="572"/>
        <v>0</v>
      </c>
      <c r="BN894" s="243">
        <f t="shared" si="573"/>
        <v>0</v>
      </c>
      <c r="BO894" s="247">
        <f t="shared" si="574"/>
        <v>0</v>
      </c>
      <c r="BP894" s="248">
        <f t="shared" si="575"/>
        <v>0</v>
      </c>
      <c r="BQ894" s="243">
        <f t="shared" si="576"/>
        <v>0</v>
      </c>
      <c r="BR894" s="243">
        <f t="shared" si="577"/>
        <v>0</v>
      </c>
      <c r="BS894" s="249">
        <f t="shared" si="578"/>
        <v>0</v>
      </c>
      <c r="BT894" s="255" t="str">
        <f t="shared" si="591"/>
        <v/>
      </c>
      <c r="BU894" s="350">
        <f t="shared" si="579"/>
        <v>0</v>
      </c>
      <c r="BV894" s="350">
        <f t="shared" si="580"/>
        <v>0</v>
      </c>
      <c r="BW894" s="350">
        <f t="shared" si="581"/>
        <v>0</v>
      </c>
      <c r="BX894" s="353">
        <f t="shared" si="582"/>
        <v>0</v>
      </c>
      <c r="BY894" s="246">
        <f t="shared" si="583"/>
        <v>0</v>
      </c>
      <c r="BZ894" s="243">
        <f t="shared" si="584"/>
        <v>0</v>
      </c>
      <c r="CA894" s="243">
        <f t="shared" si="585"/>
        <v>0</v>
      </c>
      <c r="CB894" s="247">
        <f t="shared" si="586"/>
        <v>0</v>
      </c>
      <c r="CC894" s="246">
        <f t="shared" si="587"/>
        <v>0</v>
      </c>
      <c r="CD894" s="243">
        <f t="shared" si="588"/>
        <v>0</v>
      </c>
      <c r="CE894" s="243">
        <f t="shared" si="589"/>
        <v>0</v>
      </c>
      <c r="CF894" s="243">
        <f t="shared" si="590"/>
        <v>0</v>
      </c>
    </row>
    <row r="895" spans="1:84" ht="20.100000000000001" customHeight="1" x14ac:dyDescent="0.15">
      <c r="A895" s="252">
        <f>IF(A894="",ROW()-3-COUNTBLANK($A$4:$A894),A894+1)</f>
        <v>892</v>
      </c>
      <c r="B895" s="253">
        <f>IF(A895="","",IF(B894="",ROW()-3-COUNTBLANK($B$4:$B894),B894+1))</f>
        <v>892</v>
      </c>
      <c r="C895" s="239" t="str">
        <f t="shared" si="555"/>
        <v>S</v>
      </c>
      <c r="D895" s="240"/>
      <c r="E895" s="241" t="str">
        <f>IF(D895="","",COUNTIF($D$4:D895,D895))</f>
        <v/>
      </c>
      <c r="F895" s="310" t="str">
        <f>IF(D895="","",VLOOKUP(D895,'様式A-2'!$B$10:$E$434,4,0))</f>
        <v/>
      </c>
      <c r="G895" s="241"/>
      <c r="H895" s="241"/>
      <c r="I895" s="241"/>
      <c r="J895" s="241"/>
      <c r="K895" s="241"/>
      <c r="L895" s="346"/>
      <c r="M895" s="346"/>
      <c r="N895" s="346"/>
      <c r="O895" s="346"/>
      <c r="P895" s="388"/>
      <c r="Q895" s="242">
        <f t="shared" si="556"/>
        <v>0</v>
      </c>
      <c r="R895" s="243">
        <f t="shared" si="557"/>
        <v>0</v>
      </c>
      <c r="S895" s="243" t="str">
        <f t="shared" si="558"/>
        <v/>
      </c>
      <c r="T895" s="241"/>
      <c r="U895" s="241" t="str">
        <f t="shared" si="559"/>
        <v/>
      </c>
      <c r="V895" s="241" t="str">
        <f t="shared" si="593"/>
        <v/>
      </c>
      <c r="W895" s="241"/>
      <c r="X895" s="241"/>
      <c r="Y895" s="241" t="str">
        <f t="shared" si="560"/>
        <v/>
      </c>
      <c r="Z895" s="241" t="str">
        <f t="shared" si="561"/>
        <v/>
      </c>
      <c r="AA895" s="241" t="str">
        <f t="shared" si="552"/>
        <v/>
      </c>
      <c r="AB895" s="241" t="str">
        <f t="shared" si="562"/>
        <v/>
      </c>
      <c r="AC895" s="241" t="str">
        <f t="shared" si="563"/>
        <v/>
      </c>
      <c r="AD895" s="241" t="str">
        <f t="shared" si="564"/>
        <v/>
      </c>
      <c r="AE895" s="241" t="str">
        <f t="shared" si="553"/>
        <v/>
      </c>
      <c r="AF895" s="241" t="str">
        <f t="shared" si="554"/>
        <v/>
      </c>
      <c r="AG895" s="241"/>
      <c r="AH895" s="242" t="str">
        <f t="shared" si="592"/>
        <v/>
      </c>
      <c r="AI895" s="242" t="str">
        <f t="shared" si="565"/>
        <v/>
      </c>
      <c r="BG895" s="245">
        <f t="shared" si="566"/>
        <v>0</v>
      </c>
      <c r="BH895" s="242">
        <f t="shared" si="567"/>
        <v>0</v>
      </c>
      <c r="BI895" s="242">
        <f t="shared" si="568"/>
        <v>0</v>
      </c>
      <c r="BJ895" s="242">
        <f t="shared" si="569"/>
        <v>0</v>
      </c>
      <c r="BK895" s="351">
        <f t="shared" si="570"/>
        <v>0</v>
      </c>
      <c r="BL895" s="246">
        <f t="shared" si="571"/>
        <v>0</v>
      </c>
      <c r="BM895" s="243">
        <f t="shared" si="572"/>
        <v>0</v>
      </c>
      <c r="BN895" s="243">
        <f t="shared" si="573"/>
        <v>0</v>
      </c>
      <c r="BO895" s="247">
        <f t="shared" si="574"/>
        <v>0</v>
      </c>
      <c r="BP895" s="248">
        <f t="shared" si="575"/>
        <v>0</v>
      </c>
      <c r="BQ895" s="243">
        <f t="shared" si="576"/>
        <v>0</v>
      </c>
      <c r="BR895" s="243">
        <f t="shared" si="577"/>
        <v>0</v>
      </c>
      <c r="BS895" s="249">
        <f t="shared" si="578"/>
        <v>0</v>
      </c>
      <c r="BT895" s="255" t="str">
        <f t="shared" si="591"/>
        <v/>
      </c>
      <c r="BU895" s="350">
        <f t="shared" si="579"/>
        <v>0</v>
      </c>
      <c r="BV895" s="350">
        <f t="shared" si="580"/>
        <v>0</v>
      </c>
      <c r="BW895" s="350">
        <f t="shared" si="581"/>
        <v>0</v>
      </c>
      <c r="BX895" s="353">
        <f t="shared" si="582"/>
        <v>0</v>
      </c>
      <c r="BY895" s="246">
        <f t="shared" si="583"/>
        <v>0</v>
      </c>
      <c r="BZ895" s="243">
        <f t="shared" si="584"/>
        <v>0</v>
      </c>
      <c r="CA895" s="243">
        <f t="shared" si="585"/>
        <v>0</v>
      </c>
      <c r="CB895" s="247">
        <f t="shared" si="586"/>
        <v>0</v>
      </c>
      <c r="CC895" s="246">
        <f t="shared" si="587"/>
        <v>0</v>
      </c>
      <c r="CD895" s="243">
        <f t="shared" si="588"/>
        <v>0</v>
      </c>
      <c r="CE895" s="243">
        <f t="shared" si="589"/>
        <v>0</v>
      </c>
      <c r="CF895" s="243">
        <f t="shared" si="590"/>
        <v>0</v>
      </c>
    </row>
    <row r="896" spans="1:84" ht="20.100000000000001" customHeight="1" x14ac:dyDescent="0.15">
      <c r="A896" s="252">
        <f>IF(A895="",ROW()-3-COUNTBLANK($A$4:$A895),A895+1)</f>
        <v>893</v>
      </c>
      <c r="B896" s="253">
        <f>IF(A896="","",IF(B895="",ROW()-3-COUNTBLANK($B$4:$B895),B895+1))</f>
        <v>893</v>
      </c>
      <c r="C896" s="239" t="str">
        <f t="shared" si="555"/>
        <v>S</v>
      </c>
      <c r="D896" s="240"/>
      <c r="E896" s="241" t="str">
        <f>IF(D896="","",COUNTIF($D$4:D896,D896))</f>
        <v/>
      </c>
      <c r="F896" s="310" t="str">
        <f>IF(D896="","",VLOOKUP(D896,'様式A-2'!$B$10:$E$434,4,0))</f>
        <v/>
      </c>
      <c r="G896" s="241"/>
      <c r="H896" s="241"/>
      <c r="I896" s="241"/>
      <c r="J896" s="241"/>
      <c r="K896" s="241"/>
      <c r="L896" s="346"/>
      <c r="M896" s="346"/>
      <c r="N896" s="346"/>
      <c r="O896" s="346"/>
      <c r="P896" s="388"/>
      <c r="Q896" s="242">
        <f t="shared" si="556"/>
        <v>0</v>
      </c>
      <c r="R896" s="243">
        <f t="shared" si="557"/>
        <v>0</v>
      </c>
      <c r="S896" s="243" t="str">
        <f t="shared" si="558"/>
        <v/>
      </c>
      <c r="T896" s="241"/>
      <c r="U896" s="241" t="str">
        <f t="shared" si="559"/>
        <v/>
      </c>
      <c r="V896" s="241" t="str">
        <f t="shared" si="593"/>
        <v/>
      </c>
      <c r="W896" s="241"/>
      <c r="X896" s="241"/>
      <c r="Y896" s="241" t="str">
        <f t="shared" si="560"/>
        <v/>
      </c>
      <c r="Z896" s="241" t="str">
        <f t="shared" si="561"/>
        <v/>
      </c>
      <c r="AA896" s="241" t="str">
        <f t="shared" si="552"/>
        <v/>
      </c>
      <c r="AB896" s="241" t="str">
        <f t="shared" si="562"/>
        <v/>
      </c>
      <c r="AC896" s="241" t="str">
        <f t="shared" si="563"/>
        <v/>
      </c>
      <c r="AD896" s="241" t="str">
        <f t="shared" si="564"/>
        <v/>
      </c>
      <c r="AE896" s="241" t="str">
        <f t="shared" si="553"/>
        <v/>
      </c>
      <c r="AF896" s="241" t="str">
        <f t="shared" si="554"/>
        <v/>
      </c>
      <c r="AG896" s="241"/>
      <c r="AH896" s="242" t="str">
        <f t="shared" si="592"/>
        <v/>
      </c>
      <c r="AI896" s="242" t="str">
        <f t="shared" si="565"/>
        <v/>
      </c>
      <c r="BG896" s="245">
        <f t="shared" si="566"/>
        <v>0</v>
      </c>
      <c r="BH896" s="242">
        <f t="shared" si="567"/>
        <v>0</v>
      </c>
      <c r="BI896" s="242">
        <f t="shared" si="568"/>
        <v>0</v>
      </c>
      <c r="BJ896" s="242">
        <f t="shared" si="569"/>
        <v>0</v>
      </c>
      <c r="BK896" s="351">
        <f t="shared" si="570"/>
        <v>0</v>
      </c>
      <c r="BL896" s="246">
        <f t="shared" si="571"/>
        <v>0</v>
      </c>
      <c r="BM896" s="243">
        <f t="shared" si="572"/>
        <v>0</v>
      </c>
      <c r="BN896" s="243">
        <f t="shared" si="573"/>
        <v>0</v>
      </c>
      <c r="BO896" s="247">
        <f t="shared" si="574"/>
        <v>0</v>
      </c>
      <c r="BP896" s="248">
        <f t="shared" si="575"/>
        <v>0</v>
      </c>
      <c r="BQ896" s="243">
        <f t="shared" si="576"/>
        <v>0</v>
      </c>
      <c r="BR896" s="243">
        <f t="shared" si="577"/>
        <v>0</v>
      </c>
      <c r="BS896" s="249">
        <f t="shared" si="578"/>
        <v>0</v>
      </c>
      <c r="BT896" s="255" t="str">
        <f t="shared" si="591"/>
        <v/>
      </c>
      <c r="BU896" s="350">
        <f t="shared" si="579"/>
        <v>0</v>
      </c>
      <c r="BV896" s="350">
        <f t="shared" si="580"/>
        <v>0</v>
      </c>
      <c r="BW896" s="350">
        <f t="shared" si="581"/>
        <v>0</v>
      </c>
      <c r="BX896" s="353">
        <f t="shared" si="582"/>
        <v>0</v>
      </c>
      <c r="BY896" s="246">
        <f t="shared" si="583"/>
        <v>0</v>
      </c>
      <c r="BZ896" s="243">
        <f t="shared" si="584"/>
        <v>0</v>
      </c>
      <c r="CA896" s="243">
        <f t="shared" si="585"/>
        <v>0</v>
      </c>
      <c r="CB896" s="247">
        <f t="shared" si="586"/>
        <v>0</v>
      </c>
      <c r="CC896" s="246">
        <f t="shared" si="587"/>
        <v>0</v>
      </c>
      <c r="CD896" s="243">
        <f t="shared" si="588"/>
        <v>0</v>
      </c>
      <c r="CE896" s="243">
        <f t="shared" si="589"/>
        <v>0</v>
      </c>
      <c r="CF896" s="243">
        <f t="shared" si="590"/>
        <v>0</v>
      </c>
    </row>
    <row r="897" spans="1:84" ht="20.100000000000001" customHeight="1" x14ac:dyDescent="0.15">
      <c r="A897" s="252">
        <f>IF(A896="",ROW()-3-COUNTBLANK($A$4:$A896),A896+1)</f>
        <v>894</v>
      </c>
      <c r="B897" s="253">
        <f>IF(A897="","",IF(B896="",ROW()-3-COUNTBLANK($B$4:$B896),B896+1))</f>
        <v>894</v>
      </c>
      <c r="C897" s="239" t="str">
        <f t="shared" si="555"/>
        <v>S</v>
      </c>
      <c r="D897" s="240"/>
      <c r="E897" s="241" t="str">
        <f>IF(D897="","",COUNTIF($D$4:D897,D897))</f>
        <v/>
      </c>
      <c r="F897" s="310" t="str">
        <f>IF(D897="","",VLOOKUP(D897,'様式A-2'!$B$10:$E$434,4,0))</f>
        <v/>
      </c>
      <c r="G897" s="241"/>
      <c r="H897" s="241"/>
      <c r="I897" s="241"/>
      <c r="J897" s="241"/>
      <c r="K897" s="241"/>
      <c r="L897" s="346"/>
      <c r="M897" s="346"/>
      <c r="N897" s="346"/>
      <c r="O897" s="346"/>
      <c r="P897" s="388"/>
      <c r="Q897" s="242">
        <f t="shared" si="556"/>
        <v>0</v>
      </c>
      <c r="R897" s="243">
        <f t="shared" si="557"/>
        <v>0</v>
      </c>
      <c r="S897" s="243" t="str">
        <f t="shared" si="558"/>
        <v/>
      </c>
      <c r="T897" s="241"/>
      <c r="U897" s="241" t="str">
        <f t="shared" si="559"/>
        <v/>
      </c>
      <c r="V897" s="241" t="str">
        <f t="shared" si="593"/>
        <v/>
      </c>
      <c r="W897" s="241"/>
      <c r="X897" s="241"/>
      <c r="Y897" s="241" t="str">
        <f t="shared" si="560"/>
        <v/>
      </c>
      <c r="Z897" s="241" t="str">
        <f t="shared" si="561"/>
        <v/>
      </c>
      <c r="AA897" s="241" t="str">
        <f t="shared" si="552"/>
        <v/>
      </c>
      <c r="AB897" s="241" t="str">
        <f t="shared" si="562"/>
        <v/>
      </c>
      <c r="AC897" s="241" t="str">
        <f t="shared" si="563"/>
        <v/>
      </c>
      <c r="AD897" s="241" t="str">
        <f t="shared" si="564"/>
        <v/>
      </c>
      <c r="AE897" s="241" t="str">
        <f t="shared" si="553"/>
        <v/>
      </c>
      <c r="AF897" s="241" t="str">
        <f t="shared" si="554"/>
        <v/>
      </c>
      <c r="AG897" s="241"/>
      <c r="AH897" s="242" t="str">
        <f t="shared" si="592"/>
        <v/>
      </c>
      <c r="AI897" s="242" t="str">
        <f t="shared" si="565"/>
        <v/>
      </c>
      <c r="BG897" s="245">
        <f t="shared" si="566"/>
        <v>0</v>
      </c>
      <c r="BH897" s="242">
        <f t="shared" si="567"/>
        <v>0</v>
      </c>
      <c r="BI897" s="242">
        <f t="shared" si="568"/>
        <v>0</v>
      </c>
      <c r="BJ897" s="242">
        <f t="shared" si="569"/>
        <v>0</v>
      </c>
      <c r="BK897" s="351">
        <f t="shared" si="570"/>
        <v>0</v>
      </c>
      <c r="BL897" s="246">
        <f t="shared" si="571"/>
        <v>0</v>
      </c>
      <c r="BM897" s="243">
        <f t="shared" si="572"/>
        <v>0</v>
      </c>
      <c r="BN897" s="243">
        <f t="shared" si="573"/>
        <v>0</v>
      </c>
      <c r="BO897" s="247">
        <f t="shared" si="574"/>
        <v>0</v>
      </c>
      <c r="BP897" s="248">
        <f t="shared" si="575"/>
        <v>0</v>
      </c>
      <c r="BQ897" s="243">
        <f t="shared" si="576"/>
        <v>0</v>
      </c>
      <c r="BR897" s="243">
        <f t="shared" si="577"/>
        <v>0</v>
      </c>
      <c r="BS897" s="249">
        <f t="shared" si="578"/>
        <v>0</v>
      </c>
      <c r="BT897" s="255" t="str">
        <f t="shared" si="591"/>
        <v/>
      </c>
      <c r="BU897" s="350">
        <f t="shared" si="579"/>
        <v>0</v>
      </c>
      <c r="BV897" s="350">
        <f t="shared" si="580"/>
        <v>0</v>
      </c>
      <c r="BW897" s="350">
        <f t="shared" si="581"/>
        <v>0</v>
      </c>
      <c r="BX897" s="353">
        <f t="shared" si="582"/>
        <v>0</v>
      </c>
      <c r="BY897" s="246">
        <f t="shared" si="583"/>
        <v>0</v>
      </c>
      <c r="BZ897" s="243">
        <f t="shared" si="584"/>
        <v>0</v>
      </c>
      <c r="CA897" s="243">
        <f t="shared" si="585"/>
        <v>0</v>
      </c>
      <c r="CB897" s="247">
        <f t="shared" si="586"/>
        <v>0</v>
      </c>
      <c r="CC897" s="246">
        <f t="shared" si="587"/>
        <v>0</v>
      </c>
      <c r="CD897" s="243">
        <f t="shared" si="588"/>
        <v>0</v>
      </c>
      <c r="CE897" s="243">
        <f t="shared" si="589"/>
        <v>0</v>
      </c>
      <c r="CF897" s="243">
        <f t="shared" si="590"/>
        <v>0</v>
      </c>
    </row>
    <row r="898" spans="1:84" ht="20.100000000000001" customHeight="1" x14ac:dyDescent="0.15">
      <c r="A898" s="252">
        <f>IF(A897="",ROW()-3-COUNTBLANK($A$4:$A897),A897+1)</f>
        <v>895</v>
      </c>
      <c r="B898" s="253">
        <f>IF(A898="","",IF(B897="",ROW()-3-COUNTBLANK($B$4:$B897),B897+1))</f>
        <v>895</v>
      </c>
      <c r="C898" s="239" t="str">
        <f t="shared" si="555"/>
        <v>S</v>
      </c>
      <c r="D898" s="240"/>
      <c r="E898" s="241" t="str">
        <f>IF(D898="","",COUNTIF($D$4:D898,D898))</f>
        <v/>
      </c>
      <c r="F898" s="310" t="str">
        <f>IF(D898="","",VLOOKUP(D898,'様式A-2'!$B$10:$E$434,4,0))</f>
        <v/>
      </c>
      <c r="G898" s="241"/>
      <c r="H898" s="241"/>
      <c r="I898" s="241"/>
      <c r="J898" s="241"/>
      <c r="K898" s="241"/>
      <c r="L898" s="346"/>
      <c r="M898" s="346"/>
      <c r="N898" s="346"/>
      <c r="O898" s="346"/>
      <c r="P898" s="388"/>
      <c r="Q898" s="242">
        <f t="shared" si="556"/>
        <v>0</v>
      </c>
      <c r="R898" s="243">
        <f t="shared" si="557"/>
        <v>0</v>
      </c>
      <c r="S898" s="243" t="str">
        <f t="shared" si="558"/>
        <v/>
      </c>
      <c r="T898" s="241"/>
      <c r="U898" s="241" t="str">
        <f t="shared" si="559"/>
        <v/>
      </c>
      <c r="V898" s="241" t="str">
        <f t="shared" si="593"/>
        <v/>
      </c>
      <c r="W898" s="241"/>
      <c r="X898" s="241"/>
      <c r="Y898" s="241" t="str">
        <f t="shared" si="560"/>
        <v/>
      </c>
      <c r="Z898" s="241" t="str">
        <f t="shared" si="561"/>
        <v/>
      </c>
      <c r="AA898" s="241" t="str">
        <f t="shared" si="552"/>
        <v/>
      </c>
      <c r="AB898" s="241" t="str">
        <f t="shared" si="562"/>
        <v/>
      </c>
      <c r="AC898" s="241" t="str">
        <f t="shared" si="563"/>
        <v/>
      </c>
      <c r="AD898" s="241" t="str">
        <f t="shared" si="564"/>
        <v/>
      </c>
      <c r="AE898" s="241" t="str">
        <f t="shared" si="553"/>
        <v/>
      </c>
      <c r="AF898" s="241" t="str">
        <f t="shared" si="554"/>
        <v/>
      </c>
      <c r="AG898" s="241"/>
      <c r="AH898" s="242" t="str">
        <f t="shared" si="592"/>
        <v/>
      </c>
      <c r="AI898" s="242" t="str">
        <f t="shared" si="565"/>
        <v/>
      </c>
      <c r="BG898" s="245">
        <f t="shared" si="566"/>
        <v>0</v>
      </c>
      <c r="BH898" s="242">
        <f t="shared" si="567"/>
        <v>0</v>
      </c>
      <c r="BI898" s="242">
        <f t="shared" si="568"/>
        <v>0</v>
      </c>
      <c r="BJ898" s="242">
        <f t="shared" si="569"/>
        <v>0</v>
      </c>
      <c r="BK898" s="351">
        <f t="shared" si="570"/>
        <v>0</v>
      </c>
      <c r="BL898" s="246">
        <f t="shared" si="571"/>
        <v>0</v>
      </c>
      <c r="BM898" s="243">
        <f t="shared" si="572"/>
        <v>0</v>
      </c>
      <c r="BN898" s="243">
        <f t="shared" si="573"/>
        <v>0</v>
      </c>
      <c r="BO898" s="247">
        <f t="shared" si="574"/>
        <v>0</v>
      </c>
      <c r="BP898" s="248">
        <f t="shared" si="575"/>
        <v>0</v>
      </c>
      <c r="BQ898" s="243">
        <f t="shared" si="576"/>
        <v>0</v>
      </c>
      <c r="BR898" s="243">
        <f t="shared" si="577"/>
        <v>0</v>
      </c>
      <c r="BS898" s="249">
        <f t="shared" si="578"/>
        <v>0</v>
      </c>
      <c r="BT898" s="255" t="str">
        <f t="shared" si="591"/>
        <v/>
      </c>
      <c r="BU898" s="350">
        <f t="shared" si="579"/>
        <v>0</v>
      </c>
      <c r="BV898" s="350">
        <f t="shared" si="580"/>
        <v>0</v>
      </c>
      <c r="BW898" s="350">
        <f t="shared" si="581"/>
        <v>0</v>
      </c>
      <c r="BX898" s="353">
        <f t="shared" si="582"/>
        <v>0</v>
      </c>
      <c r="BY898" s="246">
        <f t="shared" si="583"/>
        <v>0</v>
      </c>
      <c r="BZ898" s="243">
        <f t="shared" si="584"/>
        <v>0</v>
      </c>
      <c r="CA898" s="243">
        <f t="shared" si="585"/>
        <v>0</v>
      </c>
      <c r="CB898" s="247">
        <f t="shared" si="586"/>
        <v>0</v>
      </c>
      <c r="CC898" s="246">
        <f t="shared" si="587"/>
        <v>0</v>
      </c>
      <c r="CD898" s="243">
        <f t="shared" si="588"/>
        <v>0</v>
      </c>
      <c r="CE898" s="243">
        <f t="shared" si="589"/>
        <v>0</v>
      </c>
      <c r="CF898" s="243">
        <f t="shared" si="590"/>
        <v>0</v>
      </c>
    </row>
    <row r="899" spans="1:84" ht="20.100000000000001" customHeight="1" x14ac:dyDescent="0.15">
      <c r="A899" s="252">
        <f>IF(A898="",ROW()-3-COUNTBLANK($A$4:$A898),A898+1)</f>
        <v>896</v>
      </c>
      <c r="B899" s="253">
        <f>IF(A899="","",IF(B898="",ROW()-3-COUNTBLANK($B$4:$B898),B898+1))</f>
        <v>896</v>
      </c>
      <c r="C899" s="239" t="str">
        <f t="shared" si="555"/>
        <v>S</v>
      </c>
      <c r="D899" s="240"/>
      <c r="E899" s="241" t="str">
        <f>IF(D899="","",COUNTIF($D$4:D899,D899))</f>
        <v/>
      </c>
      <c r="F899" s="310" t="str">
        <f>IF(D899="","",VLOOKUP(D899,'様式A-2'!$B$10:$E$434,4,0))</f>
        <v/>
      </c>
      <c r="G899" s="241"/>
      <c r="H899" s="241"/>
      <c r="I899" s="241"/>
      <c r="J899" s="241"/>
      <c r="K899" s="241"/>
      <c r="L899" s="346"/>
      <c r="M899" s="346"/>
      <c r="N899" s="346"/>
      <c r="O899" s="346"/>
      <c r="P899" s="388"/>
      <c r="Q899" s="242">
        <f t="shared" si="556"/>
        <v>0</v>
      </c>
      <c r="R899" s="243">
        <f t="shared" si="557"/>
        <v>0</v>
      </c>
      <c r="S899" s="243" t="str">
        <f t="shared" si="558"/>
        <v/>
      </c>
      <c r="T899" s="241"/>
      <c r="U899" s="241" t="str">
        <f t="shared" si="559"/>
        <v/>
      </c>
      <c r="V899" s="241" t="str">
        <f t="shared" si="593"/>
        <v/>
      </c>
      <c r="W899" s="241"/>
      <c r="X899" s="241"/>
      <c r="Y899" s="241" t="str">
        <f t="shared" si="560"/>
        <v/>
      </c>
      <c r="Z899" s="241" t="str">
        <f t="shared" si="561"/>
        <v/>
      </c>
      <c r="AA899" s="241" t="str">
        <f t="shared" si="552"/>
        <v/>
      </c>
      <c r="AB899" s="241" t="str">
        <f t="shared" si="562"/>
        <v/>
      </c>
      <c r="AC899" s="241" t="str">
        <f t="shared" si="563"/>
        <v/>
      </c>
      <c r="AD899" s="241" t="str">
        <f t="shared" si="564"/>
        <v/>
      </c>
      <c r="AE899" s="241" t="str">
        <f t="shared" si="553"/>
        <v/>
      </c>
      <c r="AF899" s="241" t="str">
        <f t="shared" si="554"/>
        <v/>
      </c>
      <c r="AG899" s="241"/>
      <c r="AH899" s="242" t="str">
        <f t="shared" si="592"/>
        <v/>
      </c>
      <c r="AI899" s="242" t="str">
        <f t="shared" si="565"/>
        <v/>
      </c>
      <c r="BG899" s="245">
        <f t="shared" si="566"/>
        <v>0</v>
      </c>
      <c r="BH899" s="242">
        <f t="shared" si="567"/>
        <v>0</v>
      </c>
      <c r="BI899" s="242">
        <f t="shared" si="568"/>
        <v>0</v>
      </c>
      <c r="BJ899" s="242">
        <f t="shared" si="569"/>
        <v>0</v>
      </c>
      <c r="BK899" s="351">
        <f t="shared" si="570"/>
        <v>0</v>
      </c>
      <c r="BL899" s="246">
        <f t="shared" si="571"/>
        <v>0</v>
      </c>
      <c r="BM899" s="243">
        <f t="shared" si="572"/>
        <v>0</v>
      </c>
      <c r="BN899" s="243">
        <f t="shared" si="573"/>
        <v>0</v>
      </c>
      <c r="BO899" s="247">
        <f t="shared" si="574"/>
        <v>0</v>
      </c>
      <c r="BP899" s="248">
        <f t="shared" si="575"/>
        <v>0</v>
      </c>
      <c r="BQ899" s="243">
        <f t="shared" si="576"/>
        <v>0</v>
      </c>
      <c r="BR899" s="243">
        <f t="shared" si="577"/>
        <v>0</v>
      </c>
      <c r="BS899" s="249">
        <f t="shared" si="578"/>
        <v>0</v>
      </c>
      <c r="BT899" s="255" t="str">
        <f t="shared" si="591"/>
        <v/>
      </c>
      <c r="BU899" s="350">
        <f t="shared" si="579"/>
        <v>0</v>
      </c>
      <c r="BV899" s="350">
        <f t="shared" si="580"/>
        <v>0</v>
      </c>
      <c r="BW899" s="350">
        <f t="shared" si="581"/>
        <v>0</v>
      </c>
      <c r="BX899" s="353">
        <f t="shared" si="582"/>
        <v>0</v>
      </c>
      <c r="BY899" s="246">
        <f t="shared" si="583"/>
        <v>0</v>
      </c>
      <c r="BZ899" s="243">
        <f t="shared" si="584"/>
        <v>0</v>
      </c>
      <c r="CA899" s="243">
        <f t="shared" si="585"/>
        <v>0</v>
      </c>
      <c r="CB899" s="247">
        <f t="shared" si="586"/>
        <v>0</v>
      </c>
      <c r="CC899" s="246">
        <f t="shared" si="587"/>
        <v>0</v>
      </c>
      <c r="CD899" s="243">
        <f t="shared" si="588"/>
        <v>0</v>
      </c>
      <c r="CE899" s="243">
        <f t="shared" si="589"/>
        <v>0</v>
      </c>
      <c r="CF899" s="243">
        <f t="shared" si="590"/>
        <v>0</v>
      </c>
    </row>
    <row r="900" spans="1:84" ht="20.100000000000001" customHeight="1" x14ac:dyDescent="0.15">
      <c r="A900" s="252">
        <f>IF(A899="",ROW()-3-COUNTBLANK($A$4:$A899),A899+1)</f>
        <v>897</v>
      </c>
      <c r="B900" s="253">
        <f>IF(A900="","",IF(B899="",ROW()-3-COUNTBLANK($B$4:$B899),B899+1))</f>
        <v>897</v>
      </c>
      <c r="C900" s="239" t="str">
        <f t="shared" si="555"/>
        <v>S</v>
      </c>
      <c r="D900" s="240"/>
      <c r="E900" s="241" t="str">
        <f>IF(D900="","",COUNTIF($D$4:D900,D900))</f>
        <v/>
      </c>
      <c r="F900" s="310" t="str">
        <f>IF(D900="","",VLOOKUP(D900,'様式A-2'!$B$10:$E$434,4,0))</f>
        <v/>
      </c>
      <c r="G900" s="241"/>
      <c r="H900" s="241"/>
      <c r="I900" s="241"/>
      <c r="J900" s="241"/>
      <c r="K900" s="241"/>
      <c r="L900" s="346"/>
      <c r="M900" s="346"/>
      <c r="N900" s="346"/>
      <c r="O900" s="346"/>
      <c r="P900" s="388"/>
      <c r="Q900" s="242">
        <f t="shared" si="556"/>
        <v>0</v>
      </c>
      <c r="R900" s="243">
        <f t="shared" si="557"/>
        <v>0</v>
      </c>
      <c r="S900" s="243" t="str">
        <f t="shared" si="558"/>
        <v/>
      </c>
      <c r="T900" s="241"/>
      <c r="U900" s="241" t="str">
        <f t="shared" si="559"/>
        <v/>
      </c>
      <c r="V900" s="241" t="str">
        <f t="shared" si="593"/>
        <v/>
      </c>
      <c r="W900" s="241"/>
      <c r="X900" s="241"/>
      <c r="Y900" s="241" t="str">
        <f t="shared" si="560"/>
        <v/>
      </c>
      <c r="Z900" s="241" t="str">
        <f t="shared" si="561"/>
        <v/>
      </c>
      <c r="AA900" s="241" t="str">
        <f t="shared" ref="AA900:AA963" si="594">IF(D900="","",IF(OR(X900="Ⅲ",X900="Ⅳ"),"要","否"))</f>
        <v/>
      </c>
      <c r="AB900" s="241" t="str">
        <f t="shared" si="562"/>
        <v/>
      </c>
      <c r="AC900" s="241" t="str">
        <f t="shared" si="563"/>
        <v/>
      </c>
      <c r="AD900" s="241" t="str">
        <f t="shared" si="564"/>
        <v/>
      </c>
      <c r="AE900" s="241" t="str">
        <f t="shared" ref="AE900:AE963" si="595">IF(D900="","",INDEX($AT$4:$AX$45,MATCH(K900,$AS$4:$AS$45,0),MATCH(X900,$AT$3:$AX$3,0)))</f>
        <v/>
      </c>
      <c r="AF900" s="241" t="str">
        <f t="shared" ref="AF900:AF963" si="596">IF(D900="","",INDEX($BA$4:$BE$45,MATCH(K900,$AZ$4:$AZ$45,0),MATCH(X900,$BA$3:$BE$3,0)))</f>
        <v/>
      </c>
      <c r="AG900" s="241"/>
      <c r="AH900" s="242" t="str">
        <f t="shared" si="592"/>
        <v/>
      </c>
      <c r="AI900" s="242" t="str">
        <f t="shared" si="565"/>
        <v/>
      </c>
      <c r="BG900" s="245">
        <f t="shared" si="566"/>
        <v>0</v>
      </c>
      <c r="BH900" s="242">
        <f t="shared" si="567"/>
        <v>0</v>
      </c>
      <c r="BI900" s="242">
        <f t="shared" si="568"/>
        <v>0</v>
      </c>
      <c r="BJ900" s="242">
        <f t="shared" si="569"/>
        <v>0</v>
      </c>
      <c r="BK900" s="351">
        <f t="shared" si="570"/>
        <v>0</v>
      </c>
      <c r="BL900" s="246">
        <f t="shared" si="571"/>
        <v>0</v>
      </c>
      <c r="BM900" s="243">
        <f t="shared" si="572"/>
        <v>0</v>
      </c>
      <c r="BN900" s="243">
        <f t="shared" si="573"/>
        <v>0</v>
      </c>
      <c r="BO900" s="247">
        <f t="shared" si="574"/>
        <v>0</v>
      </c>
      <c r="BP900" s="248">
        <f t="shared" si="575"/>
        <v>0</v>
      </c>
      <c r="BQ900" s="243">
        <f t="shared" si="576"/>
        <v>0</v>
      </c>
      <c r="BR900" s="243">
        <f t="shared" si="577"/>
        <v>0</v>
      </c>
      <c r="BS900" s="249">
        <f t="shared" si="578"/>
        <v>0</v>
      </c>
      <c r="BT900" s="255" t="str">
        <f t="shared" si="591"/>
        <v/>
      </c>
      <c r="BU900" s="350">
        <f t="shared" si="579"/>
        <v>0</v>
      </c>
      <c r="BV900" s="350">
        <f t="shared" si="580"/>
        <v>0</v>
      </c>
      <c r="BW900" s="350">
        <f t="shared" si="581"/>
        <v>0</v>
      </c>
      <c r="BX900" s="353">
        <f t="shared" si="582"/>
        <v>0</v>
      </c>
      <c r="BY900" s="246">
        <f t="shared" si="583"/>
        <v>0</v>
      </c>
      <c r="BZ900" s="243">
        <f t="shared" si="584"/>
        <v>0</v>
      </c>
      <c r="CA900" s="243">
        <f t="shared" si="585"/>
        <v>0</v>
      </c>
      <c r="CB900" s="247">
        <f t="shared" si="586"/>
        <v>0</v>
      </c>
      <c r="CC900" s="246">
        <f t="shared" si="587"/>
        <v>0</v>
      </c>
      <c r="CD900" s="243">
        <f t="shared" si="588"/>
        <v>0</v>
      </c>
      <c r="CE900" s="243">
        <f t="shared" si="589"/>
        <v>0</v>
      </c>
      <c r="CF900" s="243">
        <f t="shared" si="590"/>
        <v>0</v>
      </c>
    </row>
    <row r="901" spans="1:84" ht="20.100000000000001" customHeight="1" x14ac:dyDescent="0.15">
      <c r="A901" s="252">
        <f>IF(A900="",ROW()-3-COUNTBLANK($A$4:$A900),A900+1)</f>
        <v>898</v>
      </c>
      <c r="B901" s="253">
        <f>IF(A901="","",IF(B900="",ROW()-3-COUNTBLANK($B$4:$B900),B900+1))</f>
        <v>898</v>
      </c>
      <c r="C901" s="239" t="str">
        <f t="shared" ref="C901:C964" si="597">D901&amp;"S"&amp;E901</f>
        <v>S</v>
      </c>
      <c r="D901" s="240"/>
      <c r="E901" s="241" t="str">
        <f>IF(D901="","",COUNTIF($D$4:D901,D901))</f>
        <v/>
      </c>
      <c r="F901" s="310" t="str">
        <f>IF(D901="","",VLOOKUP(D901,'様式A-2'!$B$10:$E$434,4,0))</f>
        <v/>
      </c>
      <c r="G901" s="241"/>
      <c r="H901" s="241"/>
      <c r="I901" s="241"/>
      <c r="J901" s="241"/>
      <c r="K901" s="241"/>
      <c r="L901" s="346"/>
      <c r="M901" s="346"/>
      <c r="N901" s="346"/>
      <c r="O901" s="346"/>
      <c r="P901" s="388"/>
      <c r="Q901" s="242">
        <f t="shared" ref="Q901:Q964" si="598">IF(C901="","",IF(K901="ひび割れ","幅"&amp;TEXT(L901,"0.0")&amp;"mm×長さ"&amp;TEXT(M901,"0.0")&amp;"m",IF(N901="",P901,TEXT(N901,"0.0")&amp;"m×"&amp;TEXT(O901,"0.0")&amp;"m "&amp;P901)))</f>
        <v>0</v>
      </c>
      <c r="R901" s="243">
        <f t="shared" ref="R901:R964" si="599">ROUND(N901*O901,2)</f>
        <v>0</v>
      </c>
      <c r="S901" s="243" t="str">
        <f t="shared" ref="S901:S964" si="600">IF(K901="ひび割れ","幅"&amp;TEXT(L901,"0.0")&amp;"mm "&amp;J901,IF(P901="","",P901))</f>
        <v/>
      </c>
      <c r="T901" s="241"/>
      <c r="U901" s="241" t="str">
        <f t="shared" ref="U901:U964" si="601">IF(T901="新規確認","－","")</f>
        <v/>
      </c>
      <c r="V901" s="241" t="str">
        <f t="shared" si="593"/>
        <v/>
      </c>
      <c r="W901" s="241"/>
      <c r="X901" s="241"/>
      <c r="Y901" s="241" t="str">
        <f t="shared" ref="Y901:Y964" si="602">IF(D901="","",IF(AND(W901&lt;&gt;"",OR(W901="Ⅱa",W901="Ⅱb")),"Ⅱ",IF(W901&lt;&gt;"",W901,IF(OR(X901="Ⅱa",X901="Ⅱb"),"Ⅱ",X901))))</f>
        <v/>
      </c>
      <c r="Z901" s="241" t="str">
        <f t="shared" ref="Z901:Z964" si="603">IF(D901="","",IF(OR(X901="Ⅱa",X901="Ⅱb"),"Ⅱ",X901))</f>
        <v/>
      </c>
      <c r="AA901" s="241" t="str">
        <f t="shared" si="594"/>
        <v/>
      </c>
      <c r="AB901" s="241" t="str">
        <f t="shared" ref="AB901:AB964" si="604">IF(D901="","",IF(X901="Ⅰ","否",IF(OR(X901="Ⅱb",X901="Ⅱa"),"要監視",IF(OR(X901="Ⅲ",X901="Ⅳ"),"要対策",""))))</f>
        <v/>
      </c>
      <c r="AC901" s="241" t="str">
        <f t="shared" ref="AC901:AC964" si="605">IF(D901="","",IF(T901="対策済","済",IF(OR(T901="新規確認",W901="Ⅰ",AND(W901="",X901="Ⅰ")),"－",IF(AND(W901&lt;&gt;"Ⅰ",X901="Ⅰ"),"済","継続"))))</f>
        <v/>
      </c>
      <c r="AD901" s="241" t="str">
        <f t="shared" ref="AD901:AD964" si="606">IF(D901="","",IF(T901="新規確認","－",INDEX($AM$4:$AQ$45,MATCH(K901,$AL$4:$AL$45,0),MATCH(X901,$AM$3:$AQ$3,0))))</f>
        <v/>
      </c>
      <c r="AE901" s="241" t="str">
        <f t="shared" si="595"/>
        <v/>
      </c>
      <c r="AF901" s="241" t="str">
        <f t="shared" si="596"/>
        <v/>
      </c>
      <c r="AG901" s="241"/>
      <c r="AH901" s="242" t="str">
        <f t="shared" si="592"/>
        <v/>
      </c>
      <c r="AI901" s="242" t="str">
        <f t="shared" ref="AI901:AI964" si="607">IF(T901="新規確認","－",IF(T901="進行が認められない",Q901,""))</f>
        <v/>
      </c>
      <c r="BG901" s="245">
        <f t="shared" ref="BG901:BG964" si="608">$D901</f>
        <v>0</v>
      </c>
      <c r="BH901" s="242">
        <f t="shared" ref="BH901:BH964" si="609">IF(AND(I901="外力",X901="Ⅳ"),"〇",0)</f>
        <v>0</v>
      </c>
      <c r="BI901" s="242">
        <f t="shared" ref="BI901:BI964" si="610">IF(AND(I901="外力",X901="Ⅲ"),"〇",0)</f>
        <v>0</v>
      </c>
      <c r="BJ901" s="242">
        <f t="shared" ref="BJ901:BJ964" si="611">IF(AND(I901="外力",X901="Ⅱa"),"〇",0)</f>
        <v>0</v>
      </c>
      <c r="BK901" s="351">
        <f t="shared" ref="BK901:BK964" si="612">IF(AND(I901="外力",X901="Ⅱb"),"〇",0)</f>
        <v>0</v>
      </c>
      <c r="BL901" s="246">
        <f t="shared" ref="BL901:BL964" si="613">IF(AND(I901="材質劣化",X901="Ⅳ"),R901,0)</f>
        <v>0</v>
      </c>
      <c r="BM901" s="243">
        <f t="shared" ref="BM901:BM964" si="614">IF(AND(I901="材質劣化",X901="Ⅲ"),R901,0)</f>
        <v>0</v>
      </c>
      <c r="BN901" s="243">
        <f t="shared" ref="BN901:BN964" si="615">IF(AND(I901="材質劣化",X901="Ⅱa"),R901,0)</f>
        <v>0</v>
      </c>
      <c r="BO901" s="247">
        <f t="shared" ref="BO901:BO964" si="616">IF(AND(I901="材質劣化",X901="Ⅱb"),R901,0)</f>
        <v>0</v>
      </c>
      <c r="BP901" s="248">
        <f t="shared" ref="BP901:BP964" si="617">IF(AND(I901="漏水",X901="Ⅳ"),R901,0)</f>
        <v>0</v>
      </c>
      <c r="BQ901" s="243">
        <f t="shared" ref="BQ901:BQ964" si="618">IF(AND(I901="漏水",X901="Ⅲ"),R901,0)</f>
        <v>0</v>
      </c>
      <c r="BR901" s="243">
        <f t="shared" ref="BR901:BR964" si="619">IF(AND(I901="漏水",X901="Ⅱa"),R901,0)</f>
        <v>0</v>
      </c>
      <c r="BS901" s="249">
        <f t="shared" ref="BS901:BS964" si="620">IF(AND(I901="漏水",X901="Ⅱb"),R901,0)</f>
        <v>0</v>
      </c>
      <c r="BT901" s="255" t="str">
        <f t="shared" si="591"/>
        <v/>
      </c>
      <c r="BU901" s="350">
        <f t="shared" ref="BU901:BU964" si="621">COUNTIFS($BG$4:$BG$3000,BT901,$BH$4:$BH$3000,"〇")</f>
        <v>0</v>
      </c>
      <c r="BV901" s="350">
        <f t="shared" ref="BV901:BV964" si="622">COUNTIFS($BG$4:$BG$3000,BT901,$BI$4:$BI$3000,"〇")</f>
        <v>0</v>
      </c>
      <c r="BW901" s="350">
        <f t="shared" ref="BW901:BW964" si="623">COUNTIFS($BG$4:$BG$3000,BT901,$BJ$4:$BJ$3000,"〇")</f>
        <v>0</v>
      </c>
      <c r="BX901" s="353">
        <f t="shared" ref="BX901:BX964" si="624">COUNTIFS($BG$4:$BG$3000,BT901,$BK$4:$BK$3000,"〇")</f>
        <v>0</v>
      </c>
      <c r="BY901" s="246">
        <f t="shared" ref="BY901:BY964" si="625">IFERROR(IF($BG900=$BG901,BY900+BL901,BL901),"")</f>
        <v>0</v>
      </c>
      <c r="BZ901" s="243">
        <f t="shared" ref="BZ901:BZ964" si="626">IFERROR(IF($BG900=$BG901,BZ900+BM901,BM901),"")</f>
        <v>0</v>
      </c>
      <c r="CA901" s="243">
        <f t="shared" ref="CA901:CA964" si="627">IFERROR(IF($BG900=$BG901,CA900+BN901,BN901),"")</f>
        <v>0</v>
      </c>
      <c r="CB901" s="247">
        <f t="shared" ref="CB901:CB964" si="628">IFERROR(IF($BG900=$BG901,CB900+BO901,BO901),"")</f>
        <v>0</v>
      </c>
      <c r="CC901" s="246">
        <f t="shared" ref="CC901:CC964" si="629">IFERROR(IF($BG900=$BG901,CC900+BP901,BP901),"")</f>
        <v>0</v>
      </c>
      <c r="CD901" s="243">
        <f t="shared" ref="CD901:CD964" si="630">IFERROR(IF($BG900=$BG901,CD900+BQ901,BQ901),"")</f>
        <v>0</v>
      </c>
      <c r="CE901" s="243">
        <f t="shared" ref="CE901:CE964" si="631">IFERROR(IF($BG900=$BG901,CE900+BR901,BR901),"")</f>
        <v>0</v>
      </c>
      <c r="CF901" s="243">
        <f t="shared" ref="CF901:CF964" si="632">IFERROR(IF($BG900=$BG901,CF900+BS901,BS901),"")</f>
        <v>0</v>
      </c>
    </row>
    <row r="902" spans="1:84" ht="20.100000000000001" customHeight="1" x14ac:dyDescent="0.15">
      <c r="A902" s="252">
        <f>IF(A901="",ROW()-3-COUNTBLANK($A$4:$A901),A901+1)</f>
        <v>899</v>
      </c>
      <c r="B902" s="253">
        <f>IF(A902="","",IF(B901="",ROW()-3-COUNTBLANK($B$4:$B901),B901+1))</f>
        <v>899</v>
      </c>
      <c r="C902" s="239" t="str">
        <f t="shared" si="597"/>
        <v>S</v>
      </c>
      <c r="D902" s="240"/>
      <c r="E902" s="241" t="str">
        <f>IF(D902="","",COUNTIF($D$4:D902,D902))</f>
        <v/>
      </c>
      <c r="F902" s="310" t="str">
        <f>IF(D902="","",VLOOKUP(D902,'様式A-2'!$B$10:$E$434,4,0))</f>
        <v/>
      </c>
      <c r="G902" s="241"/>
      <c r="H902" s="241"/>
      <c r="I902" s="241"/>
      <c r="J902" s="241"/>
      <c r="K902" s="241"/>
      <c r="L902" s="346"/>
      <c r="M902" s="346"/>
      <c r="N902" s="346"/>
      <c r="O902" s="346"/>
      <c r="P902" s="388"/>
      <c r="Q902" s="242">
        <f t="shared" si="598"/>
        <v>0</v>
      </c>
      <c r="R902" s="243">
        <f t="shared" si="599"/>
        <v>0</v>
      </c>
      <c r="S902" s="243" t="str">
        <f t="shared" si="600"/>
        <v/>
      </c>
      <c r="T902" s="241"/>
      <c r="U902" s="241" t="str">
        <f t="shared" si="601"/>
        <v/>
      </c>
      <c r="V902" s="241" t="str">
        <f t="shared" si="593"/>
        <v/>
      </c>
      <c r="W902" s="241"/>
      <c r="X902" s="241"/>
      <c r="Y902" s="241" t="str">
        <f t="shared" si="602"/>
        <v/>
      </c>
      <c r="Z902" s="241" t="str">
        <f t="shared" si="603"/>
        <v/>
      </c>
      <c r="AA902" s="241" t="str">
        <f t="shared" si="594"/>
        <v/>
      </c>
      <c r="AB902" s="241" t="str">
        <f t="shared" si="604"/>
        <v/>
      </c>
      <c r="AC902" s="241" t="str">
        <f t="shared" si="605"/>
        <v/>
      </c>
      <c r="AD902" s="241" t="str">
        <f t="shared" si="606"/>
        <v/>
      </c>
      <c r="AE902" s="241" t="str">
        <f t="shared" si="595"/>
        <v/>
      </c>
      <c r="AF902" s="241" t="str">
        <f t="shared" si="596"/>
        <v/>
      </c>
      <c r="AG902" s="241"/>
      <c r="AH902" s="242" t="str">
        <f t="shared" si="592"/>
        <v/>
      </c>
      <c r="AI902" s="242" t="str">
        <f t="shared" si="607"/>
        <v/>
      </c>
      <c r="BG902" s="245">
        <f t="shared" si="608"/>
        <v>0</v>
      </c>
      <c r="BH902" s="242">
        <f t="shared" si="609"/>
        <v>0</v>
      </c>
      <c r="BI902" s="242">
        <f t="shared" si="610"/>
        <v>0</v>
      </c>
      <c r="BJ902" s="242">
        <f t="shared" si="611"/>
        <v>0</v>
      </c>
      <c r="BK902" s="351">
        <f t="shared" si="612"/>
        <v>0</v>
      </c>
      <c r="BL902" s="246">
        <f t="shared" si="613"/>
        <v>0</v>
      </c>
      <c r="BM902" s="243">
        <f t="shared" si="614"/>
        <v>0</v>
      </c>
      <c r="BN902" s="243">
        <f t="shared" si="615"/>
        <v>0</v>
      </c>
      <c r="BO902" s="247">
        <f t="shared" si="616"/>
        <v>0</v>
      </c>
      <c r="BP902" s="248">
        <f t="shared" si="617"/>
        <v>0</v>
      </c>
      <c r="BQ902" s="243">
        <f t="shared" si="618"/>
        <v>0</v>
      </c>
      <c r="BR902" s="243">
        <f t="shared" si="619"/>
        <v>0</v>
      </c>
      <c r="BS902" s="249">
        <f t="shared" si="620"/>
        <v>0</v>
      </c>
      <c r="BT902" s="255" t="str">
        <f t="shared" ref="BT902:BT965" si="633">IF(BG902=BG903,"",BG902)</f>
        <v/>
      </c>
      <c r="BU902" s="350">
        <f t="shared" si="621"/>
        <v>0</v>
      </c>
      <c r="BV902" s="350">
        <f t="shared" si="622"/>
        <v>0</v>
      </c>
      <c r="BW902" s="350">
        <f t="shared" si="623"/>
        <v>0</v>
      </c>
      <c r="BX902" s="353">
        <f t="shared" si="624"/>
        <v>0</v>
      </c>
      <c r="BY902" s="246">
        <f t="shared" si="625"/>
        <v>0</v>
      </c>
      <c r="BZ902" s="243">
        <f t="shared" si="626"/>
        <v>0</v>
      </c>
      <c r="CA902" s="243">
        <f t="shared" si="627"/>
        <v>0</v>
      </c>
      <c r="CB902" s="247">
        <f t="shared" si="628"/>
        <v>0</v>
      </c>
      <c r="CC902" s="246">
        <f t="shared" si="629"/>
        <v>0</v>
      </c>
      <c r="CD902" s="243">
        <f t="shared" si="630"/>
        <v>0</v>
      </c>
      <c r="CE902" s="243">
        <f t="shared" si="631"/>
        <v>0</v>
      </c>
      <c r="CF902" s="243">
        <f t="shared" si="632"/>
        <v>0</v>
      </c>
    </row>
    <row r="903" spans="1:84" ht="20.100000000000001" customHeight="1" x14ac:dyDescent="0.15">
      <c r="A903" s="252">
        <f>IF(A902="",ROW()-3-COUNTBLANK($A$4:$A902),A902+1)</f>
        <v>900</v>
      </c>
      <c r="B903" s="253">
        <f>IF(A903="","",IF(B902="",ROW()-3-COUNTBLANK($B$4:$B902),B902+1))</f>
        <v>900</v>
      </c>
      <c r="C903" s="239" t="str">
        <f t="shared" si="597"/>
        <v>S</v>
      </c>
      <c r="D903" s="240"/>
      <c r="E903" s="241" t="str">
        <f>IF(D903="","",COUNTIF($D$4:D903,D903))</f>
        <v/>
      </c>
      <c r="F903" s="310" t="str">
        <f>IF(D903="","",VLOOKUP(D903,'様式A-2'!$B$10:$E$434,4,0))</f>
        <v/>
      </c>
      <c r="G903" s="241"/>
      <c r="H903" s="241"/>
      <c r="I903" s="241"/>
      <c r="J903" s="241"/>
      <c r="K903" s="241"/>
      <c r="L903" s="346"/>
      <c r="M903" s="346"/>
      <c r="N903" s="346"/>
      <c r="O903" s="346"/>
      <c r="P903" s="388"/>
      <c r="Q903" s="242">
        <f t="shared" si="598"/>
        <v>0</v>
      </c>
      <c r="R903" s="243">
        <f t="shared" si="599"/>
        <v>0</v>
      </c>
      <c r="S903" s="243" t="str">
        <f t="shared" si="600"/>
        <v/>
      </c>
      <c r="T903" s="241"/>
      <c r="U903" s="241" t="str">
        <f t="shared" si="601"/>
        <v/>
      </c>
      <c r="V903" s="241" t="str">
        <f t="shared" si="593"/>
        <v/>
      </c>
      <c r="W903" s="241"/>
      <c r="X903" s="241"/>
      <c r="Y903" s="241" t="str">
        <f t="shared" si="602"/>
        <v/>
      </c>
      <c r="Z903" s="241" t="str">
        <f t="shared" si="603"/>
        <v/>
      </c>
      <c r="AA903" s="241" t="str">
        <f t="shared" si="594"/>
        <v/>
      </c>
      <c r="AB903" s="241" t="str">
        <f t="shared" si="604"/>
        <v/>
      </c>
      <c r="AC903" s="241" t="str">
        <f t="shared" si="605"/>
        <v/>
      </c>
      <c r="AD903" s="241" t="str">
        <f t="shared" si="606"/>
        <v/>
      </c>
      <c r="AE903" s="241" t="str">
        <f t="shared" si="595"/>
        <v/>
      </c>
      <c r="AF903" s="241" t="str">
        <f t="shared" si="596"/>
        <v/>
      </c>
      <c r="AG903" s="241"/>
      <c r="AH903" s="242" t="str">
        <f t="shared" si="592"/>
        <v/>
      </c>
      <c r="AI903" s="242" t="str">
        <f t="shared" si="607"/>
        <v/>
      </c>
      <c r="BG903" s="245">
        <f t="shared" si="608"/>
        <v>0</v>
      </c>
      <c r="BH903" s="242">
        <f t="shared" si="609"/>
        <v>0</v>
      </c>
      <c r="BI903" s="242">
        <f t="shared" si="610"/>
        <v>0</v>
      </c>
      <c r="BJ903" s="242">
        <f t="shared" si="611"/>
        <v>0</v>
      </c>
      <c r="BK903" s="351">
        <f t="shared" si="612"/>
        <v>0</v>
      </c>
      <c r="BL903" s="246">
        <f t="shared" si="613"/>
        <v>0</v>
      </c>
      <c r="BM903" s="243">
        <f t="shared" si="614"/>
        <v>0</v>
      </c>
      <c r="BN903" s="243">
        <f t="shared" si="615"/>
        <v>0</v>
      </c>
      <c r="BO903" s="247">
        <f t="shared" si="616"/>
        <v>0</v>
      </c>
      <c r="BP903" s="248">
        <f t="shared" si="617"/>
        <v>0</v>
      </c>
      <c r="BQ903" s="243">
        <f t="shared" si="618"/>
        <v>0</v>
      </c>
      <c r="BR903" s="243">
        <f t="shared" si="619"/>
        <v>0</v>
      </c>
      <c r="BS903" s="249">
        <f t="shared" si="620"/>
        <v>0</v>
      </c>
      <c r="BT903" s="255" t="str">
        <f t="shared" si="633"/>
        <v/>
      </c>
      <c r="BU903" s="350">
        <f t="shared" si="621"/>
        <v>0</v>
      </c>
      <c r="BV903" s="350">
        <f t="shared" si="622"/>
        <v>0</v>
      </c>
      <c r="BW903" s="350">
        <f t="shared" si="623"/>
        <v>0</v>
      </c>
      <c r="BX903" s="353">
        <f t="shared" si="624"/>
        <v>0</v>
      </c>
      <c r="BY903" s="246">
        <f t="shared" si="625"/>
        <v>0</v>
      </c>
      <c r="BZ903" s="243">
        <f t="shared" si="626"/>
        <v>0</v>
      </c>
      <c r="CA903" s="243">
        <f t="shared" si="627"/>
        <v>0</v>
      </c>
      <c r="CB903" s="247">
        <f t="shared" si="628"/>
        <v>0</v>
      </c>
      <c r="CC903" s="246">
        <f t="shared" si="629"/>
        <v>0</v>
      </c>
      <c r="CD903" s="243">
        <f t="shared" si="630"/>
        <v>0</v>
      </c>
      <c r="CE903" s="243">
        <f t="shared" si="631"/>
        <v>0</v>
      </c>
      <c r="CF903" s="243">
        <f t="shared" si="632"/>
        <v>0</v>
      </c>
    </row>
    <row r="904" spans="1:84" ht="20.100000000000001" customHeight="1" x14ac:dyDescent="0.15">
      <c r="A904" s="252">
        <f>IF(A903="",ROW()-3-COUNTBLANK($A$4:$A903),A903+1)</f>
        <v>901</v>
      </c>
      <c r="B904" s="253">
        <f>IF(A904="","",IF(B903="",ROW()-3-COUNTBLANK($B$4:$B903),B903+1))</f>
        <v>901</v>
      </c>
      <c r="C904" s="239" t="str">
        <f t="shared" si="597"/>
        <v>S</v>
      </c>
      <c r="D904" s="240"/>
      <c r="E904" s="241" t="str">
        <f>IF(D904="","",COUNTIF($D$4:D904,D904))</f>
        <v/>
      </c>
      <c r="F904" s="310" t="str">
        <f>IF(D904="","",VLOOKUP(D904,'様式A-2'!$B$10:$E$434,4,0))</f>
        <v/>
      </c>
      <c r="G904" s="241"/>
      <c r="H904" s="241"/>
      <c r="I904" s="241"/>
      <c r="J904" s="241"/>
      <c r="K904" s="241"/>
      <c r="L904" s="346"/>
      <c r="M904" s="346"/>
      <c r="N904" s="346"/>
      <c r="O904" s="346"/>
      <c r="P904" s="388"/>
      <c r="Q904" s="242">
        <f t="shared" si="598"/>
        <v>0</v>
      </c>
      <c r="R904" s="243">
        <f t="shared" si="599"/>
        <v>0</v>
      </c>
      <c r="S904" s="243" t="str">
        <f t="shared" si="600"/>
        <v/>
      </c>
      <c r="T904" s="241"/>
      <c r="U904" s="241" t="str">
        <f t="shared" si="601"/>
        <v/>
      </c>
      <c r="V904" s="241" t="str">
        <f t="shared" si="593"/>
        <v/>
      </c>
      <c r="W904" s="241"/>
      <c r="X904" s="241"/>
      <c r="Y904" s="241" t="str">
        <f t="shared" si="602"/>
        <v/>
      </c>
      <c r="Z904" s="241" t="str">
        <f t="shared" si="603"/>
        <v/>
      </c>
      <c r="AA904" s="241" t="str">
        <f t="shared" si="594"/>
        <v/>
      </c>
      <c r="AB904" s="241" t="str">
        <f t="shared" si="604"/>
        <v/>
      </c>
      <c r="AC904" s="241" t="str">
        <f t="shared" si="605"/>
        <v/>
      </c>
      <c r="AD904" s="241" t="str">
        <f t="shared" si="606"/>
        <v/>
      </c>
      <c r="AE904" s="241" t="str">
        <f t="shared" si="595"/>
        <v/>
      </c>
      <c r="AF904" s="241" t="str">
        <f t="shared" si="596"/>
        <v/>
      </c>
      <c r="AG904" s="241"/>
      <c r="AH904" s="242" t="str">
        <f t="shared" ref="AH904:AH967" si="634">IF(D904="","",J904&amp;"、"&amp;Q904&amp;AG904)</f>
        <v/>
      </c>
      <c r="AI904" s="242" t="str">
        <f t="shared" si="607"/>
        <v/>
      </c>
      <c r="BG904" s="245">
        <f t="shared" si="608"/>
        <v>0</v>
      </c>
      <c r="BH904" s="242">
        <f t="shared" si="609"/>
        <v>0</v>
      </c>
      <c r="BI904" s="242">
        <f t="shared" si="610"/>
        <v>0</v>
      </c>
      <c r="BJ904" s="242">
        <f t="shared" si="611"/>
        <v>0</v>
      </c>
      <c r="BK904" s="351">
        <f t="shared" si="612"/>
        <v>0</v>
      </c>
      <c r="BL904" s="246">
        <f t="shared" si="613"/>
        <v>0</v>
      </c>
      <c r="BM904" s="243">
        <f t="shared" si="614"/>
        <v>0</v>
      </c>
      <c r="BN904" s="243">
        <f t="shared" si="615"/>
        <v>0</v>
      </c>
      <c r="BO904" s="247">
        <f t="shared" si="616"/>
        <v>0</v>
      </c>
      <c r="BP904" s="248">
        <f t="shared" si="617"/>
        <v>0</v>
      </c>
      <c r="BQ904" s="243">
        <f t="shared" si="618"/>
        <v>0</v>
      </c>
      <c r="BR904" s="243">
        <f t="shared" si="619"/>
        <v>0</v>
      </c>
      <c r="BS904" s="249">
        <f t="shared" si="620"/>
        <v>0</v>
      </c>
      <c r="BT904" s="255" t="str">
        <f t="shared" si="633"/>
        <v/>
      </c>
      <c r="BU904" s="350">
        <f t="shared" si="621"/>
        <v>0</v>
      </c>
      <c r="BV904" s="350">
        <f t="shared" si="622"/>
        <v>0</v>
      </c>
      <c r="BW904" s="350">
        <f t="shared" si="623"/>
        <v>0</v>
      </c>
      <c r="BX904" s="353">
        <f t="shared" si="624"/>
        <v>0</v>
      </c>
      <c r="BY904" s="246">
        <f t="shared" si="625"/>
        <v>0</v>
      </c>
      <c r="BZ904" s="243">
        <f t="shared" si="626"/>
        <v>0</v>
      </c>
      <c r="CA904" s="243">
        <f t="shared" si="627"/>
        <v>0</v>
      </c>
      <c r="CB904" s="247">
        <f t="shared" si="628"/>
        <v>0</v>
      </c>
      <c r="CC904" s="246">
        <f t="shared" si="629"/>
        <v>0</v>
      </c>
      <c r="CD904" s="243">
        <f t="shared" si="630"/>
        <v>0</v>
      </c>
      <c r="CE904" s="243">
        <f t="shared" si="631"/>
        <v>0</v>
      </c>
      <c r="CF904" s="243">
        <f t="shared" si="632"/>
        <v>0</v>
      </c>
    </row>
    <row r="905" spans="1:84" ht="20.100000000000001" customHeight="1" x14ac:dyDescent="0.15">
      <c r="A905" s="252">
        <f>IF(A904="",ROW()-3-COUNTBLANK($A$4:$A904),A904+1)</f>
        <v>902</v>
      </c>
      <c r="B905" s="253">
        <f>IF(A905="","",IF(B904="",ROW()-3-COUNTBLANK($B$4:$B904),B904+1))</f>
        <v>902</v>
      </c>
      <c r="C905" s="239" t="str">
        <f t="shared" si="597"/>
        <v>S</v>
      </c>
      <c r="D905" s="240"/>
      <c r="E905" s="241" t="str">
        <f>IF(D905="","",COUNTIF($D$4:D905,D905))</f>
        <v/>
      </c>
      <c r="F905" s="310" t="str">
        <f>IF(D905="","",VLOOKUP(D905,'様式A-2'!$B$10:$E$434,4,0))</f>
        <v/>
      </c>
      <c r="G905" s="241"/>
      <c r="H905" s="241"/>
      <c r="I905" s="241"/>
      <c r="J905" s="241"/>
      <c r="K905" s="241"/>
      <c r="L905" s="346"/>
      <c r="M905" s="346"/>
      <c r="N905" s="346"/>
      <c r="O905" s="346"/>
      <c r="P905" s="388"/>
      <c r="Q905" s="242">
        <f t="shared" si="598"/>
        <v>0</v>
      </c>
      <c r="R905" s="243">
        <f t="shared" si="599"/>
        <v>0</v>
      </c>
      <c r="S905" s="243" t="str">
        <f t="shared" si="600"/>
        <v/>
      </c>
      <c r="T905" s="241"/>
      <c r="U905" s="241" t="str">
        <f t="shared" si="601"/>
        <v/>
      </c>
      <c r="V905" s="241" t="str">
        <f t="shared" si="593"/>
        <v/>
      </c>
      <c r="W905" s="241"/>
      <c r="X905" s="241"/>
      <c r="Y905" s="241" t="str">
        <f t="shared" si="602"/>
        <v/>
      </c>
      <c r="Z905" s="241" t="str">
        <f t="shared" si="603"/>
        <v/>
      </c>
      <c r="AA905" s="241" t="str">
        <f t="shared" si="594"/>
        <v/>
      </c>
      <c r="AB905" s="241" t="str">
        <f t="shared" si="604"/>
        <v/>
      </c>
      <c r="AC905" s="241" t="str">
        <f t="shared" si="605"/>
        <v/>
      </c>
      <c r="AD905" s="241" t="str">
        <f t="shared" si="606"/>
        <v/>
      </c>
      <c r="AE905" s="241" t="str">
        <f t="shared" si="595"/>
        <v/>
      </c>
      <c r="AF905" s="241" t="str">
        <f t="shared" si="596"/>
        <v/>
      </c>
      <c r="AG905" s="241"/>
      <c r="AH905" s="242" t="str">
        <f t="shared" si="634"/>
        <v/>
      </c>
      <c r="AI905" s="242" t="str">
        <f t="shared" si="607"/>
        <v/>
      </c>
      <c r="BG905" s="245">
        <f t="shared" si="608"/>
        <v>0</v>
      </c>
      <c r="BH905" s="242">
        <f t="shared" si="609"/>
        <v>0</v>
      </c>
      <c r="BI905" s="242">
        <f t="shared" si="610"/>
        <v>0</v>
      </c>
      <c r="BJ905" s="242">
        <f t="shared" si="611"/>
        <v>0</v>
      </c>
      <c r="BK905" s="351">
        <f t="shared" si="612"/>
        <v>0</v>
      </c>
      <c r="BL905" s="246">
        <f t="shared" si="613"/>
        <v>0</v>
      </c>
      <c r="BM905" s="243">
        <f t="shared" si="614"/>
        <v>0</v>
      </c>
      <c r="BN905" s="243">
        <f t="shared" si="615"/>
        <v>0</v>
      </c>
      <c r="BO905" s="247">
        <f t="shared" si="616"/>
        <v>0</v>
      </c>
      <c r="BP905" s="248">
        <f t="shared" si="617"/>
        <v>0</v>
      </c>
      <c r="BQ905" s="243">
        <f t="shared" si="618"/>
        <v>0</v>
      </c>
      <c r="BR905" s="243">
        <f t="shared" si="619"/>
        <v>0</v>
      </c>
      <c r="BS905" s="249">
        <f t="shared" si="620"/>
        <v>0</v>
      </c>
      <c r="BT905" s="255" t="str">
        <f t="shared" si="633"/>
        <v/>
      </c>
      <c r="BU905" s="350">
        <f t="shared" si="621"/>
        <v>0</v>
      </c>
      <c r="BV905" s="350">
        <f t="shared" si="622"/>
        <v>0</v>
      </c>
      <c r="BW905" s="350">
        <f t="shared" si="623"/>
        <v>0</v>
      </c>
      <c r="BX905" s="353">
        <f t="shared" si="624"/>
        <v>0</v>
      </c>
      <c r="BY905" s="246">
        <f t="shared" si="625"/>
        <v>0</v>
      </c>
      <c r="BZ905" s="243">
        <f t="shared" si="626"/>
        <v>0</v>
      </c>
      <c r="CA905" s="243">
        <f t="shared" si="627"/>
        <v>0</v>
      </c>
      <c r="CB905" s="247">
        <f t="shared" si="628"/>
        <v>0</v>
      </c>
      <c r="CC905" s="246">
        <f t="shared" si="629"/>
        <v>0</v>
      </c>
      <c r="CD905" s="243">
        <f t="shared" si="630"/>
        <v>0</v>
      </c>
      <c r="CE905" s="243">
        <f t="shared" si="631"/>
        <v>0</v>
      </c>
      <c r="CF905" s="243">
        <f t="shared" si="632"/>
        <v>0</v>
      </c>
    </row>
    <row r="906" spans="1:84" ht="20.100000000000001" customHeight="1" x14ac:dyDescent="0.15">
      <c r="A906" s="252">
        <f>IF(A905="",ROW()-3-COUNTBLANK($A$4:$A905),A905+1)</f>
        <v>903</v>
      </c>
      <c r="B906" s="253">
        <f>IF(A906="","",IF(B905="",ROW()-3-COUNTBLANK($B$4:$B905),B905+1))</f>
        <v>903</v>
      </c>
      <c r="C906" s="239" t="str">
        <f t="shared" si="597"/>
        <v>S</v>
      </c>
      <c r="D906" s="240"/>
      <c r="E906" s="241" t="str">
        <f>IF(D906="","",COUNTIF($D$4:D906,D906))</f>
        <v/>
      </c>
      <c r="F906" s="310" t="str">
        <f>IF(D906="","",VLOOKUP(D906,'様式A-2'!$B$10:$E$434,4,0))</f>
        <v/>
      </c>
      <c r="G906" s="241"/>
      <c r="H906" s="241"/>
      <c r="I906" s="241"/>
      <c r="J906" s="241"/>
      <c r="K906" s="241"/>
      <c r="L906" s="346"/>
      <c r="M906" s="346"/>
      <c r="N906" s="346"/>
      <c r="O906" s="346"/>
      <c r="P906" s="388"/>
      <c r="Q906" s="242">
        <f t="shared" si="598"/>
        <v>0</v>
      </c>
      <c r="R906" s="243">
        <f t="shared" si="599"/>
        <v>0</v>
      </c>
      <c r="S906" s="243" t="str">
        <f t="shared" si="600"/>
        <v/>
      </c>
      <c r="T906" s="241"/>
      <c r="U906" s="241" t="str">
        <f t="shared" si="601"/>
        <v/>
      </c>
      <c r="V906" s="241" t="str">
        <f t="shared" si="593"/>
        <v/>
      </c>
      <c r="W906" s="241"/>
      <c r="X906" s="241"/>
      <c r="Y906" s="241" t="str">
        <f t="shared" si="602"/>
        <v/>
      </c>
      <c r="Z906" s="241" t="str">
        <f t="shared" si="603"/>
        <v/>
      </c>
      <c r="AA906" s="241" t="str">
        <f t="shared" si="594"/>
        <v/>
      </c>
      <c r="AB906" s="241" t="str">
        <f t="shared" si="604"/>
        <v/>
      </c>
      <c r="AC906" s="241" t="str">
        <f t="shared" si="605"/>
        <v/>
      </c>
      <c r="AD906" s="241" t="str">
        <f t="shared" si="606"/>
        <v/>
      </c>
      <c r="AE906" s="241" t="str">
        <f t="shared" si="595"/>
        <v/>
      </c>
      <c r="AF906" s="241" t="str">
        <f t="shared" si="596"/>
        <v/>
      </c>
      <c r="AG906" s="241"/>
      <c r="AH906" s="242" t="str">
        <f t="shared" si="634"/>
        <v/>
      </c>
      <c r="AI906" s="242" t="str">
        <f t="shared" si="607"/>
        <v/>
      </c>
      <c r="BG906" s="245">
        <f t="shared" si="608"/>
        <v>0</v>
      </c>
      <c r="BH906" s="242">
        <f t="shared" si="609"/>
        <v>0</v>
      </c>
      <c r="BI906" s="242">
        <f t="shared" si="610"/>
        <v>0</v>
      </c>
      <c r="BJ906" s="242">
        <f t="shared" si="611"/>
        <v>0</v>
      </c>
      <c r="BK906" s="351">
        <f t="shared" si="612"/>
        <v>0</v>
      </c>
      <c r="BL906" s="246">
        <f t="shared" si="613"/>
        <v>0</v>
      </c>
      <c r="BM906" s="243">
        <f t="shared" si="614"/>
        <v>0</v>
      </c>
      <c r="BN906" s="243">
        <f t="shared" si="615"/>
        <v>0</v>
      </c>
      <c r="BO906" s="247">
        <f t="shared" si="616"/>
        <v>0</v>
      </c>
      <c r="BP906" s="248">
        <f t="shared" si="617"/>
        <v>0</v>
      </c>
      <c r="BQ906" s="243">
        <f t="shared" si="618"/>
        <v>0</v>
      </c>
      <c r="BR906" s="243">
        <f t="shared" si="619"/>
        <v>0</v>
      </c>
      <c r="BS906" s="249">
        <f t="shared" si="620"/>
        <v>0</v>
      </c>
      <c r="BT906" s="255" t="str">
        <f t="shared" si="633"/>
        <v/>
      </c>
      <c r="BU906" s="350">
        <f t="shared" si="621"/>
        <v>0</v>
      </c>
      <c r="BV906" s="350">
        <f t="shared" si="622"/>
        <v>0</v>
      </c>
      <c r="BW906" s="350">
        <f t="shared" si="623"/>
        <v>0</v>
      </c>
      <c r="BX906" s="353">
        <f t="shared" si="624"/>
        <v>0</v>
      </c>
      <c r="BY906" s="246">
        <f t="shared" si="625"/>
        <v>0</v>
      </c>
      <c r="BZ906" s="243">
        <f t="shared" si="626"/>
        <v>0</v>
      </c>
      <c r="CA906" s="243">
        <f t="shared" si="627"/>
        <v>0</v>
      </c>
      <c r="CB906" s="247">
        <f t="shared" si="628"/>
        <v>0</v>
      </c>
      <c r="CC906" s="246">
        <f t="shared" si="629"/>
        <v>0</v>
      </c>
      <c r="CD906" s="243">
        <f t="shared" si="630"/>
        <v>0</v>
      </c>
      <c r="CE906" s="243">
        <f t="shared" si="631"/>
        <v>0</v>
      </c>
      <c r="CF906" s="243">
        <f t="shared" si="632"/>
        <v>0</v>
      </c>
    </row>
    <row r="907" spans="1:84" ht="20.100000000000001" customHeight="1" x14ac:dyDescent="0.15">
      <c r="A907" s="252">
        <f>IF(A906="",ROW()-3-COUNTBLANK($A$4:$A906),A906+1)</f>
        <v>904</v>
      </c>
      <c r="B907" s="253">
        <f>IF(A907="","",IF(B906="",ROW()-3-COUNTBLANK($B$4:$B906),B906+1))</f>
        <v>904</v>
      </c>
      <c r="C907" s="239" t="str">
        <f t="shared" si="597"/>
        <v>S</v>
      </c>
      <c r="D907" s="240"/>
      <c r="E907" s="241" t="str">
        <f>IF(D907="","",COUNTIF($D$4:D907,D907))</f>
        <v/>
      </c>
      <c r="F907" s="310" t="str">
        <f>IF(D907="","",VLOOKUP(D907,'様式A-2'!$B$10:$E$434,4,0))</f>
        <v/>
      </c>
      <c r="G907" s="241"/>
      <c r="H907" s="241"/>
      <c r="I907" s="241"/>
      <c r="J907" s="241"/>
      <c r="K907" s="241"/>
      <c r="L907" s="346"/>
      <c r="M907" s="346"/>
      <c r="N907" s="346"/>
      <c r="O907" s="346"/>
      <c r="P907" s="388"/>
      <c r="Q907" s="242">
        <f t="shared" si="598"/>
        <v>0</v>
      </c>
      <c r="R907" s="243">
        <f t="shared" si="599"/>
        <v>0</v>
      </c>
      <c r="S907" s="243" t="str">
        <f t="shared" si="600"/>
        <v/>
      </c>
      <c r="T907" s="241"/>
      <c r="U907" s="241" t="str">
        <f t="shared" si="601"/>
        <v/>
      </c>
      <c r="V907" s="241" t="str">
        <f t="shared" si="593"/>
        <v/>
      </c>
      <c r="W907" s="241"/>
      <c r="X907" s="241"/>
      <c r="Y907" s="241" t="str">
        <f t="shared" si="602"/>
        <v/>
      </c>
      <c r="Z907" s="241" t="str">
        <f t="shared" si="603"/>
        <v/>
      </c>
      <c r="AA907" s="241" t="str">
        <f t="shared" si="594"/>
        <v/>
      </c>
      <c r="AB907" s="241" t="str">
        <f t="shared" si="604"/>
        <v/>
      </c>
      <c r="AC907" s="241" t="str">
        <f t="shared" si="605"/>
        <v/>
      </c>
      <c r="AD907" s="241" t="str">
        <f t="shared" si="606"/>
        <v/>
      </c>
      <c r="AE907" s="241" t="str">
        <f t="shared" si="595"/>
        <v/>
      </c>
      <c r="AF907" s="241" t="str">
        <f t="shared" si="596"/>
        <v/>
      </c>
      <c r="AG907" s="241"/>
      <c r="AH907" s="242" t="str">
        <f t="shared" si="634"/>
        <v/>
      </c>
      <c r="AI907" s="242" t="str">
        <f t="shared" si="607"/>
        <v/>
      </c>
      <c r="BG907" s="245">
        <f t="shared" si="608"/>
        <v>0</v>
      </c>
      <c r="BH907" s="242">
        <f t="shared" si="609"/>
        <v>0</v>
      </c>
      <c r="BI907" s="242">
        <f t="shared" si="610"/>
        <v>0</v>
      </c>
      <c r="BJ907" s="242">
        <f t="shared" si="611"/>
        <v>0</v>
      </c>
      <c r="BK907" s="351">
        <f t="shared" si="612"/>
        <v>0</v>
      </c>
      <c r="BL907" s="246">
        <f t="shared" si="613"/>
        <v>0</v>
      </c>
      <c r="BM907" s="243">
        <f t="shared" si="614"/>
        <v>0</v>
      </c>
      <c r="BN907" s="243">
        <f t="shared" si="615"/>
        <v>0</v>
      </c>
      <c r="BO907" s="247">
        <f t="shared" si="616"/>
        <v>0</v>
      </c>
      <c r="BP907" s="248">
        <f t="shared" si="617"/>
        <v>0</v>
      </c>
      <c r="BQ907" s="243">
        <f t="shared" si="618"/>
        <v>0</v>
      </c>
      <c r="BR907" s="243">
        <f t="shared" si="619"/>
        <v>0</v>
      </c>
      <c r="BS907" s="249">
        <f t="shared" si="620"/>
        <v>0</v>
      </c>
      <c r="BT907" s="255" t="str">
        <f t="shared" si="633"/>
        <v/>
      </c>
      <c r="BU907" s="350">
        <f t="shared" si="621"/>
        <v>0</v>
      </c>
      <c r="BV907" s="350">
        <f t="shared" si="622"/>
        <v>0</v>
      </c>
      <c r="BW907" s="350">
        <f t="shared" si="623"/>
        <v>0</v>
      </c>
      <c r="BX907" s="353">
        <f t="shared" si="624"/>
        <v>0</v>
      </c>
      <c r="BY907" s="246">
        <f t="shared" si="625"/>
        <v>0</v>
      </c>
      <c r="BZ907" s="243">
        <f t="shared" si="626"/>
        <v>0</v>
      </c>
      <c r="CA907" s="243">
        <f t="shared" si="627"/>
        <v>0</v>
      </c>
      <c r="CB907" s="247">
        <f t="shared" si="628"/>
        <v>0</v>
      </c>
      <c r="CC907" s="246">
        <f t="shared" si="629"/>
        <v>0</v>
      </c>
      <c r="CD907" s="243">
        <f t="shared" si="630"/>
        <v>0</v>
      </c>
      <c r="CE907" s="243">
        <f t="shared" si="631"/>
        <v>0</v>
      </c>
      <c r="CF907" s="243">
        <f t="shared" si="632"/>
        <v>0</v>
      </c>
    </row>
    <row r="908" spans="1:84" ht="20.100000000000001" customHeight="1" x14ac:dyDescent="0.15">
      <c r="A908" s="252">
        <f>IF(A907="",ROW()-3-COUNTBLANK($A$4:$A907),A907+1)</f>
        <v>905</v>
      </c>
      <c r="B908" s="253">
        <f>IF(A908="","",IF(B907="",ROW()-3-COUNTBLANK($B$4:$B907),B907+1))</f>
        <v>905</v>
      </c>
      <c r="C908" s="239" t="str">
        <f t="shared" si="597"/>
        <v>S</v>
      </c>
      <c r="D908" s="240"/>
      <c r="E908" s="241" t="str">
        <f>IF(D908="","",COUNTIF($D$4:D908,D908))</f>
        <v/>
      </c>
      <c r="F908" s="310" t="str">
        <f>IF(D908="","",VLOOKUP(D908,'様式A-2'!$B$10:$E$434,4,0))</f>
        <v/>
      </c>
      <c r="G908" s="241"/>
      <c r="H908" s="241"/>
      <c r="I908" s="241"/>
      <c r="J908" s="241"/>
      <c r="K908" s="241"/>
      <c r="L908" s="346"/>
      <c r="M908" s="346"/>
      <c r="N908" s="346"/>
      <c r="O908" s="346"/>
      <c r="P908" s="388"/>
      <c r="Q908" s="242">
        <f t="shared" si="598"/>
        <v>0</v>
      </c>
      <c r="R908" s="243">
        <f t="shared" si="599"/>
        <v>0</v>
      </c>
      <c r="S908" s="243" t="str">
        <f t="shared" si="600"/>
        <v/>
      </c>
      <c r="T908" s="241"/>
      <c r="U908" s="241" t="str">
        <f t="shared" si="601"/>
        <v/>
      </c>
      <c r="V908" s="241" t="str">
        <f t="shared" si="593"/>
        <v/>
      </c>
      <c r="W908" s="241"/>
      <c r="X908" s="241"/>
      <c r="Y908" s="241" t="str">
        <f t="shared" si="602"/>
        <v/>
      </c>
      <c r="Z908" s="241" t="str">
        <f t="shared" si="603"/>
        <v/>
      </c>
      <c r="AA908" s="241" t="str">
        <f t="shared" si="594"/>
        <v/>
      </c>
      <c r="AB908" s="241" t="str">
        <f t="shared" si="604"/>
        <v/>
      </c>
      <c r="AC908" s="241" t="str">
        <f t="shared" si="605"/>
        <v/>
      </c>
      <c r="AD908" s="241" t="str">
        <f t="shared" si="606"/>
        <v/>
      </c>
      <c r="AE908" s="241" t="str">
        <f t="shared" si="595"/>
        <v/>
      </c>
      <c r="AF908" s="241" t="str">
        <f t="shared" si="596"/>
        <v/>
      </c>
      <c r="AG908" s="241"/>
      <c r="AH908" s="242" t="str">
        <f t="shared" si="634"/>
        <v/>
      </c>
      <c r="AI908" s="242" t="str">
        <f t="shared" si="607"/>
        <v/>
      </c>
      <c r="BG908" s="245">
        <f t="shared" si="608"/>
        <v>0</v>
      </c>
      <c r="BH908" s="242">
        <f t="shared" si="609"/>
        <v>0</v>
      </c>
      <c r="BI908" s="242">
        <f t="shared" si="610"/>
        <v>0</v>
      </c>
      <c r="BJ908" s="242">
        <f t="shared" si="611"/>
        <v>0</v>
      </c>
      <c r="BK908" s="351">
        <f t="shared" si="612"/>
        <v>0</v>
      </c>
      <c r="BL908" s="246">
        <f t="shared" si="613"/>
        <v>0</v>
      </c>
      <c r="BM908" s="243">
        <f t="shared" si="614"/>
        <v>0</v>
      </c>
      <c r="BN908" s="243">
        <f t="shared" si="615"/>
        <v>0</v>
      </c>
      <c r="BO908" s="247">
        <f t="shared" si="616"/>
        <v>0</v>
      </c>
      <c r="BP908" s="248">
        <f t="shared" si="617"/>
        <v>0</v>
      </c>
      <c r="BQ908" s="243">
        <f t="shared" si="618"/>
        <v>0</v>
      </c>
      <c r="BR908" s="243">
        <f t="shared" si="619"/>
        <v>0</v>
      </c>
      <c r="BS908" s="249">
        <f t="shared" si="620"/>
        <v>0</v>
      </c>
      <c r="BT908" s="255" t="str">
        <f t="shared" si="633"/>
        <v/>
      </c>
      <c r="BU908" s="350">
        <f t="shared" si="621"/>
        <v>0</v>
      </c>
      <c r="BV908" s="350">
        <f t="shared" si="622"/>
        <v>0</v>
      </c>
      <c r="BW908" s="350">
        <f t="shared" si="623"/>
        <v>0</v>
      </c>
      <c r="BX908" s="353">
        <f t="shared" si="624"/>
        <v>0</v>
      </c>
      <c r="BY908" s="246">
        <f t="shared" si="625"/>
        <v>0</v>
      </c>
      <c r="BZ908" s="243">
        <f t="shared" si="626"/>
        <v>0</v>
      </c>
      <c r="CA908" s="243">
        <f t="shared" si="627"/>
        <v>0</v>
      </c>
      <c r="CB908" s="247">
        <f t="shared" si="628"/>
        <v>0</v>
      </c>
      <c r="CC908" s="246">
        <f t="shared" si="629"/>
        <v>0</v>
      </c>
      <c r="CD908" s="243">
        <f t="shared" si="630"/>
        <v>0</v>
      </c>
      <c r="CE908" s="243">
        <f t="shared" si="631"/>
        <v>0</v>
      </c>
      <c r="CF908" s="243">
        <f t="shared" si="632"/>
        <v>0</v>
      </c>
    </row>
    <row r="909" spans="1:84" ht="20.100000000000001" customHeight="1" x14ac:dyDescent="0.15">
      <c r="A909" s="252">
        <f>IF(A908="",ROW()-3-COUNTBLANK($A$4:$A908),A908+1)</f>
        <v>906</v>
      </c>
      <c r="B909" s="253">
        <f>IF(A909="","",IF(B908="",ROW()-3-COUNTBLANK($B$4:$B908),B908+1))</f>
        <v>906</v>
      </c>
      <c r="C909" s="239" t="str">
        <f t="shared" si="597"/>
        <v>S</v>
      </c>
      <c r="D909" s="240"/>
      <c r="E909" s="241" t="str">
        <f>IF(D909="","",COUNTIF($D$4:D909,D909))</f>
        <v/>
      </c>
      <c r="F909" s="310" t="str">
        <f>IF(D909="","",VLOOKUP(D909,'様式A-2'!$B$10:$E$434,4,0))</f>
        <v/>
      </c>
      <c r="G909" s="241"/>
      <c r="H909" s="241"/>
      <c r="I909" s="241"/>
      <c r="J909" s="241"/>
      <c r="K909" s="241"/>
      <c r="L909" s="346"/>
      <c r="M909" s="346"/>
      <c r="N909" s="346"/>
      <c r="O909" s="346"/>
      <c r="P909" s="388"/>
      <c r="Q909" s="242">
        <f t="shared" si="598"/>
        <v>0</v>
      </c>
      <c r="R909" s="243">
        <f t="shared" si="599"/>
        <v>0</v>
      </c>
      <c r="S909" s="243" t="str">
        <f t="shared" si="600"/>
        <v/>
      </c>
      <c r="T909" s="241"/>
      <c r="U909" s="241" t="str">
        <f t="shared" si="601"/>
        <v/>
      </c>
      <c r="V909" s="241" t="str">
        <f t="shared" si="593"/>
        <v/>
      </c>
      <c r="W909" s="241"/>
      <c r="X909" s="241"/>
      <c r="Y909" s="241" t="str">
        <f t="shared" si="602"/>
        <v/>
      </c>
      <c r="Z909" s="241" t="str">
        <f t="shared" si="603"/>
        <v/>
      </c>
      <c r="AA909" s="241" t="str">
        <f t="shared" si="594"/>
        <v/>
      </c>
      <c r="AB909" s="241" t="str">
        <f t="shared" si="604"/>
        <v/>
      </c>
      <c r="AC909" s="241" t="str">
        <f t="shared" si="605"/>
        <v/>
      </c>
      <c r="AD909" s="241" t="str">
        <f t="shared" si="606"/>
        <v/>
      </c>
      <c r="AE909" s="241" t="str">
        <f t="shared" si="595"/>
        <v/>
      </c>
      <c r="AF909" s="241" t="str">
        <f t="shared" si="596"/>
        <v/>
      </c>
      <c r="AG909" s="241"/>
      <c r="AH909" s="242" t="str">
        <f t="shared" si="634"/>
        <v/>
      </c>
      <c r="AI909" s="242" t="str">
        <f t="shared" si="607"/>
        <v/>
      </c>
      <c r="BG909" s="245">
        <f t="shared" si="608"/>
        <v>0</v>
      </c>
      <c r="BH909" s="242">
        <f t="shared" si="609"/>
        <v>0</v>
      </c>
      <c r="BI909" s="242">
        <f t="shared" si="610"/>
        <v>0</v>
      </c>
      <c r="BJ909" s="242">
        <f t="shared" si="611"/>
        <v>0</v>
      </c>
      <c r="BK909" s="351">
        <f t="shared" si="612"/>
        <v>0</v>
      </c>
      <c r="BL909" s="246">
        <f t="shared" si="613"/>
        <v>0</v>
      </c>
      <c r="BM909" s="243">
        <f t="shared" si="614"/>
        <v>0</v>
      </c>
      <c r="BN909" s="243">
        <f t="shared" si="615"/>
        <v>0</v>
      </c>
      <c r="BO909" s="247">
        <f t="shared" si="616"/>
        <v>0</v>
      </c>
      <c r="BP909" s="248">
        <f t="shared" si="617"/>
        <v>0</v>
      </c>
      <c r="BQ909" s="243">
        <f t="shared" si="618"/>
        <v>0</v>
      </c>
      <c r="BR909" s="243">
        <f t="shared" si="619"/>
        <v>0</v>
      </c>
      <c r="BS909" s="249">
        <f t="shared" si="620"/>
        <v>0</v>
      </c>
      <c r="BT909" s="255" t="str">
        <f t="shared" si="633"/>
        <v/>
      </c>
      <c r="BU909" s="350">
        <f t="shared" si="621"/>
        <v>0</v>
      </c>
      <c r="BV909" s="350">
        <f t="shared" si="622"/>
        <v>0</v>
      </c>
      <c r="BW909" s="350">
        <f t="shared" si="623"/>
        <v>0</v>
      </c>
      <c r="BX909" s="353">
        <f t="shared" si="624"/>
        <v>0</v>
      </c>
      <c r="BY909" s="246">
        <f t="shared" si="625"/>
        <v>0</v>
      </c>
      <c r="BZ909" s="243">
        <f t="shared" si="626"/>
        <v>0</v>
      </c>
      <c r="CA909" s="243">
        <f t="shared" si="627"/>
        <v>0</v>
      </c>
      <c r="CB909" s="247">
        <f t="shared" si="628"/>
        <v>0</v>
      </c>
      <c r="CC909" s="246">
        <f t="shared" si="629"/>
        <v>0</v>
      </c>
      <c r="CD909" s="243">
        <f t="shared" si="630"/>
        <v>0</v>
      </c>
      <c r="CE909" s="243">
        <f t="shared" si="631"/>
        <v>0</v>
      </c>
      <c r="CF909" s="243">
        <f t="shared" si="632"/>
        <v>0</v>
      </c>
    </row>
    <row r="910" spans="1:84" ht="20.100000000000001" customHeight="1" x14ac:dyDescent="0.15">
      <c r="A910" s="252">
        <f>IF(A909="",ROW()-3-COUNTBLANK($A$4:$A909),A909+1)</f>
        <v>907</v>
      </c>
      <c r="B910" s="253">
        <f>IF(A910="","",IF(B909="",ROW()-3-COUNTBLANK($B$4:$B909),B909+1))</f>
        <v>907</v>
      </c>
      <c r="C910" s="239" t="str">
        <f t="shared" si="597"/>
        <v>S</v>
      </c>
      <c r="D910" s="240"/>
      <c r="E910" s="241" t="str">
        <f>IF(D910="","",COUNTIF($D$4:D910,D910))</f>
        <v/>
      </c>
      <c r="F910" s="310" t="str">
        <f>IF(D910="","",VLOOKUP(D910,'様式A-2'!$B$10:$E$434,4,0))</f>
        <v/>
      </c>
      <c r="G910" s="241"/>
      <c r="H910" s="241"/>
      <c r="I910" s="241"/>
      <c r="J910" s="241"/>
      <c r="K910" s="241"/>
      <c r="L910" s="346"/>
      <c r="M910" s="346"/>
      <c r="N910" s="346"/>
      <c r="O910" s="346"/>
      <c r="P910" s="388"/>
      <c r="Q910" s="242">
        <f t="shared" si="598"/>
        <v>0</v>
      </c>
      <c r="R910" s="243">
        <f t="shared" si="599"/>
        <v>0</v>
      </c>
      <c r="S910" s="243" t="str">
        <f t="shared" si="600"/>
        <v/>
      </c>
      <c r="T910" s="241"/>
      <c r="U910" s="241" t="str">
        <f t="shared" si="601"/>
        <v/>
      </c>
      <c r="V910" s="241" t="str">
        <f t="shared" si="593"/>
        <v/>
      </c>
      <c r="W910" s="241"/>
      <c r="X910" s="241"/>
      <c r="Y910" s="241" t="str">
        <f t="shared" si="602"/>
        <v/>
      </c>
      <c r="Z910" s="241" t="str">
        <f t="shared" si="603"/>
        <v/>
      </c>
      <c r="AA910" s="241" t="str">
        <f t="shared" si="594"/>
        <v/>
      </c>
      <c r="AB910" s="241" t="str">
        <f t="shared" si="604"/>
        <v/>
      </c>
      <c r="AC910" s="241" t="str">
        <f t="shared" si="605"/>
        <v/>
      </c>
      <c r="AD910" s="241" t="str">
        <f t="shared" si="606"/>
        <v/>
      </c>
      <c r="AE910" s="241" t="str">
        <f t="shared" si="595"/>
        <v/>
      </c>
      <c r="AF910" s="241" t="str">
        <f t="shared" si="596"/>
        <v/>
      </c>
      <c r="AG910" s="241"/>
      <c r="AH910" s="242" t="str">
        <f t="shared" si="634"/>
        <v/>
      </c>
      <c r="AI910" s="242" t="str">
        <f t="shared" si="607"/>
        <v/>
      </c>
      <c r="BG910" s="245">
        <f t="shared" si="608"/>
        <v>0</v>
      </c>
      <c r="BH910" s="242">
        <f t="shared" si="609"/>
        <v>0</v>
      </c>
      <c r="BI910" s="242">
        <f t="shared" si="610"/>
        <v>0</v>
      </c>
      <c r="BJ910" s="242">
        <f t="shared" si="611"/>
        <v>0</v>
      </c>
      <c r="BK910" s="351">
        <f t="shared" si="612"/>
        <v>0</v>
      </c>
      <c r="BL910" s="246">
        <f t="shared" si="613"/>
        <v>0</v>
      </c>
      <c r="BM910" s="243">
        <f t="shared" si="614"/>
        <v>0</v>
      </c>
      <c r="BN910" s="243">
        <f t="shared" si="615"/>
        <v>0</v>
      </c>
      <c r="BO910" s="247">
        <f t="shared" si="616"/>
        <v>0</v>
      </c>
      <c r="BP910" s="248">
        <f t="shared" si="617"/>
        <v>0</v>
      </c>
      <c r="BQ910" s="243">
        <f t="shared" si="618"/>
        <v>0</v>
      </c>
      <c r="BR910" s="243">
        <f t="shared" si="619"/>
        <v>0</v>
      </c>
      <c r="BS910" s="249">
        <f t="shared" si="620"/>
        <v>0</v>
      </c>
      <c r="BT910" s="255" t="str">
        <f t="shared" si="633"/>
        <v/>
      </c>
      <c r="BU910" s="350">
        <f t="shared" si="621"/>
        <v>0</v>
      </c>
      <c r="BV910" s="350">
        <f t="shared" si="622"/>
        <v>0</v>
      </c>
      <c r="BW910" s="350">
        <f t="shared" si="623"/>
        <v>0</v>
      </c>
      <c r="BX910" s="353">
        <f t="shared" si="624"/>
        <v>0</v>
      </c>
      <c r="BY910" s="246">
        <f t="shared" si="625"/>
        <v>0</v>
      </c>
      <c r="BZ910" s="243">
        <f t="shared" si="626"/>
        <v>0</v>
      </c>
      <c r="CA910" s="243">
        <f t="shared" si="627"/>
        <v>0</v>
      </c>
      <c r="CB910" s="247">
        <f t="shared" si="628"/>
        <v>0</v>
      </c>
      <c r="CC910" s="246">
        <f t="shared" si="629"/>
        <v>0</v>
      </c>
      <c r="CD910" s="243">
        <f t="shared" si="630"/>
        <v>0</v>
      </c>
      <c r="CE910" s="243">
        <f t="shared" si="631"/>
        <v>0</v>
      </c>
      <c r="CF910" s="243">
        <f t="shared" si="632"/>
        <v>0</v>
      </c>
    </row>
    <row r="911" spans="1:84" ht="20.100000000000001" customHeight="1" x14ac:dyDescent="0.15">
      <c r="A911" s="252">
        <f>IF(A910="",ROW()-3-COUNTBLANK($A$4:$A910),A910+1)</f>
        <v>908</v>
      </c>
      <c r="B911" s="253">
        <f>IF(A911="","",IF(B910="",ROW()-3-COUNTBLANK($B$4:$B910),B910+1))</f>
        <v>908</v>
      </c>
      <c r="C911" s="239" t="str">
        <f t="shared" si="597"/>
        <v>S</v>
      </c>
      <c r="D911" s="240"/>
      <c r="E911" s="241" t="str">
        <f>IF(D911="","",COUNTIF($D$4:D911,D911))</f>
        <v/>
      </c>
      <c r="F911" s="310" t="str">
        <f>IF(D911="","",VLOOKUP(D911,'様式A-2'!$B$10:$E$434,4,0))</f>
        <v/>
      </c>
      <c r="G911" s="241"/>
      <c r="H911" s="241"/>
      <c r="I911" s="241"/>
      <c r="J911" s="241"/>
      <c r="K911" s="241"/>
      <c r="L911" s="346"/>
      <c r="M911" s="346"/>
      <c r="N911" s="346"/>
      <c r="O911" s="346"/>
      <c r="P911" s="388"/>
      <c r="Q911" s="242">
        <f t="shared" si="598"/>
        <v>0</v>
      </c>
      <c r="R911" s="243">
        <f t="shared" si="599"/>
        <v>0</v>
      </c>
      <c r="S911" s="243" t="str">
        <f t="shared" si="600"/>
        <v/>
      </c>
      <c r="T911" s="241"/>
      <c r="U911" s="241" t="str">
        <f t="shared" si="601"/>
        <v/>
      </c>
      <c r="V911" s="241" t="str">
        <f t="shared" ref="V911:V974" si="635">IF(D911="","",IF(U911="対策区分判定Ⅳ","Ⅳ",IF(U911="対策区分判定Ⅲ","Ⅲ",IF(OR(U911="対策区分判定Ⅱa",U911="対策区分判定Ⅱb"),"Ⅱ",IF(U911="対策区分判定Ⅰ","Ⅰ","－")))))</f>
        <v/>
      </c>
      <c r="W911" s="241"/>
      <c r="X911" s="241"/>
      <c r="Y911" s="241" t="str">
        <f t="shared" si="602"/>
        <v/>
      </c>
      <c r="Z911" s="241" t="str">
        <f t="shared" si="603"/>
        <v/>
      </c>
      <c r="AA911" s="241" t="str">
        <f t="shared" si="594"/>
        <v/>
      </c>
      <c r="AB911" s="241" t="str">
        <f t="shared" si="604"/>
        <v/>
      </c>
      <c r="AC911" s="241" t="str">
        <f t="shared" si="605"/>
        <v/>
      </c>
      <c r="AD911" s="241" t="str">
        <f t="shared" si="606"/>
        <v/>
      </c>
      <c r="AE911" s="241" t="str">
        <f t="shared" si="595"/>
        <v/>
      </c>
      <c r="AF911" s="241" t="str">
        <f t="shared" si="596"/>
        <v/>
      </c>
      <c r="AG911" s="241"/>
      <c r="AH911" s="242" t="str">
        <f t="shared" si="634"/>
        <v/>
      </c>
      <c r="AI911" s="242" t="str">
        <f t="shared" si="607"/>
        <v/>
      </c>
      <c r="BG911" s="245">
        <f t="shared" si="608"/>
        <v>0</v>
      </c>
      <c r="BH911" s="242">
        <f t="shared" si="609"/>
        <v>0</v>
      </c>
      <c r="BI911" s="242">
        <f t="shared" si="610"/>
        <v>0</v>
      </c>
      <c r="BJ911" s="242">
        <f t="shared" si="611"/>
        <v>0</v>
      </c>
      <c r="BK911" s="351">
        <f t="shared" si="612"/>
        <v>0</v>
      </c>
      <c r="BL911" s="246">
        <f t="shared" si="613"/>
        <v>0</v>
      </c>
      <c r="BM911" s="243">
        <f t="shared" si="614"/>
        <v>0</v>
      </c>
      <c r="BN911" s="243">
        <f t="shared" si="615"/>
        <v>0</v>
      </c>
      <c r="BO911" s="247">
        <f t="shared" si="616"/>
        <v>0</v>
      </c>
      <c r="BP911" s="248">
        <f t="shared" si="617"/>
        <v>0</v>
      </c>
      <c r="BQ911" s="243">
        <f t="shared" si="618"/>
        <v>0</v>
      </c>
      <c r="BR911" s="243">
        <f t="shared" si="619"/>
        <v>0</v>
      </c>
      <c r="BS911" s="249">
        <f t="shared" si="620"/>
        <v>0</v>
      </c>
      <c r="BT911" s="255" t="str">
        <f t="shared" si="633"/>
        <v/>
      </c>
      <c r="BU911" s="350">
        <f t="shared" si="621"/>
        <v>0</v>
      </c>
      <c r="BV911" s="350">
        <f t="shared" si="622"/>
        <v>0</v>
      </c>
      <c r="BW911" s="350">
        <f t="shared" si="623"/>
        <v>0</v>
      </c>
      <c r="BX911" s="353">
        <f t="shared" si="624"/>
        <v>0</v>
      </c>
      <c r="BY911" s="246">
        <f t="shared" si="625"/>
        <v>0</v>
      </c>
      <c r="BZ911" s="243">
        <f t="shared" si="626"/>
        <v>0</v>
      </c>
      <c r="CA911" s="243">
        <f t="shared" si="627"/>
        <v>0</v>
      </c>
      <c r="CB911" s="247">
        <f t="shared" si="628"/>
        <v>0</v>
      </c>
      <c r="CC911" s="246">
        <f t="shared" si="629"/>
        <v>0</v>
      </c>
      <c r="CD911" s="243">
        <f t="shared" si="630"/>
        <v>0</v>
      </c>
      <c r="CE911" s="243">
        <f t="shared" si="631"/>
        <v>0</v>
      </c>
      <c r="CF911" s="243">
        <f t="shared" si="632"/>
        <v>0</v>
      </c>
    </row>
    <row r="912" spans="1:84" ht="20.100000000000001" customHeight="1" x14ac:dyDescent="0.15">
      <c r="A912" s="252">
        <f>IF(A911="",ROW()-3-COUNTBLANK($A$4:$A911),A911+1)</f>
        <v>909</v>
      </c>
      <c r="B912" s="253">
        <f>IF(A912="","",IF(B911="",ROW()-3-COUNTBLANK($B$4:$B911),B911+1))</f>
        <v>909</v>
      </c>
      <c r="C912" s="239" t="str">
        <f t="shared" si="597"/>
        <v>S</v>
      </c>
      <c r="D912" s="240"/>
      <c r="E912" s="241" t="str">
        <f>IF(D912="","",COUNTIF($D$4:D912,D912))</f>
        <v/>
      </c>
      <c r="F912" s="310" t="str">
        <f>IF(D912="","",VLOOKUP(D912,'様式A-2'!$B$10:$E$434,4,0))</f>
        <v/>
      </c>
      <c r="G912" s="241"/>
      <c r="H912" s="241"/>
      <c r="I912" s="241"/>
      <c r="J912" s="241"/>
      <c r="K912" s="241"/>
      <c r="L912" s="346"/>
      <c r="M912" s="346"/>
      <c r="N912" s="346"/>
      <c r="O912" s="346"/>
      <c r="P912" s="388"/>
      <c r="Q912" s="242">
        <f t="shared" si="598"/>
        <v>0</v>
      </c>
      <c r="R912" s="243">
        <f t="shared" si="599"/>
        <v>0</v>
      </c>
      <c r="S912" s="243" t="str">
        <f t="shared" si="600"/>
        <v/>
      </c>
      <c r="T912" s="241"/>
      <c r="U912" s="241" t="str">
        <f t="shared" si="601"/>
        <v/>
      </c>
      <c r="V912" s="241" t="str">
        <f t="shared" si="635"/>
        <v/>
      </c>
      <c r="W912" s="241"/>
      <c r="X912" s="241"/>
      <c r="Y912" s="241" t="str">
        <f t="shared" si="602"/>
        <v/>
      </c>
      <c r="Z912" s="241" t="str">
        <f t="shared" si="603"/>
        <v/>
      </c>
      <c r="AA912" s="241" t="str">
        <f t="shared" si="594"/>
        <v/>
      </c>
      <c r="AB912" s="241" t="str">
        <f t="shared" si="604"/>
        <v/>
      </c>
      <c r="AC912" s="241" t="str">
        <f t="shared" si="605"/>
        <v/>
      </c>
      <c r="AD912" s="241" t="str">
        <f t="shared" si="606"/>
        <v/>
      </c>
      <c r="AE912" s="241" t="str">
        <f t="shared" si="595"/>
        <v/>
      </c>
      <c r="AF912" s="241" t="str">
        <f t="shared" si="596"/>
        <v/>
      </c>
      <c r="AG912" s="241"/>
      <c r="AH912" s="242" t="str">
        <f t="shared" si="634"/>
        <v/>
      </c>
      <c r="AI912" s="242" t="str">
        <f t="shared" si="607"/>
        <v/>
      </c>
      <c r="BG912" s="245">
        <f t="shared" si="608"/>
        <v>0</v>
      </c>
      <c r="BH912" s="242">
        <f t="shared" si="609"/>
        <v>0</v>
      </c>
      <c r="BI912" s="242">
        <f t="shared" si="610"/>
        <v>0</v>
      </c>
      <c r="BJ912" s="242">
        <f t="shared" si="611"/>
        <v>0</v>
      </c>
      <c r="BK912" s="351">
        <f t="shared" si="612"/>
        <v>0</v>
      </c>
      <c r="BL912" s="246">
        <f t="shared" si="613"/>
        <v>0</v>
      </c>
      <c r="BM912" s="243">
        <f t="shared" si="614"/>
        <v>0</v>
      </c>
      <c r="BN912" s="243">
        <f t="shared" si="615"/>
        <v>0</v>
      </c>
      <c r="BO912" s="247">
        <f t="shared" si="616"/>
        <v>0</v>
      </c>
      <c r="BP912" s="248">
        <f t="shared" si="617"/>
        <v>0</v>
      </c>
      <c r="BQ912" s="243">
        <f t="shared" si="618"/>
        <v>0</v>
      </c>
      <c r="BR912" s="243">
        <f t="shared" si="619"/>
        <v>0</v>
      </c>
      <c r="BS912" s="249">
        <f t="shared" si="620"/>
        <v>0</v>
      </c>
      <c r="BT912" s="255" t="str">
        <f t="shared" si="633"/>
        <v/>
      </c>
      <c r="BU912" s="350">
        <f t="shared" si="621"/>
        <v>0</v>
      </c>
      <c r="BV912" s="350">
        <f t="shared" si="622"/>
        <v>0</v>
      </c>
      <c r="BW912" s="350">
        <f t="shared" si="623"/>
        <v>0</v>
      </c>
      <c r="BX912" s="353">
        <f t="shared" si="624"/>
        <v>0</v>
      </c>
      <c r="BY912" s="246">
        <f t="shared" si="625"/>
        <v>0</v>
      </c>
      <c r="BZ912" s="243">
        <f t="shared" si="626"/>
        <v>0</v>
      </c>
      <c r="CA912" s="243">
        <f t="shared" si="627"/>
        <v>0</v>
      </c>
      <c r="CB912" s="247">
        <f t="shared" si="628"/>
        <v>0</v>
      </c>
      <c r="CC912" s="246">
        <f t="shared" si="629"/>
        <v>0</v>
      </c>
      <c r="CD912" s="243">
        <f t="shared" si="630"/>
        <v>0</v>
      </c>
      <c r="CE912" s="243">
        <f t="shared" si="631"/>
        <v>0</v>
      </c>
      <c r="CF912" s="243">
        <f t="shared" si="632"/>
        <v>0</v>
      </c>
    </row>
    <row r="913" spans="1:84" ht="20.100000000000001" customHeight="1" x14ac:dyDescent="0.15">
      <c r="A913" s="252">
        <f>IF(A912="",ROW()-3-COUNTBLANK($A$4:$A912),A912+1)</f>
        <v>910</v>
      </c>
      <c r="B913" s="253">
        <f>IF(A913="","",IF(B912="",ROW()-3-COUNTBLANK($B$4:$B912),B912+1))</f>
        <v>910</v>
      </c>
      <c r="C913" s="239" t="str">
        <f t="shared" si="597"/>
        <v>S</v>
      </c>
      <c r="D913" s="240"/>
      <c r="E913" s="241" t="str">
        <f>IF(D913="","",COUNTIF($D$4:D913,D913))</f>
        <v/>
      </c>
      <c r="F913" s="310" t="str">
        <f>IF(D913="","",VLOOKUP(D913,'様式A-2'!$B$10:$E$434,4,0))</f>
        <v/>
      </c>
      <c r="G913" s="241"/>
      <c r="H913" s="241"/>
      <c r="I913" s="241"/>
      <c r="J913" s="241"/>
      <c r="K913" s="241"/>
      <c r="L913" s="346"/>
      <c r="M913" s="346"/>
      <c r="N913" s="346"/>
      <c r="O913" s="346"/>
      <c r="P913" s="388"/>
      <c r="Q913" s="242">
        <f t="shared" si="598"/>
        <v>0</v>
      </c>
      <c r="R913" s="243">
        <f t="shared" si="599"/>
        <v>0</v>
      </c>
      <c r="S913" s="243" t="str">
        <f t="shared" si="600"/>
        <v/>
      </c>
      <c r="T913" s="241"/>
      <c r="U913" s="241" t="str">
        <f t="shared" si="601"/>
        <v/>
      </c>
      <c r="V913" s="241" t="str">
        <f t="shared" si="635"/>
        <v/>
      </c>
      <c r="W913" s="241"/>
      <c r="X913" s="241"/>
      <c r="Y913" s="241" t="str">
        <f t="shared" si="602"/>
        <v/>
      </c>
      <c r="Z913" s="241" t="str">
        <f t="shared" si="603"/>
        <v/>
      </c>
      <c r="AA913" s="241" t="str">
        <f t="shared" si="594"/>
        <v/>
      </c>
      <c r="AB913" s="241" t="str">
        <f t="shared" si="604"/>
        <v/>
      </c>
      <c r="AC913" s="241" t="str">
        <f t="shared" si="605"/>
        <v/>
      </c>
      <c r="AD913" s="241" t="str">
        <f t="shared" si="606"/>
        <v/>
      </c>
      <c r="AE913" s="241" t="str">
        <f t="shared" si="595"/>
        <v/>
      </c>
      <c r="AF913" s="241" t="str">
        <f t="shared" si="596"/>
        <v/>
      </c>
      <c r="AG913" s="241"/>
      <c r="AH913" s="242" t="str">
        <f t="shared" si="634"/>
        <v/>
      </c>
      <c r="AI913" s="242" t="str">
        <f t="shared" si="607"/>
        <v/>
      </c>
      <c r="BG913" s="245">
        <f t="shared" si="608"/>
        <v>0</v>
      </c>
      <c r="BH913" s="242">
        <f t="shared" si="609"/>
        <v>0</v>
      </c>
      <c r="BI913" s="242">
        <f t="shared" si="610"/>
        <v>0</v>
      </c>
      <c r="BJ913" s="242">
        <f t="shared" si="611"/>
        <v>0</v>
      </c>
      <c r="BK913" s="351">
        <f t="shared" si="612"/>
        <v>0</v>
      </c>
      <c r="BL913" s="246">
        <f t="shared" si="613"/>
        <v>0</v>
      </c>
      <c r="BM913" s="243">
        <f t="shared" si="614"/>
        <v>0</v>
      </c>
      <c r="BN913" s="243">
        <f t="shared" si="615"/>
        <v>0</v>
      </c>
      <c r="BO913" s="247">
        <f t="shared" si="616"/>
        <v>0</v>
      </c>
      <c r="BP913" s="248">
        <f t="shared" si="617"/>
        <v>0</v>
      </c>
      <c r="BQ913" s="243">
        <f t="shared" si="618"/>
        <v>0</v>
      </c>
      <c r="BR913" s="243">
        <f t="shared" si="619"/>
        <v>0</v>
      </c>
      <c r="BS913" s="249">
        <f t="shared" si="620"/>
        <v>0</v>
      </c>
      <c r="BT913" s="255" t="str">
        <f t="shared" si="633"/>
        <v/>
      </c>
      <c r="BU913" s="350">
        <f t="shared" si="621"/>
        <v>0</v>
      </c>
      <c r="BV913" s="350">
        <f t="shared" si="622"/>
        <v>0</v>
      </c>
      <c r="BW913" s="350">
        <f t="shared" si="623"/>
        <v>0</v>
      </c>
      <c r="BX913" s="353">
        <f t="shared" si="624"/>
        <v>0</v>
      </c>
      <c r="BY913" s="246">
        <f t="shared" si="625"/>
        <v>0</v>
      </c>
      <c r="BZ913" s="243">
        <f t="shared" si="626"/>
        <v>0</v>
      </c>
      <c r="CA913" s="243">
        <f t="shared" si="627"/>
        <v>0</v>
      </c>
      <c r="CB913" s="247">
        <f t="shared" si="628"/>
        <v>0</v>
      </c>
      <c r="CC913" s="246">
        <f t="shared" si="629"/>
        <v>0</v>
      </c>
      <c r="CD913" s="243">
        <f t="shared" si="630"/>
        <v>0</v>
      </c>
      <c r="CE913" s="243">
        <f t="shared" si="631"/>
        <v>0</v>
      </c>
      <c r="CF913" s="243">
        <f t="shared" si="632"/>
        <v>0</v>
      </c>
    </row>
    <row r="914" spans="1:84" ht="20.100000000000001" customHeight="1" x14ac:dyDescent="0.15">
      <c r="A914" s="252">
        <f>IF(A913="",ROW()-3-COUNTBLANK($A$4:$A913),A913+1)</f>
        <v>911</v>
      </c>
      <c r="B914" s="253">
        <f>IF(A914="","",IF(B913="",ROW()-3-COUNTBLANK($B$4:$B913),B913+1))</f>
        <v>911</v>
      </c>
      <c r="C914" s="239" t="str">
        <f t="shared" si="597"/>
        <v>S</v>
      </c>
      <c r="D914" s="240"/>
      <c r="E914" s="241" t="str">
        <f>IF(D914="","",COUNTIF($D$4:D914,D914))</f>
        <v/>
      </c>
      <c r="F914" s="310" t="str">
        <f>IF(D914="","",VLOOKUP(D914,'様式A-2'!$B$10:$E$434,4,0))</f>
        <v/>
      </c>
      <c r="G914" s="241"/>
      <c r="H914" s="241"/>
      <c r="I914" s="241"/>
      <c r="J914" s="241"/>
      <c r="K914" s="241"/>
      <c r="L914" s="346"/>
      <c r="M914" s="346"/>
      <c r="N914" s="346"/>
      <c r="O914" s="346"/>
      <c r="P914" s="388"/>
      <c r="Q914" s="242">
        <f t="shared" si="598"/>
        <v>0</v>
      </c>
      <c r="R914" s="243">
        <f t="shared" si="599"/>
        <v>0</v>
      </c>
      <c r="S914" s="243" t="str">
        <f t="shared" si="600"/>
        <v/>
      </c>
      <c r="T914" s="241"/>
      <c r="U914" s="241" t="str">
        <f t="shared" si="601"/>
        <v/>
      </c>
      <c r="V914" s="241" t="str">
        <f t="shared" si="635"/>
        <v/>
      </c>
      <c r="W914" s="241"/>
      <c r="X914" s="241"/>
      <c r="Y914" s="241" t="str">
        <f t="shared" si="602"/>
        <v/>
      </c>
      <c r="Z914" s="241" t="str">
        <f t="shared" si="603"/>
        <v/>
      </c>
      <c r="AA914" s="241" t="str">
        <f t="shared" si="594"/>
        <v/>
      </c>
      <c r="AB914" s="241" t="str">
        <f t="shared" si="604"/>
        <v/>
      </c>
      <c r="AC914" s="241" t="str">
        <f t="shared" si="605"/>
        <v/>
      </c>
      <c r="AD914" s="241" t="str">
        <f t="shared" si="606"/>
        <v/>
      </c>
      <c r="AE914" s="241" t="str">
        <f t="shared" si="595"/>
        <v/>
      </c>
      <c r="AF914" s="241" t="str">
        <f t="shared" si="596"/>
        <v/>
      </c>
      <c r="AG914" s="241"/>
      <c r="AH914" s="242" t="str">
        <f t="shared" si="634"/>
        <v/>
      </c>
      <c r="AI914" s="242" t="str">
        <f t="shared" si="607"/>
        <v/>
      </c>
      <c r="BG914" s="245">
        <f t="shared" si="608"/>
        <v>0</v>
      </c>
      <c r="BH914" s="242">
        <f t="shared" si="609"/>
        <v>0</v>
      </c>
      <c r="BI914" s="242">
        <f t="shared" si="610"/>
        <v>0</v>
      </c>
      <c r="BJ914" s="242">
        <f t="shared" si="611"/>
        <v>0</v>
      </c>
      <c r="BK914" s="351">
        <f t="shared" si="612"/>
        <v>0</v>
      </c>
      <c r="BL914" s="246">
        <f t="shared" si="613"/>
        <v>0</v>
      </c>
      <c r="BM914" s="243">
        <f t="shared" si="614"/>
        <v>0</v>
      </c>
      <c r="BN914" s="243">
        <f t="shared" si="615"/>
        <v>0</v>
      </c>
      <c r="BO914" s="247">
        <f t="shared" si="616"/>
        <v>0</v>
      </c>
      <c r="BP914" s="248">
        <f t="shared" si="617"/>
        <v>0</v>
      </c>
      <c r="BQ914" s="243">
        <f t="shared" si="618"/>
        <v>0</v>
      </c>
      <c r="BR914" s="243">
        <f t="shared" si="619"/>
        <v>0</v>
      </c>
      <c r="BS914" s="249">
        <f t="shared" si="620"/>
        <v>0</v>
      </c>
      <c r="BT914" s="255" t="str">
        <f t="shared" si="633"/>
        <v/>
      </c>
      <c r="BU914" s="350">
        <f t="shared" si="621"/>
        <v>0</v>
      </c>
      <c r="BV914" s="350">
        <f t="shared" si="622"/>
        <v>0</v>
      </c>
      <c r="BW914" s="350">
        <f t="shared" si="623"/>
        <v>0</v>
      </c>
      <c r="BX914" s="353">
        <f t="shared" si="624"/>
        <v>0</v>
      </c>
      <c r="BY914" s="246">
        <f t="shared" si="625"/>
        <v>0</v>
      </c>
      <c r="BZ914" s="243">
        <f t="shared" si="626"/>
        <v>0</v>
      </c>
      <c r="CA914" s="243">
        <f t="shared" si="627"/>
        <v>0</v>
      </c>
      <c r="CB914" s="247">
        <f t="shared" si="628"/>
        <v>0</v>
      </c>
      <c r="CC914" s="246">
        <f t="shared" si="629"/>
        <v>0</v>
      </c>
      <c r="CD914" s="243">
        <f t="shared" si="630"/>
        <v>0</v>
      </c>
      <c r="CE914" s="243">
        <f t="shared" si="631"/>
        <v>0</v>
      </c>
      <c r="CF914" s="243">
        <f t="shared" si="632"/>
        <v>0</v>
      </c>
    </row>
    <row r="915" spans="1:84" ht="20.100000000000001" customHeight="1" x14ac:dyDescent="0.15">
      <c r="A915" s="252">
        <f>IF(A914="",ROW()-3-COUNTBLANK($A$4:$A914),A914+1)</f>
        <v>912</v>
      </c>
      <c r="B915" s="253">
        <f>IF(A915="","",IF(B914="",ROW()-3-COUNTBLANK($B$4:$B914),B914+1))</f>
        <v>912</v>
      </c>
      <c r="C915" s="239" t="str">
        <f t="shared" si="597"/>
        <v>S</v>
      </c>
      <c r="D915" s="240"/>
      <c r="E915" s="241" t="str">
        <f>IF(D915="","",COUNTIF($D$4:D915,D915))</f>
        <v/>
      </c>
      <c r="F915" s="310" t="str">
        <f>IF(D915="","",VLOOKUP(D915,'様式A-2'!$B$10:$E$434,4,0))</f>
        <v/>
      </c>
      <c r="G915" s="241"/>
      <c r="H915" s="241"/>
      <c r="I915" s="241"/>
      <c r="J915" s="241"/>
      <c r="K915" s="241"/>
      <c r="L915" s="346"/>
      <c r="M915" s="346"/>
      <c r="N915" s="346"/>
      <c r="O915" s="346"/>
      <c r="P915" s="388"/>
      <c r="Q915" s="242">
        <f t="shared" si="598"/>
        <v>0</v>
      </c>
      <c r="R915" s="243">
        <f t="shared" si="599"/>
        <v>0</v>
      </c>
      <c r="S915" s="243" t="str">
        <f t="shared" si="600"/>
        <v/>
      </c>
      <c r="T915" s="241"/>
      <c r="U915" s="241" t="str">
        <f t="shared" si="601"/>
        <v/>
      </c>
      <c r="V915" s="241" t="str">
        <f t="shared" si="635"/>
        <v/>
      </c>
      <c r="W915" s="241"/>
      <c r="X915" s="241"/>
      <c r="Y915" s="241" t="str">
        <f t="shared" si="602"/>
        <v/>
      </c>
      <c r="Z915" s="241" t="str">
        <f t="shared" si="603"/>
        <v/>
      </c>
      <c r="AA915" s="241" t="str">
        <f t="shared" si="594"/>
        <v/>
      </c>
      <c r="AB915" s="241" t="str">
        <f t="shared" si="604"/>
        <v/>
      </c>
      <c r="AC915" s="241" t="str">
        <f t="shared" si="605"/>
        <v/>
      </c>
      <c r="AD915" s="241" t="str">
        <f t="shared" si="606"/>
        <v/>
      </c>
      <c r="AE915" s="241" t="str">
        <f t="shared" si="595"/>
        <v/>
      </c>
      <c r="AF915" s="241" t="str">
        <f t="shared" si="596"/>
        <v/>
      </c>
      <c r="AG915" s="241"/>
      <c r="AH915" s="242" t="str">
        <f t="shared" si="634"/>
        <v/>
      </c>
      <c r="AI915" s="242" t="str">
        <f t="shared" si="607"/>
        <v/>
      </c>
      <c r="BG915" s="245">
        <f t="shared" si="608"/>
        <v>0</v>
      </c>
      <c r="BH915" s="242">
        <f t="shared" si="609"/>
        <v>0</v>
      </c>
      <c r="BI915" s="242">
        <f t="shared" si="610"/>
        <v>0</v>
      </c>
      <c r="BJ915" s="242">
        <f t="shared" si="611"/>
        <v>0</v>
      </c>
      <c r="BK915" s="351">
        <f t="shared" si="612"/>
        <v>0</v>
      </c>
      <c r="BL915" s="246">
        <f t="shared" si="613"/>
        <v>0</v>
      </c>
      <c r="BM915" s="243">
        <f t="shared" si="614"/>
        <v>0</v>
      </c>
      <c r="BN915" s="243">
        <f t="shared" si="615"/>
        <v>0</v>
      </c>
      <c r="BO915" s="247">
        <f t="shared" si="616"/>
        <v>0</v>
      </c>
      <c r="BP915" s="248">
        <f t="shared" si="617"/>
        <v>0</v>
      </c>
      <c r="BQ915" s="243">
        <f t="shared" si="618"/>
        <v>0</v>
      </c>
      <c r="BR915" s="243">
        <f t="shared" si="619"/>
        <v>0</v>
      </c>
      <c r="BS915" s="249">
        <f t="shared" si="620"/>
        <v>0</v>
      </c>
      <c r="BT915" s="255" t="str">
        <f t="shared" si="633"/>
        <v/>
      </c>
      <c r="BU915" s="350">
        <f t="shared" si="621"/>
        <v>0</v>
      </c>
      <c r="BV915" s="350">
        <f t="shared" si="622"/>
        <v>0</v>
      </c>
      <c r="BW915" s="350">
        <f t="shared" si="623"/>
        <v>0</v>
      </c>
      <c r="BX915" s="353">
        <f t="shared" si="624"/>
        <v>0</v>
      </c>
      <c r="BY915" s="246">
        <f t="shared" si="625"/>
        <v>0</v>
      </c>
      <c r="BZ915" s="243">
        <f t="shared" si="626"/>
        <v>0</v>
      </c>
      <c r="CA915" s="243">
        <f t="shared" si="627"/>
        <v>0</v>
      </c>
      <c r="CB915" s="247">
        <f t="shared" si="628"/>
        <v>0</v>
      </c>
      <c r="CC915" s="246">
        <f t="shared" si="629"/>
        <v>0</v>
      </c>
      <c r="CD915" s="243">
        <f t="shared" si="630"/>
        <v>0</v>
      </c>
      <c r="CE915" s="243">
        <f t="shared" si="631"/>
        <v>0</v>
      </c>
      <c r="CF915" s="243">
        <f t="shared" si="632"/>
        <v>0</v>
      </c>
    </row>
    <row r="916" spans="1:84" ht="20.100000000000001" customHeight="1" x14ac:dyDescent="0.15">
      <c r="A916" s="252">
        <f>IF(A915="",ROW()-3-COUNTBLANK($A$4:$A915),A915+1)</f>
        <v>913</v>
      </c>
      <c r="B916" s="253">
        <f>IF(A916="","",IF(B915="",ROW()-3-COUNTBLANK($B$4:$B915),B915+1))</f>
        <v>913</v>
      </c>
      <c r="C916" s="239" t="str">
        <f t="shared" si="597"/>
        <v>S</v>
      </c>
      <c r="D916" s="240"/>
      <c r="E916" s="241" t="str">
        <f>IF(D916="","",COUNTIF($D$4:D916,D916))</f>
        <v/>
      </c>
      <c r="F916" s="310" t="str">
        <f>IF(D916="","",VLOOKUP(D916,'様式A-2'!$B$10:$E$434,4,0))</f>
        <v/>
      </c>
      <c r="G916" s="241"/>
      <c r="H916" s="241"/>
      <c r="I916" s="241"/>
      <c r="J916" s="241"/>
      <c r="K916" s="241"/>
      <c r="L916" s="346"/>
      <c r="M916" s="346"/>
      <c r="N916" s="346"/>
      <c r="O916" s="346"/>
      <c r="P916" s="388"/>
      <c r="Q916" s="242">
        <f t="shared" si="598"/>
        <v>0</v>
      </c>
      <c r="R916" s="243">
        <f t="shared" si="599"/>
        <v>0</v>
      </c>
      <c r="S916" s="243" t="str">
        <f t="shared" si="600"/>
        <v/>
      </c>
      <c r="T916" s="241"/>
      <c r="U916" s="241" t="str">
        <f t="shared" si="601"/>
        <v/>
      </c>
      <c r="V916" s="241" t="str">
        <f t="shared" si="635"/>
        <v/>
      </c>
      <c r="W916" s="241"/>
      <c r="X916" s="241"/>
      <c r="Y916" s="241" t="str">
        <f t="shared" si="602"/>
        <v/>
      </c>
      <c r="Z916" s="241" t="str">
        <f t="shared" si="603"/>
        <v/>
      </c>
      <c r="AA916" s="241" t="str">
        <f t="shared" si="594"/>
        <v/>
      </c>
      <c r="AB916" s="241" t="str">
        <f t="shared" si="604"/>
        <v/>
      </c>
      <c r="AC916" s="241" t="str">
        <f t="shared" si="605"/>
        <v/>
      </c>
      <c r="AD916" s="241" t="str">
        <f t="shared" si="606"/>
        <v/>
      </c>
      <c r="AE916" s="241" t="str">
        <f t="shared" si="595"/>
        <v/>
      </c>
      <c r="AF916" s="241" t="str">
        <f t="shared" si="596"/>
        <v/>
      </c>
      <c r="AG916" s="241"/>
      <c r="AH916" s="242" t="str">
        <f t="shared" si="634"/>
        <v/>
      </c>
      <c r="AI916" s="242" t="str">
        <f t="shared" si="607"/>
        <v/>
      </c>
      <c r="BG916" s="245">
        <f t="shared" si="608"/>
        <v>0</v>
      </c>
      <c r="BH916" s="242">
        <f t="shared" si="609"/>
        <v>0</v>
      </c>
      <c r="BI916" s="242">
        <f t="shared" si="610"/>
        <v>0</v>
      </c>
      <c r="BJ916" s="242">
        <f t="shared" si="611"/>
        <v>0</v>
      </c>
      <c r="BK916" s="351">
        <f t="shared" si="612"/>
        <v>0</v>
      </c>
      <c r="BL916" s="246">
        <f t="shared" si="613"/>
        <v>0</v>
      </c>
      <c r="BM916" s="243">
        <f t="shared" si="614"/>
        <v>0</v>
      </c>
      <c r="BN916" s="243">
        <f t="shared" si="615"/>
        <v>0</v>
      </c>
      <c r="BO916" s="247">
        <f t="shared" si="616"/>
        <v>0</v>
      </c>
      <c r="BP916" s="248">
        <f t="shared" si="617"/>
        <v>0</v>
      </c>
      <c r="BQ916" s="243">
        <f t="shared" si="618"/>
        <v>0</v>
      </c>
      <c r="BR916" s="243">
        <f t="shared" si="619"/>
        <v>0</v>
      </c>
      <c r="BS916" s="249">
        <f t="shared" si="620"/>
        <v>0</v>
      </c>
      <c r="BT916" s="255" t="str">
        <f t="shared" si="633"/>
        <v/>
      </c>
      <c r="BU916" s="350">
        <f t="shared" si="621"/>
        <v>0</v>
      </c>
      <c r="BV916" s="350">
        <f t="shared" si="622"/>
        <v>0</v>
      </c>
      <c r="BW916" s="350">
        <f t="shared" si="623"/>
        <v>0</v>
      </c>
      <c r="BX916" s="353">
        <f t="shared" si="624"/>
        <v>0</v>
      </c>
      <c r="BY916" s="246">
        <f t="shared" si="625"/>
        <v>0</v>
      </c>
      <c r="BZ916" s="243">
        <f t="shared" si="626"/>
        <v>0</v>
      </c>
      <c r="CA916" s="243">
        <f t="shared" si="627"/>
        <v>0</v>
      </c>
      <c r="CB916" s="247">
        <f t="shared" si="628"/>
        <v>0</v>
      </c>
      <c r="CC916" s="246">
        <f t="shared" si="629"/>
        <v>0</v>
      </c>
      <c r="CD916" s="243">
        <f t="shared" si="630"/>
        <v>0</v>
      </c>
      <c r="CE916" s="243">
        <f t="shared" si="631"/>
        <v>0</v>
      </c>
      <c r="CF916" s="243">
        <f t="shared" si="632"/>
        <v>0</v>
      </c>
    </row>
    <row r="917" spans="1:84" ht="20.100000000000001" customHeight="1" x14ac:dyDescent="0.15">
      <c r="A917" s="252">
        <f>IF(A916="",ROW()-3-COUNTBLANK($A$4:$A916),A916+1)</f>
        <v>914</v>
      </c>
      <c r="B917" s="253">
        <f>IF(A917="","",IF(B916="",ROW()-3-COUNTBLANK($B$4:$B916),B916+1))</f>
        <v>914</v>
      </c>
      <c r="C917" s="239" t="str">
        <f t="shared" si="597"/>
        <v>S</v>
      </c>
      <c r="D917" s="240"/>
      <c r="E917" s="241" t="str">
        <f>IF(D917="","",COUNTIF($D$4:D917,D917))</f>
        <v/>
      </c>
      <c r="F917" s="310" t="str">
        <f>IF(D917="","",VLOOKUP(D917,'様式A-2'!$B$10:$E$434,4,0))</f>
        <v/>
      </c>
      <c r="G917" s="241"/>
      <c r="H917" s="241"/>
      <c r="I917" s="241"/>
      <c r="J917" s="241"/>
      <c r="K917" s="241"/>
      <c r="L917" s="346"/>
      <c r="M917" s="346"/>
      <c r="N917" s="346"/>
      <c r="O917" s="346"/>
      <c r="P917" s="388"/>
      <c r="Q917" s="242">
        <f t="shared" si="598"/>
        <v>0</v>
      </c>
      <c r="R917" s="243">
        <f t="shared" si="599"/>
        <v>0</v>
      </c>
      <c r="S917" s="243" t="str">
        <f t="shared" si="600"/>
        <v/>
      </c>
      <c r="T917" s="241"/>
      <c r="U917" s="241" t="str">
        <f t="shared" si="601"/>
        <v/>
      </c>
      <c r="V917" s="241" t="str">
        <f t="shared" si="635"/>
        <v/>
      </c>
      <c r="W917" s="241"/>
      <c r="X917" s="241"/>
      <c r="Y917" s="241" t="str">
        <f t="shared" si="602"/>
        <v/>
      </c>
      <c r="Z917" s="241" t="str">
        <f t="shared" si="603"/>
        <v/>
      </c>
      <c r="AA917" s="241" t="str">
        <f t="shared" si="594"/>
        <v/>
      </c>
      <c r="AB917" s="241" t="str">
        <f t="shared" si="604"/>
        <v/>
      </c>
      <c r="AC917" s="241" t="str">
        <f t="shared" si="605"/>
        <v/>
      </c>
      <c r="AD917" s="241" t="str">
        <f t="shared" si="606"/>
        <v/>
      </c>
      <c r="AE917" s="241" t="str">
        <f t="shared" si="595"/>
        <v/>
      </c>
      <c r="AF917" s="241" t="str">
        <f t="shared" si="596"/>
        <v/>
      </c>
      <c r="AG917" s="241"/>
      <c r="AH917" s="242" t="str">
        <f t="shared" si="634"/>
        <v/>
      </c>
      <c r="AI917" s="242" t="str">
        <f t="shared" si="607"/>
        <v/>
      </c>
      <c r="BG917" s="245">
        <f t="shared" si="608"/>
        <v>0</v>
      </c>
      <c r="BH917" s="242">
        <f t="shared" si="609"/>
        <v>0</v>
      </c>
      <c r="BI917" s="242">
        <f t="shared" si="610"/>
        <v>0</v>
      </c>
      <c r="BJ917" s="242">
        <f t="shared" si="611"/>
        <v>0</v>
      </c>
      <c r="BK917" s="351">
        <f t="shared" si="612"/>
        <v>0</v>
      </c>
      <c r="BL917" s="246">
        <f t="shared" si="613"/>
        <v>0</v>
      </c>
      <c r="BM917" s="243">
        <f t="shared" si="614"/>
        <v>0</v>
      </c>
      <c r="BN917" s="243">
        <f t="shared" si="615"/>
        <v>0</v>
      </c>
      <c r="BO917" s="247">
        <f t="shared" si="616"/>
        <v>0</v>
      </c>
      <c r="BP917" s="248">
        <f t="shared" si="617"/>
        <v>0</v>
      </c>
      <c r="BQ917" s="243">
        <f t="shared" si="618"/>
        <v>0</v>
      </c>
      <c r="BR917" s="243">
        <f t="shared" si="619"/>
        <v>0</v>
      </c>
      <c r="BS917" s="249">
        <f t="shared" si="620"/>
        <v>0</v>
      </c>
      <c r="BT917" s="255" t="str">
        <f t="shared" si="633"/>
        <v/>
      </c>
      <c r="BU917" s="350">
        <f t="shared" si="621"/>
        <v>0</v>
      </c>
      <c r="BV917" s="350">
        <f t="shared" si="622"/>
        <v>0</v>
      </c>
      <c r="BW917" s="350">
        <f t="shared" si="623"/>
        <v>0</v>
      </c>
      <c r="BX917" s="353">
        <f t="shared" si="624"/>
        <v>0</v>
      </c>
      <c r="BY917" s="246">
        <f t="shared" si="625"/>
        <v>0</v>
      </c>
      <c r="BZ917" s="243">
        <f t="shared" si="626"/>
        <v>0</v>
      </c>
      <c r="CA917" s="243">
        <f t="shared" si="627"/>
        <v>0</v>
      </c>
      <c r="CB917" s="247">
        <f t="shared" si="628"/>
        <v>0</v>
      </c>
      <c r="CC917" s="246">
        <f t="shared" si="629"/>
        <v>0</v>
      </c>
      <c r="CD917" s="243">
        <f t="shared" si="630"/>
        <v>0</v>
      </c>
      <c r="CE917" s="243">
        <f t="shared" si="631"/>
        <v>0</v>
      </c>
      <c r="CF917" s="243">
        <f t="shared" si="632"/>
        <v>0</v>
      </c>
    </row>
    <row r="918" spans="1:84" ht="20.100000000000001" customHeight="1" x14ac:dyDescent="0.15">
      <c r="A918" s="252">
        <f>IF(A917="",ROW()-3-COUNTBLANK($A$4:$A917),A917+1)</f>
        <v>915</v>
      </c>
      <c r="B918" s="253">
        <f>IF(A918="","",IF(B917="",ROW()-3-COUNTBLANK($B$4:$B917),B917+1))</f>
        <v>915</v>
      </c>
      <c r="C918" s="239" t="str">
        <f t="shared" si="597"/>
        <v>S</v>
      </c>
      <c r="D918" s="240"/>
      <c r="E918" s="241" t="str">
        <f>IF(D918="","",COUNTIF($D$4:D918,D918))</f>
        <v/>
      </c>
      <c r="F918" s="310" t="str">
        <f>IF(D918="","",VLOOKUP(D918,'様式A-2'!$B$10:$E$434,4,0))</f>
        <v/>
      </c>
      <c r="G918" s="241"/>
      <c r="H918" s="241"/>
      <c r="I918" s="241"/>
      <c r="J918" s="241"/>
      <c r="K918" s="241"/>
      <c r="L918" s="346"/>
      <c r="M918" s="346"/>
      <c r="N918" s="346"/>
      <c r="O918" s="346"/>
      <c r="P918" s="388"/>
      <c r="Q918" s="242">
        <f t="shared" si="598"/>
        <v>0</v>
      </c>
      <c r="R918" s="243">
        <f t="shared" si="599"/>
        <v>0</v>
      </c>
      <c r="S918" s="243" t="str">
        <f t="shared" si="600"/>
        <v/>
      </c>
      <c r="T918" s="241"/>
      <c r="U918" s="241" t="str">
        <f t="shared" si="601"/>
        <v/>
      </c>
      <c r="V918" s="241" t="str">
        <f t="shared" si="635"/>
        <v/>
      </c>
      <c r="W918" s="241"/>
      <c r="X918" s="241"/>
      <c r="Y918" s="241" t="str">
        <f t="shared" si="602"/>
        <v/>
      </c>
      <c r="Z918" s="241" t="str">
        <f t="shared" si="603"/>
        <v/>
      </c>
      <c r="AA918" s="241" t="str">
        <f t="shared" si="594"/>
        <v/>
      </c>
      <c r="AB918" s="241" t="str">
        <f t="shared" si="604"/>
        <v/>
      </c>
      <c r="AC918" s="241" t="str">
        <f t="shared" si="605"/>
        <v/>
      </c>
      <c r="AD918" s="241" t="str">
        <f t="shared" si="606"/>
        <v/>
      </c>
      <c r="AE918" s="241" t="str">
        <f t="shared" si="595"/>
        <v/>
      </c>
      <c r="AF918" s="241" t="str">
        <f t="shared" si="596"/>
        <v/>
      </c>
      <c r="AG918" s="241"/>
      <c r="AH918" s="242" t="str">
        <f t="shared" si="634"/>
        <v/>
      </c>
      <c r="AI918" s="242" t="str">
        <f t="shared" si="607"/>
        <v/>
      </c>
      <c r="BG918" s="245">
        <f t="shared" si="608"/>
        <v>0</v>
      </c>
      <c r="BH918" s="242">
        <f t="shared" si="609"/>
        <v>0</v>
      </c>
      <c r="BI918" s="242">
        <f t="shared" si="610"/>
        <v>0</v>
      </c>
      <c r="BJ918" s="242">
        <f t="shared" si="611"/>
        <v>0</v>
      </c>
      <c r="BK918" s="351">
        <f t="shared" si="612"/>
        <v>0</v>
      </c>
      <c r="BL918" s="246">
        <f t="shared" si="613"/>
        <v>0</v>
      </c>
      <c r="BM918" s="243">
        <f t="shared" si="614"/>
        <v>0</v>
      </c>
      <c r="BN918" s="243">
        <f t="shared" si="615"/>
        <v>0</v>
      </c>
      <c r="BO918" s="247">
        <f t="shared" si="616"/>
        <v>0</v>
      </c>
      <c r="BP918" s="248">
        <f t="shared" si="617"/>
        <v>0</v>
      </c>
      <c r="BQ918" s="243">
        <f t="shared" si="618"/>
        <v>0</v>
      </c>
      <c r="BR918" s="243">
        <f t="shared" si="619"/>
        <v>0</v>
      </c>
      <c r="BS918" s="249">
        <f t="shared" si="620"/>
        <v>0</v>
      </c>
      <c r="BT918" s="255" t="str">
        <f t="shared" si="633"/>
        <v/>
      </c>
      <c r="BU918" s="350">
        <f t="shared" si="621"/>
        <v>0</v>
      </c>
      <c r="BV918" s="350">
        <f t="shared" si="622"/>
        <v>0</v>
      </c>
      <c r="BW918" s="350">
        <f t="shared" si="623"/>
        <v>0</v>
      </c>
      <c r="BX918" s="353">
        <f t="shared" si="624"/>
        <v>0</v>
      </c>
      <c r="BY918" s="246">
        <f t="shared" si="625"/>
        <v>0</v>
      </c>
      <c r="BZ918" s="243">
        <f t="shared" si="626"/>
        <v>0</v>
      </c>
      <c r="CA918" s="243">
        <f t="shared" si="627"/>
        <v>0</v>
      </c>
      <c r="CB918" s="247">
        <f t="shared" si="628"/>
        <v>0</v>
      </c>
      <c r="CC918" s="246">
        <f t="shared" si="629"/>
        <v>0</v>
      </c>
      <c r="CD918" s="243">
        <f t="shared" si="630"/>
        <v>0</v>
      </c>
      <c r="CE918" s="243">
        <f t="shared" si="631"/>
        <v>0</v>
      </c>
      <c r="CF918" s="243">
        <f t="shared" si="632"/>
        <v>0</v>
      </c>
    </row>
    <row r="919" spans="1:84" ht="20.100000000000001" customHeight="1" x14ac:dyDescent="0.15">
      <c r="A919" s="252">
        <f>IF(A918="",ROW()-3-COUNTBLANK($A$4:$A918),A918+1)</f>
        <v>916</v>
      </c>
      <c r="B919" s="253">
        <f>IF(A919="","",IF(B918="",ROW()-3-COUNTBLANK($B$4:$B918),B918+1))</f>
        <v>916</v>
      </c>
      <c r="C919" s="239" t="str">
        <f t="shared" si="597"/>
        <v>S</v>
      </c>
      <c r="D919" s="240"/>
      <c r="E919" s="241" t="str">
        <f>IF(D919="","",COUNTIF($D$4:D919,D919))</f>
        <v/>
      </c>
      <c r="F919" s="310" t="str">
        <f>IF(D919="","",VLOOKUP(D919,'様式A-2'!$B$10:$E$434,4,0))</f>
        <v/>
      </c>
      <c r="G919" s="241"/>
      <c r="H919" s="241"/>
      <c r="I919" s="241"/>
      <c r="J919" s="241"/>
      <c r="K919" s="241"/>
      <c r="L919" s="346"/>
      <c r="M919" s="346"/>
      <c r="N919" s="346"/>
      <c r="O919" s="346"/>
      <c r="P919" s="388"/>
      <c r="Q919" s="242">
        <f t="shared" si="598"/>
        <v>0</v>
      </c>
      <c r="R919" s="243">
        <f t="shared" si="599"/>
        <v>0</v>
      </c>
      <c r="S919" s="243" t="str">
        <f t="shared" si="600"/>
        <v/>
      </c>
      <c r="T919" s="241"/>
      <c r="U919" s="241" t="str">
        <f t="shared" si="601"/>
        <v/>
      </c>
      <c r="V919" s="241" t="str">
        <f t="shared" si="635"/>
        <v/>
      </c>
      <c r="W919" s="241"/>
      <c r="X919" s="241"/>
      <c r="Y919" s="241" t="str">
        <f t="shared" si="602"/>
        <v/>
      </c>
      <c r="Z919" s="241" t="str">
        <f t="shared" si="603"/>
        <v/>
      </c>
      <c r="AA919" s="241" t="str">
        <f t="shared" si="594"/>
        <v/>
      </c>
      <c r="AB919" s="241" t="str">
        <f t="shared" si="604"/>
        <v/>
      </c>
      <c r="AC919" s="241" t="str">
        <f t="shared" si="605"/>
        <v/>
      </c>
      <c r="AD919" s="241" t="str">
        <f t="shared" si="606"/>
        <v/>
      </c>
      <c r="AE919" s="241" t="str">
        <f t="shared" si="595"/>
        <v/>
      </c>
      <c r="AF919" s="241" t="str">
        <f t="shared" si="596"/>
        <v/>
      </c>
      <c r="AG919" s="241"/>
      <c r="AH919" s="242" t="str">
        <f t="shared" si="634"/>
        <v/>
      </c>
      <c r="AI919" s="242" t="str">
        <f t="shared" si="607"/>
        <v/>
      </c>
      <c r="BG919" s="245">
        <f t="shared" si="608"/>
        <v>0</v>
      </c>
      <c r="BH919" s="242">
        <f t="shared" si="609"/>
        <v>0</v>
      </c>
      <c r="BI919" s="242">
        <f t="shared" si="610"/>
        <v>0</v>
      </c>
      <c r="BJ919" s="242">
        <f t="shared" si="611"/>
        <v>0</v>
      </c>
      <c r="BK919" s="351">
        <f t="shared" si="612"/>
        <v>0</v>
      </c>
      <c r="BL919" s="246">
        <f t="shared" si="613"/>
        <v>0</v>
      </c>
      <c r="BM919" s="243">
        <f t="shared" si="614"/>
        <v>0</v>
      </c>
      <c r="BN919" s="243">
        <f t="shared" si="615"/>
        <v>0</v>
      </c>
      <c r="BO919" s="247">
        <f t="shared" si="616"/>
        <v>0</v>
      </c>
      <c r="BP919" s="248">
        <f t="shared" si="617"/>
        <v>0</v>
      </c>
      <c r="BQ919" s="243">
        <f t="shared" si="618"/>
        <v>0</v>
      </c>
      <c r="BR919" s="243">
        <f t="shared" si="619"/>
        <v>0</v>
      </c>
      <c r="BS919" s="249">
        <f t="shared" si="620"/>
        <v>0</v>
      </c>
      <c r="BT919" s="255" t="str">
        <f t="shared" si="633"/>
        <v/>
      </c>
      <c r="BU919" s="350">
        <f t="shared" si="621"/>
        <v>0</v>
      </c>
      <c r="BV919" s="350">
        <f t="shared" si="622"/>
        <v>0</v>
      </c>
      <c r="BW919" s="350">
        <f t="shared" si="623"/>
        <v>0</v>
      </c>
      <c r="BX919" s="353">
        <f t="shared" si="624"/>
        <v>0</v>
      </c>
      <c r="BY919" s="246">
        <f t="shared" si="625"/>
        <v>0</v>
      </c>
      <c r="BZ919" s="243">
        <f t="shared" si="626"/>
        <v>0</v>
      </c>
      <c r="CA919" s="243">
        <f t="shared" si="627"/>
        <v>0</v>
      </c>
      <c r="CB919" s="247">
        <f t="shared" si="628"/>
        <v>0</v>
      </c>
      <c r="CC919" s="246">
        <f t="shared" si="629"/>
        <v>0</v>
      </c>
      <c r="CD919" s="243">
        <f t="shared" si="630"/>
        <v>0</v>
      </c>
      <c r="CE919" s="243">
        <f t="shared" si="631"/>
        <v>0</v>
      </c>
      <c r="CF919" s="243">
        <f t="shared" si="632"/>
        <v>0</v>
      </c>
    </row>
    <row r="920" spans="1:84" ht="20.100000000000001" customHeight="1" x14ac:dyDescent="0.15">
      <c r="A920" s="252">
        <f>IF(A919="",ROW()-3-COUNTBLANK($A$4:$A919),A919+1)</f>
        <v>917</v>
      </c>
      <c r="B920" s="253">
        <f>IF(A920="","",IF(B919="",ROW()-3-COUNTBLANK($B$4:$B919),B919+1))</f>
        <v>917</v>
      </c>
      <c r="C920" s="239" t="str">
        <f t="shared" si="597"/>
        <v>S</v>
      </c>
      <c r="D920" s="240"/>
      <c r="E920" s="241" t="str">
        <f>IF(D920="","",COUNTIF($D$4:D920,D920))</f>
        <v/>
      </c>
      <c r="F920" s="310" t="str">
        <f>IF(D920="","",VLOOKUP(D920,'様式A-2'!$B$10:$E$434,4,0))</f>
        <v/>
      </c>
      <c r="G920" s="241"/>
      <c r="H920" s="241"/>
      <c r="I920" s="241"/>
      <c r="J920" s="241"/>
      <c r="K920" s="241"/>
      <c r="L920" s="346"/>
      <c r="M920" s="346"/>
      <c r="N920" s="346"/>
      <c r="O920" s="346"/>
      <c r="P920" s="388"/>
      <c r="Q920" s="242">
        <f t="shared" si="598"/>
        <v>0</v>
      </c>
      <c r="R920" s="243">
        <f t="shared" si="599"/>
        <v>0</v>
      </c>
      <c r="S920" s="243" t="str">
        <f t="shared" si="600"/>
        <v/>
      </c>
      <c r="T920" s="241"/>
      <c r="U920" s="241" t="str">
        <f t="shared" si="601"/>
        <v/>
      </c>
      <c r="V920" s="241" t="str">
        <f t="shared" si="635"/>
        <v/>
      </c>
      <c r="W920" s="241"/>
      <c r="X920" s="241"/>
      <c r="Y920" s="241" t="str">
        <f t="shared" si="602"/>
        <v/>
      </c>
      <c r="Z920" s="241" t="str">
        <f t="shared" si="603"/>
        <v/>
      </c>
      <c r="AA920" s="241" t="str">
        <f t="shared" si="594"/>
        <v/>
      </c>
      <c r="AB920" s="241" t="str">
        <f t="shared" si="604"/>
        <v/>
      </c>
      <c r="AC920" s="241" t="str">
        <f t="shared" si="605"/>
        <v/>
      </c>
      <c r="AD920" s="241" t="str">
        <f t="shared" si="606"/>
        <v/>
      </c>
      <c r="AE920" s="241" t="str">
        <f t="shared" si="595"/>
        <v/>
      </c>
      <c r="AF920" s="241" t="str">
        <f t="shared" si="596"/>
        <v/>
      </c>
      <c r="AG920" s="241"/>
      <c r="AH920" s="242" t="str">
        <f t="shared" si="634"/>
        <v/>
      </c>
      <c r="AI920" s="242" t="str">
        <f t="shared" si="607"/>
        <v/>
      </c>
      <c r="BG920" s="245">
        <f t="shared" si="608"/>
        <v>0</v>
      </c>
      <c r="BH920" s="242">
        <f t="shared" si="609"/>
        <v>0</v>
      </c>
      <c r="BI920" s="242">
        <f t="shared" si="610"/>
        <v>0</v>
      </c>
      <c r="BJ920" s="242">
        <f t="shared" si="611"/>
        <v>0</v>
      </c>
      <c r="BK920" s="351">
        <f t="shared" si="612"/>
        <v>0</v>
      </c>
      <c r="BL920" s="246">
        <f t="shared" si="613"/>
        <v>0</v>
      </c>
      <c r="BM920" s="243">
        <f t="shared" si="614"/>
        <v>0</v>
      </c>
      <c r="BN920" s="243">
        <f t="shared" si="615"/>
        <v>0</v>
      </c>
      <c r="BO920" s="247">
        <f t="shared" si="616"/>
        <v>0</v>
      </c>
      <c r="BP920" s="248">
        <f t="shared" si="617"/>
        <v>0</v>
      </c>
      <c r="BQ920" s="243">
        <f t="shared" si="618"/>
        <v>0</v>
      </c>
      <c r="BR920" s="243">
        <f t="shared" si="619"/>
        <v>0</v>
      </c>
      <c r="BS920" s="249">
        <f t="shared" si="620"/>
        <v>0</v>
      </c>
      <c r="BT920" s="255" t="str">
        <f t="shared" si="633"/>
        <v/>
      </c>
      <c r="BU920" s="350">
        <f t="shared" si="621"/>
        <v>0</v>
      </c>
      <c r="BV920" s="350">
        <f t="shared" si="622"/>
        <v>0</v>
      </c>
      <c r="BW920" s="350">
        <f t="shared" si="623"/>
        <v>0</v>
      </c>
      <c r="BX920" s="353">
        <f t="shared" si="624"/>
        <v>0</v>
      </c>
      <c r="BY920" s="246">
        <f t="shared" si="625"/>
        <v>0</v>
      </c>
      <c r="BZ920" s="243">
        <f t="shared" si="626"/>
        <v>0</v>
      </c>
      <c r="CA920" s="243">
        <f t="shared" si="627"/>
        <v>0</v>
      </c>
      <c r="CB920" s="247">
        <f t="shared" si="628"/>
        <v>0</v>
      </c>
      <c r="CC920" s="246">
        <f t="shared" si="629"/>
        <v>0</v>
      </c>
      <c r="CD920" s="243">
        <f t="shared" si="630"/>
        <v>0</v>
      </c>
      <c r="CE920" s="243">
        <f t="shared" si="631"/>
        <v>0</v>
      </c>
      <c r="CF920" s="243">
        <f t="shared" si="632"/>
        <v>0</v>
      </c>
    </row>
    <row r="921" spans="1:84" ht="20.100000000000001" customHeight="1" x14ac:dyDescent="0.15">
      <c r="A921" s="252">
        <f>IF(A920="",ROW()-3-COUNTBLANK($A$4:$A920),A920+1)</f>
        <v>918</v>
      </c>
      <c r="B921" s="253">
        <f>IF(A921="","",IF(B920="",ROW()-3-COUNTBLANK($B$4:$B920),B920+1))</f>
        <v>918</v>
      </c>
      <c r="C921" s="239" t="str">
        <f t="shared" si="597"/>
        <v>S</v>
      </c>
      <c r="D921" s="240"/>
      <c r="E921" s="241" t="str">
        <f>IF(D921="","",COUNTIF($D$4:D921,D921))</f>
        <v/>
      </c>
      <c r="F921" s="310" t="str">
        <f>IF(D921="","",VLOOKUP(D921,'様式A-2'!$B$10:$E$434,4,0))</f>
        <v/>
      </c>
      <c r="G921" s="241"/>
      <c r="H921" s="241"/>
      <c r="I921" s="241"/>
      <c r="J921" s="241"/>
      <c r="K921" s="241"/>
      <c r="L921" s="346"/>
      <c r="M921" s="346"/>
      <c r="N921" s="346"/>
      <c r="O921" s="346"/>
      <c r="P921" s="388"/>
      <c r="Q921" s="242">
        <f t="shared" si="598"/>
        <v>0</v>
      </c>
      <c r="R921" s="243">
        <f t="shared" si="599"/>
        <v>0</v>
      </c>
      <c r="S921" s="243" t="str">
        <f t="shared" si="600"/>
        <v/>
      </c>
      <c r="T921" s="241"/>
      <c r="U921" s="241" t="str">
        <f t="shared" si="601"/>
        <v/>
      </c>
      <c r="V921" s="241" t="str">
        <f t="shared" si="635"/>
        <v/>
      </c>
      <c r="W921" s="241"/>
      <c r="X921" s="241"/>
      <c r="Y921" s="241" t="str">
        <f t="shared" si="602"/>
        <v/>
      </c>
      <c r="Z921" s="241" t="str">
        <f t="shared" si="603"/>
        <v/>
      </c>
      <c r="AA921" s="241" t="str">
        <f t="shared" si="594"/>
        <v/>
      </c>
      <c r="AB921" s="241" t="str">
        <f t="shared" si="604"/>
        <v/>
      </c>
      <c r="AC921" s="241" t="str">
        <f t="shared" si="605"/>
        <v/>
      </c>
      <c r="AD921" s="241" t="str">
        <f t="shared" si="606"/>
        <v/>
      </c>
      <c r="AE921" s="241" t="str">
        <f t="shared" si="595"/>
        <v/>
      </c>
      <c r="AF921" s="241" t="str">
        <f t="shared" si="596"/>
        <v/>
      </c>
      <c r="AG921" s="241"/>
      <c r="AH921" s="242" t="str">
        <f t="shared" si="634"/>
        <v/>
      </c>
      <c r="AI921" s="242" t="str">
        <f t="shared" si="607"/>
        <v/>
      </c>
      <c r="BG921" s="245">
        <f t="shared" si="608"/>
        <v>0</v>
      </c>
      <c r="BH921" s="242">
        <f t="shared" si="609"/>
        <v>0</v>
      </c>
      <c r="BI921" s="242">
        <f t="shared" si="610"/>
        <v>0</v>
      </c>
      <c r="BJ921" s="242">
        <f t="shared" si="611"/>
        <v>0</v>
      </c>
      <c r="BK921" s="351">
        <f t="shared" si="612"/>
        <v>0</v>
      </c>
      <c r="BL921" s="246">
        <f t="shared" si="613"/>
        <v>0</v>
      </c>
      <c r="BM921" s="243">
        <f t="shared" si="614"/>
        <v>0</v>
      </c>
      <c r="BN921" s="243">
        <f t="shared" si="615"/>
        <v>0</v>
      </c>
      <c r="BO921" s="247">
        <f t="shared" si="616"/>
        <v>0</v>
      </c>
      <c r="BP921" s="248">
        <f t="shared" si="617"/>
        <v>0</v>
      </c>
      <c r="BQ921" s="243">
        <f t="shared" si="618"/>
        <v>0</v>
      </c>
      <c r="BR921" s="243">
        <f t="shared" si="619"/>
        <v>0</v>
      </c>
      <c r="BS921" s="249">
        <f t="shared" si="620"/>
        <v>0</v>
      </c>
      <c r="BT921" s="255" t="str">
        <f t="shared" si="633"/>
        <v/>
      </c>
      <c r="BU921" s="350">
        <f t="shared" si="621"/>
        <v>0</v>
      </c>
      <c r="BV921" s="350">
        <f t="shared" si="622"/>
        <v>0</v>
      </c>
      <c r="BW921" s="350">
        <f t="shared" si="623"/>
        <v>0</v>
      </c>
      <c r="BX921" s="353">
        <f t="shared" si="624"/>
        <v>0</v>
      </c>
      <c r="BY921" s="246">
        <f t="shared" si="625"/>
        <v>0</v>
      </c>
      <c r="BZ921" s="243">
        <f t="shared" si="626"/>
        <v>0</v>
      </c>
      <c r="CA921" s="243">
        <f t="shared" si="627"/>
        <v>0</v>
      </c>
      <c r="CB921" s="247">
        <f t="shared" si="628"/>
        <v>0</v>
      </c>
      <c r="CC921" s="246">
        <f t="shared" si="629"/>
        <v>0</v>
      </c>
      <c r="CD921" s="243">
        <f t="shared" si="630"/>
        <v>0</v>
      </c>
      <c r="CE921" s="243">
        <f t="shared" si="631"/>
        <v>0</v>
      </c>
      <c r="CF921" s="243">
        <f t="shared" si="632"/>
        <v>0</v>
      </c>
    </row>
    <row r="922" spans="1:84" ht="20.100000000000001" customHeight="1" x14ac:dyDescent="0.15">
      <c r="A922" s="252">
        <f>IF(A921="",ROW()-3-COUNTBLANK($A$4:$A921),A921+1)</f>
        <v>919</v>
      </c>
      <c r="B922" s="253">
        <f>IF(A922="","",IF(B921="",ROW()-3-COUNTBLANK($B$4:$B921),B921+1))</f>
        <v>919</v>
      </c>
      <c r="C922" s="239" t="str">
        <f t="shared" si="597"/>
        <v>S</v>
      </c>
      <c r="D922" s="240"/>
      <c r="E922" s="241" t="str">
        <f>IF(D922="","",COUNTIF($D$4:D922,D922))</f>
        <v/>
      </c>
      <c r="F922" s="310" t="str">
        <f>IF(D922="","",VLOOKUP(D922,'様式A-2'!$B$10:$E$434,4,0))</f>
        <v/>
      </c>
      <c r="G922" s="241"/>
      <c r="H922" s="241"/>
      <c r="I922" s="241"/>
      <c r="J922" s="241"/>
      <c r="K922" s="241"/>
      <c r="L922" s="346"/>
      <c r="M922" s="346"/>
      <c r="N922" s="346"/>
      <c r="O922" s="346"/>
      <c r="P922" s="388"/>
      <c r="Q922" s="242">
        <f t="shared" si="598"/>
        <v>0</v>
      </c>
      <c r="R922" s="243">
        <f t="shared" si="599"/>
        <v>0</v>
      </c>
      <c r="S922" s="243" t="str">
        <f t="shared" si="600"/>
        <v/>
      </c>
      <c r="T922" s="241"/>
      <c r="U922" s="241" t="str">
        <f t="shared" si="601"/>
        <v/>
      </c>
      <c r="V922" s="241" t="str">
        <f t="shared" si="635"/>
        <v/>
      </c>
      <c r="W922" s="241"/>
      <c r="X922" s="241"/>
      <c r="Y922" s="241" t="str">
        <f t="shared" si="602"/>
        <v/>
      </c>
      <c r="Z922" s="241" t="str">
        <f t="shared" si="603"/>
        <v/>
      </c>
      <c r="AA922" s="241" t="str">
        <f t="shared" si="594"/>
        <v/>
      </c>
      <c r="AB922" s="241" t="str">
        <f t="shared" si="604"/>
        <v/>
      </c>
      <c r="AC922" s="241" t="str">
        <f t="shared" si="605"/>
        <v/>
      </c>
      <c r="AD922" s="241" t="str">
        <f t="shared" si="606"/>
        <v/>
      </c>
      <c r="AE922" s="241" t="str">
        <f t="shared" si="595"/>
        <v/>
      </c>
      <c r="AF922" s="241" t="str">
        <f t="shared" si="596"/>
        <v/>
      </c>
      <c r="AG922" s="241"/>
      <c r="AH922" s="242" t="str">
        <f t="shared" si="634"/>
        <v/>
      </c>
      <c r="AI922" s="242" t="str">
        <f t="shared" si="607"/>
        <v/>
      </c>
      <c r="BG922" s="245">
        <f t="shared" si="608"/>
        <v>0</v>
      </c>
      <c r="BH922" s="242">
        <f t="shared" si="609"/>
        <v>0</v>
      </c>
      <c r="BI922" s="242">
        <f t="shared" si="610"/>
        <v>0</v>
      </c>
      <c r="BJ922" s="242">
        <f t="shared" si="611"/>
        <v>0</v>
      </c>
      <c r="BK922" s="351">
        <f t="shared" si="612"/>
        <v>0</v>
      </c>
      <c r="BL922" s="246">
        <f t="shared" si="613"/>
        <v>0</v>
      </c>
      <c r="BM922" s="243">
        <f t="shared" si="614"/>
        <v>0</v>
      </c>
      <c r="BN922" s="243">
        <f t="shared" si="615"/>
        <v>0</v>
      </c>
      <c r="BO922" s="247">
        <f t="shared" si="616"/>
        <v>0</v>
      </c>
      <c r="BP922" s="248">
        <f t="shared" si="617"/>
        <v>0</v>
      </c>
      <c r="BQ922" s="243">
        <f t="shared" si="618"/>
        <v>0</v>
      </c>
      <c r="BR922" s="243">
        <f t="shared" si="619"/>
        <v>0</v>
      </c>
      <c r="BS922" s="249">
        <f t="shared" si="620"/>
        <v>0</v>
      </c>
      <c r="BT922" s="255" t="str">
        <f t="shared" si="633"/>
        <v/>
      </c>
      <c r="BU922" s="350">
        <f t="shared" si="621"/>
        <v>0</v>
      </c>
      <c r="BV922" s="350">
        <f t="shared" si="622"/>
        <v>0</v>
      </c>
      <c r="BW922" s="350">
        <f t="shared" si="623"/>
        <v>0</v>
      </c>
      <c r="BX922" s="353">
        <f t="shared" si="624"/>
        <v>0</v>
      </c>
      <c r="BY922" s="246">
        <f t="shared" si="625"/>
        <v>0</v>
      </c>
      <c r="BZ922" s="243">
        <f t="shared" si="626"/>
        <v>0</v>
      </c>
      <c r="CA922" s="243">
        <f t="shared" si="627"/>
        <v>0</v>
      </c>
      <c r="CB922" s="247">
        <f t="shared" si="628"/>
        <v>0</v>
      </c>
      <c r="CC922" s="246">
        <f t="shared" si="629"/>
        <v>0</v>
      </c>
      <c r="CD922" s="243">
        <f t="shared" si="630"/>
        <v>0</v>
      </c>
      <c r="CE922" s="243">
        <f t="shared" si="631"/>
        <v>0</v>
      </c>
      <c r="CF922" s="243">
        <f t="shared" si="632"/>
        <v>0</v>
      </c>
    </row>
    <row r="923" spans="1:84" ht="20.100000000000001" customHeight="1" x14ac:dyDescent="0.15">
      <c r="A923" s="252">
        <f>IF(A922="",ROW()-3-COUNTBLANK($A$4:$A922),A922+1)</f>
        <v>920</v>
      </c>
      <c r="B923" s="253">
        <f>IF(A923="","",IF(B922="",ROW()-3-COUNTBLANK($B$4:$B922),B922+1))</f>
        <v>920</v>
      </c>
      <c r="C923" s="239" t="str">
        <f t="shared" si="597"/>
        <v>S</v>
      </c>
      <c r="D923" s="240"/>
      <c r="E923" s="241" t="str">
        <f>IF(D923="","",COUNTIF($D$4:D923,D923))</f>
        <v/>
      </c>
      <c r="F923" s="310" t="str">
        <f>IF(D923="","",VLOOKUP(D923,'様式A-2'!$B$10:$E$434,4,0))</f>
        <v/>
      </c>
      <c r="G923" s="241"/>
      <c r="H923" s="241"/>
      <c r="I923" s="241"/>
      <c r="J923" s="241"/>
      <c r="K923" s="241"/>
      <c r="L923" s="346"/>
      <c r="M923" s="346"/>
      <c r="N923" s="346"/>
      <c r="O923" s="346"/>
      <c r="P923" s="388"/>
      <c r="Q923" s="242">
        <f t="shared" si="598"/>
        <v>0</v>
      </c>
      <c r="R923" s="243">
        <f t="shared" si="599"/>
        <v>0</v>
      </c>
      <c r="S923" s="243" t="str">
        <f t="shared" si="600"/>
        <v/>
      </c>
      <c r="T923" s="241"/>
      <c r="U923" s="241" t="str">
        <f t="shared" si="601"/>
        <v/>
      </c>
      <c r="V923" s="241" t="str">
        <f t="shared" si="635"/>
        <v/>
      </c>
      <c r="W923" s="241"/>
      <c r="X923" s="241"/>
      <c r="Y923" s="241" t="str">
        <f t="shared" si="602"/>
        <v/>
      </c>
      <c r="Z923" s="241" t="str">
        <f t="shared" si="603"/>
        <v/>
      </c>
      <c r="AA923" s="241" t="str">
        <f t="shared" si="594"/>
        <v/>
      </c>
      <c r="AB923" s="241" t="str">
        <f t="shared" si="604"/>
        <v/>
      </c>
      <c r="AC923" s="241" t="str">
        <f t="shared" si="605"/>
        <v/>
      </c>
      <c r="AD923" s="241" t="str">
        <f t="shared" si="606"/>
        <v/>
      </c>
      <c r="AE923" s="241" t="str">
        <f t="shared" si="595"/>
        <v/>
      </c>
      <c r="AF923" s="241" t="str">
        <f t="shared" si="596"/>
        <v/>
      </c>
      <c r="AG923" s="241"/>
      <c r="AH923" s="242" t="str">
        <f t="shared" si="634"/>
        <v/>
      </c>
      <c r="AI923" s="242" t="str">
        <f t="shared" si="607"/>
        <v/>
      </c>
      <c r="BG923" s="245">
        <f t="shared" si="608"/>
        <v>0</v>
      </c>
      <c r="BH923" s="242">
        <f t="shared" si="609"/>
        <v>0</v>
      </c>
      <c r="BI923" s="242">
        <f t="shared" si="610"/>
        <v>0</v>
      </c>
      <c r="BJ923" s="242">
        <f t="shared" si="611"/>
        <v>0</v>
      </c>
      <c r="BK923" s="351">
        <f t="shared" si="612"/>
        <v>0</v>
      </c>
      <c r="BL923" s="246">
        <f t="shared" si="613"/>
        <v>0</v>
      </c>
      <c r="BM923" s="243">
        <f t="shared" si="614"/>
        <v>0</v>
      </c>
      <c r="BN923" s="243">
        <f t="shared" si="615"/>
        <v>0</v>
      </c>
      <c r="BO923" s="247">
        <f t="shared" si="616"/>
        <v>0</v>
      </c>
      <c r="BP923" s="248">
        <f t="shared" si="617"/>
        <v>0</v>
      </c>
      <c r="BQ923" s="243">
        <f t="shared" si="618"/>
        <v>0</v>
      </c>
      <c r="BR923" s="243">
        <f t="shared" si="619"/>
        <v>0</v>
      </c>
      <c r="BS923" s="249">
        <f t="shared" si="620"/>
        <v>0</v>
      </c>
      <c r="BT923" s="255" t="str">
        <f t="shared" si="633"/>
        <v/>
      </c>
      <c r="BU923" s="350">
        <f t="shared" si="621"/>
        <v>0</v>
      </c>
      <c r="BV923" s="350">
        <f t="shared" si="622"/>
        <v>0</v>
      </c>
      <c r="BW923" s="350">
        <f t="shared" si="623"/>
        <v>0</v>
      </c>
      <c r="BX923" s="353">
        <f t="shared" si="624"/>
        <v>0</v>
      </c>
      <c r="BY923" s="246">
        <f t="shared" si="625"/>
        <v>0</v>
      </c>
      <c r="BZ923" s="243">
        <f t="shared" si="626"/>
        <v>0</v>
      </c>
      <c r="CA923" s="243">
        <f t="shared" si="627"/>
        <v>0</v>
      </c>
      <c r="CB923" s="247">
        <f t="shared" si="628"/>
        <v>0</v>
      </c>
      <c r="CC923" s="246">
        <f t="shared" si="629"/>
        <v>0</v>
      </c>
      <c r="CD923" s="243">
        <f t="shared" si="630"/>
        <v>0</v>
      </c>
      <c r="CE923" s="243">
        <f t="shared" si="631"/>
        <v>0</v>
      </c>
      <c r="CF923" s="243">
        <f t="shared" si="632"/>
        <v>0</v>
      </c>
    </row>
    <row r="924" spans="1:84" ht="20.100000000000001" customHeight="1" x14ac:dyDescent="0.15">
      <c r="A924" s="252">
        <f>IF(A923="",ROW()-3-COUNTBLANK($A$4:$A923),A923+1)</f>
        <v>921</v>
      </c>
      <c r="B924" s="253">
        <f>IF(A924="","",IF(B923="",ROW()-3-COUNTBLANK($B$4:$B923),B923+1))</f>
        <v>921</v>
      </c>
      <c r="C924" s="239" t="str">
        <f t="shared" si="597"/>
        <v>S</v>
      </c>
      <c r="D924" s="240"/>
      <c r="E924" s="241" t="str">
        <f>IF(D924="","",COUNTIF($D$4:D924,D924))</f>
        <v/>
      </c>
      <c r="F924" s="310" t="str">
        <f>IF(D924="","",VLOOKUP(D924,'様式A-2'!$B$10:$E$434,4,0))</f>
        <v/>
      </c>
      <c r="G924" s="241"/>
      <c r="H924" s="241"/>
      <c r="I924" s="241"/>
      <c r="J924" s="241"/>
      <c r="K924" s="241"/>
      <c r="L924" s="346"/>
      <c r="M924" s="346"/>
      <c r="N924" s="346"/>
      <c r="O924" s="346"/>
      <c r="P924" s="388"/>
      <c r="Q924" s="242">
        <f t="shared" si="598"/>
        <v>0</v>
      </c>
      <c r="R924" s="243">
        <f t="shared" si="599"/>
        <v>0</v>
      </c>
      <c r="S924" s="243" t="str">
        <f t="shared" si="600"/>
        <v/>
      </c>
      <c r="T924" s="241"/>
      <c r="U924" s="241" t="str">
        <f t="shared" si="601"/>
        <v/>
      </c>
      <c r="V924" s="241" t="str">
        <f t="shared" si="635"/>
        <v/>
      </c>
      <c r="W924" s="241"/>
      <c r="X924" s="241"/>
      <c r="Y924" s="241" t="str">
        <f t="shared" si="602"/>
        <v/>
      </c>
      <c r="Z924" s="241" t="str">
        <f t="shared" si="603"/>
        <v/>
      </c>
      <c r="AA924" s="241" t="str">
        <f t="shared" si="594"/>
        <v/>
      </c>
      <c r="AB924" s="241" t="str">
        <f t="shared" si="604"/>
        <v/>
      </c>
      <c r="AC924" s="241" t="str">
        <f t="shared" si="605"/>
        <v/>
      </c>
      <c r="AD924" s="241" t="str">
        <f t="shared" si="606"/>
        <v/>
      </c>
      <c r="AE924" s="241" t="str">
        <f t="shared" si="595"/>
        <v/>
      </c>
      <c r="AF924" s="241" t="str">
        <f t="shared" si="596"/>
        <v/>
      </c>
      <c r="AG924" s="241"/>
      <c r="AH924" s="242" t="str">
        <f t="shared" si="634"/>
        <v/>
      </c>
      <c r="AI924" s="242" t="str">
        <f t="shared" si="607"/>
        <v/>
      </c>
      <c r="BG924" s="245">
        <f t="shared" si="608"/>
        <v>0</v>
      </c>
      <c r="BH924" s="242">
        <f t="shared" si="609"/>
        <v>0</v>
      </c>
      <c r="BI924" s="242">
        <f t="shared" si="610"/>
        <v>0</v>
      </c>
      <c r="BJ924" s="242">
        <f t="shared" si="611"/>
        <v>0</v>
      </c>
      <c r="BK924" s="351">
        <f t="shared" si="612"/>
        <v>0</v>
      </c>
      <c r="BL924" s="246">
        <f t="shared" si="613"/>
        <v>0</v>
      </c>
      <c r="BM924" s="243">
        <f t="shared" si="614"/>
        <v>0</v>
      </c>
      <c r="BN924" s="243">
        <f t="shared" si="615"/>
        <v>0</v>
      </c>
      <c r="BO924" s="247">
        <f t="shared" si="616"/>
        <v>0</v>
      </c>
      <c r="BP924" s="248">
        <f t="shared" si="617"/>
        <v>0</v>
      </c>
      <c r="BQ924" s="243">
        <f t="shared" si="618"/>
        <v>0</v>
      </c>
      <c r="BR924" s="243">
        <f t="shared" si="619"/>
        <v>0</v>
      </c>
      <c r="BS924" s="249">
        <f t="shared" si="620"/>
        <v>0</v>
      </c>
      <c r="BT924" s="255" t="str">
        <f t="shared" si="633"/>
        <v/>
      </c>
      <c r="BU924" s="350">
        <f t="shared" si="621"/>
        <v>0</v>
      </c>
      <c r="BV924" s="350">
        <f t="shared" si="622"/>
        <v>0</v>
      </c>
      <c r="BW924" s="350">
        <f t="shared" si="623"/>
        <v>0</v>
      </c>
      <c r="BX924" s="353">
        <f t="shared" si="624"/>
        <v>0</v>
      </c>
      <c r="BY924" s="246">
        <f t="shared" si="625"/>
        <v>0</v>
      </c>
      <c r="BZ924" s="243">
        <f t="shared" si="626"/>
        <v>0</v>
      </c>
      <c r="CA924" s="243">
        <f t="shared" si="627"/>
        <v>0</v>
      </c>
      <c r="CB924" s="247">
        <f t="shared" si="628"/>
        <v>0</v>
      </c>
      <c r="CC924" s="246">
        <f t="shared" si="629"/>
        <v>0</v>
      </c>
      <c r="CD924" s="243">
        <f t="shared" si="630"/>
        <v>0</v>
      </c>
      <c r="CE924" s="243">
        <f t="shared" si="631"/>
        <v>0</v>
      </c>
      <c r="CF924" s="243">
        <f t="shared" si="632"/>
        <v>0</v>
      </c>
    </row>
    <row r="925" spans="1:84" ht="20.100000000000001" customHeight="1" x14ac:dyDescent="0.15">
      <c r="A925" s="252">
        <f>IF(A924="",ROW()-3-COUNTBLANK($A$4:$A924),A924+1)</f>
        <v>922</v>
      </c>
      <c r="B925" s="253">
        <f>IF(A925="","",IF(B924="",ROW()-3-COUNTBLANK($B$4:$B924),B924+1))</f>
        <v>922</v>
      </c>
      <c r="C925" s="239" t="str">
        <f t="shared" si="597"/>
        <v>S</v>
      </c>
      <c r="D925" s="240"/>
      <c r="E925" s="241" t="str">
        <f>IF(D925="","",COUNTIF($D$4:D925,D925))</f>
        <v/>
      </c>
      <c r="F925" s="310" t="str">
        <f>IF(D925="","",VLOOKUP(D925,'様式A-2'!$B$10:$E$434,4,0))</f>
        <v/>
      </c>
      <c r="G925" s="241"/>
      <c r="H925" s="241"/>
      <c r="I925" s="241"/>
      <c r="J925" s="241"/>
      <c r="K925" s="241"/>
      <c r="L925" s="346"/>
      <c r="M925" s="346"/>
      <c r="N925" s="346"/>
      <c r="O925" s="346"/>
      <c r="P925" s="388"/>
      <c r="Q925" s="242">
        <f t="shared" si="598"/>
        <v>0</v>
      </c>
      <c r="R925" s="243">
        <f t="shared" si="599"/>
        <v>0</v>
      </c>
      <c r="S925" s="243" t="str">
        <f t="shared" si="600"/>
        <v/>
      </c>
      <c r="T925" s="241"/>
      <c r="U925" s="241" t="str">
        <f t="shared" si="601"/>
        <v/>
      </c>
      <c r="V925" s="241" t="str">
        <f t="shared" si="635"/>
        <v/>
      </c>
      <c r="W925" s="241"/>
      <c r="X925" s="241"/>
      <c r="Y925" s="241" t="str">
        <f t="shared" si="602"/>
        <v/>
      </c>
      <c r="Z925" s="241" t="str">
        <f t="shared" si="603"/>
        <v/>
      </c>
      <c r="AA925" s="241" t="str">
        <f t="shared" si="594"/>
        <v/>
      </c>
      <c r="AB925" s="241" t="str">
        <f t="shared" si="604"/>
        <v/>
      </c>
      <c r="AC925" s="241" t="str">
        <f t="shared" si="605"/>
        <v/>
      </c>
      <c r="AD925" s="241" t="str">
        <f t="shared" si="606"/>
        <v/>
      </c>
      <c r="AE925" s="241" t="str">
        <f t="shared" si="595"/>
        <v/>
      </c>
      <c r="AF925" s="241" t="str">
        <f t="shared" si="596"/>
        <v/>
      </c>
      <c r="AG925" s="241"/>
      <c r="AH925" s="242" t="str">
        <f t="shared" si="634"/>
        <v/>
      </c>
      <c r="AI925" s="242" t="str">
        <f t="shared" si="607"/>
        <v/>
      </c>
      <c r="BG925" s="245">
        <f t="shared" si="608"/>
        <v>0</v>
      </c>
      <c r="BH925" s="242">
        <f t="shared" si="609"/>
        <v>0</v>
      </c>
      <c r="BI925" s="242">
        <f t="shared" si="610"/>
        <v>0</v>
      </c>
      <c r="BJ925" s="242">
        <f t="shared" si="611"/>
        <v>0</v>
      </c>
      <c r="BK925" s="351">
        <f t="shared" si="612"/>
        <v>0</v>
      </c>
      <c r="BL925" s="246">
        <f t="shared" si="613"/>
        <v>0</v>
      </c>
      <c r="BM925" s="243">
        <f t="shared" si="614"/>
        <v>0</v>
      </c>
      <c r="BN925" s="243">
        <f t="shared" si="615"/>
        <v>0</v>
      </c>
      <c r="BO925" s="247">
        <f t="shared" si="616"/>
        <v>0</v>
      </c>
      <c r="BP925" s="248">
        <f t="shared" si="617"/>
        <v>0</v>
      </c>
      <c r="BQ925" s="243">
        <f t="shared" si="618"/>
        <v>0</v>
      </c>
      <c r="BR925" s="243">
        <f t="shared" si="619"/>
        <v>0</v>
      </c>
      <c r="BS925" s="249">
        <f t="shared" si="620"/>
        <v>0</v>
      </c>
      <c r="BT925" s="255" t="str">
        <f t="shared" si="633"/>
        <v/>
      </c>
      <c r="BU925" s="350">
        <f t="shared" si="621"/>
        <v>0</v>
      </c>
      <c r="BV925" s="350">
        <f t="shared" si="622"/>
        <v>0</v>
      </c>
      <c r="BW925" s="350">
        <f t="shared" si="623"/>
        <v>0</v>
      </c>
      <c r="BX925" s="353">
        <f t="shared" si="624"/>
        <v>0</v>
      </c>
      <c r="BY925" s="246">
        <f t="shared" si="625"/>
        <v>0</v>
      </c>
      <c r="BZ925" s="243">
        <f t="shared" si="626"/>
        <v>0</v>
      </c>
      <c r="CA925" s="243">
        <f t="shared" si="627"/>
        <v>0</v>
      </c>
      <c r="CB925" s="247">
        <f t="shared" si="628"/>
        <v>0</v>
      </c>
      <c r="CC925" s="246">
        <f t="shared" si="629"/>
        <v>0</v>
      </c>
      <c r="CD925" s="243">
        <f t="shared" si="630"/>
        <v>0</v>
      </c>
      <c r="CE925" s="243">
        <f t="shared" si="631"/>
        <v>0</v>
      </c>
      <c r="CF925" s="243">
        <f t="shared" si="632"/>
        <v>0</v>
      </c>
    </row>
    <row r="926" spans="1:84" ht="20.100000000000001" customHeight="1" x14ac:dyDescent="0.15">
      <c r="A926" s="252">
        <f>IF(A925="",ROW()-3-COUNTBLANK($A$4:$A925),A925+1)</f>
        <v>923</v>
      </c>
      <c r="B926" s="253">
        <f>IF(A926="","",IF(B925="",ROW()-3-COUNTBLANK($B$4:$B925),B925+1))</f>
        <v>923</v>
      </c>
      <c r="C926" s="239" t="str">
        <f t="shared" si="597"/>
        <v>S</v>
      </c>
      <c r="D926" s="240"/>
      <c r="E926" s="241" t="str">
        <f>IF(D926="","",COUNTIF($D$4:D926,D926))</f>
        <v/>
      </c>
      <c r="F926" s="310" t="str">
        <f>IF(D926="","",VLOOKUP(D926,'様式A-2'!$B$10:$E$434,4,0))</f>
        <v/>
      </c>
      <c r="G926" s="241"/>
      <c r="H926" s="241"/>
      <c r="I926" s="241"/>
      <c r="J926" s="241"/>
      <c r="K926" s="241"/>
      <c r="L926" s="346"/>
      <c r="M926" s="346"/>
      <c r="N926" s="346"/>
      <c r="O926" s="346"/>
      <c r="P926" s="388"/>
      <c r="Q926" s="242">
        <f t="shared" si="598"/>
        <v>0</v>
      </c>
      <c r="R926" s="243">
        <f t="shared" si="599"/>
        <v>0</v>
      </c>
      <c r="S926" s="243" t="str">
        <f t="shared" si="600"/>
        <v/>
      </c>
      <c r="T926" s="241"/>
      <c r="U926" s="241" t="str">
        <f t="shared" si="601"/>
        <v/>
      </c>
      <c r="V926" s="241" t="str">
        <f t="shared" si="635"/>
        <v/>
      </c>
      <c r="W926" s="241"/>
      <c r="X926" s="241"/>
      <c r="Y926" s="241" t="str">
        <f t="shared" si="602"/>
        <v/>
      </c>
      <c r="Z926" s="241" t="str">
        <f t="shared" si="603"/>
        <v/>
      </c>
      <c r="AA926" s="241" t="str">
        <f t="shared" si="594"/>
        <v/>
      </c>
      <c r="AB926" s="241" t="str">
        <f t="shared" si="604"/>
        <v/>
      </c>
      <c r="AC926" s="241" t="str">
        <f t="shared" si="605"/>
        <v/>
      </c>
      <c r="AD926" s="241" t="str">
        <f t="shared" si="606"/>
        <v/>
      </c>
      <c r="AE926" s="241" t="str">
        <f t="shared" si="595"/>
        <v/>
      </c>
      <c r="AF926" s="241" t="str">
        <f t="shared" si="596"/>
        <v/>
      </c>
      <c r="AG926" s="241"/>
      <c r="AH926" s="242" t="str">
        <f t="shared" si="634"/>
        <v/>
      </c>
      <c r="AI926" s="242" t="str">
        <f t="shared" si="607"/>
        <v/>
      </c>
      <c r="BG926" s="245">
        <f t="shared" si="608"/>
        <v>0</v>
      </c>
      <c r="BH926" s="242">
        <f t="shared" si="609"/>
        <v>0</v>
      </c>
      <c r="BI926" s="242">
        <f t="shared" si="610"/>
        <v>0</v>
      </c>
      <c r="BJ926" s="242">
        <f t="shared" si="611"/>
        <v>0</v>
      </c>
      <c r="BK926" s="351">
        <f t="shared" si="612"/>
        <v>0</v>
      </c>
      <c r="BL926" s="246">
        <f t="shared" si="613"/>
        <v>0</v>
      </c>
      <c r="BM926" s="243">
        <f t="shared" si="614"/>
        <v>0</v>
      </c>
      <c r="BN926" s="243">
        <f t="shared" si="615"/>
        <v>0</v>
      </c>
      <c r="BO926" s="247">
        <f t="shared" si="616"/>
        <v>0</v>
      </c>
      <c r="BP926" s="248">
        <f t="shared" si="617"/>
        <v>0</v>
      </c>
      <c r="BQ926" s="243">
        <f t="shared" si="618"/>
        <v>0</v>
      </c>
      <c r="BR926" s="243">
        <f t="shared" si="619"/>
        <v>0</v>
      </c>
      <c r="BS926" s="249">
        <f t="shared" si="620"/>
        <v>0</v>
      </c>
      <c r="BT926" s="255" t="str">
        <f t="shared" si="633"/>
        <v/>
      </c>
      <c r="BU926" s="350">
        <f t="shared" si="621"/>
        <v>0</v>
      </c>
      <c r="BV926" s="350">
        <f t="shared" si="622"/>
        <v>0</v>
      </c>
      <c r="BW926" s="350">
        <f t="shared" si="623"/>
        <v>0</v>
      </c>
      <c r="BX926" s="353">
        <f t="shared" si="624"/>
        <v>0</v>
      </c>
      <c r="BY926" s="246">
        <f t="shared" si="625"/>
        <v>0</v>
      </c>
      <c r="BZ926" s="243">
        <f t="shared" si="626"/>
        <v>0</v>
      </c>
      <c r="CA926" s="243">
        <f t="shared" si="627"/>
        <v>0</v>
      </c>
      <c r="CB926" s="247">
        <f t="shared" si="628"/>
        <v>0</v>
      </c>
      <c r="CC926" s="246">
        <f t="shared" si="629"/>
        <v>0</v>
      </c>
      <c r="CD926" s="243">
        <f t="shared" si="630"/>
        <v>0</v>
      </c>
      <c r="CE926" s="243">
        <f t="shared" si="631"/>
        <v>0</v>
      </c>
      <c r="CF926" s="243">
        <f t="shared" si="632"/>
        <v>0</v>
      </c>
    </row>
    <row r="927" spans="1:84" ht="20.100000000000001" customHeight="1" x14ac:dyDescent="0.15">
      <c r="A927" s="252">
        <f>IF(A926="",ROW()-3-COUNTBLANK($A$4:$A926),A926+1)</f>
        <v>924</v>
      </c>
      <c r="B927" s="253">
        <f>IF(A927="","",IF(B926="",ROW()-3-COUNTBLANK($B$4:$B926),B926+1))</f>
        <v>924</v>
      </c>
      <c r="C927" s="239" t="str">
        <f t="shared" si="597"/>
        <v>S</v>
      </c>
      <c r="D927" s="240"/>
      <c r="E927" s="241" t="str">
        <f>IF(D927="","",COUNTIF($D$4:D927,D927))</f>
        <v/>
      </c>
      <c r="F927" s="310" t="str">
        <f>IF(D927="","",VLOOKUP(D927,'様式A-2'!$B$10:$E$434,4,0))</f>
        <v/>
      </c>
      <c r="G927" s="241"/>
      <c r="H927" s="241"/>
      <c r="I927" s="241"/>
      <c r="J927" s="241"/>
      <c r="K927" s="241"/>
      <c r="L927" s="346"/>
      <c r="M927" s="346"/>
      <c r="N927" s="346"/>
      <c r="O927" s="346"/>
      <c r="P927" s="388"/>
      <c r="Q927" s="242">
        <f t="shared" si="598"/>
        <v>0</v>
      </c>
      <c r="R927" s="243">
        <f t="shared" si="599"/>
        <v>0</v>
      </c>
      <c r="S927" s="243" t="str">
        <f t="shared" si="600"/>
        <v/>
      </c>
      <c r="T927" s="241"/>
      <c r="U927" s="241" t="str">
        <f t="shared" si="601"/>
        <v/>
      </c>
      <c r="V927" s="241" t="str">
        <f t="shared" si="635"/>
        <v/>
      </c>
      <c r="W927" s="241"/>
      <c r="X927" s="241"/>
      <c r="Y927" s="241" t="str">
        <f t="shared" si="602"/>
        <v/>
      </c>
      <c r="Z927" s="241" t="str">
        <f t="shared" si="603"/>
        <v/>
      </c>
      <c r="AA927" s="241" t="str">
        <f t="shared" si="594"/>
        <v/>
      </c>
      <c r="AB927" s="241" t="str">
        <f t="shared" si="604"/>
        <v/>
      </c>
      <c r="AC927" s="241" t="str">
        <f t="shared" si="605"/>
        <v/>
      </c>
      <c r="AD927" s="241" t="str">
        <f t="shared" si="606"/>
        <v/>
      </c>
      <c r="AE927" s="241" t="str">
        <f t="shared" si="595"/>
        <v/>
      </c>
      <c r="AF927" s="241" t="str">
        <f t="shared" si="596"/>
        <v/>
      </c>
      <c r="AG927" s="241"/>
      <c r="AH927" s="242" t="str">
        <f t="shared" si="634"/>
        <v/>
      </c>
      <c r="AI927" s="242" t="str">
        <f t="shared" si="607"/>
        <v/>
      </c>
      <c r="BG927" s="245">
        <f t="shared" si="608"/>
        <v>0</v>
      </c>
      <c r="BH927" s="242">
        <f t="shared" si="609"/>
        <v>0</v>
      </c>
      <c r="BI927" s="242">
        <f t="shared" si="610"/>
        <v>0</v>
      </c>
      <c r="BJ927" s="242">
        <f t="shared" si="611"/>
        <v>0</v>
      </c>
      <c r="BK927" s="351">
        <f t="shared" si="612"/>
        <v>0</v>
      </c>
      <c r="BL927" s="246">
        <f t="shared" si="613"/>
        <v>0</v>
      </c>
      <c r="BM927" s="243">
        <f t="shared" si="614"/>
        <v>0</v>
      </c>
      <c r="BN927" s="243">
        <f t="shared" si="615"/>
        <v>0</v>
      </c>
      <c r="BO927" s="247">
        <f t="shared" si="616"/>
        <v>0</v>
      </c>
      <c r="BP927" s="248">
        <f t="shared" si="617"/>
        <v>0</v>
      </c>
      <c r="BQ927" s="243">
        <f t="shared" si="618"/>
        <v>0</v>
      </c>
      <c r="BR927" s="243">
        <f t="shared" si="619"/>
        <v>0</v>
      </c>
      <c r="BS927" s="249">
        <f t="shared" si="620"/>
        <v>0</v>
      </c>
      <c r="BT927" s="255" t="str">
        <f t="shared" si="633"/>
        <v/>
      </c>
      <c r="BU927" s="350">
        <f t="shared" si="621"/>
        <v>0</v>
      </c>
      <c r="BV927" s="350">
        <f t="shared" si="622"/>
        <v>0</v>
      </c>
      <c r="BW927" s="350">
        <f t="shared" si="623"/>
        <v>0</v>
      </c>
      <c r="BX927" s="353">
        <f t="shared" si="624"/>
        <v>0</v>
      </c>
      <c r="BY927" s="246">
        <f t="shared" si="625"/>
        <v>0</v>
      </c>
      <c r="BZ927" s="243">
        <f t="shared" si="626"/>
        <v>0</v>
      </c>
      <c r="CA927" s="243">
        <f t="shared" si="627"/>
        <v>0</v>
      </c>
      <c r="CB927" s="247">
        <f t="shared" si="628"/>
        <v>0</v>
      </c>
      <c r="CC927" s="246">
        <f t="shared" si="629"/>
        <v>0</v>
      </c>
      <c r="CD927" s="243">
        <f t="shared" si="630"/>
        <v>0</v>
      </c>
      <c r="CE927" s="243">
        <f t="shared" si="631"/>
        <v>0</v>
      </c>
      <c r="CF927" s="243">
        <f t="shared" si="632"/>
        <v>0</v>
      </c>
    </row>
    <row r="928" spans="1:84" ht="20.100000000000001" customHeight="1" x14ac:dyDescent="0.15">
      <c r="A928" s="252">
        <f>IF(A927="",ROW()-3-COUNTBLANK($A$4:$A927),A927+1)</f>
        <v>925</v>
      </c>
      <c r="B928" s="253">
        <f>IF(A928="","",IF(B927="",ROW()-3-COUNTBLANK($B$4:$B927),B927+1))</f>
        <v>925</v>
      </c>
      <c r="C928" s="239" t="str">
        <f t="shared" si="597"/>
        <v>S</v>
      </c>
      <c r="D928" s="240"/>
      <c r="E928" s="241" t="str">
        <f>IF(D928="","",COUNTIF($D$4:D928,D928))</f>
        <v/>
      </c>
      <c r="F928" s="310" t="str">
        <f>IF(D928="","",VLOOKUP(D928,'様式A-2'!$B$10:$E$434,4,0))</f>
        <v/>
      </c>
      <c r="G928" s="241"/>
      <c r="H928" s="241"/>
      <c r="I928" s="241"/>
      <c r="J928" s="241"/>
      <c r="K928" s="241"/>
      <c r="L928" s="346"/>
      <c r="M928" s="346"/>
      <c r="N928" s="346"/>
      <c r="O928" s="346"/>
      <c r="P928" s="388"/>
      <c r="Q928" s="242">
        <f t="shared" si="598"/>
        <v>0</v>
      </c>
      <c r="R928" s="243">
        <f t="shared" si="599"/>
        <v>0</v>
      </c>
      <c r="S928" s="243" t="str">
        <f t="shared" si="600"/>
        <v/>
      </c>
      <c r="T928" s="241"/>
      <c r="U928" s="241" t="str">
        <f t="shared" si="601"/>
        <v/>
      </c>
      <c r="V928" s="241" t="str">
        <f t="shared" si="635"/>
        <v/>
      </c>
      <c r="W928" s="241"/>
      <c r="X928" s="241"/>
      <c r="Y928" s="241" t="str">
        <f t="shared" si="602"/>
        <v/>
      </c>
      <c r="Z928" s="241" t="str">
        <f t="shared" si="603"/>
        <v/>
      </c>
      <c r="AA928" s="241" t="str">
        <f t="shared" si="594"/>
        <v/>
      </c>
      <c r="AB928" s="241" t="str">
        <f t="shared" si="604"/>
        <v/>
      </c>
      <c r="AC928" s="241" t="str">
        <f t="shared" si="605"/>
        <v/>
      </c>
      <c r="AD928" s="241" t="str">
        <f t="shared" si="606"/>
        <v/>
      </c>
      <c r="AE928" s="241" t="str">
        <f t="shared" si="595"/>
        <v/>
      </c>
      <c r="AF928" s="241" t="str">
        <f t="shared" si="596"/>
        <v/>
      </c>
      <c r="AG928" s="241"/>
      <c r="AH928" s="242" t="str">
        <f t="shared" si="634"/>
        <v/>
      </c>
      <c r="AI928" s="242" t="str">
        <f t="shared" si="607"/>
        <v/>
      </c>
      <c r="BG928" s="245">
        <f t="shared" si="608"/>
        <v>0</v>
      </c>
      <c r="BH928" s="242">
        <f t="shared" si="609"/>
        <v>0</v>
      </c>
      <c r="BI928" s="242">
        <f t="shared" si="610"/>
        <v>0</v>
      </c>
      <c r="BJ928" s="242">
        <f t="shared" si="611"/>
        <v>0</v>
      </c>
      <c r="BK928" s="351">
        <f t="shared" si="612"/>
        <v>0</v>
      </c>
      <c r="BL928" s="246">
        <f t="shared" si="613"/>
        <v>0</v>
      </c>
      <c r="BM928" s="243">
        <f t="shared" si="614"/>
        <v>0</v>
      </c>
      <c r="BN928" s="243">
        <f t="shared" si="615"/>
        <v>0</v>
      </c>
      <c r="BO928" s="247">
        <f t="shared" si="616"/>
        <v>0</v>
      </c>
      <c r="BP928" s="248">
        <f t="shared" si="617"/>
        <v>0</v>
      </c>
      <c r="BQ928" s="243">
        <f t="shared" si="618"/>
        <v>0</v>
      </c>
      <c r="BR928" s="243">
        <f t="shared" si="619"/>
        <v>0</v>
      </c>
      <c r="BS928" s="249">
        <f t="shared" si="620"/>
        <v>0</v>
      </c>
      <c r="BT928" s="255" t="str">
        <f t="shared" si="633"/>
        <v/>
      </c>
      <c r="BU928" s="350">
        <f t="shared" si="621"/>
        <v>0</v>
      </c>
      <c r="BV928" s="350">
        <f t="shared" si="622"/>
        <v>0</v>
      </c>
      <c r="BW928" s="350">
        <f t="shared" si="623"/>
        <v>0</v>
      </c>
      <c r="BX928" s="353">
        <f t="shared" si="624"/>
        <v>0</v>
      </c>
      <c r="BY928" s="246">
        <f t="shared" si="625"/>
        <v>0</v>
      </c>
      <c r="BZ928" s="243">
        <f t="shared" si="626"/>
        <v>0</v>
      </c>
      <c r="CA928" s="243">
        <f t="shared" si="627"/>
        <v>0</v>
      </c>
      <c r="CB928" s="247">
        <f t="shared" si="628"/>
        <v>0</v>
      </c>
      <c r="CC928" s="246">
        <f t="shared" si="629"/>
        <v>0</v>
      </c>
      <c r="CD928" s="243">
        <f t="shared" si="630"/>
        <v>0</v>
      </c>
      <c r="CE928" s="243">
        <f t="shared" si="631"/>
        <v>0</v>
      </c>
      <c r="CF928" s="243">
        <f t="shared" si="632"/>
        <v>0</v>
      </c>
    </row>
    <row r="929" spans="1:84" ht="20.100000000000001" customHeight="1" x14ac:dyDescent="0.15">
      <c r="A929" s="252">
        <f>IF(A928="",ROW()-3-COUNTBLANK($A$4:$A928),A928+1)</f>
        <v>926</v>
      </c>
      <c r="B929" s="253">
        <f>IF(A929="","",IF(B928="",ROW()-3-COUNTBLANK($B$4:$B928),B928+1))</f>
        <v>926</v>
      </c>
      <c r="C929" s="239" t="str">
        <f t="shared" si="597"/>
        <v>S</v>
      </c>
      <c r="D929" s="240"/>
      <c r="E929" s="241" t="str">
        <f>IF(D929="","",COUNTIF($D$4:D929,D929))</f>
        <v/>
      </c>
      <c r="F929" s="310" t="str">
        <f>IF(D929="","",VLOOKUP(D929,'様式A-2'!$B$10:$E$434,4,0))</f>
        <v/>
      </c>
      <c r="G929" s="241"/>
      <c r="H929" s="241"/>
      <c r="I929" s="241"/>
      <c r="J929" s="241"/>
      <c r="K929" s="241"/>
      <c r="L929" s="346"/>
      <c r="M929" s="346"/>
      <c r="N929" s="346"/>
      <c r="O929" s="346"/>
      <c r="P929" s="388"/>
      <c r="Q929" s="242">
        <f t="shared" si="598"/>
        <v>0</v>
      </c>
      <c r="R929" s="243">
        <f t="shared" si="599"/>
        <v>0</v>
      </c>
      <c r="S929" s="243" t="str">
        <f t="shared" si="600"/>
        <v/>
      </c>
      <c r="T929" s="241"/>
      <c r="U929" s="241" t="str">
        <f t="shared" si="601"/>
        <v/>
      </c>
      <c r="V929" s="241" t="str">
        <f t="shared" si="635"/>
        <v/>
      </c>
      <c r="W929" s="241"/>
      <c r="X929" s="241"/>
      <c r="Y929" s="241" t="str">
        <f t="shared" si="602"/>
        <v/>
      </c>
      <c r="Z929" s="241" t="str">
        <f t="shared" si="603"/>
        <v/>
      </c>
      <c r="AA929" s="241" t="str">
        <f t="shared" si="594"/>
        <v/>
      </c>
      <c r="AB929" s="241" t="str">
        <f t="shared" si="604"/>
        <v/>
      </c>
      <c r="AC929" s="241" t="str">
        <f t="shared" si="605"/>
        <v/>
      </c>
      <c r="AD929" s="241" t="str">
        <f t="shared" si="606"/>
        <v/>
      </c>
      <c r="AE929" s="241" t="str">
        <f t="shared" si="595"/>
        <v/>
      </c>
      <c r="AF929" s="241" t="str">
        <f t="shared" si="596"/>
        <v/>
      </c>
      <c r="AG929" s="241"/>
      <c r="AH929" s="242" t="str">
        <f t="shared" si="634"/>
        <v/>
      </c>
      <c r="AI929" s="242" t="str">
        <f t="shared" si="607"/>
        <v/>
      </c>
      <c r="BG929" s="245">
        <f t="shared" si="608"/>
        <v>0</v>
      </c>
      <c r="BH929" s="242">
        <f t="shared" si="609"/>
        <v>0</v>
      </c>
      <c r="BI929" s="242">
        <f t="shared" si="610"/>
        <v>0</v>
      </c>
      <c r="BJ929" s="242">
        <f t="shared" si="611"/>
        <v>0</v>
      </c>
      <c r="BK929" s="351">
        <f t="shared" si="612"/>
        <v>0</v>
      </c>
      <c r="BL929" s="246">
        <f t="shared" si="613"/>
        <v>0</v>
      </c>
      <c r="BM929" s="243">
        <f t="shared" si="614"/>
        <v>0</v>
      </c>
      <c r="BN929" s="243">
        <f t="shared" si="615"/>
        <v>0</v>
      </c>
      <c r="BO929" s="247">
        <f t="shared" si="616"/>
        <v>0</v>
      </c>
      <c r="BP929" s="248">
        <f t="shared" si="617"/>
        <v>0</v>
      </c>
      <c r="BQ929" s="243">
        <f t="shared" si="618"/>
        <v>0</v>
      </c>
      <c r="BR929" s="243">
        <f t="shared" si="619"/>
        <v>0</v>
      </c>
      <c r="BS929" s="249">
        <f t="shared" si="620"/>
        <v>0</v>
      </c>
      <c r="BT929" s="255" t="str">
        <f t="shared" si="633"/>
        <v/>
      </c>
      <c r="BU929" s="350">
        <f t="shared" si="621"/>
        <v>0</v>
      </c>
      <c r="BV929" s="350">
        <f t="shared" si="622"/>
        <v>0</v>
      </c>
      <c r="BW929" s="350">
        <f t="shared" si="623"/>
        <v>0</v>
      </c>
      <c r="BX929" s="353">
        <f t="shared" si="624"/>
        <v>0</v>
      </c>
      <c r="BY929" s="246">
        <f t="shared" si="625"/>
        <v>0</v>
      </c>
      <c r="BZ929" s="243">
        <f t="shared" si="626"/>
        <v>0</v>
      </c>
      <c r="CA929" s="243">
        <f t="shared" si="627"/>
        <v>0</v>
      </c>
      <c r="CB929" s="247">
        <f t="shared" si="628"/>
        <v>0</v>
      </c>
      <c r="CC929" s="246">
        <f t="shared" si="629"/>
        <v>0</v>
      </c>
      <c r="CD929" s="243">
        <f t="shared" si="630"/>
        <v>0</v>
      </c>
      <c r="CE929" s="243">
        <f t="shared" si="631"/>
        <v>0</v>
      </c>
      <c r="CF929" s="243">
        <f t="shared" si="632"/>
        <v>0</v>
      </c>
    </row>
    <row r="930" spans="1:84" ht="20.100000000000001" customHeight="1" x14ac:dyDescent="0.15">
      <c r="A930" s="252">
        <f>IF(A929="",ROW()-3-COUNTBLANK($A$4:$A929),A929+1)</f>
        <v>927</v>
      </c>
      <c r="B930" s="253">
        <f>IF(A930="","",IF(B929="",ROW()-3-COUNTBLANK($B$4:$B929),B929+1))</f>
        <v>927</v>
      </c>
      <c r="C930" s="239" t="str">
        <f t="shared" si="597"/>
        <v>S</v>
      </c>
      <c r="D930" s="240"/>
      <c r="E930" s="241" t="str">
        <f>IF(D930="","",COUNTIF($D$4:D930,D930))</f>
        <v/>
      </c>
      <c r="F930" s="310" t="str">
        <f>IF(D930="","",VLOOKUP(D930,'様式A-2'!$B$10:$E$434,4,0))</f>
        <v/>
      </c>
      <c r="G930" s="241"/>
      <c r="H930" s="241"/>
      <c r="I930" s="241"/>
      <c r="J930" s="241"/>
      <c r="K930" s="241"/>
      <c r="L930" s="346"/>
      <c r="M930" s="346"/>
      <c r="N930" s="346"/>
      <c r="O930" s="346"/>
      <c r="P930" s="388"/>
      <c r="Q930" s="242">
        <f t="shared" si="598"/>
        <v>0</v>
      </c>
      <c r="R930" s="243">
        <f t="shared" si="599"/>
        <v>0</v>
      </c>
      <c r="S930" s="243" t="str">
        <f t="shared" si="600"/>
        <v/>
      </c>
      <c r="T930" s="241"/>
      <c r="U930" s="241" t="str">
        <f t="shared" si="601"/>
        <v/>
      </c>
      <c r="V930" s="241" t="str">
        <f t="shared" si="635"/>
        <v/>
      </c>
      <c r="W930" s="241"/>
      <c r="X930" s="241"/>
      <c r="Y930" s="241" t="str">
        <f t="shared" si="602"/>
        <v/>
      </c>
      <c r="Z930" s="241" t="str">
        <f t="shared" si="603"/>
        <v/>
      </c>
      <c r="AA930" s="241" t="str">
        <f t="shared" si="594"/>
        <v/>
      </c>
      <c r="AB930" s="241" t="str">
        <f t="shared" si="604"/>
        <v/>
      </c>
      <c r="AC930" s="241" t="str">
        <f t="shared" si="605"/>
        <v/>
      </c>
      <c r="AD930" s="241" t="str">
        <f t="shared" si="606"/>
        <v/>
      </c>
      <c r="AE930" s="241" t="str">
        <f t="shared" si="595"/>
        <v/>
      </c>
      <c r="AF930" s="241" t="str">
        <f t="shared" si="596"/>
        <v/>
      </c>
      <c r="AG930" s="241"/>
      <c r="AH930" s="242" t="str">
        <f t="shared" si="634"/>
        <v/>
      </c>
      <c r="AI930" s="242" t="str">
        <f t="shared" si="607"/>
        <v/>
      </c>
      <c r="BG930" s="245">
        <f t="shared" si="608"/>
        <v>0</v>
      </c>
      <c r="BH930" s="242">
        <f t="shared" si="609"/>
        <v>0</v>
      </c>
      <c r="BI930" s="242">
        <f t="shared" si="610"/>
        <v>0</v>
      </c>
      <c r="BJ930" s="242">
        <f t="shared" si="611"/>
        <v>0</v>
      </c>
      <c r="BK930" s="351">
        <f t="shared" si="612"/>
        <v>0</v>
      </c>
      <c r="BL930" s="246">
        <f t="shared" si="613"/>
        <v>0</v>
      </c>
      <c r="BM930" s="243">
        <f t="shared" si="614"/>
        <v>0</v>
      </c>
      <c r="BN930" s="243">
        <f t="shared" si="615"/>
        <v>0</v>
      </c>
      <c r="BO930" s="247">
        <f t="shared" si="616"/>
        <v>0</v>
      </c>
      <c r="BP930" s="248">
        <f t="shared" si="617"/>
        <v>0</v>
      </c>
      <c r="BQ930" s="243">
        <f t="shared" si="618"/>
        <v>0</v>
      </c>
      <c r="BR930" s="243">
        <f t="shared" si="619"/>
        <v>0</v>
      </c>
      <c r="BS930" s="249">
        <f t="shared" si="620"/>
        <v>0</v>
      </c>
      <c r="BT930" s="255" t="str">
        <f t="shared" si="633"/>
        <v/>
      </c>
      <c r="BU930" s="350">
        <f t="shared" si="621"/>
        <v>0</v>
      </c>
      <c r="BV930" s="350">
        <f t="shared" si="622"/>
        <v>0</v>
      </c>
      <c r="BW930" s="350">
        <f t="shared" si="623"/>
        <v>0</v>
      </c>
      <c r="BX930" s="353">
        <f t="shared" si="624"/>
        <v>0</v>
      </c>
      <c r="BY930" s="246">
        <f t="shared" si="625"/>
        <v>0</v>
      </c>
      <c r="BZ930" s="243">
        <f t="shared" si="626"/>
        <v>0</v>
      </c>
      <c r="CA930" s="243">
        <f t="shared" si="627"/>
        <v>0</v>
      </c>
      <c r="CB930" s="247">
        <f t="shared" si="628"/>
        <v>0</v>
      </c>
      <c r="CC930" s="246">
        <f t="shared" si="629"/>
        <v>0</v>
      </c>
      <c r="CD930" s="243">
        <f t="shared" si="630"/>
        <v>0</v>
      </c>
      <c r="CE930" s="243">
        <f t="shared" si="631"/>
        <v>0</v>
      </c>
      <c r="CF930" s="243">
        <f t="shared" si="632"/>
        <v>0</v>
      </c>
    </row>
    <row r="931" spans="1:84" ht="20.100000000000001" customHeight="1" x14ac:dyDescent="0.15">
      <c r="A931" s="252">
        <f>IF(A930="",ROW()-3-COUNTBLANK($A$4:$A930),A930+1)</f>
        <v>928</v>
      </c>
      <c r="B931" s="253">
        <f>IF(A931="","",IF(B930="",ROW()-3-COUNTBLANK($B$4:$B930),B930+1))</f>
        <v>928</v>
      </c>
      <c r="C931" s="239" t="str">
        <f t="shared" si="597"/>
        <v>S</v>
      </c>
      <c r="D931" s="240"/>
      <c r="E931" s="241" t="str">
        <f>IF(D931="","",COUNTIF($D$4:D931,D931))</f>
        <v/>
      </c>
      <c r="F931" s="310" t="str">
        <f>IF(D931="","",VLOOKUP(D931,'様式A-2'!$B$10:$E$434,4,0))</f>
        <v/>
      </c>
      <c r="G931" s="241"/>
      <c r="H931" s="241"/>
      <c r="I931" s="241"/>
      <c r="J931" s="241"/>
      <c r="K931" s="241"/>
      <c r="L931" s="346"/>
      <c r="M931" s="346"/>
      <c r="N931" s="346"/>
      <c r="O931" s="346"/>
      <c r="P931" s="388"/>
      <c r="Q931" s="242">
        <f t="shared" si="598"/>
        <v>0</v>
      </c>
      <c r="R931" s="243">
        <f t="shared" si="599"/>
        <v>0</v>
      </c>
      <c r="S931" s="243" t="str">
        <f t="shared" si="600"/>
        <v/>
      </c>
      <c r="T931" s="241"/>
      <c r="U931" s="241" t="str">
        <f t="shared" si="601"/>
        <v/>
      </c>
      <c r="V931" s="241" t="str">
        <f t="shared" si="635"/>
        <v/>
      </c>
      <c r="W931" s="241"/>
      <c r="X931" s="241"/>
      <c r="Y931" s="241" t="str">
        <f t="shared" si="602"/>
        <v/>
      </c>
      <c r="Z931" s="241" t="str">
        <f t="shared" si="603"/>
        <v/>
      </c>
      <c r="AA931" s="241" t="str">
        <f t="shared" si="594"/>
        <v/>
      </c>
      <c r="AB931" s="241" t="str">
        <f t="shared" si="604"/>
        <v/>
      </c>
      <c r="AC931" s="241" t="str">
        <f t="shared" si="605"/>
        <v/>
      </c>
      <c r="AD931" s="241" t="str">
        <f t="shared" si="606"/>
        <v/>
      </c>
      <c r="AE931" s="241" t="str">
        <f t="shared" si="595"/>
        <v/>
      </c>
      <c r="AF931" s="241" t="str">
        <f t="shared" si="596"/>
        <v/>
      </c>
      <c r="AG931" s="241"/>
      <c r="AH931" s="242" t="str">
        <f t="shared" si="634"/>
        <v/>
      </c>
      <c r="AI931" s="242" t="str">
        <f t="shared" si="607"/>
        <v/>
      </c>
      <c r="BG931" s="245">
        <f t="shared" si="608"/>
        <v>0</v>
      </c>
      <c r="BH931" s="242">
        <f t="shared" si="609"/>
        <v>0</v>
      </c>
      <c r="BI931" s="242">
        <f t="shared" si="610"/>
        <v>0</v>
      </c>
      <c r="BJ931" s="242">
        <f t="shared" si="611"/>
        <v>0</v>
      </c>
      <c r="BK931" s="351">
        <f t="shared" si="612"/>
        <v>0</v>
      </c>
      <c r="BL931" s="246">
        <f t="shared" si="613"/>
        <v>0</v>
      </c>
      <c r="BM931" s="243">
        <f t="shared" si="614"/>
        <v>0</v>
      </c>
      <c r="BN931" s="243">
        <f t="shared" si="615"/>
        <v>0</v>
      </c>
      <c r="BO931" s="247">
        <f t="shared" si="616"/>
        <v>0</v>
      </c>
      <c r="BP931" s="248">
        <f t="shared" si="617"/>
        <v>0</v>
      </c>
      <c r="BQ931" s="243">
        <f t="shared" si="618"/>
        <v>0</v>
      </c>
      <c r="BR931" s="243">
        <f t="shared" si="619"/>
        <v>0</v>
      </c>
      <c r="BS931" s="249">
        <f t="shared" si="620"/>
        <v>0</v>
      </c>
      <c r="BT931" s="255" t="str">
        <f t="shared" si="633"/>
        <v/>
      </c>
      <c r="BU931" s="350">
        <f t="shared" si="621"/>
        <v>0</v>
      </c>
      <c r="BV931" s="350">
        <f t="shared" si="622"/>
        <v>0</v>
      </c>
      <c r="BW931" s="350">
        <f t="shared" si="623"/>
        <v>0</v>
      </c>
      <c r="BX931" s="353">
        <f t="shared" si="624"/>
        <v>0</v>
      </c>
      <c r="BY931" s="246">
        <f t="shared" si="625"/>
        <v>0</v>
      </c>
      <c r="BZ931" s="243">
        <f t="shared" si="626"/>
        <v>0</v>
      </c>
      <c r="CA931" s="243">
        <f t="shared" si="627"/>
        <v>0</v>
      </c>
      <c r="CB931" s="247">
        <f t="shared" si="628"/>
        <v>0</v>
      </c>
      <c r="CC931" s="246">
        <f t="shared" si="629"/>
        <v>0</v>
      </c>
      <c r="CD931" s="243">
        <f t="shared" si="630"/>
        <v>0</v>
      </c>
      <c r="CE931" s="243">
        <f t="shared" si="631"/>
        <v>0</v>
      </c>
      <c r="CF931" s="243">
        <f t="shared" si="632"/>
        <v>0</v>
      </c>
    </row>
    <row r="932" spans="1:84" ht="20.100000000000001" customHeight="1" x14ac:dyDescent="0.15">
      <c r="A932" s="252">
        <f>IF(A931="",ROW()-3-COUNTBLANK($A$4:$A931),A931+1)</f>
        <v>929</v>
      </c>
      <c r="B932" s="253">
        <f>IF(A932="","",IF(B931="",ROW()-3-COUNTBLANK($B$4:$B931),B931+1))</f>
        <v>929</v>
      </c>
      <c r="C932" s="239" t="str">
        <f t="shared" si="597"/>
        <v>S</v>
      </c>
      <c r="D932" s="240"/>
      <c r="E932" s="241" t="str">
        <f>IF(D932="","",COUNTIF($D$4:D932,D932))</f>
        <v/>
      </c>
      <c r="F932" s="310" t="str">
        <f>IF(D932="","",VLOOKUP(D932,'様式A-2'!$B$10:$E$434,4,0))</f>
        <v/>
      </c>
      <c r="G932" s="241"/>
      <c r="H932" s="241"/>
      <c r="I932" s="241"/>
      <c r="J932" s="241"/>
      <c r="K932" s="241"/>
      <c r="L932" s="346"/>
      <c r="M932" s="346"/>
      <c r="N932" s="346"/>
      <c r="O932" s="346"/>
      <c r="P932" s="388"/>
      <c r="Q932" s="242">
        <f t="shared" si="598"/>
        <v>0</v>
      </c>
      <c r="R932" s="243">
        <f t="shared" si="599"/>
        <v>0</v>
      </c>
      <c r="S932" s="243" t="str">
        <f t="shared" si="600"/>
        <v/>
      </c>
      <c r="T932" s="241"/>
      <c r="U932" s="241" t="str">
        <f t="shared" si="601"/>
        <v/>
      </c>
      <c r="V932" s="241" t="str">
        <f t="shared" si="635"/>
        <v/>
      </c>
      <c r="W932" s="241"/>
      <c r="X932" s="241"/>
      <c r="Y932" s="241" t="str">
        <f t="shared" si="602"/>
        <v/>
      </c>
      <c r="Z932" s="241" t="str">
        <f t="shared" si="603"/>
        <v/>
      </c>
      <c r="AA932" s="241" t="str">
        <f t="shared" si="594"/>
        <v/>
      </c>
      <c r="AB932" s="241" t="str">
        <f t="shared" si="604"/>
        <v/>
      </c>
      <c r="AC932" s="241" t="str">
        <f t="shared" si="605"/>
        <v/>
      </c>
      <c r="AD932" s="241" t="str">
        <f t="shared" si="606"/>
        <v/>
      </c>
      <c r="AE932" s="241" t="str">
        <f t="shared" si="595"/>
        <v/>
      </c>
      <c r="AF932" s="241" t="str">
        <f t="shared" si="596"/>
        <v/>
      </c>
      <c r="AG932" s="241"/>
      <c r="AH932" s="242" t="str">
        <f t="shared" si="634"/>
        <v/>
      </c>
      <c r="AI932" s="242" t="str">
        <f t="shared" si="607"/>
        <v/>
      </c>
      <c r="BG932" s="245">
        <f t="shared" si="608"/>
        <v>0</v>
      </c>
      <c r="BH932" s="242">
        <f t="shared" si="609"/>
        <v>0</v>
      </c>
      <c r="BI932" s="242">
        <f t="shared" si="610"/>
        <v>0</v>
      </c>
      <c r="BJ932" s="242">
        <f t="shared" si="611"/>
        <v>0</v>
      </c>
      <c r="BK932" s="351">
        <f t="shared" si="612"/>
        <v>0</v>
      </c>
      <c r="BL932" s="246">
        <f t="shared" si="613"/>
        <v>0</v>
      </c>
      <c r="BM932" s="243">
        <f t="shared" si="614"/>
        <v>0</v>
      </c>
      <c r="BN932" s="243">
        <f t="shared" si="615"/>
        <v>0</v>
      </c>
      <c r="BO932" s="247">
        <f t="shared" si="616"/>
        <v>0</v>
      </c>
      <c r="BP932" s="248">
        <f t="shared" si="617"/>
        <v>0</v>
      </c>
      <c r="BQ932" s="243">
        <f t="shared" si="618"/>
        <v>0</v>
      </c>
      <c r="BR932" s="243">
        <f t="shared" si="619"/>
        <v>0</v>
      </c>
      <c r="BS932" s="249">
        <f t="shared" si="620"/>
        <v>0</v>
      </c>
      <c r="BT932" s="255" t="str">
        <f t="shared" si="633"/>
        <v/>
      </c>
      <c r="BU932" s="350">
        <f t="shared" si="621"/>
        <v>0</v>
      </c>
      <c r="BV932" s="350">
        <f t="shared" si="622"/>
        <v>0</v>
      </c>
      <c r="BW932" s="350">
        <f t="shared" si="623"/>
        <v>0</v>
      </c>
      <c r="BX932" s="353">
        <f t="shared" si="624"/>
        <v>0</v>
      </c>
      <c r="BY932" s="246">
        <f t="shared" si="625"/>
        <v>0</v>
      </c>
      <c r="BZ932" s="243">
        <f t="shared" si="626"/>
        <v>0</v>
      </c>
      <c r="CA932" s="243">
        <f t="shared" si="627"/>
        <v>0</v>
      </c>
      <c r="CB932" s="247">
        <f t="shared" si="628"/>
        <v>0</v>
      </c>
      <c r="CC932" s="246">
        <f t="shared" si="629"/>
        <v>0</v>
      </c>
      <c r="CD932" s="243">
        <f t="shared" si="630"/>
        <v>0</v>
      </c>
      <c r="CE932" s="243">
        <f t="shared" si="631"/>
        <v>0</v>
      </c>
      <c r="CF932" s="243">
        <f t="shared" si="632"/>
        <v>0</v>
      </c>
    </row>
    <row r="933" spans="1:84" ht="20.100000000000001" customHeight="1" x14ac:dyDescent="0.15">
      <c r="A933" s="252">
        <f>IF(A932="",ROW()-3-COUNTBLANK($A$4:$A932),A932+1)</f>
        <v>930</v>
      </c>
      <c r="B933" s="253">
        <f>IF(A933="","",IF(B932="",ROW()-3-COUNTBLANK($B$4:$B932),B932+1))</f>
        <v>930</v>
      </c>
      <c r="C933" s="239" t="str">
        <f t="shared" si="597"/>
        <v>S</v>
      </c>
      <c r="D933" s="240"/>
      <c r="E933" s="241" t="str">
        <f>IF(D933="","",COUNTIF($D$4:D933,D933))</f>
        <v/>
      </c>
      <c r="F933" s="310" t="str">
        <f>IF(D933="","",VLOOKUP(D933,'様式A-2'!$B$10:$E$434,4,0))</f>
        <v/>
      </c>
      <c r="G933" s="241"/>
      <c r="H933" s="241"/>
      <c r="I933" s="241"/>
      <c r="J933" s="241"/>
      <c r="K933" s="241"/>
      <c r="L933" s="346"/>
      <c r="M933" s="346"/>
      <c r="N933" s="346"/>
      <c r="O933" s="346"/>
      <c r="P933" s="388"/>
      <c r="Q933" s="242">
        <f t="shared" si="598"/>
        <v>0</v>
      </c>
      <c r="R933" s="243">
        <f t="shared" si="599"/>
        <v>0</v>
      </c>
      <c r="S933" s="243" t="str">
        <f t="shared" si="600"/>
        <v/>
      </c>
      <c r="T933" s="241"/>
      <c r="U933" s="241" t="str">
        <f t="shared" si="601"/>
        <v/>
      </c>
      <c r="V933" s="241" t="str">
        <f t="shared" si="635"/>
        <v/>
      </c>
      <c r="W933" s="241"/>
      <c r="X933" s="241"/>
      <c r="Y933" s="241" t="str">
        <f t="shared" si="602"/>
        <v/>
      </c>
      <c r="Z933" s="241" t="str">
        <f t="shared" si="603"/>
        <v/>
      </c>
      <c r="AA933" s="241" t="str">
        <f t="shared" si="594"/>
        <v/>
      </c>
      <c r="AB933" s="241" t="str">
        <f t="shared" si="604"/>
        <v/>
      </c>
      <c r="AC933" s="241" t="str">
        <f t="shared" si="605"/>
        <v/>
      </c>
      <c r="AD933" s="241" t="str">
        <f t="shared" si="606"/>
        <v/>
      </c>
      <c r="AE933" s="241" t="str">
        <f t="shared" si="595"/>
        <v/>
      </c>
      <c r="AF933" s="241" t="str">
        <f t="shared" si="596"/>
        <v/>
      </c>
      <c r="AG933" s="241"/>
      <c r="AH933" s="242" t="str">
        <f t="shared" si="634"/>
        <v/>
      </c>
      <c r="AI933" s="242" t="str">
        <f t="shared" si="607"/>
        <v/>
      </c>
      <c r="BG933" s="245">
        <f t="shared" si="608"/>
        <v>0</v>
      </c>
      <c r="BH933" s="242">
        <f t="shared" si="609"/>
        <v>0</v>
      </c>
      <c r="BI933" s="242">
        <f t="shared" si="610"/>
        <v>0</v>
      </c>
      <c r="BJ933" s="242">
        <f t="shared" si="611"/>
        <v>0</v>
      </c>
      <c r="BK933" s="351">
        <f t="shared" si="612"/>
        <v>0</v>
      </c>
      <c r="BL933" s="246">
        <f t="shared" si="613"/>
        <v>0</v>
      </c>
      <c r="BM933" s="243">
        <f t="shared" si="614"/>
        <v>0</v>
      </c>
      <c r="BN933" s="243">
        <f t="shared" si="615"/>
        <v>0</v>
      </c>
      <c r="BO933" s="247">
        <f t="shared" si="616"/>
        <v>0</v>
      </c>
      <c r="BP933" s="248">
        <f t="shared" si="617"/>
        <v>0</v>
      </c>
      <c r="BQ933" s="243">
        <f t="shared" si="618"/>
        <v>0</v>
      </c>
      <c r="BR933" s="243">
        <f t="shared" si="619"/>
        <v>0</v>
      </c>
      <c r="BS933" s="249">
        <f t="shared" si="620"/>
        <v>0</v>
      </c>
      <c r="BT933" s="255" t="str">
        <f t="shared" si="633"/>
        <v/>
      </c>
      <c r="BU933" s="350">
        <f t="shared" si="621"/>
        <v>0</v>
      </c>
      <c r="BV933" s="350">
        <f t="shared" si="622"/>
        <v>0</v>
      </c>
      <c r="BW933" s="350">
        <f t="shared" si="623"/>
        <v>0</v>
      </c>
      <c r="BX933" s="353">
        <f t="shared" si="624"/>
        <v>0</v>
      </c>
      <c r="BY933" s="246">
        <f t="shared" si="625"/>
        <v>0</v>
      </c>
      <c r="BZ933" s="243">
        <f t="shared" si="626"/>
        <v>0</v>
      </c>
      <c r="CA933" s="243">
        <f t="shared" si="627"/>
        <v>0</v>
      </c>
      <c r="CB933" s="247">
        <f t="shared" si="628"/>
        <v>0</v>
      </c>
      <c r="CC933" s="246">
        <f t="shared" si="629"/>
        <v>0</v>
      </c>
      <c r="CD933" s="243">
        <f t="shared" si="630"/>
        <v>0</v>
      </c>
      <c r="CE933" s="243">
        <f t="shared" si="631"/>
        <v>0</v>
      </c>
      <c r="CF933" s="243">
        <f t="shared" si="632"/>
        <v>0</v>
      </c>
    </row>
    <row r="934" spans="1:84" ht="20.100000000000001" customHeight="1" x14ac:dyDescent="0.15">
      <c r="A934" s="252">
        <f>IF(A933="",ROW()-3-COUNTBLANK($A$4:$A933),A933+1)</f>
        <v>931</v>
      </c>
      <c r="B934" s="253">
        <f>IF(A934="","",IF(B933="",ROW()-3-COUNTBLANK($B$4:$B933),B933+1))</f>
        <v>931</v>
      </c>
      <c r="C934" s="239" t="str">
        <f t="shared" si="597"/>
        <v>S</v>
      </c>
      <c r="D934" s="240"/>
      <c r="E934" s="241" t="str">
        <f>IF(D934="","",COUNTIF($D$4:D934,D934))</f>
        <v/>
      </c>
      <c r="F934" s="310" t="str">
        <f>IF(D934="","",VLOOKUP(D934,'様式A-2'!$B$10:$E$434,4,0))</f>
        <v/>
      </c>
      <c r="G934" s="241"/>
      <c r="H934" s="241"/>
      <c r="I934" s="241"/>
      <c r="J934" s="241"/>
      <c r="K934" s="241"/>
      <c r="L934" s="346"/>
      <c r="M934" s="346"/>
      <c r="N934" s="346"/>
      <c r="O934" s="346"/>
      <c r="P934" s="388"/>
      <c r="Q934" s="242">
        <f t="shared" si="598"/>
        <v>0</v>
      </c>
      <c r="R934" s="243">
        <f t="shared" si="599"/>
        <v>0</v>
      </c>
      <c r="S934" s="243" t="str">
        <f t="shared" si="600"/>
        <v/>
      </c>
      <c r="T934" s="241"/>
      <c r="U934" s="241" t="str">
        <f t="shared" si="601"/>
        <v/>
      </c>
      <c r="V934" s="241" t="str">
        <f t="shared" si="635"/>
        <v/>
      </c>
      <c r="W934" s="241"/>
      <c r="X934" s="241"/>
      <c r="Y934" s="241" t="str">
        <f t="shared" si="602"/>
        <v/>
      </c>
      <c r="Z934" s="241" t="str">
        <f t="shared" si="603"/>
        <v/>
      </c>
      <c r="AA934" s="241" t="str">
        <f t="shared" si="594"/>
        <v/>
      </c>
      <c r="AB934" s="241" t="str">
        <f t="shared" si="604"/>
        <v/>
      </c>
      <c r="AC934" s="241" t="str">
        <f t="shared" si="605"/>
        <v/>
      </c>
      <c r="AD934" s="241" t="str">
        <f t="shared" si="606"/>
        <v/>
      </c>
      <c r="AE934" s="241" t="str">
        <f t="shared" si="595"/>
        <v/>
      </c>
      <c r="AF934" s="241" t="str">
        <f t="shared" si="596"/>
        <v/>
      </c>
      <c r="AG934" s="241"/>
      <c r="AH934" s="242" t="str">
        <f t="shared" si="634"/>
        <v/>
      </c>
      <c r="AI934" s="242" t="str">
        <f t="shared" si="607"/>
        <v/>
      </c>
      <c r="BG934" s="245">
        <f t="shared" si="608"/>
        <v>0</v>
      </c>
      <c r="BH934" s="242">
        <f t="shared" si="609"/>
        <v>0</v>
      </c>
      <c r="BI934" s="242">
        <f t="shared" si="610"/>
        <v>0</v>
      </c>
      <c r="BJ934" s="242">
        <f t="shared" si="611"/>
        <v>0</v>
      </c>
      <c r="BK934" s="351">
        <f t="shared" si="612"/>
        <v>0</v>
      </c>
      <c r="BL934" s="246">
        <f t="shared" si="613"/>
        <v>0</v>
      </c>
      <c r="BM934" s="243">
        <f t="shared" si="614"/>
        <v>0</v>
      </c>
      <c r="BN934" s="243">
        <f t="shared" si="615"/>
        <v>0</v>
      </c>
      <c r="BO934" s="247">
        <f t="shared" si="616"/>
        <v>0</v>
      </c>
      <c r="BP934" s="248">
        <f t="shared" si="617"/>
        <v>0</v>
      </c>
      <c r="BQ934" s="243">
        <f t="shared" si="618"/>
        <v>0</v>
      </c>
      <c r="BR934" s="243">
        <f t="shared" si="619"/>
        <v>0</v>
      </c>
      <c r="BS934" s="249">
        <f t="shared" si="620"/>
        <v>0</v>
      </c>
      <c r="BT934" s="255" t="str">
        <f t="shared" si="633"/>
        <v/>
      </c>
      <c r="BU934" s="350">
        <f t="shared" si="621"/>
        <v>0</v>
      </c>
      <c r="BV934" s="350">
        <f t="shared" si="622"/>
        <v>0</v>
      </c>
      <c r="BW934" s="350">
        <f t="shared" si="623"/>
        <v>0</v>
      </c>
      <c r="BX934" s="353">
        <f t="shared" si="624"/>
        <v>0</v>
      </c>
      <c r="BY934" s="246">
        <f t="shared" si="625"/>
        <v>0</v>
      </c>
      <c r="BZ934" s="243">
        <f t="shared" si="626"/>
        <v>0</v>
      </c>
      <c r="CA934" s="243">
        <f t="shared" si="627"/>
        <v>0</v>
      </c>
      <c r="CB934" s="247">
        <f t="shared" si="628"/>
        <v>0</v>
      </c>
      <c r="CC934" s="246">
        <f t="shared" si="629"/>
        <v>0</v>
      </c>
      <c r="CD934" s="243">
        <f t="shared" si="630"/>
        <v>0</v>
      </c>
      <c r="CE934" s="243">
        <f t="shared" si="631"/>
        <v>0</v>
      </c>
      <c r="CF934" s="243">
        <f t="shared" si="632"/>
        <v>0</v>
      </c>
    </row>
    <row r="935" spans="1:84" ht="20.100000000000001" customHeight="1" x14ac:dyDescent="0.15">
      <c r="A935" s="252">
        <f>IF(A934="",ROW()-3-COUNTBLANK($A$4:$A934),A934+1)</f>
        <v>932</v>
      </c>
      <c r="B935" s="253">
        <f>IF(A935="","",IF(B934="",ROW()-3-COUNTBLANK($B$4:$B934),B934+1))</f>
        <v>932</v>
      </c>
      <c r="C935" s="239" t="str">
        <f t="shared" si="597"/>
        <v>S</v>
      </c>
      <c r="D935" s="240"/>
      <c r="E935" s="241" t="str">
        <f>IF(D935="","",COUNTIF($D$4:D935,D935))</f>
        <v/>
      </c>
      <c r="F935" s="310" t="str">
        <f>IF(D935="","",VLOOKUP(D935,'様式A-2'!$B$10:$E$434,4,0))</f>
        <v/>
      </c>
      <c r="G935" s="241"/>
      <c r="H935" s="241"/>
      <c r="I935" s="241"/>
      <c r="J935" s="241"/>
      <c r="K935" s="241"/>
      <c r="L935" s="346"/>
      <c r="M935" s="346"/>
      <c r="N935" s="346"/>
      <c r="O935" s="346"/>
      <c r="P935" s="388"/>
      <c r="Q935" s="242">
        <f t="shared" si="598"/>
        <v>0</v>
      </c>
      <c r="R935" s="243">
        <f t="shared" si="599"/>
        <v>0</v>
      </c>
      <c r="S935" s="243" t="str">
        <f t="shared" si="600"/>
        <v/>
      </c>
      <c r="T935" s="241"/>
      <c r="U935" s="241" t="str">
        <f t="shared" si="601"/>
        <v/>
      </c>
      <c r="V935" s="241" t="str">
        <f t="shared" si="635"/>
        <v/>
      </c>
      <c r="W935" s="241"/>
      <c r="X935" s="241"/>
      <c r="Y935" s="241" t="str">
        <f t="shared" si="602"/>
        <v/>
      </c>
      <c r="Z935" s="241" t="str">
        <f t="shared" si="603"/>
        <v/>
      </c>
      <c r="AA935" s="241" t="str">
        <f t="shared" si="594"/>
        <v/>
      </c>
      <c r="AB935" s="241" t="str">
        <f t="shared" si="604"/>
        <v/>
      </c>
      <c r="AC935" s="241" t="str">
        <f t="shared" si="605"/>
        <v/>
      </c>
      <c r="AD935" s="241" t="str">
        <f t="shared" si="606"/>
        <v/>
      </c>
      <c r="AE935" s="241" t="str">
        <f t="shared" si="595"/>
        <v/>
      </c>
      <c r="AF935" s="241" t="str">
        <f t="shared" si="596"/>
        <v/>
      </c>
      <c r="AG935" s="241"/>
      <c r="AH935" s="242" t="str">
        <f t="shared" si="634"/>
        <v/>
      </c>
      <c r="AI935" s="242" t="str">
        <f t="shared" si="607"/>
        <v/>
      </c>
      <c r="BG935" s="245">
        <f t="shared" si="608"/>
        <v>0</v>
      </c>
      <c r="BH935" s="242">
        <f t="shared" si="609"/>
        <v>0</v>
      </c>
      <c r="BI935" s="242">
        <f t="shared" si="610"/>
        <v>0</v>
      </c>
      <c r="BJ935" s="242">
        <f t="shared" si="611"/>
        <v>0</v>
      </c>
      <c r="BK935" s="351">
        <f t="shared" si="612"/>
        <v>0</v>
      </c>
      <c r="BL935" s="246">
        <f t="shared" si="613"/>
        <v>0</v>
      </c>
      <c r="BM935" s="243">
        <f t="shared" si="614"/>
        <v>0</v>
      </c>
      <c r="BN935" s="243">
        <f t="shared" si="615"/>
        <v>0</v>
      </c>
      <c r="BO935" s="247">
        <f t="shared" si="616"/>
        <v>0</v>
      </c>
      <c r="BP935" s="248">
        <f t="shared" si="617"/>
        <v>0</v>
      </c>
      <c r="BQ935" s="243">
        <f t="shared" si="618"/>
        <v>0</v>
      </c>
      <c r="BR935" s="243">
        <f t="shared" si="619"/>
        <v>0</v>
      </c>
      <c r="BS935" s="249">
        <f t="shared" si="620"/>
        <v>0</v>
      </c>
      <c r="BT935" s="255" t="str">
        <f t="shared" si="633"/>
        <v/>
      </c>
      <c r="BU935" s="350">
        <f t="shared" si="621"/>
        <v>0</v>
      </c>
      <c r="BV935" s="350">
        <f t="shared" si="622"/>
        <v>0</v>
      </c>
      <c r="BW935" s="350">
        <f t="shared" si="623"/>
        <v>0</v>
      </c>
      <c r="BX935" s="353">
        <f t="shared" si="624"/>
        <v>0</v>
      </c>
      <c r="BY935" s="246">
        <f t="shared" si="625"/>
        <v>0</v>
      </c>
      <c r="BZ935" s="243">
        <f t="shared" si="626"/>
        <v>0</v>
      </c>
      <c r="CA935" s="243">
        <f t="shared" si="627"/>
        <v>0</v>
      </c>
      <c r="CB935" s="247">
        <f t="shared" si="628"/>
        <v>0</v>
      </c>
      <c r="CC935" s="246">
        <f t="shared" si="629"/>
        <v>0</v>
      </c>
      <c r="CD935" s="243">
        <f t="shared" si="630"/>
        <v>0</v>
      </c>
      <c r="CE935" s="243">
        <f t="shared" si="631"/>
        <v>0</v>
      </c>
      <c r="CF935" s="243">
        <f t="shared" si="632"/>
        <v>0</v>
      </c>
    </row>
    <row r="936" spans="1:84" ht="20.100000000000001" customHeight="1" x14ac:dyDescent="0.15">
      <c r="A936" s="252">
        <f>IF(A935="",ROW()-3-COUNTBLANK($A$4:$A935),A935+1)</f>
        <v>933</v>
      </c>
      <c r="B936" s="253">
        <f>IF(A936="","",IF(B935="",ROW()-3-COUNTBLANK($B$4:$B935),B935+1))</f>
        <v>933</v>
      </c>
      <c r="C936" s="239" t="str">
        <f t="shared" si="597"/>
        <v>S</v>
      </c>
      <c r="D936" s="240"/>
      <c r="E936" s="241" t="str">
        <f>IF(D936="","",COUNTIF($D$4:D936,D936))</f>
        <v/>
      </c>
      <c r="F936" s="310" t="str">
        <f>IF(D936="","",VLOOKUP(D936,'様式A-2'!$B$10:$E$434,4,0))</f>
        <v/>
      </c>
      <c r="G936" s="241"/>
      <c r="H936" s="241"/>
      <c r="I936" s="241"/>
      <c r="J936" s="241"/>
      <c r="K936" s="241"/>
      <c r="L936" s="346"/>
      <c r="M936" s="346"/>
      <c r="N936" s="346"/>
      <c r="O936" s="346"/>
      <c r="P936" s="388"/>
      <c r="Q936" s="242">
        <f t="shared" si="598"/>
        <v>0</v>
      </c>
      <c r="R936" s="243">
        <f t="shared" si="599"/>
        <v>0</v>
      </c>
      <c r="S936" s="243" t="str">
        <f t="shared" si="600"/>
        <v/>
      </c>
      <c r="T936" s="241"/>
      <c r="U936" s="241" t="str">
        <f t="shared" si="601"/>
        <v/>
      </c>
      <c r="V936" s="241" t="str">
        <f t="shared" si="635"/>
        <v/>
      </c>
      <c r="W936" s="241"/>
      <c r="X936" s="241"/>
      <c r="Y936" s="241" t="str">
        <f t="shared" si="602"/>
        <v/>
      </c>
      <c r="Z936" s="241" t="str">
        <f t="shared" si="603"/>
        <v/>
      </c>
      <c r="AA936" s="241" t="str">
        <f t="shared" si="594"/>
        <v/>
      </c>
      <c r="AB936" s="241" t="str">
        <f t="shared" si="604"/>
        <v/>
      </c>
      <c r="AC936" s="241" t="str">
        <f t="shared" si="605"/>
        <v/>
      </c>
      <c r="AD936" s="241" t="str">
        <f t="shared" si="606"/>
        <v/>
      </c>
      <c r="AE936" s="241" t="str">
        <f t="shared" si="595"/>
        <v/>
      </c>
      <c r="AF936" s="241" t="str">
        <f t="shared" si="596"/>
        <v/>
      </c>
      <c r="AG936" s="241"/>
      <c r="AH936" s="242" t="str">
        <f t="shared" si="634"/>
        <v/>
      </c>
      <c r="AI936" s="242" t="str">
        <f t="shared" si="607"/>
        <v/>
      </c>
      <c r="BG936" s="245">
        <f t="shared" si="608"/>
        <v>0</v>
      </c>
      <c r="BH936" s="242">
        <f t="shared" si="609"/>
        <v>0</v>
      </c>
      <c r="BI936" s="242">
        <f t="shared" si="610"/>
        <v>0</v>
      </c>
      <c r="BJ936" s="242">
        <f t="shared" si="611"/>
        <v>0</v>
      </c>
      <c r="BK936" s="351">
        <f t="shared" si="612"/>
        <v>0</v>
      </c>
      <c r="BL936" s="246">
        <f t="shared" si="613"/>
        <v>0</v>
      </c>
      <c r="BM936" s="243">
        <f t="shared" si="614"/>
        <v>0</v>
      </c>
      <c r="BN936" s="243">
        <f t="shared" si="615"/>
        <v>0</v>
      </c>
      <c r="BO936" s="247">
        <f t="shared" si="616"/>
        <v>0</v>
      </c>
      <c r="BP936" s="248">
        <f t="shared" si="617"/>
        <v>0</v>
      </c>
      <c r="BQ936" s="243">
        <f t="shared" si="618"/>
        <v>0</v>
      </c>
      <c r="BR936" s="243">
        <f t="shared" si="619"/>
        <v>0</v>
      </c>
      <c r="BS936" s="249">
        <f t="shared" si="620"/>
        <v>0</v>
      </c>
      <c r="BT936" s="255" t="str">
        <f t="shared" si="633"/>
        <v/>
      </c>
      <c r="BU936" s="350">
        <f t="shared" si="621"/>
        <v>0</v>
      </c>
      <c r="BV936" s="350">
        <f t="shared" si="622"/>
        <v>0</v>
      </c>
      <c r="BW936" s="350">
        <f t="shared" si="623"/>
        <v>0</v>
      </c>
      <c r="BX936" s="353">
        <f t="shared" si="624"/>
        <v>0</v>
      </c>
      <c r="BY936" s="246">
        <f t="shared" si="625"/>
        <v>0</v>
      </c>
      <c r="BZ936" s="243">
        <f t="shared" si="626"/>
        <v>0</v>
      </c>
      <c r="CA936" s="243">
        <f t="shared" si="627"/>
        <v>0</v>
      </c>
      <c r="CB936" s="247">
        <f t="shared" si="628"/>
        <v>0</v>
      </c>
      <c r="CC936" s="246">
        <f t="shared" si="629"/>
        <v>0</v>
      </c>
      <c r="CD936" s="243">
        <f t="shared" si="630"/>
        <v>0</v>
      </c>
      <c r="CE936" s="243">
        <f t="shared" si="631"/>
        <v>0</v>
      </c>
      <c r="CF936" s="243">
        <f t="shared" si="632"/>
        <v>0</v>
      </c>
    </row>
    <row r="937" spans="1:84" ht="20.100000000000001" customHeight="1" x14ac:dyDescent="0.15">
      <c r="A937" s="252">
        <f>IF(A936="",ROW()-3-COUNTBLANK($A$4:$A936),A936+1)</f>
        <v>934</v>
      </c>
      <c r="B937" s="253">
        <f>IF(A937="","",IF(B936="",ROW()-3-COUNTBLANK($B$4:$B936),B936+1))</f>
        <v>934</v>
      </c>
      <c r="C937" s="239" t="str">
        <f t="shared" si="597"/>
        <v>S</v>
      </c>
      <c r="D937" s="240"/>
      <c r="E937" s="241" t="str">
        <f>IF(D937="","",COUNTIF($D$4:D937,D937))</f>
        <v/>
      </c>
      <c r="F937" s="310" t="str">
        <f>IF(D937="","",VLOOKUP(D937,'様式A-2'!$B$10:$E$434,4,0))</f>
        <v/>
      </c>
      <c r="G937" s="241"/>
      <c r="H937" s="241"/>
      <c r="I937" s="241"/>
      <c r="J937" s="241"/>
      <c r="K937" s="241"/>
      <c r="L937" s="346"/>
      <c r="M937" s="346"/>
      <c r="N937" s="346"/>
      <c r="O937" s="346"/>
      <c r="P937" s="388"/>
      <c r="Q937" s="242">
        <f t="shared" si="598"/>
        <v>0</v>
      </c>
      <c r="R937" s="243">
        <f t="shared" si="599"/>
        <v>0</v>
      </c>
      <c r="S937" s="243" t="str">
        <f t="shared" si="600"/>
        <v/>
      </c>
      <c r="T937" s="241"/>
      <c r="U937" s="241" t="str">
        <f t="shared" si="601"/>
        <v/>
      </c>
      <c r="V937" s="241" t="str">
        <f t="shared" si="635"/>
        <v/>
      </c>
      <c r="W937" s="241"/>
      <c r="X937" s="241"/>
      <c r="Y937" s="241" t="str">
        <f t="shared" si="602"/>
        <v/>
      </c>
      <c r="Z937" s="241" t="str">
        <f t="shared" si="603"/>
        <v/>
      </c>
      <c r="AA937" s="241" t="str">
        <f t="shared" si="594"/>
        <v/>
      </c>
      <c r="AB937" s="241" t="str">
        <f t="shared" si="604"/>
        <v/>
      </c>
      <c r="AC937" s="241" t="str">
        <f t="shared" si="605"/>
        <v/>
      </c>
      <c r="AD937" s="241" t="str">
        <f t="shared" si="606"/>
        <v/>
      </c>
      <c r="AE937" s="241" t="str">
        <f t="shared" si="595"/>
        <v/>
      </c>
      <c r="AF937" s="241" t="str">
        <f t="shared" si="596"/>
        <v/>
      </c>
      <c r="AG937" s="241"/>
      <c r="AH937" s="242" t="str">
        <f t="shared" si="634"/>
        <v/>
      </c>
      <c r="AI937" s="242" t="str">
        <f t="shared" si="607"/>
        <v/>
      </c>
      <c r="BG937" s="245">
        <f t="shared" si="608"/>
        <v>0</v>
      </c>
      <c r="BH937" s="242">
        <f t="shared" si="609"/>
        <v>0</v>
      </c>
      <c r="BI937" s="242">
        <f t="shared" si="610"/>
        <v>0</v>
      </c>
      <c r="BJ937" s="242">
        <f t="shared" si="611"/>
        <v>0</v>
      </c>
      <c r="BK937" s="351">
        <f t="shared" si="612"/>
        <v>0</v>
      </c>
      <c r="BL937" s="246">
        <f t="shared" si="613"/>
        <v>0</v>
      </c>
      <c r="BM937" s="243">
        <f t="shared" si="614"/>
        <v>0</v>
      </c>
      <c r="BN937" s="243">
        <f t="shared" si="615"/>
        <v>0</v>
      </c>
      <c r="BO937" s="247">
        <f t="shared" si="616"/>
        <v>0</v>
      </c>
      <c r="BP937" s="248">
        <f t="shared" si="617"/>
        <v>0</v>
      </c>
      <c r="BQ937" s="243">
        <f t="shared" si="618"/>
        <v>0</v>
      </c>
      <c r="BR937" s="243">
        <f t="shared" si="619"/>
        <v>0</v>
      </c>
      <c r="BS937" s="249">
        <f t="shared" si="620"/>
        <v>0</v>
      </c>
      <c r="BT937" s="255" t="str">
        <f t="shared" si="633"/>
        <v/>
      </c>
      <c r="BU937" s="350">
        <f t="shared" si="621"/>
        <v>0</v>
      </c>
      <c r="BV937" s="350">
        <f t="shared" si="622"/>
        <v>0</v>
      </c>
      <c r="BW937" s="350">
        <f t="shared" si="623"/>
        <v>0</v>
      </c>
      <c r="BX937" s="353">
        <f t="shared" si="624"/>
        <v>0</v>
      </c>
      <c r="BY937" s="246">
        <f t="shared" si="625"/>
        <v>0</v>
      </c>
      <c r="BZ937" s="243">
        <f t="shared" si="626"/>
        <v>0</v>
      </c>
      <c r="CA937" s="243">
        <f t="shared" si="627"/>
        <v>0</v>
      </c>
      <c r="CB937" s="247">
        <f t="shared" si="628"/>
        <v>0</v>
      </c>
      <c r="CC937" s="246">
        <f t="shared" si="629"/>
        <v>0</v>
      </c>
      <c r="CD937" s="243">
        <f t="shared" si="630"/>
        <v>0</v>
      </c>
      <c r="CE937" s="243">
        <f t="shared" si="631"/>
        <v>0</v>
      </c>
      <c r="CF937" s="243">
        <f t="shared" si="632"/>
        <v>0</v>
      </c>
    </row>
    <row r="938" spans="1:84" ht="20.100000000000001" customHeight="1" x14ac:dyDescent="0.15">
      <c r="A938" s="252">
        <f>IF(A937="",ROW()-3-COUNTBLANK($A$4:$A937),A937+1)</f>
        <v>935</v>
      </c>
      <c r="B938" s="253">
        <f>IF(A938="","",IF(B937="",ROW()-3-COUNTBLANK($B$4:$B937),B937+1))</f>
        <v>935</v>
      </c>
      <c r="C938" s="239" t="str">
        <f t="shared" si="597"/>
        <v>S</v>
      </c>
      <c r="D938" s="240"/>
      <c r="E938" s="241" t="str">
        <f>IF(D938="","",COUNTIF($D$4:D938,D938))</f>
        <v/>
      </c>
      <c r="F938" s="310" t="str">
        <f>IF(D938="","",VLOOKUP(D938,'様式A-2'!$B$10:$E$434,4,0))</f>
        <v/>
      </c>
      <c r="G938" s="241"/>
      <c r="H938" s="241"/>
      <c r="I938" s="241"/>
      <c r="J938" s="241"/>
      <c r="K938" s="241"/>
      <c r="L938" s="346"/>
      <c r="M938" s="346"/>
      <c r="N938" s="346"/>
      <c r="O938" s="346"/>
      <c r="P938" s="388"/>
      <c r="Q938" s="242">
        <f t="shared" si="598"/>
        <v>0</v>
      </c>
      <c r="R938" s="243">
        <f t="shared" si="599"/>
        <v>0</v>
      </c>
      <c r="S938" s="243" t="str">
        <f t="shared" si="600"/>
        <v/>
      </c>
      <c r="T938" s="241"/>
      <c r="U938" s="241" t="str">
        <f t="shared" si="601"/>
        <v/>
      </c>
      <c r="V938" s="241" t="str">
        <f t="shared" si="635"/>
        <v/>
      </c>
      <c r="W938" s="241"/>
      <c r="X938" s="241"/>
      <c r="Y938" s="241" t="str">
        <f t="shared" si="602"/>
        <v/>
      </c>
      <c r="Z938" s="241" t="str">
        <f t="shared" si="603"/>
        <v/>
      </c>
      <c r="AA938" s="241" t="str">
        <f t="shared" si="594"/>
        <v/>
      </c>
      <c r="AB938" s="241" t="str">
        <f t="shared" si="604"/>
        <v/>
      </c>
      <c r="AC938" s="241" t="str">
        <f t="shared" si="605"/>
        <v/>
      </c>
      <c r="AD938" s="241" t="str">
        <f t="shared" si="606"/>
        <v/>
      </c>
      <c r="AE938" s="241" t="str">
        <f t="shared" si="595"/>
        <v/>
      </c>
      <c r="AF938" s="241" t="str">
        <f t="shared" si="596"/>
        <v/>
      </c>
      <c r="AG938" s="241"/>
      <c r="AH938" s="242" t="str">
        <f t="shared" si="634"/>
        <v/>
      </c>
      <c r="AI938" s="242" t="str">
        <f t="shared" si="607"/>
        <v/>
      </c>
      <c r="BG938" s="245">
        <f t="shared" si="608"/>
        <v>0</v>
      </c>
      <c r="BH938" s="242">
        <f t="shared" si="609"/>
        <v>0</v>
      </c>
      <c r="BI938" s="242">
        <f t="shared" si="610"/>
        <v>0</v>
      </c>
      <c r="BJ938" s="242">
        <f t="shared" si="611"/>
        <v>0</v>
      </c>
      <c r="BK938" s="351">
        <f t="shared" si="612"/>
        <v>0</v>
      </c>
      <c r="BL938" s="246">
        <f t="shared" si="613"/>
        <v>0</v>
      </c>
      <c r="BM938" s="243">
        <f t="shared" si="614"/>
        <v>0</v>
      </c>
      <c r="BN938" s="243">
        <f t="shared" si="615"/>
        <v>0</v>
      </c>
      <c r="BO938" s="247">
        <f t="shared" si="616"/>
        <v>0</v>
      </c>
      <c r="BP938" s="248">
        <f t="shared" si="617"/>
        <v>0</v>
      </c>
      <c r="BQ938" s="243">
        <f t="shared" si="618"/>
        <v>0</v>
      </c>
      <c r="BR938" s="243">
        <f t="shared" si="619"/>
        <v>0</v>
      </c>
      <c r="BS938" s="249">
        <f t="shared" si="620"/>
        <v>0</v>
      </c>
      <c r="BT938" s="255" t="str">
        <f t="shared" si="633"/>
        <v/>
      </c>
      <c r="BU938" s="350">
        <f t="shared" si="621"/>
        <v>0</v>
      </c>
      <c r="BV938" s="350">
        <f t="shared" si="622"/>
        <v>0</v>
      </c>
      <c r="BW938" s="350">
        <f t="shared" si="623"/>
        <v>0</v>
      </c>
      <c r="BX938" s="353">
        <f t="shared" si="624"/>
        <v>0</v>
      </c>
      <c r="BY938" s="246">
        <f t="shared" si="625"/>
        <v>0</v>
      </c>
      <c r="BZ938" s="243">
        <f t="shared" si="626"/>
        <v>0</v>
      </c>
      <c r="CA938" s="243">
        <f t="shared" si="627"/>
        <v>0</v>
      </c>
      <c r="CB938" s="247">
        <f t="shared" si="628"/>
        <v>0</v>
      </c>
      <c r="CC938" s="246">
        <f t="shared" si="629"/>
        <v>0</v>
      </c>
      <c r="CD938" s="243">
        <f t="shared" si="630"/>
        <v>0</v>
      </c>
      <c r="CE938" s="243">
        <f t="shared" si="631"/>
        <v>0</v>
      </c>
      <c r="CF938" s="243">
        <f t="shared" si="632"/>
        <v>0</v>
      </c>
    </row>
    <row r="939" spans="1:84" ht="20.100000000000001" customHeight="1" x14ac:dyDescent="0.15">
      <c r="A939" s="252">
        <f>IF(A938="",ROW()-3-COUNTBLANK($A$4:$A938),A938+1)</f>
        <v>936</v>
      </c>
      <c r="B939" s="253">
        <f>IF(A939="","",IF(B938="",ROW()-3-COUNTBLANK($B$4:$B938),B938+1))</f>
        <v>936</v>
      </c>
      <c r="C939" s="239" t="str">
        <f t="shared" si="597"/>
        <v>S</v>
      </c>
      <c r="D939" s="240"/>
      <c r="E939" s="241" t="str">
        <f>IF(D939="","",COUNTIF($D$4:D939,D939))</f>
        <v/>
      </c>
      <c r="F939" s="310" t="str">
        <f>IF(D939="","",VLOOKUP(D939,'様式A-2'!$B$10:$E$434,4,0))</f>
        <v/>
      </c>
      <c r="G939" s="241"/>
      <c r="H939" s="241"/>
      <c r="I939" s="241"/>
      <c r="J939" s="241"/>
      <c r="K939" s="241"/>
      <c r="L939" s="346"/>
      <c r="M939" s="346"/>
      <c r="N939" s="346"/>
      <c r="O939" s="346"/>
      <c r="P939" s="388"/>
      <c r="Q939" s="242">
        <f t="shared" si="598"/>
        <v>0</v>
      </c>
      <c r="R939" s="243">
        <f t="shared" si="599"/>
        <v>0</v>
      </c>
      <c r="S939" s="243" t="str">
        <f t="shared" si="600"/>
        <v/>
      </c>
      <c r="T939" s="241"/>
      <c r="U939" s="241" t="str">
        <f t="shared" si="601"/>
        <v/>
      </c>
      <c r="V939" s="241" t="str">
        <f t="shared" si="635"/>
        <v/>
      </c>
      <c r="W939" s="241"/>
      <c r="X939" s="241"/>
      <c r="Y939" s="241" t="str">
        <f t="shared" si="602"/>
        <v/>
      </c>
      <c r="Z939" s="241" t="str">
        <f t="shared" si="603"/>
        <v/>
      </c>
      <c r="AA939" s="241" t="str">
        <f t="shared" si="594"/>
        <v/>
      </c>
      <c r="AB939" s="241" t="str">
        <f t="shared" si="604"/>
        <v/>
      </c>
      <c r="AC939" s="241" t="str">
        <f t="shared" si="605"/>
        <v/>
      </c>
      <c r="AD939" s="241" t="str">
        <f t="shared" si="606"/>
        <v/>
      </c>
      <c r="AE939" s="241" t="str">
        <f t="shared" si="595"/>
        <v/>
      </c>
      <c r="AF939" s="241" t="str">
        <f t="shared" si="596"/>
        <v/>
      </c>
      <c r="AG939" s="241"/>
      <c r="AH939" s="242" t="str">
        <f t="shared" si="634"/>
        <v/>
      </c>
      <c r="AI939" s="242" t="str">
        <f t="shared" si="607"/>
        <v/>
      </c>
      <c r="BG939" s="245">
        <f t="shared" si="608"/>
        <v>0</v>
      </c>
      <c r="BH939" s="242">
        <f t="shared" si="609"/>
        <v>0</v>
      </c>
      <c r="BI939" s="242">
        <f t="shared" si="610"/>
        <v>0</v>
      </c>
      <c r="BJ939" s="242">
        <f t="shared" si="611"/>
        <v>0</v>
      </c>
      <c r="BK939" s="351">
        <f t="shared" si="612"/>
        <v>0</v>
      </c>
      <c r="BL939" s="246">
        <f t="shared" si="613"/>
        <v>0</v>
      </c>
      <c r="BM939" s="243">
        <f t="shared" si="614"/>
        <v>0</v>
      </c>
      <c r="BN939" s="243">
        <f t="shared" si="615"/>
        <v>0</v>
      </c>
      <c r="BO939" s="247">
        <f t="shared" si="616"/>
        <v>0</v>
      </c>
      <c r="BP939" s="248">
        <f t="shared" si="617"/>
        <v>0</v>
      </c>
      <c r="BQ939" s="243">
        <f t="shared" si="618"/>
        <v>0</v>
      </c>
      <c r="BR939" s="243">
        <f t="shared" si="619"/>
        <v>0</v>
      </c>
      <c r="BS939" s="249">
        <f t="shared" si="620"/>
        <v>0</v>
      </c>
      <c r="BT939" s="255" t="str">
        <f t="shared" si="633"/>
        <v/>
      </c>
      <c r="BU939" s="350">
        <f t="shared" si="621"/>
        <v>0</v>
      </c>
      <c r="BV939" s="350">
        <f t="shared" si="622"/>
        <v>0</v>
      </c>
      <c r="BW939" s="350">
        <f t="shared" si="623"/>
        <v>0</v>
      </c>
      <c r="BX939" s="353">
        <f t="shared" si="624"/>
        <v>0</v>
      </c>
      <c r="BY939" s="246">
        <f t="shared" si="625"/>
        <v>0</v>
      </c>
      <c r="BZ939" s="243">
        <f t="shared" si="626"/>
        <v>0</v>
      </c>
      <c r="CA939" s="243">
        <f t="shared" si="627"/>
        <v>0</v>
      </c>
      <c r="CB939" s="247">
        <f t="shared" si="628"/>
        <v>0</v>
      </c>
      <c r="CC939" s="246">
        <f t="shared" si="629"/>
        <v>0</v>
      </c>
      <c r="CD939" s="243">
        <f t="shared" si="630"/>
        <v>0</v>
      </c>
      <c r="CE939" s="243">
        <f t="shared" si="631"/>
        <v>0</v>
      </c>
      <c r="CF939" s="243">
        <f t="shared" si="632"/>
        <v>0</v>
      </c>
    </row>
    <row r="940" spans="1:84" ht="20.100000000000001" customHeight="1" x14ac:dyDescent="0.15">
      <c r="A940" s="252">
        <f>IF(A939="",ROW()-3-COUNTBLANK($A$4:$A939),A939+1)</f>
        <v>937</v>
      </c>
      <c r="B940" s="253">
        <f>IF(A940="","",IF(B939="",ROW()-3-COUNTBLANK($B$4:$B939),B939+1))</f>
        <v>937</v>
      </c>
      <c r="C940" s="239" t="str">
        <f t="shared" si="597"/>
        <v>S</v>
      </c>
      <c r="D940" s="240"/>
      <c r="E940" s="241" t="str">
        <f>IF(D940="","",COUNTIF($D$4:D940,D940))</f>
        <v/>
      </c>
      <c r="F940" s="310" t="str">
        <f>IF(D940="","",VLOOKUP(D940,'様式A-2'!$B$10:$E$434,4,0))</f>
        <v/>
      </c>
      <c r="G940" s="241"/>
      <c r="H940" s="241"/>
      <c r="I940" s="241"/>
      <c r="J940" s="241"/>
      <c r="K940" s="241"/>
      <c r="L940" s="346"/>
      <c r="M940" s="346"/>
      <c r="N940" s="346"/>
      <c r="O940" s="346"/>
      <c r="P940" s="388"/>
      <c r="Q940" s="242">
        <f t="shared" si="598"/>
        <v>0</v>
      </c>
      <c r="R940" s="243">
        <f t="shared" si="599"/>
        <v>0</v>
      </c>
      <c r="S940" s="243" t="str">
        <f t="shared" si="600"/>
        <v/>
      </c>
      <c r="T940" s="241"/>
      <c r="U940" s="241" t="str">
        <f t="shared" si="601"/>
        <v/>
      </c>
      <c r="V940" s="241" t="str">
        <f t="shared" si="635"/>
        <v/>
      </c>
      <c r="W940" s="241"/>
      <c r="X940" s="241"/>
      <c r="Y940" s="241" t="str">
        <f t="shared" si="602"/>
        <v/>
      </c>
      <c r="Z940" s="241" t="str">
        <f t="shared" si="603"/>
        <v/>
      </c>
      <c r="AA940" s="241" t="str">
        <f t="shared" si="594"/>
        <v/>
      </c>
      <c r="AB940" s="241" t="str">
        <f t="shared" si="604"/>
        <v/>
      </c>
      <c r="AC940" s="241" t="str">
        <f t="shared" si="605"/>
        <v/>
      </c>
      <c r="AD940" s="241" t="str">
        <f t="shared" si="606"/>
        <v/>
      </c>
      <c r="AE940" s="241" t="str">
        <f t="shared" si="595"/>
        <v/>
      </c>
      <c r="AF940" s="241" t="str">
        <f t="shared" si="596"/>
        <v/>
      </c>
      <c r="AG940" s="241"/>
      <c r="AH940" s="242" t="str">
        <f t="shared" si="634"/>
        <v/>
      </c>
      <c r="AI940" s="242" t="str">
        <f t="shared" si="607"/>
        <v/>
      </c>
      <c r="BG940" s="245">
        <f t="shared" si="608"/>
        <v>0</v>
      </c>
      <c r="BH940" s="242">
        <f t="shared" si="609"/>
        <v>0</v>
      </c>
      <c r="BI940" s="242">
        <f t="shared" si="610"/>
        <v>0</v>
      </c>
      <c r="BJ940" s="242">
        <f t="shared" si="611"/>
        <v>0</v>
      </c>
      <c r="BK940" s="351">
        <f t="shared" si="612"/>
        <v>0</v>
      </c>
      <c r="BL940" s="246">
        <f t="shared" si="613"/>
        <v>0</v>
      </c>
      <c r="BM940" s="243">
        <f t="shared" si="614"/>
        <v>0</v>
      </c>
      <c r="BN940" s="243">
        <f t="shared" si="615"/>
        <v>0</v>
      </c>
      <c r="BO940" s="247">
        <f t="shared" si="616"/>
        <v>0</v>
      </c>
      <c r="BP940" s="248">
        <f t="shared" si="617"/>
        <v>0</v>
      </c>
      <c r="BQ940" s="243">
        <f t="shared" si="618"/>
        <v>0</v>
      </c>
      <c r="BR940" s="243">
        <f t="shared" si="619"/>
        <v>0</v>
      </c>
      <c r="BS940" s="249">
        <f t="shared" si="620"/>
        <v>0</v>
      </c>
      <c r="BT940" s="255" t="str">
        <f t="shared" si="633"/>
        <v/>
      </c>
      <c r="BU940" s="350">
        <f t="shared" si="621"/>
        <v>0</v>
      </c>
      <c r="BV940" s="350">
        <f t="shared" si="622"/>
        <v>0</v>
      </c>
      <c r="BW940" s="350">
        <f t="shared" si="623"/>
        <v>0</v>
      </c>
      <c r="BX940" s="353">
        <f t="shared" si="624"/>
        <v>0</v>
      </c>
      <c r="BY940" s="246">
        <f t="shared" si="625"/>
        <v>0</v>
      </c>
      <c r="BZ940" s="243">
        <f t="shared" si="626"/>
        <v>0</v>
      </c>
      <c r="CA940" s="243">
        <f t="shared" si="627"/>
        <v>0</v>
      </c>
      <c r="CB940" s="247">
        <f t="shared" si="628"/>
        <v>0</v>
      </c>
      <c r="CC940" s="246">
        <f t="shared" si="629"/>
        <v>0</v>
      </c>
      <c r="CD940" s="243">
        <f t="shared" si="630"/>
        <v>0</v>
      </c>
      <c r="CE940" s="243">
        <f t="shared" si="631"/>
        <v>0</v>
      </c>
      <c r="CF940" s="243">
        <f t="shared" si="632"/>
        <v>0</v>
      </c>
    </row>
    <row r="941" spans="1:84" ht="20.100000000000001" customHeight="1" x14ac:dyDescent="0.15">
      <c r="A941" s="252">
        <f>IF(A940="",ROW()-3-COUNTBLANK($A$4:$A940),A940+1)</f>
        <v>938</v>
      </c>
      <c r="B941" s="253">
        <f>IF(A941="","",IF(B940="",ROW()-3-COUNTBLANK($B$4:$B940),B940+1))</f>
        <v>938</v>
      </c>
      <c r="C941" s="239" t="str">
        <f t="shared" si="597"/>
        <v>S</v>
      </c>
      <c r="D941" s="240"/>
      <c r="E941" s="241" t="str">
        <f>IF(D941="","",COUNTIF($D$4:D941,D941))</f>
        <v/>
      </c>
      <c r="F941" s="310" t="str">
        <f>IF(D941="","",VLOOKUP(D941,'様式A-2'!$B$10:$E$434,4,0))</f>
        <v/>
      </c>
      <c r="G941" s="241"/>
      <c r="H941" s="241"/>
      <c r="I941" s="241"/>
      <c r="J941" s="241"/>
      <c r="K941" s="241"/>
      <c r="L941" s="346"/>
      <c r="M941" s="346"/>
      <c r="N941" s="346"/>
      <c r="O941" s="346"/>
      <c r="P941" s="388"/>
      <c r="Q941" s="242">
        <f t="shared" si="598"/>
        <v>0</v>
      </c>
      <c r="R941" s="243">
        <f t="shared" si="599"/>
        <v>0</v>
      </c>
      <c r="S941" s="243" t="str">
        <f t="shared" si="600"/>
        <v/>
      </c>
      <c r="T941" s="241"/>
      <c r="U941" s="241" t="str">
        <f t="shared" si="601"/>
        <v/>
      </c>
      <c r="V941" s="241" t="str">
        <f t="shared" si="635"/>
        <v/>
      </c>
      <c r="W941" s="241"/>
      <c r="X941" s="241"/>
      <c r="Y941" s="241" t="str">
        <f t="shared" si="602"/>
        <v/>
      </c>
      <c r="Z941" s="241" t="str">
        <f t="shared" si="603"/>
        <v/>
      </c>
      <c r="AA941" s="241" t="str">
        <f t="shared" si="594"/>
        <v/>
      </c>
      <c r="AB941" s="241" t="str">
        <f t="shared" si="604"/>
        <v/>
      </c>
      <c r="AC941" s="241" t="str">
        <f t="shared" si="605"/>
        <v/>
      </c>
      <c r="AD941" s="241" t="str">
        <f t="shared" si="606"/>
        <v/>
      </c>
      <c r="AE941" s="241" t="str">
        <f t="shared" si="595"/>
        <v/>
      </c>
      <c r="AF941" s="241" t="str">
        <f t="shared" si="596"/>
        <v/>
      </c>
      <c r="AG941" s="241"/>
      <c r="AH941" s="242" t="str">
        <f t="shared" si="634"/>
        <v/>
      </c>
      <c r="AI941" s="242" t="str">
        <f t="shared" si="607"/>
        <v/>
      </c>
      <c r="BG941" s="245">
        <f t="shared" si="608"/>
        <v>0</v>
      </c>
      <c r="BH941" s="242">
        <f t="shared" si="609"/>
        <v>0</v>
      </c>
      <c r="BI941" s="242">
        <f t="shared" si="610"/>
        <v>0</v>
      </c>
      <c r="BJ941" s="242">
        <f t="shared" si="611"/>
        <v>0</v>
      </c>
      <c r="BK941" s="351">
        <f t="shared" si="612"/>
        <v>0</v>
      </c>
      <c r="BL941" s="246">
        <f t="shared" si="613"/>
        <v>0</v>
      </c>
      <c r="BM941" s="243">
        <f t="shared" si="614"/>
        <v>0</v>
      </c>
      <c r="BN941" s="243">
        <f t="shared" si="615"/>
        <v>0</v>
      </c>
      <c r="BO941" s="247">
        <f t="shared" si="616"/>
        <v>0</v>
      </c>
      <c r="BP941" s="248">
        <f t="shared" si="617"/>
        <v>0</v>
      </c>
      <c r="BQ941" s="243">
        <f t="shared" si="618"/>
        <v>0</v>
      </c>
      <c r="BR941" s="243">
        <f t="shared" si="619"/>
        <v>0</v>
      </c>
      <c r="BS941" s="249">
        <f t="shared" si="620"/>
        <v>0</v>
      </c>
      <c r="BT941" s="255" t="str">
        <f t="shared" si="633"/>
        <v/>
      </c>
      <c r="BU941" s="350">
        <f t="shared" si="621"/>
        <v>0</v>
      </c>
      <c r="BV941" s="350">
        <f t="shared" si="622"/>
        <v>0</v>
      </c>
      <c r="BW941" s="350">
        <f t="shared" si="623"/>
        <v>0</v>
      </c>
      <c r="BX941" s="353">
        <f t="shared" si="624"/>
        <v>0</v>
      </c>
      <c r="BY941" s="246">
        <f t="shared" si="625"/>
        <v>0</v>
      </c>
      <c r="BZ941" s="243">
        <f t="shared" si="626"/>
        <v>0</v>
      </c>
      <c r="CA941" s="243">
        <f t="shared" si="627"/>
        <v>0</v>
      </c>
      <c r="CB941" s="247">
        <f t="shared" si="628"/>
        <v>0</v>
      </c>
      <c r="CC941" s="246">
        <f t="shared" si="629"/>
        <v>0</v>
      </c>
      <c r="CD941" s="243">
        <f t="shared" si="630"/>
        <v>0</v>
      </c>
      <c r="CE941" s="243">
        <f t="shared" si="631"/>
        <v>0</v>
      </c>
      <c r="CF941" s="243">
        <f t="shared" si="632"/>
        <v>0</v>
      </c>
    </row>
    <row r="942" spans="1:84" ht="20.100000000000001" customHeight="1" x14ac:dyDescent="0.15">
      <c r="A942" s="252">
        <f>IF(A941="",ROW()-3-COUNTBLANK($A$4:$A941),A941+1)</f>
        <v>939</v>
      </c>
      <c r="B942" s="253">
        <f>IF(A942="","",IF(B941="",ROW()-3-COUNTBLANK($B$4:$B941),B941+1))</f>
        <v>939</v>
      </c>
      <c r="C942" s="239" t="str">
        <f t="shared" si="597"/>
        <v>S</v>
      </c>
      <c r="D942" s="240"/>
      <c r="E942" s="241" t="str">
        <f>IF(D942="","",COUNTIF($D$4:D942,D942))</f>
        <v/>
      </c>
      <c r="F942" s="310" t="str">
        <f>IF(D942="","",VLOOKUP(D942,'様式A-2'!$B$10:$E$434,4,0))</f>
        <v/>
      </c>
      <c r="G942" s="241"/>
      <c r="H942" s="241"/>
      <c r="I942" s="241"/>
      <c r="J942" s="241"/>
      <c r="K942" s="241"/>
      <c r="L942" s="346"/>
      <c r="M942" s="346"/>
      <c r="N942" s="346"/>
      <c r="O942" s="346"/>
      <c r="P942" s="388"/>
      <c r="Q942" s="242">
        <f t="shared" si="598"/>
        <v>0</v>
      </c>
      <c r="R942" s="243">
        <f t="shared" si="599"/>
        <v>0</v>
      </c>
      <c r="S942" s="243" t="str">
        <f t="shared" si="600"/>
        <v/>
      </c>
      <c r="T942" s="241"/>
      <c r="U942" s="241" t="str">
        <f t="shared" si="601"/>
        <v/>
      </c>
      <c r="V942" s="241" t="str">
        <f t="shared" si="635"/>
        <v/>
      </c>
      <c r="W942" s="241"/>
      <c r="X942" s="241"/>
      <c r="Y942" s="241" t="str">
        <f t="shared" si="602"/>
        <v/>
      </c>
      <c r="Z942" s="241" t="str">
        <f t="shared" si="603"/>
        <v/>
      </c>
      <c r="AA942" s="241" t="str">
        <f t="shared" si="594"/>
        <v/>
      </c>
      <c r="AB942" s="241" t="str">
        <f t="shared" si="604"/>
        <v/>
      </c>
      <c r="AC942" s="241" t="str">
        <f t="shared" si="605"/>
        <v/>
      </c>
      <c r="AD942" s="241" t="str">
        <f t="shared" si="606"/>
        <v/>
      </c>
      <c r="AE942" s="241" t="str">
        <f t="shared" si="595"/>
        <v/>
      </c>
      <c r="AF942" s="241" t="str">
        <f t="shared" si="596"/>
        <v/>
      </c>
      <c r="AG942" s="241"/>
      <c r="AH942" s="242" t="str">
        <f t="shared" si="634"/>
        <v/>
      </c>
      <c r="AI942" s="242" t="str">
        <f t="shared" si="607"/>
        <v/>
      </c>
      <c r="BG942" s="245">
        <f t="shared" si="608"/>
        <v>0</v>
      </c>
      <c r="BH942" s="242">
        <f t="shared" si="609"/>
        <v>0</v>
      </c>
      <c r="BI942" s="242">
        <f t="shared" si="610"/>
        <v>0</v>
      </c>
      <c r="BJ942" s="242">
        <f t="shared" si="611"/>
        <v>0</v>
      </c>
      <c r="BK942" s="351">
        <f t="shared" si="612"/>
        <v>0</v>
      </c>
      <c r="BL942" s="246">
        <f t="shared" si="613"/>
        <v>0</v>
      </c>
      <c r="BM942" s="243">
        <f t="shared" si="614"/>
        <v>0</v>
      </c>
      <c r="BN942" s="243">
        <f t="shared" si="615"/>
        <v>0</v>
      </c>
      <c r="BO942" s="247">
        <f t="shared" si="616"/>
        <v>0</v>
      </c>
      <c r="BP942" s="248">
        <f t="shared" si="617"/>
        <v>0</v>
      </c>
      <c r="BQ942" s="243">
        <f t="shared" si="618"/>
        <v>0</v>
      </c>
      <c r="BR942" s="243">
        <f t="shared" si="619"/>
        <v>0</v>
      </c>
      <c r="BS942" s="249">
        <f t="shared" si="620"/>
        <v>0</v>
      </c>
      <c r="BT942" s="255" t="str">
        <f t="shared" si="633"/>
        <v/>
      </c>
      <c r="BU942" s="350">
        <f t="shared" si="621"/>
        <v>0</v>
      </c>
      <c r="BV942" s="350">
        <f t="shared" si="622"/>
        <v>0</v>
      </c>
      <c r="BW942" s="350">
        <f t="shared" si="623"/>
        <v>0</v>
      </c>
      <c r="BX942" s="353">
        <f t="shared" si="624"/>
        <v>0</v>
      </c>
      <c r="BY942" s="246">
        <f t="shared" si="625"/>
        <v>0</v>
      </c>
      <c r="BZ942" s="243">
        <f t="shared" si="626"/>
        <v>0</v>
      </c>
      <c r="CA942" s="243">
        <f t="shared" si="627"/>
        <v>0</v>
      </c>
      <c r="CB942" s="247">
        <f t="shared" si="628"/>
        <v>0</v>
      </c>
      <c r="CC942" s="246">
        <f t="shared" si="629"/>
        <v>0</v>
      </c>
      <c r="CD942" s="243">
        <f t="shared" si="630"/>
        <v>0</v>
      </c>
      <c r="CE942" s="243">
        <f t="shared" si="631"/>
        <v>0</v>
      </c>
      <c r="CF942" s="243">
        <f t="shared" si="632"/>
        <v>0</v>
      </c>
    </row>
    <row r="943" spans="1:84" ht="20.100000000000001" customHeight="1" x14ac:dyDescent="0.15">
      <c r="A943" s="252">
        <f>IF(A942="",ROW()-3-COUNTBLANK($A$4:$A942),A942+1)</f>
        <v>940</v>
      </c>
      <c r="B943" s="253">
        <f>IF(A943="","",IF(B942="",ROW()-3-COUNTBLANK($B$4:$B942),B942+1))</f>
        <v>940</v>
      </c>
      <c r="C943" s="239" t="str">
        <f t="shared" si="597"/>
        <v>S</v>
      </c>
      <c r="D943" s="240"/>
      <c r="E943" s="241" t="str">
        <f>IF(D943="","",COUNTIF($D$4:D943,D943))</f>
        <v/>
      </c>
      <c r="F943" s="310" t="str">
        <f>IF(D943="","",VLOOKUP(D943,'様式A-2'!$B$10:$E$434,4,0))</f>
        <v/>
      </c>
      <c r="G943" s="241"/>
      <c r="H943" s="241"/>
      <c r="I943" s="241"/>
      <c r="J943" s="241"/>
      <c r="K943" s="241"/>
      <c r="L943" s="346"/>
      <c r="M943" s="346"/>
      <c r="N943" s="346"/>
      <c r="O943" s="346"/>
      <c r="P943" s="388"/>
      <c r="Q943" s="242">
        <f t="shared" si="598"/>
        <v>0</v>
      </c>
      <c r="R943" s="243">
        <f t="shared" si="599"/>
        <v>0</v>
      </c>
      <c r="S943" s="243" t="str">
        <f t="shared" si="600"/>
        <v/>
      </c>
      <c r="T943" s="241"/>
      <c r="U943" s="241" t="str">
        <f t="shared" si="601"/>
        <v/>
      </c>
      <c r="V943" s="241" t="str">
        <f t="shared" si="635"/>
        <v/>
      </c>
      <c r="W943" s="241"/>
      <c r="X943" s="241"/>
      <c r="Y943" s="241" t="str">
        <f t="shared" si="602"/>
        <v/>
      </c>
      <c r="Z943" s="241" t="str">
        <f t="shared" si="603"/>
        <v/>
      </c>
      <c r="AA943" s="241" t="str">
        <f t="shared" si="594"/>
        <v/>
      </c>
      <c r="AB943" s="241" t="str">
        <f t="shared" si="604"/>
        <v/>
      </c>
      <c r="AC943" s="241" t="str">
        <f t="shared" si="605"/>
        <v/>
      </c>
      <c r="AD943" s="241" t="str">
        <f t="shared" si="606"/>
        <v/>
      </c>
      <c r="AE943" s="241" t="str">
        <f t="shared" si="595"/>
        <v/>
      </c>
      <c r="AF943" s="241" t="str">
        <f t="shared" si="596"/>
        <v/>
      </c>
      <c r="AG943" s="241"/>
      <c r="AH943" s="242" t="str">
        <f t="shared" si="634"/>
        <v/>
      </c>
      <c r="AI943" s="242" t="str">
        <f t="shared" si="607"/>
        <v/>
      </c>
      <c r="BG943" s="245">
        <f t="shared" si="608"/>
        <v>0</v>
      </c>
      <c r="BH943" s="242">
        <f t="shared" si="609"/>
        <v>0</v>
      </c>
      <c r="BI943" s="242">
        <f t="shared" si="610"/>
        <v>0</v>
      </c>
      <c r="BJ943" s="242">
        <f t="shared" si="611"/>
        <v>0</v>
      </c>
      <c r="BK943" s="351">
        <f t="shared" si="612"/>
        <v>0</v>
      </c>
      <c r="BL943" s="246">
        <f t="shared" si="613"/>
        <v>0</v>
      </c>
      <c r="BM943" s="243">
        <f t="shared" si="614"/>
        <v>0</v>
      </c>
      <c r="BN943" s="243">
        <f t="shared" si="615"/>
        <v>0</v>
      </c>
      <c r="BO943" s="247">
        <f t="shared" si="616"/>
        <v>0</v>
      </c>
      <c r="BP943" s="248">
        <f t="shared" si="617"/>
        <v>0</v>
      </c>
      <c r="BQ943" s="243">
        <f t="shared" si="618"/>
        <v>0</v>
      </c>
      <c r="BR943" s="243">
        <f t="shared" si="619"/>
        <v>0</v>
      </c>
      <c r="BS943" s="249">
        <f t="shared" si="620"/>
        <v>0</v>
      </c>
      <c r="BT943" s="255" t="str">
        <f t="shared" si="633"/>
        <v/>
      </c>
      <c r="BU943" s="350">
        <f t="shared" si="621"/>
        <v>0</v>
      </c>
      <c r="BV943" s="350">
        <f t="shared" si="622"/>
        <v>0</v>
      </c>
      <c r="BW943" s="350">
        <f t="shared" si="623"/>
        <v>0</v>
      </c>
      <c r="BX943" s="353">
        <f t="shared" si="624"/>
        <v>0</v>
      </c>
      <c r="BY943" s="246">
        <f t="shared" si="625"/>
        <v>0</v>
      </c>
      <c r="BZ943" s="243">
        <f t="shared" si="626"/>
        <v>0</v>
      </c>
      <c r="CA943" s="243">
        <f t="shared" si="627"/>
        <v>0</v>
      </c>
      <c r="CB943" s="247">
        <f t="shared" si="628"/>
        <v>0</v>
      </c>
      <c r="CC943" s="246">
        <f t="shared" si="629"/>
        <v>0</v>
      </c>
      <c r="CD943" s="243">
        <f t="shared" si="630"/>
        <v>0</v>
      </c>
      <c r="CE943" s="243">
        <f t="shared" si="631"/>
        <v>0</v>
      </c>
      <c r="CF943" s="243">
        <f t="shared" si="632"/>
        <v>0</v>
      </c>
    </row>
    <row r="944" spans="1:84" ht="20.100000000000001" customHeight="1" x14ac:dyDescent="0.15">
      <c r="A944" s="252">
        <f>IF(A943="",ROW()-3-COUNTBLANK($A$4:$A943),A943+1)</f>
        <v>941</v>
      </c>
      <c r="B944" s="253">
        <f>IF(A944="","",IF(B943="",ROW()-3-COUNTBLANK($B$4:$B943),B943+1))</f>
        <v>941</v>
      </c>
      <c r="C944" s="239" t="str">
        <f t="shared" si="597"/>
        <v>S</v>
      </c>
      <c r="D944" s="240"/>
      <c r="E944" s="241" t="str">
        <f>IF(D944="","",COUNTIF($D$4:D944,D944))</f>
        <v/>
      </c>
      <c r="F944" s="310" t="str">
        <f>IF(D944="","",VLOOKUP(D944,'様式A-2'!$B$10:$E$434,4,0))</f>
        <v/>
      </c>
      <c r="G944" s="241"/>
      <c r="H944" s="241"/>
      <c r="I944" s="241"/>
      <c r="J944" s="241"/>
      <c r="K944" s="241"/>
      <c r="L944" s="346"/>
      <c r="M944" s="346"/>
      <c r="N944" s="346"/>
      <c r="O944" s="346"/>
      <c r="P944" s="388"/>
      <c r="Q944" s="242">
        <f t="shared" si="598"/>
        <v>0</v>
      </c>
      <c r="R944" s="243">
        <f t="shared" si="599"/>
        <v>0</v>
      </c>
      <c r="S944" s="243" t="str">
        <f t="shared" si="600"/>
        <v/>
      </c>
      <c r="T944" s="241"/>
      <c r="U944" s="241" t="str">
        <f t="shared" si="601"/>
        <v/>
      </c>
      <c r="V944" s="241" t="str">
        <f t="shared" si="635"/>
        <v/>
      </c>
      <c r="W944" s="241"/>
      <c r="X944" s="241"/>
      <c r="Y944" s="241" t="str">
        <f t="shared" si="602"/>
        <v/>
      </c>
      <c r="Z944" s="241" t="str">
        <f t="shared" si="603"/>
        <v/>
      </c>
      <c r="AA944" s="241" t="str">
        <f t="shared" si="594"/>
        <v/>
      </c>
      <c r="AB944" s="241" t="str">
        <f t="shared" si="604"/>
        <v/>
      </c>
      <c r="AC944" s="241" t="str">
        <f t="shared" si="605"/>
        <v/>
      </c>
      <c r="AD944" s="241" t="str">
        <f t="shared" si="606"/>
        <v/>
      </c>
      <c r="AE944" s="241" t="str">
        <f t="shared" si="595"/>
        <v/>
      </c>
      <c r="AF944" s="241" t="str">
        <f t="shared" si="596"/>
        <v/>
      </c>
      <c r="AG944" s="241"/>
      <c r="AH944" s="242" t="str">
        <f t="shared" si="634"/>
        <v/>
      </c>
      <c r="AI944" s="242" t="str">
        <f t="shared" si="607"/>
        <v/>
      </c>
      <c r="BG944" s="245">
        <f t="shared" si="608"/>
        <v>0</v>
      </c>
      <c r="BH944" s="242">
        <f t="shared" si="609"/>
        <v>0</v>
      </c>
      <c r="BI944" s="242">
        <f t="shared" si="610"/>
        <v>0</v>
      </c>
      <c r="BJ944" s="242">
        <f t="shared" si="611"/>
        <v>0</v>
      </c>
      <c r="BK944" s="351">
        <f t="shared" si="612"/>
        <v>0</v>
      </c>
      <c r="BL944" s="246">
        <f t="shared" si="613"/>
        <v>0</v>
      </c>
      <c r="BM944" s="243">
        <f t="shared" si="614"/>
        <v>0</v>
      </c>
      <c r="BN944" s="243">
        <f t="shared" si="615"/>
        <v>0</v>
      </c>
      <c r="BO944" s="247">
        <f t="shared" si="616"/>
        <v>0</v>
      </c>
      <c r="BP944" s="248">
        <f t="shared" si="617"/>
        <v>0</v>
      </c>
      <c r="BQ944" s="243">
        <f t="shared" si="618"/>
        <v>0</v>
      </c>
      <c r="BR944" s="243">
        <f t="shared" si="619"/>
        <v>0</v>
      </c>
      <c r="BS944" s="249">
        <f t="shared" si="620"/>
        <v>0</v>
      </c>
      <c r="BT944" s="255" t="str">
        <f t="shared" si="633"/>
        <v/>
      </c>
      <c r="BU944" s="350">
        <f t="shared" si="621"/>
        <v>0</v>
      </c>
      <c r="BV944" s="350">
        <f t="shared" si="622"/>
        <v>0</v>
      </c>
      <c r="BW944" s="350">
        <f t="shared" si="623"/>
        <v>0</v>
      </c>
      <c r="BX944" s="353">
        <f t="shared" si="624"/>
        <v>0</v>
      </c>
      <c r="BY944" s="246">
        <f t="shared" si="625"/>
        <v>0</v>
      </c>
      <c r="BZ944" s="243">
        <f t="shared" si="626"/>
        <v>0</v>
      </c>
      <c r="CA944" s="243">
        <f t="shared" si="627"/>
        <v>0</v>
      </c>
      <c r="CB944" s="247">
        <f t="shared" si="628"/>
        <v>0</v>
      </c>
      <c r="CC944" s="246">
        <f t="shared" si="629"/>
        <v>0</v>
      </c>
      <c r="CD944" s="243">
        <f t="shared" si="630"/>
        <v>0</v>
      </c>
      <c r="CE944" s="243">
        <f t="shared" si="631"/>
        <v>0</v>
      </c>
      <c r="CF944" s="243">
        <f t="shared" si="632"/>
        <v>0</v>
      </c>
    </row>
    <row r="945" spans="1:84" ht="20.100000000000001" customHeight="1" x14ac:dyDescent="0.15">
      <c r="A945" s="252">
        <f>IF(A944="",ROW()-3-COUNTBLANK($A$4:$A944),A944+1)</f>
        <v>942</v>
      </c>
      <c r="B945" s="253">
        <f>IF(A945="","",IF(B944="",ROW()-3-COUNTBLANK($B$4:$B944),B944+1))</f>
        <v>942</v>
      </c>
      <c r="C945" s="239" t="str">
        <f t="shared" si="597"/>
        <v>S</v>
      </c>
      <c r="D945" s="240"/>
      <c r="E945" s="241" t="str">
        <f>IF(D945="","",COUNTIF($D$4:D945,D945))</f>
        <v/>
      </c>
      <c r="F945" s="310" t="str">
        <f>IF(D945="","",VLOOKUP(D945,'様式A-2'!$B$10:$E$434,4,0))</f>
        <v/>
      </c>
      <c r="G945" s="241"/>
      <c r="H945" s="241"/>
      <c r="I945" s="241"/>
      <c r="J945" s="241"/>
      <c r="K945" s="241"/>
      <c r="L945" s="346"/>
      <c r="M945" s="346"/>
      <c r="N945" s="346"/>
      <c r="O945" s="346"/>
      <c r="P945" s="388"/>
      <c r="Q945" s="242">
        <f t="shared" si="598"/>
        <v>0</v>
      </c>
      <c r="R945" s="243">
        <f t="shared" si="599"/>
        <v>0</v>
      </c>
      <c r="S945" s="243" t="str">
        <f t="shared" si="600"/>
        <v/>
      </c>
      <c r="T945" s="241"/>
      <c r="U945" s="241" t="str">
        <f t="shared" si="601"/>
        <v/>
      </c>
      <c r="V945" s="241" t="str">
        <f t="shared" si="635"/>
        <v/>
      </c>
      <c r="W945" s="241"/>
      <c r="X945" s="241"/>
      <c r="Y945" s="241" t="str">
        <f t="shared" si="602"/>
        <v/>
      </c>
      <c r="Z945" s="241" t="str">
        <f t="shared" si="603"/>
        <v/>
      </c>
      <c r="AA945" s="241" t="str">
        <f t="shared" si="594"/>
        <v/>
      </c>
      <c r="AB945" s="241" t="str">
        <f t="shared" si="604"/>
        <v/>
      </c>
      <c r="AC945" s="241" t="str">
        <f t="shared" si="605"/>
        <v/>
      </c>
      <c r="AD945" s="241" t="str">
        <f t="shared" si="606"/>
        <v/>
      </c>
      <c r="AE945" s="241" t="str">
        <f t="shared" si="595"/>
        <v/>
      </c>
      <c r="AF945" s="241" t="str">
        <f t="shared" si="596"/>
        <v/>
      </c>
      <c r="AG945" s="241"/>
      <c r="AH945" s="242" t="str">
        <f t="shared" si="634"/>
        <v/>
      </c>
      <c r="AI945" s="242" t="str">
        <f t="shared" si="607"/>
        <v/>
      </c>
      <c r="BG945" s="245">
        <f t="shared" si="608"/>
        <v>0</v>
      </c>
      <c r="BH945" s="242">
        <f t="shared" si="609"/>
        <v>0</v>
      </c>
      <c r="BI945" s="242">
        <f t="shared" si="610"/>
        <v>0</v>
      </c>
      <c r="BJ945" s="242">
        <f t="shared" si="611"/>
        <v>0</v>
      </c>
      <c r="BK945" s="351">
        <f t="shared" si="612"/>
        <v>0</v>
      </c>
      <c r="BL945" s="246">
        <f t="shared" si="613"/>
        <v>0</v>
      </c>
      <c r="BM945" s="243">
        <f t="shared" si="614"/>
        <v>0</v>
      </c>
      <c r="BN945" s="243">
        <f t="shared" si="615"/>
        <v>0</v>
      </c>
      <c r="BO945" s="247">
        <f t="shared" si="616"/>
        <v>0</v>
      </c>
      <c r="BP945" s="248">
        <f t="shared" si="617"/>
        <v>0</v>
      </c>
      <c r="BQ945" s="243">
        <f t="shared" si="618"/>
        <v>0</v>
      </c>
      <c r="BR945" s="243">
        <f t="shared" si="619"/>
        <v>0</v>
      </c>
      <c r="BS945" s="249">
        <f t="shared" si="620"/>
        <v>0</v>
      </c>
      <c r="BT945" s="255" t="str">
        <f t="shared" si="633"/>
        <v/>
      </c>
      <c r="BU945" s="350">
        <f t="shared" si="621"/>
        <v>0</v>
      </c>
      <c r="BV945" s="350">
        <f t="shared" si="622"/>
        <v>0</v>
      </c>
      <c r="BW945" s="350">
        <f t="shared" si="623"/>
        <v>0</v>
      </c>
      <c r="BX945" s="353">
        <f t="shared" si="624"/>
        <v>0</v>
      </c>
      <c r="BY945" s="246">
        <f t="shared" si="625"/>
        <v>0</v>
      </c>
      <c r="BZ945" s="243">
        <f t="shared" si="626"/>
        <v>0</v>
      </c>
      <c r="CA945" s="243">
        <f t="shared" si="627"/>
        <v>0</v>
      </c>
      <c r="CB945" s="247">
        <f t="shared" si="628"/>
        <v>0</v>
      </c>
      <c r="CC945" s="246">
        <f t="shared" si="629"/>
        <v>0</v>
      </c>
      <c r="CD945" s="243">
        <f t="shared" si="630"/>
        <v>0</v>
      </c>
      <c r="CE945" s="243">
        <f t="shared" si="631"/>
        <v>0</v>
      </c>
      <c r="CF945" s="243">
        <f t="shared" si="632"/>
        <v>0</v>
      </c>
    </row>
    <row r="946" spans="1:84" ht="20.100000000000001" customHeight="1" x14ac:dyDescent="0.15">
      <c r="A946" s="252">
        <f>IF(A945="",ROW()-3-COUNTBLANK($A$4:$A945),A945+1)</f>
        <v>943</v>
      </c>
      <c r="B946" s="253">
        <f>IF(A946="","",IF(B945="",ROW()-3-COUNTBLANK($B$4:$B945),B945+1))</f>
        <v>943</v>
      </c>
      <c r="C946" s="239" t="str">
        <f t="shared" si="597"/>
        <v>S</v>
      </c>
      <c r="D946" s="240"/>
      <c r="E946" s="241" t="str">
        <f>IF(D946="","",COUNTIF($D$4:D946,D946))</f>
        <v/>
      </c>
      <c r="F946" s="310" t="str">
        <f>IF(D946="","",VLOOKUP(D946,'様式A-2'!$B$10:$E$434,4,0))</f>
        <v/>
      </c>
      <c r="G946" s="241"/>
      <c r="H946" s="241"/>
      <c r="I946" s="241"/>
      <c r="J946" s="241"/>
      <c r="K946" s="241"/>
      <c r="L946" s="346"/>
      <c r="M946" s="346"/>
      <c r="N946" s="346"/>
      <c r="O946" s="346"/>
      <c r="P946" s="388"/>
      <c r="Q946" s="242">
        <f t="shared" si="598"/>
        <v>0</v>
      </c>
      <c r="R946" s="243">
        <f t="shared" si="599"/>
        <v>0</v>
      </c>
      <c r="S946" s="243" t="str">
        <f t="shared" si="600"/>
        <v/>
      </c>
      <c r="T946" s="241"/>
      <c r="U946" s="241" t="str">
        <f t="shared" si="601"/>
        <v/>
      </c>
      <c r="V946" s="241" t="str">
        <f t="shared" si="635"/>
        <v/>
      </c>
      <c r="W946" s="241"/>
      <c r="X946" s="241"/>
      <c r="Y946" s="241" t="str">
        <f t="shared" si="602"/>
        <v/>
      </c>
      <c r="Z946" s="241" t="str">
        <f t="shared" si="603"/>
        <v/>
      </c>
      <c r="AA946" s="241" t="str">
        <f t="shared" si="594"/>
        <v/>
      </c>
      <c r="AB946" s="241" t="str">
        <f t="shared" si="604"/>
        <v/>
      </c>
      <c r="AC946" s="241" t="str">
        <f t="shared" si="605"/>
        <v/>
      </c>
      <c r="AD946" s="241" t="str">
        <f t="shared" si="606"/>
        <v/>
      </c>
      <c r="AE946" s="241" t="str">
        <f t="shared" si="595"/>
        <v/>
      </c>
      <c r="AF946" s="241" t="str">
        <f t="shared" si="596"/>
        <v/>
      </c>
      <c r="AG946" s="241"/>
      <c r="AH946" s="242" t="str">
        <f t="shared" si="634"/>
        <v/>
      </c>
      <c r="AI946" s="242" t="str">
        <f t="shared" si="607"/>
        <v/>
      </c>
      <c r="BG946" s="245">
        <f t="shared" si="608"/>
        <v>0</v>
      </c>
      <c r="BH946" s="242">
        <f t="shared" si="609"/>
        <v>0</v>
      </c>
      <c r="BI946" s="242">
        <f t="shared" si="610"/>
        <v>0</v>
      </c>
      <c r="BJ946" s="242">
        <f t="shared" si="611"/>
        <v>0</v>
      </c>
      <c r="BK946" s="351">
        <f t="shared" si="612"/>
        <v>0</v>
      </c>
      <c r="BL946" s="246">
        <f t="shared" si="613"/>
        <v>0</v>
      </c>
      <c r="BM946" s="243">
        <f t="shared" si="614"/>
        <v>0</v>
      </c>
      <c r="BN946" s="243">
        <f t="shared" si="615"/>
        <v>0</v>
      </c>
      <c r="BO946" s="247">
        <f t="shared" si="616"/>
        <v>0</v>
      </c>
      <c r="BP946" s="248">
        <f t="shared" si="617"/>
        <v>0</v>
      </c>
      <c r="BQ946" s="243">
        <f t="shared" si="618"/>
        <v>0</v>
      </c>
      <c r="BR946" s="243">
        <f t="shared" si="619"/>
        <v>0</v>
      </c>
      <c r="BS946" s="249">
        <f t="shared" si="620"/>
        <v>0</v>
      </c>
      <c r="BT946" s="255" t="str">
        <f t="shared" si="633"/>
        <v/>
      </c>
      <c r="BU946" s="350">
        <f t="shared" si="621"/>
        <v>0</v>
      </c>
      <c r="BV946" s="350">
        <f t="shared" si="622"/>
        <v>0</v>
      </c>
      <c r="BW946" s="350">
        <f t="shared" si="623"/>
        <v>0</v>
      </c>
      <c r="BX946" s="353">
        <f t="shared" si="624"/>
        <v>0</v>
      </c>
      <c r="BY946" s="246">
        <f t="shared" si="625"/>
        <v>0</v>
      </c>
      <c r="BZ946" s="243">
        <f t="shared" si="626"/>
        <v>0</v>
      </c>
      <c r="CA946" s="243">
        <f t="shared" si="627"/>
        <v>0</v>
      </c>
      <c r="CB946" s="247">
        <f t="shared" si="628"/>
        <v>0</v>
      </c>
      <c r="CC946" s="246">
        <f t="shared" si="629"/>
        <v>0</v>
      </c>
      <c r="CD946" s="243">
        <f t="shared" si="630"/>
        <v>0</v>
      </c>
      <c r="CE946" s="243">
        <f t="shared" si="631"/>
        <v>0</v>
      </c>
      <c r="CF946" s="243">
        <f t="shared" si="632"/>
        <v>0</v>
      </c>
    </row>
    <row r="947" spans="1:84" ht="20.100000000000001" customHeight="1" x14ac:dyDescent="0.15">
      <c r="A947" s="252">
        <f>IF(A946="",ROW()-3-COUNTBLANK($A$4:$A946),A946+1)</f>
        <v>944</v>
      </c>
      <c r="B947" s="253">
        <f>IF(A947="","",IF(B946="",ROW()-3-COUNTBLANK($B$4:$B946),B946+1))</f>
        <v>944</v>
      </c>
      <c r="C947" s="239" t="str">
        <f t="shared" si="597"/>
        <v>S</v>
      </c>
      <c r="D947" s="240"/>
      <c r="E947" s="241" t="str">
        <f>IF(D947="","",COUNTIF($D$4:D947,D947))</f>
        <v/>
      </c>
      <c r="F947" s="310" t="str">
        <f>IF(D947="","",VLOOKUP(D947,'様式A-2'!$B$10:$E$434,4,0))</f>
        <v/>
      </c>
      <c r="G947" s="241"/>
      <c r="H947" s="241"/>
      <c r="I947" s="241"/>
      <c r="J947" s="241"/>
      <c r="K947" s="241"/>
      <c r="L947" s="346"/>
      <c r="M947" s="346"/>
      <c r="N947" s="346"/>
      <c r="O947" s="346"/>
      <c r="P947" s="388"/>
      <c r="Q947" s="242">
        <f t="shared" si="598"/>
        <v>0</v>
      </c>
      <c r="R947" s="243">
        <f t="shared" si="599"/>
        <v>0</v>
      </c>
      <c r="S947" s="243" t="str">
        <f t="shared" si="600"/>
        <v/>
      </c>
      <c r="T947" s="241"/>
      <c r="U947" s="241" t="str">
        <f t="shared" si="601"/>
        <v/>
      </c>
      <c r="V947" s="241" t="str">
        <f t="shared" si="635"/>
        <v/>
      </c>
      <c r="W947" s="241"/>
      <c r="X947" s="241"/>
      <c r="Y947" s="241" t="str">
        <f t="shared" si="602"/>
        <v/>
      </c>
      <c r="Z947" s="241" t="str">
        <f t="shared" si="603"/>
        <v/>
      </c>
      <c r="AA947" s="241" t="str">
        <f t="shared" si="594"/>
        <v/>
      </c>
      <c r="AB947" s="241" t="str">
        <f t="shared" si="604"/>
        <v/>
      </c>
      <c r="AC947" s="241" t="str">
        <f t="shared" si="605"/>
        <v/>
      </c>
      <c r="AD947" s="241" t="str">
        <f t="shared" si="606"/>
        <v/>
      </c>
      <c r="AE947" s="241" t="str">
        <f t="shared" si="595"/>
        <v/>
      </c>
      <c r="AF947" s="241" t="str">
        <f t="shared" si="596"/>
        <v/>
      </c>
      <c r="AG947" s="241"/>
      <c r="AH947" s="242" t="str">
        <f t="shared" si="634"/>
        <v/>
      </c>
      <c r="AI947" s="242" t="str">
        <f t="shared" si="607"/>
        <v/>
      </c>
      <c r="BG947" s="245">
        <f t="shared" si="608"/>
        <v>0</v>
      </c>
      <c r="BH947" s="242">
        <f t="shared" si="609"/>
        <v>0</v>
      </c>
      <c r="BI947" s="242">
        <f t="shared" si="610"/>
        <v>0</v>
      </c>
      <c r="BJ947" s="242">
        <f t="shared" si="611"/>
        <v>0</v>
      </c>
      <c r="BK947" s="351">
        <f t="shared" si="612"/>
        <v>0</v>
      </c>
      <c r="BL947" s="246">
        <f t="shared" si="613"/>
        <v>0</v>
      </c>
      <c r="BM947" s="243">
        <f t="shared" si="614"/>
        <v>0</v>
      </c>
      <c r="BN947" s="243">
        <f t="shared" si="615"/>
        <v>0</v>
      </c>
      <c r="BO947" s="247">
        <f t="shared" si="616"/>
        <v>0</v>
      </c>
      <c r="BP947" s="248">
        <f t="shared" si="617"/>
        <v>0</v>
      </c>
      <c r="BQ947" s="243">
        <f t="shared" si="618"/>
        <v>0</v>
      </c>
      <c r="BR947" s="243">
        <f t="shared" si="619"/>
        <v>0</v>
      </c>
      <c r="BS947" s="249">
        <f t="shared" si="620"/>
        <v>0</v>
      </c>
      <c r="BT947" s="255" t="str">
        <f t="shared" si="633"/>
        <v/>
      </c>
      <c r="BU947" s="350">
        <f t="shared" si="621"/>
        <v>0</v>
      </c>
      <c r="BV947" s="350">
        <f t="shared" si="622"/>
        <v>0</v>
      </c>
      <c r="BW947" s="350">
        <f t="shared" si="623"/>
        <v>0</v>
      </c>
      <c r="BX947" s="353">
        <f t="shared" si="624"/>
        <v>0</v>
      </c>
      <c r="BY947" s="246">
        <f t="shared" si="625"/>
        <v>0</v>
      </c>
      <c r="BZ947" s="243">
        <f t="shared" si="626"/>
        <v>0</v>
      </c>
      <c r="CA947" s="243">
        <f t="shared" si="627"/>
        <v>0</v>
      </c>
      <c r="CB947" s="247">
        <f t="shared" si="628"/>
        <v>0</v>
      </c>
      <c r="CC947" s="246">
        <f t="shared" si="629"/>
        <v>0</v>
      </c>
      <c r="CD947" s="243">
        <f t="shared" si="630"/>
        <v>0</v>
      </c>
      <c r="CE947" s="243">
        <f t="shared" si="631"/>
        <v>0</v>
      </c>
      <c r="CF947" s="243">
        <f t="shared" si="632"/>
        <v>0</v>
      </c>
    </row>
    <row r="948" spans="1:84" ht="20.100000000000001" customHeight="1" x14ac:dyDescent="0.15">
      <c r="A948" s="252">
        <f>IF(A947="",ROW()-3-COUNTBLANK($A$4:$A947),A947+1)</f>
        <v>945</v>
      </c>
      <c r="B948" s="253">
        <f>IF(A948="","",IF(B947="",ROW()-3-COUNTBLANK($B$4:$B947),B947+1))</f>
        <v>945</v>
      </c>
      <c r="C948" s="239" t="str">
        <f t="shared" si="597"/>
        <v>S</v>
      </c>
      <c r="D948" s="240"/>
      <c r="E948" s="241" t="str">
        <f>IF(D948="","",COUNTIF($D$4:D948,D948))</f>
        <v/>
      </c>
      <c r="F948" s="310" t="str">
        <f>IF(D948="","",VLOOKUP(D948,'様式A-2'!$B$10:$E$434,4,0))</f>
        <v/>
      </c>
      <c r="G948" s="241"/>
      <c r="H948" s="241"/>
      <c r="I948" s="241"/>
      <c r="J948" s="241"/>
      <c r="K948" s="241"/>
      <c r="L948" s="346"/>
      <c r="M948" s="346"/>
      <c r="N948" s="346"/>
      <c r="O948" s="346"/>
      <c r="P948" s="388"/>
      <c r="Q948" s="242">
        <f t="shared" si="598"/>
        <v>0</v>
      </c>
      <c r="R948" s="243">
        <f t="shared" si="599"/>
        <v>0</v>
      </c>
      <c r="S948" s="243" t="str">
        <f t="shared" si="600"/>
        <v/>
      </c>
      <c r="T948" s="241"/>
      <c r="U948" s="241" t="str">
        <f t="shared" si="601"/>
        <v/>
      </c>
      <c r="V948" s="241" t="str">
        <f t="shared" si="635"/>
        <v/>
      </c>
      <c r="W948" s="241"/>
      <c r="X948" s="241"/>
      <c r="Y948" s="241" t="str">
        <f t="shared" si="602"/>
        <v/>
      </c>
      <c r="Z948" s="241" t="str">
        <f t="shared" si="603"/>
        <v/>
      </c>
      <c r="AA948" s="241" t="str">
        <f t="shared" si="594"/>
        <v/>
      </c>
      <c r="AB948" s="241" t="str">
        <f t="shared" si="604"/>
        <v/>
      </c>
      <c r="AC948" s="241" t="str">
        <f t="shared" si="605"/>
        <v/>
      </c>
      <c r="AD948" s="241" t="str">
        <f t="shared" si="606"/>
        <v/>
      </c>
      <c r="AE948" s="241" t="str">
        <f t="shared" si="595"/>
        <v/>
      </c>
      <c r="AF948" s="241" t="str">
        <f t="shared" si="596"/>
        <v/>
      </c>
      <c r="AG948" s="241"/>
      <c r="AH948" s="242" t="str">
        <f t="shared" si="634"/>
        <v/>
      </c>
      <c r="AI948" s="242" t="str">
        <f t="shared" si="607"/>
        <v/>
      </c>
      <c r="BG948" s="245">
        <f t="shared" si="608"/>
        <v>0</v>
      </c>
      <c r="BH948" s="242">
        <f t="shared" si="609"/>
        <v>0</v>
      </c>
      <c r="BI948" s="242">
        <f t="shared" si="610"/>
        <v>0</v>
      </c>
      <c r="BJ948" s="242">
        <f t="shared" si="611"/>
        <v>0</v>
      </c>
      <c r="BK948" s="351">
        <f t="shared" si="612"/>
        <v>0</v>
      </c>
      <c r="BL948" s="246">
        <f t="shared" si="613"/>
        <v>0</v>
      </c>
      <c r="BM948" s="243">
        <f t="shared" si="614"/>
        <v>0</v>
      </c>
      <c r="BN948" s="243">
        <f t="shared" si="615"/>
        <v>0</v>
      </c>
      <c r="BO948" s="247">
        <f t="shared" si="616"/>
        <v>0</v>
      </c>
      <c r="BP948" s="248">
        <f t="shared" si="617"/>
        <v>0</v>
      </c>
      <c r="BQ948" s="243">
        <f t="shared" si="618"/>
        <v>0</v>
      </c>
      <c r="BR948" s="243">
        <f t="shared" si="619"/>
        <v>0</v>
      </c>
      <c r="BS948" s="249">
        <f t="shared" si="620"/>
        <v>0</v>
      </c>
      <c r="BT948" s="255" t="str">
        <f t="shared" si="633"/>
        <v/>
      </c>
      <c r="BU948" s="350">
        <f t="shared" si="621"/>
        <v>0</v>
      </c>
      <c r="BV948" s="350">
        <f t="shared" si="622"/>
        <v>0</v>
      </c>
      <c r="BW948" s="350">
        <f t="shared" si="623"/>
        <v>0</v>
      </c>
      <c r="BX948" s="353">
        <f t="shared" si="624"/>
        <v>0</v>
      </c>
      <c r="BY948" s="246">
        <f t="shared" si="625"/>
        <v>0</v>
      </c>
      <c r="BZ948" s="243">
        <f t="shared" si="626"/>
        <v>0</v>
      </c>
      <c r="CA948" s="243">
        <f t="shared" si="627"/>
        <v>0</v>
      </c>
      <c r="CB948" s="247">
        <f t="shared" si="628"/>
        <v>0</v>
      </c>
      <c r="CC948" s="246">
        <f t="shared" si="629"/>
        <v>0</v>
      </c>
      <c r="CD948" s="243">
        <f t="shared" si="630"/>
        <v>0</v>
      </c>
      <c r="CE948" s="243">
        <f t="shared" si="631"/>
        <v>0</v>
      </c>
      <c r="CF948" s="243">
        <f t="shared" si="632"/>
        <v>0</v>
      </c>
    </row>
    <row r="949" spans="1:84" ht="20.100000000000001" customHeight="1" x14ac:dyDescent="0.15">
      <c r="A949" s="252">
        <f>IF(A948="",ROW()-3-COUNTBLANK($A$4:$A948),A948+1)</f>
        <v>946</v>
      </c>
      <c r="B949" s="253">
        <f>IF(A949="","",IF(B948="",ROW()-3-COUNTBLANK($B$4:$B948),B948+1))</f>
        <v>946</v>
      </c>
      <c r="C949" s="239" t="str">
        <f t="shared" si="597"/>
        <v>S</v>
      </c>
      <c r="D949" s="240"/>
      <c r="E949" s="241" t="str">
        <f>IF(D949="","",COUNTIF($D$4:D949,D949))</f>
        <v/>
      </c>
      <c r="F949" s="310" t="str">
        <f>IF(D949="","",VLOOKUP(D949,'様式A-2'!$B$10:$E$434,4,0))</f>
        <v/>
      </c>
      <c r="G949" s="241"/>
      <c r="H949" s="241"/>
      <c r="I949" s="241"/>
      <c r="J949" s="241"/>
      <c r="K949" s="241"/>
      <c r="L949" s="346"/>
      <c r="M949" s="346"/>
      <c r="N949" s="346"/>
      <c r="O949" s="346"/>
      <c r="P949" s="388"/>
      <c r="Q949" s="242">
        <f t="shared" si="598"/>
        <v>0</v>
      </c>
      <c r="R949" s="243">
        <f t="shared" si="599"/>
        <v>0</v>
      </c>
      <c r="S949" s="243" t="str">
        <f t="shared" si="600"/>
        <v/>
      </c>
      <c r="T949" s="241"/>
      <c r="U949" s="241" t="str">
        <f t="shared" si="601"/>
        <v/>
      </c>
      <c r="V949" s="241" t="str">
        <f t="shared" si="635"/>
        <v/>
      </c>
      <c r="W949" s="241"/>
      <c r="X949" s="241"/>
      <c r="Y949" s="241" t="str">
        <f t="shared" si="602"/>
        <v/>
      </c>
      <c r="Z949" s="241" t="str">
        <f t="shared" si="603"/>
        <v/>
      </c>
      <c r="AA949" s="241" t="str">
        <f t="shared" si="594"/>
        <v/>
      </c>
      <c r="AB949" s="241" t="str">
        <f t="shared" si="604"/>
        <v/>
      </c>
      <c r="AC949" s="241" t="str">
        <f t="shared" si="605"/>
        <v/>
      </c>
      <c r="AD949" s="241" t="str">
        <f t="shared" si="606"/>
        <v/>
      </c>
      <c r="AE949" s="241" t="str">
        <f t="shared" si="595"/>
        <v/>
      </c>
      <c r="AF949" s="241" t="str">
        <f t="shared" si="596"/>
        <v/>
      </c>
      <c r="AG949" s="241"/>
      <c r="AH949" s="242" t="str">
        <f t="shared" si="634"/>
        <v/>
      </c>
      <c r="AI949" s="242" t="str">
        <f t="shared" si="607"/>
        <v/>
      </c>
      <c r="BG949" s="245">
        <f t="shared" si="608"/>
        <v>0</v>
      </c>
      <c r="BH949" s="242">
        <f t="shared" si="609"/>
        <v>0</v>
      </c>
      <c r="BI949" s="242">
        <f t="shared" si="610"/>
        <v>0</v>
      </c>
      <c r="BJ949" s="242">
        <f t="shared" si="611"/>
        <v>0</v>
      </c>
      <c r="BK949" s="351">
        <f t="shared" si="612"/>
        <v>0</v>
      </c>
      <c r="BL949" s="246">
        <f t="shared" si="613"/>
        <v>0</v>
      </c>
      <c r="BM949" s="243">
        <f t="shared" si="614"/>
        <v>0</v>
      </c>
      <c r="BN949" s="243">
        <f t="shared" si="615"/>
        <v>0</v>
      </c>
      <c r="BO949" s="247">
        <f t="shared" si="616"/>
        <v>0</v>
      </c>
      <c r="BP949" s="248">
        <f t="shared" si="617"/>
        <v>0</v>
      </c>
      <c r="BQ949" s="243">
        <f t="shared" si="618"/>
        <v>0</v>
      </c>
      <c r="BR949" s="243">
        <f t="shared" si="619"/>
        <v>0</v>
      </c>
      <c r="BS949" s="249">
        <f t="shared" si="620"/>
        <v>0</v>
      </c>
      <c r="BT949" s="255" t="str">
        <f t="shared" si="633"/>
        <v/>
      </c>
      <c r="BU949" s="350">
        <f t="shared" si="621"/>
        <v>0</v>
      </c>
      <c r="BV949" s="350">
        <f t="shared" si="622"/>
        <v>0</v>
      </c>
      <c r="BW949" s="350">
        <f t="shared" si="623"/>
        <v>0</v>
      </c>
      <c r="BX949" s="353">
        <f t="shared" si="624"/>
        <v>0</v>
      </c>
      <c r="BY949" s="246">
        <f t="shared" si="625"/>
        <v>0</v>
      </c>
      <c r="BZ949" s="243">
        <f t="shared" si="626"/>
        <v>0</v>
      </c>
      <c r="CA949" s="243">
        <f t="shared" si="627"/>
        <v>0</v>
      </c>
      <c r="CB949" s="247">
        <f t="shared" si="628"/>
        <v>0</v>
      </c>
      <c r="CC949" s="246">
        <f t="shared" si="629"/>
        <v>0</v>
      </c>
      <c r="CD949" s="243">
        <f t="shared" si="630"/>
        <v>0</v>
      </c>
      <c r="CE949" s="243">
        <f t="shared" si="631"/>
        <v>0</v>
      </c>
      <c r="CF949" s="243">
        <f t="shared" si="632"/>
        <v>0</v>
      </c>
    </row>
    <row r="950" spans="1:84" ht="20.100000000000001" customHeight="1" x14ac:dyDescent="0.15">
      <c r="A950" s="252">
        <f>IF(A949="",ROW()-3-COUNTBLANK($A$4:$A949),A949+1)</f>
        <v>947</v>
      </c>
      <c r="B950" s="253">
        <f>IF(A950="","",IF(B949="",ROW()-3-COUNTBLANK($B$4:$B949),B949+1))</f>
        <v>947</v>
      </c>
      <c r="C950" s="239" t="str">
        <f t="shared" si="597"/>
        <v>S</v>
      </c>
      <c r="D950" s="240"/>
      <c r="E950" s="241" t="str">
        <f>IF(D950="","",COUNTIF($D$4:D950,D950))</f>
        <v/>
      </c>
      <c r="F950" s="310" t="str">
        <f>IF(D950="","",VLOOKUP(D950,'様式A-2'!$B$10:$E$434,4,0))</f>
        <v/>
      </c>
      <c r="G950" s="241"/>
      <c r="H950" s="241"/>
      <c r="I950" s="241"/>
      <c r="J950" s="241"/>
      <c r="K950" s="241"/>
      <c r="L950" s="346"/>
      <c r="M950" s="346"/>
      <c r="N950" s="346"/>
      <c r="O950" s="346"/>
      <c r="P950" s="388"/>
      <c r="Q950" s="242">
        <f t="shared" si="598"/>
        <v>0</v>
      </c>
      <c r="R950" s="243">
        <f t="shared" si="599"/>
        <v>0</v>
      </c>
      <c r="S950" s="243" t="str">
        <f t="shared" si="600"/>
        <v/>
      </c>
      <c r="T950" s="241"/>
      <c r="U950" s="241" t="str">
        <f t="shared" si="601"/>
        <v/>
      </c>
      <c r="V950" s="241" t="str">
        <f t="shared" si="635"/>
        <v/>
      </c>
      <c r="W950" s="241"/>
      <c r="X950" s="241"/>
      <c r="Y950" s="241" t="str">
        <f t="shared" si="602"/>
        <v/>
      </c>
      <c r="Z950" s="241" t="str">
        <f t="shared" si="603"/>
        <v/>
      </c>
      <c r="AA950" s="241" t="str">
        <f t="shared" si="594"/>
        <v/>
      </c>
      <c r="AB950" s="241" t="str">
        <f t="shared" si="604"/>
        <v/>
      </c>
      <c r="AC950" s="241" t="str">
        <f t="shared" si="605"/>
        <v/>
      </c>
      <c r="AD950" s="241" t="str">
        <f t="shared" si="606"/>
        <v/>
      </c>
      <c r="AE950" s="241" t="str">
        <f t="shared" si="595"/>
        <v/>
      </c>
      <c r="AF950" s="241" t="str">
        <f t="shared" si="596"/>
        <v/>
      </c>
      <c r="AG950" s="241"/>
      <c r="AH950" s="242" t="str">
        <f t="shared" si="634"/>
        <v/>
      </c>
      <c r="AI950" s="242" t="str">
        <f t="shared" si="607"/>
        <v/>
      </c>
      <c r="BG950" s="245">
        <f t="shared" si="608"/>
        <v>0</v>
      </c>
      <c r="BH950" s="242">
        <f t="shared" si="609"/>
        <v>0</v>
      </c>
      <c r="BI950" s="242">
        <f t="shared" si="610"/>
        <v>0</v>
      </c>
      <c r="BJ950" s="242">
        <f t="shared" si="611"/>
        <v>0</v>
      </c>
      <c r="BK950" s="351">
        <f t="shared" si="612"/>
        <v>0</v>
      </c>
      <c r="BL950" s="246">
        <f t="shared" si="613"/>
        <v>0</v>
      </c>
      <c r="BM950" s="243">
        <f t="shared" si="614"/>
        <v>0</v>
      </c>
      <c r="BN950" s="243">
        <f t="shared" si="615"/>
        <v>0</v>
      </c>
      <c r="BO950" s="247">
        <f t="shared" si="616"/>
        <v>0</v>
      </c>
      <c r="BP950" s="248">
        <f t="shared" si="617"/>
        <v>0</v>
      </c>
      <c r="BQ950" s="243">
        <f t="shared" si="618"/>
        <v>0</v>
      </c>
      <c r="BR950" s="243">
        <f t="shared" si="619"/>
        <v>0</v>
      </c>
      <c r="BS950" s="249">
        <f t="shared" si="620"/>
        <v>0</v>
      </c>
      <c r="BT950" s="255" t="str">
        <f t="shared" si="633"/>
        <v/>
      </c>
      <c r="BU950" s="350">
        <f t="shared" si="621"/>
        <v>0</v>
      </c>
      <c r="BV950" s="350">
        <f t="shared" si="622"/>
        <v>0</v>
      </c>
      <c r="BW950" s="350">
        <f t="shared" si="623"/>
        <v>0</v>
      </c>
      <c r="BX950" s="353">
        <f t="shared" si="624"/>
        <v>0</v>
      </c>
      <c r="BY950" s="246">
        <f t="shared" si="625"/>
        <v>0</v>
      </c>
      <c r="BZ950" s="243">
        <f t="shared" si="626"/>
        <v>0</v>
      </c>
      <c r="CA950" s="243">
        <f t="shared" si="627"/>
        <v>0</v>
      </c>
      <c r="CB950" s="247">
        <f t="shared" si="628"/>
        <v>0</v>
      </c>
      <c r="CC950" s="246">
        <f t="shared" si="629"/>
        <v>0</v>
      </c>
      <c r="CD950" s="243">
        <f t="shared" si="630"/>
        <v>0</v>
      </c>
      <c r="CE950" s="243">
        <f t="shared" si="631"/>
        <v>0</v>
      </c>
      <c r="CF950" s="243">
        <f t="shared" si="632"/>
        <v>0</v>
      </c>
    </row>
    <row r="951" spans="1:84" ht="20.100000000000001" customHeight="1" x14ac:dyDescent="0.15">
      <c r="A951" s="252">
        <f>IF(A950="",ROW()-3-COUNTBLANK($A$4:$A950),A950+1)</f>
        <v>948</v>
      </c>
      <c r="B951" s="253">
        <f>IF(A951="","",IF(B950="",ROW()-3-COUNTBLANK($B$4:$B950),B950+1))</f>
        <v>948</v>
      </c>
      <c r="C951" s="239" t="str">
        <f t="shared" si="597"/>
        <v>S</v>
      </c>
      <c r="D951" s="240"/>
      <c r="E951" s="241" t="str">
        <f>IF(D951="","",COUNTIF($D$4:D951,D951))</f>
        <v/>
      </c>
      <c r="F951" s="310" t="str">
        <f>IF(D951="","",VLOOKUP(D951,'様式A-2'!$B$10:$E$434,4,0))</f>
        <v/>
      </c>
      <c r="G951" s="241"/>
      <c r="H951" s="241"/>
      <c r="I951" s="241"/>
      <c r="J951" s="241"/>
      <c r="K951" s="241"/>
      <c r="L951" s="346"/>
      <c r="M951" s="346"/>
      <c r="N951" s="346"/>
      <c r="O951" s="346"/>
      <c r="P951" s="388"/>
      <c r="Q951" s="242">
        <f t="shared" si="598"/>
        <v>0</v>
      </c>
      <c r="R951" s="243">
        <f t="shared" si="599"/>
        <v>0</v>
      </c>
      <c r="S951" s="243" t="str">
        <f t="shared" si="600"/>
        <v/>
      </c>
      <c r="T951" s="241"/>
      <c r="U951" s="241" t="str">
        <f t="shared" si="601"/>
        <v/>
      </c>
      <c r="V951" s="241" t="str">
        <f t="shared" si="635"/>
        <v/>
      </c>
      <c r="W951" s="241"/>
      <c r="X951" s="241"/>
      <c r="Y951" s="241" t="str">
        <f t="shared" si="602"/>
        <v/>
      </c>
      <c r="Z951" s="241" t="str">
        <f t="shared" si="603"/>
        <v/>
      </c>
      <c r="AA951" s="241" t="str">
        <f t="shared" si="594"/>
        <v/>
      </c>
      <c r="AB951" s="241" t="str">
        <f t="shared" si="604"/>
        <v/>
      </c>
      <c r="AC951" s="241" t="str">
        <f t="shared" si="605"/>
        <v/>
      </c>
      <c r="AD951" s="241" t="str">
        <f t="shared" si="606"/>
        <v/>
      </c>
      <c r="AE951" s="241" t="str">
        <f t="shared" si="595"/>
        <v/>
      </c>
      <c r="AF951" s="241" t="str">
        <f t="shared" si="596"/>
        <v/>
      </c>
      <c r="AG951" s="241"/>
      <c r="AH951" s="242" t="str">
        <f t="shared" si="634"/>
        <v/>
      </c>
      <c r="AI951" s="242" t="str">
        <f t="shared" si="607"/>
        <v/>
      </c>
      <c r="BG951" s="245">
        <f t="shared" si="608"/>
        <v>0</v>
      </c>
      <c r="BH951" s="242">
        <f t="shared" si="609"/>
        <v>0</v>
      </c>
      <c r="BI951" s="242">
        <f t="shared" si="610"/>
        <v>0</v>
      </c>
      <c r="BJ951" s="242">
        <f t="shared" si="611"/>
        <v>0</v>
      </c>
      <c r="BK951" s="351">
        <f t="shared" si="612"/>
        <v>0</v>
      </c>
      <c r="BL951" s="246">
        <f t="shared" si="613"/>
        <v>0</v>
      </c>
      <c r="BM951" s="243">
        <f t="shared" si="614"/>
        <v>0</v>
      </c>
      <c r="BN951" s="243">
        <f t="shared" si="615"/>
        <v>0</v>
      </c>
      <c r="BO951" s="247">
        <f t="shared" si="616"/>
        <v>0</v>
      </c>
      <c r="BP951" s="248">
        <f t="shared" si="617"/>
        <v>0</v>
      </c>
      <c r="BQ951" s="243">
        <f t="shared" si="618"/>
        <v>0</v>
      </c>
      <c r="BR951" s="243">
        <f t="shared" si="619"/>
        <v>0</v>
      </c>
      <c r="BS951" s="249">
        <f t="shared" si="620"/>
        <v>0</v>
      </c>
      <c r="BT951" s="255" t="str">
        <f t="shared" si="633"/>
        <v/>
      </c>
      <c r="BU951" s="350">
        <f t="shared" si="621"/>
        <v>0</v>
      </c>
      <c r="BV951" s="350">
        <f t="shared" si="622"/>
        <v>0</v>
      </c>
      <c r="BW951" s="350">
        <f t="shared" si="623"/>
        <v>0</v>
      </c>
      <c r="BX951" s="353">
        <f t="shared" si="624"/>
        <v>0</v>
      </c>
      <c r="BY951" s="246">
        <f t="shared" si="625"/>
        <v>0</v>
      </c>
      <c r="BZ951" s="243">
        <f t="shared" si="626"/>
        <v>0</v>
      </c>
      <c r="CA951" s="243">
        <f t="shared" si="627"/>
        <v>0</v>
      </c>
      <c r="CB951" s="247">
        <f t="shared" si="628"/>
        <v>0</v>
      </c>
      <c r="CC951" s="246">
        <f t="shared" si="629"/>
        <v>0</v>
      </c>
      <c r="CD951" s="243">
        <f t="shared" si="630"/>
        <v>0</v>
      </c>
      <c r="CE951" s="243">
        <f t="shared" si="631"/>
        <v>0</v>
      </c>
      <c r="CF951" s="243">
        <f t="shared" si="632"/>
        <v>0</v>
      </c>
    </row>
    <row r="952" spans="1:84" ht="20.100000000000001" customHeight="1" x14ac:dyDescent="0.15">
      <c r="A952" s="252">
        <f>IF(A951="",ROW()-3-COUNTBLANK($A$4:$A951),A951+1)</f>
        <v>949</v>
      </c>
      <c r="B952" s="253">
        <f>IF(A952="","",IF(B951="",ROW()-3-COUNTBLANK($B$4:$B951),B951+1))</f>
        <v>949</v>
      </c>
      <c r="C952" s="239" t="str">
        <f t="shared" si="597"/>
        <v>S</v>
      </c>
      <c r="D952" s="240"/>
      <c r="E952" s="241" t="str">
        <f>IF(D952="","",COUNTIF($D$4:D952,D952))</f>
        <v/>
      </c>
      <c r="F952" s="310" t="str">
        <f>IF(D952="","",VLOOKUP(D952,'様式A-2'!$B$10:$E$434,4,0))</f>
        <v/>
      </c>
      <c r="G952" s="241"/>
      <c r="H952" s="241"/>
      <c r="I952" s="241"/>
      <c r="J952" s="241"/>
      <c r="K952" s="241"/>
      <c r="L952" s="346"/>
      <c r="M952" s="346"/>
      <c r="N952" s="346"/>
      <c r="O952" s="346"/>
      <c r="P952" s="388"/>
      <c r="Q952" s="242">
        <f t="shared" si="598"/>
        <v>0</v>
      </c>
      <c r="R952" s="243">
        <f t="shared" si="599"/>
        <v>0</v>
      </c>
      <c r="S952" s="243" t="str">
        <f t="shared" si="600"/>
        <v/>
      </c>
      <c r="T952" s="241"/>
      <c r="U952" s="241" t="str">
        <f t="shared" si="601"/>
        <v/>
      </c>
      <c r="V952" s="241" t="str">
        <f t="shared" si="635"/>
        <v/>
      </c>
      <c r="W952" s="241"/>
      <c r="X952" s="241"/>
      <c r="Y952" s="241" t="str">
        <f t="shared" si="602"/>
        <v/>
      </c>
      <c r="Z952" s="241" t="str">
        <f t="shared" si="603"/>
        <v/>
      </c>
      <c r="AA952" s="241" t="str">
        <f t="shared" si="594"/>
        <v/>
      </c>
      <c r="AB952" s="241" t="str">
        <f t="shared" si="604"/>
        <v/>
      </c>
      <c r="AC952" s="241" t="str">
        <f t="shared" si="605"/>
        <v/>
      </c>
      <c r="AD952" s="241" t="str">
        <f t="shared" si="606"/>
        <v/>
      </c>
      <c r="AE952" s="241" t="str">
        <f t="shared" si="595"/>
        <v/>
      </c>
      <c r="AF952" s="241" t="str">
        <f t="shared" si="596"/>
        <v/>
      </c>
      <c r="AG952" s="241"/>
      <c r="AH952" s="242" t="str">
        <f t="shared" si="634"/>
        <v/>
      </c>
      <c r="AI952" s="242" t="str">
        <f t="shared" si="607"/>
        <v/>
      </c>
      <c r="BG952" s="245">
        <f t="shared" si="608"/>
        <v>0</v>
      </c>
      <c r="BH952" s="242">
        <f t="shared" si="609"/>
        <v>0</v>
      </c>
      <c r="BI952" s="242">
        <f t="shared" si="610"/>
        <v>0</v>
      </c>
      <c r="BJ952" s="242">
        <f t="shared" si="611"/>
        <v>0</v>
      </c>
      <c r="BK952" s="351">
        <f t="shared" si="612"/>
        <v>0</v>
      </c>
      <c r="BL952" s="246">
        <f t="shared" si="613"/>
        <v>0</v>
      </c>
      <c r="BM952" s="243">
        <f t="shared" si="614"/>
        <v>0</v>
      </c>
      <c r="BN952" s="243">
        <f t="shared" si="615"/>
        <v>0</v>
      </c>
      <c r="BO952" s="247">
        <f t="shared" si="616"/>
        <v>0</v>
      </c>
      <c r="BP952" s="248">
        <f t="shared" si="617"/>
        <v>0</v>
      </c>
      <c r="BQ952" s="243">
        <f t="shared" si="618"/>
        <v>0</v>
      </c>
      <c r="BR952" s="243">
        <f t="shared" si="619"/>
        <v>0</v>
      </c>
      <c r="BS952" s="249">
        <f t="shared" si="620"/>
        <v>0</v>
      </c>
      <c r="BT952" s="255" t="str">
        <f t="shared" si="633"/>
        <v/>
      </c>
      <c r="BU952" s="350">
        <f t="shared" si="621"/>
        <v>0</v>
      </c>
      <c r="BV952" s="350">
        <f t="shared" si="622"/>
        <v>0</v>
      </c>
      <c r="BW952" s="350">
        <f t="shared" si="623"/>
        <v>0</v>
      </c>
      <c r="BX952" s="353">
        <f t="shared" si="624"/>
        <v>0</v>
      </c>
      <c r="BY952" s="246">
        <f t="shared" si="625"/>
        <v>0</v>
      </c>
      <c r="BZ952" s="243">
        <f t="shared" si="626"/>
        <v>0</v>
      </c>
      <c r="CA952" s="243">
        <f t="shared" si="627"/>
        <v>0</v>
      </c>
      <c r="CB952" s="247">
        <f t="shared" si="628"/>
        <v>0</v>
      </c>
      <c r="CC952" s="246">
        <f t="shared" si="629"/>
        <v>0</v>
      </c>
      <c r="CD952" s="243">
        <f t="shared" si="630"/>
        <v>0</v>
      </c>
      <c r="CE952" s="243">
        <f t="shared" si="631"/>
        <v>0</v>
      </c>
      <c r="CF952" s="243">
        <f t="shared" si="632"/>
        <v>0</v>
      </c>
    </row>
    <row r="953" spans="1:84" ht="20.100000000000001" customHeight="1" x14ac:dyDescent="0.15">
      <c r="A953" s="252">
        <f>IF(A952="",ROW()-3-COUNTBLANK($A$4:$A952),A952+1)</f>
        <v>950</v>
      </c>
      <c r="B953" s="253">
        <f>IF(A953="","",IF(B952="",ROW()-3-COUNTBLANK($B$4:$B952),B952+1))</f>
        <v>950</v>
      </c>
      <c r="C953" s="239" t="str">
        <f t="shared" si="597"/>
        <v>S</v>
      </c>
      <c r="D953" s="240"/>
      <c r="E953" s="241" t="str">
        <f>IF(D953="","",COUNTIF($D$4:D953,D953))</f>
        <v/>
      </c>
      <c r="F953" s="310" t="str">
        <f>IF(D953="","",VLOOKUP(D953,'様式A-2'!$B$10:$E$434,4,0))</f>
        <v/>
      </c>
      <c r="G953" s="241"/>
      <c r="H953" s="241"/>
      <c r="I953" s="241"/>
      <c r="J953" s="241"/>
      <c r="K953" s="241"/>
      <c r="L953" s="346"/>
      <c r="M953" s="346"/>
      <c r="N953" s="346"/>
      <c r="O953" s="346"/>
      <c r="P953" s="388"/>
      <c r="Q953" s="242">
        <f t="shared" si="598"/>
        <v>0</v>
      </c>
      <c r="R953" s="243">
        <f t="shared" si="599"/>
        <v>0</v>
      </c>
      <c r="S953" s="243" t="str">
        <f t="shared" si="600"/>
        <v/>
      </c>
      <c r="T953" s="241"/>
      <c r="U953" s="241" t="str">
        <f t="shared" si="601"/>
        <v/>
      </c>
      <c r="V953" s="241" t="str">
        <f t="shared" si="635"/>
        <v/>
      </c>
      <c r="W953" s="241"/>
      <c r="X953" s="241"/>
      <c r="Y953" s="241" t="str">
        <f t="shared" si="602"/>
        <v/>
      </c>
      <c r="Z953" s="241" t="str">
        <f t="shared" si="603"/>
        <v/>
      </c>
      <c r="AA953" s="241" t="str">
        <f t="shared" si="594"/>
        <v/>
      </c>
      <c r="AB953" s="241" t="str">
        <f t="shared" si="604"/>
        <v/>
      </c>
      <c r="AC953" s="241" t="str">
        <f t="shared" si="605"/>
        <v/>
      </c>
      <c r="AD953" s="241" t="str">
        <f t="shared" si="606"/>
        <v/>
      </c>
      <c r="AE953" s="241" t="str">
        <f t="shared" si="595"/>
        <v/>
      </c>
      <c r="AF953" s="241" t="str">
        <f t="shared" si="596"/>
        <v/>
      </c>
      <c r="AG953" s="241"/>
      <c r="AH953" s="242" t="str">
        <f t="shared" si="634"/>
        <v/>
      </c>
      <c r="AI953" s="242" t="str">
        <f t="shared" si="607"/>
        <v/>
      </c>
      <c r="BG953" s="245">
        <f t="shared" si="608"/>
        <v>0</v>
      </c>
      <c r="BH953" s="242">
        <f t="shared" si="609"/>
        <v>0</v>
      </c>
      <c r="BI953" s="242">
        <f t="shared" si="610"/>
        <v>0</v>
      </c>
      <c r="BJ953" s="242">
        <f t="shared" si="611"/>
        <v>0</v>
      </c>
      <c r="BK953" s="351">
        <f t="shared" si="612"/>
        <v>0</v>
      </c>
      <c r="BL953" s="246">
        <f t="shared" si="613"/>
        <v>0</v>
      </c>
      <c r="BM953" s="243">
        <f t="shared" si="614"/>
        <v>0</v>
      </c>
      <c r="BN953" s="243">
        <f t="shared" si="615"/>
        <v>0</v>
      </c>
      <c r="BO953" s="247">
        <f t="shared" si="616"/>
        <v>0</v>
      </c>
      <c r="BP953" s="248">
        <f t="shared" si="617"/>
        <v>0</v>
      </c>
      <c r="BQ953" s="243">
        <f t="shared" si="618"/>
        <v>0</v>
      </c>
      <c r="BR953" s="243">
        <f t="shared" si="619"/>
        <v>0</v>
      </c>
      <c r="BS953" s="249">
        <f t="shared" si="620"/>
        <v>0</v>
      </c>
      <c r="BT953" s="255" t="str">
        <f t="shared" si="633"/>
        <v/>
      </c>
      <c r="BU953" s="350">
        <f t="shared" si="621"/>
        <v>0</v>
      </c>
      <c r="BV953" s="350">
        <f t="shared" si="622"/>
        <v>0</v>
      </c>
      <c r="BW953" s="350">
        <f t="shared" si="623"/>
        <v>0</v>
      </c>
      <c r="BX953" s="353">
        <f t="shared" si="624"/>
        <v>0</v>
      </c>
      <c r="BY953" s="246">
        <f t="shared" si="625"/>
        <v>0</v>
      </c>
      <c r="BZ953" s="243">
        <f t="shared" si="626"/>
        <v>0</v>
      </c>
      <c r="CA953" s="243">
        <f t="shared" si="627"/>
        <v>0</v>
      </c>
      <c r="CB953" s="247">
        <f t="shared" si="628"/>
        <v>0</v>
      </c>
      <c r="CC953" s="246">
        <f t="shared" si="629"/>
        <v>0</v>
      </c>
      <c r="CD953" s="243">
        <f t="shared" si="630"/>
        <v>0</v>
      </c>
      <c r="CE953" s="243">
        <f t="shared" si="631"/>
        <v>0</v>
      </c>
      <c r="CF953" s="243">
        <f t="shared" si="632"/>
        <v>0</v>
      </c>
    </row>
    <row r="954" spans="1:84" ht="20.100000000000001" customHeight="1" x14ac:dyDescent="0.15">
      <c r="A954" s="252">
        <f>IF(A953="",ROW()-3-COUNTBLANK($A$4:$A953),A953+1)</f>
        <v>951</v>
      </c>
      <c r="B954" s="253">
        <f>IF(A954="","",IF(B953="",ROW()-3-COUNTBLANK($B$4:$B953),B953+1))</f>
        <v>951</v>
      </c>
      <c r="C954" s="239" t="str">
        <f t="shared" si="597"/>
        <v>S</v>
      </c>
      <c r="D954" s="240"/>
      <c r="E954" s="241" t="str">
        <f>IF(D954="","",COUNTIF($D$4:D954,D954))</f>
        <v/>
      </c>
      <c r="F954" s="310" t="str">
        <f>IF(D954="","",VLOOKUP(D954,'様式A-2'!$B$10:$E$434,4,0))</f>
        <v/>
      </c>
      <c r="G954" s="241"/>
      <c r="H954" s="241"/>
      <c r="I954" s="241"/>
      <c r="J954" s="241"/>
      <c r="K954" s="241"/>
      <c r="L954" s="346"/>
      <c r="M954" s="346"/>
      <c r="N954" s="346"/>
      <c r="O954" s="346"/>
      <c r="P954" s="388"/>
      <c r="Q954" s="242">
        <f t="shared" si="598"/>
        <v>0</v>
      </c>
      <c r="R954" s="243">
        <f t="shared" si="599"/>
        <v>0</v>
      </c>
      <c r="S954" s="243" t="str">
        <f t="shared" si="600"/>
        <v/>
      </c>
      <c r="T954" s="241"/>
      <c r="U954" s="241" t="str">
        <f t="shared" si="601"/>
        <v/>
      </c>
      <c r="V954" s="241" t="str">
        <f t="shared" si="635"/>
        <v/>
      </c>
      <c r="W954" s="241"/>
      <c r="X954" s="241"/>
      <c r="Y954" s="241" t="str">
        <f t="shared" si="602"/>
        <v/>
      </c>
      <c r="Z954" s="241" t="str">
        <f t="shared" si="603"/>
        <v/>
      </c>
      <c r="AA954" s="241" t="str">
        <f t="shared" si="594"/>
        <v/>
      </c>
      <c r="AB954" s="241" t="str">
        <f t="shared" si="604"/>
        <v/>
      </c>
      <c r="AC954" s="241" t="str">
        <f t="shared" si="605"/>
        <v/>
      </c>
      <c r="AD954" s="241" t="str">
        <f t="shared" si="606"/>
        <v/>
      </c>
      <c r="AE954" s="241" t="str">
        <f t="shared" si="595"/>
        <v/>
      </c>
      <c r="AF954" s="241" t="str">
        <f t="shared" si="596"/>
        <v/>
      </c>
      <c r="AG954" s="241"/>
      <c r="AH954" s="242" t="str">
        <f t="shared" si="634"/>
        <v/>
      </c>
      <c r="AI954" s="242" t="str">
        <f t="shared" si="607"/>
        <v/>
      </c>
      <c r="BG954" s="245">
        <f t="shared" si="608"/>
        <v>0</v>
      </c>
      <c r="BH954" s="242">
        <f t="shared" si="609"/>
        <v>0</v>
      </c>
      <c r="BI954" s="242">
        <f t="shared" si="610"/>
        <v>0</v>
      </c>
      <c r="BJ954" s="242">
        <f t="shared" si="611"/>
        <v>0</v>
      </c>
      <c r="BK954" s="351">
        <f t="shared" si="612"/>
        <v>0</v>
      </c>
      <c r="BL954" s="246">
        <f t="shared" si="613"/>
        <v>0</v>
      </c>
      <c r="BM954" s="243">
        <f t="shared" si="614"/>
        <v>0</v>
      </c>
      <c r="BN954" s="243">
        <f t="shared" si="615"/>
        <v>0</v>
      </c>
      <c r="BO954" s="247">
        <f t="shared" si="616"/>
        <v>0</v>
      </c>
      <c r="BP954" s="248">
        <f t="shared" si="617"/>
        <v>0</v>
      </c>
      <c r="BQ954" s="243">
        <f t="shared" si="618"/>
        <v>0</v>
      </c>
      <c r="BR954" s="243">
        <f t="shared" si="619"/>
        <v>0</v>
      </c>
      <c r="BS954" s="249">
        <f t="shared" si="620"/>
        <v>0</v>
      </c>
      <c r="BT954" s="255" t="str">
        <f t="shared" si="633"/>
        <v/>
      </c>
      <c r="BU954" s="350">
        <f t="shared" si="621"/>
        <v>0</v>
      </c>
      <c r="BV954" s="350">
        <f t="shared" si="622"/>
        <v>0</v>
      </c>
      <c r="BW954" s="350">
        <f t="shared" si="623"/>
        <v>0</v>
      </c>
      <c r="BX954" s="353">
        <f t="shared" si="624"/>
        <v>0</v>
      </c>
      <c r="BY954" s="246">
        <f t="shared" si="625"/>
        <v>0</v>
      </c>
      <c r="BZ954" s="243">
        <f t="shared" si="626"/>
        <v>0</v>
      </c>
      <c r="CA954" s="243">
        <f t="shared" si="627"/>
        <v>0</v>
      </c>
      <c r="CB954" s="247">
        <f t="shared" si="628"/>
        <v>0</v>
      </c>
      <c r="CC954" s="246">
        <f t="shared" si="629"/>
        <v>0</v>
      </c>
      <c r="CD954" s="243">
        <f t="shared" si="630"/>
        <v>0</v>
      </c>
      <c r="CE954" s="243">
        <f t="shared" si="631"/>
        <v>0</v>
      </c>
      <c r="CF954" s="243">
        <f t="shared" si="632"/>
        <v>0</v>
      </c>
    </row>
    <row r="955" spans="1:84" ht="20.100000000000001" customHeight="1" x14ac:dyDescent="0.15">
      <c r="A955" s="252">
        <f>IF(A954="",ROW()-3-COUNTBLANK($A$4:$A954),A954+1)</f>
        <v>952</v>
      </c>
      <c r="B955" s="253">
        <f>IF(A955="","",IF(B954="",ROW()-3-COUNTBLANK($B$4:$B954),B954+1))</f>
        <v>952</v>
      </c>
      <c r="C955" s="239" t="str">
        <f t="shared" si="597"/>
        <v>S</v>
      </c>
      <c r="D955" s="240"/>
      <c r="E955" s="241" t="str">
        <f>IF(D955="","",COUNTIF($D$4:D955,D955))</f>
        <v/>
      </c>
      <c r="F955" s="310" t="str">
        <f>IF(D955="","",VLOOKUP(D955,'様式A-2'!$B$10:$E$434,4,0))</f>
        <v/>
      </c>
      <c r="G955" s="241"/>
      <c r="H955" s="241"/>
      <c r="I955" s="241"/>
      <c r="J955" s="241"/>
      <c r="K955" s="241"/>
      <c r="L955" s="346"/>
      <c r="M955" s="346"/>
      <c r="N955" s="346"/>
      <c r="O955" s="346"/>
      <c r="P955" s="388"/>
      <c r="Q955" s="242">
        <f t="shared" si="598"/>
        <v>0</v>
      </c>
      <c r="R955" s="243">
        <f t="shared" si="599"/>
        <v>0</v>
      </c>
      <c r="S955" s="243" t="str">
        <f t="shared" si="600"/>
        <v/>
      </c>
      <c r="T955" s="241"/>
      <c r="U955" s="241" t="str">
        <f t="shared" si="601"/>
        <v/>
      </c>
      <c r="V955" s="241" t="str">
        <f t="shared" si="635"/>
        <v/>
      </c>
      <c r="W955" s="241"/>
      <c r="X955" s="241"/>
      <c r="Y955" s="241" t="str">
        <f t="shared" si="602"/>
        <v/>
      </c>
      <c r="Z955" s="241" t="str">
        <f t="shared" si="603"/>
        <v/>
      </c>
      <c r="AA955" s="241" t="str">
        <f t="shared" si="594"/>
        <v/>
      </c>
      <c r="AB955" s="241" t="str">
        <f t="shared" si="604"/>
        <v/>
      </c>
      <c r="AC955" s="241" t="str">
        <f t="shared" si="605"/>
        <v/>
      </c>
      <c r="AD955" s="241" t="str">
        <f t="shared" si="606"/>
        <v/>
      </c>
      <c r="AE955" s="241" t="str">
        <f t="shared" si="595"/>
        <v/>
      </c>
      <c r="AF955" s="241" t="str">
        <f t="shared" si="596"/>
        <v/>
      </c>
      <c r="AG955" s="241"/>
      <c r="AH955" s="242" t="str">
        <f t="shared" si="634"/>
        <v/>
      </c>
      <c r="AI955" s="242" t="str">
        <f t="shared" si="607"/>
        <v/>
      </c>
      <c r="BG955" s="245">
        <f t="shared" si="608"/>
        <v>0</v>
      </c>
      <c r="BH955" s="242">
        <f t="shared" si="609"/>
        <v>0</v>
      </c>
      <c r="BI955" s="242">
        <f t="shared" si="610"/>
        <v>0</v>
      </c>
      <c r="BJ955" s="242">
        <f t="shared" si="611"/>
        <v>0</v>
      </c>
      <c r="BK955" s="351">
        <f t="shared" si="612"/>
        <v>0</v>
      </c>
      <c r="BL955" s="246">
        <f t="shared" si="613"/>
        <v>0</v>
      </c>
      <c r="BM955" s="243">
        <f t="shared" si="614"/>
        <v>0</v>
      </c>
      <c r="BN955" s="243">
        <f t="shared" si="615"/>
        <v>0</v>
      </c>
      <c r="BO955" s="247">
        <f t="shared" si="616"/>
        <v>0</v>
      </c>
      <c r="BP955" s="248">
        <f t="shared" si="617"/>
        <v>0</v>
      </c>
      <c r="BQ955" s="243">
        <f t="shared" si="618"/>
        <v>0</v>
      </c>
      <c r="BR955" s="243">
        <f t="shared" si="619"/>
        <v>0</v>
      </c>
      <c r="BS955" s="249">
        <f t="shared" si="620"/>
        <v>0</v>
      </c>
      <c r="BT955" s="255" t="str">
        <f t="shared" si="633"/>
        <v/>
      </c>
      <c r="BU955" s="350">
        <f t="shared" si="621"/>
        <v>0</v>
      </c>
      <c r="BV955" s="350">
        <f t="shared" si="622"/>
        <v>0</v>
      </c>
      <c r="BW955" s="350">
        <f t="shared" si="623"/>
        <v>0</v>
      </c>
      <c r="BX955" s="353">
        <f t="shared" si="624"/>
        <v>0</v>
      </c>
      <c r="BY955" s="246">
        <f t="shared" si="625"/>
        <v>0</v>
      </c>
      <c r="BZ955" s="243">
        <f t="shared" si="626"/>
        <v>0</v>
      </c>
      <c r="CA955" s="243">
        <f t="shared" si="627"/>
        <v>0</v>
      </c>
      <c r="CB955" s="247">
        <f t="shared" si="628"/>
        <v>0</v>
      </c>
      <c r="CC955" s="246">
        <f t="shared" si="629"/>
        <v>0</v>
      </c>
      <c r="CD955" s="243">
        <f t="shared" si="630"/>
        <v>0</v>
      </c>
      <c r="CE955" s="243">
        <f t="shared" si="631"/>
        <v>0</v>
      </c>
      <c r="CF955" s="243">
        <f t="shared" si="632"/>
        <v>0</v>
      </c>
    </row>
    <row r="956" spans="1:84" ht="20.100000000000001" customHeight="1" x14ac:dyDescent="0.15">
      <c r="A956" s="252">
        <f>IF(A955="",ROW()-3-COUNTBLANK($A$4:$A955),A955+1)</f>
        <v>953</v>
      </c>
      <c r="B956" s="253">
        <f>IF(A956="","",IF(B955="",ROW()-3-COUNTBLANK($B$4:$B955),B955+1))</f>
        <v>953</v>
      </c>
      <c r="C956" s="239" t="str">
        <f t="shared" si="597"/>
        <v>S</v>
      </c>
      <c r="D956" s="240"/>
      <c r="E956" s="241" t="str">
        <f>IF(D956="","",COUNTIF($D$4:D956,D956))</f>
        <v/>
      </c>
      <c r="F956" s="310" t="str">
        <f>IF(D956="","",VLOOKUP(D956,'様式A-2'!$B$10:$E$434,4,0))</f>
        <v/>
      </c>
      <c r="G956" s="241"/>
      <c r="H956" s="241"/>
      <c r="I956" s="241"/>
      <c r="J956" s="241"/>
      <c r="K956" s="241"/>
      <c r="L956" s="346"/>
      <c r="M956" s="346"/>
      <c r="N956" s="346"/>
      <c r="O956" s="346"/>
      <c r="P956" s="388"/>
      <c r="Q956" s="242">
        <f t="shared" si="598"/>
        <v>0</v>
      </c>
      <c r="R956" s="243">
        <f t="shared" si="599"/>
        <v>0</v>
      </c>
      <c r="S956" s="243" t="str">
        <f t="shared" si="600"/>
        <v/>
      </c>
      <c r="T956" s="241"/>
      <c r="U956" s="241" t="str">
        <f t="shared" si="601"/>
        <v/>
      </c>
      <c r="V956" s="241" t="str">
        <f t="shared" si="635"/>
        <v/>
      </c>
      <c r="W956" s="241"/>
      <c r="X956" s="241"/>
      <c r="Y956" s="241" t="str">
        <f t="shared" si="602"/>
        <v/>
      </c>
      <c r="Z956" s="241" t="str">
        <f t="shared" si="603"/>
        <v/>
      </c>
      <c r="AA956" s="241" t="str">
        <f t="shared" si="594"/>
        <v/>
      </c>
      <c r="AB956" s="241" t="str">
        <f t="shared" si="604"/>
        <v/>
      </c>
      <c r="AC956" s="241" t="str">
        <f t="shared" si="605"/>
        <v/>
      </c>
      <c r="AD956" s="241" t="str">
        <f t="shared" si="606"/>
        <v/>
      </c>
      <c r="AE956" s="241" t="str">
        <f t="shared" si="595"/>
        <v/>
      </c>
      <c r="AF956" s="241" t="str">
        <f t="shared" si="596"/>
        <v/>
      </c>
      <c r="AG956" s="241"/>
      <c r="AH956" s="242" t="str">
        <f t="shared" si="634"/>
        <v/>
      </c>
      <c r="AI956" s="242" t="str">
        <f t="shared" si="607"/>
        <v/>
      </c>
      <c r="BG956" s="245">
        <f t="shared" si="608"/>
        <v>0</v>
      </c>
      <c r="BH956" s="242">
        <f t="shared" si="609"/>
        <v>0</v>
      </c>
      <c r="BI956" s="242">
        <f t="shared" si="610"/>
        <v>0</v>
      </c>
      <c r="BJ956" s="242">
        <f t="shared" si="611"/>
        <v>0</v>
      </c>
      <c r="BK956" s="351">
        <f t="shared" si="612"/>
        <v>0</v>
      </c>
      <c r="BL956" s="246">
        <f t="shared" si="613"/>
        <v>0</v>
      </c>
      <c r="BM956" s="243">
        <f t="shared" si="614"/>
        <v>0</v>
      </c>
      <c r="BN956" s="243">
        <f t="shared" si="615"/>
        <v>0</v>
      </c>
      <c r="BO956" s="247">
        <f t="shared" si="616"/>
        <v>0</v>
      </c>
      <c r="BP956" s="248">
        <f t="shared" si="617"/>
        <v>0</v>
      </c>
      <c r="BQ956" s="243">
        <f t="shared" si="618"/>
        <v>0</v>
      </c>
      <c r="BR956" s="243">
        <f t="shared" si="619"/>
        <v>0</v>
      </c>
      <c r="BS956" s="249">
        <f t="shared" si="620"/>
        <v>0</v>
      </c>
      <c r="BT956" s="255" t="str">
        <f t="shared" si="633"/>
        <v/>
      </c>
      <c r="BU956" s="350">
        <f t="shared" si="621"/>
        <v>0</v>
      </c>
      <c r="BV956" s="350">
        <f t="shared" si="622"/>
        <v>0</v>
      </c>
      <c r="BW956" s="350">
        <f t="shared" si="623"/>
        <v>0</v>
      </c>
      <c r="BX956" s="353">
        <f t="shared" si="624"/>
        <v>0</v>
      </c>
      <c r="BY956" s="246">
        <f t="shared" si="625"/>
        <v>0</v>
      </c>
      <c r="BZ956" s="243">
        <f t="shared" si="626"/>
        <v>0</v>
      </c>
      <c r="CA956" s="243">
        <f t="shared" si="627"/>
        <v>0</v>
      </c>
      <c r="CB956" s="247">
        <f t="shared" si="628"/>
        <v>0</v>
      </c>
      <c r="CC956" s="246">
        <f t="shared" si="629"/>
        <v>0</v>
      </c>
      <c r="CD956" s="243">
        <f t="shared" si="630"/>
        <v>0</v>
      </c>
      <c r="CE956" s="243">
        <f t="shared" si="631"/>
        <v>0</v>
      </c>
      <c r="CF956" s="243">
        <f t="shared" si="632"/>
        <v>0</v>
      </c>
    </row>
    <row r="957" spans="1:84" ht="20.100000000000001" customHeight="1" x14ac:dyDescent="0.15">
      <c r="A957" s="252">
        <f>IF(A956="",ROW()-3-COUNTBLANK($A$4:$A956),A956+1)</f>
        <v>954</v>
      </c>
      <c r="B957" s="253">
        <f>IF(A957="","",IF(B956="",ROW()-3-COUNTBLANK($B$4:$B956),B956+1))</f>
        <v>954</v>
      </c>
      <c r="C957" s="239" t="str">
        <f t="shared" si="597"/>
        <v>S</v>
      </c>
      <c r="D957" s="240"/>
      <c r="E957" s="241" t="str">
        <f>IF(D957="","",COUNTIF($D$4:D957,D957))</f>
        <v/>
      </c>
      <c r="F957" s="310" t="str">
        <f>IF(D957="","",VLOOKUP(D957,'様式A-2'!$B$10:$E$434,4,0))</f>
        <v/>
      </c>
      <c r="G957" s="241"/>
      <c r="H957" s="241"/>
      <c r="I957" s="241"/>
      <c r="J957" s="241"/>
      <c r="K957" s="241"/>
      <c r="L957" s="346"/>
      <c r="M957" s="346"/>
      <c r="N957" s="346"/>
      <c r="O957" s="346"/>
      <c r="P957" s="388"/>
      <c r="Q957" s="242">
        <f t="shared" si="598"/>
        <v>0</v>
      </c>
      <c r="R957" s="243">
        <f t="shared" si="599"/>
        <v>0</v>
      </c>
      <c r="S957" s="243" t="str">
        <f t="shared" si="600"/>
        <v/>
      </c>
      <c r="T957" s="241"/>
      <c r="U957" s="241" t="str">
        <f t="shared" si="601"/>
        <v/>
      </c>
      <c r="V957" s="241" t="str">
        <f t="shared" si="635"/>
        <v/>
      </c>
      <c r="W957" s="241"/>
      <c r="X957" s="241"/>
      <c r="Y957" s="241" t="str">
        <f t="shared" si="602"/>
        <v/>
      </c>
      <c r="Z957" s="241" t="str">
        <f t="shared" si="603"/>
        <v/>
      </c>
      <c r="AA957" s="241" t="str">
        <f t="shared" si="594"/>
        <v/>
      </c>
      <c r="AB957" s="241" t="str">
        <f t="shared" si="604"/>
        <v/>
      </c>
      <c r="AC957" s="241" t="str">
        <f t="shared" si="605"/>
        <v/>
      </c>
      <c r="AD957" s="241" t="str">
        <f t="shared" si="606"/>
        <v/>
      </c>
      <c r="AE957" s="241" t="str">
        <f t="shared" si="595"/>
        <v/>
      </c>
      <c r="AF957" s="241" t="str">
        <f t="shared" si="596"/>
        <v/>
      </c>
      <c r="AG957" s="241"/>
      <c r="AH957" s="242" t="str">
        <f t="shared" si="634"/>
        <v/>
      </c>
      <c r="AI957" s="242" t="str">
        <f t="shared" si="607"/>
        <v/>
      </c>
      <c r="BG957" s="245">
        <f t="shared" si="608"/>
        <v>0</v>
      </c>
      <c r="BH957" s="242">
        <f t="shared" si="609"/>
        <v>0</v>
      </c>
      <c r="BI957" s="242">
        <f t="shared" si="610"/>
        <v>0</v>
      </c>
      <c r="BJ957" s="242">
        <f t="shared" si="611"/>
        <v>0</v>
      </c>
      <c r="BK957" s="351">
        <f t="shared" si="612"/>
        <v>0</v>
      </c>
      <c r="BL957" s="246">
        <f t="shared" si="613"/>
        <v>0</v>
      </c>
      <c r="BM957" s="243">
        <f t="shared" si="614"/>
        <v>0</v>
      </c>
      <c r="BN957" s="243">
        <f t="shared" si="615"/>
        <v>0</v>
      </c>
      <c r="BO957" s="247">
        <f t="shared" si="616"/>
        <v>0</v>
      </c>
      <c r="BP957" s="248">
        <f t="shared" si="617"/>
        <v>0</v>
      </c>
      <c r="BQ957" s="243">
        <f t="shared" si="618"/>
        <v>0</v>
      </c>
      <c r="BR957" s="243">
        <f t="shared" si="619"/>
        <v>0</v>
      </c>
      <c r="BS957" s="249">
        <f t="shared" si="620"/>
        <v>0</v>
      </c>
      <c r="BT957" s="255" t="str">
        <f t="shared" si="633"/>
        <v/>
      </c>
      <c r="BU957" s="350">
        <f t="shared" si="621"/>
        <v>0</v>
      </c>
      <c r="BV957" s="350">
        <f t="shared" si="622"/>
        <v>0</v>
      </c>
      <c r="BW957" s="350">
        <f t="shared" si="623"/>
        <v>0</v>
      </c>
      <c r="BX957" s="353">
        <f t="shared" si="624"/>
        <v>0</v>
      </c>
      <c r="BY957" s="246">
        <f t="shared" si="625"/>
        <v>0</v>
      </c>
      <c r="BZ957" s="243">
        <f t="shared" si="626"/>
        <v>0</v>
      </c>
      <c r="CA957" s="243">
        <f t="shared" si="627"/>
        <v>0</v>
      </c>
      <c r="CB957" s="247">
        <f t="shared" si="628"/>
        <v>0</v>
      </c>
      <c r="CC957" s="246">
        <f t="shared" si="629"/>
        <v>0</v>
      </c>
      <c r="CD957" s="243">
        <f t="shared" si="630"/>
        <v>0</v>
      </c>
      <c r="CE957" s="243">
        <f t="shared" si="631"/>
        <v>0</v>
      </c>
      <c r="CF957" s="243">
        <f t="shared" si="632"/>
        <v>0</v>
      </c>
    </row>
    <row r="958" spans="1:84" ht="20.100000000000001" customHeight="1" x14ac:dyDescent="0.15">
      <c r="A958" s="252">
        <f>IF(A957="",ROW()-3-COUNTBLANK($A$4:$A957),A957+1)</f>
        <v>955</v>
      </c>
      <c r="B958" s="253">
        <f>IF(A958="","",IF(B957="",ROW()-3-COUNTBLANK($B$4:$B957),B957+1))</f>
        <v>955</v>
      </c>
      <c r="C958" s="239" t="str">
        <f t="shared" si="597"/>
        <v>S</v>
      </c>
      <c r="D958" s="240"/>
      <c r="E958" s="241" t="str">
        <f>IF(D958="","",COUNTIF($D$4:D958,D958))</f>
        <v/>
      </c>
      <c r="F958" s="310" t="str">
        <f>IF(D958="","",VLOOKUP(D958,'様式A-2'!$B$10:$E$434,4,0))</f>
        <v/>
      </c>
      <c r="G958" s="241"/>
      <c r="H958" s="241"/>
      <c r="I958" s="241"/>
      <c r="J958" s="241"/>
      <c r="K958" s="241"/>
      <c r="L958" s="346"/>
      <c r="M958" s="346"/>
      <c r="N958" s="346"/>
      <c r="O958" s="346"/>
      <c r="P958" s="388"/>
      <c r="Q958" s="242">
        <f t="shared" si="598"/>
        <v>0</v>
      </c>
      <c r="R958" s="243">
        <f t="shared" si="599"/>
        <v>0</v>
      </c>
      <c r="S958" s="243" t="str">
        <f t="shared" si="600"/>
        <v/>
      </c>
      <c r="T958" s="241"/>
      <c r="U958" s="241" t="str">
        <f t="shared" si="601"/>
        <v/>
      </c>
      <c r="V958" s="241" t="str">
        <f t="shared" si="635"/>
        <v/>
      </c>
      <c r="W958" s="241"/>
      <c r="X958" s="241"/>
      <c r="Y958" s="241" t="str">
        <f t="shared" si="602"/>
        <v/>
      </c>
      <c r="Z958" s="241" t="str">
        <f t="shared" si="603"/>
        <v/>
      </c>
      <c r="AA958" s="241" t="str">
        <f t="shared" si="594"/>
        <v/>
      </c>
      <c r="AB958" s="241" t="str">
        <f t="shared" si="604"/>
        <v/>
      </c>
      <c r="AC958" s="241" t="str">
        <f t="shared" si="605"/>
        <v/>
      </c>
      <c r="AD958" s="241" t="str">
        <f t="shared" si="606"/>
        <v/>
      </c>
      <c r="AE958" s="241" t="str">
        <f t="shared" si="595"/>
        <v/>
      </c>
      <c r="AF958" s="241" t="str">
        <f t="shared" si="596"/>
        <v/>
      </c>
      <c r="AG958" s="241"/>
      <c r="AH958" s="242" t="str">
        <f t="shared" si="634"/>
        <v/>
      </c>
      <c r="AI958" s="242" t="str">
        <f t="shared" si="607"/>
        <v/>
      </c>
      <c r="BG958" s="245">
        <f t="shared" si="608"/>
        <v>0</v>
      </c>
      <c r="BH958" s="242">
        <f t="shared" si="609"/>
        <v>0</v>
      </c>
      <c r="BI958" s="242">
        <f t="shared" si="610"/>
        <v>0</v>
      </c>
      <c r="BJ958" s="242">
        <f t="shared" si="611"/>
        <v>0</v>
      </c>
      <c r="BK958" s="351">
        <f t="shared" si="612"/>
        <v>0</v>
      </c>
      <c r="BL958" s="246">
        <f t="shared" si="613"/>
        <v>0</v>
      </c>
      <c r="BM958" s="243">
        <f t="shared" si="614"/>
        <v>0</v>
      </c>
      <c r="BN958" s="243">
        <f t="shared" si="615"/>
        <v>0</v>
      </c>
      <c r="BO958" s="247">
        <f t="shared" si="616"/>
        <v>0</v>
      </c>
      <c r="BP958" s="248">
        <f t="shared" si="617"/>
        <v>0</v>
      </c>
      <c r="BQ958" s="243">
        <f t="shared" si="618"/>
        <v>0</v>
      </c>
      <c r="BR958" s="243">
        <f t="shared" si="619"/>
        <v>0</v>
      </c>
      <c r="BS958" s="249">
        <f t="shared" si="620"/>
        <v>0</v>
      </c>
      <c r="BT958" s="255" t="str">
        <f t="shared" si="633"/>
        <v/>
      </c>
      <c r="BU958" s="350">
        <f t="shared" si="621"/>
        <v>0</v>
      </c>
      <c r="BV958" s="350">
        <f t="shared" si="622"/>
        <v>0</v>
      </c>
      <c r="BW958" s="350">
        <f t="shared" si="623"/>
        <v>0</v>
      </c>
      <c r="BX958" s="353">
        <f t="shared" si="624"/>
        <v>0</v>
      </c>
      <c r="BY958" s="246">
        <f t="shared" si="625"/>
        <v>0</v>
      </c>
      <c r="BZ958" s="243">
        <f t="shared" si="626"/>
        <v>0</v>
      </c>
      <c r="CA958" s="243">
        <f t="shared" si="627"/>
        <v>0</v>
      </c>
      <c r="CB958" s="247">
        <f t="shared" si="628"/>
        <v>0</v>
      </c>
      <c r="CC958" s="246">
        <f t="shared" si="629"/>
        <v>0</v>
      </c>
      <c r="CD958" s="243">
        <f t="shared" si="630"/>
        <v>0</v>
      </c>
      <c r="CE958" s="243">
        <f t="shared" si="631"/>
        <v>0</v>
      </c>
      <c r="CF958" s="243">
        <f t="shared" si="632"/>
        <v>0</v>
      </c>
    </row>
    <row r="959" spans="1:84" ht="20.100000000000001" customHeight="1" x14ac:dyDescent="0.15">
      <c r="A959" s="252">
        <f>IF(A958="",ROW()-3-COUNTBLANK($A$4:$A958),A958+1)</f>
        <v>956</v>
      </c>
      <c r="B959" s="253">
        <f>IF(A959="","",IF(B958="",ROW()-3-COUNTBLANK($B$4:$B958),B958+1))</f>
        <v>956</v>
      </c>
      <c r="C959" s="239" t="str">
        <f t="shared" si="597"/>
        <v>S</v>
      </c>
      <c r="D959" s="240"/>
      <c r="E959" s="241" t="str">
        <f>IF(D959="","",COUNTIF($D$4:D959,D959))</f>
        <v/>
      </c>
      <c r="F959" s="310" t="str">
        <f>IF(D959="","",VLOOKUP(D959,'様式A-2'!$B$10:$E$434,4,0))</f>
        <v/>
      </c>
      <c r="G959" s="241"/>
      <c r="H959" s="241"/>
      <c r="I959" s="241"/>
      <c r="J959" s="241"/>
      <c r="K959" s="241"/>
      <c r="L959" s="346"/>
      <c r="M959" s="346"/>
      <c r="N959" s="346"/>
      <c r="O959" s="346"/>
      <c r="P959" s="388"/>
      <c r="Q959" s="242">
        <f t="shared" si="598"/>
        <v>0</v>
      </c>
      <c r="R959" s="243">
        <f t="shared" si="599"/>
        <v>0</v>
      </c>
      <c r="S959" s="243" t="str">
        <f t="shared" si="600"/>
        <v/>
      </c>
      <c r="T959" s="241"/>
      <c r="U959" s="241" t="str">
        <f t="shared" si="601"/>
        <v/>
      </c>
      <c r="V959" s="241" t="str">
        <f t="shared" si="635"/>
        <v/>
      </c>
      <c r="W959" s="241"/>
      <c r="X959" s="241"/>
      <c r="Y959" s="241" t="str">
        <f t="shared" si="602"/>
        <v/>
      </c>
      <c r="Z959" s="241" t="str">
        <f t="shared" si="603"/>
        <v/>
      </c>
      <c r="AA959" s="241" t="str">
        <f t="shared" si="594"/>
        <v/>
      </c>
      <c r="AB959" s="241" t="str">
        <f t="shared" si="604"/>
        <v/>
      </c>
      <c r="AC959" s="241" t="str">
        <f t="shared" si="605"/>
        <v/>
      </c>
      <c r="AD959" s="241" t="str">
        <f t="shared" si="606"/>
        <v/>
      </c>
      <c r="AE959" s="241" t="str">
        <f t="shared" si="595"/>
        <v/>
      </c>
      <c r="AF959" s="241" t="str">
        <f t="shared" si="596"/>
        <v/>
      </c>
      <c r="AG959" s="241"/>
      <c r="AH959" s="242" t="str">
        <f t="shared" si="634"/>
        <v/>
      </c>
      <c r="AI959" s="242" t="str">
        <f t="shared" si="607"/>
        <v/>
      </c>
      <c r="BG959" s="245">
        <f t="shared" si="608"/>
        <v>0</v>
      </c>
      <c r="BH959" s="242">
        <f t="shared" si="609"/>
        <v>0</v>
      </c>
      <c r="BI959" s="242">
        <f t="shared" si="610"/>
        <v>0</v>
      </c>
      <c r="BJ959" s="242">
        <f t="shared" si="611"/>
        <v>0</v>
      </c>
      <c r="BK959" s="351">
        <f t="shared" si="612"/>
        <v>0</v>
      </c>
      <c r="BL959" s="246">
        <f t="shared" si="613"/>
        <v>0</v>
      </c>
      <c r="BM959" s="243">
        <f t="shared" si="614"/>
        <v>0</v>
      </c>
      <c r="BN959" s="243">
        <f t="shared" si="615"/>
        <v>0</v>
      </c>
      <c r="BO959" s="247">
        <f t="shared" si="616"/>
        <v>0</v>
      </c>
      <c r="BP959" s="248">
        <f t="shared" si="617"/>
        <v>0</v>
      </c>
      <c r="BQ959" s="243">
        <f t="shared" si="618"/>
        <v>0</v>
      </c>
      <c r="BR959" s="243">
        <f t="shared" si="619"/>
        <v>0</v>
      </c>
      <c r="BS959" s="249">
        <f t="shared" si="620"/>
        <v>0</v>
      </c>
      <c r="BT959" s="255" t="str">
        <f t="shared" si="633"/>
        <v/>
      </c>
      <c r="BU959" s="350">
        <f t="shared" si="621"/>
        <v>0</v>
      </c>
      <c r="BV959" s="350">
        <f t="shared" si="622"/>
        <v>0</v>
      </c>
      <c r="BW959" s="350">
        <f t="shared" si="623"/>
        <v>0</v>
      </c>
      <c r="BX959" s="353">
        <f t="shared" si="624"/>
        <v>0</v>
      </c>
      <c r="BY959" s="246">
        <f t="shared" si="625"/>
        <v>0</v>
      </c>
      <c r="BZ959" s="243">
        <f t="shared" si="626"/>
        <v>0</v>
      </c>
      <c r="CA959" s="243">
        <f t="shared" si="627"/>
        <v>0</v>
      </c>
      <c r="CB959" s="247">
        <f t="shared" si="628"/>
        <v>0</v>
      </c>
      <c r="CC959" s="246">
        <f t="shared" si="629"/>
        <v>0</v>
      </c>
      <c r="CD959" s="243">
        <f t="shared" si="630"/>
        <v>0</v>
      </c>
      <c r="CE959" s="243">
        <f t="shared" si="631"/>
        <v>0</v>
      </c>
      <c r="CF959" s="243">
        <f t="shared" si="632"/>
        <v>0</v>
      </c>
    </row>
    <row r="960" spans="1:84" ht="20.100000000000001" customHeight="1" x14ac:dyDescent="0.15">
      <c r="A960" s="252">
        <f>IF(A959="",ROW()-3-COUNTBLANK($A$4:$A959),A959+1)</f>
        <v>957</v>
      </c>
      <c r="B960" s="253">
        <f>IF(A960="","",IF(B959="",ROW()-3-COUNTBLANK($B$4:$B959),B959+1))</f>
        <v>957</v>
      </c>
      <c r="C960" s="239" t="str">
        <f t="shared" si="597"/>
        <v>S</v>
      </c>
      <c r="D960" s="240"/>
      <c r="E960" s="241" t="str">
        <f>IF(D960="","",COUNTIF($D$4:D960,D960))</f>
        <v/>
      </c>
      <c r="F960" s="310" t="str">
        <f>IF(D960="","",VLOOKUP(D960,'様式A-2'!$B$10:$E$434,4,0))</f>
        <v/>
      </c>
      <c r="G960" s="241"/>
      <c r="H960" s="241"/>
      <c r="I960" s="241"/>
      <c r="J960" s="241"/>
      <c r="K960" s="241"/>
      <c r="L960" s="346"/>
      <c r="M960" s="346"/>
      <c r="N960" s="346"/>
      <c r="O960" s="346"/>
      <c r="P960" s="388"/>
      <c r="Q960" s="242">
        <f t="shared" si="598"/>
        <v>0</v>
      </c>
      <c r="R960" s="243">
        <f t="shared" si="599"/>
        <v>0</v>
      </c>
      <c r="S960" s="243" t="str">
        <f t="shared" si="600"/>
        <v/>
      </c>
      <c r="T960" s="241"/>
      <c r="U960" s="241" t="str">
        <f t="shared" si="601"/>
        <v/>
      </c>
      <c r="V960" s="241" t="str">
        <f t="shared" si="635"/>
        <v/>
      </c>
      <c r="W960" s="241"/>
      <c r="X960" s="241"/>
      <c r="Y960" s="241" t="str">
        <f t="shared" si="602"/>
        <v/>
      </c>
      <c r="Z960" s="241" t="str">
        <f t="shared" si="603"/>
        <v/>
      </c>
      <c r="AA960" s="241" t="str">
        <f t="shared" si="594"/>
        <v/>
      </c>
      <c r="AB960" s="241" t="str">
        <f t="shared" si="604"/>
        <v/>
      </c>
      <c r="AC960" s="241" t="str">
        <f t="shared" si="605"/>
        <v/>
      </c>
      <c r="AD960" s="241" t="str">
        <f t="shared" si="606"/>
        <v/>
      </c>
      <c r="AE960" s="241" t="str">
        <f t="shared" si="595"/>
        <v/>
      </c>
      <c r="AF960" s="241" t="str">
        <f t="shared" si="596"/>
        <v/>
      </c>
      <c r="AG960" s="241"/>
      <c r="AH960" s="242" t="str">
        <f t="shared" si="634"/>
        <v/>
      </c>
      <c r="AI960" s="242" t="str">
        <f t="shared" si="607"/>
        <v/>
      </c>
      <c r="BG960" s="245">
        <f t="shared" si="608"/>
        <v>0</v>
      </c>
      <c r="BH960" s="242">
        <f t="shared" si="609"/>
        <v>0</v>
      </c>
      <c r="BI960" s="242">
        <f t="shared" si="610"/>
        <v>0</v>
      </c>
      <c r="BJ960" s="242">
        <f t="shared" si="611"/>
        <v>0</v>
      </c>
      <c r="BK960" s="351">
        <f t="shared" si="612"/>
        <v>0</v>
      </c>
      <c r="BL960" s="246">
        <f t="shared" si="613"/>
        <v>0</v>
      </c>
      <c r="BM960" s="243">
        <f t="shared" si="614"/>
        <v>0</v>
      </c>
      <c r="BN960" s="243">
        <f t="shared" si="615"/>
        <v>0</v>
      </c>
      <c r="BO960" s="247">
        <f t="shared" si="616"/>
        <v>0</v>
      </c>
      <c r="BP960" s="248">
        <f t="shared" si="617"/>
        <v>0</v>
      </c>
      <c r="BQ960" s="243">
        <f t="shared" si="618"/>
        <v>0</v>
      </c>
      <c r="BR960" s="243">
        <f t="shared" si="619"/>
        <v>0</v>
      </c>
      <c r="BS960" s="249">
        <f t="shared" si="620"/>
        <v>0</v>
      </c>
      <c r="BT960" s="255" t="str">
        <f t="shared" si="633"/>
        <v/>
      </c>
      <c r="BU960" s="350">
        <f t="shared" si="621"/>
        <v>0</v>
      </c>
      <c r="BV960" s="350">
        <f t="shared" si="622"/>
        <v>0</v>
      </c>
      <c r="BW960" s="350">
        <f t="shared" si="623"/>
        <v>0</v>
      </c>
      <c r="BX960" s="353">
        <f t="shared" si="624"/>
        <v>0</v>
      </c>
      <c r="BY960" s="246">
        <f t="shared" si="625"/>
        <v>0</v>
      </c>
      <c r="BZ960" s="243">
        <f t="shared" si="626"/>
        <v>0</v>
      </c>
      <c r="CA960" s="243">
        <f t="shared" si="627"/>
        <v>0</v>
      </c>
      <c r="CB960" s="247">
        <f t="shared" si="628"/>
        <v>0</v>
      </c>
      <c r="CC960" s="246">
        <f t="shared" si="629"/>
        <v>0</v>
      </c>
      <c r="CD960" s="243">
        <f t="shared" si="630"/>
        <v>0</v>
      </c>
      <c r="CE960" s="243">
        <f t="shared" si="631"/>
        <v>0</v>
      </c>
      <c r="CF960" s="243">
        <f t="shared" si="632"/>
        <v>0</v>
      </c>
    </row>
    <row r="961" spans="1:84" ht="20.100000000000001" customHeight="1" x14ac:dyDescent="0.15">
      <c r="A961" s="252">
        <f>IF(A960="",ROW()-3-COUNTBLANK($A$4:$A960),A960+1)</f>
        <v>958</v>
      </c>
      <c r="B961" s="253">
        <f>IF(A961="","",IF(B960="",ROW()-3-COUNTBLANK($B$4:$B960),B960+1))</f>
        <v>958</v>
      </c>
      <c r="C961" s="239" t="str">
        <f t="shared" si="597"/>
        <v>S</v>
      </c>
      <c r="D961" s="240"/>
      <c r="E961" s="241" t="str">
        <f>IF(D961="","",COUNTIF($D$4:D961,D961))</f>
        <v/>
      </c>
      <c r="F961" s="310" t="str">
        <f>IF(D961="","",VLOOKUP(D961,'様式A-2'!$B$10:$E$434,4,0))</f>
        <v/>
      </c>
      <c r="G961" s="241"/>
      <c r="H961" s="241"/>
      <c r="I961" s="241"/>
      <c r="J961" s="241"/>
      <c r="K961" s="241"/>
      <c r="L961" s="346"/>
      <c r="M961" s="346"/>
      <c r="N961" s="346"/>
      <c r="O961" s="346"/>
      <c r="P961" s="388"/>
      <c r="Q961" s="242">
        <f t="shared" si="598"/>
        <v>0</v>
      </c>
      <c r="R961" s="243">
        <f t="shared" si="599"/>
        <v>0</v>
      </c>
      <c r="S961" s="243" t="str">
        <f t="shared" si="600"/>
        <v/>
      </c>
      <c r="T961" s="241"/>
      <c r="U961" s="241" t="str">
        <f t="shared" si="601"/>
        <v/>
      </c>
      <c r="V961" s="241" t="str">
        <f t="shared" si="635"/>
        <v/>
      </c>
      <c r="W961" s="241"/>
      <c r="X961" s="241"/>
      <c r="Y961" s="241" t="str">
        <f t="shared" si="602"/>
        <v/>
      </c>
      <c r="Z961" s="241" t="str">
        <f t="shared" si="603"/>
        <v/>
      </c>
      <c r="AA961" s="241" t="str">
        <f t="shared" si="594"/>
        <v/>
      </c>
      <c r="AB961" s="241" t="str">
        <f t="shared" si="604"/>
        <v/>
      </c>
      <c r="AC961" s="241" t="str">
        <f t="shared" si="605"/>
        <v/>
      </c>
      <c r="AD961" s="241" t="str">
        <f t="shared" si="606"/>
        <v/>
      </c>
      <c r="AE961" s="241" t="str">
        <f t="shared" si="595"/>
        <v/>
      </c>
      <c r="AF961" s="241" t="str">
        <f t="shared" si="596"/>
        <v/>
      </c>
      <c r="AG961" s="241"/>
      <c r="AH961" s="242" t="str">
        <f t="shared" si="634"/>
        <v/>
      </c>
      <c r="AI961" s="242" t="str">
        <f t="shared" si="607"/>
        <v/>
      </c>
      <c r="BG961" s="245">
        <f t="shared" si="608"/>
        <v>0</v>
      </c>
      <c r="BH961" s="242">
        <f t="shared" si="609"/>
        <v>0</v>
      </c>
      <c r="BI961" s="242">
        <f t="shared" si="610"/>
        <v>0</v>
      </c>
      <c r="BJ961" s="242">
        <f t="shared" si="611"/>
        <v>0</v>
      </c>
      <c r="BK961" s="351">
        <f t="shared" si="612"/>
        <v>0</v>
      </c>
      <c r="BL961" s="246">
        <f t="shared" si="613"/>
        <v>0</v>
      </c>
      <c r="BM961" s="243">
        <f t="shared" si="614"/>
        <v>0</v>
      </c>
      <c r="BN961" s="243">
        <f t="shared" si="615"/>
        <v>0</v>
      </c>
      <c r="BO961" s="247">
        <f t="shared" si="616"/>
        <v>0</v>
      </c>
      <c r="BP961" s="248">
        <f t="shared" si="617"/>
        <v>0</v>
      </c>
      <c r="BQ961" s="243">
        <f t="shared" si="618"/>
        <v>0</v>
      </c>
      <c r="BR961" s="243">
        <f t="shared" si="619"/>
        <v>0</v>
      </c>
      <c r="BS961" s="249">
        <f t="shared" si="620"/>
        <v>0</v>
      </c>
      <c r="BT961" s="255" t="str">
        <f t="shared" si="633"/>
        <v/>
      </c>
      <c r="BU961" s="350">
        <f t="shared" si="621"/>
        <v>0</v>
      </c>
      <c r="BV961" s="350">
        <f t="shared" si="622"/>
        <v>0</v>
      </c>
      <c r="BW961" s="350">
        <f t="shared" si="623"/>
        <v>0</v>
      </c>
      <c r="BX961" s="353">
        <f t="shared" si="624"/>
        <v>0</v>
      </c>
      <c r="BY961" s="246">
        <f t="shared" si="625"/>
        <v>0</v>
      </c>
      <c r="BZ961" s="243">
        <f t="shared" si="626"/>
        <v>0</v>
      </c>
      <c r="CA961" s="243">
        <f t="shared" si="627"/>
        <v>0</v>
      </c>
      <c r="CB961" s="247">
        <f t="shared" si="628"/>
        <v>0</v>
      </c>
      <c r="CC961" s="246">
        <f t="shared" si="629"/>
        <v>0</v>
      </c>
      <c r="CD961" s="243">
        <f t="shared" si="630"/>
        <v>0</v>
      </c>
      <c r="CE961" s="243">
        <f t="shared" si="631"/>
        <v>0</v>
      </c>
      <c r="CF961" s="243">
        <f t="shared" si="632"/>
        <v>0</v>
      </c>
    </row>
    <row r="962" spans="1:84" ht="20.100000000000001" customHeight="1" x14ac:dyDescent="0.15">
      <c r="A962" s="252">
        <f>IF(A961="",ROW()-3-COUNTBLANK($A$4:$A961),A961+1)</f>
        <v>959</v>
      </c>
      <c r="B962" s="253">
        <f>IF(A962="","",IF(B961="",ROW()-3-COUNTBLANK($B$4:$B961),B961+1))</f>
        <v>959</v>
      </c>
      <c r="C962" s="239" t="str">
        <f t="shared" si="597"/>
        <v>S</v>
      </c>
      <c r="D962" s="240"/>
      <c r="E962" s="241" t="str">
        <f>IF(D962="","",COUNTIF($D$4:D962,D962))</f>
        <v/>
      </c>
      <c r="F962" s="310" t="str">
        <f>IF(D962="","",VLOOKUP(D962,'様式A-2'!$B$10:$E$434,4,0))</f>
        <v/>
      </c>
      <c r="G962" s="241"/>
      <c r="H962" s="241"/>
      <c r="I962" s="241"/>
      <c r="J962" s="241"/>
      <c r="K962" s="241"/>
      <c r="L962" s="346"/>
      <c r="M962" s="346"/>
      <c r="N962" s="346"/>
      <c r="O962" s="346"/>
      <c r="P962" s="388"/>
      <c r="Q962" s="242">
        <f t="shared" si="598"/>
        <v>0</v>
      </c>
      <c r="R962" s="243">
        <f t="shared" si="599"/>
        <v>0</v>
      </c>
      <c r="S962" s="243" t="str">
        <f t="shared" si="600"/>
        <v/>
      </c>
      <c r="T962" s="241"/>
      <c r="U962" s="241" t="str">
        <f t="shared" si="601"/>
        <v/>
      </c>
      <c r="V962" s="241" t="str">
        <f t="shared" si="635"/>
        <v/>
      </c>
      <c r="W962" s="241"/>
      <c r="X962" s="241"/>
      <c r="Y962" s="241" t="str">
        <f t="shared" si="602"/>
        <v/>
      </c>
      <c r="Z962" s="241" t="str">
        <f t="shared" si="603"/>
        <v/>
      </c>
      <c r="AA962" s="241" t="str">
        <f t="shared" si="594"/>
        <v/>
      </c>
      <c r="AB962" s="241" t="str">
        <f t="shared" si="604"/>
        <v/>
      </c>
      <c r="AC962" s="241" t="str">
        <f t="shared" si="605"/>
        <v/>
      </c>
      <c r="AD962" s="241" t="str">
        <f t="shared" si="606"/>
        <v/>
      </c>
      <c r="AE962" s="241" t="str">
        <f t="shared" si="595"/>
        <v/>
      </c>
      <c r="AF962" s="241" t="str">
        <f t="shared" si="596"/>
        <v/>
      </c>
      <c r="AG962" s="241"/>
      <c r="AH962" s="242" t="str">
        <f t="shared" si="634"/>
        <v/>
      </c>
      <c r="AI962" s="242" t="str">
        <f t="shared" si="607"/>
        <v/>
      </c>
      <c r="BG962" s="245">
        <f t="shared" si="608"/>
        <v>0</v>
      </c>
      <c r="BH962" s="242">
        <f t="shared" si="609"/>
        <v>0</v>
      </c>
      <c r="BI962" s="242">
        <f t="shared" si="610"/>
        <v>0</v>
      </c>
      <c r="BJ962" s="242">
        <f t="shared" si="611"/>
        <v>0</v>
      </c>
      <c r="BK962" s="351">
        <f t="shared" si="612"/>
        <v>0</v>
      </c>
      <c r="BL962" s="246">
        <f t="shared" si="613"/>
        <v>0</v>
      </c>
      <c r="BM962" s="243">
        <f t="shared" si="614"/>
        <v>0</v>
      </c>
      <c r="BN962" s="243">
        <f t="shared" si="615"/>
        <v>0</v>
      </c>
      <c r="BO962" s="247">
        <f t="shared" si="616"/>
        <v>0</v>
      </c>
      <c r="BP962" s="248">
        <f t="shared" si="617"/>
        <v>0</v>
      </c>
      <c r="BQ962" s="243">
        <f t="shared" si="618"/>
        <v>0</v>
      </c>
      <c r="BR962" s="243">
        <f t="shared" si="619"/>
        <v>0</v>
      </c>
      <c r="BS962" s="249">
        <f t="shared" si="620"/>
        <v>0</v>
      </c>
      <c r="BT962" s="255" t="str">
        <f t="shared" si="633"/>
        <v/>
      </c>
      <c r="BU962" s="350">
        <f t="shared" si="621"/>
        <v>0</v>
      </c>
      <c r="BV962" s="350">
        <f t="shared" si="622"/>
        <v>0</v>
      </c>
      <c r="BW962" s="350">
        <f t="shared" si="623"/>
        <v>0</v>
      </c>
      <c r="BX962" s="353">
        <f t="shared" si="624"/>
        <v>0</v>
      </c>
      <c r="BY962" s="246">
        <f t="shared" si="625"/>
        <v>0</v>
      </c>
      <c r="BZ962" s="243">
        <f t="shared" si="626"/>
        <v>0</v>
      </c>
      <c r="CA962" s="243">
        <f t="shared" si="627"/>
        <v>0</v>
      </c>
      <c r="CB962" s="247">
        <f t="shared" si="628"/>
        <v>0</v>
      </c>
      <c r="CC962" s="246">
        <f t="shared" si="629"/>
        <v>0</v>
      </c>
      <c r="CD962" s="243">
        <f t="shared" si="630"/>
        <v>0</v>
      </c>
      <c r="CE962" s="243">
        <f t="shared" si="631"/>
        <v>0</v>
      </c>
      <c r="CF962" s="243">
        <f t="shared" si="632"/>
        <v>0</v>
      </c>
    </row>
    <row r="963" spans="1:84" ht="20.100000000000001" customHeight="1" x14ac:dyDescent="0.15">
      <c r="A963" s="252">
        <f>IF(A962="",ROW()-3-COUNTBLANK($A$4:$A962),A962+1)</f>
        <v>960</v>
      </c>
      <c r="B963" s="253">
        <f>IF(A963="","",IF(B962="",ROW()-3-COUNTBLANK($B$4:$B962),B962+1))</f>
        <v>960</v>
      </c>
      <c r="C963" s="239" t="str">
        <f t="shared" si="597"/>
        <v>S</v>
      </c>
      <c r="D963" s="240"/>
      <c r="E963" s="241" t="str">
        <f>IF(D963="","",COUNTIF($D$4:D963,D963))</f>
        <v/>
      </c>
      <c r="F963" s="310" t="str">
        <f>IF(D963="","",VLOOKUP(D963,'様式A-2'!$B$10:$E$434,4,0))</f>
        <v/>
      </c>
      <c r="G963" s="241"/>
      <c r="H963" s="241"/>
      <c r="I963" s="241"/>
      <c r="J963" s="241"/>
      <c r="K963" s="241"/>
      <c r="L963" s="346"/>
      <c r="M963" s="346"/>
      <c r="N963" s="346"/>
      <c r="O963" s="346"/>
      <c r="P963" s="388"/>
      <c r="Q963" s="242">
        <f t="shared" si="598"/>
        <v>0</v>
      </c>
      <c r="R963" s="243">
        <f t="shared" si="599"/>
        <v>0</v>
      </c>
      <c r="S963" s="243" t="str">
        <f t="shared" si="600"/>
        <v/>
      </c>
      <c r="T963" s="241"/>
      <c r="U963" s="241" t="str">
        <f t="shared" si="601"/>
        <v/>
      </c>
      <c r="V963" s="241" t="str">
        <f t="shared" si="635"/>
        <v/>
      </c>
      <c r="W963" s="241"/>
      <c r="X963" s="241"/>
      <c r="Y963" s="241" t="str">
        <f t="shared" si="602"/>
        <v/>
      </c>
      <c r="Z963" s="241" t="str">
        <f t="shared" si="603"/>
        <v/>
      </c>
      <c r="AA963" s="241" t="str">
        <f t="shared" si="594"/>
        <v/>
      </c>
      <c r="AB963" s="241" t="str">
        <f t="shared" si="604"/>
        <v/>
      </c>
      <c r="AC963" s="241" t="str">
        <f t="shared" si="605"/>
        <v/>
      </c>
      <c r="AD963" s="241" t="str">
        <f t="shared" si="606"/>
        <v/>
      </c>
      <c r="AE963" s="241" t="str">
        <f t="shared" si="595"/>
        <v/>
      </c>
      <c r="AF963" s="241" t="str">
        <f t="shared" si="596"/>
        <v/>
      </c>
      <c r="AG963" s="241"/>
      <c r="AH963" s="242" t="str">
        <f t="shared" si="634"/>
        <v/>
      </c>
      <c r="AI963" s="242" t="str">
        <f t="shared" si="607"/>
        <v/>
      </c>
      <c r="BG963" s="245">
        <f t="shared" si="608"/>
        <v>0</v>
      </c>
      <c r="BH963" s="242">
        <f t="shared" si="609"/>
        <v>0</v>
      </c>
      <c r="BI963" s="242">
        <f t="shared" si="610"/>
        <v>0</v>
      </c>
      <c r="BJ963" s="242">
        <f t="shared" si="611"/>
        <v>0</v>
      </c>
      <c r="BK963" s="351">
        <f t="shared" si="612"/>
        <v>0</v>
      </c>
      <c r="BL963" s="246">
        <f t="shared" si="613"/>
        <v>0</v>
      </c>
      <c r="BM963" s="243">
        <f t="shared" si="614"/>
        <v>0</v>
      </c>
      <c r="BN963" s="243">
        <f t="shared" si="615"/>
        <v>0</v>
      </c>
      <c r="BO963" s="247">
        <f t="shared" si="616"/>
        <v>0</v>
      </c>
      <c r="BP963" s="248">
        <f t="shared" si="617"/>
        <v>0</v>
      </c>
      <c r="BQ963" s="243">
        <f t="shared" si="618"/>
        <v>0</v>
      </c>
      <c r="BR963" s="243">
        <f t="shared" si="619"/>
        <v>0</v>
      </c>
      <c r="BS963" s="249">
        <f t="shared" si="620"/>
        <v>0</v>
      </c>
      <c r="BT963" s="255" t="str">
        <f t="shared" si="633"/>
        <v/>
      </c>
      <c r="BU963" s="350">
        <f t="shared" si="621"/>
        <v>0</v>
      </c>
      <c r="BV963" s="350">
        <f t="shared" si="622"/>
        <v>0</v>
      </c>
      <c r="BW963" s="350">
        <f t="shared" si="623"/>
        <v>0</v>
      </c>
      <c r="BX963" s="353">
        <f t="shared" si="624"/>
        <v>0</v>
      </c>
      <c r="BY963" s="246">
        <f t="shared" si="625"/>
        <v>0</v>
      </c>
      <c r="BZ963" s="243">
        <f t="shared" si="626"/>
        <v>0</v>
      </c>
      <c r="CA963" s="243">
        <f t="shared" si="627"/>
        <v>0</v>
      </c>
      <c r="CB963" s="247">
        <f t="shared" si="628"/>
        <v>0</v>
      </c>
      <c r="CC963" s="246">
        <f t="shared" si="629"/>
        <v>0</v>
      </c>
      <c r="CD963" s="243">
        <f t="shared" si="630"/>
        <v>0</v>
      </c>
      <c r="CE963" s="243">
        <f t="shared" si="631"/>
        <v>0</v>
      </c>
      <c r="CF963" s="243">
        <f t="shared" si="632"/>
        <v>0</v>
      </c>
    </row>
    <row r="964" spans="1:84" ht="20.100000000000001" customHeight="1" x14ac:dyDescent="0.15">
      <c r="A964" s="252">
        <f>IF(A963="",ROW()-3-COUNTBLANK($A$4:$A963),A963+1)</f>
        <v>961</v>
      </c>
      <c r="B964" s="253">
        <f>IF(A964="","",IF(B963="",ROW()-3-COUNTBLANK($B$4:$B963),B963+1))</f>
        <v>961</v>
      </c>
      <c r="C964" s="239" t="str">
        <f t="shared" si="597"/>
        <v>S</v>
      </c>
      <c r="D964" s="240"/>
      <c r="E964" s="241" t="str">
        <f>IF(D964="","",COUNTIF($D$4:D964,D964))</f>
        <v/>
      </c>
      <c r="F964" s="310" t="str">
        <f>IF(D964="","",VLOOKUP(D964,'様式A-2'!$B$10:$E$434,4,0))</f>
        <v/>
      </c>
      <c r="G964" s="241"/>
      <c r="H964" s="241"/>
      <c r="I964" s="241"/>
      <c r="J964" s="241"/>
      <c r="K964" s="241"/>
      <c r="L964" s="346"/>
      <c r="M964" s="346"/>
      <c r="N964" s="346"/>
      <c r="O964" s="346"/>
      <c r="P964" s="388"/>
      <c r="Q964" s="242">
        <f t="shared" si="598"/>
        <v>0</v>
      </c>
      <c r="R964" s="243">
        <f t="shared" si="599"/>
        <v>0</v>
      </c>
      <c r="S964" s="243" t="str">
        <f t="shared" si="600"/>
        <v/>
      </c>
      <c r="T964" s="241"/>
      <c r="U964" s="241" t="str">
        <f t="shared" si="601"/>
        <v/>
      </c>
      <c r="V964" s="241" t="str">
        <f t="shared" si="635"/>
        <v/>
      </c>
      <c r="W964" s="241"/>
      <c r="X964" s="241"/>
      <c r="Y964" s="241" t="str">
        <f t="shared" si="602"/>
        <v/>
      </c>
      <c r="Z964" s="241" t="str">
        <f t="shared" si="603"/>
        <v/>
      </c>
      <c r="AA964" s="241" t="str">
        <f t="shared" ref="AA964:AA1003" si="636">IF(D964="","",IF(OR(X964="Ⅲ",X964="Ⅳ"),"要","否"))</f>
        <v/>
      </c>
      <c r="AB964" s="241" t="str">
        <f t="shared" si="604"/>
        <v/>
      </c>
      <c r="AC964" s="241" t="str">
        <f t="shared" si="605"/>
        <v/>
      </c>
      <c r="AD964" s="241" t="str">
        <f t="shared" si="606"/>
        <v/>
      </c>
      <c r="AE964" s="241" t="str">
        <f t="shared" ref="AE964:AE1003" si="637">IF(D964="","",INDEX($AT$4:$AX$45,MATCH(K964,$AS$4:$AS$45,0),MATCH(X964,$AT$3:$AX$3,0)))</f>
        <v/>
      </c>
      <c r="AF964" s="241" t="str">
        <f t="shared" ref="AF964:AF1003" si="638">IF(D964="","",INDEX($BA$4:$BE$45,MATCH(K964,$AZ$4:$AZ$45,0),MATCH(X964,$BA$3:$BE$3,0)))</f>
        <v/>
      </c>
      <c r="AG964" s="241"/>
      <c r="AH964" s="242" t="str">
        <f t="shared" si="634"/>
        <v/>
      </c>
      <c r="AI964" s="242" t="str">
        <f t="shared" si="607"/>
        <v/>
      </c>
      <c r="BG964" s="245">
        <f t="shared" si="608"/>
        <v>0</v>
      </c>
      <c r="BH964" s="242">
        <f t="shared" si="609"/>
        <v>0</v>
      </c>
      <c r="BI964" s="242">
        <f t="shared" si="610"/>
        <v>0</v>
      </c>
      <c r="BJ964" s="242">
        <f t="shared" si="611"/>
        <v>0</v>
      </c>
      <c r="BK964" s="351">
        <f t="shared" si="612"/>
        <v>0</v>
      </c>
      <c r="BL964" s="246">
        <f t="shared" si="613"/>
        <v>0</v>
      </c>
      <c r="BM964" s="243">
        <f t="shared" si="614"/>
        <v>0</v>
      </c>
      <c r="BN964" s="243">
        <f t="shared" si="615"/>
        <v>0</v>
      </c>
      <c r="BO964" s="247">
        <f t="shared" si="616"/>
        <v>0</v>
      </c>
      <c r="BP964" s="248">
        <f t="shared" si="617"/>
        <v>0</v>
      </c>
      <c r="BQ964" s="243">
        <f t="shared" si="618"/>
        <v>0</v>
      </c>
      <c r="BR964" s="243">
        <f t="shared" si="619"/>
        <v>0</v>
      </c>
      <c r="BS964" s="249">
        <f t="shared" si="620"/>
        <v>0</v>
      </c>
      <c r="BT964" s="255" t="str">
        <f t="shared" si="633"/>
        <v/>
      </c>
      <c r="BU964" s="350">
        <f t="shared" si="621"/>
        <v>0</v>
      </c>
      <c r="BV964" s="350">
        <f t="shared" si="622"/>
        <v>0</v>
      </c>
      <c r="BW964" s="350">
        <f t="shared" si="623"/>
        <v>0</v>
      </c>
      <c r="BX964" s="353">
        <f t="shared" si="624"/>
        <v>0</v>
      </c>
      <c r="BY964" s="246">
        <f t="shared" si="625"/>
        <v>0</v>
      </c>
      <c r="BZ964" s="243">
        <f t="shared" si="626"/>
        <v>0</v>
      </c>
      <c r="CA964" s="243">
        <f t="shared" si="627"/>
        <v>0</v>
      </c>
      <c r="CB964" s="247">
        <f t="shared" si="628"/>
        <v>0</v>
      </c>
      <c r="CC964" s="246">
        <f t="shared" si="629"/>
        <v>0</v>
      </c>
      <c r="CD964" s="243">
        <f t="shared" si="630"/>
        <v>0</v>
      </c>
      <c r="CE964" s="243">
        <f t="shared" si="631"/>
        <v>0</v>
      </c>
      <c r="CF964" s="243">
        <f t="shared" si="632"/>
        <v>0</v>
      </c>
    </row>
    <row r="965" spans="1:84" ht="20.100000000000001" customHeight="1" x14ac:dyDescent="0.15">
      <c r="A965" s="252">
        <f>IF(A964="",ROW()-3-COUNTBLANK($A$4:$A964),A964+1)</f>
        <v>962</v>
      </c>
      <c r="B965" s="253">
        <f>IF(A965="","",IF(B964="",ROW()-3-COUNTBLANK($B$4:$B964),B964+1))</f>
        <v>962</v>
      </c>
      <c r="C965" s="239" t="str">
        <f t="shared" ref="C965:C1003" si="639">D965&amp;"S"&amp;E965</f>
        <v>S</v>
      </c>
      <c r="D965" s="240"/>
      <c r="E965" s="241" t="str">
        <f>IF(D965="","",COUNTIF($D$4:D965,D965))</f>
        <v/>
      </c>
      <c r="F965" s="310" t="str">
        <f>IF(D965="","",VLOOKUP(D965,'様式A-2'!$B$10:$E$434,4,0))</f>
        <v/>
      </c>
      <c r="G965" s="241"/>
      <c r="H965" s="241"/>
      <c r="I965" s="241"/>
      <c r="J965" s="241"/>
      <c r="K965" s="241"/>
      <c r="L965" s="346"/>
      <c r="M965" s="346"/>
      <c r="N965" s="346"/>
      <c r="O965" s="346"/>
      <c r="P965" s="388"/>
      <c r="Q965" s="242">
        <f t="shared" ref="Q965:Q1003" si="640">IF(C965="","",IF(K965="ひび割れ","幅"&amp;TEXT(L965,"0.0")&amp;"mm×長さ"&amp;TEXT(M965,"0.0")&amp;"m",IF(N965="",P965,TEXT(N965,"0.0")&amp;"m×"&amp;TEXT(O965,"0.0")&amp;"m "&amp;P965)))</f>
        <v>0</v>
      </c>
      <c r="R965" s="243">
        <f t="shared" ref="R965:R1003" si="641">ROUND(N965*O965,2)</f>
        <v>0</v>
      </c>
      <c r="S965" s="243" t="str">
        <f t="shared" ref="S965:S1003" si="642">IF(K965="ひび割れ","幅"&amp;TEXT(L965,"0.0")&amp;"mm "&amp;J965,IF(P965="","",P965))</f>
        <v/>
      </c>
      <c r="T965" s="241"/>
      <c r="U965" s="241" t="str">
        <f t="shared" ref="U965:U1003" si="643">IF(T965="新規確認","－","")</f>
        <v/>
      </c>
      <c r="V965" s="241" t="str">
        <f t="shared" si="635"/>
        <v/>
      </c>
      <c r="W965" s="241"/>
      <c r="X965" s="241"/>
      <c r="Y965" s="241" t="str">
        <f t="shared" ref="Y965:Y1003" si="644">IF(D965="","",IF(AND(W965&lt;&gt;"",OR(W965="Ⅱa",W965="Ⅱb")),"Ⅱ",IF(W965&lt;&gt;"",W965,IF(OR(X965="Ⅱa",X965="Ⅱb"),"Ⅱ",X965))))</f>
        <v/>
      </c>
      <c r="Z965" s="241" t="str">
        <f t="shared" ref="Z965:Z1003" si="645">IF(D965="","",IF(OR(X965="Ⅱa",X965="Ⅱb"),"Ⅱ",X965))</f>
        <v/>
      </c>
      <c r="AA965" s="241" t="str">
        <f t="shared" si="636"/>
        <v/>
      </c>
      <c r="AB965" s="241" t="str">
        <f t="shared" ref="AB965:AB1003" si="646">IF(D965="","",IF(X965="Ⅰ","否",IF(OR(X965="Ⅱb",X965="Ⅱa"),"要監視",IF(OR(X965="Ⅲ",X965="Ⅳ"),"要対策",""))))</f>
        <v/>
      </c>
      <c r="AC965" s="241" t="str">
        <f t="shared" ref="AC965:AC1003" si="647">IF(D965="","",IF(T965="対策済","済",IF(OR(T965="新規確認",W965="Ⅰ",AND(W965="",X965="Ⅰ")),"－",IF(AND(W965&lt;&gt;"Ⅰ",X965="Ⅰ"),"済","継続"))))</f>
        <v/>
      </c>
      <c r="AD965" s="241" t="str">
        <f t="shared" ref="AD965:AD1003" si="648">IF(D965="","",IF(T965="新規確認","－",INDEX($AM$4:$AQ$45,MATCH(K965,$AL$4:$AL$45,0),MATCH(X965,$AM$3:$AQ$3,0))))</f>
        <v/>
      </c>
      <c r="AE965" s="241" t="str">
        <f t="shared" si="637"/>
        <v/>
      </c>
      <c r="AF965" s="241" t="str">
        <f t="shared" si="638"/>
        <v/>
      </c>
      <c r="AG965" s="241"/>
      <c r="AH965" s="242" t="str">
        <f t="shared" si="634"/>
        <v/>
      </c>
      <c r="AI965" s="242" t="str">
        <f t="shared" ref="AI965:AI1001" si="649">IF(T965="新規確認","－",IF(T965="進行が認められない",Q965,""))</f>
        <v/>
      </c>
      <c r="BG965" s="245">
        <f t="shared" ref="BG965:BG1003" si="650">$D965</f>
        <v>0</v>
      </c>
      <c r="BH965" s="242">
        <f t="shared" ref="BH965:BH1003" si="651">IF(AND(I965="外力",X965="Ⅳ"),"〇",0)</f>
        <v>0</v>
      </c>
      <c r="BI965" s="242">
        <f t="shared" ref="BI965:BI1003" si="652">IF(AND(I965="外力",X965="Ⅲ"),"〇",0)</f>
        <v>0</v>
      </c>
      <c r="BJ965" s="242">
        <f t="shared" ref="BJ965:BJ1003" si="653">IF(AND(I965="外力",X965="Ⅱa"),"〇",0)</f>
        <v>0</v>
      </c>
      <c r="BK965" s="351">
        <f t="shared" ref="BK965:BK1003" si="654">IF(AND(I965="外力",X965="Ⅱb"),"〇",0)</f>
        <v>0</v>
      </c>
      <c r="BL965" s="246">
        <f t="shared" ref="BL965:BL1003" si="655">IF(AND(I965="材質劣化",X965="Ⅳ"),R965,0)</f>
        <v>0</v>
      </c>
      <c r="BM965" s="243">
        <f t="shared" ref="BM965:BM1003" si="656">IF(AND(I965="材質劣化",X965="Ⅲ"),R965,0)</f>
        <v>0</v>
      </c>
      <c r="BN965" s="243">
        <f t="shared" ref="BN965:BN1003" si="657">IF(AND(I965="材質劣化",X965="Ⅱa"),R965,0)</f>
        <v>0</v>
      </c>
      <c r="BO965" s="247">
        <f t="shared" ref="BO965:BO1003" si="658">IF(AND(I965="材質劣化",X965="Ⅱb"),R965,0)</f>
        <v>0</v>
      </c>
      <c r="BP965" s="248">
        <f t="shared" ref="BP965:BP1003" si="659">IF(AND(I965="漏水",X965="Ⅳ"),R965,0)</f>
        <v>0</v>
      </c>
      <c r="BQ965" s="243">
        <f t="shared" ref="BQ965:BQ1003" si="660">IF(AND(I965="漏水",X965="Ⅲ"),R965,0)</f>
        <v>0</v>
      </c>
      <c r="BR965" s="243">
        <f t="shared" ref="BR965:BR1003" si="661">IF(AND(I965="漏水",X965="Ⅱa"),R965,0)</f>
        <v>0</v>
      </c>
      <c r="BS965" s="249">
        <f t="shared" ref="BS965:BS1003" si="662">IF(AND(I965="漏水",X965="Ⅱb"),R965,0)</f>
        <v>0</v>
      </c>
      <c r="BT965" s="255" t="str">
        <f t="shared" si="633"/>
        <v/>
      </c>
      <c r="BU965" s="350">
        <f t="shared" ref="BU965:BU1003" si="663">COUNTIFS($BG$4:$BG$3000,BT965,$BH$4:$BH$3000,"〇")</f>
        <v>0</v>
      </c>
      <c r="BV965" s="350">
        <f t="shared" ref="BV965:BV1003" si="664">COUNTIFS($BG$4:$BG$3000,BT965,$BI$4:$BI$3000,"〇")</f>
        <v>0</v>
      </c>
      <c r="BW965" s="350">
        <f t="shared" ref="BW965:BW1003" si="665">COUNTIFS($BG$4:$BG$3000,BT965,$BJ$4:$BJ$3000,"〇")</f>
        <v>0</v>
      </c>
      <c r="BX965" s="353">
        <f t="shared" ref="BX965:BX1003" si="666">COUNTIFS($BG$4:$BG$3000,BT965,$BK$4:$BK$3000,"〇")</f>
        <v>0</v>
      </c>
      <c r="BY965" s="246">
        <f t="shared" ref="BY965:BY1003" si="667">IFERROR(IF($BG964=$BG965,BY964+BL965,BL965),"")</f>
        <v>0</v>
      </c>
      <c r="BZ965" s="243">
        <f t="shared" ref="BZ965:BZ1003" si="668">IFERROR(IF($BG964=$BG965,BZ964+BM965,BM965),"")</f>
        <v>0</v>
      </c>
      <c r="CA965" s="243">
        <f t="shared" ref="CA965:CA1003" si="669">IFERROR(IF($BG964=$BG965,CA964+BN965,BN965),"")</f>
        <v>0</v>
      </c>
      <c r="CB965" s="247">
        <f t="shared" ref="CB965:CB1003" si="670">IFERROR(IF($BG964=$BG965,CB964+BO965,BO965),"")</f>
        <v>0</v>
      </c>
      <c r="CC965" s="246">
        <f t="shared" ref="CC965:CC1003" si="671">IFERROR(IF($BG964=$BG965,CC964+BP965,BP965),"")</f>
        <v>0</v>
      </c>
      <c r="CD965" s="243">
        <f t="shared" ref="CD965:CD1003" si="672">IFERROR(IF($BG964=$BG965,CD964+BQ965,BQ965),"")</f>
        <v>0</v>
      </c>
      <c r="CE965" s="243">
        <f t="shared" ref="CE965:CE1003" si="673">IFERROR(IF($BG964=$BG965,CE964+BR965,BR965),"")</f>
        <v>0</v>
      </c>
      <c r="CF965" s="243">
        <f t="shared" ref="CF965:CF1003" si="674">IFERROR(IF($BG964=$BG965,CF964+BS965,BS965),"")</f>
        <v>0</v>
      </c>
    </row>
    <row r="966" spans="1:84" ht="20.100000000000001" customHeight="1" x14ac:dyDescent="0.15">
      <c r="A966" s="252">
        <f>IF(A965="",ROW()-3-COUNTBLANK($A$4:$A965),A965+1)</f>
        <v>963</v>
      </c>
      <c r="B966" s="253">
        <f>IF(A966="","",IF(B965="",ROW()-3-COUNTBLANK($B$4:$B965),B965+1))</f>
        <v>963</v>
      </c>
      <c r="C966" s="239" t="str">
        <f t="shared" si="639"/>
        <v>S</v>
      </c>
      <c r="D966" s="240"/>
      <c r="E966" s="241" t="str">
        <f>IF(D966="","",COUNTIF($D$4:D966,D966))</f>
        <v/>
      </c>
      <c r="F966" s="310" t="str">
        <f>IF(D966="","",VLOOKUP(D966,'様式A-2'!$B$10:$E$434,4,0))</f>
        <v/>
      </c>
      <c r="G966" s="241"/>
      <c r="H966" s="241"/>
      <c r="I966" s="241"/>
      <c r="J966" s="241"/>
      <c r="K966" s="241"/>
      <c r="L966" s="346"/>
      <c r="M966" s="346"/>
      <c r="N966" s="346"/>
      <c r="O966" s="346"/>
      <c r="P966" s="388"/>
      <c r="Q966" s="242">
        <f t="shared" si="640"/>
        <v>0</v>
      </c>
      <c r="R966" s="243">
        <f t="shared" si="641"/>
        <v>0</v>
      </c>
      <c r="S966" s="243" t="str">
        <f t="shared" si="642"/>
        <v/>
      </c>
      <c r="T966" s="241"/>
      <c r="U966" s="241" t="str">
        <f t="shared" si="643"/>
        <v/>
      </c>
      <c r="V966" s="241" t="str">
        <f t="shared" si="635"/>
        <v/>
      </c>
      <c r="W966" s="241"/>
      <c r="X966" s="241"/>
      <c r="Y966" s="241" t="str">
        <f t="shared" si="644"/>
        <v/>
      </c>
      <c r="Z966" s="241" t="str">
        <f t="shared" si="645"/>
        <v/>
      </c>
      <c r="AA966" s="241" t="str">
        <f t="shared" si="636"/>
        <v/>
      </c>
      <c r="AB966" s="241" t="str">
        <f t="shared" si="646"/>
        <v/>
      </c>
      <c r="AC966" s="241" t="str">
        <f t="shared" si="647"/>
        <v/>
      </c>
      <c r="AD966" s="241" t="str">
        <f t="shared" si="648"/>
        <v/>
      </c>
      <c r="AE966" s="241" t="str">
        <f t="shared" si="637"/>
        <v/>
      </c>
      <c r="AF966" s="241" t="str">
        <f t="shared" si="638"/>
        <v/>
      </c>
      <c r="AG966" s="241"/>
      <c r="AH966" s="242" t="str">
        <f t="shared" si="634"/>
        <v/>
      </c>
      <c r="AI966" s="242" t="str">
        <f t="shared" si="649"/>
        <v/>
      </c>
      <c r="BG966" s="245">
        <f t="shared" si="650"/>
        <v>0</v>
      </c>
      <c r="BH966" s="242">
        <f t="shared" si="651"/>
        <v>0</v>
      </c>
      <c r="BI966" s="242">
        <f t="shared" si="652"/>
        <v>0</v>
      </c>
      <c r="BJ966" s="242">
        <f t="shared" si="653"/>
        <v>0</v>
      </c>
      <c r="BK966" s="351">
        <f t="shared" si="654"/>
        <v>0</v>
      </c>
      <c r="BL966" s="246">
        <f t="shared" si="655"/>
        <v>0</v>
      </c>
      <c r="BM966" s="243">
        <f t="shared" si="656"/>
        <v>0</v>
      </c>
      <c r="BN966" s="243">
        <f t="shared" si="657"/>
        <v>0</v>
      </c>
      <c r="BO966" s="247">
        <f t="shared" si="658"/>
        <v>0</v>
      </c>
      <c r="BP966" s="248">
        <f t="shared" si="659"/>
        <v>0</v>
      </c>
      <c r="BQ966" s="243">
        <f t="shared" si="660"/>
        <v>0</v>
      </c>
      <c r="BR966" s="243">
        <f t="shared" si="661"/>
        <v>0</v>
      </c>
      <c r="BS966" s="249">
        <f t="shared" si="662"/>
        <v>0</v>
      </c>
      <c r="BT966" s="255" t="str">
        <f t="shared" ref="BT966:BT1003" si="675">IF(BG966=BG967,"",BG966)</f>
        <v/>
      </c>
      <c r="BU966" s="350">
        <f t="shared" si="663"/>
        <v>0</v>
      </c>
      <c r="BV966" s="350">
        <f t="shared" si="664"/>
        <v>0</v>
      </c>
      <c r="BW966" s="350">
        <f t="shared" si="665"/>
        <v>0</v>
      </c>
      <c r="BX966" s="353">
        <f t="shared" si="666"/>
        <v>0</v>
      </c>
      <c r="BY966" s="246">
        <f t="shared" si="667"/>
        <v>0</v>
      </c>
      <c r="BZ966" s="243">
        <f t="shared" si="668"/>
        <v>0</v>
      </c>
      <c r="CA966" s="243">
        <f t="shared" si="669"/>
        <v>0</v>
      </c>
      <c r="CB966" s="247">
        <f t="shared" si="670"/>
        <v>0</v>
      </c>
      <c r="CC966" s="246">
        <f t="shared" si="671"/>
        <v>0</v>
      </c>
      <c r="CD966" s="243">
        <f t="shared" si="672"/>
        <v>0</v>
      </c>
      <c r="CE966" s="243">
        <f t="shared" si="673"/>
        <v>0</v>
      </c>
      <c r="CF966" s="243">
        <f t="shared" si="674"/>
        <v>0</v>
      </c>
    </row>
    <row r="967" spans="1:84" ht="20.100000000000001" customHeight="1" x14ac:dyDescent="0.15">
      <c r="A967" s="252">
        <f>IF(A966="",ROW()-3-COUNTBLANK($A$4:$A966),A966+1)</f>
        <v>964</v>
      </c>
      <c r="B967" s="253">
        <f>IF(A967="","",IF(B966="",ROW()-3-COUNTBLANK($B$4:$B966),B966+1))</f>
        <v>964</v>
      </c>
      <c r="C967" s="239" t="str">
        <f t="shared" si="639"/>
        <v>S</v>
      </c>
      <c r="D967" s="240"/>
      <c r="E967" s="241" t="str">
        <f>IF(D967="","",COUNTIF($D$4:D967,D967))</f>
        <v/>
      </c>
      <c r="F967" s="310" t="str">
        <f>IF(D967="","",VLOOKUP(D967,'様式A-2'!$B$10:$E$434,4,0))</f>
        <v/>
      </c>
      <c r="G967" s="241"/>
      <c r="H967" s="241"/>
      <c r="I967" s="241"/>
      <c r="J967" s="241"/>
      <c r="K967" s="241"/>
      <c r="L967" s="346"/>
      <c r="M967" s="346"/>
      <c r="N967" s="346"/>
      <c r="O967" s="346"/>
      <c r="P967" s="388"/>
      <c r="Q967" s="242">
        <f t="shared" si="640"/>
        <v>0</v>
      </c>
      <c r="R967" s="243">
        <f t="shared" si="641"/>
        <v>0</v>
      </c>
      <c r="S967" s="243" t="str">
        <f t="shared" si="642"/>
        <v/>
      </c>
      <c r="T967" s="241"/>
      <c r="U967" s="241" t="str">
        <f t="shared" si="643"/>
        <v/>
      </c>
      <c r="V967" s="241" t="str">
        <f t="shared" si="635"/>
        <v/>
      </c>
      <c r="W967" s="241"/>
      <c r="X967" s="241"/>
      <c r="Y967" s="241" t="str">
        <f t="shared" si="644"/>
        <v/>
      </c>
      <c r="Z967" s="241" t="str">
        <f t="shared" si="645"/>
        <v/>
      </c>
      <c r="AA967" s="241" t="str">
        <f t="shared" si="636"/>
        <v/>
      </c>
      <c r="AB967" s="241" t="str">
        <f t="shared" si="646"/>
        <v/>
      </c>
      <c r="AC967" s="241" t="str">
        <f t="shared" si="647"/>
        <v/>
      </c>
      <c r="AD967" s="241" t="str">
        <f t="shared" si="648"/>
        <v/>
      </c>
      <c r="AE967" s="241" t="str">
        <f t="shared" si="637"/>
        <v/>
      </c>
      <c r="AF967" s="241" t="str">
        <f t="shared" si="638"/>
        <v/>
      </c>
      <c r="AG967" s="241"/>
      <c r="AH967" s="242" t="str">
        <f t="shared" si="634"/>
        <v/>
      </c>
      <c r="AI967" s="242" t="str">
        <f t="shared" si="649"/>
        <v/>
      </c>
      <c r="BG967" s="245">
        <f t="shared" si="650"/>
        <v>0</v>
      </c>
      <c r="BH967" s="242">
        <f t="shared" si="651"/>
        <v>0</v>
      </c>
      <c r="BI967" s="242">
        <f t="shared" si="652"/>
        <v>0</v>
      </c>
      <c r="BJ967" s="242">
        <f t="shared" si="653"/>
        <v>0</v>
      </c>
      <c r="BK967" s="351">
        <f t="shared" si="654"/>
        <v>0</v>
      </c>
      <c r="BL967" s="246">
        <f t="shared" si="655"/>
        <v>0</v>
      </c>
      <c r="BM967" s="243">
        <f t="shared" si="656"/>
        <v>0</v>
      </c>
      <c r="BN967" s="243">
        <f t="shared" si="657"/>
        <v>0</v>
      </c>
      <c r="BO967" s="247">
        <f t="shared" si="658"/>
        <v>0</v>
      </c>
      <c r="BP967" s="248">
        <f t="shared" si="659"/>
        <v>0</v>
      </c>
      <c r="BQ967" s="243">
        <f t="shared" si="660"/>
        <v>0</v>
      </c>
      <c r="BR967" s="243">
        <f t="shared" si="661"/>
        <v>0</v>
      </c>
      <c r="BS967" s="249">
        <f t="shared" si="662"/>
        <v>0</v>
      </c>
      <c r="BT967" s="255" t="str">
        <f t="shared" si="675"/>
        <v/>
      </c>
      <c r="BU967" s="350">
        <f t="shared" si="663"/>
        <v>0</v>
      </c>
      <c r="BV967" s="350">
        <f t="shared" si="664"/>
        <v>0</v>
      </c>
      <c r="BW967" s="350">
        <f t="shared" si="665"/>
        <v>0</v>
      </c>
      <c r="BX967" s="353">
        <f t="shared" si="666"/>
        <v>0</v>
      </c>
      <c r="BY967" s="246">
        <f t="shared" si="667"/>
        <v>0</v>
      </c>
      <c r="BZ967" s="243">
        <f t="shared" si="668"/>
        <v>0</v>
      </c>
      <c r="CA967" s="243">
        <f t="shared" si="669"/>
        <v>0</v>
      </c>
      <c r="CB967" s="247">
        <f t="shared" si="670"/>
        <v>0</v>
      </c>
      <c r="CC967" s="246">
        <f t="shared" si="671"/>
        <v>0</v>
      </c>
      <c r="CD967" s="243">
        <f t="shared" si="672"/>
        <v>0</v>
      </c>
      <c r="CE967" s="243">
        <f t="shared" si="673"/>
        <v>0</v>
      </c>
      <c r="CF967" s="243">
        <f t="shared" si="674"/>
        <v>0</v>
      </c>
    </row>
    <row r="968" spans="1:84" ht="20.100000000000001" customHeight="1" x14ac:dyDescent="0.15">
      <c r="A968" s="252">
        <f>IF(A967="",ROW()-3-COUNTBLANK($A$4:$A967),A967+1)</f>
        <v>965</v>
      </c>
      <c r="B968" s="253">
        <f>IF(A968="","",IF(B967="",ROW()-3-COUNTBLANK($B$4:$B967),B967+1))</f>
        <v>965</v>
      </c>
      <c r="C968" s="239" t="str">
        <f t="shared" si="639"/>
        <v>S</v>
      </c>
      <c r="D968" s="240"/>
      <c r="E968" s="241" t="str">
        <f>IF(D968="","",COUNTIF($D$4:D968,D968))</f>
        <v/>
      </c>
      <c r="F968" s="310" t="str">
        <f>IF(D968="","",VLOOKUP(D968,'様式A-2'!$B$10:$E$434,4,0))</f>
        <v/>
      </c>
      <c r="G968" s="241"/>
      <c r="H968" s="241"/>
      <c r="I968" s="241"/>
      <c r="J968" s="241"/>
      <c r="K968" s="241"/>
      <c r="L968" s="346"/>
      <c r="M968" s="346"/>
      <c r="N968" s="346"/>
      <c r="O968" s="346"/>
      <c r="P968" s="388"/>
      <c r="Q968" s="242">
        <f t="shared" si="640"/>
        <v>0</v>
      </c>
      <c r="R968" s="243">
        <f t="shared" si="641"/>
        <v>0</v>
      </c>
      <c r="S968" s="243" t="str">
        <f t="shared" si="642"/>
        <v/>
      </c>
      <c r="T968" s="241"/>
      <c r="U968" s="241" t="str">
        <f t="shared" si="643"/>
        <v/>
      </c>
      <c r="V968" s="241" t="str">
        <f t="shared" si="635"/>
        <v/>
      </c>
      <c r="W968" s="241"/>
      <c r="X968" s="241"/>
      <c r="Y968" s="241" t="str">
        <f t="shared" si="644"/>
        <v/>
      </c>
      <c r="Z968" s="241" t="str">
        <f t="shared" si="645"/>
        <v/>
      </c>
      <c r="AA968" s="241" t="str">
        <f t="shared" si="636"/>
        <v/>
      </c>
      <c r="AB968" s="241" t="str">
        <f t="shared" si="646"/>
        <v/>
      </c>
      <c r="AC968" s="241" t="str">
        <f t="shared" si="647"/>
        <v/>
      </c>
      <c r="AD968" s="241" t="str">
        <f t="shared" si="648"/>
        <v/>
      </c>
      <c r="AE968" s="241" t="str">
        <f t="shared" si="637"/>
        <v/>
      </c>
      <c r="AF968" s="241" t="str">
        <f t="shared" si="638"/>
        <v/>
      </c>
      <c r="AG968" s="241"/>
      <c r="AH968" s="242" t="str">
        <f t="shared" ref="AH968:AH1003" si="676">IF(D968="","",J968&amp;"、"&amp;Q968&amp;AG968)</f>
        <v/>
      </c>
      <c r="AI968" s="242" t="str">
        <f t="shared" si="649"/>
        <v/>
      </c>
      <c r="BG968" s="245">
        <f t="shared" si="650"/>
        <v>0</v>
      </c>
      <c r="BH968" s="242">
        <f t="shared" si="651"/>
        <v>0</v>
      </c>
      <c r="BI968" s="242">
        <f t="shared" si="652"/>
        <v>0</v>
      </c>
      <c r="BJ968" s="242">
        <f t="shared" si="653"/>
        <v>0</v>
      </c>
      <c r="BK968" s="351">
        <f t="shared" si="654"/>
        <v>0</v>
      </c>
      <c r="BL968" s="246">
        <f t="shared" si="655"/>
        <v>0</v>
      </c>
      <c r="BM968" s="243">
        <f t="shared" si="656"/>
        <v>0</v>
      </c>
      <c r="BN968" s="243">
        <f t="shared" si="657"/>
        <v>0</v>
      </c>
      <c r="BO968" s="247">
        <f t="shared" si="658"/>
        <v>0</v>
      </c>
      <c r="BP968" s="248">
        <f t="shared" si="659"/>
        <v>0</v>
      </c>
      <c r="BQ968" s="243">
        <f t="shared" si="660"/>
        <v>0</v>
      </c>
      <c r="BR968" s="243">
        <f t="shared" si="661"/>
        <v>0</v>
      </c>
      <c r="BS968" s="249">
        <f t="shared" si="662"/>
        <v>0</v>
      </c>
      <c r="BT968" s="255" t="str">
        <f t="shared" si="675"/>
        <v/>
      </c>
      <c r="BU968" s="350">
        <f t="shared" si="663"/>
        <v>0</v>
      </c>
      <c r="BV968" s="350">
        <f t="shared" si="664"/>
        <v>0</v>
      </c>
      <c r="BW968" s="350">
        <f t="shared" si="665"/>
        <v>0</v>
      </c>
      <c r="BX968" s="353">
        <f t="shared" si="666"/>
        <v>0</v>
      </c>
      <c r="BY968" s="246">
        <f t="shared" si="667"/>
        <v>0</v>
      </c>
      <c r="BZ968" s="243">
        <f t="shared" si="668"/>
        <v>0</v>
      </c>
      <c r="CA968" s="243">
        <f t="shared" si="669"/>
        <v>0</v>
      </c>
      <c r="CB968" s="247">
        <f t="shared" si="670"/>
        <v>0</v>
      </c>
      <c r="CC968" s="246">
        <f t="shared" si="671"/>
        <v>0</v>
      </c>
      <c r="CD968" s="243">
        <f t="shared" si="672"/>
        <v>0</v>
      </c>
      <c r="CE968" s="243">
        <f t="shared" si="673"/>
        <v>0</v>
      </c>
      <c r="CF968" s="243">
        <f t="shared" si="674"/>
        <v>0</v>
      </c>
    </row>
    <row r="969" spans="1:84" ht="20.100000000000001" customHeight="1" x14ac:dyDescent="0.15">
      <c r="A969" s="252">
        <f>IF(A968="",ROW()-3-COUNTBLANK($A$4:$A968),A968+1)</f>
        <v>966</v>
      </c>
      <c r="B969" s="253">
        <f>IF(A969="","",IF(B968="",ROW()-3-COUNTBLANK($B$4:$B968),B968+1))</f>
        <v>966</v>
      </c>
      <c r="C969" s="239" t="str">
        <f t="shared" si="639"/>
        <v>S</v>
      </c>
      <c r="D969" s="240"/>
      <c r="E969" s="241" t="str">
        <f>IF(D969="","",COUNTIF($D$4:D969,D969))</f>
        <v/>
      </c>
      <c r="F969" s="310" t="str">
        <f>IF(D969="","",VLOOKUP(D969,'様式A-2'!$B$10:$E$434,4,0))</f>
        <v/>
      </c>
      <c r="G969" s="241"/>
      <c r="H969" s="241"/>
      <c r="I969" s="241"/>
      <c r="J969" s="241"/>
      <c r="K969" s="241"/>
      <c r="L969" s="346"/>
      <c r="M969" s="346"/>
      <c r="N969" s="346"/>
      <c r="O969" s="346"/>
      <c r="P969" s="388"/>
      <c r="Q969" s="242">
        <f t="shared" si="640"/>
        <v>0</v>
      </c>
      <c r="R969" s="243">
        <f t="shared" si="641"/>
        <v>0</v>
      </c>
      <c r="S969" s="243" t="str">
        <f t="shared" si="642"/>
        <v/>
      </c>
      <c r="T969" s="241"/>
      <c r="U969" s="241" t="str">
        <f t="shared" si="643"/>
        <v/>
      </c>
      <c r="V969" s="241" t="str">
        <f t="shared" si="635"/>
        <v/>
      </c>
      <c r="W969" s="241"/>
      <c r="X969" s="241"/>
      <c r="Y969" s="241" t="str">
        <f t="shared" si="644"/>
        <v/>
      </c>
      <c r="Z969" s="241" t="str">
        <f t="shared" si="645"/>
        <v/>
      </c>
      <c r="AA969" s="241" t="str">
        <f t="shared" si="636"/>
        <v/>
      </c>
      <c r="AB969" s="241" t="str">
        <f t="shared" si="646"/>
        <v/>
      </c>
      <c r="AC969" s="241" t="str">
        <f t="shared" si="647"/>
        <v/>
      </c>
      <c r="AD969" s="241" t="str">
        <f t="shared" si="648"/>
        <v/>
      </c>
      <c r="AE969" s="241" t="str">
        <f t="shared" si="637"/>
        <v/>
      </c>
      <c r="AF969" s="241" t="str">
        <f t="shared" si="638"/>
        <v/>
      </c>
      <c r="AG969" s="241"/>
      <c r="AH969" s="242" t="str">
        <f t="shared" si="676"/>
        <v/>
      </c>
      <c r="AI969" s="242" t="str">
        <f t="shared" si="649"/>
        <v/>
      </c>
      <c r="BG969" s="245">
        <f t="shared" si="650"/>
        <v>0</v>
      </c>
      <c r="BH969" s="242">
        <f t="shared" si="651"/>
        <v>0</v>
      </c>
      <c r="BI969" s="242">
        <f t="shared" si="652"/>
        <v>0</v>
      </c>
      <c r="BJ969" s="242">
        <f t="shared" si="653"/>
        <v>0</v>
      </c>
      <c r="BK969" s="351">
        <f t="shared" si="654"/>
        <v>0</v>
      </c>
      <c r="BL969" s="246">
        <f t="shared" si="655"/>
        <v>0</v>
      </c>
      <c r="BM969" s="243">
        <f t="shared" si="656"/>
        <v>0</v>
      </c>
      <c r="BN969" s="243">
        <f t="shared" si="657"/>
        <v>0</v>
      </c>
      <c r="BO969" s="247">
        <f t="shared" si="658"/>
        <v>0</v>
      </c>
      <c r="BP969" s="248">
        <f t="shared" si="659"/>
        <v>0</v>
      </c>
      <c r="BQ969" s="243">
        <f t="shared" si="660"/>
        <v>0</v>
      </c>
      <c r="BR969" s="243">
        <f t="shared" si="661"/>
        <v>0</v>
      </c>
      <c r="BS969" s="249">
        <f t="shared" si="662"/>
        <v>0</v>
      </c>
      <c r="BT969" s="255" t="str">
        <f t="shared" si="675"/>
        <v/>
      </c>
      <c r="BU969" s="350">
        <f t="shared" si="663"/>
        <v>0</v>
      </c>
      <c r="BV969" s="350">
        <f t="shared" si="664"/>
        <v>0</v>
      </c>
      <c r="BW969" s="350">
        <f t="shared" si="665"/>
        <v>0</v>
      </c>
      <c r="BX969" s="353">
        <f t="shared" si="666"/>
        <v>0</v>
      </c>
      <c r="BY969" s="246">
        <f t="shared" si="667"/>
        <v>0</v>
      </c>
      <c r="BZ969" s="243">
        <f t="shared" si="668"/>
        <v>0</v>
      </c>
      <c r="CA969" s="243">
        <f t="shared" si="669"/>
        <v>0</v>
      </c>
      <c r="CB969" s="247">
        <f t="shared" si="670"/>
        <v>0</v>
      </c>
      <c r="CC969" s="246">
        <f t="shared" si="671"/>
        <v>0</v>
      </c>
      <c r="CD969" s="243">
        <f t="shared" si="672"/>
        <v>0</v>
      </c>
      <c r="CE969" s="243">
        <f t="shared" si="673"/>
        <v>0</v>
      </c>
      <c r="CF969" s="243">
        <f t="shared" si="674"/>
        <v>0</v>
      </c>
    </row>
    <row r="970" spans="1:84" ht="20.100000000000001" customHeight="1" x14ac:dyDescent="0.15">
      <c r="A970" s="252">
        <f>IF(A969="",ROW()-3-COUNTBLANK($A$4:$A969),A969+1)</f>
        <v>967</v>
      </c>
      <c r="B970" s="253">
        <f>IF(A970="","",IF(B969="",ROW()-3-COUNTBLANK($B$4:$B969),B969+1))</f>
        <v>967</v>
      </c>
      <c r="C970" s="239" t="str">
        <f t="shared" si="639"/>
        <v>S</v>
      </c>
      <c r="D970" s="240"/>
      <c r="E970" s="241" t="str">
        <f>IF(D970="","",COUNTIF($D$4:D970,D970))</f>
        <v/>
      </c>
      <c r="F970" s="310" t="str">
        <f>IF(D970="","",VLOOKUP(D970,'様式A-2'!$B$10:$E$434,4,0))</f>
        <v/>
      </c>
      <c r="G970" s="241"/>
      <c r="H970" s="241"/>
      <c r="I970" s="241"/>
      <c r="J970" s="241"/>
      <c r="K970" s="241"/>
      <c r="L970" s="346"/>
      <c r="M970" s="346"/>
      <c r="N970" s="346"/>
      <c r="O970" s="346"/>
      <c r="P970" s="388"/>
      <c r="Q970" s="242">
        <f t="shared" si="640"/>
        <v>0</v>
      </c>
      <c r="R970" s="243">
        <f t="shared" si="641"/>
        <v>0</v>
      </c>
      <c r="S970" s="243" t="str">
        <f t="shared" si="642"/>
        <v/>
      </c>
      <c r="T970" s="241"/>
      <c r="U970" s="241" t="str">
        <f t="shared" si="643"/>
        <v/>
      </c>
      <c r="V970" s="241" t="str">
        <f t="shared" si="635"/>
        <v/>
      </c>
      <c r="W970" s="241"/>
      <c r="X970" s="241"/>
      <c r="Y970" s="241" t="str">
        <f t="shared" si="644"/>
        <v/>
      </c>
      <c r="Z970" s="241" t="str">
        <f t="shared" si="645"/>
        <v/>
      </c>
      <c r="AA970" s="241" t="str">
        <f t="shared" si="636"/>
        <v/>
      </c>
      <c r="AB970" s="241" t="str">
        <f t="shared" si="646"/>
        <v/>
      </c>
      <c r="AC970" s="241" t="str">
        <f t="shared" si="647"/>
        <v/>
      </c>
      <c r="AD970" s="241" t="str">
        <f t="shared" si="648"/>
        <v/>
      </c>
      <c r="AE970" s="241" t="str">
        <f t="shared" si="637"/>
        <v/>
      </c>
      <c r="AF970" s="241" t="str">
        <f t="shared" si="638"/>
        <v/>
      </c>
      <c r="AG970" s="241"/>
      <c r="AH970" s="242" t="str">
        <f t="shared" si="676"/>
        <v/>
      </c>
      <c r="AI970" s="242" t="str">
        <f t="shared" si="649"/>
        <v/>
      </c>
      <c r="BG970" s="245">
        <f t="shared" si="650"/>
        <v>0</v>
      </c>
      <c r="BH970" s="242">
        <f t="shared" si="651"/>
        <v>0</v>
      </c>
      <c r="BI970" s="242">
        <f t="shared" si="652"/>
        <v>0</v>
      </c>
      <c r="BJ970" s="242">
        <f t="shared" si="653"/>
        <v>0</v>
      </c>
      <c r="BK970" s="351">
        <f t="shared" si="654"/>
        <v>0</v>
      </c>
      <c r="BL970" s="246">
        <f t="shared" si="655"/>
        <v>0</v>
      </c>
      <c r="BM970" s="243">
        <f t="shared" si="656"/>
        <v>0</v>
      </c>
      <c r="BN970" s="243">
        <f t="shared" si="657"/>
        <v>0</v>
      </c>
      <c r="BO970" s="247">
        <f t="shared" si="658"/>
        <v>0</v>
      </c>
      <c r="BP970" s="248">
        <f t="shared" si="659"/>
        <v>0</v>
      </c>
      <c r="BQ970" s="243">
        <f t="shared" si="660"/>
        <v>0</v>
      </c>
      <c r="BR970" s="243">
        <f t="shared" si="661"/>
        <v>0</v>
      </c>
      <c r="BS970" s="249">
        <f t="shared" si="662"/>
        <v>0</v>
      </c>
      <c r="BT970" s="255" t="str">
        <f t="shared" si="675"/>
        <v/>
      </c>
      <c r="BU970" s="350">
        <f t="shared" si="663"/>
        <v>0</v>
      </c>
      <c r="BV970" s="350">
        <f t="shared" si="664"/>
        <v>0</v>
      </c>
      <c r="BW970" s="350">
        <f t="shared" si="665"/>
        <v>0</v>
      </c>
      <c r="BX970" s="353">
        <f t="shared" si="666"/>
        <v>0</v>
      </c>
      <c r="BY970" s="246">
        <f t="shared" si="667"/>
        <v>0</v>
      </c>
      <c r="BZ970" s="243">
        <f t="shared" si="668"/>
        <v>0</v>
      </c>
      <c r="CA970" s="243">
        <f t="shared" si="669"/>
        <v>0</v>
      </c>
      <c r="CB970" s="247">
        <f t="shared" si="670"/>
        <v>0</v>
      </c>
      <c r="CC970" s="246">
        <f t="shared" si="671"/>
        <v>0</v>
      </c>
      <c r="CD970" s="243">
        <f t="shared" si="672"/>
        <v>0</v>
      </c>
      <c r="CE970" s="243">
        <f t="shared" si="673"/>
        <v>0</v>
      </c>
      <c r="CF970" s="243">
        <f t="shared" si="674"/>
        <v>0</v>
      </c>
    </row>
    <row r="971" spans="1:84" ht="20.100000000000001" customHeight="1" x14ac:dyDescent="0.15">
      <c r="A971" s="252">
        <f>IF(A970="",ROW()-3-COUNTBLANK($A$4:$A970),A970+1)</f>
        <v>968</v>
      </c>
      <c r="B971" s="253">
        <f>IF(A971="","",IF(B970="",ROW()-3-COUNTBLANK($B$4:$B970),B970+1))</f>
        <v>968</v>
      </c>
      <c r="C971" s="239" t="str">
        <f t="shared" si="639"/>
        <v>S</v>
      </c>
      <c r="D971" s="240"/>
      <c r="E971" s="241" t="str">
        <f>IF(D971="","",COUNTIF($D$4:D971,D971))</f>
        <v/>
      </c>
      <c r="F971" s="310" t="str">
        <f>IF(D971="","",VLOOKUP(D971,'様式A-2'!$B$10:$E$434,4,0))</f>
        <v/>
      </c>
      <c r="G971" s="241"/>
      <c r="H971" s="241"/>
      <c r="I971" s="241"/>
      <c r="J971" s="241"/>
      <c r="K971" s="241"/>
      <c r="L971" s="346"/>
      <c r="M971" s="346"/>
      <c r="N971" s="346"/>
      <c r="O971" s="346"/>
      <c r="P971" s="388"/>
      <c r="Q971" s="242">
        <f t="shared" si="640"/>
        <v>0</v>
      </c>
      <c r="R971" s="243">
        <f t="shared" si="641"/>
        <v>0</v>
      </c>
      <c r="S971" s="243" t="str">
        <f t="shared" si="642"/>
        <v/>
      </c>
      <c r="T971" s="241"/>
      <c r="U971" s="241" t="str">
        <f t="shared" si="643"/>
        <v/>
      </c>
      <c r="V971" s="241" t="str">
        <f t="shared" si="635"/>
        <v/>
      </c>
      <c r="W971" s="241"/>
      <c r="X971" s="241"/>
      <c r="Y971" s="241" t="str">
        <f t="shared" si="644"/>
        <v/>
      </c>
      <c r="Z971" s="241" t="str">
        <f t="shared" si="645"/>
        <v/>
      </c>
      <c r="AA971" s="241" t="str">
        <f t="shared" si="636"/>
        <v/>
      </c>
      <c r="AB971" s="241" t="str">
        <f t="shared" si="646"/>
        <v/>
      </c>
      <c r="AC971" s="241" t="str">
        <f t="shared" si="647"/>
        <v/>
      </c>
      <c r="AD971" s="241" t="str">
        <f t="shared" si="648"/>
        <v/>
      </c>
      <c r="AE971" s="241" t="str">
        <f t="shared" si="637"/>
        <v/>
      </c>
      <c r="AF971" s="241" t="str">
        <f t="shared" si="638"/>
        <v/>
      </c>
      <c r="AG971" s="241"/>
      <c r="AH971" s="242" t="str">
        <f t="shared" si="676"/>
        <v/>
      </c>
      <c r="AI971" s="242" t="str">
        <f t="shared" si="649"/>
        <v/>
      </c>
      <c r="BG971" s="245">
        <f t="shared" si="650"/>
        <v>0</v>
      </c>
      <c r="BH971" s="242">
        <f t="shared" si="651"/>
        <v>0</v>
      </c>
      <c r="BI971" s="242">
        <f t="shared" si="652"/>
        <v>0</v>
      </c>
      <c r="BJ971" s="242">
        <f t="shared" si="653"/>
        <v>0</v>
      </c>
      <c r="BK971" s="351">
        <f t="shared" si="654"/>
        <v>0</v>
      </c>
      <c r="BL971" s="246">
        <f t="shared" si="655"/>
        <v>0</v>
      </c>
      <c r="BM971" s="243">
        <f t="shared" si="656"/>
        <v>0</v>
      </c>
      <c r="BN971" s="243">
        <f t="shared" si="657"/>
        <v>0</v>
      </c>
      <c r="BO971" s="247">
        <f t="shared" si="658"/>
        <v>0</v>
      </c>
      <c r="BP971" s="248">
        <f t="shared" si="659"/>
        <v>0</v>
      </c>
      <c r="BQ971" s="243">
        <f t="shared" si="660"/>
        <v>0</v>
      </c>
      <c r="BR971" s="243">
        <f t="shared" si="661"/>
        <v>0</v>
      </c>
      <c r="BS971" s="249">
        <f t="shared" si="662"/>
        <v>0</v>
      </c>
      <c r="BT971" s="255" t="str">
        <f t="shared" si="675"/>
        <v/>
      </c>
      <c r="BU971" s="350">
        <f t="shared" si="663"/>
        <v>0</v>
      </c>
      <c r="BV971" s="350">
        <f t="shared" si="664"/>
        <v>0</v>
      </c>
      <c r="BW971" s="350">
        <f t="shared" si="665"/>
        <v>0</v>
      </c>
      <c r="BX971" s="353">
        <f t="shared" si="666"/>
        <v>0</v>
      </c>
      <c r="BY971" s="246">
        <f t="shared" si="667"/>
        <v>0</v>
      </c>
      <c r="BZ971" s="243">
        <f t="shared" si="668"/>
        <v>0</v>
      </c>
      <c r="CA971" s="243">
        <f t="shared" si="669"/>
        <v>0</v>
      </c>
      <c r="CB971" s="247">
        <f t="shared" si="670"/>
        <v>0</v>
      </c>
      <c r="CC971" s="246">
        <f t="shared" si="671"/>
        <v>0</v>
      </c>
      <c r="CD971" s="243">
        <f t="shared" si="672"/>
        <v>0</v>
      </c>
      <c r="CE971" s="243">
        <f t="shared" si="673"/>
        <v>0</v>
      </c>
      <c r="CF971" s="243">
        <f t="shared" si="674"/>
        <v>0</v>
      </c>
    </row>
    <row r="972" spans="1:84" ht="20.100000000000001" customHeight="1" x14ac:dyDescent="0.15">
      <c r="A972" s="252">
        <f>IF(A971="",ROW()-3-COUNTBLANK($A$4:$A971),A971+1)</f>
        <v>969</v>
      </c>
      <c r="B972" s="253">
        <f>IF(A972="","",IF(B971="",ROW()-3-COUNTBLANK($B$4:$B971),B971+1))</f>
        <v>969</v>
      </c>
      <c r="C972" s="239" t="str">
        <f t="shared" si="639"/>
        <v>S</v>
      </c>
      <c r="D972" s="240"/>
      <c r="E972" s="241" t="str">
        <f>IF(D972="","",COUNTIF($D$4:D972,D972))</f>
        <v/>
      </c>
      <c r="F972" s="310" t="str">
        <f>IF(D972="","",VLOOKUP(D972,'様式A-2'!$B$10:$E$434,4,0))</f>
        <v/>
      </c>
      <c r="G972" s="241"/>
      <c r="H972" s="241"/>
      <c r="I972" s="241"/>
      <c r="J972" s="241"/>
      <c r="K972" s="241"/>
      <c r="L972" s="346"/>
      <c r="M972" s="346"/>
      <c r="N972" s="346"/>
      <c r="O972" s="346"/>
      <c r="P972" s="388"/>
      <c r="Q972" s="242">
        <f t="shared" si="640"/>
        <v>0</v>
      </c>
      <c r="R972" s="243">
        <f t="shared" si="641"/>
        <v>0</v>
      </c>
      <c r="S972" s="243" t="str">
        <f t="shared" si="642"/>
        <v/>
      </c>
      <c r="T972" s="241"/>
      <c r="U972" s="241" t="str">
        <f t="shared" si="643"/>
        <v/>
      </c>
      <c r="V972" s="241" t="str">
        <f t="shared" si="635"/>
        <v/>
      </c>
      <c r="W972" s="241"/>
      <c r="X972" s="241"/>
      <c r="Y972" s="241" t="str">
        <f t="shared" si="644"/>
        <v/>
      </c>
      <c r="Z972" s="241" t="str">
        <f t="shared" si="645"/>
        <v/>
      </c>
      <c r="AA972" s="241" t="str">
        <f t="shared" si="636"/>
        <v/>
      </c>
      <c r="AB972" s="241" t="str">
        <f t="shared" si="646"/>
        <v/>
      </c>
      <c r="AC972" s="241" t="str">
        <f t="shared" si="647"/>
        <v/>
      </c>
      <c r="AD972" s="241" t="str">
        <f t="shared" si="648"/>
        <v/>
      </c>
      <c r="AE972" s="241" t="str">
        <f t="shared" si="637"/>
        <v/>
      </c>
      <c r="AF972" s="241" t="str">
        <f t="shared" si="638"/>
        <v/>
      </c>
      <c r="AG972" s="241"/>
      <c r="AH972" s="242" t="str">
        <f t="shared" si="676"/>
        <v/>
      </c>
      <c r="AI972" s="242" t="str">
        <f t="shared" si="649"/>
        <v/>
      </c>
      <c r="BG972" s="245">
        <f t="shared" si="650"/>
        <v>0</v>
      </c>
      <c r="BH972" s="242">
        <f t="shared" si="651"/>
        <v>0</v>
      </c>
      <c r="BI972" s="242">
        <f t="shared" si="652"/>
        <v>0</v>
      </c>
      <c r="BJ972" s="242">
        <f t="shared" si="653"/>
        <v>0</v>
      </c>
      <c r="BK972" s="351">
        <f t="shared" si="654"/>
        <v>0</v>
      </c>
      <c r="BL972" s="246">
        <f t="shared" si="655"/>
        <v>0</v>
      </c>
      <c r="BM972" s="243">
        <f t="shared" si="656"/>
        <v>0</v>
      </c>
      <c r="BN972" s="243">
        <f t="shared" si="657"/>
        <v>0</v>
      </c>
      <c r="BO972" s="247">
        <f t="shared" si="658"/>
        <v>0</v>
      </c>
      <c r="BP972" s="248">
        <f t="shared" si="659"/>
        <v>0</v>
      </c>
      <c r="BQ972" s="243">
        <f t="shared" si="660"/>
        <v>0</v>
      </c>
      <c r="BR972" s="243">
        <f t="shared" si="661"/>
        <v>0</v>
      </c>
      <c r="BS972" s="249">
        <f t="shared" si="662"/>
        <v>0</v>
      </c>
      <c r="BT972" s="255" t="str">
        <f t="shared" si="675"/>
        <v/>
      </c>
      <c r="BU972" s="350">
        <f t="shared" si="663"/>
        <v>0</v>
      </c>
      <c r="BV972" s="350">
        <f t="shared" si="664"/>
        <v>0</v>
      </c>
      <c r="BW972" s="350">
        <f t="shared" si="665"/>
        <v>0</v>
      </c>
      <c r="BX972" s="353">
        <f t="shared" si="666"/>
        <v>0</v>
      </c>
      <c r="BY972" s="246">
        <f t="shared" si="667"/>
        <v>0</v>
      </c>
      <c r="BZ972" s="243">
        <f t="shared" si="668"/>
        <v>0</v>
      </c>
      <c r="CA972" s="243">
        <f t="shared" si="669"/>
        <v>0</v>
      </c>
      <c r="CB972" s="247">
        <f t="shared" si="670"/>
        <v>0</v>
      </c>
      <c r="CC972" s="246">
        <f t="shared" si="671"/>
        <v>0</v>
      </c>
      <c r="CD972" s="243">
        <f t="shared" si="672"/>
        <v>0</v>
      </c>
      <c r="CE972" s="243">
        <f t="shared" si="673"/>
        <v>0</v>
      </c>
      <c r="CF972" s="243">
        <f t="shared" si="674"/>
        <v>0</v>
      </c>
    </row>
    <row r="973" spans="1:84" ht="20.100000000000001" customHeight="1" x14ac:dyDescent="0.15">
      <c r="A973" s="252">
        <f>IF(A972="",ROW()-3-COUNTBLANK($A$4:$A972),A972+1)</f>
        <v>970</v>
      </c>
      <c r="B973" s="253">
        <f>IF(A973="","",IF(B972="",ROW()-3-COUNTBLANK($B$4:$B972),B972+1))</f>
        <v>970</v>
      </c>
      <c r="C973" s="239" t="str">
        <f t="shared" si="639"/>
        <v>S</v>
      </c>
      <c r="D973" s="240"/>
      <c r="E973" s="241" t="str">
        <f>IF(D973="","",COUNTIF($D$4:D973,D973))</f>
        <v/>
      </c>
      <c r="F973" s="310" t="str">
        <f>IF(D973="","",VLOOKUP(D973,'様式A-2'!$B$10:$E$434,4,0))</f>
        <v/>
      </c>
      <c r="G973" s="241"/>
      <c r="H973" s="241"/>
      <c r="I973" s="241"/>
      <c r="J973" s="241"/>
      <c r="K973" s="241"/>
      <c r="L973" s="346"/>
      <c r="M973" s="346"/>
      <c r="N973" s="346"/>
      <c r="O973" s="346"/>
      <c r="P973" s="388"/>
      <c r="Q973" s="242">
        <f t="shared" si="640"/>
        <v>0</v>
      </c>
      <c r="R973" s="243">
        <f t="shared" si="641"/>
        <v>0</v>
      </c>
      <c r="S973" s="243" t="str">
        <f t="shared" si="642"/>
        <v/>
      </c>
      <c r="T973" s="241"/>
      <c r="U973" s="241" t="str">
        <f t="shared" si="643"/>
        <v/>
      </c>
      <c r="V973" s="241" t="str">
        <f t="shared" si="635"/>
        <v/>
      </c>
      <c r="W973" s="241"/>
      <c r="X973" s="241"/>
      <c r="Y973" s="241" t="str">
        <f t="shared" si="644"/>
        <v/>
      </c>
      <c r="Z973" s="241" t="str">
        <f t="shared" si="645"/>
        <v/>
      </c>
      <c r="AA973" s="241" t="str">
        <f t="shared" si="636"/>
        <v/>
      </c>
      <c r="AB973" s="241" t="str">
        <f t="shared" si="646"/>
        <v/>
      </c>
      <c r="AC973" s="241" t="str">
        <f t="shared" si="647"/>
        <v/>
      </c>
      <c r="AD973" s="241" t="str">
        <f t="shared" si="648"/>
        <v/>
      </c>
      <c r="AE973" s="241" t="str">
        <f t="shared" si="637"/>
        <v/>
      </c>
      <c r="AF973" s="241" t="str">
        <f t="shared" si="638"/>
        <v/>
      </c>
      <c r="AG973" s="241"/>
      <c r="AH973" s="242" t="str">
        <f t="shared" si="676"/>
        <v/>
      </c>
      <c r="AI973" s="242" t="str">
        <f t="shared" si="649"/>
        <v/>
      </c>
      <c r="BG973" s="245">
        <f t="shared" si="650"/>
        <v>0</v>
      </c>
      <c r="BH973" s="242">
        <f t="shared" si="651"/>
        <v>0</v>
      </c>
      <c r="BI973" s="242">
        <f t="shared" si="652"/>
        <v>0</v>
      </c>
      <c r="BJ973" s="242">
        <f t="shared" si="653"/>
        <v>0</v>
      </c>
      <c r="BK973" s="351">
        <f t="shared" si="654"/>
        <v>0</v>
      </c>
      <c r="BL973" s="246">
        <f t="shared" si="655"/>
        <v>0</v>
      </c>
      <c r="BM973" s="243">
        <f t="shared" si="656"/>
        <v>0</v>
      </c>
      <c r="BN973" s="243">
        <f t="shared" si="657"/>
        <v>0</v>
      </c>
      <c r="BO973" s="247">
        <f t="shared" si="658"/>
        <v>0</v>
      </c>
      <c r="BP973" s="248">
        <f t="shared" si="659"/>
        <v>0</v>
      </c>
      <c r="BQ973" s="243">
        <f t="shared" si="660"/>
        <v>0</v>
      </c>
      <c r="BR973" s="243">
        <f t="shared" si="661"/>
        <v>0</v>
      </c>
      <c r="BS973" s="249">
        <f t="shared" si="662"/>
        <v>0</v>
      </c>
      <c r="BT973" s="255" t="str">
        <f t="shared" si="675"/>
        <v/>
      </c>
      <c r="BU973" s="350">
        <f t="shared" si="663"/>
        <v>0</v>
      </c>
      <c r="BV973" s="350">
        <f t="shared" si="664"/>
        <v>0</v>
      </c>
      <c r="BW973" s="350">
        <f t="shared" si="665"/>
        <v>0</v>
      </c>
      <c r="BX973" s="353">
        <f t="shared" si="666"/>
        <v>0</v>
      </c>
      <c r="BY973" s="246">
        <f t="shared" si="667"/>
        <v>0</v>
      </c>
      <c r="BZ973" s="243">
        <f t="shared" si="668"/>
        <v>0</v>
      </c>
      <c r="CA973" s="243">
        <f t="shared" si="669"/>
        <v>0</v>
      </c>
      <c r="CB973" s="247">
        <f t="shared" si="670"/>
        <v>0</v>
      </c>
      <c r="CC973" s="246">
        <f t="shared" si="671"/>
        <v>0</v>
      </c>
      <c r="CD973" s="243">
        <f t="shared" si="672"/>
        <v>0</v>
      </c>
      <c r="CE973" s="243">
        <f t="shared" si="673"/>
        <v>0</v>
      </c>
      <c r="CF973" s="243">
        <f t="shared" si="674"/>
        <v>0</v>
      </c>
    </row>
    <row r="974" spans="1:84" ht="20.100000000000001" customHeight="1" x14ac:dyDescent="0.15">
      <c r="A974" s="252">
        <f>IF(A973="",ROW()-3-COUNTBLANK($A$4:$A973),A973+1)</f>
        <v>971</v>
      </c>
      <c r="B974" s="253">
        <f>IF(A974="","",IF(B973="",ROW()-3-COUNTBLANK($B$4:$B973),B973+1))</f>
        <v>971</v>
      </c>
      <c r="C974" s="239" t="str">
        <f t="shared" si="639"/>
        <v>S</v>
      </c>
      <c r="D974" s="240"/>
      <c r="E974" s="241" t="str">
        <f>IF(D974="","",COUNTIF($D$4:D974,D974))</f>
        <v/>
      </c>
      <c r="F974" s="310" t="str">
        <f>IF(D974="","",VLOOKUP(D974,'様式A-2'!$B$10:$E$434,4,0))</f>
        <v/>
      </c>
      <c r="G974" s="241"/>
      <c r="H974" s="241"/>
      <c r="I974" s="241"/>
      <c r="J974" s="241"/>
      <c r="K974" s="241"/>
      <c r="L974" s="346"/>
      <c r="M974" s="346"/>
      <c r="N974" s="346"/>
      <c r="O974" s="346"/>
      <c r="P974" s="388"/>
      <c r="Q974" s="242">
        <f t="shared" si="640"/>
        <v>0</v>
      </c>
      <c r="R974" s="243">
        <f t="shared" si="641"/>
        <v>0</v>
      </c>
      <c r="S974" s="243" t="str">
        <f t="shared" si="642"/>
        <v/>
      </c>
      <c r="T974" s="241"/>
      <c r="U974" s="241" t="str">
        <f t="shared" si="643"/>
        <v/>
      </c>
      <c r="V974" s="241" t="str">
        <f t="shared" si="635"/>
        <v/>
      </c>
      <c r="W974" s="241"/>
      <c r="X974" s="241"/>
      <c r="Y974" s="241" t="str">
        <f t="shared" si="644"/>
        <v/>
      </c>
      <c r="Z974" s="241" t="str">
        <f t="shared" si="645"/>
        <v/>
      </c>
      <c r="AA974" s="241" t="str">
        <f t="shared" si="636"/>
        <v/>
      </c>
      <c r="AB974" s="241" t="str">
        <f t="shared" si="646"/>
        <v/>
      </c>
      <c r="AC974" s="241" t="str">
        <f t="shared" si="647"/>
        <v/>
      </c>
      <c r="AD974" s="241" t="str">
        <f t="shared" si="648"/>
        <v/>
      </c>
      <c r="AE974" s="241" t="str">
        <f t="shared" si="637"/>
        <v/>
      </c>
      <c r="AF974" s="241" t="str">
        <f t="shared" si="638"/>
        <v/>
      </c>
      <c r="AG974" s="241"/>
      <c r="AH974" s="242" t="str">
        <f t="shared" si="676"/>
        <v/>
      </c>
      <c r="AI974" s="242" t="str">
        <f t="shared" si="649"/>
        <v/>
      </c>
      <c r="BG974" s="245">
        <f t="shared" si="650"/>
        <v>0</v>
      </c>
      <c r="BH974" s="242">
        <f t="shared" si="651"/>
        <v>0</v>
      </c>
      <c r="BI974" s="242">
        <f t="shared" si="652"/>
        <v>0</v>
      </c>
      <c r="BJ974" s="242">
        <f t="shared" si="653"/>
        <v>0</v>
      </c>
      <c r="BK974" s="351">
        <f t="shared" si="654"/>
        <v>0</v>
      </c>
      <c r="BL974" s="246">
        <f t="shared" si="655"/>
        <v>0</v>
      </c>
      <c r="BM974" s="243">
        <f t="shared" si="656"/>
        <v>0</v>
      </c>
      <c r="BN974" s="243">
        <f t="shared" si="657"/>
        <v>0</v>
      </c>
      <c r="BO974" s="247">
        <f t="shared" si="658"/>
        <v>0</v>
      </c>
      <c r="BP974" s="248">
        <f t="shared" si="659"/>
        <v>0</v>
      </c>
      <c r="BQ974" s="243">
        <f t="shared" si="660"/>
        <v>0</v>
      </c>
      <c r="BR974" s="243">
        <f t="shared" si="661"/>
        <v>0</v>
      </c>
      <c r="BS974" s="249">
        <f t="shared" si="662"/>
        <v>0</v>
      </c>
      <c r="BT974" s="255" t="str">
        <f t="shared" si="675"/>
        <v/>
      </c>
      <c r="BU974" s="350">
        <f t="shared" si="663"/>
        <v>0</v>
      </c>
      <c r="BV974" s="350">
        <f t="shared" si="664"/>
        <v>0</v>
      </c>
      <c r="BW974" s="350">
        <f t="shared" si="665"/>
        <v>0</v>
      </c>
      <c r="BX974" s="353">
        <f t="shared" si="666"/>
        <v>0</v>
      </c>
      <c r="BY974" s="246">
        <f t="shared" si="667"/>
        <v>0</v>
      </c>
      <c r="BZ974" s="243">
        <f t="shared" si="668"/>
        <v>0</v>
      </c>
      <c r="CA974" s="243">
        <f t="shared" si="669"/>
        <v>0</v>
      </c>
      <c r="CB974" s="247">
        <f t="shared" si="670"/>
        <v>0</v>
      </c>
      <c r="CC974" s="246">
        <f t="shared" si="671"/>
        <v>0</v>
      </c>
      <c r="CD974" s="243">
        <f t="shared" si="672"/>
        <v>0</v>
      </c>
      <c r="CE974" s="243">
        <f t="shared" si="673"/>
        <v>0</v>
      </c>
      <c r="CF974" s="243">
        <f t="shared" si="674"/>
        <v>0</v>
      </c>
    </row>
    <row r="975" spans="1:84" ht="20.100000000000001" customHeight="1" x14ac:dyDescent="0.15">
      <c r="A975" s="252">
        <f>IF(A974="",ROW()-3-COUNTBLANK($A$4:$A974),A974+1)</f>
        <v>972</v>
      </c>
      <c r="B975" s="253">
        <f>IF(A975="","",IF(B974="",ROW()-3-COUNTBLANK($B$4:$B974),B974+1))</f>
        <v>972</v>
      </c>
      <c r="C975" s="239" t="str">
        <f t="shared" si="639"/>
        <v>S</v>
      </c>
      <c r="D975" s="240"/>
      <c r="E975" s="241" t="str">
        <f>IF(D975="","",COUNTIF($D$4:D975,D975))</f>
        <v/>
      </c>
      <c r="F975" s="310" t="str">
        <f>IF(D975="","",VLOOKUP(D975,'様式A-2'!$B$10:$E$434,4,0))</f>
        <v/>
      </c>
      <c r="G975" s="241"/>
      <c r="H975" s="241"/>
      <c r="I975" s="241"/>
      <c r="J975" s="241"/>
      <c r="K975" s="241"/>
      <c r="L975" s="346"/>
      <c r="M975" s="346"/>
      <c r="N975" s="346"/>
      <c r="O975" s="346"/>
      <c r="P975" s="388"/>
      <c r="Q975" s="242">
        <f t="shared" si="640"/>
        <v>0</v>
      </c>
      <c r="R975" s="243">
        <f t="shared" si="641"/>
        <v>0</v>
      </c>
      <c r="S975" s="243" t="str">
        <f t="shared" si="642"/>
        <v/>
      </c>
      <c r="T975" s="241"/>
      <c r="U975" s="241" t="str">
        <f t="shared" si="643"/>
        <v/>
      </c>
      <c r="V975" s="241" t="str">
        <f t="shared" ref="V975:V1003" si="677">IF(D975="","",IF(U975="対策区分判定Ⅳ","Ⅳ",IF(U975="対策区分判定Ⅲ","Ⅲ",IF(OR(U975="対策区分判定Ⅱa",U975="対策区分判定Ⅱb"),"Ⅱ",IF(U975="対策区分判定Ⅰ","Ⅰ","－")))))</f>
        <v/>
      </c>
      <c r="W975" s="241"/>
      <c r="X975" s="241"/>
      <c r="Y975" s="241" t="str">
        <f t="shared" si="644"/>
        <v/>
      </c>
      <c r="Z975" s="241" t="str">
        <f t="shared" si="645"/>
        <v/>
      </c>
      <c r="AA975" s="241" t="str">
        <f t="shared" si="636"/>
        <v/>
      </c>
      <c r="AB975" s="241" t="str">
        <f t="shared" si="646"/>
        <v/>
      </c>
      <c r="AC975" s="241" t="str">
        <f t="shared" si="647"/>
        <v/>
      </c>
      <c r="AD975" s="241" t="str">
        <f t="shared" si="648"/>
        <v/>
      </c>
      <c r="AE975" s="241" t="str">
        <f t="shared" si="637"/>
        <v/>
      </c>
      <c r="AF975" s="241" t="str">
        <f t="shared" si="638"/>
        <v/>
      </c>
      <c r="AG975" s="241"/>
      <c r="AH975" s="242" t="str">
        <f t="shared" si="676"/>
        <v/>
      </c>
      <c r="AI975" s="242" t="str">
        <f t="shared" si="649"/>
        <v/>
      </c>
      <c r="BG975" s="245">
        <f t="shared" si="650"/>
        <v>0</v>
      </c>
      <c r="BH975" s="242">
        <f t="shared" si="651"/>
        <v>0</v>
      </c>
      <c r="BI975" s="242">
        <f t="shared" si="652"/>
        <v>0</v>
      </c>
      <c r="BJ975" s="242">
        <f t="shared" si="653"/>
        <v>0</v>
      </c>
      <c r="BK975" s="351">
        <f t="shared" si="654"/>
        <v>0</v>
      </c>
      <c r="BL975" s="246">
        <f t="shared" si="655"/>
        <v>0</v>
      </c>
      <c r="BM975" s="243">
        <f t="shared" si="656"/>
        <v>0</v>
      </c>
      <c r="BN975" s="243">
        <f t="shared" si="657"/>
        <v>0</v>
      </c>
      <c r="BO975" s="247">
        <f t="shared" si="658"/>
        <v>0</v>
      </c>
      <c r="BP975" s="248">
        <f t="shared" si="659"/>
        <v>0</v>
      </c>
      <c r="BQ975" s="243">
        <f t="shared" si="660"/>
        <v>0</v>
      </c>
      <c r="BR975" s="243">
        <f t="shared" si="661"/>
        <v>0</v>
      </c>
      <c r="BS975" s="249">
        <f t="shared" si="662"/>
        <v>0</v>
      </c>
      <c r="BT975" s="255" t="str">
        <f t="shared" si="675"/>
        <v/>
      </c>
      <c r="BU975" s="350">
        <f t="shared" si="663"/>
        <v>0</v>
      </c>
      <c r="BV975" s="350">
        <f t="shared" si="664"/>
        <v>0</v>
      </c>
      <c r="BW975" s="350">
        <f t="shared" si="665"/>
        <v>0</v>
      </c>
      <c r="BX975" s="353">
        <f t="shared" si="666"/>
        <v>0</v>
      </c>
      <c r="BY975" s="246">
        <f t="shared" si="667"/>
        <v>0</v>
      </c>
      <c r="BZ975" s="243">
        <f t="shared" si="668"/>
        <v>0</v>
      </c>
      <c r="CA975" s="243">
        <f t="shared" si="669"/>
        <v>0</v>
      </c>
      <c r="CB975" s="247">
        <f t="shared" si="670"/>
        <v>0</v>
      </c>
      <c r="CC975" s="246">
        <f t="shared" si="671"/>
        <v>0</v>
      </c>
      <c r="CD975" s="243">
        <f t="shared" si="672"/>
        <v>0</v>
      </c>
      <c r="CE975" s="243">
        <f t="shared" si="673"/>
        <v>0</v>
      </c>
      <c r="CF975" s="243">
        <f t="shared" si="674"/>
        <v>0</v>
      </c>
    </row>
    <row r="976" spans="1:84" ht="20.100000000000001" customHeight="1" x14ac:dyDescent="0.15">
      <c r="A976" s="252">
        <f>IF(A975="",ROW()-3-COUNTBLANK($A$4:$A975),A975+1)</f>
        <v>973</v>
      </c>
      <c r="B976" s="253">
        <f>IF(A976="","",IF(B975="",ROW()-3-COUNTBLANK($B$4:$B975),B975+1))</f>
        <v>973</v>
      </c>
      <c r="C976" s="239" t="str">
        <f t="shared" si="639"/>
        <v>S</v>
      </c>
      <c r="D976" s="240"/>
      <c r="E976" s="241" t="str">
        <f>IF(D976="","",COUNTIF($D$4:D976,D976))</f>
        <v/>
      </c>
      <c r="F976" s="310" t="str">
        <f>IF(D976="","",VLOOKUP(D976,'様式A-2'!$B$10:$E$434,4,0))</f>
        <v/>
      </c>
      <c r="G976" s="241"/>
      <c r="H976" s="241"/>
      <c r="I976" s="241"/>
      <c r="J976" s="241"/>
      <c r="K976" s="241"/>
      <c r="L976" s="346"/>
      <c r="M976" s="346"/>
      <c r="N976" s="346"/>
      <c r="O976" s="346"/>
      <c r="P976" s="388"/>
      <c r="Q976" s="242">
        <f t="shared" si="640"/>
        <v>0</v>
      </c>
      <c r="R976" s="243">
        <f t="shared" si="641"/>
        <v>0</v>
      </c>
      <c r="S976" s="243" t="str">
        <f t="shared" si="642"/>
        <v/>
      </c>
      <c r="T976" s="241"/>
      <c r="U976" s="241" t="str">
        <f t="shared" si="643"/>
        <v/>
      </c>
      <c r="V976" s="241" t="str">
        <f t="shared" si="677"/>
        <v/>
      </c>
      <c r="W976" s="241"/>
      <c r="X976" s="241"/>
      <c r="Y976" s="241" t="str">
        <f t="shared" si="644"/>
        <v/>
      </c>
      <c r="Z976" s="241" t="str">
        <f t="shared" si="645"/>
        <v/>
      </c>
      <c r="AA976" s="241" t="str">
        <f t="shared" si="636"/>
        <v/>
      </c>
      <c r="AB976" s="241" t="str">
        <f t="shared" si="646"/>
        <v/>
      </c>
      <c r="AC976" s="241" t="str">
        <f t="shared" si="647"/>
        <v/>
      </c>
      <c r="AD976" s="241" t="str">
        <f t="shared" si="648"/>
        <v/>
      </c>
      <c r="AE976" s="241" t="str">
        <f t="shared" si="637"/>
        <v/>
      </c>
      <c r="AF976" s="241" t="str">
        <f t="shared" si="638"/>
        <v/>
      </c>
      <c r="AG976" s="241"/>
      <c r="AH976" s="242" t="str">
        <f t="shared" si="676"/>
        <v/>
      </c>
      <c r="AI976" s="242" t="str">
        <f t="shared" si="649"/>
        <v/>
      </c>
      <c r="BG976" s="245">
        <f t="shared" si="650"/>
        <v>0</v>
      </c>
      <c r="BH976" s="242">
        <f t="shared" si="651"/>
        <v>0</v>
      </c>
      <c r="BI976" s="242">
        <f t="shared" si="652"/>
        <v>0</v>
      </c>
      <c r="BJ976" s="242">
        <f t="shared" si="653"/>
        <v>0</v>
      </c>
      <c r="BK976" s="351">
        <f t="shared" si="654"/>
        <v>0</v>
      </c>
      <c r="BL976" s="246">
        <f t="shared" si="655"/>
        <v>0</v>
      </c>
      <c r="BM976" s="243">
        <f t="shared" si="656"/>
        <v>0</v>
      </c>
      <c r="BN976" s="243">
        <f t="shared" si="657"/>
        <v>0</v>
      </c>
      <c r="BO976" s="247">
        <f t="shared" si="658"/>
        <v>0</v>
      </c>
      <c r="BP976" s="248">
        <f t="shared" si="659"/>
        <v>0</v>
      </c>
      <c r="BQ976" s="243">
        <f t="shared" si="660"/>
        <v>0</v>
      </c>
      <c r="BR976" s="243">
        <f t="shared" si="661"/>
        <v>0</v>
      </c>
      <c r="BS976" s="249">
        <f t="shared" si="662"/>
        <v>0</v>
      </c>
      <c r="BT976" s="255" t="str">
        <f t="shared" si="675"/>
        <v/>
      </c>
      <c r="BU976" s="350">
        <f t="shared" si="663"/>
        <v>0</v>
      </c>
      <c r="BV976" s="350">
        <f t="shared" si="664"/>
        <v>0</v>
      </c>
      <c r="BW976" s="350">
        <f t="shared" si="665"/>
        <v>0</v>
      </c>
      <c r="BX976" s="353">
        <f t="shared" si="666"/>
        <v>0</v>
      </c>
      <c r="BY976" s="246">
        <f t="shared" si="667"/>
        <v>0</v>
      </c>
      <c r="BZ976" s="243">
        <f t="shared" si="668"/>
        <v>0</v>
      </c>
      <c r="CA976" s="243">
        <f t="shared" si="669"/>
        <v>0</v>
      </c>
      <c r="CB976" s="247">
        <f t="shared" si="670"/>
        <v>0</v>
      </c>
      <c r="CC976" s="246">
        <f t="shared" si="671"/>
        <v>0</v>
      </c>
      <c r="CD976" s="243">
        <f t="shared" si="672"/>
        <v>0</v>
      </c>
      <c r="CE976" s="243">
        <f t="shared" si="673"/>
        <v>0</v>
      </c>
      <c r="CF976" s="243">
        <f t="shared" si="674"/>
        <v>0</v>
      </c>
    </row>
    <row r="977" spans="1:84" ht="20.100000000000001" customHeight="1" x14ac:dyDescent="0.15">
      <c r="A977" s="252">
        <f>IF(A976="",ROW()-3-COUNTBLANK($A$4:$A976),A976+1)</f>
        <v>974</v>
      </c>
      <c r="B977" s="253">
        <f>IF(A977="","",IF(B976="",ROW()-3-COUNTBLANK($B$4:$B976),B976+1))</f>
        <v>974</v>
      </c>
      <c r="C977" s="239" t="str">
        <f t="shared" si="639"/>
        <v>S</v>
      </c>
      <c r="D977" s="240"/>
      <c r="E977" s="241" t="str">
        <f>IF(D977="","",COUNTIF($D$4:D977,D977))</f>
        <v/>
      </c>
      <c r="F977" s="310" t="str">
        <f>IF(D977="","",VLOOKUP(D977,'様式A-2'!$B$10:$E$434,4,0))</f>
        <v/>
      </c>
      <c r="G977" s="241"/>
      <c r="H977" s="241"/>
      <c r="I977" s="241"/>
      <c r="J977" s="241"/>
      <c r="K977" s="241"/>
      <c r="L977" s="346"/>
      <c r="M977" s="346"/>
      <c r="N977" s="346"/>
      <c r="O977" s="346"/>
      <c r="P977" s="388"/>
      <c r="Q977" s="242">
        <f t="shared" si="640"/>
        <v>0</v>
      </c>
      <c r="R977" s="243">
        <f t="shared" si="641"/>
        <v>0</v>
      </c>
      <c r="S977" s="243" t="str">
        <f t="shared" si="642"/>
        <v/>
      </c>
      <c r="T977" s="241"/>
      <c r="U977" s="241" t="str">
        <f t="shared" si="643"/>
        <v/>
      </c>
      <c r="V977" s="241" t="str">
        <f t="shared" si="677"/>
        <v/>
      </c>
      <c r="W977" s="241"/>
      <c r="X977" s="241"/>
      <c r="Y977" s="241" t="str">
        <f t="shared" si="644"/>
        <v/>
      </c>
      <c r="Z977" s="241" t="str">
        <f t="shared" si="645"/>
        <v/>
      </c>
      <c r="AA977" s="241" t="str">
        <f t="shared" si="636"/>
        <v/>
      </c>
      <c r="AB977" s="241" t="str">
        <f t="shared" si="646"/>
        <v/>
      </c>
      <c r="AC977" s="241" t="str">
        <f t="shared" si="647"/>
        <v/>
      </c>
      <c r="AD977" s="241" t="str">
        <f t="shared" si="648"/>
        <v/>
      </c>
      <c r="AE977" s="241" t="str">
        <f t="shared" si="637"/>
        <v/>
      </c>
      <c r="AF977" s="241" t="str">
        <f t="shared" si="638"/>
        <v/>
      </c>
      <c r="AG977" s="241"/>
      <c r="AH977" s="242" t="str">
        <f t="shared" si="676"/>
        <v/>
      </c>
      <c r="AI977" s="242" t="str">
        <f t="shared" si="649"/>
        <v/>
      </c>
      <c r="BG977" s="245">
        <f t="shared" si="650"/>
        <v>0</v>
      </c>
      <c r="BH977" s="242">
        <f t="shared" si="651"/>
        <v>0</v>
      </c>
      <c r="BI977" s="242">
        <f t="shared" si="652"/>
        <v>0</v>
      </c>
      <c r="BJ977" s="242">
        <f t="shared" si="653"/>
        <v>0</v>
      </c>
      <c r="BK977" s="351">
        <f t="shared" si="654"/>
        <v>0</v>
      </c>
      <c r="BL977" s="246">
        <f t="shared" si="655"/>
        <v>0</v>
      </c>
      <c r="BM977" s="243">
        <f t="shared" si="656"/>
        <v>0</v>
      </c>
      <c r="BN977" s="243">
        <f t="shared" si="657"/>
        <v>0</v>
      </c>
      <c r="BO977" s="247">
        <f t="shared" si="658"/>
        <v>0</v>
      </c>
      <c r="BP977" s="248">
        <f t="shared" si="659"/>
        <v>0</v>
      </c>
      <c r="BQ977" s="243">
        <f t="shared" si="660"/>
        <v>0</v>
      </c>
      <c r="BR977" s="243">
        <f t="shared" si="661"/>
        <v>0</v>
      </c>
      <c r="BS977" s="249">
        <f t="shared" si="662"/>
        <v>0</v>
      </c>
      <c r="BT977" s="255" t="str">
        <f t="shared" si="675"/>
        <v/>
      </c>
      <c r="BU977" s="350">
        <f t="shared" si="663"/>
        <v>0</v>
      </c>
      <c r="BV977" s="350">
        <f t="shared" si="664"/>
        <v>0</v>
      </c>
      <c r="BW977" s="350">
        <f t="shared" si="665"/>
        <v>0</v>
      </c>
      <c r="BX977" s="353">
        <f t="shared" si="666"/>
        <v>0</v>
      </c>
      <c r="BY977" s="246">
        <f t="shared" si="667"/>
        <v>0</v>
      </c>
      <c r="BZ977" s="243">
        <f t="shared" si="668"/>
        <v>0</v>
      </c>
      <c r="CA977" s="243">
        <f t="shared" si="669"/>
        <v>0</v>
      </c>
      <c r="CB977" s="247">
        <f t="shared" si="670"/>
        <v>0</v>
      </c>
      <c r="CC977" s="246">
        <f t="shared" si="671"/>
        <v>0</v>
      </c>
      <c r="CD977" s="243">
        <f t="shared" si="672"/>
        <v>0</v>
      </c>
      <c r="CE977" s="243">
        <f t="shared" si="673"/>
        <v>0</v>
      </c>
      <c r="CF977" s="243">
        <f t="shared" si="674"/>
        <v>0</v>
      </c>
    </row>
    <row r="978" spans="1:84" ht="20.100000000000001" customHeight="1" x14ac:dyDescent="0.15">
      <c r="A978" s="252">
        <f>IF(A977="",ROW()-3-COUNTBLANK($A$4:$A977),A977+1)</f>
        <v>975</v>
      </c>
      <c r="B978" s="253">
        <f>IF(A978="","",IF(B977="",ROW()-3-COUNTBLANK($B$4:$B977),B977+1))</f>
        <v>975</v>
      </c>
      <c r="C978" s="239" t="str">
        <f t="shared" si="639"/>
        <v>S</v>
      </c>
      <c r="D978" s="240"/>
      <c r="E978" s="241" t="str">
        <f>IF(D978="","",COUNTIF($D$4:D978,D978))</f>
        <v/>
      </c>
      <c r="F978" s="310" t="str">
        <f>IF(D978="","",VLOOKUP(D978,'様式A-2'!$B$10:$E$434,4,0))</f>
        <v/>
      </c>
      <c r="G978" s="241"/>
      <c r="H978" s="241"/>
      <c r="I978" s="241"/>
      <c r="J978" s="241"/>
      <c r="K978" s="241"/>
      <c r="L978" s="346"/>
      <c r="M978" s="346"/>
      <c r="N978" s="346"/>
      <c r="O978" s="346"/>
      <c r="P978" s="388"/>
      <c r="Q978" s="242">
        <f t="shared" si="640"/>
        <v>0</v>
      </c>
      <c r="R978" s="243">
        <f t="shared" si="641"/>
        <v>0</v>
      </c>
      <c r="S978" s="243" t="str">
        <f t="shared" si="642"/>
        <v/>
      </c>
      <c r="T978" s="241"/>
      <c r="U978" s="241" t="str">
        <f t="shared" si="643"/>
        <v/>
      </c>
      <c r="V978" s="241" t="str">
        <f t="shared" si="677"/>
        <v/>
      </c>
      <c r="W978" s="241"/>
      <c r="X978" s="241"/>
      <c r="Y978" s="241" t="str">
        <f t="shared" si="644"/>
        <v/>
      </c>
      <c r="Z978" s="241" t="str">
        <f t="shared" si="645"/>
        <v/>
      </c>
      <c r="AA978" s="241" t="str">
        <f t="shared" si="636"/>
        <v/>
      </c>
      <c r="AB978" s="241" t="str">
        <f t="shared" si="646"/>
        <v/>
      </c>
      <c r="AC978" s="241" t="str">
        <f t="shared" si="647"/>
        <v/>
      </c>
      <c r="AD978" s="241" t="str">
        <f t="shared" si="648"/>
        <v/>
      </c>
      <c r="AE978" s="241" t="str">
        <f t="shared" si="637"/>
        <v/>
      </c>
      <c r="AF978" s="241" t="str">
        <f t="shared" si="638"/>
        <v/>
      </c>
      <c r="AG978" s="241"/>
      <c r="AH978" s="242" t="str">
        <f t="shared" si="676"/>
        <v/>
      </c>
      <c r="AI978" s="242" t="str">
        <f t="shared" si="649"/>
        <v/>
      </c>
      <c r="BG978" s="245">
        <f t="shared" si="650"/>
        <v>0</v>
      </c>
      <c r="BH978" s="242">
        <f t="shared" si="651"/>
        <v>0</v>
      </c>
      <c r="BI978" s="242">
        <f t="shared" si="652"/>
        <v>0</v>
      </c>
      <c r="BJ978" s="242">
        <f t="shared" si="653"/>
        <v>0</v>
      </c>
      <c r="BK978" s="351">
        <f t="shared" si="654"/>
        <v>0</v>
      </c>
      <c r="BL978" s="246">
        <f t="shared" si="655"/>
        <v>0</v>
      </c>
      <c r="BM978" s="243">
        <f t="shared" si="656"/>
        <v>0</v>
      </c>
      <c r="BN978" s="243">
        <f t="shared" si="657"/>
        <v>0</v>
      </c>
      <c r="BO978" s="247">
        <f t="shared" si="658"/>
        <v>0</v>
      </c>
      <c r="BP978" s="248">
        <f t="shared" si="659"/>
        <v>0</v>
      </c>
      <c r="BQ978" s="243">
        <f t="shared" si="660"/>
        <v>0</v>
      </c>
      <c r="BR978" s="243">
        <f t="shared" si="661"/>
        <v>0</v>
      </c>
      <c r="BS978" s="249">
        <f t="shared" si="662"/>
        <v>0</v>
      </c>
      <c r="BT978" s="255" t="str">
        <f t="shared" si="675"/>
        <v/>
      </c>
      <c r="BU978" s="350">
        <f t="shared" si="663"/>
        <v>0</v>
      </c>
      <c r="BV978" s="350">
        <f t="shared" si="664"/>
        <v>0</v>
      </c>
      <c r="BW978" s="350">
        <f t="shared" si="665"/>
        <v>0</v>
      </c>
      <c r="BX978" s="353">
        <f t="shared" si="666"/>
        <v>0</v>
      </c>
      <c r="BY978" s="246">
        <f t="shared" si="667"/>
        <v>0</v>
      </c>
      <c r="BZ978" s="243">
        <f t="shared" si="668"/>
        <v>0</v>
      </c>
      <c r="CA978" s="243">
        <f t="shared" si="669"/>
        <v>0</v>
      </c>
      <c r="CB978" s="247">
        <f t="shared" si="670"/>
        <v>0</v>
      </c>
      <c r="CC978" s="246">
        <f t="shared" si="671"/>
        <v>0</v>
      </c>
      <c r="CD978" s="243">
        <f t="shared" si="672"/>
        <v>0</v>
      </c>
      <c r="CE978" s="243">
        <f t="shared" si="673"/>
        <v>0</v>
      </c>
      <c r="CF978" s="243">
        <f t="shared" si="674"/>
        <v>0</v>
      </c>
    </row>
    <row r="979" spans="1:84" ht="20.100000000000001" customHeight="1" x14ac:dyDescent="0.15">
      <c r="A979" s="252">
        <f>IF(A978="",ROW()-3-COUNTBLANK($A$4:$A978),A978+1)</f>
        <v>976</v>
      </c>
      <c r="B979" s="253">
        <f>IF(A979="","",IF(B978="",ROW()-3-COUNTBLANK($B$4:$B978),B978+1))</f>
        <v>976</v>
      </c>
      <c r="C979" s="239" t="str">
        <f t="shared" si="639"/>
        <v>S</v>
      </c>
      <c r="D979" s="240"/>
      <c r="E979" s="241" t="str">
        <f>IF(D979="","",COUNTIF($D$4:D979,D979))</f>
        <v/>
      </c>
      <c r="F979" s="310" t="str">
        <f>IF(D979="","",VLOOKUP(D979,'様式A-2'!$B$10:$E$434,4,0))</f>
        <v/>
      </c>
      <c r="G979" s="241"/>
      <c r="H979" s="241"/>
      <c r="I979" s="241"/>
      <c r="J979" s="241"/>
      <c r="K979" s="241"/>
      <c r="L979" s="346"/>
      <c r="M979" s="346"/>
      <c r="N979" s="346"/>
      <c r="O979" s="346"/>
      <c r="P979" s="388"/>
      <c r="Q979" s="242">
        <f t="shared" si="640"/>
        <v>0</v>
      </c>
      <c r="R979" s="243">
        <f t="shared" si="641"/>
        <v>0</v>
      </c>
      <c r="S979" s="243" t="str">
        <f t="shared" si="642"/>
        <v/>
      </c>
      <c r="T979" s="241"/>
      <c r="U979" s="241" t="str">
        <f t="shared" si="643"/>
        <v/>
      </c>
      <c r="V979" s="241" t="str">
        <f t="shared" si="677"/>
        <v/>
      </c>
      <c r="W979" s="241"/>
      <c r="X979" s="241"/>
      <c r="Y979" s="241" t="str">
        <f t="shared" si="644"/>
        <v/>
      </c>
      <c r="Z979" s="241" t="str">
        <f t="shared" si="645"/>
        <v/>
      </c>
      <c r="AA979" s="241" t="str">
        <f t="shared" si="636"/>
        <v/>
      </c>
      <c r="AB979" s="241" t="str">
        <f t="shared" si="646"/>
        <v/>
      </c>
      <c r="AC979" s="241" t="str">
        <f t="shared" si="647"/>
        <v/>
      </c>
      <c r="AD979" s="241" t="str">
        <f t="shared" si="648"/>
        <v/>
      </c>
      <c r="AE979" s="241" t="str">
        <f t="shared" si="637"/>
        <v/>
      </c>
      <c r="AF979" s="241" t="str">
        <f t="shared" si="638"/>
        <v/>
      </c>
      <c r="AG979" s="241"/>
      <c r="AH979" s="242" t="str">
        <f t="shared" si="676"/>
        <v/>
      </c>
      <c r="AI979" s="242" t="str">
        <f t="shared" si="649"/>
        <v/>
      </c>
      <c r="BG979" s="245">
        <f t="shared" si="650"/>
        <v>0</v>
      </c>
      <c r="BH979" s="242">
        <f t="shared" si="651"/>
        <v>0</v>
      </c>
      <c r="BI979" s="242">
        <f t="shared" si="652"/>
        <v>0</v>
      </c>
      <c r="BJ979" s="242">
        <f t="shared" si="653"/>
        <v>0</v>
      </c>
      <c r="BK979" s="351">
        <f t="shared" si="654"/>
        <v>0</v>
      </c>
      <c r="BL979" s="246">
        <f t="shared" si="655"/>
        <v>0</v>
      </c>
      <c r="BM979" s="243">
        <f t="shared" si="656"/>
        <v>0</v>
      </c>
      <c r="BN979" s="243">
        <f t="shared" si="657"/>
        <v>0</v>
      </c>
      <c r="BO979" s="247">
        <f t="shared" si="658"/>
        <v>0</v>
      </c>
      <c r="BP979" s="248">
        <f t="shared" si="659"/>
        <v>0</v>
      </c>
      <c r="BQ979" s="243">
        <f t="shared" si="660"/>
        <v>0</v>
      </c>
      <c r="BR979" s="243">
        <f t="shared" si="661"/>
        <v>0</v>
      </c>
      <c r="BS979" s="249">
        <f t="shared" si="662"/>
        <v>0</v>
      </c>
      <c r="BT979" s="255" t="str">
        <f t="shared" si="675"/>
        <v/>
      </c>
      <c r="BU979" s="350">
        <f t="shared" si="663"/>
        <v>0</v>
      </c>
      <c r="BV979" s="350">
        <f t="shared" si="664"/>
        <v>0</v>
      </c>
      <c r="BW979" s="350">
        <f t="shared" si="665"/>
        <v>0</v>
      </c>
      <c r="BX979" s="353">
        <f t="shared" si="666"/>
        <v>0</v>
      </c>
      <c r="BY979" s="246">
        <f t="shared" si="667"/>
        <v>0</v>
      </c>
      <c r="BZ979" s="243">
        <f t="shared" si="668"/>
        <v>0</v>
      </c>
      <c r="CA979" s="243">
        <f t="shared" si="669"/>
        <v>0</v>
      </c>
      <c r="CB979" s="247">
        <f t="shared" si="670"/>
        <v>0</v>
      </c>
      <c r="CC979" s="246">
        <f t="shared" si="671"/>
        <v>0</v>
      </c>
      <c r="CD979" s="243">
        <f t="shared" si="672"/>
        <v>0</v>
      </c>
      <c r="CE979" s="243">
        <f t="shared" si="673"/>
        <v>0</v>
      </c>
      <c r="CF979" s="243">
        <f t="shared" si="674"/>
        <v>0</v>
      </c>
    </row>
    <row r="980" spans="1:84" ht="20.100000000000001" customHeight="1" x14ac:dyDescent="0.15">
      <c r="A980" s="252">
        <f>IF(A979="",ROW()-3-COUNTBLANK($A$4:$A979),A979+1)</f>
        <v>977</v>
      </c>
      <c r="B980" s="253">
        <f>IF(A980="","",IF(B979="",ROW()-3-COUNTBLANK($B$4:$B979),B979+1))</f>
        <v>977</v>
      </c>
      <c r="C980" s="239" t="str">
        <f t="shared" si="639"/>
        <v>S</v>
      </c>
      <c r="D980" s="240"/>
      <c r="E980" s="241" t="str">
        <f>IF(D980="","",COUNTIF($D$4:D980,D980))</f>
        <v/>
      </c>
      <c r="F980" s="310" t="str">
        <f>IF(D980="","",VLOOKUP(D980,'様式A-2'!$B$10:$E$434,4,0))</f>
        <v/>
      </c>
      <c r="G980" s="241"/>
      <c r="H980" s="241"/>
      <c r="I980" s="241"/>
      <c r="J980" s="241"/>
      <c r="K980" s="241"/>
      <c r="L980" s="346"/>
      <c r="M980" s="346"/>
      <c r="N980" s="346"/>
      <c r="O980" s="346"/>
      <c r="P980" s="388"/>
      <c r="Q980" s="242">
        <f t="shared" si="640"/>
        <v>0</v>
      </c>
      <c r="R980" s="243">
        <f t="shared" si="641"/>
        <v>0</v>
      </c>
      <c r="S980" s="243" t="str">
        <f t="shared" si="642"/>
        <v/>
      </c>
      <c r="T980" s="241"/>
      <c r="U980" s="241" t="str">
        <f t="shared" si="643"/>
        <v/>
      </c>
      <c r="V980" s="241" t="str">
        <f t="shared" si="677"/>
        <v/>
      </c>
      <c r="W980" s="241"/>
      <c r="X980" s="241"/>
      <c r="Y980" s="241" t="str">
        <f t="shared" si="644"/>
        <v/>
      </c>
      <c r="Z980" s="241" t="str">
        <f t="shared" si="645"/>
        <v/>
      </c>
      <c r="AA980" s="241" t="str">
        <f t="shared" si="636"/>
        <v/>
      </c>
      <c r="AB980" s="241" t="str">
        <f t="shared" si="646"/>
        <v/>
      </c>
      <c r="AC980" s="241" t="str">
        <f t="shared" si="647"/>
        <v/>
      </c>
      <c r="AD980" s="241" t="str">
        <f t="shared" si="648"/>
        <v/>
      </c>
      <c r="AE980" s="241" t="str">
        <f t="shared" si="637"/>
        <v/>
      </c>
      <c r="AF980" s="241" t="str">
        <f t="shared" si="638"/>
        <v/>
      </c>
      <c r="AG980" s="241"/>
      <c r="AH980" s="242" t="str">
        <f t="shared" si="676"/>
        <v/>
      </c>
      <c r="AI980" s="242" t="str">
        <f t="shared" si="649"/>
        <v/>
      </c>
      <c r="BG980" s="245">
        <f t="shared" si="650"/>
        <v>0</v>
      </c>
      <c r="BH980" s="242">
        <f t="shared" si="651"/>
        <v>0</v>
      </c>
      <c r="BI980" s="242">
        <f t="shared" si="652"/>
        <v>0</v>
      </c>
      <c r="BJ980" s="242">
        <f t="shared" si="653"/>
        <v>0</v>
      </c>
      <c r="BK980" s="351">
        <f t="shared" si="654"/>
        <v>0</v>
      </c>
      <c r="BL980" s="246">
        <f t="shared" si="655"/>
        <v>0</v>
      </c>
      <c r="BM980" s="243">
        <f t="shared" si="656"/>
        <v>0</v>
      </c>
      <c r="BN980" s="243">
        <f t="shared" si="657"/>
        <v>0</v>
      </c>
      <c r="BO980" s="247">
        <f t="shared" si="658"/>
        <v>0</v>
      </c>
      <c r="BP980" s="248">
        <f t="shared" si="659"/>
        <v>0</v>
      </c>
      <c r="BQ980" s="243">
        <f t="shared" si="660"/>
        <v>0</v>
      </c>
      <c r="BR980" s="243">
        <f t="shared" si="661"/>
        <v>0</v>
      </c>
      <c r="BS980" s="249">
        <f t="shared" si="662"/>
        <v>0</v>
      </c>
      <c r="BT980" s="255" t="str">
        <f t="shared" si="675"/>
        <v/>
      </c>
      <c r="BU980" s="350">
        <f t="shared" si="663"/>
        <v>0</v>
      </c>
      <c r="BV980" s="350">
        <f t="shared" si="664"/>
        <v>0</v>
      </c>
      <c r="BW980" s="350">
        <f t="shared" si="665"/>
        <v>0</v>
      </c>
      <c r="BX980" s="353">
        <f t="shared" si="666"/>
        <v>0</v>
      </c>
      <c r="BY980" s="246">
        <f t="shared" si="667"/>
        <v>0</v>
      </c>
      <c r="BZ980" s="243">
        <f t="shared" si="668"/>
        <v>0</v>
      </c>
      <c r="CA980" s="243">
        <f t="shared" si="669"/>
        <v>0</v>
      </c>
      <c r="CB980" s="247">
        <f t="shared" si="670"/>
        <v>0</v>
      </c>
      <c r="CC980" s="246">
        <f t="shared" si="671"/>
        <v>0</v>
      </c>
      <c r="CD980" s="243">
        <f t="shared" si="672"/>
        <v>0</v>
      </c>
      <c r="CE980" s="243">
        <f t="shared" si="673"/>
        <v>0</v>
      </c>
      <c r="CF980" s="243">
        <f t="shared" si="674"/>
        <v>0</v>
      </c>
    </row>
    <row r="981" spans="1:84" ht="20.100000000000001" customHeight="1" x14ac:dyDescent="0.15">
      <c r="A981" s="252">
        <f>IF(A980="",ROW()-3-COUNTBLANK($A$4:$A980),A980+1)</f>
        <v>978</v>
      </c>
      <c r="B981" s="253">
        <f>IF(A981="","",IF(B980="",ROW()-3-COUNTBLANK($B$4:$B980),B980+1))</f>
        <v>978</v>
      </c>
      <c r="C981" s="239" t="str">
        <f t="shared" si="639"/>
        <v>S</v>
      </c>
      <c r="D981" s="240"/>
      <c r="E981" s="241" t="str">
        <f>IF(D981="","",COUNTIF($D$4:D981,D981))</f>
        <v/>
      </c>
      <c r="F981" s="310" t="str">
        <f>IF(D981="","",VLOOKUP(D981,'様式A-2'!$B$10:$E$434,4,0))</f>
        <v/>
      </c>
      <c r="G981" s="241"/>
      <c r="H981" s="241"/>
      <c r="I981" s="241"/>
      <c r="J981" s="241"/>
      <c r="K981" s="241"/>
      <c r="L981" s="346"/>
      <c r="M981" s="346"/>
      <c r="N981" s="346"/>
      <c r="O981" s="346"/>
      <c r="P981" s="388"/>
      <c r="Q981" s="242">
        <f t="shared" si="640"/>
        <v>0</v>
      </c>
      <c r="R981" s="243">
        <f t="shared" si="641"/>
        <v>0</v>
      </c>
      <c r="S981" s="243" t="str">
        <f t="shared" si="642"/>
        <v/>
      </c>
      <c r="T981" s="241"/>
      <c r="U981" s="241" t="str">
        <f t="shared" si="643"/>
        <v/>
      </c>
      <c r="V981" s="241" t="str">
        <f t="shared" si="677"/>
        <v/>
      </c>
      <c r="W981" s="241"/>
      <c r="X981" s="241"/>
      <c r="Y981" s="241" t="str">
        <f t="shared" si="644"/>
        <v/>
      </c>
      <c r="Z981" s="241" t="str">
        <f t="shared" si="645"/>
        <v/>
      </c>
      <c r="AA981" s="241" t="str">
        <f t="shared" si="636"/>
        <v/>
      </c>
      <c r="AB981" s="241" t="str">
        <f t="shared" si="646"/>
        <v/>
      </c>
      <c r="AC981" s="241" t="str">
        <f t="shared" si="647"/>
        <v/>
      </c>
      <c r="AD981" s="241" t="str">
        <f t="shared" si="648"/>
        <v/>
      </c>
      <c r="AE981" s="241" t="str">
        <f t="shared" si="637"/>
        <v/>
      </c>
      <c r="AF981" s="241" t="str">
        <f t="shared" si="638"/>
        <v/>
      </c>
      <c r="AG981" s="241"/>
      <c r="AH981" s="242" t="str">
        <f t="shared" si="676"/>
        <v/>
      </c>
      <c r="AI981" s="242" t="str">
        <f t="shared" si="649"/>
        <v/>
      </c>
      <c r="BG981" s="245">
        <f t="shared" si="650"/>
        <v>0</v>
      </c>
      <c r="BH981" s="242">
        <f t="shared" si="651"/>
        <v>0</v>
      </c>
      <c r="BI981" s="242">
        <f t="shared" si="652"/>
        <v>0</v>
      </c>
      <c r="BJ981" s="242">
        <f t="shared" si="653"/>
        <v>0</v>
      </c>
      <c r="BK981" s="351">
        <f t="shared" si="654"/>
        <v>0</v>
      </c>
      <c r="BL981" s="246">
        <f t="shared" si="655"/>
        <v>0</v>
      </c>
      <c r="BM981" s="243">
        <f t="shared" si="656"/>
        <v>0</v>
      </c>
      <c r="BN981" s="243">
        <f t="shared" si="657"/>
        <v>0</v>
      </c>
      <c r="BO981" s="247">
        <f t="shared" si="658"/>
        <v>0</v>
      </c>
      <c r="BP981" s="248">
        <f t="shared" si="659"/>
        <v>0</v>
      </c>
      <c r="BQ981" s="243">
        <f t="shared" si="660"/>
        <v>0</v>
      </c>
      <c r="BR981" s="243">
        <f t="shared" si="661"/>
        <v>0</v>
      </c>
      <c r="BS981" s="249">
        <f t="shared" si="662"/>
        <v>0</v>
      </c>
      <c r="BT981" s="255" t="str">
        <f t="shared" si="675"/>
        <v/>
      </c>
      <c r="BU981" s="350">
        <f t="shared" si="663"/>
        <v>0</v>
      </c>
      <c r="BV981" s="350">
        <f t="shared" si="664"/>
        <v>0</v>
      </c>
      <c r="BW981" s="350">
        <f t="shared" si="665"/>
        <v>0</v>
      </c>
      <c r="BX981" s="353">
        <f t="shared" si="666"/>
        <v>0</v>
      </c>
      <c r="BY981" s="246">
        <f t="shared" si="667"/>
        <v>0</v>
      </c>
      <c r="BZ981" s="243">
        <f t="shared" si="668"/>
        <v>0</v>
      </c>
      <c r="CA981" s="243">
        <f t="shared" si="669"/>
        <v>0</v>
      </c>
      <c r="CB981" s="247">
        <f t="shared" si="670"/>
        <v>0</v>
      </c>
      <c r="CC981" s="246">
        <f t="shared" si="671"/>
        <v>0</v>
      </c>
      <c r="CD981" s="243">
        <f t="shared" si="672"/>
        <v>0</v>
      </c>
      <c r="CE981" s="243">
        <f t="shared" si="673"/>
        <v>0</v>
      </c>
      <c r="CF981" s="243">
        <f t="shared" si="674"/>
        <v>0</v>
      </c>
    </row>
    <row r="982" spans="1:84" ht="20.100000000000001" customHeight="1" x14ac:dyDescent="0.15">
      <c r="A982" s="252">
        <f>IF(A981="",ROW()-3-COUNTBLANK($A$4:$A981),A981+1)</f>
        <v>979</v>
      </c>
      <c r="B982" s="253">
        <f>IF(A982="","",IF(B981="",ROW()-3-COUNTBLANK($B$4:$B981),B981+1))</f>
        <v>979</v>
      </c>
      <c r="C982" s="239" t="str">
        <f t="shared" si="639"/>
        <v>S</v>
      </c>
      <c r="D982" s="240"/>
      <c r="E982" s="241" t="str">
        <f>IF(D982="","",COUNTIF($D$4:D982,D982))</f>
        <v/>
      </c>
      <c r="F982" s="310" t="str">
        <f>IF(D982="","",VLOOKUP(D982,'様式A-2'!$B$10:$E$434,4,0))</f>
        <v/>
      </c>
      <c r="G982" s="241"/>
      <c r="H982" s="241"/>
      <c r="I982" s="241"/>
      <c r="J982" s="241"/>
      <c r="K982" s="241"/>
      <c r="L982" s="346"/>
      <c r="M982" s="346"/>
      <c r="N982" s="346"/>
      <c r="O982" s="346"/>
      <c r="P982" s="388"/>
      <c r="Q982" s="242">
        <f t="shared" si="640"/>
        <v>0</v>
      </c>
      <c r="R982" s="243">
        <f t="shared" si="641"/>
        <v>0</v>
      </c>
      <c r="S982" s="243" t="str">
        <f t="shared" si="642"/>
        <v/>
      </c>
      <c r="T982" s="241"/>
      <c r="U982" s="241" t="str">
        <f t="shared" si="643"/>
        <v/>
      </c>
      <c r="V982" s="241" t="str">
        <f t="shared" si="677"/>
        <v/>
      </c>
      <c r="W982" s="241"/>
      <c r="X982" s="241"/>
      <c r="Y982" s="241" t="str">
        <f t="shared" si="644"/>
        <v/>
      </c>
      <c r="Z982" s="241" t="str">
        <f t="shared" si="645"/>
        <v/>
      </c>
      <c r="AA982" s="241" t="str">
        <f t="shared" si="636"/>
        <v/>
      </c>
      <c r="AB982" s="241" t="str">
        <f t="shared" si="646"/>
        <v/>
      </c>
      <c r="AC982" s="241" t="str">
        <f t="shared" si="647"/>
        <v/>
      </c>
      <c r="AD982" s="241" t="str">
        <f t="shared" si="648"/>
        <v/>
      </c>
      <c r="AE982" s="241" t="str">
        <f t="shared" si="637"/>
        <v/>
      </c>
      <c r="AF982" s="241" t="str">
        <f t="shared" si="638"/>
        <v/>
      </c>
      <c r="AG982" s="241"/>
      <c r="AH982" s="242" t="str">
        <f t="shared" si="676"/>
        <v/>
      </c>
      <c r="AI982" s="242" t="str">
        <f t="shared" si="649"/>
        <v/>
      </c>
      <c r="BG982" s="245">
        <f t="shared" si="650"/>
        <v>0</v>
      </c>
      <c r="BH982" s="242">
        <f t="shared" si="651"/>
        <v>0</v>
      </c>
      <c r="BI982" s="242">
        <f t="shared" si="652"/>
        <v>0</v>
      </c>
      <c r="BJ982" s="242">
        <f t="shared" si="653"/>
        <v>0</v>
      </c>
      <c r="BK982" s="351">
        <f t="shared" si="654"/>
        <v>0</v>
      </c>
      <c r="BL982" s="246">
        <f t="shared" si="655"/>
        <v>0</v>
      </c>
      <c r="BM982" s="243">
        <f t="shared" si="656"/>
        <v>0</v>
      </c>
      <c r="BN982" s="243">
        <f t="shared" si="657"/>
        <v>0</v>
      </c>
      <c r="BO982" s="247">
        <f t="shared" si="658"/>
        <v>0</v>
      </c>
      <c r="BP982" s="248">
        <f t="shared" si="659"/>
        <v>0</v>
      </c>
      <c r="BQ982" s="243">
        <f t="shared" si="660"/>
        <v>0</v>
      </c>
      <c r="BR982" s="243">
        <f t="shared" si="661"/>
        <v>0</v>
      </c>
      <c r="BS982" s="249">
        <f t="shared" si="662"/>
        <v>0</v>
      </c>
      <c r="BT982" s="255" t="str">
        <f t="shared" si="675"/>
        <v/>
      </c>
      <c r="BU982" s="350">
        <f t="shared" si="663"/>
        <v>0</v>
      </c>
      <c r="BV982" s="350">
        <f t="shared" si="664"/>
        <v>0</v>
      </c>
      <c r="BW982" s="350">
        <f t="shared" si="665"/>
        <v>0</v>
      </c>
      <c r="BX982" s="353">
        <f t="shared" si="666"/>
        <v>0</v>
      </c>
      <c r="BY982" s="246">
        <f t="shared" si="667"/>
        <v>0</v>
      </c>
      <c r="BZ982" s="243">
        <f t="shared" si="668"/>
        <v>0</v>
      </c>
      <c r="CA982" s="243">
        <f t="shared" si="669"/>
        <v>0</v>
      </c>
      <c r="CB982" s="247">
        <f t="shared" si="670"/>
        <v>0</v>
      </c>
      <c r="CC982" s="246">
        <f t="shared" si="671"/>
        <v>0</v>
      </c>
      <c r="CD982" s="243">
        <f t="shared" si="672"/>
        <v>0</v>
      </c>
      <c r="CE982" s="243">
        <f t="shared" si="673"/>
        <v>0</v>
      </c>
      <c r="CF982" s="243">
        <f t="shared" si="674"/>
        <v>0</v>
      </c>
    </row>
    <row r="983" spans="1:84" ht="20.100000000000001" customHeight="1" x14ac:dyDescent="0.15">
      <c r="A983" s="252">
        <f>IF(A982="",ROW()-3-COUNTBLANK($A$4:$A982),A982+1)</f>
        <v>980</v>
      </c>
      <c r="B983" s="253">
        <f>IF(A983="","",IF(B982="",ROW()-3-COUNTBLANK($B$4:$B982),B982+1))</f>
        <v>980</v>
      </c>
      <c r="C983" s="239" t="str">
        <f t="shared" si="639"/>
        <v>S</v>
      </c>
      <c r="D983" s="240"/>
      <c r="E983" s="241" t="str">
        <f>IF(D983="","",COUNTIF($D$4:D983,D983))</f>
        <v/>
      </c>
      <c r="F983" s="310" t="str">
        <f>IF(D983="","",VLOOKUP(D983,'様式A-2'!$B$10:$E$434,4,0))</f>
        <v/>
      </c>
      <c r="G983" s="241"/>
      <c r="H983" s="241"/>
      <c r="I983" s="241"/>
      <c r="J983" s="241"/>
      <c r="K983" s="241"/>
      <c r="L983" s="346"/>
      <c r="M983" s="346"/>
      <c r="N983" s="346"/>
      <c r="O983" s="346"/>
      <c r="P983" s="388"/>
      <c r="Q983" s="242">
        <f t="shared" si="640"/>
        <v>0</v>
      </c>
      <c r="R983" s="243">
        <f t="shared" si="641"/>
        <v>0</v>
      </c>
      <c r="S983" s="243" t="str">
        <f t="shared" si="642"/>
        <v/>
      </c>
      <c r="T983" s="241"/>
      <c r="U983" s="241" t="str">
        <f t="shared" si="643"/>
        <v/>
      </c>
      <c r="V983" s="241" t="str">
        <f t="shared" si="677"/>
        <v/>
      </c>
      <c r="W983" s="241"/>
      <c r="X983" s="241"/>
      <c r="Y983" s="241" t="str">
        <f t="shared" si="644"/>
        <v/>
      </c>
      <c r="Z983" s="241" t="str">
        <f t="shared" si="645"/>
        <v/>
      </c>
      <c r="AA983" s="241" t="str">
        <f t="shared" si="636"/>
        <v/>
      </c>
      <c r="AB983" s="241" t="str">
        <f t="shared" si="646"/>
        <v/>
      </c>
      <c r="AC983" s="241" t="str">
        <f t="shared" si="647"/>
        <v/>
      </c>
      <c r="AD983" s="241" t="str">
        <f t="shared" si="648"/>
        <v/>
      </c>
      <c r="AE983" s="241" t="str">
        <f t="shared" si="637"/>
        <v/>
      </c>
      <c r="AF983" s="241" t="str">
        <f t="shared" si="638"/>
        <v/>
      </c>
      <c r="AG983" s="241"/>
      <c r="AH983" s="242" t="str">
        <f t="shared" si="676"/>
        <v/>
      </c>
      <c r="AI983" s="242" t="str">
        <f t="shared" si="649"/>
        <v/>
      </c>
      <c r="BG983" s="245">
        <f t="shared" si="650"/>
        <v>0</v>
      </c>
      <c r="BH983" s="242">
        <f t="shared" si="651"/>
        <v>0</v>
      </c>
      <c r="BI983" s="242">
        <f t="shared" si="652"/>
        <v>0</v>
      </c>
      <c r="BJ983" s="242">
        <f t="shared" si="653"/>
        <v>0</v>
      </c>
      <c r="BK983" s="351">
        <f t="shared" si="654"/>
        <v>0</v>
      </c>
      <c r="BL983" s="246">
        <f t="shared" si="655"/>
        <v>0</v>
      </c>
      <c r="BM983" s="243">
        <f t="shared" si="656"/>
        <v>0</v>
      </c>
      <c r="BN983" s="243">
        <f t="shared" si="657"/>
        <v>0</v>
      </c>
      <c r="BO983" s="247">
        <f t="shared" si="658"/>
        <v>0</v>
      </c>
      <c r="BP983" s="248">
        <f t="shared" si="659"/>
        <v>0</v>
      </c>
      <c r="BQ983" s="243">
        <f t="shared" si="660"/>
        <v>0</v>
      </c>
      <c r="BR983" s="243">
        <f t="shared" si="661"/>
        <v>0</v>
      </c>
      <c r="BS983" s="249">
        <f t="shared" si="662"/>
        <v>0</v>
      </c>
      <c r="BT983" s="255" t="str">
        <f t="shared" si="675"/>
        <v/>
      </c>
      <c r="BU983" s="350">
        <f t="shared" si="663"/>
        <v>0</v>
      </c>
      <c r="BV983" s="350">
        <f t="shared" si="664"/>
        <v>0</v>
      </c>
      <c r="BW983" s="350">
        <f t="shared" si="665"/>
        <v>0</v>
      </c>
      <c r="BX983" s="353">
        <f t="shared" si="666"/>
        <v>0</v>
      </c>
      <c r="BY983" s="246">
        <f t="shared" si="667"/>
        <v>0</v>
      </c>
      <c r="BZ983" s="243">
        <f t="shared" si="668"/>
        <v>0</v>
      </c>
      <c r="CA983" s="243">
        <f t="shared" si="669"/>
        <v>0</v>
      </c>
      <c r="CB983" s="247">
        <f t="shared" si="670"/>
        <v>0</v>
      </c>
      <c r="CC983" s="246">
        <f t="shared" si="671"/>
        <v>0</v>
      </c>
      <c r="CD983" s="243">
        <f t="shared" si="672"/>
        <v>0</v>
      </c>
      <c r="CE983" s="243">
        <f t="shared" si="673"/>
        <v>0</v>
      </c>
      <c r="CF983" s="243">
        <f t="shared" si="674"/>
        <v>0</v>
      </c>
    </row>
    <row r="984" spans="1:84" ht="20.100000000000001" customHeight="1" x14ac:dyDescent="0.15">
      <c r="A984" s="252">
        <f>IF(A983="",ROW()-3-COUNTBLANK($A$4:$A983),A983+1)</f>
        <v>981</v>
      </c>
      <c r="B984" s="253">
        <f>IF(A984="","",IF(B983="",ROW()-3-COUNTBLANK($B$4:$B983),B983+1))</f>
        <v>981</v>
      </c>
      <c r="C984" s="239" t="str">
        <f t="shared" si="639"/>
        <v>S</v>
      </c>
      <c r="D984" s="240"/>
      <c r="E984" s="241" t="str">
        <f>IF(D984="","",COUNTIF($D$4:D984,D984))</f>
        <v/>
      </c>
      <c r="F984" s="310" t="str">
        <f>IF(D984="","",VLOOKUP(D984,'様式A-2'!$B$10:$E$434,4,0))</f>
        <v/>
      </c>
      <c r="G984" s="241"/>
      <c r="H984" s="241"/>
      <c r="I984" s="241"/>
      <c r="J984" s="241"/>
      <c r="K984" s="241"/>
      <c r="L984" s="346"/>
      <c r="M984" s="346"/>
      <c r="N984" s="346"/>
      <c r="O984" s="346"/>
      <c r="P984" s="388"/>
      <c r="Q984" s="242">
        <f t="shared" si="640"/>
        <v>0</v>
      </c>
      <c r="R984" s="243">
        <f t="shared" si="641"/>
        <v>0</v>
      </c>
      <c r="S984" s="243" t="str">
        <f t="shared" si="642"/>
        <v/>
      </c>
      <c r="T984" s="241"/>
      <c r="U984" s="241" t="str">
        <f t="shared" si="643"/>
        <v/>
      </c>
      <c r="V984" s="241" t="str">
        <f t="shared" si="677"/>
        <v/>
      </c>
      <c r="W984" s="241"/>
      <c r="X984" s="241"/>
      <c r="Y984" s="241" t="str">
        <f t="shared" si="644"/>
        <v/>
      </c>
      <c r="Z984" s="241" t="str">
        <f t="shared" si="645"/>
        <v/>
      </c>
      <c r="AA984" s="241" t="str">
        <f t="shared" si="636"/>
        <v/>
      </c>
      <c r="AB984" s="241" t="str">
        <f t="shared" si="646"/>
        <v/>
      </c>
      <c r="AC984" s="241" t="str">
        <f t="shared" si="647"/>
        <v/>
      </c>
      <c r="AD984" s="241" t="str">
        <f t="shared" si="648"/>
        <v/>
      </c>
      <c r="AE984" s="241" t="str">
        <f t="shared" si="637"/>
        <v/>
      </c>
      <c r="AF984" s="241" t="str">
        <f t="shared" si="638"/>
        <v/>
      </c>
      <c r="AG984" s="241"/>
      <c r="AH984" s="242" t="str">
        <f t="shared" si="676"/>
        <v/>
      </c>
      <c r="AI984" s="242" t="str">
        <f t="shared" si="649"/>
        <v/>
      </c>
      <c r="BG984" s="245">
        <f t="shared" si="650"/>
        <v>0</v>
      </c>
      <c r="BH984" s="242">
        <f t="shared" si="651"/>
        <v>0</v>
      </c>
      <c r="BI984" s="242">
        <f t="shared" si="652"/>
        <v>0</v>
      </c>
      <c r="BJ984" s="242">
        <f t="shared" si="653"/>
        <v>0</v>
      </c>
      <c r="BK984" s="351">
        <f t="shared" si="654"/>
        <v>0</v>
      </c>
      <c r="BL984" s="246">
        <f t="shared" si="655"/>
        <v>0</v>
      </c>
      <c r="BM984" s="243">
        <f t="shared" si="656"/>
        <v>0</v>
      </c>
      <c r="BN984" s="243">
        <f t="shared" si="657"/>
        <v>0</v>
      </c>
      <c r="BO984" s="247">
        <f t="shared" si="658"/>
        <v>0</v>
      </c>
      <c r="BP984" s="248">
        <f t="shared" si="659"/>
        <v>0</v>
      </c>
      <c r="BQ984" s="243">
        <f t="shared" si="660"/>
        <v>0</v>
      </c>
      <c r="BR984" s="243">
        <f t="shared" si="661"/>
        <v>0</v>
      </c>
      <c r="BS984" s="249">
        <f t="shared" si="662"/>
        <v>0</v>
      </c>
      <c r="BT984" s="255" t="str">
        <f t="shared" si="675"/>
        <v/>
      </c>
      <c r="BU984" s="350">
        <f t="shared" si="663"/>
        <v>0</v>
      </c>
      <c r="BV984" s="350">
        <f t="shared" si="664"/>
        <v>0</v>
      </c>
      <c r="BW984" s="350">
        <f t="shared" si="665"/>
        <v>0</v>
      </c>
      <c r="BX984" s="353">
        <f t="shared" si="666"/>
        <v>0</v>
      </c>
      <c r="BY984" s="246">
        <f t="shared" si="667"/>
        <v>0</v>
      </c>
      <c r="BZ984" s="243">
        <f t="shared" si="668"/>
        <v>0</v>
      </c>
      <c r="CA984" s="243">
        <f t="shared" si="669"/>
        <v>0</v>
      </c>
      <c r="CB984" s="247">
        <f t="shared" si="670"/>
        <v>0</v>
      </c>
      <c r="CC984" s="246">
        <f t="shared" si="671"/>
        <v>0</v>
      </c>
      <c r="CD984" s="243">
        <f t="shared" si="672"/>
        <v>0</v>
      </c>
      <c r="CE984" s="243">
        <f t="shared" si="673"/>
        <v>0</v>
      </c>
      <c r="CF984" s="243">
        <f t="shared" si="674"/>
        <v>0</v>
      </c>
    </row>
    <row r="985" spans="1:84" ht="20.100000000000001" customHeight="1" x14ac:dyDescent="0.15">
      <c r="A985" s="252">
        <f>IF(A984="",ROW()-3-COUNTBLANK($A$4:$A984),A984+1)</f>
        <v>982</v>
      </c>
      <c r="B985" s="253">
        <f>IF(A985="","",IF(B984="",ROW()-3-COUNTBLANK($B$4:$B984),B984+1))</f>
        <v>982</v>
      </c>
      <c r="C985" s="239" t="str">
        <f t="shared" si="639"/>
        <v>S</v>
      </c>
      <c r="D985" s="240"/>
      <c r="E985" s="241" t="str">
        <f>IF(D985="","",COUNTIF($D$4:D985,D985))</f>
        <v/>
      </c>
      <c r="F985" s="310" t="str">
        <f>IF(D985="","",VLOOKUP(D985,'様式A-2'!$B$10:$E$434,4,0))</f>
        <v/>
      </c>
      <c r="G985" s="241"/>
      <c r="H985" s="241"/>
      <c r="I985" s="241"/>
      <c r="J985" s="241"/>
      <c r="K985" s="241"/>
      <c r="L985" s="346"/>
      <c r="M985" s="346"/>
      <c r="N985" s="346"/>
      <c r="O985" s="346"/>
      <c r="P985" s="388"/>
      <c r="Q985" s="242">
        <f t="shared" si="640"/>
        <v>0</v>
      </c>
      <c r="R985" s="243">
        <f t="shared" si="641"/>
        <v>0</v>
      </c>
      <c r="S985" s="243" t="str">
        <f t="shared" si="642"/>
        <v/>
      </c>
      <c r="T985" s="241"/>
      <c r="U985" s="241" t="str">
        <f t="shared" si="643"/>
        <v/>
      </c>
      <c r="V985" s="241" t="str">
        <f t="shared" si="677"/>
        <v/>
      </c>
      <c r="W985" s="241"/>
      <c r="X985" s="241"/>
      <c r="Y985" s="241" t="str">
        <f t="shared" si="644"/>
        <v/>
      </c>
      <c r="Z985" s="241" t="str">
        <f t="shared" si="645"/>
        <v/>
      </c>
      <c r="AA985" s="241" t="str">
        <f t="shared" si="636"/>
        <v/>
      </c>
      <c r="AB985" s="241" t="str">
        <f t="shared" si="646"/>
        <v/>
      </c>
      <c r="AC985" s="241" t="str">
        <f t="shared" si="647"/>
        <v/>
      </c>
      <c r="AD985" s="241" t="str">
        <f t="shared" si="648"/>
        <v/>
      </c>
      <c r="AE985" s="241" t="str">
        <f t="shared" si="637"/>
        <v/>
      </c>
      <c r="AF985" s="241" t="str">
        <f t="shared" si="638"/>
        <v/>
      </c>
      <c r="AG985" s="241"/>
      <c r="AH985" s="242" t="str">
        <f t="shared" si="676"/>
        <v/>
      </c>
      <c r="AI985" s="242" t="str">
        <f t="shared" si="649"/>
        <v/>
      </c>
      <c r="BG985" s="245">
        <f t="shared" si="650"/>
        <v>0</v>
      </c>
      <c r="BH985" s="242">
        <f t="shared" si="651"/>
        <v>0</v>
      </c>
      <c r="BI985" s="242">
        <f t="shared" si="652"/>
        <v>0</v>
      </c>
      <c r="BJ985" s="242">
        <f t="shared" si="653"/>
        <v>0</v>
      </c>
      <c r="BK985" s="351">
        <f t="shared" si="654"/>
        <v>0</v>
      </c>
      <c r="BL985" s="246">
        <f t="shared" si="655"/>
        <v>0</v>
      </c>
      <c r="BM985" s="243">
        <f t="shared" si="656"/>
        <v>0</v>
      </c>
      <c r="BN985" s="243">
        <f t="shared" si="657"/>
        <v>0</v>
      </c>
      <c r="BO985" s="247">
        <f t="shared" si="658"/>
        <v>0</v>
      </c>
      <c r="BP985" s="248">
        <f t="shared" si="659"/>
        <v>0</v>
      </c>
      <c r="BQ985" s="243">
        <f t="shared" si="660"/>
        <v>0</v>
      </c>
      <c r="BR985" s="243">
        <f t="shared" si="661"/>
        <v>0</v>
      </c>
      <c r="BS985" s="249">
        <f t="shared" si="662"/>
        <v>0</v>
      </c>
      <c r="BT985" s="255" t="str">
        <f t="shared" si="675"/>
        <v/>
      </c>
      <c r="BU985" s="350">
        <f t="shared" si="663"/>
        <v>0</v>
      </c>
      <c r="BV985" s="350">
        <f t="shared" si="664"/>
        <v>0</v>
      </c>
      <c r="BW985" s="350">
        <f t="shared" si="665"/>
        <v>0</v>
      </c>
      <c r="BX985" s="353">
        <f t="shared" si="666"/>
        <v>0</v>
      </c>
      <c r="BY985" s="246">
        <f t="shared" si="667"/>
        <v>0</v>
      </c>
      <c r="BZ985" s="243">
        <f t="shared" si="668"/>
        <v>0</v>
      </c>
      <c r="CA985" s="243">
        <f t="shared" si="669"/>
        <v>0</v>
      </c>
      <c r="CB985" s="247">
        <f t="shared" si="670"/>
        <v>0</v>
      </c>
      <c r="CC985" s="246">
        <f t="shared" si="671"/>
        <v>0</v>
      </c>
      <c r="CD985" s="243">
        <f t="shared" si="672"/>
        <v>0</v>
      </c>
      <c r="CE985" s="243">
        <f t="shared" si="673"/>
        <v>0</v>
      </c>
      <c r="CF985" s="243">
        <f t="shared" si="674"/>
        <v>0</v>
      </c>
    </row>
    <row r="986" spans="1:84" ht="20.100000000000001" customHeight="1" x14ac:dyDescent="0.15">
      <c r="A986" s="252">
        <f>IF(A985="",ROW()-3-COUNTBLANK($A$4:$A985),A985+1)</f>
        <v>983</v>
      </c>
      <c r="B986" s="253">
        <f>IF(A986="","",IF(B985="",ROW()-3-COUNTBLANK($B$4:$B985),B985+1))</f>
        <v>983</v>
      </c>
      <c r="C986" s="239" t="str">
        <f t="shared" si="639"/>
        <v>S</v>
      </c>
      <c r="D986" s="240"/>
      <c r="E986" s="241" t="str">
        <f>IF(D986="","",COUNTIF($D$4:D986,D986))</f>
        <v/>
      </c>
      <c r="F986" s="310" t="str">
        <f>IF(D986="","",VLOOKUP(D986,'様式A-2'!$B$10:$E$434,4,0))</f>
        <v/>
      </c>
      <c r="G986" s="241"/>
      <c r="H986" s="241"/>
      <c r="I986" s="241"/>
      <c r="J986" s="241"/>
      <c r="K986" s="241"/>
      <c r="L986" s="346"/>
      <c r="M986" s="346"/>
      <c r="N986" s="346"/>
      <c r="O986" s="346"/>
      <c r="P986" s="388"/>
      <c r="Q986" s="242">
        <f t="shared" si="640"/>
        <v>0</v>
      </c>
      <c r="R986" s="243">
        <f t="shared" si="641"/>
        <v>0</v>
      </c>
      <c r="S986" s="243" t="str">
        <f t="shared" si="642"/>
        <v/>
      </c>
      <c r="T986" s="241"/>
      <c r="U986" s="241" t="str">
        <f t="shared" si="643"/>
        <v/>
      </c>
      <c r="V986" s="241" t="str">
        <f t="shared" si="677"/>
        <v/>
      </c>
      <c r="W986" s="241"/>
      <c r="X986" s="241"/>
      <c r="Y986" s="241" t="str">
        <f t="shared" si="644"/>
        <v/>
      </c>
      <c r="Z986" s="241" t="str">
        <f t="shared" si="645"/>
        <v/>
      </c>
      <c r="AA986" s="241" t="str">
        <f t="shared" si="636"/>
        <v/>
      </c>
      <c r="AB986" s="241" t="str">
        <f t="shared" si="646"/>
        <v/>
      </c>
      <c r="AC986" s="241" t="str">
        <f t="shared" si="647"/>
        <v/>
      </c>
      <c r="AD986" s="241" t="str">
        <f t="shared" si="648"/>
        <v/>
      </c>
      <c r="AE986" s="241" t="str">
        <f t="shared" si="637"/>
        <v/>
      </c>
      <c r="AF986" s="241" t="str">
        <f t="shared" si="638"/>
        <v/>
      </c>
      <c r="AG986" s="241"/>
      <c r="AH986" s="242" t="str">
        <f t="shared" si="676"/>
        <v/>
      </c>
      <c r="AI986" s="242" t="str">
        <f t="shared" si="649"/>
        <v/>
      </c>
      <c r="BG986" s="245">
        <f t="shared" si="650"/>
        <v>0</v>
      </c>
      <c r="BH986" s="242">
        <f t="shared" si="651"/>
        <v>0</v>
      </c>
      <c r="BI986" s="242">
        <f t="shared" si="652"/>
        <v>0</v>
      </c>
      <c r="BJ986" s="242">
        <f t="shared" si="653"/>
        <v>0</v>
      </c>
      <c r="BK986" s="351">
        <f t="shared" si="654"/>
        <v>0</v>
      </c>
      <c r="BL986" s="246">
        <f t="shared" si="655"/>
        <v>0</v>
      </c>
      <c r="BM986" s="243">
        <f t="shared" si="656"/>
        <v>0</v>
      </c>
      <c r="BN986" s="243">
        <f t="shared" si="657"/>
        <v>0</v>
      </c>
      <c r="BO986" s="247">
        <f t="shared" si="658"/>
        <v>0</v>
      </c>
      <c r="BP986" s="248">
        <f t="shared" si="659"/>
        <v>0</v>
      </c>
      <c r="BQ986" s="243">
        <f t="shared" si="660"/>
        <v>0</v>
      </c>
      <c r="BR986" s="243">
        <f t="shared" si="661"/>
        <v>0</v>
      </c>
      <c r="BS986" s="249">
        <f t="shared" si="662"/>
        <v>0</v>
      </c>
      <c r="BT986" s="255" t="str">
        <f t="shared" si="675"/>
        <v/>
      </c>
      <c r="BU986" s="350">
        <f t="shared" si="663"/>
        <v>0</v>
      </c>
      <c r="BV986" s="350">
        <f t="shared" si="664"/>
        <v>0</v>
      </c>
      <c r="BW986" s="350">
        <f t="shared" si="665"/>
        <v>0</v>
      </c>
      <c r="BX986" s="353">
        <f t="shared" si="666"/>
        <v>0</v>
      </c>
      <c r="BY986" s="246">
        <f t="shared" si="667"/>
        <v>0</v>
      </c>
      <c r="BZ986" s="243">
        <f t="shared" si="668"/>
        <v>0</v>
      </c>
      <c r="CA986" s="243">
        <f t="shared" si="669"/>
        <v>0</v>
      </c>
      <c r="CB986" s="247">
        <f t="shared" si="670"/>
        <v>0</v>
      </c>
      <c r="CC986" s="246">
        <f t="shared" si="671"/>
        <v>0</v>
      </c>
      <c r="CD986" s="243">
        <f t="shared" si="672"/>
        <v>0</v>
      </c>
      <c r="CE986" s="243">
        <f t="shared" si="673"/>
        <v>0</v>
      </c>
      <c r="CF986" s="243">
        <f t="shared" si="674"/>
        <v>0</v>
      </c>
    </row>
    <row r="987" spans="1:84" ht="20.100000000000001" customHeight="1" x14ac:dyDescent="0.15">
      <c r="A987" s="252">
        <f>IF(A986="",ROW()-3-COUNTBLANK($A$4:$A986),A986+1)</f>
        <v>984</v>
      </c>
      <c r="B987" s="253">
        <f>IF(A987="","",IF(B986="",ROW()-3-COUNTBLANK($B$4:$B986),B986+1))</f>
        <v>984</v>
      </c>
      <c r="C987" s="239" t="str">
        <f t="shared" si="639"/>
        <v>S</v>
      </c>
      <c r="D987" s="240"/>
      <c r="E987" s="241" t="str">
        <f>IF(D987="","",COUNTIF($D$4:D987,D987))</f>
        <v/>
      </c>
      <c r="F987" s="310" t="str">
        <f>IF(D987="","",VLOOKUP(D987,'様式A-2'!$B$10:$E$434,4,0))</f>
        <v/>
      </c>
      <c r="G987" s="241"/>
      <c r="H987" s="241"/>
      <c r="I987" s="241"/>
      <c r="J987" s="241"/>
      <c r="K987" s="241"/>
      <c r="L987" s="346"/>
      <c r="M987" s="346"/>
      <c r="N987" s="346"/>
      <c r="O987" s="346"/>
      <c r="P987" s="388"/>
      <c r="Q987" s="242">
        <f t="shared" si="640"/>
        <v>0</v>
      </c>
      <c r="R987" s="243">
        <f t="shared" si="641"/>
        <v>0</v>
      </c>
      <c r="S987" s="243" t="str">
        <f t="shared" si="642"/>
        <v/>
      </c>
      <c r="T987" s="241"/>
      <c r="U987" s="241" t="str">
        <f t="shared" si="643"/>
        <v/>
      </c>
      <c r="V987" s="241" t="str">
        <f t="shared" si="677"/>
        <v/>
      </c>
      <c r="W987" s="241"/>
      <c r="X987" s="241"/>
      <c r="Y987" s="241" t="str">
        <f t="shared" si="644"/>
        <v/>
      </c>
      <c r="Z987" s="241" t="str">
        <f t="shared" si="645"/>
        <v/>
      </c>
      <c r="AA987" s="241" t="str">
        <f t="shared" si="636"/>
        <v/>
      </c>
      <c r="AB987" s="241" t="str">
        <f t="shared" si="646"/>
        <v/>
      </c>
      <c r="AC987" s="241" t="str">
        <f t="shared" si="647"/>
        <v/>
      </c>
      <c r="AD987" s="241" t="str">
        <f t="shared" si="648"/>
        <v/>
      </c>
      <c r="AE987" s="241" t="str">
        <f t="shared" si="637"/>
        <v/>
      </c>
      <c r="AF987" s="241" t="str">
        <f t="shared" si="638"/>
        <v/>
      </c>
      <c r="AG987" s="241"/>
      <c r="AH987" s="242" t="str">
        <f t="shared" si="676"/>
        <v/>
      </c>
      <c r="AI987" s="242" t="str">
        <f t="shared" si="649"/>
        <v/>
      </c>
      <c r="BG987" s="245">
        <f t="shared" si="650"/>
        <v>0</v>
      </c>
      <c r="BH987" s="242">
        <f t="shared" si="651"/>
        <v>0</v>
      </c>
      <c r="BI987" s="242">
        <f t="shared" si="652"/>
        <v>0</v>
      </c>
      <c r="BJ987" s="242">
        <f t="shared" si="653"/>
        <v>0</v>
      </c>
      <c r="BK987" s="351">
        <f t="shared" si="654"/>
        <v>0</v>
      </c>
      <c r="BL987" s="246">
        <f t="shared" si="655"/>
        <v>0</v>
      </c>
      <c r="BM987" s="243">
        <f t="shared" si="656"/>
        <v>0</v>
      </c>
      <c r="BN987" s="243">
        <f t="shared" si="657"/>
        <v>0</v>
      </c>
      <c r="BO987" s="247">
        <f t="shared" si="658"/>
        <v>0</v>
      </c>
      <c r="BP987" s="248">
        <f t="shared" si="659"/>
        <v>0</v>
      </c>
      <c r="BQ987" s="243">
        <f t="shared" si="660"/>
        <v>0</v>
      </c>
      <c r="BR987" s="243">
        <f t="shared" si="661"/>
        <v>0</v>
      </c>
      <c r="BS987" s="249">
        <f t="shared" si="662"/>
        <v>0</v>
      </c>
      <c r="BT987" s="255" t="str">
        <f t="shared" si="675"/>
        <v/>
      </c>
      <c r="BU987" s="350">
        <f t="shared" si="663"/>
        <v>0</v>
      </c>
      <c r="BV987" s="350">
        <f t="shared" si="664"/>
        <v>0</v>
      </c>
      <c r="BW987" s="350">
        <f t="shared" si="665"/>
        <v>0</v>
      </c>
      <c r="BX987" s="353">
        <f t="shared" si="666"/>
        <v>0</v>
      </c>
      <c r="BY987" s="246">
        <f t="shared" si="667"/>
        <v>0</v>
      </c>
      <c r="BZ987" s="243">
        <f t="shared" si="668"/>
        <v>0</v>
      </c>
      <c r="CA987" s="243">
        <f t="shared" si="669"/>
        <v>0</v>
      </c>
      <c r="CB987" s="247">
        <f t="shared" si="670"/>
        <v>0</v>
      </c>
      <c r="CC987" s="246">
        <f t="shared" si="671"/>
        <v>0</v>
      </c>
      <c r="CD987" s="243">
        <f t="shared" si="672"/>
        <v>0</v>
      </c>
      <c r="CE987" s="243">
        <f t="shared" si="673"/>
        <v>0</v>
      </c>
      <c r="CF987" s="243">
        <f t="shared" si="674"/>
        <v>0</v>
      </c>
    </row>
    <row r="988" spans="1:84" ht="20.100000000000001" customHeight="1" x14ac:dyDescent="0.15">
      <c r="A988" s="252">
        <f>IF(A987="",ROW()-3-COUNTBLANK($A$4:$A987),A987+1)</f>
        <v>985</v>
      </c>
      <c r="B988" s="253">
        <f>IF(A988="","",IF(B987="",ROW()-3-COUNTBLANK($B$4:$B987),B987+1))</f>
        <v>985</v>
      </c>
      <c r="C988" s="239" t="str">
        <f t="shared" si="639"/>
        <v>S</v>
      </c>
      <c r="D988" s="240"/>
      <c r="E988" s="241" t="str">
        <f>IF(D988="","",COUNTIF($D$4:D988,D988))</f>
        <v/>
      </c>
      <c r="F988" s="310" t="str">
        <f>IF(D988="","",VLOOKUP(D988,'様式A-2'!$B$10:$E$434,4,0))</f>
        <v/>
      </c>
      <c r="G988" s="241"/>
      <c r="H988" s="241"/>
      <c r="I988" s="241"/>
      <c r="J988" s="241"/>
      <c r="K988" s="241"/>
      <c r="L988" s="346"/>
      <c r="M988" s="346"/>
      <c r="N988" s="346"/>
      <c r="O988" s="346"/>
      <c r="P988" s="388"/>
      <c r="Q988" s="242">
        <f t="shared" si="640"/>
        <v>0</v>
      </c>
      <c r="R988" s="243">
        <f t="shared" si="641"/>
        <v>0</v>
      </c>
      <c r="S988" s="243" t="str">
        <f t="shared" si="642"/>
        <v/>
      </c>
      <c r="T988" s="241"/>
      <c r="U988" s="241" t="str">
        <f t="shared" si="643"/>
        <v/>
      </c>
      <c r="V988" s="241" t="str">
        <f t="shared" si="677"/>
        <v/>
      </c>
      <c r="W988" s="241"/>
      <c r="X988" s="241"/>
      <c r="Y988" s="241" t="str">
        <f t="shared" si="644"/>
        <v/>
      </c>
      <c r="Z988" s="241" t="str">
        <f t="shared" si="645"/>
        <v/>
      </c>
      <c r="AA988" s="241" t="str">
        <f t="shared" si="636"/>
        <v/>
      </c>
      <c r="AB988" s="241" t="str">
        <f t="shared" si="646"/>
        <v/>
      </c>
      <c r="AC988" s="241" t="str">
        <f t="shared" si="647"/>
        <v/>
      </c>
      <c r="AD988" s="241" t="str">
        <f t="shared" si="648"/>
        <v/>
      </c>
      <c r="AE988" s="241" t="str">
        <f t="shared" si="637"/>
        <v/>
      </c>
      <c r="AF988" s="241" t="str">
        <f t="shared" si="638"/>
        <v/>
      </c>
      <c r="AG988" s="241"/>
      <c r="AH988" s="242" t="str">
        <f t="shared" si="676"/>
        <v/>
      </c>
      <c r="AI988" s="242" t="str">
        <f t="shared" si="649"/>
        <v/>
      </c>
      <c r="BG988" s="245">
        <f t="shared" si="650"/>
        <v>0</v>
      </c>
      <c r="BH988" s="242">
        <f t="shared" si="651"/>
        <v>0</v>
      </c>
      <c r="BI988" s="242">
        <f t="shared" si="652"/>
        <v>0</v>
      </c>
      <c r="BJ988" s="242">
        <f t="shared" si="653"/>
        <v>0</v>
      </c>
      <c r="BK988" s="351">
        <f t="shared" si="654"/>
        <v>0</v>
      </c>
      <c r="BL988" s="246">
        <f t="shared" si="655"/>
        <v>0</v>
      </c>
      <c r="BM988" s="243">
        <f t="shared" si="656"/>
        <v>0</v>
      </c>
      <c r="BN988" s="243">
        <f t="shared" si="657"/>
        <v>0</v>
      </c>
      <c r="BO988" s="247">
        <f t="shared" si="658"/>
        <v>0</v>
      </c>
      <c r="BP988" s="248">
        <f t="shared" si="659"/>
        <v>0</v>
      </c>
      <c r="BQ988" s="243">
        <f t="shared" si="660"/>
        <v>0</v>
      </c>
      <c r="BR988" s="243">
        <f t="shared" si="661"/>
        <v>0</v>
      </c>
      <c r="BS988" s="249">
        <f t="shared" si="662"/>
        <v>0</v>
      </c>
      <c r="BT988" s="255" t="str">
        <f t="shared" si="675"/>
        <v/>
      </c>
      <c r="BU988" s="350">
        <f t="shared" si="663"/>
        <v>0</v>
      </c>
      <c r="BV988" s="350">
        <f t="shared" si="664"/>
        <v>0</v>
      </c>
      <c r="BW988" s="350">
        <f t="shared" si="665"/>
        <v>0</v>
      </c>
      <c r="BX988" s="353">
        <f t="shared" si="666"/>
        <v>0</v>
      </c>
      <c r="BY988" s="246">
        <f t="shared" si="667"/>
        <v>0</v>
      </c>
      <c r="BZ988" s="243">
        <f t="shared" si="668"/>
        <v>0</v>
      </c>
      <c r="CA988" s="243">
        <f t="shared" si="669"/>
        <v>0</v>
      </c>
      <c r="CB988" s="247">
        <f t="shared" si="670"/>
        <v>0</v>
      </c>
      <c r="CC988" s="246">
        <f t="shared" si="671"/>
        <v>0</v>
      </c>
      <c r="CD988" s="243">
        <f t="shared" si="672"/>
        <v>0</v>
      </c>
      <c r="CE988" s="243">
        <f t="shared" si="673"/>
        <v>0</v>
      </c>
      <c r="CF988" s="243">
        <f t="shared" si="674"/>
        <v>0</v>
      </c>
    </row>
    <row r="989" spans="1:84" ht="20.100000000000001" customHeight="1" x14ac:dyDescent="0.15">
      <c r="A989" s="252">
        <f>IF(A988="",ROW()-3-COUNTBLANK($A$4:$A988),A988+1)</f>
        <v>986</v>
      </c>
      <c r="B989" s="253">
        <f>IF(A989="","",IF(B988="",ROW()-3-COUNTBLANK($B$4:$B988),B988+1))</f>
        <v>986</v>
      </c>
      <c r="C989" s="239" t="str">
        <f t="shared" si="639"/>
        <v>S</v>
      </c>
      <c r="D989" s="240"/>
      <c r="E989" s="241" t="str">
        <f>IF(D989="","",COUNTIF($D$4:D989,D989))</f>
        <v/>
      </c>
      <c r="F989" s="310" t="str">
        <f>IF(D989="","",VLOOKUP(D989,'様式A-2'!$B$10:$E$434,4,0))</f>
        <v/>
      </c>
      <c r="G989" s="241"/>
      <c r="H989" s="241"/>
      <c r="I989" s="241"/>
      <c r="J989" s="241"/>
      <c r="K989" s="241"/>
      <c r="L989" s="346"/>
      <c r="M989" s="346"/>
      <c r="N989" s="346"/>
      <c r="O989" s="346"/>
      <c r="P989" s="388"/>
      <c r="Q989" s="242">
        <f t="shared" si="640"/>
        <v>0</v>
      </c>
      <c r="R989" s="243">
        <f t="shared" si="641"/>
        <v>0</v>
      </c>
      <c r="S989" s="243" t="str">
        <f t="shared" si="642"/>
        <v/>
      </c>
      <c r="T989" s="241"/>
      <c r="U989" s="241" t="str">
        <f t="shared" si="643"/>
        <v/>
      </c>
      <c r="V989" s="241" t="str">
        <f t="shared" si="677"/>
        <v/>
      </c>
      <c r="W989" s="241"/>
      <c r="X989" s="241"/>
      <c r="Y989" s="241" t="str">
        <f t="shared" si="644"/>
        <v/>
      </c>
      <c r="Z989" s="241" t="str">
        <f t="shared" si="645"/>
        <v/>
      </c>
      <c r="AA989" s="241" t="str">
        <f t="shared" si="636"/>
        <v/>
      </c>
      <c r="AB989" s="241" t="str">
        <f t="shared" si="646"/>
        <v/>
      </c>
      <c r="AC989" s="241" t="str">
        <f t="shared" si="647"/>
        <v/>
      </c>
      <c r="AD989" s="241" t="str">
        <f t="shared" si="648"/>
        <v/>
      </c>
      <c r="AE989" s="241" t="str">
        <f t="shared" si="637"/>
        <v/>
      </c>
      <c r="AF989" s="241" t="str">
        <f t="shared" si="638"/>
        <v/>
      </c>
      <c r="AG989" s="241"/>
      <c r="AH989" s="242" t="str">
        <f t="shared" si="676"/>
        <v/>
      </c>
      <c r="AI989" s="242" t="str">
        <f t="shared" si="649"/>
        <v/>
      </c>
      <c r="BG989" s="245">
        <f t="shared" si="650"/>
        <v>0</v>
      </c>
      <c r="BH989" s="242">
        <f t="shared" si="651"/>
        <v>0</v>
      </c>
      <c r="BI989" s="242">
        <f t="shared" si="652"/>
        <v>0</v>
      </c>
      <c r="BJ989" s="242">
        <f t="shared" si="653"/>
        <v>0</v>
      </c>
      <c r="BK989" s="351">
        <f t="shared" si="654"/>
        <v>0</v>
      </c>
      <c r="BL989" s="246">
        <f t="shared" si="655"/>
        <v>0</v>
      </c>
      <c r="BM989" s="243">
        <f t="shared" si="656"/>
        <v>0</v>
      </c>
      <c r="BN989" s="243">
        <f t="shared" si="657"/>
        <v>0</v>
      </c>
      <c r="BO989" s="247">
        <f t="shared" si="658"/>
        <v>0</v>
      </c>
      <c r="BP989" s="248">
        <f t="shared" si="659"/>
        <v>0</v>
      </c>
      <c r="BQ989" s="243">
        <f t="shared" si="660"/>
        <v>0</v>
      </c>
      <c r="BR989" s="243">
        <f t="shared" si="661"/>
        <v>0</v>
      </c>
      <c r="BS989" s="249">
        <f t="shared" si="662"/>
        <v>0</v>
      </c>
      <c r="BT989" s="255" t="str">
        <f t="shared" si="675"/>
        <v/>
      </c>
      <c r="BU989" s="350">
        <f t="shared" si="663"/>
        <v>0</v>
      </c>
      <c r="BV989" s="350">
        <f t="shared" si="664"/>
        <v>0</v>
      </c>
      <c r="BW989" s="350">
        <f t="shared" si="665"/>
        <v>0</v>
      </c>
      <c r="BX989" s="353">
        <f t="shared" si="666"/>
        <v>0</v>
      </c>
      <c r="BY989" s="246">
        <f t="shared" si="667"/>
        <v>0</v>
      </c>
      <c r="BZ989" s="243">
        <f t="shared" si="668"/>
        <v>0</v>
      </c>
      <c r="CA989" s="243">
        <f t="shared" si="669"/>
        <v>0</v>
      </c>
      <c r="CB989" s="247">
        <f t="shared" si="670"/>
        <v>0</v>
      </c>
      <c r="CC989" s="246">
        <f t="shared" si="671"/>
        <v>0</v>
      </c>
      <c r="CD989" s="243">
        <f t="shared" si="672"/>
        <v>0</v>
      </c>
      <c r="CE989" s="243">
        <f t="shared" si="673"/>
        <v>0</v>
      </c>
      <c r="CF989" s="243">
        <f t="shared" si="674"/>
        <v>0</v>
      </c>
    </row>
    <row r="990" spans="1:84" ht="20.100000000000001" customHeight="1" x14ac:dyDescent="0.15">
      <c r="A990" s="252">
        <f>IF(A989="",ROW()-3-COUNTBLANK($A$4:$A989),A989+1)</f>
        <v>987</v>
      </c>
      <c r="B990" s="253">
        <f>IF(A990="","",IF(B989="",ROW()-3-COUNTBLANK($B$4:$B989),B989+1))</f>
        <v>987</v>
      </c>
      <c r="C990" s="239" t="str">
        <f t="shared" si="639"/>
        <v>S</v>
      </c>
      <c r="D990" s="240"/>
      <c r="E990" s="241" t="str">
        <f>IF(D990="","",COUNTIF($D$4:D990,D990))</f>
        <v/>
      </c>
      <c r="F990" s="310" t="str">
        <f>IF(D990="","",VLOOKUP(D990,'様式A-2'!$B$10:$E$434,4,0))</f>
        <v/>
      </c>
      <c r="G990" s="241"/>
      <c r="H990" s="241"/>
      <c r="I990" s="241"/>
      <c r="J990" s="241"/>
      <c r="K990" s="241"/>
      <c r="L990" s="346"/>
      <c r="M990" s="346"/>
      <c r="N990" s="346"/>
      <c r="O990" s="346"/>
      <c r="P990" s="388"/>
      <c r="Q990" s="242">
        <f t="shared" si="640"/>
        <v>0</v>
      </c>
      <c r="R990" s="243">
        <f t="shared" si="641"/>
        <v>0</v>
      </c>
      <c r="S990" s="243" t="str">
        <f t="shared" si="642"/>
        <v/>
      </c>
      <c r="T990" s="241"/>
      <c r="U990" s="241" t="str">
        <f t="shared" si="643"/>
        <v/>
      </c>
      <c r="V990" s="241" t="str">
        <f t="shared" si="677"/>
        <v/>
      </c>
      <c r="W990" s="241"/>
      <c r="X990" s="241"/>
      <c r="Y990" s="241" t="str">
        <f t="shared" si="644"/>
        <v/>
      </c>
      <c r="Z990" s="241" t="str">
        <f t="shared" si="645"/>
        <v/>
      </c>
      <c r="AA990" s="241" t="str">
        <f t="shared" si="636"/>
        <v/>
      </c>
      <c r="AB990" s="241" t="str">
        <f t="shared" si="646"/>
        <v/>
      </c>
      <c r="AC990" s="241" t="str">
        <f t="shared" si="647"/>
        <v/>
      </c>
      <c r="AD990" s="241" t="str">
        <f t="shared" si="648"/>
        <v/>
      </c>
      <c r="AE990" s="241" t="str">
        <f t="shared" si="637"/>
        <v/>
      </c>
      <c r="AF990" s="241" t="str">
        <f t="shared" si="638"/>
        <v/>
      </c>
      <c r="AG990" s="241"/>
      <c r="AH990" s="242" t="str">
        <f t="shared" si="676"/>
        <v/>
      </c>
      <c r="AI990" s="242" t="str">
        <f t="shared" si="649"/>
        <v/>
      </c>
      <c r="BG990" s="245">
        <f t="shared" si="650"/>
        <v>0</v>
      </c>
      <c r="BH990" s="242">
        <f t="shared" si="651"/>
        <v>0</v>
      </c>
      <c r="BI990" s="242">
        <f t="shared" si="652"/>
        <v>0</v>
      </c>
      <c r="BJ990" s="242">
        <f t="shared" si="653"/>
        <v>0</v>
      </c>
      <c r="BK990" s="351">
        <f t="shared" si="654"/>
        <v>0</v>
      </c>
      <c r="BL990" s="246">
        <f t="shared" si="655"/>
        <v>0</v>
      </c>
      <c r="BM990" s="243">
        <f t="shared" si="656"/>
        <v>0</v>
      </c>
      <c r="BN990" s="243">
        <f t="shared" si="657"/>
        <v>0</v>
      </c>
      <c r="BO990" s="247">
        <f t="shared" si="658"/>
        <v>0</v>
      </c>
      <c r="BP990" s="248">
        <f t="shared" si="659"/>
        <v>0</v>
      </c>
      <c r="BQ990" s="243">
        <f t="shared" si="660"/>
        <v>0</v>
      </c>
      <c r="BR990" s="243">
        <f t="shared" si="661"/>
        <v>0</v>
      </c>
      <c r="BS990" s="249">
        <f t="shared" si="662"/>
        <v>0</v>
      </c>
      <c r="BT990" s="255" t="str">
        <f t="shared" si="675"/>
        <v/>
      </c>
      <c r="BU990" s="350">
        <f t="shared" si="663"/>
        <v>0</v>
      </c>
      <c r="BV990" s="350">
        <f t="shared" si="664"/>
        <v>0</v>
      </c>
      <c r="BW990" s="350">
        <f t="shared" si="665"/>
        <v>0</v>
      </c>
      <c r="BX990" s="353">
        <f t="shared" si="666"/>
        <v>0</v>
      </c>
      <c r="BY990" s="246">
        <f t="shared" si="667"/>
        <v>0</v>
      </c>
      <c r="BZ990" s="243">
        <f t="shared" si="668"/>
        <v>0</v>
      </c>
      <c r="CA990" s="243">
        <f t="shared" si="669"/>
        <v>0</v>
      </c>
      <c r="CB990" s="247">
        <f t="shared" si="670"/>
        <v>0</v>
      </c>
      <c r="CC990" s="246">
        <f t="shared" si="671"/>
        <v>0</v>
      </c>
      <c r="CD990" s="243">
        <f t="shared" si="672"/>
        <v>0</v>
      </c>
      <c r="CE990" s="243">
        <f t="shared" si="673"/>
        <v>0</v>
      </c>
      <c r="CF990" s="243">
        <f t="shared" si="674"/>
        <v>0</v>
      </c>
    </row>
    <row r="991" spans="1:84" ht="20.100000000000001" customHeight="1" x14ac:dyDescent="0.15">
      <c r="A991" s="252">
        <f>IF(A990="",ROW()-3-COUNTBLANK($A$4:$A990),A990+1)</f>
        <v>988</v>
      </c>
      <c r="B991" s="253">
        <f>IF(A991="","",IF(B990="",ROW()-3-COUNTBLANK($B$4:$B990),B990+1))</f>
        <v>988</v>
      </c>
      <c r="C991" s="239" t="str">
        <f t="shared" si="639"/>
        <v>S</v>
      </c>
      <c r="D991" s="240"/>
      <c r="E991" s="241" t="str">
        <f>IF(D991="","",COUNTIF($D$4:D991,D991))</f>
        <v/>
      </c>
      <c r="F991" s="310" t="str">
        <f>IF(D991="","",VLOOKUP(D991,'様式A-2'!$B$10:$E$434,4,0))</f>
        <v/>
      </c>
      <c r="G991" s="241"/>
      <c r="H991" s="241"/>
      <c r="I991" s="241"/>
      <c r="J991" s="241"/>
      <c r="K991" s="241"/>
      <c r="L991" s="346"/>
      <c r="M991" s="346"/>
      <c r="N991" s="346"/>
      <c r="O991" s="346"/>
      <c r="P991" s="388"/>
      <c r="Q991" s="242">
        <f t="shared" si="640"/>
        <v>0</v>
      </c>
      <c r="R991" s="243">
        <f t="shared" si="641"/>
        <v>0</v>
      </c>
      <c r="S991" s="243" t="str">
        <f t="shared" si="642"/>
        <v/>
      </c>
      <c r="T991" s="241"/>
      <c r="U991" s="241" t="str">
        <f t="shared" si="643"/>
        <v/>
      </c>
      <c r="V991" s="241" t="str">
        <f t="shared" si="677"/>
        <v/>
      </c>
      <c r="W991" s="241"/>
      <c r="X991" s="241"/>
      <c r="Y991" s="241" t="str">
        <f t="shared" si="644"/>
        <v/>
      </c>
      <c r="Z991" s="241" t="str">
        <f t="shared" si="645"/>
        <v/>
      </c>
      <c r="AA991" s="241" t="str">
        <f t="shared" si="636"/>
        <v/>
      </c>
      <c r="AB991" s="241" t="str">
        <f t="shared" si="646"/>
        <v/>
      </c>
      <c r="AC991" s="241" t="str">
        <f t="shared" si="647"/>
        <v/>
      </c>
      <c r="AD991" s="241" t="str">
        <f t="shared" si="648"/>
        <v/>
      </c>
      <c r="AE991" s="241" t="str">
        <f t="shared" si="637"/>
        <v/>
      </c>
      <c r="AF991" s="241" t="str">
        <f t="shared" si="638"/>
        <v/>
      </c>
      <c r="AG991" s="241"/>
      <c r="AH991" s="242" t="str">
        <f t="shared" si="676"/>
        <v/>
      </c>
      <c r="AI991" s="242" t="str">
        <f t="shared" si="649"/>
        <v/>
      </c>
      <c r="BG991" s="245">
        <f t="shared" si="650"/>
        <v>0</v>
      </c>
      <c r="BH991" s="242">
        <f t="shared" si="651"/>
        <v>0</v>
      </c>
      <c r="BI991" s="242">
        <f t="shared" si="652"/>
        <v>0</v>
      </c>
      <c r="BJ991" s="242">
        <f t="shared" si="653"/>
        <v>0</v>
      </c>
      <c r="BK991" s="351">
        <f t="shared" si="654"/>
        <v>0</v>
      </c>
      <c r="BL991" s="246">
        <f t="shared" si="655"/>
        <v>0</v>
      </c>
      <c r="BM991" s="243">
        <f t="shared" si="656"/>
        <v>0</v>
      </c>
      <c r="BN991" s="243">
        <f t="shared" si="657"/>
        <v>0</v>
      </c>
      <c r="BO991" s="247">
        <f t="shared" si="658"/>
        <v>0</v>
      </c>
      <c r="BP991" s="248">
        <f t="shared" si="659"/>
        <v>0</v>
      </c>
      <c r="BQ991" s="243">
        <f t="shared" si="660"/>
        <v>0</v>
      </c>
      <c r="BR991" s="243">
        <f t="shared" si="661"/>
        <v>0</v>
      </c>
      <c r="BS991" s="249">
        <f t="shared" si="662"/>
        <v>0</v>
      </c>
      <c r="BT991" s="255" t="str">
        <f t="shared" si="675"/>
        <v/>
      </c>
      <c r="BU991" s="350">
        <f t="shared" si="663"/>
        <v>0</v>
      </c>
      <c r="BV991" s="350">
        <f t="shared" si="664"/>
        <v>0</v>
      </c>
      <c r="BW991" s="350">
        <f t="shared" si="665"/>
        <v>0</v>
      </c>
      <c r="BX991" s="353">
        <f t="shared" si="666"/>
        <v>0</v>
      </c>
      <c r="BY991" s="246">
        <f t="shared" si="667"/>
        <v>0</v>
      </c>
      <c r="BZ991" s="243">
        <f t="shared" si="668"/>
        <v>0</v>
      </c>
      <c r="CA991" s="243">
        <f t="shared" si="669"/>
        <v>0</v>
      </c>
      <c r="CB991" s="247">
        <f t="shared" si="670"/>
        <v>0</v>
      </c>
      <c r="CC991" s="246">
        <f t="shared" si="671"/>
        <v>0</v>
      </c>
      <c r="CD991" s="243">
        <f t="shared" si="672"/>
        <v>0</v>
      </c>
      <c r="CE991" s="243">
        <f t="shared" si="673"/>
        <v>0</v>
      </c>
      <c r="CF991" s="243">
        <f t="shared" si="674"/>
        <v>0</v>
      </c>
    </row>
    <row r="992" spans="1:84" ht="20.100000000000001" customHeight="1" x14ac:dyDescent="0.15">
      <c r="A992" s="252">
        <f>IF(A991="",ROW()-3-COUNTBLANK($A$4:$A991),A991+1)</f>
        <v>989</v>
      </c>
      <c r="B992" s="253">
        <f>IF(A992="","",IF(B991="",ROW()-3-COUNTBLANK($B$4:$B991),B991+1))</f>
        <v>989</v>
      </c>
      <c r="C992" s="239" t="str">
        <f t="shared" si="639"/>
        <v>S</v>
      </c>
      <c r="D992" s="240"/>
      <c r="E992" s="241" t="str">
        <f>IF(D992="","",COUNTIF($D$4:D992,D992))</f>
        <v/>
      </c>
      <c r="F992" s="310" t="str">
        <f>IF(D992="","",VLOOKUP(D992,'様式A-2'!$B$10:$E$434,4,0))</f>
        <v/>
      </c>
      <c r="G992" s="241"/>
      <c r="H992" s="241"/>
      <c r="I992" s="241"/>
      <c r="J992" s="241"/>
      <c r="K992" s="241"/>
      <c r="L992" s="346"/>
      <c r="M992" s="346"/>
      <c r="N992" s="346"/>
      <c r="O992" s="346"/>
      <c r="P992" s="388"/>
      <c r="Q992" s="242">
        <f t="shared" si="640"/>
        <v>0</v>
      </c>
      <c r="R992" s="243">
        <f t="shared" si="641"/>
        <v>0</v>
      </c>
      <c r="S992" s="243" t="str">
        <f t="shared" si="642"/>
        <v/>
      </c>
      <c r="T992" s="241"/>
      <c r="U992" s="241" t="str">
        <f t="shared" si="643"/>
        <v/>
      </c>
      <c r="V992" s="241" t="str">
        <f t="shared" si="677"/>
        <v/>
      </c>
      <c r="W992" s="241"/>
      <c r="X992" s="241"/>
      <c r="Y992" s="241" t="str">
        <f t="shared" si="644"/>
        <v/>
      </c>
      <c r="Z992" s="241" t="str">
        <f t="shared" si="645"/>
        <v/>
      </c>
      <c r="AA992" s="241" t="str">
        <f t="shared" si="636"/>
        <v/>
      </c>
      <c r="AB992" s="241" t="str">
        <f t="shared" si="646"/>
        <v/>
      </c>
      <c r="AC992" s="241" t="str">
        <f t="shared" si="647"/>
        <v/>
      </c>
      <c r="AD992" s="241" t="str">
        <f t="shared" si="648"/>
        <v/>
      </c>
      <c r="AE992" s="241" t="str">
        <f t="shared" si="637"/>
        <v/>
      </c>
      <c r="AF992" s="241" t="str">
        <f t="shared" si="638"/>
        <v/>
      </c>
      <c r="AG992" s="241"/>
      <c r="AH992" s="242" t="str">
        <f t="shared" si="676"/>
        <v/>
      </c>
      <c r="AI992" s="242" t="str">
        <f t="shared" si="649"/>
        <v/>
      </c>
      <c r="BG992" s="245">
        <f t="shared" si="650"/>
        <v>0</v>
      </c>
      <c r="BH992" s="242">
        <f t="shared" si="651"/>
        <v>0</v>
      </c>
      <c r="BI992" s="242">
        <f t="shared" si="652"/>
        <v>0</v>
      </c>
      <c r="BJ992" s="242">
        <f t="shared" si="653"/>
        <v>0</v>
      </c>
      <c r="BK992" s="351">
        <f t="shared" si="654"/>
        <v>0</v>
      </c>
      <c r="BL992" s="246">
        <f t="shared" si="655"/>
        <v>0</v>
      </c>
      <c r="BM992" s="243">
        <f t="shared" si="656"/>
        <v>0</v>
      </c>
      <c r="BN992" s="243">
        <f t="shared" si="657"/>
        <v>0</v>
      </c>
      <c r="BO992" s="247">
        <f t="shared" si="658"/>
        <v>0</v>
      </c>
      <c r="BP992" s="248">
        <f t="shared" si="659"/>
        <v>0</v>
      </c>
      <c r="BQ992" s="243">
        <f t="shared" si="660"/>
        <v>0</v>
      </c>
      <c r="BR992" s="243">
        <f t="shared" si="661"/>
        <v>0</v>
      </c>
      <c r="BS992" s="249">
        <f t="shared" si="662"/>
        <v>0</v>
      </c>
      <c r="BT992" s="255" t="str">
        <f t="shared" si="675"/>
        <v/>
      </c>
      <c r="BU992" s="350">
        <f t="shared" si="663"/>
        <v>0</v>
      </c>
      <c r="BV992" s="350">
        <f t="shared" si="664"/>
        <v>0</v>
      </c>
      <c r="BW992" s="350">
        <f t="shared" si="665"/>
        <v>0</v>
      </c>
      <c r="BX992" s="353">
        <f t="shared" si="666"/>
        <v>0</v>
      </c>
      <c r="BY992" s="246">
        <f t="shared" si="667"/>
        <v>0</v>
      </c>
      <c r="BZ992" s="243">
        <f t="shared" si="668"/>
        <v>0</v>
      </c>
      <c r="CA992" s="243">
        <f t="shared" si="669"/>
        <v>0</v>
      </c>
      <c r="CB992" s="247">
        <f t="shared" si="670"/>
        <v>0</v>
      </c>
      <c r="CC992" s="246">
        <f t="shared" si="671"/>
        <v>0</v>
      </c>
      <c r="CD992" s="243">
        <f t="shared" si="672"/>
        <v>0</v>
      </c>
      <c r="CE992" s="243">
        <f t="shared" si="673"/>
        <v>0</v>
      </c>
      <c r="CF992" s="243">
        <f t="shared" si="674"/>
        <v>0</v>
      </c>
    </row>
    <row r="993" spans="1:84" ht="20.100000000000001" customHeight="1" x14ac:dyDescent="0.15">
      <c r="A993" s="252">
        <f>IF(A992="",ROW()-3-COUNTBLANK($A$4:$A992),A992+1)</f>
        <v>990</v>
      </c>
      <c r="B993" s="253">
        <f>IF(A993="","",IF(B992="",ROW()-3-COUNTBLANK($B$4:$B992),B992+1))</f>
        <v>990</v>
      </c>
      <c r="C993" s="239" t="str">
        <f t="shared" si="639"/>
        <v>S</v>
      </c>
      <c r="D993" s="240"/>
      <c r="E993" s="241" t="str">
        <f>IF(D993="","",COUNTIF($D$4:D993,D993))</f>
        <v/>
      </c>
      <c r="F993" s="310" t="str">
        <f>IF(D993="","",VLOOKUP(D993,'様式A-2'!$B$10:$E$434,4,0))</f>
        <v/>
      </c>
      <c r="G993" s="241"/>
      <c r="H993" s="241"/>
      <c r="I993" s="241"/>
      <c r="J993" s="241"/>
      <c r="K993" s="241"/>
      <c r="L993" s="346"/>
      <c r="M993" s="346"/>
      <c r="N993" s="346"/>
      <c r="O993" s="346"/>
      <c r="P993" s="388"/>
      <c r="Q993" s="242">
        <f t="shared" si="640"/>
        <v>0</v>
      </c>
      <c r="R993" s="243">
        <f t="shared" si="641"/>
        <v>0</v>
      </c>
      <c r="S993" s="243" t="str">
        <f t="shared" si="642"/>
        <v/>
      </c>
      <c r="T993" s="241"/>
      <c r="U993" s="241" t="str">
        <f t="shared" si="643"/>
        <v/>
      </c>
      <c r="V993" s="241" t="str">
        <f t="shared" si="677"/>
        <v/>
      </c>
      <c r="W993" s="241"/>
      <c r="X993" s="241"/>
      <c r="Y993" s="241" t="str">
        <f t="shared" si="644"/>
        <v/>
      </c>
      <c r="Z993" s="241" t="str">
        <f t="shared" si="645"/>
        <v/>
      </c>
      <c r="AA993" s="241" t="str">
        <f t="shared" si="636"/>
        <v/>
      </c>
      <c r="AB993" s="241" t="str">
        <f t="shared" si="646"/>
        <v/>
      </c>
      <c r="AC993" s="241" t="str">
        <f t="shared" si="647"/>
        <v/>
      </c>
      <c r="AD993" s="241" t="str">
        <f t="shared" si="648"/>
        <v/>
      </c>
      <c r="AE993" s="241" t="str">
        <f t="shared" si="637"/>
        <v/>
      </c>
      <c r="AF993" s="241" t="str">
        <f t="shared" si="638"/>
        <v/>
      </c>
      <c r="AG993" s="241"/>
      <c r="AH993" s="242" t="str">
        <f t="shared" si="676"/>
        <v/>
      </c>
      <c r="AI993" s="242" t="str">
        <f t="shared" si="649"/>
        <v/>
      </c>
      <c r="BG993" s="245">
        <f t="shared" si="650"/>
        <v>0</v>
      </c>
      <c r="BH993" s="242">
        <f t="shared" si="651"/>
        <v>0</v>
      </c>
      <c r="BI993" s="242">
        <f t="shared" si="652"/>
        <v>0</v>
      </c>
      <c r="BJ993" s="242">
        <f t="shared" si="653"/>
        <v>0</v>
      </c>
      <c r="BK993" s="351">
        <f t="shared" si="654"/>
        <v>0</v>
      </c>
      <c r="BL993" s="246">
        <f t="shared" si="655"/>
        <v>0</v>
      </c>
      <c r="BM993" s="243">
        <f t="shared" si="656"/>
        <v>0</v>
      </c>
      <c r="BN993" s="243">
        <f t="shared" si="657"/>
        <v>0</v>
      </c>
      <c r="BO993" s="247">
        <f t="shared" si="658"/>
        <v>0</v>
      </c>
      <c r="BP993" s="248">
        <f t="shared" si="659"/>
        <v>0</v>
      </c>
      <c r="BQ993" s="243">
        <f t="shared" si="660"/>
        <v>0</v>
      </c>
      <c r="BR993" s="243">
        <f t="shared" si="661"/>
        <v>0</v>
      </c>
      <c r="BS993" s="249">
        <f t="shared" si="662"/>
        <v>0</v>
      </c>
      <c r="BT993" s="255" t="str">
        <f t="shared" si="675"/>
        <v/>
      </c>
      <c r="BU993" s="350">
        <f t="shared" si="663"/>
        <v>0</v>
      </c>
      <c r="BV993" s="350">
        <f t="shared" si="664"/>
        <v>0</v>
      </c>
      <c r="BW993" s="350">
        <f t="shared" si="665"/>
        <v>0</v>
      </c>
      <c r="BX993" s="353">
        <f t="shared" si="666"/>
        <v>0</v>
      </c>
      <c r="BY993" s="246">
        <f t="shared" si="667"/>
        <v>0</v>
      </c>
      <c r="BZ993" s="243">
        <f t="shared" si="668"/>
        <v>0</v>
      </c>
      <c r="CA993" s="243">
        <f t="shared" si="669"/>
        <v>0</v>
      </c>
      <c r="CB993" s="247">
        <f t="shared" si="670"/>
        <v>0</v>
      </c>
      <c r="CC993" s="246">
        <f t="shared" si="671"/>
        <v>0</v>
      </c>
      <c r="CD993" s="243">
        <f t="shared" si="672"/>
        <v>0</v>
      </c>
      <c r="CE993" s="243">
        <f t="shared" si="673"/>
        <v>0</v>
      </c>
      <c r="CF993" s="243">
        <f t="shared" si="674"/>
        <v>0</v>
      </c>
    </row>
    <row r="994" spans="1:84" ht="20.100000000000001" customHeight="1" x14ac:dyDescent="0.15">
      <c r="A994" s="252">
        <f>IF(A993="",ROW()-3-COUNTBLANK($A$4:$A993),A993+1)</f>
        <v>991</v>
      </c>
      <c r="B994" s="253">
        <f>IF(A994="","",IF(B993="",ROW()-3-COUNTBLANK($B$4:$B993),B993+1))</f>
        <v>991</v>
      </c>
      <c r="C994" s="239" t="str">
        <f t="shared" si="639"/>
        <v>S</v>
      </c>
      <c r="D994" s="240"/>
      <c r="E994" s="241" t="str">
        <f>IF(D994="","",COUNTIF($D$4:D994,D994))</f>
        <v/>
      </c>
      <c r="F994" s="310" t="str">
        <f>IF(D994="","",VLOOKUP(D994,'様式A-2'!$B$10:$E$434,4,0))</f>
        <v/>
      </c>
      <c r="G994" s="241"/>
      <c r="H994" s="241"/>
      <c r="I994" s="241"/>
      <c r="J994" s="241"/>
      <c r="K994" s="241"/>
      <c r="L994" s="346"/>
      <c r="M994" s="346"/>
      <c r="N994" s="346"/>
      <c r="O994" s="346"/>
      <c r="P994" s="388"/>
      <c r="Q994" s="242">
        <f t="shared" si="640"/>
        <v>0</v>
      </c>
      <c r="R994" s="243">
        <f t="shared" si="641"/>
        <v>0</v>
      </c>
      <c r="S994" s="243" t="str">
        <f t="shared" si="642"/>
        <v/>
      </c>
      <c r="T994" s="241"/>
      <c r="U994" s="241" t="str">
        <f t="shared" si="643"/>
        <v/>
      </c>
      <c r="V994" s="241" t="str">
        <f t="shared" si="677"/>
        <v/>
      </c>
      <c r="W994" s="241"/>
      <c r="X994" s="241"/>
      <c r="Y994" s="241" t="str">
        <f t="shared" si="644"/>
        <v/>
      </c>
      <c r="Z994" s="241" t="str">
        <f t="shared" si="645"/>
        <v/>
      </c>
      <c r="AA994" s="241" t="str">
        <f t="shared" si="636"/>
        <v/>
      </c>
      <c r="AB994" s="241" t="str">
        <f t="shared" si="646"/>
        <v/>
      </c>
      <c r="AC994" s="241" t="str">
        <f t="shared" si="647"/>
        <v/>
      </c>
      <c r="AD994" s="241" t="str">
        <f t="shared" si="648"/>
        <v/>
      </c>
      <c r="AE994" s="241" t="str">
        <f t="shared" si="637"/>
        <v/>
      </c>
      <c r="AF994" s="241" t="str">
        <f t="shared" si="638"/>
        <v/>
      </c>
      <c r="AG994" s="241"/>
      <c r="AH994" s="242" t="str">
        <f t="shared" si="676"/>
        <v/>
      </c>
      <c r="AI994" s="242" t="str">
        <f t="shared" si="649"/>
        <v/>
      </c>
      <c r="BG994" s="245">
        <f t="shared" si="650"/>
        <v>0</v>
      </c>
      <c r="BH994" s="242">
        <f t="shared" si="651"/>
        <v>0</v>
      </c>
      <c r="BI994" s="242">
        <f t="shared" si="652"/>
        <v>0</v>
      </c>
      <c r="BJ994" s="242">
        <f t="shared" si="653"/>
        <v>0</v>
      </c>
      <c r="BK994" s="351">
        <f t="shared" si="654"/>
        <v>0</v>
      </c>
      <c r="BL994" s="246">
        <f t="shared" si="655"/>
        <v>0</v>
      </c>
      <c r="BM994" s="243">
        <f t="shared" si="656"/>
        <v>0</v>
      </c>
      <c r="BN994" s="243">
        <f t="shared" si="657"/>
        <v>0</v>
      </c>
      <c r="BO994" s="247">
        <f t="shared" si="658"/>
        <v>0</v>
      </c>
      <c r="BP994" s="248">
        <f t="shared" si="659"/>
        <v>0</v>
      </c>
      <c r="BQ994" s="243">
        <f t="shared" si="660"/>
        <v>0</v>
      </c>
      <c r="BR994" s="243">
        <f t="shared" si="661"/>
        <v>0</v>
      </c>
      <c r="BS994" s="249">
        <f t="shared" si="662"/>
        <v>0</v>
      </c>
      <c r="BT994" s="255" t="str">
        <f t="shared" si="675"/>
        <v/>
      </c>
      <c r="BU994" s="350">
        <f t="shared" si="663"/>
        <v>0</v>
      </c>
      <c r="BV994" s="350">
        <f t="shared" si="664"/>
        <v>0</v>
      </c>
      <c r="BW994" s="350">
        <f t="shared" si="665"/>
        <v>0</v>
      </c>
      <c r="BX994" s="353">
        <f t="shared" si="666"/>
        <v>0</v>
      </c>
      <c r="BY994" s="246">
        <f t="shared" si="667"/>
        <v>0</v>
      </c>
      <c r="BZ994" s="243">
        <f t="shared" si="668"/>
        <v>0</v>
      </c>
      <c r="CA994" s="243">
        <f t="shared" si="669"/>
        <v>0</v>
      </c>
      <c r="CB994" s="247">
        <f t="shared" si="670"/>
        <v>0</v>
      </c>
      <c r="CC994" s="246">
        <f t="shared" si="671"/>
        <v>0</v>
      </c>
      <c r="CD994" s="243">
        <f t="shared" si="672"/>
        <v>0</v>
      </c>
      <c r="CE994" s="243">
        <f t="shared" si="673"/>
        <v>0</v>
      </c>
      <c r="CF994" s="243">
        <f t="shared" si="674"/>
        <v>0</v>
      </c>
    </row>
    <row r="995" spans="1:84" ht="20.100000000000001" customHeight="1" x14ac:dyDescent="0.15">
      <c r="A995" s="252">
        <f>IF(A994="",ROW()-3-COUNTBLANK($A$4:$A994),A994+1)</f>
        <v>992</v>
      </c>
      <c r="B995" s="253">
        <f>IF(A995="","",IF(B994="",ROW()-3-COUNTBLANK($B$4:$B994),B994+1))</f>
        <v>992</v>
      </c>
      <c r="C995" s="239" t="str">
        <f t="shared" si="639"/>
        <v>S</v>
      </c>
      <c r="D995" s="240"/>
      <c r="E995" s="241" t="str">
        <f>IF(D995="","",COUNTIF($D$4:D995,D995))</f>
        <v/>
      </c>
      <c r="F995" s="310" t="str">
        <f>IF(D995="","",VLOOKUP(D995,'様式A-2'!$B$10:$E$434,4,0))</f>
        <v/>
      </c>
      <c r="G995" s="241"/>
      <c r="H995" s="241"/>
      <c r="I995" s="241"/>
      <c r="J995" s="241"/>
      <c r="K995" s="241"/>
      <c r="L995" s="346"/>
      <c r="M995" s="346"/>
      <c r="N995" s="346"/>
      <c r="O995" s="346"/>
      <c r="P995" s="388"/>
      <c r="Q995" s="242">
        <f t="shared" si="640"/>
        <v>0</v>
      </c>
      <c r="R995" s="243">
        <f t="shared" si="641"/>
        <v>0</v>
      </c>
      <c r="S995" s="243" t="str">
        <f t="shared" si="642"/>
        <v/>
      </c>
      <c r="T995" s="241"/>
      <c r="U995" s="241" t="str">
        <f t="shared" si="643"/>
        <v/>
      </c>
      <c r="V995" s="241" t="str">
        <f t="shared" si="677"/>
        <v/>
      </c>
      <c r="W995" s="241"/>
      <c r="X995" s="241"/>
      <c r="Y995" s="241" t="str">
        <f t="shared" si="644"/>
        <v/>
      </c>
      <c r="Z995" s="241" t="str">
        <f t="shared" si="645"/>
        <v/>
      </c>
      <c r="AA995" s="241" t="str">
        <f t="shared" si="636"/>
        <v/>
      </c>
      <c r="AB995" s="241" t="str">
        <f t="shared" si="646"/>
        <v/>
      </c>
      <c r="AC995" s="241" t="str">
        <f t="shared" si="647"/>
        <v/>
      </c>
      <c r="AD995" s="241" t="str">
        <f t="shared" si="648"/>
        <v/>
      </c>
      <c r="AE995" s="241" t="str">
        <f t="shared" si="637"/>
        <v/>
      </c>
      <c r="AF995" s="241" t="str">
        <f t="shared" si="638"/>
        <v/>
      </c>
      <c r="AG995" s="241"/>
      <c r="AH995" s="242" t="str">
        <f t="shared" si="676"/>
        <v/>
      </c>
      <c r="AI995" s="242" t="str">
        <f t="shared" si="649"/>
        <v/>
      </c>
      <c r="BG995" s="245">
        <f t="shared" si="650"/>
        <v>0</v>
      </c>
      <c r="BH995" s="242">
        <f t="shared" si="651"/>
        <v>0</v>
      </c>
      <c r="BI995" s="242">
        <f t="shared" si="652"/>
        <v>0</v>
      </c>
      <c r="BJ995" s="242">
        <f t="shared" si="653"/>
        <v>0</v>
      </c>
      <c r="BK995" s="351">
        <f t="shared" si="654"/>
        <v>0</v>
      </c>
      <c r="BL995" s="246">
        <f t="shared" si="655"/>
        <v>0</v>
      </c>
      <c r="BM995" s="243">
        <f t="shared" si="656"/>
        <v>0</v>
      </c>
      <c r="BN995" s="243">
        <f t="shared" si="657"/>
        <v>0</v>
      </c>
      <c r="BO995" s="247">
        <f t="shared" si="658"/>
        <v>0</v>
      </c>
      <c r="BP995" s="248">
        <f t="shared" si="659"/>
        <v>0</v>
      </c>
      <c r="BQ995" s="243">
        <f t="shared" si="660"/>
        <v>0</v>
      </c>
      <c r="BR995" s="243">
        <f t="shared" si="661"/>
        <v>0</v>
      </c>
      <c r="BS995" s="249">
        <f t="shared" si="662"/>
        <v>0</v>
      </c>
      <c r="BT995" s="255" t="str">
        <f t="shared" si="675"/>
        <v/>
      </c>
      <c r="BU995" s="350">
        <f t="shared" si="663"/>
        <v>0</v>
      </c>
      <c r="BV995" s="350">
        <f t="shared" si="664"/>
        <v>0</v>
      </c>
      <c r="BW995" s="350">
        <f t="shared" si="665"/>
        <v>0</v>
      </c>
      <c r="BX995" s="353">
        <f t="shared" si="666"/>
        <v>0</v>
      </c>
      <c r="BY995" s="246">
        <f t="shared" si="667"/>
        <v>0</v>
      </c>
      <c r="BZ995" s="243">
        <f t="shared" si="668"/>
        <v>0</v>
      </c>
      <c r="CA995" s="243">
        <f t="shared" si="669"/>
        <v>0</v>
      </c>
      <c r="CB995" s="247">
        <f t="shared" si="670"/>
        <v>0</v>
      </c>
      <c r="CC995" s="246">
        <f t="shared" si="671"/>
        <v>0</v>
      </c>
      <c r="CD995" s="243">
        <f t="shared" si="672"/>
        <v>0</v>
      </c>
      <c r="CE995" s="243">
        <f t="shared" si="673"/>
        <v>0</v>
      </c>
      <c r="CF995" s="243">
        <f t="shared" si="674"/>
        <v>0</v>
      </c>
    </row>
    <row r="996" spans="1:84" ht="20.100000000000001" customHeight="1" x14ac:dyDescent="0.15">
      <c r="A996" s="252">
        <f>IF(A995="",ROW()-3-COUNTBLANK($A$4:$A995),A995+1)</f>
        <v>993</v>
      </c>
      <c r="B996" s="253">
        <f>IF(A996="","",IF(B995="",ROW()-3-COUNTBLANK($B$4:$B995),B995+1))</f>
        <v>993</v>
      </c>
      <c r="C996" s="239" t="str">
        <f t="shared" si="639"/>
        <v>S</v>
      </c>
      <c r="D996" s="240"/>
      <c r="E996" s="241" t="str">
        <f>IF(D996="","",COUNTIF($D$4:D996,D996))</f>
        <v/>
      </c>
      <c r="F996" s="310" t="str">
        <f>IF(D996="","",VLOOKUP(D996,'様式A-2'!$B$10:$E$434,4,0))</f>
        <v/>
      </c>
      <c r="G996" s="241"/>
      <c r="H996" s="241"/>
      <c r="I996" s="241"/>
      <c r="J996" s="241"/>
      <c r="K996" s="241"/>
      <c r="L996" s="346"/>
      <c r="M996" s="346"/>
      <c r="N996" s="346"/>
      <c r="O996" s="346"/>
      <c r="P996" s="388"/>
      <c r="Q996" s="242">
        <f t="shared" si="640"/>
        <v>0</v>
      </c>
      <c r="R996" s="243">
        <f t="shared" si="641"/>
        <v>0</v>
      </c>
      <c r="S996" s="243" t="str">
        <f t="shared" si="642"/>
        <v/>
      </c>
      <c r="T996" s="241"/>
      <c r="U996" s="241" t="str">
        <f t="shared" si="643"/>
        <v/>
      </c>
      <c r="V996" s="241" t="str">
        <f t="shared" si="677"/>
        <v/>
      </c>
      <c r="W996" s="241"/>
      <c r="X996" s="241"/>
      <c r="Y996" s="241" t="str">
        <f t="shared" si="644"/>
        <v/>
      </c>
      <c r="Z996" s="241" t="str">
        <f t="shared" si="645"/>
        <v/>
      </c>
      <c r="AA996" s="241" t="str">
        <f t="shared" si="636"/>
        <v/>
      </c>
      <c r="AB996" s="241" t="str">
        <f t="shared" si="646"/>
        <v/>
      </c>
      <c r="AC996" s="241" t="str">
        <f t="shared" si="647"/>
        <v/>
      </c>
      <c r="AD996" s="241" t="str">
        <f t="shared" si="648"/>
        <v/>
      </c>
      <c r="AE996" s="241" t="str">
        <f t="shared" si="637"/>
        <v/>
      </c>
      <c r="AF996" s="241" t="str">
        <f t="shared" si="638"/>
        <v/>
      </c>
      <c r="AG996" s="241"/>
      <c r="AH996" s="242" t="str">
        <f t="shared" si="676"/>
        <v/>
      </c>
      <c r="AI996" s="242" t="str">
        <f t="shared" si="649"/>
        <v/>
      </c>
      <c r="BG996" s="245">
        <f t="shared" si="650"/>
        <v>0</v>
      </c>
      <c r="BH996" s="242">
        <f t="shared" si="651"/>
        <v>0</v>
      </c>
      <c r="BI996" s="242">
        <f t="shared" si="652"/>
        <v>0</v>
      </c>
      <c r="BJ996" s="242">
        <f t="shared" si="653"/>
        <v>0</v>
      </c>
      <c r="BK996" s="351">
        <f t="shared" si="654"/>
        <v>0</v>
      </c>
      <c r="BL996" s="246">
        <f t="shared" si="655"/>
        <v>0</v>
      </c>
      <c r="BM996" s="243">
        <f t="shared" si="656"/>
        <v>0</v>
      </c>
      <c r="BN996" s="243">
        <f t="shared" si="657"/>
        <v>0</v>
      </c>
      <c r="BO996" s="247">
        <f t="shared" si="658"/>
        <v>0</v>
      </c>
      <c r="BP996" s="248">
        <f t="shared" si="659"/>
        <v>0</v>
      </c>
      <c r="BQ996" s="243">
        <f t="shared" si="660"/>
        <v>0</v>
      </c>
      <c r="BR996" s="243">
        <f t="shared" si="661"/>
        <v>0</v>
      </c>
      <c r="BS996" s="249">
        <f t="shared" si="662"/>
        <v>0</v>
      </c>
      <c r="BT996" s="255" t="str">
        <f t="shared" si="675"/>
        <v/>
      </c>
      <c r="BU996" s="350">
        <f t="shared" si="663"/>
        <v>0</v>
      </c>
      <c r="BV996" s="350">
        <f t="shared" si="664"/>
        <v>0</v>
      </c>
      <c r="BW996" s="350">
        <f t="shared" si="665"/>
        <v>0</v>
      </c>
      <c r="BX996" s="353">
        <f t="shared" si="666"/>
        <v>0</v>
      </c>
      <c r="BY996" s="246">
        <f t="shared" si="667"/>
        <v>0</v>
      </c>
      <c r="BZ996" s="243">
        <f t="shared" si="668"/>
        <v>0</v>
      </c>
      <c r="CA996" s="243">
        <f t="shared" si="669"/>
        <v>0</v>
      </c>
      <c r="CB996" s="247">
        <f t="shared" si="670"/>
        <v>0</v>
      </c>
      <c r="CC996" s="246">
        <f t="shared" si="671"/>
        <v>0</v>
      </c>
      <c r="CD996" s="243">
        <f t="shared" si="672"/>
        <v>0</v>
      </c>
      <c r="CE996" s="243">
        <f t="shared" si="673"/>
        <v>0</v>
      </c>
      <c r="CF996" s="243">
        <f t="shared" si="674"/>
        <v>0</v>
      </c>
    </row>
    <row r="997" spans="1:84" ht="20.100000000000001" customHeight="1" x14ac:dyDescent="0.15">
      <c r="A997" s="252">
        <f>IF(A996="",ROW()-3-COUNTBLANK($A$4:$A996),A996+1)</f>
        <v>994</v>
      </c>
      <c r="B997" s="253">
        <f>IF(A997="","",IF(B996="",ROW()-3-COUNTBLANK($B$4:$B996),B996+1))</f>
        <v>994</v>
      </c>
      <c r="C997" s="239" t="str">
        <f t="shared" si="639"/>
        <v>S</v>
      </c>
      <c r="D997" s="240"/>
      <c r="E997" s="241" t="str">
        <f>IF(D997="","",COUNTIF($D$4:D997,D997))</f>
        <v/>
      </c>
      <c r="F997" s="310" t="str">
        <f>IF(D997="","",VLOOKUP(D997,'様式A-2'!$B$10:$E$434,4,0))</f>
        <v/>
      </c>
      <c r="G997" s="241"/>
      <c r="H997" s="241"/>
      <c r="I997" s="241"/>
      <c r="J997" s="241"/>
      <c r="K997" s="241"/>
      <c r="L997" s="346"/>
      <c r="M997" s="346"/>
      <c r="N997" s="346"/>
      <c r="O997" s="346"/>
      <c r="P997" s="388"/>
      <c r="Q997" s="242">
        <f t="shared" si="640"/>
        <v>0</v>
      </c>
      <c r="R997" s="243">
        <f t="shared" si="641"/>
        <v>0</v>
      </c>
      <c r="S997" s="243" t="str">
        <f t="shared" si="642"/>
        <v/>
      </c>
      <c r="T997" s="241"/>
      <c r="U997" s="241" t="str">
        <f t="shared" si="643"/>
        <v/>
      </c>
      <c r="V997" s="241" t="str">
        <f t="shared" si="677"/>
        <v/>
      </c>
      <c r="W997" s="241"/>
      <c r="X997" s="241"/>
      <c r="Y997" s="241" t="str">
        <f t="shared" si="644"/>
        <v/>
      </c>
      <c r="Z997" s="241" t="str">
        <f t="shared" si="645"/>
        <v/>
      </c>
      <c r="AA997" s="241" t="str">
        <f t="shared" si="636"/>
        <v/>
      </c>
      <c r="AB997" s="241" t="str">
        <f t="shared" si="646"/>
        <v/>
      </c>
      <c r="AC997" s="241" t="str">
        <f t="shared" si="647"/>
        <v/>
      </c>
      <c r="AD997" s="241" t="str">
        <f t="shared" si="648"/>
        <v/>
      </c>
      <c r="AE997" s="241" t="str">
        <f t="shared" si="637"/>
        <v/>
      </c>
      <c r="AF997" s="241" t="str">
        <f t="shared" si="638"/>
        <v/>
      </c>
      <c r="AG997" s="241"/>
      <c r="AH997" s="242" t="str">
        <f t="shared" si="676"/>
        <v/>
      </c>
      <c r="AI997" s="242" t="str">
        <f t="shared" si="649"/>
        <v/>
      </c>
      <c r="BG997" s="245">
        <f t="shared" si="650"/>
        <v>0</v>
      </c>
      <c r="BH997" s="242">
        <f t="shared" si="651"/>
        <v>0</v>
      </c>
      <c r="BI997" s="242">
        <f t="shared" si="652"/>
        <v>0</v>
      </c>
      <c r="BJ997" s="242">
        <f t="shared" si="653"/>
        <v>0</v>
      </c>
      <c r="BK997" s="351">
        <f t="shared" si="654"/>
        <v>0</v>
      </c>
      <c r="BL997" s="246">
        <f t="shared" si="655"/>
        <v>0</v>
      </c>
      <c r="BM997" s="243">
        <f t="shared" si="656"/>
        <v>0</v>
      </c>
      <c r="BN997" s="243">
        <f t="shared" si="657"/>
        <v>0</v>
      </c>
      <c r="BO997" s="247">
        <f t="shared" si="658"/>
        <v>0</v>
      </c>
      <c r="BP997" s="248">
        <f t="shared" si="659"/>
        <v>0</v>
      </c>
      <c r="BQ997" s="243">
        <f t="shared" si="660"/>
        <v>0</v>
      </c>
      <c r="BR997" s="243">
        <f t="shared" si="661"/>
        <v>0</v>
      </c>
      <c r="BS997" s="249">
        <f t="shared" si="662"/>
        <v>0</v>
      </c>
      <c r="BT997" s="255" t="str">
        <f t="shared" si="675"/>
        <v/>
      </c>
      <c r="BU997" s="350">
        <f t="shared" si="663"/>
        <v>0</v>
      </c>
      <c r="BV997" s="350">
        <f t="shared" si="664"/>
        <v>0</v>
      </c>
      <c r="BW997" s="350">
        <f t="shared" si="665"/>
        <v>0</v>
      </c>
      <c r="BX997" s="353">
        <f t="shared" si="666"/>
        <v>0</v>
      </c>
      <c r="BY997" s="246">
        <f t="shared" si="667"/>
        <v>0</v>
      </c>
      <c r="BZ997" s="243">
        <f t="shared" si="668"/>
        <v>0</v>
      </c>
      <c r="CA997" s="243">
        <f t="shared" si="669"/>
        <v>0</v>
      </c>
      <c r="CB997" s="247">
        <f t="shared" si="670"/>
        <v>0</v>
      </c>
      <c r="CC997" s="246">
        <f t="shared" si="671"/>
        <v>0</v>
      </c>
      <c r="CD997" s="243">
        <f t="shared" si="672"/>
        <v>0</v>
      </c>
      <c r="CE997" s="243">
        <f t="shared" si="673"/>
        <v>0</v>
      </c>
      <c r="CF997" s="243">
        <f t="shared" si="674"/>
        <v>0</v>
      </c>
    </row>
    <row r="998" spans="1:84" ht="20.100000000000001" customHeight="1" x14ac:dyDescent="0.15">
      <c r="A998" s="252">
        <f>IF(A997="",ROW()-3-COUNTBLANK($A$4:$A997),A997+1)</f>
        <v>995</v>
      </c>
      <c r="B998" s="253">
        <f>IF(A998="","",IF(B997="",ROW()-3-COUNTBLANK($B$4:$B997),B997+1))</f>
        <v>995</v>
      </c>
      <c r="C998" s="239" t="str">
        <f t="shared" si="639"/>
        <v>S</v>
      </c>
      <c r="D998" s="240"/>
      <c r="E998" s="241" t="str">
        <f>IF(D998="","",COUNTIF($D$4:D998,D998))</f>
        <v/>
      </c>
      <c r="F998" s="310" t="str">
        <f>IF(D998="","",VLOOKUP(D998,'様式A-2'!$B$10:$E$434,4,0))</f>
        <v/>
      </c>
      <c r="G998" s="241"/>
      <c r="H998" s="241"/>
      <c r="I998" s="241"/>
      <c r="J998" s="241"/>
      <c r="K998" s="241"/>
      <c r="L998" s="346"/>
      <c r="M998" s="346"/>
      <c r="N998" s="346"/>
      <c r="O998" s="346"/>
      <c r="P998" s="388"/>
      <c r="Q998" s="242">
        <f t="shared" si="640"/>
        <v>0</v>
      </c>
      <c r="R998" s="243">
        <f t="shared" si="641"/>
        <v>0</v>
      </c>
      <c r="S998" s="243" t="str">
        <f t="shared" si="642"/>
        <v/>
      </c>
      <c r="T998" s="241"/>
      <c r="U998" s="241" t="str">
        <f t="shared" si="643"/>
        <v/>
      </c>
      <c r="V998" s="241" t="str">
        <f t="shared" si="677"/>
        <v/>
      </c>
      <c r="W998" s="241"/>
      <c r="X998" s="241"/>
      <c r="Y998" s="241" t="str">
        <f t="shared" si="644"/>
        <v/>
      </c>
      <c r="Z998" s="241" t="str">
        <f t="shared" si="645"/>
        <v/>
      </c>
      <c r="AA998" s="241" t="str">
        <f t="shared" si="636"/>
        <v/>
      </c>
      <c r="AB998" s="241" t="str">
        <f t="shared" si="646"/>
        <v/>
      </c>
      <c r="AC998" s="241" t="str">
        <f t="shared" si="647"/>
        <v/>
      </c>
      <c r="AD998" s="241" t="str">
        <f t="shared" si="648"/>
        <v/>
      </c>
      <c r="AE998" s="241" t="str">
        <f t="shared" si="637"/>
        <v/>
      </c>
      <c r="AF998" s="241" t="str">
        <f t="shared" si="638"/>
        <v/>
      </c>
      <c r="AG998" s="241"/>
      <c r="AH998" s="242" t="str">
        <f t="shared" si="676"/>
        <v/>
      </c>
      <c r="AI998" s="242" t="str">
        <f t="shared" si="649"/>
        <v/>
      </c>
      <c r="BG998" s="245">
        <f t="shared" si="650"/>
        <v>0</v>
      </c>
      <c r="BH998" s="242">
        <f t="shared" si="651"/>
        <v>0</v>
      </c>
      <c r="BI998" s="242">
        <f t="shared" si="652"/>
        <v>0</v>
      </c>
      <c r="BJ998" s="242">
        <f t="shared" si="653"/>
        <v>0</v>
      </c>
      <c r="BK998" s="351">
        <f t="shared" si="654"/>
        <v>0</v>
      </c>
      <c r="BL998" s="246">
        <f t="shared" si="655"/>
        <v>0</v>
      </c>
      <c r="BM998" s="243">
        <f t="shared" si="656"/>
        <v>0</v>
      </c>
      <c r="BN998" s="243">
        <f t="shared" si="657"/>
        <v>0</v>
      </c>
      <c r="BO998" s="247">
        <f t="shared" si="658"/>
        <v>0</v>
      </c>
      <c r="BP998" s="248">
        <f t="shared" si="659"/>
        <v>0</v>
      </c>
      <c r="BQ998" s="243">
        <f t="shared" si="660"/>
        <v>0</v>
      </c>
      <c r="BR998" s="243">
        <f t="shared" si="661"/>
        <v>0</v>
      </c>
      <c r="BS998" s="249">
        <f t="shared" si="662"/>
        <v>0</v>
      </c>
      <c r="BT998" s="255" t="str">
        <f t="shared" si="675"/>
        <v/>
      </c>
      <c r="BU998" s="350">
        <f t="shared" si="663"/>
        <v>0</v>
      </c>
      <c r="BV998" s="350">
        <f t="shared" si="664"/>
        <v>0</v>
      </c>
      <c r="BW998" s="350">
        <f t="shared" si="665"/>
        <v>0</v>
      </c>
      <c r="BX998" s="353">
        <f t="shared" si="666"/>
        <v>0</v>
      </c>
      <c r="BY998" s="246">
        <f t="shared" si="667"/>
        <v>0</v>
      </c>
      <c r="BZ998" s="243">
        <f t="shared" si="668"/>
        <v>0</v>
      </c>
      <c r="CA998" s="243">
        <f t="shared" si="669"/>
        <v>0</v>
      </c>
      <c r="CB998" s="247">
        <f t="shared" si="670"/>
        <v>0</v>
      </c>
      <c r="CC998" s="246">
        <f t="shared" si="671"/>
        <v>0</v>
      </c>
      <c r="CD998" s="243">
        <f t="shared" si="672"/>
        <v>0</v>
      </c>
      <c r="CE998" s="243">
        <f t="shared" si="673"/>
        <v>0</v>
      </c>
      <c r="CF998" s="243">
        <f t="shared" si="674"/>
        <v>0</v>
      </c>
    </row>
    <row r="999" spans="1:84" ht="20.100000000000001" customHeight="1" x14ac:dyDescent="0.15">
      <c r="A999" s="252">
        <f>IF(A998="",ROW()-3-COUNTBLANK($A$4:$A998),A998+1)</f>
        <v>996</v>
      </c>
      <c r="B999" s="253">
        <f>IF(A999="","",IF(B998="",ROW()-3-COUNTBLANK($B$4:$B998),B998+1))</f>
        <v>996</v>
      </c>
      <c r="C999" s="239" t="str">
        <f t="shared" si="639"/>
        <v>S</v>
      </c>
      <c r="D999" s="240"/>
      <c r="E999" s="241" t="str">
        <f>IF(D999="","",COUNTIF($D$4:D999,D999))</f>
        <v/>
      </c>
      <c r="F999" s="310" t="str">
        <f>IF(D999="","",VLOOKUP(D999,'様式A-2'!$B$10:$E$434,4,0))</f>
        <v/>
      </c>
      <c r="G999" s="241"/>
      <c r="H999" s="241"/>
      <c r="I999" s="241"/>
      <c r="J999" s="241"/>
      <c r="K999" s="241"/>
      <c r="L999" s="346"/>
      <c r="M999" s="346"/>
      <c r="N999" s="346"/>
      <c r="O999" s="346"/>
      <c r="P999" s="388"/>
      <c r="Q999" s="242">
        <f t="shared" si="640"/>
        <v>0</v>
      </c>
      <c r="R999" s="243">
        <f t="shared" si="641"/>
        <v>0</v>
      </c>
      <c r="S999" s="243" t="str">
        <f t="shared" si="642"/>
        <v/>
      </c>
      <c r="T999" s="241"/>
      <c r="U999" s="241" t="str">
        <f t="shared" si="643"/>
        <v/>
      </c>
      <c r="V999" s="241" t="str">
        <f t="shared" si="677"/>
        <v/>
      </c>
      <c r="W999" s="241"/>
      <c r="X999" s="241"/>
      <c r="Y999" s="241" t="str">
        <f t="shared" si="644"/>
        <v/>
      </c>
      <c r="Z999" s="241" t="str">
        <f t="shared" si="645"/>
        <v/>
      </c>
      <c r="AA999" s="241" t="str">
        <f t="shared" si="636"/>
        <v/>
      </c>
      <c r="AB999" s="241" t="str">
        <f t="shared" si="646"/>
        <v/>
      </c>
      <c r="AC999" s="241" t="str">
        <f t="shared" si="647"/>
        <v/>
      </c>
      <c r="AD999" s="241" t="str">
        <f t="shared" si="648"/>
        <v/>
      </c>
      <c r="AE999" s="241" t="str">
        <f t="shared" si="637"/>
        <v/>
      </c>
      <c r="AF999" s="241" t="str">
        <f t="shared" si="638"/>
        <v/>
      </c>
      <c r="AG999" s="241"/>
      <c r="AH999" s="242" t="str">
        <f t="shared" si="676"/>
        <v/>
      </c>
      <c r="AI999" s="242" t="str">
        <f t="shared" si="649"/>
        <v/>
      </c>
      <c r="BG999" s="245">
        <f t="shared" si="650"/>
        <v>0</v>
      </c>
      <c r="BH999" s="242">
        <f t="shared" si="651"/>
        <v>0</v>
      </c>
      <c r="BI999" s="242">
        <f t="shared" si="652"/>
        <v>0</v>
      </c>
      <c r="BJ999" s="242">
        <f t="shared" si="653"/>
        <v>0</v>
      </c>
      <c r="BK999" s="351">
        <f t="shared" si="654"/>
        <v>0</v>
      </c>
      <c r="BL999" s="246">
        <f t="shared" si="655"/>
        <v>0</v>
      </c>
      <c r="BM999" s="243">
        <f t="shared" si="656"/>
        <v>0</v>
      </c>
      <c r="BN999" s="243">
        <f t="shared" si="657"/>
        <v>0</v>
      </c>
      <c r="BO999" s="247">
        <f t="shared" si="658"/>
        <v>0</v>
      </c>
      <c r="BP999" s="248">
        <f t="shared" si="659"/>
        <v>0</v>
      </c>
      <c r="BQ999" s="243">
        <f t="shared" si="660"/>
        <v>0</v>
      </c>
      <c r="BR999" s="243">
        <f t="shared" si="661"/>
        <v>0</v>
      </c>
      <c r="BS999" s="249">
        <f t="shared" si="662"/>
        <v>0</v>
      </c>
      <c r="BT999" s="255" t="str">
        <f t="shared" si="675"/>
        <v/>
      </c>
      <c r="BU999" s="350">
        <f t="shared" si="663"/>
        <v>0</v>
      </c>
      <c r="BV999" s="350">
        <f t="shared" si="664"/>
        <v>0</v>
      </c>
      <c r="BW999" s="350">
        <f t="shared" si="665"/>
        <v>0</v>
      </c>
      <c r="BX999" s="353">
        <f t="shared" si="666"/>
        <v>0</v>
      </c>
      <c r="BY999" s="246">
        <f t="shared" si="667"/>
        <v>0</v>
      </c>
      <c r="BZ999" s="243">
        <f t="shared" si="668"/>
        <v>0</v>
      </c>
      <c r="CA999" s="243">
        <f t="shared" si="669"/>
        <v>0</v>
      </c>
      <c r="CB999" s="247">
        <f t="shared" si="670"/>
        <v>0</v>
      </c>
      <c r="CC999" s="246">
        <f t="shared" si="671"/>
        <v>0</v>
      </c>
      <c r="CD999" s="243">
        <f t="shared" si="672"/>
        <v>0</v>
      </c>
      <c r="CE999" s="243">
        <f t="shared" si="673"/>
        <v>0</v>
      </c>
      <c r="CF999" s="243">
        <f t="shared" si="674"/>
        <v>0</v>
      </c>
    </row>
    <row r="1000" spans="1:84" ht="20.100000000000001" customHeight="1" x14ac:dyDescent="0.15">
      <c r="A1000" s="252">
        <f>IF(A999="",ROW()-3-COUNTBLANK($A$4:$A999),A999+1)</f>
        <v>997</v>
      </c>
      <c r="B1000" s="253">
        <f>IF(A1000="","",IF(B999="",ROW()-3-COUNTBLANK($B$4:$B999),B999+1))</f>
        <v>997</v>
      </c>
      <c r="C1000" s="239" t="str">
        <f t="shared" si="639"/>
        <v>S</v>
      </c>
      <c r="D1000" s="240"/>
      <c r="E1000" s="241" t="str">
        <f>IF(D1000="","",COUNTIF($D$4:D1000,D1000))</f>
        <v/>
      </c>
      <c r="F1000" s="310" t="str">
        <f>IF(D1000="","",VLOOKUP(D1000,'様式A-2'!$B$10:$E$434,4,0))</f>
        <v/>
      </c>
      <c r="G1000" s="241"/>
      <c r="H1000" s="241"/>
      <c r="I1000" s="241"/>
      <c r="J1000" s="241"/>
      <c r="K1000" s="241"/>
      <c r="L1000" s="346"/>
      <c r="M1000" s="346"/>
      <c r="N1000" s="346"/>
      <c r="O1000" s="346"/>
      <c r="P1000" s="388"/>
      <c r="Q1000" s="242">
        <f t="shared" si="640"/>
        <v>0</v>
      </c>
      <c r="R1000" s="243">
        <f t="shared" si="641"/>
        <v>0</v>
      </c>
      <c r="S1000" s="243" t="str">
        <f t="shared" si="642"/>
        <v/>
      </c>
      <c r="T1000" s="241"/>
      <c r="U1000" s="241" t="str">
        <f t="shared" si="643"/>
        <v/>
      </c>
      <c r="V1000" s="241" t="str">
        <f t="shared" si="677"/>
        <v/>
      </c>
      <c r="W1000" s="241"/>
      <c r="X1000" s="241"/>
      <c r="Y1000" s="241" t="str">
        <f t="shared" si="644"/>
        <v/>
      </c>
      <c r="Z1000" s="241" t="str">
        <f t="shared" si="645"/>
        <v/>
      </c>
      <c r="AA1000" s="241" t="str">
        <f t="shared" si="636"/>
        <v/>
      </c>
      <c r="AB1000" s="241" t="str">
        <f t="shared" si="646"/>
        <v/>
      </c>
      <c r="AC1000" s="241" t="str">
        <f t="shared" si="647"/>
        <v/>
      </c>
      <c r="AD1000" s="241" t="str">
        <f t="shared" si="648"/>
        <v/>
      </c>
      <c r="AE1000" s="241" t="str">
        <f t="shared" si="637"/>
        <v/>
      </c>
      <c r="AF1000" s="241" t="str">
        <f t="shared" si="638"/>
        <v/>
      </c>
      <c r="AG1000" s="241"/>
      <c r="AH1000" s="242" t="str">
        <f t="shared" si="676"/>
        <v/>
      </c>
      <c r="AI1000" s="242" t="str">
        <f t="shared" si="649"/>
        <v/>
      </c>
      <c r="BG1000" s="245">
        <f t="shared" si="650"/>
        <v>0</v>
      </c>
      <c r="BH1000" s="242">
        <f t="shared" si="651"/>
        <v>0</v>
      </c>
      <c r="BI1000" s="242">
        <f t="shared" si="652"/>
        <v>0</v>
      </c>
      <c r="BJ1000" s="242">
        <f t="shared" si="653"/>
        <v>0</v>
      </c>
      <c r="BK1000" s="351">
        <f t="shared" si="654"/>
        <v>0</v>
      </c>
      <c r="BL1000" s="246">
        <f t="shared" si="655"/>
        <v>0</v>
      </c>
      <c r="BM1000" s="243">
        <f t="shared" si="656"/>
        <v>0</v>
      </c>
      <c r="BN1000" s="243">
        <f t="shared" si="657"/>
        <v>0</v>
      </c>
      <c r="BO1000" s="247">
        <f t="shared" si="658"/>
        <v>0</v>
      </c>
      <c r="BP1000" s="248">
        <f t="shared" si="659"/>
        <v>0</v>
      </c>
      <c r="BQ1000" s="243">
        <f t="shared" si="660"/>
        <v>0</v>
      </c>
      <c r="BR1000" s="243">
        <f t="shared" si="661"/>
        <v>0</v>
      </c>
      <c r="BS1000" s="249">
        <f t="shared" si="662"/>
        <v>0</v>
      </c>
      <c r="BT1000" s="255" t="str">
        <f t="shared" si="675"/>
        <v/>
      </c>
      <c r="BU1000" s="350">
        <f t="shared" si="663"/>
        <v>0</v>
      </c>
      <c r="BV1000" s="350">
        <f t="shared" si="664"/>
        <v>0</v>
      </c>
      <c r="BW1000" s="350">
        <f t="shared" si="665"/>
        <v>0</v>
      </c>
      <c r="BX1000" s="353">
        <f t="shared" si="666"/>
        <v>0</v>
      </c>
      <c r="BY1000" s="246">
        <f t="shared" si="667"/>
        <v>0</v>
      </c>
      <c r="BZ1000" s="243">
        <f t="shared" si="668"/>
        <v>0</v>
      </c>
      <c r="CA1000" s="243">
        <f t="shared" si="669"/>
        <v>0</v>
      </c>
      <c r="CB1000" s="247">
        <f t="shared" si="670"/>
        <v>0</v>
      </c>
      <c r="CC1000" s="246">
        <f t="shared" si="671"/>
        <v>0</v>
      </c>
      <c r="CD1000" s="243">
        <f t="shared" si="672"/>
        <v>0</v>
      </c>
      <c r="CE1000" s="243">
        <f t="shared" si="673"/>
        <v>0</v>
      </c>
      <c r="CF1000" s="243">
        <f t="shared" si="674"/>
        <v>0</v>
      </c>
    </row>
    <row r="1001" spans="1:84" ht="20.100000000000001" customHeight="1" x14ac:dyDescent="0.15">
      <c r="A1001" s="252">
        <f>IF(A1000="",ROW()-3-COUNTBLANK($A$4:$A1000),A1000+1)</f>
        <v>998</v>
      </c>
      <c r="B1001" s="253">
        <f>IF(A1001="","",IF(B1000="",ROW()-3-COUNTBLANK($B$4:$B1000),B1000+1))</f>
        <v>998</v>
      </c>
      <c r="C1001" s="239" t="str">
        <f t="shared" si="639"/>
        <v>S</v>
      </c>
      <c r="D1001" s="240"/>
      <c r="E1001" s="241" t="str">
        <f>IF(D1001="","",COUNTIF($D$4:D1001,D1001))</f>
        <v/>
      </c>
      <c r="F1001" s="310" t="str">
        <f>IF(D1001="","",VLOOKUP(D1001,'様式A-2'!$B$10:$E$434,4,0))</f>
        <v/>
      </c>
      <c r="G1001" s="241"/>
      <c r="H1001" s="241"/>
      <c r="I1001" s="241"/>
      <c r="J1001" s="241"/>
      <c r="K1001" s="241"/>
      <c r="L1001" s="346"/>
      <c r="M1001" s="346"/>
      <c r="N1001" s="346"/>
      <c r="O1001" s="346"/>
      <c r="P1001" s="388"/>
      <c r="Q1001" s="242">
        <f t="shared" si="640"/>
        <v>0</v>
      </c>
      <c r="R1001" s="243">
        <f t="shared" si="641"/>
        <v>0</v>
      </c>
      <c r="S1001" s="243" t="str">
        <f t="shared" si="642"/>
        <v/>
      </c>
      <c r="T1001" s="241"/>
      <c r="U1001" s="241" t="str">
        <f t="shared" si="643"/>
        <v/>
      </c>
      <c r="V1001" s="241" t="str">
        <f t="shared" si="677"/>
        <v/>
      </c>
      <c r="W1001" s="241"/>
      <c r="X1001" s="241"/>
      <c r="Y1001" s="241" t="str">
        <f t="shared" si="644"/>
        <v/>
      </c>
      <c r="Z1001" s="241" t="str">
        <f t="shared" si="645"/>
        <v/>
      </c>
      <c r="AA1001" s="241" t="str">
        <f t="shared" si="636"/>
        <v/>
      </c>
      <c r="AB1001" s="241" t="str">
        <f t="shared" si="646"/>
        <v/>
      </c>
      <c r="AC1001" s="241" t="str">
        <f t="shared" si="647"/>
        <v/>
      </c>
      <c r="AD1001" s="241" t="str">
        <f t="shared" si="648"/>
        <v/>
      </c>
      <c r="AE1001" s="241" t="str">
        <f t="shared" si="637"/>
        <v/>
      </c>
      <c r="AF1001" s="241" t="str">
        <f t="shared" si="638"/>
        <v/>
      </c>
      <c r="AG1001" s="241"/>
      <c r="AH1001" s="242" t="str">
        <f t="shared" si="676"/>
        <v/>
      </c>
      <c r="AI1001" s="242" t="str">
        <f t="shared" si="649"/>
        <v/>
      </c>
      <c r="BG1001" s="245">
        <f t="shared" si="650"/>
        <v>0</v>
      </c>
      <c r="BH1001" s="242">
        <f t="shared" si="651"/>
        <v>0</v>
      </c>
      <c r="BI1001" s="242">
        <f t="shared" si="652"/>
        <v>0</v>
      </c>
      <c r="BJ1001" s="242">
        <f t="shared" si="653"/>
        <v>0</v>
      </c>
      <c r="BK1001" s="351">
        <f t="shared" si="654"/>
        <v>0</v>
      </c>
      <c r="BL1001" s="246">
        <f t="shared" si="655"/>
        <v>0</v>
      </c>
      <c r="BM1001" s="243">
        <f t="shared" si="656"/>
        <v>0</v>
      </c>
      <c r="BN1001" s="243">
        <f t="shared" si="657"/>
        <v>0</v>
      </c>
      <c r="BO1001" s="247">
        <f t="shared" si="658"/>
        <v>0</v>
      </c>
      <c r="BP1001" s="248">
        <f t="shared" si="659"/>
        <v>0</v>
      </c>
      <c r="BQ1001" s="243">
        <f t="shared" si="660"/>
        <v>0</v>
      </c>
      <c r="BR1001" s="243">
        <f t="shared" si="661"/>
        <v>0</v>
      </c>
      <c r="BS1001" s="249">
        <f t="shared" si="662"/>
        <v>0</v>
      </c>
      <c r="BT1001" s="255" t="str">
        <f t="shared" si="675"/>
        <v/>
      </c>
      <c r="BU1001" s="350">
        <f t="shared" si="663"/>
        <v>0</v>
      </c>
      <c r="BV1001" s="350">
        <f t="shared" si="664"/>
        <v>0</v>
      </c>
      <c r="BW1001" s="350">
        <f t="shared" si="665"/>
        <v>0</v>
      </c>
      <c r="BX1001" s="353">
        <f t="shared" si="666"/>
        <v>0</v>
      </c>
      <c r="BY1001" s="246">
        <f t="shared" si="667"/>
        <v>0</v>
      </c>
      <c r="BZ1001" s="243">
        <f t="shared" si="668"/>
        <v>0</v>
      </c>
      <c r="CA1001" s="243">
        <f t="shared" si="669"/>
        <v>0</v>
      </c>
      <c r="CB1001" s="247">
        <f t="shared" si="670"/>
        <v>0</v>
      </c>
      <c r="CC1001" s="246">
        <f t="shared" si="671"/>
        <v>0</v>
      </c>
      <c r="CD1001" s="243">
        <f t="shared" si="672"/>
        <v>0</v>
      </c>
      <c r="CE1001" s="243">
        <f t="shared" si="673"/>
        <v>0</v>
      </c>
      <c r="CF1001" s="243">
        <f t="shared" si="674"/>
        <v>0</v>
      </c>
    </row>
    <row r="1002" spans="1:84" ht="20.100000000000001" customHeight="1" x14ac:dyDescent="0.15">
      <c r="A1002" s="252">
        <f>IF(A1001="",ROW()-3-COUNTBLANK($A$4:$A1001),A1001+1)</f>
        <v>999</v>
      </c>
      <c r="B1002" s="253">
        <f>IF(A1002="","",IF(B1001="",ROW()-3-COUNTBLANK($B$4:$B1001),B1001+1))</f>
        <v>999</v>
      </c>
      <c r="C1002" s="239" t="str">
        <f t="shared" si="639"/>
        <v>S</v>
      </c>
      <c r="D1002" s="240"/>
      <c r="E1002" s="241" t="str">
        <f>IF(D1002="","",COUNTIF($D$4:D1002,D1002))</f>
        <v/>
      </c>
      <c r="F1002" s="310" t="str">
        <f>IF(D1002="","",VLOOKUP(D1002,'様式A-2'!$B$10:$E$434,4,0))</f>
        <v/>
      </c>
      <c r="G1002" s="241"/>
      <c r="H1002" s="241"/>
      <c r="I1002" s="241"/>
      <c r="J1002" s="241"/>
      <c r="K1002" s="241"/>
      <c r="L1002" s="346"/>
      <c r="M1002" s="346"/>
      <c r="N1002" s="346"/>
      <c r="O1002" s="346"/>
      <c r="P1002" s="388"/>
      <c r="Q1002" s="242">
        <f t="shared" si="640"/>
        <v>0</v>
      </c>
      <c r="R1002" s="243">
        <f t="shared" si="641"/>
        <v>0</v>
      </c>
      <c r="S1002" s="243" t="str">
        <f t="shared" si="642"/>
        <v/>
      </c>
      <c r="T1002" s="241"/>
      <c r="U1002" s="241" t="str">
        <f t="shared" si="643"/>
        <v/>
      </c>
      <c r="V1002" s="241" t="str">
        <f t="shared" si="677"/>
        <v/>
      </c>
      <c r="W1002" s="241"/>
      <c r="X1002" s="241"/>
      <c r="Y1002" s="241" t="str">
        <f t="shared" si="644"/>
        <v/>
      </c>
      <c r="Z1002" s="241" t="str">
        <f t="shared" si="645"/>
        <v/>
      </c>
      <c r="AA1002" s="241" t="str">
        <f t="shared" si="636"/>
        <v/>
      </c>
      <c r="AB1002" s="241" t="str">
        <f t="shared" si="646"/>
        <v/>
      </c>
      <c r="AC1002" s="241" t="str">
        <f t="shared" si="647"/>
        <v/>
      </c>
      <c r="AD1002" s="241" t="str">
        <f t="shared" si="648"/>
        <v/>
      </c>
      <c r="AE1002" s="241" t="str">
        <f t="shared" si="637"/>
        <v/>
      </c>
      <c r="AF1002" s="241" t="str">
        <f t="shared" si="638"/>
        <v/>
      </c>
      <c r="AG1002" s="241"/>
      <c r="AH1002" s="242" t="str">
        <f t="shared" si="676"/>
        <v/>
      </c>
      <c r="AI1002" s="242" t="str">
        <f t="shared" ref="AI1002:AI1003" si="678">IF(T1002="新たに発生","－","")</f>
        <v/>
      </c>
      <c r="BG1002" s="245">
        <f t="shared" si="650"/>
        <v>0</v>
      </c>
      <c r="BH1002" s="242">
        <f t="shared" si="651"/>
        <v>0</v>
      </c>
      <c r="BI1002" s="242">
        <f t="shared" si="652"/>
        <v>0</v>
      </c>
      <c r="BJ1002" s="242">
        <f t="shared" si="653"/>
        <v>0</v>
      </c>
      <c r="BK1002" s="351">
        <f t="shared" si="654"/>
        <v>0</v>
      </c>
      <c r="BL1002" s="246">
        <f t="shared" si="655"/>
        <v>0</v>
      </c>
      <c r="BM1002" s="243">
        <f t="shared" si="656"/>
        <v>0</v>
      </c>
      <c r="BN1002" s="243">
        <f t="shared" si="657"/>
        <v>0</v>
      </c>
      <c r="BO1002" s="247">
        <f t="shared" si="658"/>
        <v>0</v>
      </c>
      <c r="BP1002" s="248">
        <f t="shared" si="659"/>
        <v>0</v>
      </c>
      <c r="BQ1002" s="243">
        <f t="shared" si="660"/>
        <v>0</v>
      </c>
      <c r="BR1002" s="243">
        <f t="shared" si="661"/>
        <v>0</v>
      </c>
      <c r="BS1002" s="249">
        <f t="shared" si="662"/>
        <v>0</v>
      </c>
      <c r="BT1002" s="255" t="str">
        <f t="shared" si="675"/>
        <v/>
      </c>
      <c r="BU1002" s="350">
        <f t="shared" si="663"/>
        <v>0</v>
      </c>
      <c r="BV1002" s="350">
        <f t="shared" si="664"/>
        <v>0</v>
      </c>
      <c r="BW1002" s="350">
        <f t="shared" si="665"/>
        <v>0</v>
      </c>
      <c r="BX1002" s="353">
        <f t="shared" si="666"/>
        <v>0</v>
      </c>
      <c r="BY1002" s="246">
        <f t="shared" si="667"/>
        <v>0</v>
      </c>
      <c r="BZ1002" s="243">
        <f t="shared" si="668"/>
        <v>0</v>
      </c>
      <c r="CA1002" s="243">
        <f t="shared" si="669"/>
        <v>0</v>
      </c>
      <c r="CB1002" s="247">
        <f t="shared" si="670"/>
        <v>0</v>
      </c>
      <c r="CC1002" s="246">
        <f t="shared" si="671"/>
        <v>0</v>
      </c>
      <c r="CD1002" s="243">
        <f t="shared" si="672"/>
        <v>0</v>
      </c>
      <c r="CE1002" s="243">
        <f t="shared" si="673"/>
        <v>0</v>
      </c>
      <c r="CF1002" s="243">
        <f t="shared" si="674"/>
        <v>0</v>
      </c>
    </row>
    <row r="1003" spans="1:84" ht="20.100000000000001" customHeight="1" x14ac:dyDescent="0.15">
      <c r="A1003" s="252">
        <f>IF(A1002="",ROW()-3-COUNTBLANK($A$4:$A1002),A1002+1)</f>
        <v>1000</v>
      </c>
      <c r="B1003" s="253">
        <f>IF(A1003="","",IF(B1002="",ROW()-3-COUNTBLANK($B$4:$B1002),B1002+1))</f>
        <v>1000</v>
      </c>
      <c r="C1003" s="239" t="str">
        <f t="shared" si="639"/>
        <v>S</v>
      </c>
      <c r="D1003" s="240"/>
      <c r="E1003" s="241" t="str">
        <f>IF(D1003="","",COUNTIF($D$4:D1003,D1003))</f>
        <v/>
      </c>
      <c r="F1003" s="310" t="str">
        <f>IF(D1003="","",VLOOKUP(D1003,'様式A-2'!$B$10:$E$434,4,0))</f>
        <v/>
      </c>
      <c r="G1003" s="241"/>
      <c r="H1003" s="241"/>
      <c r="I1003" s="241"/>
      <c r="J1003" s="241"/>
      <c r="K1003" s="241"/>
      <c r="L1003" s="346"/>
      <c r="M1003" s="346"/>
      <c r="N1003" s="346"/>
      <c r="O1003" s="346"/>
      <c r="P1003" s="388"/>
      <c r="Q1003" s="242">
        <f t="shared" si="640"/>
        <v>0</v>
      </c>
      <c r="R1003" s="243">
        <f t="shared" si="641"/>
        <v>0</v>
      </c>
      <c r="S1003" s="243" t="str">
        <f t="shared" si="642"/>
        <v/>
      </c>
      <c r="T1003" s="241"/>
      <c r="U1003" s="241" t="str">
        <f t="shared" si="643"/>
        <v/>
      </c>
      <c r="V1003" s="241" t="str">
        <f t="shared" si="677"/>
        <v/>
      </c>
      <c r="W1003" s="241"/>
      <c r="X1003" s="241"/>
      <c r="Y1003" s="241" t="str">
        <f t="shared" si="644"/>
        <v/>
      </c>
      <c r="Z1003" s="241" t="str">
        <f t="shared" si="645"/>
        <v/>
      </c>
      <c r="AA1003" s="241" t="str">
        <f t="shared" si="636"/>
        <v/>
      </c>
      <c r="AB1003" s="241" t="str">
        <f t="shared" si="646"/>
        <v/>
      </c>
      <c r="AC1003" s="241" t="str">
        <f t="shared" si="647"/>
        <v/>
      </c>
      <c r="AD1003" s="241" t="str">
        <f t="shared" si="648"/>
        <v/>
      </c>
      <c r="AE1003" s="241" t="str">
        <f t="shared" si="637"/>
        <v/>
      </c>
      <c r="AF1003" s="241" t="str">
        <f t="shared" si="638"/>
        <v/>
      </c>
      <c r="AG1003" s="241"/>
      <c r="AH1003" s="242" t="str">
        <f t="shared" si="676"/>
        <v/>
      </c>
      <c r="AI1003" s="242" t="str">
        <f t="shared" si="678"/>
        <v/>
      </c>
      <c r="BG1003" s="245">
        <f t="shared" si="650"/>
        <v>0</v>
      </c>
      <c r="BH1003" s="242">
        <f t="shared" si="651"/>
        <v>0</v>
      </c>
      <c r="BI1003" s="242">
        <f t="shared" si="652"/>
        <v>0</v>
      </c>
      <c r="BJ1003" s="242">
        <f t="shared" si="653"/>
        <v>0</v>
      </c>
      <c r="BK1003" s="351">
        <f t="shared" si="654"/>
        <v>0</v>
      </c>
      <c r="BL1003" s="246">
        <f t="shared" si="655"/>
        <v>0</v>
      </c>
      <c r="BM1003" s="243">
        <f t="shared" si="656"/>
        <v>0</v>
      </c>
      <c r="BN1003" s="243">
        <f t="shared" si="657"/>
        <v>0</v>
      </c>
      <c r="BO1003" s="247">
        <f t="shared" si="658"/>
        <v>0</v>
      </c>
      <c r="BP1003" s="248">
        <f t="shared" si="659"/>
        <v>0</v>
      </c>
      <c r="BQ1003" s="243">
        <f t="shared" si="660"/>
        <v>0</v>
      </c>
      <c r="BR1003" s="243">
        <f t="shared" si="661"/>
        <v>0</v>
      </c>
      <c r="BS1003" s="249">
        <f t="shared" si="662"/>
        <v>0</v>
      </c>
      <c r="BT1003" s="259">
        <f t="shared" si="675"/>
        <v>0</v>
      </c>
      <c r="BU1003" s="350">
        <f t="shared" si="663"/>
        <v>0</v>
      </c>
      <c r="BV1003" s="350">
        <f t="shared" si="664"/>
        <v>0</v>
      </c>
      <c r="BW1003" s="350">
        <f t="shared" si="665"/>
        <v>0</v>
      </c>
      <c r="BX1003" s="353">
        <f t="shared" si="666"/>
        <v>0</v>
      </c>
      <c r="BY1003" s="246">
        <f t="shared" si="667"/>
        <v>0</v>
      </c>
      <c r="BZ1003" s="243">
        <f t="shared" si="668"/>
        <v>0</v>
      </c>
      <c r="CA1003" s="243">
        <f t="shared" si="669"/>
        <v>0</v>
      </c>
      <c r="CB1003" s="247">
        <f t="shared" si="670"/>
        <v>0</v>
      </c>
      <c r="CC1003" s="246">
        <f t="shared" si="671"/>
        <v>0</v>
      </c>
      <c r="CD1003" s="243">
        <f t="shared" si="672"/>
        <v>0</v>
      </c>
      <c r="CE1003" s="243">
        <f t="shared" si="673"/>
        <v>0</v>
      </c>
      <c r="CF1003" s="243">
        <f t="shared" si="674"/>
        <v>0</v>
      </c>
    </row>
    <row r="1004" spans="1:84" ht="20.100000000000001" customHeight="1" x14ac:dyDescent="0.15">
      <c r="J1004" s="241"/>
      <c r="BG1004" s="251" t="s">
        <v>850</v>
      </c>
      <c r="BH1004" s="251">
        <f>COUNTIF(BH4:BH1003,1)</f>
        <v>0</v>
      </c>
      <c r="BI1004" s="251">
        <f t="shared" ref="BI1004:BK1004" si="679">COUNTIF(BI4:BI1003,1)</f>
        <v>0</v>
      </c>
      <c r="BJ1004" s="251">
        <f t="shared" si="679"/>
        <v>0</v>
      </c>
      <c r="BK1004" s="251">
        <f t="shared" si="679"/>
        <v>0</v>
      </c>
      <c r="BL1004" s="341"/>
      <c r="BM1004" s="341"/>
      <c r="BN1004" s="341"/>
      <c r="BO1004" s="341"/>
      <c r="BP1004" s="341"/>
      <c r="BQ1004" s="341"/>
      <c r="BR1004" s="341"/>
      <c r="BS1004" s="341"/>
    </row>
  </sheetData>
  <autoFilter ref="G3:AI3"/>
  <dataConsolidate/>
  <mergeCells count="19">
    <mergeCell ref="CW3:CW4"/>
    <mergeCell ref="BP2:BS2"/>
    <mergeCell ref="AF1:AF2"/>
    <mergeCell ref="AH1:AH2"/>
    <mergeCell ref="AI1:AI2"/>
    <mergeCell ref="CR2:CV2"/>
    <mergeCell ref="BU2:BX2"/>
    <mergeCell ref="G1:H1"/>
    <mergeCell ref="I1:T1"/>
    <mergeCell ref="U1:V1"/>
    <mergeCell ref="W1:AB1"/>
    <mergeCell ref="AC1:AD1"/>
    <mergeCell ref="L2:Q2"/>
    <mergeCell ref="BH2:BK2"/>
    <mergeCell ref="BL2:BO2"/>
    <mergeCell ref="CH2:CL2"/>
    <mergeCell ref="CM2:CQ2"/>
    <mergeCell ref="BY2:CB2"/>
    <mergeCell ref="CC2:CF2"/>
  </mergeCells>
  <phoneticPr fontId="8"/>
  <dataValidations count="4">
    <dataValidation type="list" errorStyle="warning" allowBlank="1" showInputMessage="1" showErrorMessage="1" sqref="H171:H177 H272:H622 H180:H270 H624:H1003 H4:H169">
      <formula1>INDIRECT(G4)</formula1>
    </dataValidation>
    <dataValidation type="list" allowBlank="1" showInputMessage="1" showErrorMessage="1" sqref="H170 H178:H179 H271 H623">
      <formula1>INDIRECT(G170)</formula1>
    </dataValidation>
    <dataValidation type="list" errorStyle="information" allowBlank="1" showInputMessage="1" showErrorMessage="1" sqref="J15 J21 J23:J27 J31:K31 K1:K30 K32:K1048576">
      <formula1>INDIRECT(H1)</formula1>
    </dataValidation>
    <dataValidation type="list" errorStyle="information" allowBlank="1" showInputMessage="1" showErrorMessage="1" sqref="J22 J16:J20 J4:J14 J32:J1004 J28:J30">
      <formula1>INDIRECT(I4)</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14:formula1>
            <xm:f>'(参考)リスト'!$B$16:$B$20</xm:f>
          </x14:formula1>
          <xm:sqref>G4:G1003</xm:sqref>
        </x14:dataValidation>
        <x14:dataValidation type="list" errorStyle="information" allowBlank="1" showInputMessage="1" showErrorMessage="1">
          <x14:formula1>
            <xm:f>'(参考)リスト'!$D$16:$D$19</xm:f>
          </x14:formula1>
          <xm:sqref>I4:I1003</xm:sqref>
        </x14:dataValidation>
        <x14:dataValidation type="list" allowBlank="1" showInputMessage="1">
          <x14:formula1>
            <xm:f>'(参考)リスト'!$S$27:$S$33</xm:f>
          </x14:formula1>
          <xm:sqref>T4:T1003</xm:sqref>
        </x14:dataValidation>
        <x14:dataValidation type="list" allowBlank="1" showInputMessage="1">
          <x14:formula1>
            <xm:f>'(参考)リスト'!$L$16:$L$20</xm:f>
          </x14:formula1>
          <xm:sqref>W4:W20 W23:W28</xm:sqref>
        </x14:dataValidation>
        <x14:dataValidation type="list" allowBlank="1" showInputMessage="1">
          <x14:formula1>
            <xm:f>'(参考)リスト'!$F$16:$F$21</xm:f>
          </x14:formula1>
          <xm:sqref>W21:W22 W29:W1003 X4:X1003</xm:sqref>
        </x14:dataValidation>
        <x14:dataValidation type="list" allowBlank="1" showInputMessage="1">
          <x14:formula1>
            <xm:f>'(参考)リスト'!$U$27:$U$35</xm:f>
          </x14:formula1>
          <xm:sqref>U4:U1003</xm:sqref>
        </x14:dataValidation>
        <x14:dataValidation type="list" allowBlank="1" showInputMessage="1">
          <x14:formula1>
            <xm:f>'(参考)リスト'!$W$27:$W$35</xm:f>
          </x14:formula1>
          <xm:sqref>P4:P1003</xm:sqref>
        </x14:dataValidation>
        <x14:dataValidation type="list" allowBlank="1" showInputMessage="1">
          <x14:formula1>
            <xm:f>'(参考)リスト'!$Z$27:$Z$42</xm:f>
          </x14:formula1>
          <xm:sqref>AG4:AG1003</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tabColor rgb="FF00B0F0"/>
  </sheetPr>
  <dimension ref="A1:P1002"/>
  <sheetViews>
    <sheetView zoomScale="80" zoomScaleNormal="80" workbookViewId="0">
      <selection activeCell="H11" sqref="H11"/>
    </sheetView>
  </sheetViews>
  <sheetFormatPr defaultRowHeight="12" x14ac:dyDescent="0.15"/>
  <cols>
    <col min="1" max="3" width="6.625" style="251" customWidth="1"/>
    <col min="4" max="5" width="9" style="251"/>
    <col min="6" max="6" width="10.625" style="251" customWidth="1"/>
    <col min="7" max="7" width="12.625" style="251" customWidth="1"/>
    <col min="8" max="8" width="20.625" style="251" customWidth="1"/>
    <col min="9" max="9" width="16.625" style="251" customWidth="1"/>
    <col min="10" max="10" width="11.75" style="251" customWidth="1"/>
    <col min="11" max="13" width="9" style="251"/>
    <col min="14" max="14" width="18.625" style="251" customWidth="1"/>
    <col min="15" max="15" width="17.875" style="251" customWidth="1"/>
    <col min="16" max="16" width="13" style="251" customWidth="1"/>
    <col min="17" max="16384" width="9" style="251"/>
  </cols>
  <sheetData>
    <row r="1" spans="1:16" s="186" customFormat="1" ht="30" customHeight="1" x14ac:dyDescent="0.15">
      <c r="A1" s="1144" t="s">
        <v>797</v>
      </c>
      <c r="B1" s="1146" t="s">
        <v>798</v>
      </c>
      <c r="C1" s="295" t="s">
        <v>581</v>
      </c>
      <c r="D1" s="296" t="s">
        <v>799</v>
      </c>
      <c r="E1" s="198" t="s">
        <v>800</v>
      </c>
      <c r="F1" s="1150" t="s">
        <v>801</v>
      </c>
      <c r="G1" s="1152"/>
      <c r="H1" s="1151"/>
      <c r="I1" s="1148" t="s">
        <v>802</v>
      </c>
      <c r="J1" s="1149"/>
      <c r="K1" s="1148" t="s">
        <v>803</v>
      </c>
      <c r="L1" s="1149"/>
      <c r="M1" s="1150" t="s">
        <v>573</v>
      </c>
      <c r="N1" s="1151"/>
      <c r="O1" s="1142" t="s">
        <v>804</v>
      </c>
      <c r="P1" s="297"/>
    </row>
    <row r="2" spans="1:16" s="186" customFormat="1" ht="21" x14ac:dyDescent="0.15">
      <c r="A2" s="1145"/>
      <c r="B2" s="1147"/>
      <c r="C2" s="298" t="s">
        <v>607</v>
      </c>
      <c r="D2" s="299" t="s">
        <v>607</v>
      </c>
      <c r="E2" s="300"/>
      <c r="F2" s="1150" t="s">
        <v>584</v>
      </c>
      <c r="G2" s="1151"/>
      <c r="H2" s="301" t="s">
        <v>585</v>
      </c>
      <c r="I2" s="302" t="s">
        <v>805</v>
      </c>
      <c r="J2" s="303" t="s">
        <v>806</v>
      </c>
      <c r="K2" s="306" t="s">
        <v>807</v>
      </c>
      <c r="L2" s="304" t="s">
        <v>808</v>
      </c>
      <c r="M2" s="305" t="s">
        <v>596</v>
      </c>
      <c r="N2" s="301" t="s">
        <v>271</v>
      </c>
      <c r="O2" s="1143"/>
      <c r="P2" s="307" t="s">
        <v>575</v>
      </c>
    </row>
    <row r="3" spans="1:16" ht="20.100000000000001" customHeight="1" x14ac:dyDescent="0.15">
      <c r="A3" s="308">
        <v>1</v>
      </c>
      <c r="B3" s="309">
        <f>IF(A3="","",1)</f>
        <v>1</v>
      </c>
      <c r="C3" s="241"/>
      <c r="D3" s="241" t="str">
        <f>IF(C3="","",(COUNTIF($C$3:C3,C3)+100))</f>
        <v/>
      </c>
      <c r="E3" s="310" t="str">
        <f>IF(C3="","",INDEX('様式A-2'!$E$9:$E$4934,MATCH(C3,'様式A-2'!$B$9:$B$434,0)))</f>
        <v/>
      </c>
      <c r="F3" s="310"/>
      <c r="G3" s="241"/>
      <c r="H3" s="241"/>
      <c r="I3" s="241"/>
      <c r="J3" s="311"/>
      <c r="K3" s="241"/>
      <c r="L3" s="241"/>
      <c r="M3" s="241"/>
      <c r="N3" s="241"/>
      <c r="O3" s="241"/>
      <c r="P3" s="242"/>
    </row>
    <row r="4" spans="1:16" ht="20.100000000000001" customHeight="1" x14ac:dyDescent="0.15">
      <c r="A4" s="257">
        <f>IF(A3="",ROW()-2-COUNTBLANK($A$3:$A3),A3+1)</f>
        <v>2</v>
      </c>
      <c r="B4" s="258">
        <f>IF(A4="","",IF(B3="",ROW()-2-COUNTBLANK($B$3:$B3),B3+1))</f>
        <v>2</v>
      </c>
      <c r="C4" s="241"/>
      <c r="D4" s="241" t="str">
        <f>IF(C4="","",(COUNTIF($C$3:C4,C4)+100))</f>
        <v/>
      </c>
      <c r="E4" s="310" t="str">
        <f>IF(C4="","",INDEX('様式A-2'!$E$9:$E$4934,MATCH(C4,'様式A-2'!$B$9:$B$434,0)))</f>
        <v/>
      </c>
      <c r="F4" s="310"/>
      <c r="G4" s="241"/>
      <c r="H4" s="241"/>
      <c r="I4" s="241"/>
      <c r="J4" s="311"/>
      <c r="K4" s="241"/>
      <c r="L4" s="241"/>
      <c r="M4" s="241"/>
      <c r="N4" s="241"/>
      <c r="O4" s="241"/>
      <c r="P4" s="242"/>
    </row>
    <row r="5" spans="1:16" ht="20.100000000000001" customHeight="1" x14ac:dyDescent="0.15">
      <c r="A5" s="257">
        <f>IF(A4="",ROW()-2-COUNTBLANK($A$3:$A4),A4+1)</f>
        <v>3</v>
      </c>
      <c r="B5" s="258">
        <f>IF(A5="","",IF(B4="",ROW()-2-COUNTBLANK($B$3:$B4),B4+1))</f>
        <v>3</v>
      </c>
      <c r="C5" s="241"/>
      <c r="D5" s="241" t="str">
        <f>IF(C5="","",(COUNTIF($C$3:C5,C5)+100))</f>
        <v/>
      </c>
      <c r="E5" s="310" t="str">
        <f>IF(C5="","",INDEX('様式A-2'!$E$9:$E$4934,MATCH(C5,'様式A-2'!$B$9:$B$434,0)))</f>
        <v/>
      </c>
      <c r="F5" s="310"/>
      <c r="G5" s="241"/>
      <c r="H5" s="241"/>
      <c r="I5" s="241"/>
      <c r="J5" s="311"/>
      <c r="K5" s="241"/>
      <c r="L5" s="241"/>
      <c r="M5" s="241"/>
      <c r="N5" s="241"/>
      <c r="O5" s="241"/>
      <c r="P5" s="242"/>
    </row>
    <row r="6" spans="1:16" ht="20.100000000000001" customHeight="1" x14ac:dyDescent="0.15">
      <c r="A6" s="257">
        <f>IF(A5="",ROW()-2-COUNTBLANK($A$3:$A5),A5+1)</f>
        <v>4</v>
      </c>
      <c r="B6" s="258">
        <f>IF(A6="","",IF(B5="",ROW()-2-COUNTBLANK($B$3:$B5),B5+1))</f>
        <v>4</v>
      </c>
      <c r="C6" s="241"/>
      <c r="D6" s="241" t="str">
        <f>IF(C6="","",(COUNTIF($C$3:C6,C6)+100))</f>
        <v/>
      </c>
      <c r="E6" s="310" t="str">
        <f>IF(C6="","",INDEX('様式A-2'!$E$9:$E$4934,MATCH(C6,'様式A-2'!$B$9:$B$434,0)))</f>
        <v/>
      </c>
      <c r="F6" s="310"/>
      <c r="G6" s="241"/>
      <c r="H6" s="241"/>
      <c r="I6" s="241"/>
      <c r="J6" s="311"/>
      <c r="K6" s="241"/>
      <c r="L6" s="241"/>
      <c r="M6" s="241"/>
      <c r="N6" s="241"/>
      <c r="O6" s="241"/>
      <c r="P6" s="242"/>
    </row>
    <row r="7" spans="1:16" ht="20.100000000000001" customHeight="1" x14ac:dyDescent="0.15">
      <c r="A7" s="257">
        <f>IF(A6="",ROW()-2-COUNTBLANK($A$3:$A6),A6+1)</f>
        <v>5</v>
      </c>
      <c r="B7" s="258">
        <f>IF(A7="","",IF(B6="",ROW()-2-COUNTBLANK($B$3:$B6),B6+1))</f>
        <v>5</v>
      </c>
      <c r="C7" s="241"/>
      <c r="D7" s="241" t="str">
        <f>IF(C7="","",(COUNTIF($C$3:C7,C7)+100))</f>
        <v/>
      </c>
      <c r="E7" s="310" t="str">
        <f>IF(C7="","",INDEX('様式A-2'!$E$9:$E$4934,MATCH(C7,'様式A-2'!$B$9:$B$434,0)))</f>
        <v/>
      </c>
      <c r="F7" s="310"/>
      <c r="G7" s="241"/>
      <c r="H7" s="241"/>
      <c r="I7" s="241"/>
      <c r="J7" s="311"/>
      <c r="K7" s="241"/>
      <c r="L7" s="241"/>
      <c r="M7" s="241"/>
      <c r="N7" s="241"/>
      <c r="O7" s="241"/>
      <c r="P7" s="242"/>
    </row>
    <row r="8" spans="1:16" ht="20.100000000000001" customHeight="1" x14ac:dyDescent="0.15">
      <c r="A8" s="257">
        <f>IF(A7="",ROW()-2-COUNTBLANK($A$3:$A7),A7+1)</f>
        <v>6</v>
      </c>
      <c r="B8" s="258">
        <f>IF(A8="","",IF(B7="",ROW()-2-COUNTBLANK($B$3:$B7),B7+1))</f>
        <v>6</v>
      </c>
      <c r="C8" s="241"/>
      <c r="D8" s="241" t="str">
        <f>IF(C8="","",(COUNTIF($C$3:C8,C8)+100))</f>
        <v/>
      </c>
      <c r="E8" s="310" t="str">
        <f>IF(C8="","",INDEX('様式A-2'!$E$9:$E$4934,MATCH(C8,'様式A-2'!$B$9:$B$434,0)))</f>
        <v/>
      </c>
      <c r="F8" s="310"/>
      <c r="G8" s="241"/>
      <c r="H8" s="241"/>
      <c r="I8" s="241"/>
      <c r="J8" s="311"/>
      <c r="K8" s="241"/>
      <c r="L8" s="241"/>
      <c r="M8" s="241"/>
      <c r="N8" s="241"/>
      <c r="O8" s="241"/>
      <c r="P8" s="242"/>
    </row>
    <row r="9" spans="1:16" ht="20.100000000000001" customHeight="1" x14ac:dyDescent="0.15">
      <c r="A9" s="257">
        <f>IF(A8="",ROW()-2-COUNTBLANK($A$3:$A8),A8+1)</f>
        <v>7</v>
      </c>
      <c r="B9" s="258">
        <f>IF(A9="","",IF(B8="",ROW()-2-COUNTBLANK($B$3:$B8),B8+1))</f>
        <v>7</v>
      </c>
      <c r="C9" s="241"/>
      <c r="D9" s="241" t="str">
        <f>IF(C9="","",(COUNTIF($C$3:C9,C9)+100))</f>
        <v/>
      </c>
      <c r="E9" s="310" t="str">
        <f>IF(C9="","",INDEX('様式A-2'!$E$9:$E$4934,MATCH(C9,'様式A-2'!$B$9:$B$434,0)))</f>
        <v/>
      </c>
      <c r="F9" s="310"/>
      <c r="G9" s="241"/>
      <c r="H9" s="241"/>
      <c r="I9" s="241"/>
      <c r="J9" s="311"/>
      <c r="K9" s="241"/>
      <c r="L9" s="241"/>
      <c r="M9" s="241"/>
      <c r="N9" s="241"/>
      <c r="O9" s="241"/>
      <c r="P9" s="242"/>
    </row>
    <row r="10" spans="1:16" ht="20.100000000000001" customHeight="1" x14ac:dyDescent="0.15">
      <c r="A10" s="257">
        <f>IF(A9="",ROW()-2-COUNTBLANK($A$3:$A9),A9+1)</f>
        <v>8</v>
      </c>
      <c r="B10" s="258">
        <f>IF(A10="","",IF(B9="",ROW()-2-COUNTBLANK($B$3:$B9),B9+1))</f>
        <v>8</v>
      </c>
      <c r="C10" s="241"/>
      <c r="D10" s="241" t="str">
        <f>IF(C10="","",(COUNTIF($C$3:C10,C10)+100))</f>
        <v/>
      </c>
      <c r="E10" s="310" t="str">
        <f>IF(C10="","",INDEX('様式A-2'!$E$9:$E$4934,MATCH(C10,'様式A-2'!$B$9:$B$434,0)))</f>
        <v/>
      </c>
      <c r="F10" s="310"/>
      <c r="G10" s="241"/>
      <c r="H10" s="241"/>
      <c r="I10" s="241"/>
      <c r="J10" s="311"/>
      <c r="K10" s="241"/>
      <c r="L10" s="241"/>
      <c r="M10" s="241"/>
      <c r="N10" s="241"/>
      <c r="O10" s="241"/>
      <c r="P10" s="242"/>
    </row>
    <row r="11" spans="1:16" ht="20.100000000000001" customHeight="1" x14ac:dyDescent="0.15">
      <c r="A11" s="257">
        <f>IF(A10="",ROW()-2-COUNTBLANK($A$3:$A10),A10+1)</f>
        <v>9</v>
      </c>
      <c r="B11" s="258">
        <f>IF(A11="","",IF(B10="",ROW()-2-COUNTBLANK($B$3:$B10),B10+1))</f>
        <v>9</v>
      </c>
      <c r="C11" s="241"/>
      <c r="D11" s="241" t="str">
        <f>IF(C11="","",(COUNTIF($C$3:C11,C11)+100))</f>
        <v/>
      </c>
      <c r="E11" s="310" t="str">
        <f>IF(C11="","",INDEX('様式A-2'!$E$9:$E$4934,MATCH(C11,'様式A-2'!$B$9:$B$434,0)))</f>
        <v/>
      </c>
      <c r="F11" s="310"/>
      <c r="G11" s="241"/>
      <c r="H11" s="241"/>
      <c r="I11" s="241"/>
      <c r="J11" s="311"/>
      <c r="K11" s="241"/>
      <c r="L11" s="241"/>
      <c r="M11" s="241"/>
      <c r="N11" s="241"/>
      <c r="O11" s="241"/>
      <c r="P11" s="242"/>
    </row>
    <row r="12" spans="1:16" ht="20.100000000000001" customHeight="1" x14ac:dyDescent="0.15">
      <c r="A12" s="257">
        <f>IF(A11="",ROW()-2-COUNTBLANK($A$3:$A11),A11+1)</f>
        <v>10</v>
      </c>
      <c r="B12" s="258">
        <f>IF(A12="","",IF(B11="",ROW()-2-COUNTBLANK($B$3:$B11),B11+1))</f>
        <v>10</v>
      </c>
      <c r="C12" s="241"/>
      <c r="D12" s="241" t="str">
        <f>IF(C12="","",(COUNTIF($C$3:C12,C12)+100))</f>
        <v/>
      </c>
      <c r="E12" s="310" t="str">
        <f>IF(C12="","",INDEX('様式A-2'!$E$9:$E$4934,MATCH(C12,'様式A-2'!$B$9:$B$434,0)))</f>
        <v/>
      </c>
      <c r="F12" s="310"/>
      <c r="G12" s="241"/>
      <c r="H12" s="241"/>
      <c r="I12" s="241"/>
      <c r="J12" s="311"/>
      <c r="K12" s="241"/>
      <c r="L12" s="241"/>
      <c r="M12" s="241"/>
      <c r="N12" s="241"/>
      <c r="O12" s="241"/>
      <c r="P12" s="242"/>
    </row>
    <row r="13" spans="1:16" ht="20.100000000000001" customHeight="1" x14ac:dyDescent="0.15">
      <c r="A13" s="257">
        <f>IF(A12="",ROW()-2-COUNTBLANK($A$3:$A12),A12+1)</f>
        <v>11</v>
      </c>
      <c r="B13" s="258">
        <f>IF(A13="","",IF(B12="",ROW()-2-COUNTBLANK($B$3:$B12),B12+1))</f>
        <v>11</v>
      </c>
      <c r="C13" s="241"/>
      <c r="D13" s="241" t="str">
        <f>IF(C13="","",(COUNTIF($C$3:C13,C13)+100))</f>
        <v/>
      </c>
      <c r="E13" s="310" t="str">
        <f>IF(C13="","",INDEX('様式A-2'!$E$9:$E$4934,MATCH(C13,'様式A-2'!$B$9:$B$434,0)))</f>
        <v/>
      </c>
      <c r="F13" s="310"/>
      <c r="G13" s="241"/>
      <c r="H13" s="241"/>
      <c r="I13" s="241"/>
      <c r="J13" s="311"/>
      <c r="K13" s="241"/>
      <c r="L13" s="241"/>
      <c r="M13" s="241"/>
      <c r="N13" s="241"/>
      <c r="O13" s="241"/>
      <c r="P13" s="242"/>
    </row>
    <row r="14" spans="1:16" ht="20.100000000000001" customHeight="1" x14ac:dyDescent="0.15">
      <c r="A14" s="257">
        <f>IF(A13="",ROW()-2-COUNTBLANK($A$3:$A13),A13+1)</f>
        <v>12</v>
      </c>
      <c r="B14" s="258">
        <f>IF(A14="","",IF(B13="",ROW()-2-COUNTBLANK($B$3:$B13),B13+1))</f>
        <v>12</v>
      </c>
      <c r="C14" s="241"/>
      <c r="D14" s="241" t="str">
        <f>IF(C14="","",(COUNTIF($C$3:C14,C14)+100))</f>
        <v/>
      </c>
      <c r="E14" s="310" t="str">
        <f>IF(C14="","",INDEX('様式A-2'!$E$9:$E$4934,MATCH(C14,'様式A-2'!$B$9:$B$434,0)))</f>
        <v/>
      </c>
      <c r="F14" s="310"/>
      <c r="G14" s="241"/>
      <c r="H14" s="241"/>
      <c r="I14" s="241"/>
      <c r="J14" s="311"/>
      <c r="K14" s="241"/>
      <c r="L14" s="241"/>
      <c r="M14" s="241"/>
      <c r="N14" s="241"/>
      <c r="O14" s="241"/>
      <c r="P14" s="242"/>
    </row>
    <row r="15" spans="1:16" ht="20.100000000000001" customHeight="1" x14ac:dyDescent="0.15">
      <c r="A15" s="257">
        <f>IF(A14="",ROW()-2-COUNTBLANK($A$3:$A14),A14+1)</f>
        <v>13</v>
      </c>
      <c r="B15" s="258">
        <f>IF(A15="","",IF(B14="",ROW()-2-COUNTBLANK($B$3:$B14),B14+1))</f>
        <v>13</v>
      </c>
      <c r="C15" s="241"/>
      <c r="D15" s="241" t="str">
        <f>IF(C15="","",(COUNTIF($C$3:C15,C15)+100))</f>
        <v/>
      </c>
      <c r="E15" s="310" t="str">
        <f>IF(C15="","",INDEX('様式A-2'!$E$9:$E$4934,MATCH(C15,'様式A-2'!$B$9:$B$434,0)))</f>
        <v/>
      </c>
      <c r="F15" s="310"/>
      <c r="G15" s="241"/>
      <c r="H15" s="241"/>
      <c r="I15" s="241"/>
      <c r="J15" s="311"/>
      <c r="K15" s="241"/>
      <c r="L15" s="241"/>
      <c r="M15" s="241"/>
      <c r="N15" s="241"/>
      <c r="O15" s="241"/>
      <c r="P15" s="242"/>
    </row>
    <row r="16" spans="1:16" ht="20.100000000000001" customHeight="1" x14ac:dyDescent="0.15">
      <c r="A16" s="257">
        <f>IF(A15="",ROW()-2-COUNTBLANK($A$3:$A15),A15+1)</f>
        <v>14</v>
      </c>
      <c r="B16" s="258">
        <f>IF(A16="","",IF(B15="",ROW()-2-COUNTBLANK($B$3:$B15),B15+1))</f>
        <v>14</v>
      </c>
      <c r="C16" s="241"/>
      <c r="D16" s="241" t="str">
        <f>IF(C16="","",(COUNTIF($C$3:C16,C16)+100))</f>
        <v/>
      </c>
      <c r="E16" s="310" t="str">
        <f>IF(C16="","",INDEX('様式A-2'!$E$9:$E$4934,MATCH(C16,'様式A-2'!$B$9:$B$434,0)))</f>
        <v/>
      </c>
      <c r="F16" s="310"/>
      <c r="G16" s="241"/>
      <c r="H16" s="241"/>
      <c r="I16" s="241"/>
      <c r="J16" s="311"/>
      <c r="K16" s="241"/>
      <c r="L16" s="241"/>
      <c r="M16" s="241"/>
      <c r="N16" s="241"/>
      <c r="O16" s="241"/>
      <c r="P16" s="242"/>
    </row>
    <row r="17" spans="1:16" ht="20.100000000000001" customHeight="1" x14ac:dyDescent="0.15">
      <c r="A17" s="257">
        <f>IF(A16="",ROW()-2-COUNTBLANK($A$3:$A16),A16+1)</f>
        <v>15</v>
      </c>
      <c r="B17" s="258">
        <f>IF(A17="","",IF(B16="",ROW()-2-COUNTBLANK($B$3:$B16),B16+1))</f>
        <v>15</v>
      </c>
      <c r="C17" s="241"/>
      <c r="D17" s="241" t="str">
        <f>IF(C17="","",(COUNTIF($C$3:C17,C17)+100))</f>
        <v/>
      </c>
      <c r="E17" s="310" t="str">
        <f>IF(C17="","",INDEX('様式A-2'!$E$9:$E$4934,MATCH(C17,'様式A-2'!$B$9:$B$434,0)))</f>
        <v/>
      </c>
      <c r="F17" s="310"/>
      <c r="G17" s="241"/>
      <c r="H17" s="241"/>
      <c r="I17" s="241"/>
      <c r="J17" s="311"/>
      <c r="K17" s="241"/>
      <c r="L17" s="241"/>
      <c r="M17" s="241"/>
      <c r="N17" s="241"/>
      <c r="O17" s="241"/>
      <c r="P17" s="242"/>
    </row>
    <row r="18" spans="1:16" ht="20.100000000000001" customHeight="1" x14ac:dyDescent="0.15">
      <c r="A18" s="257">
        <f>IF(A17="",ROW()-2-COUNTBLANK($A$3:$A17),A17+1)</f>
        <v>16</v>
      </c>
      <c r="B18" s="258">
        <f>IF(A18="","",IF(B17="",ROW()-2-COUNTBLANK($B$3:$B17),B17+1))</f>
        <v>16</v>
      </c>
      <c r="C18" s="241"/>
      <c r="D18" s="241" t="str">
        <f>IF(C18="","",(COUNTIF($C$3:C18,C18)+100))</f>
        <v/>
      </c>
      <c r="E18" s="310" t="str">
        <f>IF(C18="","",INDEX('様式A-2'!$E$9:$E$4934,MATCH(C18,'様式A-2'!$B$9:$B$434,0)))</f>
        <v/>
      </c>
      <c r="F18" s="310"/>
      <c r="G18" s="241"/>
      <c r="H18" s="241"/>
      <c r="I18" s="241"/>
      <c r="J18" s="311"/>
      <c r="K18" s="241"/>
      <c r="L18" s="241"/>
      <c r="M18" s="241"/>
      <c r="N18" s="241"/>
      <c r="O18" s="241"/>
      <c r="P18" s="242"/>
    </row>
    <row r="19" spans="1:16" ht="20.100000000000001" customHeight="1" x14ac:dyDescent="0.15">
      <c r="A19" s="257">
        <f>IF(A18="",ROW()-2-COUNTBLANK($A$3:$A18),A18+1)</f>
        <v>17</v>
      </c>
      <c r="B19" s="258">
        <f>IF(A19="","",IF(B18="",ROW()-2-COUNTBLANK($B$3:$B18),B18+1))</f>
        <v>17</v>
      </c>
      <c r="C19" s="241"/>
      <c r="D19" s="241" t="str">
        <f>IF(C19="","",(COUNTIF($C$3:C19,C19)+100))</f>
        <v/>
      </c>
      <c r="E19" s="310" t="str">
        <f>IF(C19="","",INDEX('様式A-2'!$E$9:$E$4934,MATCH(C19,'様式A-2'!$B$9:$B$434,0)))</f>
        <v/>
      </c>
      <c r="F19" s="310"/>
      <c r="G19" s="241"/>
      <c r="H19" s="241"/>
      <c r="I19" s="241"/>
      <c r="J19" s="311"/>
      <c r="K19" s="241"/>
      <c r="L19" s="241"/>
      <c r="M19" s="241"/>
      <c r="N19" s="241"/>
      <c r="O19" s="241"/>
      <c r="P19" s="242"/>
    </row>
    <row r="20" spans="1:16" ht="20.100000000000001" customHeight="1" x14ac:dyDescent="0.15">
      <c r="A20" s="257">
        <f>IF(A19="",ROW()-2-COUNTBLANK($A$3:$A19),A19+1)</f>
        <v>18</v>
      </c>
      <c r="B20" s="258">
        <f>IF(A20="","",IF(B19="",ROW()-2-COUNTBLANK($B$3:$B19),B19+1))</f>
        <v>18</v>
      </c>
      <c r="C20" s="241"/>
      <c r="D20" s="241" t="str">
        <f>IF(C20="","",(COUNTIF($C$3:C20,C20)+100))</f>
        <v/>
      </c>
      <c r="E20" s="310" t="str">
        <f>IF(C20="","",INDEX('様式A-2'!$E$9:$E$4934,MATCH(C20,'様式A-2'!$B$9:$B$434,0)))</f>
        <v/>
      </c>
      <c r="F20" s="310"/>
      <c r="G20" s="241"/>
      <c r="H20" s="241"/>
      <c r="I20" s="241"/>
      <c r="J20" s="311"/>
      <c r="K20" s="241"/>
      <c r="L20" s="241"/>
      <c r="M20" s="241"/>
      <c r="N20" s="241"/>
      <c r="O20" s="241"/>
      <c r="P20" s="242"/>
    </row>
    <row r="21" spans="1:16" ht="20.100000000000001" customHeight="1" x14ac:dyDescent="0.15">
      <c r="A21" s="257">
        <f>IF(A20="",ROW()-2-COUNTBLANK($A$3:$A20),A20+1)</f>
        <v>19</v>
      </c>
      <c r="B21" s="258">
        <f>IF(A21="","",IF(B20="",ROW()-2-COUNTBLANK($B$3:$B20),B20+1))</f>
        <v>19</v>
      </c>
      <c r="C21" s="241"/>
      <c r="D21" s="241" t="str">
        <f>IF(C21="","",(COUNTIF($C$3:C21,C21)+100))</f>
        <v/>
      </c>
      <c r="E21" s="310" t="str">
        <f>IF(C21="","",INDEX('様式A-2'!$E$9:$E$4934,MATCH(C21,'様式A-2'!$B$9:$B$434,0)))</f>
        <v/>
      </c>
      <c r="F21" s="310"/>
      <c r="G21" s="241"/>
      <c r="H21" s="241"/>
      <c r="I21" s="241"/>
      <c r="J21" s="311"/>
      <c r="K21" s="241"/>
      <c r="L21" s="241"/>
      <c r="M21" s="241"/>
      <c r="N21" s="241"/>
      <c r="O21" s="241"/>
      <c r="P21" s="242"/>
    </row>
    <row r="22" spans="1:16" ht="20.100000000000001" customHeight="1" x14ac:dyDescent="0.15">
      <c r="A22" s="257">
        <f>IF(A21="",ROW()-2-COUNTBLANK($A$3:$A21),A21+1)</f>
        <v>20</v>
      </c>
      <c r="B22" s="258">
        <f>IF(A22="","",IF(B21="",ROW()-2-COUNTBLANK($B$3:$B21),B21+1))</f>
        <v>20</v>
      </c>
      <c r="C22" s="241"/>
      <c r="D22" s="241" t="str">
        <f>IF(C22="","",(COUNTIF($C$3:C22,C22)+100))</f>
        <v/>
      </c>
      <c r="E22" s="310" t="str">
        <f>IF(C22="","",INDEX('様式A-2'!$E$9:$E$4934,MATCH(C22,'様式A-2'!$B$9:$B$434,0)))</f>
        <v/>
      </c>
      <c r="F22" s="310"/>
      <c r="G22" s="241"/>
      <c r="H22" s="241"/>
      <c r="I22" s="241"/>
      <c r="J22" s="311"/>
      <c r="K22" s="241"/>
      <c r="L22" s="241"/>
      <c r="M22" s="241"/>
      <c r="N22" s="241"/>
      <c r="O22" s="241"/>
      <c r="P22" s="242"/>
    </row>
    <row r="23" spans="1:16" ht="20.100000000000001" customHeight="1" x14ac:dyDescent="0.15">
      <c r="A23" s="257">
        <f>IF(A22="",ROW()-2-COUNTBLANK($A$3:$A22),A22+1)</f>
        <v>21</v>
      </c>
      <c r="B23" s="258">
        <f>IF(A23="","",IF(B22="",ROW()-2-COUNTBLANK($B$3:$B22),B22+1))</f>
        <v>21</v>
      </c>
      <c r="C23" s="241"/>
      <c r="D23" s="241" t="str">
        <f>IF(C23="","",(COUNTIF($C$3:C23,C23)+100))</f>
        <v/>
      </c>
      <c r="E23" s="310" t="str">
        <f>IF(C23="","",INDEX('様式A-2'!$E$9:$E$4934,MATCH(C23,'様式A-2'!$B$9:$B$434,0)))</f>
        <v/>
      </c>
      <c r="F23" s="310"/>
      <c r="G23" s="241"/>
      <c r="H23" s="241"/>
      <c r="I23" s="241"/>
      <c r="J23" s="311"/>
      <c r="K23" s="241"/>
      <c r="L23" s="241"/>
      <c r="M23" s="241"/>
      <c r="N23" s="241"/>
      <c r="O23" s="241"/>
      <c r="P23" s="242"/>
    </row>
    <row r="24" spans="1:16" ht="20.100000000000001" customHeight="1" x14ac:dyDescent="0.15">
      <c r="A24" s="257">
        <f>IF(A23="",ROW()-2-COUNTBLANK($A$3:$A23),A23+1)</f>
        <v>22</v>
      </c>
      <c r="B24" s="258">
        <f>IF(A24="","",IF(B23="",ROW()-2-COUNTBLANK($B$3:$B23),B23+1))</f>
        <v>22</v>
      </c>
      <c r="C24" s="241"/>
      <c r="D24" s="241" t="str">
        <f>IF(C24="","",(COUNTIF($C$3:C24,C24)+100))</f>
        <v/>
      </c>
      <c r="E24" s="310" t="str">
        <f>IF(C24="","",INDEX('様式A-2'!$E$9:$E$4934,MATCH(C24,'様式A-2'!$B$9:$B$434,0)))</f>
        <v/>
      </c>
      <c r="F24" s="310"/>
      <c r="G24" s="241"/>
      <c r="H24" s="241"/>
      <c r="I24" s="241"/>
      <c r="J24" s="311"/>
      <c r="K24" s="241"/>
      <c r="L24" s="241"/>
      <c r="M24" s="241"/>
      <c r="N24" s="241"/>
      <c r="O24" s="241"/>
      <c r="P24" s="242"/>
    </row>
    <row r="25" spans="1:16" ht="20.100000000000001" customHeight="1" x14ac:dyDescent="0.15">
      <c r="A25" s="257">
        <f>IF(A24="",ROW()-2-COUNTBLANK($A$3:$A24),A24+1)</f>
        <v>23</v>
      </c>
      <c r="B25" s="258">
        <f>IF(A25="","",IF(B24="",ROW()-2-COUNTBLANK($B$3:$B24),B24+1))</f>
        <v>23</v>
      </c>
      <c r="C25" s="241"/>
      <c r="D25" s="241" t="str">
        <f>IF(C25="","",(COUNTIF($C$3:C25,C25)+100))</f>
        <v/>
      </c>
      <c r="E25" s="310" t="str">
        <f>IF(C25="","",INDEX('様式A-2'!$E$9:$E$4934,MATCH(C25,'様式A-2'!$B$9:$B$434,0)))</f>
        <v/>
      </c>
      <c r="F25" s="310"/>
      <c r="G25" s="241"/>
      <c r="H25" s="241"/>
      <c r="I25" s="241"/>
      <c r="J25" s="311"/>
      <c r="K25" s="241"/>
      <c r="L25" s="241"/>
      <c r="M25" s="241"/>
      <c r="N25" s="241"/>
      <c r="O25" s="241"/>
      <c r="P25" s="242"/>
    </row>
    <row r="26" spans="1:16" ht="20.100000000000001" customHeight="1" x14ac:dyDescent="0.15">
      <c r="A26" s="257">
        <f>IF(A25="",ROW()-2-COUNTBLANK($A$3:$A25),A25+1)</f>
        <v>24</v>
      </c>
      <c r="B26" s="258">
        <f>IF(A26="","",IF(B25="",ROW()-2-COUNTBLANK($B$3:$B25),B25+1))</f>
        <v>24</v>
      </c>
      <c r="C26" s="241"/>
      <c r="D26" s="241" t="str">
        <f>IF(C26="","",(COUNTIF($C$3:C26,C26)+100))</f>
        <v/>
      </c>
      <c r="E26" s="310" t="str">
        <f>IF(C26="","",INDEX('様式A-2'!$E$9:$E$4934,MATCH(C26,'様式A-2'!$B$9:$B$434,0)))</f>
        <v/>
      </c>
      <c r="F26" s="310"/>
      <c r="G26" s="241"/>
      <c r="H26" s="241"/>
      <c r="I26" s="241"/>
      <c r="J26" s="311"/>
      <c r="K26" s="241"/>
      <c r="L26" s="241"/>
      <c r="M26" s="241"/>
      <c r="N26" s="241"/>
      <c r="O26" s="241"/>
      <c r="P26" s="242"/>
    </row>
    <row r="27" spans="1:16" ht="20.100000000000001" customHeight="1" x14ac:dyDescent="0.15">
      <c r="A27" s="257">
        <f>IF(A26="",ROW()-2-COUNTBLANK($A$3:$A26),A26+1)</f>
        <v>25</v>
      </c>
      <c r="B27" s="258">
        <f>IF(A27="","",IF(B26="",ROW()-2-COUNTBLANK($B$3:$B26),B26+1))</f>
        <v>25</v>
      </c>
      <c r="C27" s="241"/>
      <c r="D27" s="241" t="str">
        <f>IF(C27="","",(COUNTIF($C$3:C27,C27)+100))</f>
        <v/>
      </c>
      <c r="E27" s="310" t="str">
        <f>IF(C27="","",INDEX('様式A-2'!$E$9:$E$4934,MATCH(C27,'様式A-2'!$B$9:$B$434,0)))</f>
        <v/>
      </c>
      <c r="F27" s="310"/>
      <c r="G27" s="241"/>
      <c r="H27" s="241"/>
      <c r="I27" s="241"/>
      <c r="J27" s="311"/>
      <c r="K27" s="241"/>
      <c r="L27" s="241"/>
      <c r="M27" s="241"/>
      <c r="N27" s="241"/>
      <c r="O27" s="241"/>
      <c r="P27" s="242"/>
    </row>
    <row r="28" spans="1:16" ht="20.100000000000001" customHeight="1" x14ac:dyDescent="0.15">
      <c r="A28" s="257">
        <f>IF(A27="",ROW()-2-COUNTBLANK($A$3:$A27),A27+1)</f>
        <v>26</v>
      </c>
      <c r="B28" s="258">
        <f>IF(A28="","",IF(B27="",ROW()-2-COUNTBLANK($B$3:$B27),B27+1))</f>
        <v>26</v>
      </c>
      <c r="C28" s="241"/>
      <c r="D28" s="241" t="str">
        <f>IF(C28="","",(COUNTIF($C$3:C28,C28)+100))</f>
        <v/>
      </c>
      <c r="E28" s="310" t="str">
        <f>IF(C28="","",INDEX('様式A-2'!$E$9:$E$4934,MATCH(C28,'様式A-2'!$B$9:$B$434,0)))</f>
        <v/>
      </c>
      <c r="F28" s="310"/>
      <c r="G28" s="241"/>
      <c r="H28" s="241"/>
      <c r="I28" s="241"/>
      <c r="J28" s="311"/>
      <c r="K28" s="241"/>
      <c r="L28" s="241"/>
      <c r="M28" s="241"/>
      <c r="N28" s="241"/>
      <c r="O28" s="241"/>
      <c r="P28" s="242"/>
    </row>
    <row r="29" spans="1:16" ht="20.100000000000001" customHeight="1" x14ac:dyDescent="0.15">
      <c r="A29" s="257">
        <f>IF(A28="",ROW()-2-COUNTBLANK($A$3:$A28),A28+1)</f>
        <v>27</v>
      </c>
      <c r="B29" s="258">
        <f>IF(A29="","",IF(B28="",ROW()-2-COUNTBLANK($B$3:$B28),B28+1))</f>
        <v>27</v>
      </c>
      <c r="C29" s="241"/>
      <c r="D29" s="241" t="str">
        <f>IF(C29="","",(COUNTIF($C$3:C29,C29)+100))</f>
        <v/>
      </c>
      <c r="E29" s="310" t="str">
        <f>IF(C29="","",INDEX('様式A-2'!$E$9:$E$4934,MATCH(C29,'様式A-2'!$B$9:$B$434,0)))</f>
        <v/>
      </c>
      <c r="F29" s="310"/>
      <c r="G29" s="241"/>
      <c r="H29" s="241"/>
      <c r="I29" s="241"/>
      <c r="J29" s="311"/>
      <c r="K29" s="241"/>
      <c r="L29" s="241"/>
      <c r="M29" s="241"/>
      <c r="N29" s="241"/>
      <c r="O29" s="241"/>
      <c r="P29" s="242"/>
    </row>
    <row r="30" spans="1:16" ht="20.100000000000001" customHeight="1" x14ac:dyDescent="0.15">
      <c r="A30" s="257">
        <f>IF(A29="",ROW()-2-COUNTBLANK($A$3:$A29),A29+1)</f>
        <v>28</v>
      </c>
      <c r="B30" s="258">
        <f>IF(A30="","",IF(B29="",ROW()-2-COUNTBLANK($B$3:$B29),B29+1))</f>
        <v>28</v>
      </c>
      <c r="C30" s="241"/>
      <c r="D30" s="241" t="str">
        <f>IF(C30="","",(COUNTIF($C$3:C30,C30)+100))</f>
        <v/>
      </c>
      <c r="E30" s="310" t="str">
        <f>IF(C30="","",INDEX('様式A-2'!$E$9:$E$4934,MATCH(C30,'様式A-2'!$B$9:$B$434,0)))</f>
        <v/>
      </c>
      <c r="F30" s="310"/>
      <c r="G30" s="241"/>
      <c r="H30" s="241"/>
      <c r="I30" s="241"/>
      <c r="J30" s="311"/>
      <c r="K30" s="241"/>
      <c r="L30" s="241"/>
      <c r="M30" s="241"/>
      <c r="N30" s="241"/>
      <c r="O30" s="241"/>
      <c r="P30" s="242"/>
    </row>
    <row r="31" spans="1:16" ht="20.100000000000001" customHeight="1" x14ac:dyDescent="0.15">
      <c r="A31" s="257">
        <f>IF(A30="",ROW()-2-COUNTBLANK($A$3:$A30),A30+1)</f>
        <v>29</v>
      </c>
      <c r="B31" s="258">
        <f>IF(A31="","",IF(B30="",ROW()-2-COUNTBLANK($B$3:$B30),B30+1))</f>
        <v>29</v>
      </c>
      <c r="C31" s="241"/>
      <c r="D31" s="241" t="str">
        <f>IF(C31="","",(COUNTIF($C$3:C31,C31)+100))</f>
        <v/>
      </c>
      <c r="E31" s="310" t="str">
        <f>IF(C31="","",INDEX('様式A-2'!$E$9:$E$4934,MATCH(C31,'様式A-2'!$B$9:$B$434,0)))</f>
        <v/>
      </c>
      <c r="F31" s="310"/>
      <c r="G31" s="241"/>
      <c r="H31" s="241"/>
      <c r="I31" s="241"/>
      <c r="J31" s="311"/>
      <c r="K31" s="241"/>
      <c r="L31" s="241"/>
      <c r="M31" s="241"/>
      <c r="N31" s="241"/>
      <c r="O31" s="241"/>
      <c r="P31" s="242"/>
    </row>
    <row r="32" spans="1:16" ht="20.100000000000001" customHeight="1" x14ac:dyDescent="0.15">
      <c r="A32" s="257">
        <f>IF(A31="",ROW()-2-COUNTBLANK($A$3:$A31),A31+1)</f>
        <v>30</v>
      </c>
      <c r="B32" s="258">
        <f>IF(A32="","",IF(B31="",ROW()-2-COUNTBLANK($B$3:$B31),B31+1))</f>
        <v>30</v>
      </c>
      <c r="C32" s="241"/>
      <c r="D32" s="241" t="str">
        <f>IF(C32="","",(COUNTIF($C$3:C32,C32)+100))</f>
        <v/>
      </c>
      <c r="E32" s="310" t="str">
        <f>IF(C32="","",INDEX('様式A-2'!$E$9:$E$4934,MATCH(C32,'様式A-2'!$B$9:$B$434,0)))</f>
        <v/>
      </c>
      <c r="F32" s="310"/>
      <c r="G32" s="241"/>
      <c r="H32" s="241"/>
      <c r="I32" s="241"/>
      <c r="J32" s="311"/>
      <c r="K32" s="241"/>
      <c r="L32" s="241"/>
      <c r="M32" s="241"/>
      <c r="N32" s="241"/>
      <c r="O32" s="241"/>
      <c r="P32" s="242"/>
    </row>
    <row r="33" spans="1:16" ht="20.100000000000001" customHeight="1" x14ac:dyDescent="0.15">
      <c r="A33" s="257">
        <f>IF(A32="",ROW()-2-COUNTBLANK($A$3:$A32),A32+1)</f>
        <v>31</v>
      </c>
      <c r="B33" s="258">
        <f>IF(A33="","",IF(B32="",ROW()-2-COUNTBLANK($B$3:$B32),B32+1))</f>
        <v>31</v>
      </c>
      <c r="C33" s="241"/>
      <c r="D33" s="241" t="str">
        <f>IF(C33="","",(COUNTIF($C$3:C33,C33)+100))</f>
        <v/>
      </c>
      <c r="E33" s="310" t="str">
        <f>IF(C33="","",INDEX('様式A-2'!$E$9:$E$4934,MATCH(C33,'様式A-2'!$B$9:$B$434,0)))</f>
        <v/>
      </c>
      <c r="F33" s="310"/>
      <c r="G33" s="241"/>
      <c r="H33" s="241"/>
      <c r="I33" s="241"/>
      <c r="J33" s="311"/>
      <c r="K33" s="241"/>
      <c r="L33" s="241"/>
      <c r="M33" s="241"/>
      <c r="N33" s="241"/>
      <c r="O33" s="241"/>
      <c r="P33" s="242"/>
    </row>
    <row r="34" spans="1:16" ht="20.100000000000001" customHeight="1" x14ac:dyDescent="0.15">
      <c r="A34" s="257">
        <f>IF(A33="",ROW()-2-COUNTBLANK($A$3:$A33),A33+1)</f>
        <v>32</v>
      </c>
      <c r="B34" s="258">
        <f>IF(A34="","",IF(B33="",ROW()-2-COUNTBLANK($B$3:$B33),B33+1))</f>
        <v>32</v>
      </c>
      <c r="C34" s="241"/>
      <c r="D34" s="241" t="str">
        <f>IF(C34="","",(COUNTIF($C$3:C34,C34)+100))</f>
        <v/>
      </c>
      <c r="E34" s="310" t="str">
        <f>IF(C34="","",INDEX('様式A-2'!$E$9:$E$4934,MATCH(C34,'様式A-2'!$B$9:$B$434,0)))</f>
        <v/>
      </c>
      <c r="F34" s="310"/>
      <c r="G34" s="241"/>
      <c r="H34" s="241"/>
      <c r="I34" s="241"/>
      <c r="J34" s="311"/>
      <c r="K34" s="241"/>
      <c r="L34" s="241"/>
      <c r="M34" s="241"/>
      <c r="N34" s="241"/>
      <c r="O34" s="241"/>
      <c r="P34" s="242"/>
    </row>
    <row r="35" spans="1:16" ht="20.100000000000001" customHeight="1" x14ac:dyDescent="0.15">
      <c r="A35" s="257">
        <f>IF(A34="",ROW()-2-COUNTBLANK($A$3:$A34),A34+1)</f>
        <v>33</v>
      </c>
      <c r="B35" s="258">
        <f>IF(A35="","",IF(B34="",ROW()-2-COUNTBLANK($B$3:$B34),B34+1))</f>
        <v>33</v>
      </c>
      <c r="C35" s="241"/>
      <c r="D35" s="241" t="str">
        <f>IF(C35="","",(COUNTIF($C$3:C35,C35)+100))</f>
        <v/>
      </c>
      <c r="E35" s="310" t="str">
        <f>IF(C35="","",INDEX('様式A-2'!$E$9:$E$4934,MATCH(C35,'様式A-2'!$B$9:$B$434,0)))</f>
        <v/>
      </c>
      <c r="F35" s="310"/>
      <c r="G35" s="241"/>
      <c r="H35" s="241"/>
      <c r="I35" s="241"/>
      <c r="J35" s="311"/>
      <c r="K35" s="241"/>
      <c r="L35" s="241"/>
      <c r="M35" s="241"/>
      <c r="N35" s="241"/>
      <c r="O35" s="241"/>
      <c r="P35" s="242"/>
    </row>
    <row r="36" spans="1:16" ht="20.100000000000001" customHeight="1" x14ac:dyDescent="0.15">
      <c r="A36" s="257">
        <f>IF(A35="",ROW()-2-COUNTBLANK($A$3:$A35),A35+1)</f>
        <v>34</v>
      </c>
      <c r="B36" s="258">
        <f>IF(A36="","",IF(B35="",ROW()-2-COUNTBLANK($B$3:$B35),B35+1))</f>
        <v>34</v>
      </c>
      <c r="C36" s="241"/>
      <c r="D36" s="241" t="str">
        <f>IF(C36="","",(COUNTIF($C$3:C36,C36)+100))</f>
        <v/>
      </c>
      <c r="E36" s="310" t="str">
        <f>IF(C36="","",INDEX('様式A-2'!$E$9:$E$4934,MATCH(C36,'様式A-2'!$B$9:$B$434,0)))</f>
        <v/>
      </c>
      <c r="F36" s="310"/>
      <c r="G36" s="241"/>
      <c r="H36" s="241"/>
      <c r="I36" s="241"/>
      <c r="J36" s="311"/>
      <c r="K36" s="241"/>
      <c r="L36" s="241"/>
      <c r="M36" s="241"/>
      <c r="N36" s="241"/>
      <c r="O36" s="241"/>
      <c r="P36" s="242"/>
    </row>
    <row r="37" spans="1:16" ht="20.100000000000001" customHeight="1" x14ac:dyDescent="0.15">
      <c r="A37" s="257">
        <f>IF(A36="",ROW()-2-COUNTBLANK($A$3:$A36),A36+1)</f>
        <v>35</v>
      </c>
      <c r="B37" s="258">
        <f>IF(A37="","",IF(B36="",ROW()-2-COUNTBLANK($B$3:$B36),B36+1))</f>
        <v>35</v>
      </c>
      <c r="C37" s="241"/>
      <c r="D37" s="241" t="str">
        <f>IF(C37="","",(COUNTIF($C$3:C37,C37)+100))</f>
        <v/>
      </c>
      <c r="E37" s="310" t="str">
        <f>IF(C37="","",INDEX('様式A-2'!$E$9:$E$4934,MATCH(C37,'様式A-2'!$B$9:$B$434,0)))</f>
        <v/>
      </c>
      <c r="F37" s="310"/>
      <c r="G37" s="241"/>
      <c r="H37" s="241"/>
      <c r="I37" s="241"/>
      <c r="J37" s="311"/>
      <c r="K37" s="241"/>
      <c r="L37" s="241"/>
      <c r="M37" s="241"/>
      <c r="N37" s="241"/>
      <c r="O37" s="241"/>
      <c r="P37" s="242"/>
    </row>
    <row r="38" spans="1:16" ht="20.100000000000001" customHeight="1" x14ac:dyDescent="0.15">
      <c r="A38" s="257">
        <f>IF(A37="",ROW()-2-COUNTBLANK($A$3:$A37),A37+1)</f>
        <v>36</v>
      </c>
      <c r="B38" s="258">
        <f>IF(A38="","",IF(B37="",ROW()-2-COUNTBLANK($B$3:$B37),B37+1))</f>
        <v>36</v>
      </c>
      <c r="C38" s="241"/>
      <c r="D38" s="241" t="str">
        <f>IF(C38="","",(COUNTIF($C$3:C38,C38)+100))</f>
        <v/>
      </c>
      <c r="E38" s="310" t="str">
        <f>IF(C38="","",INDEX('様式A-2'!$E$9:$E$4934,MATCH(C38,'様式A-2'!$B$9:$B$434,0)))</f>
        <v/>
      </c>
      <c r="F38" s="310"/>
      <c r="G38" s="241"/>
      <c r="H38" s="241"/>
      <c r="I38" s="241"/>
      <c r="J38" s="311"/>
      <c r="K38" s="241"/>
      <c r="L38" s="241"/>
      <c r="M38" s="241"/>
      <c r="N38" s="241"/>
      <c r="O38" s="241"/>
      <c r="P38" s="242"/>
    </row>
    <row r="39" spans="1:16" ht="20.100000000000001" customHeight="1" x14ac:dyDescent="0.15">
      <c r="A39" s="257">
        <f>IF(A38="",ROW()-2-COUNTBLANK($A$3:$A38),A38+1)</f>
        <v>37</v>
      </c>
      <c r="B39" s="258">
        <f>IF(A39="","",IF(B38="",ROW()-2-COUNTBLANK($B$3:$B38),B38+1))</f>
        <v>37</v>
      </c>
      <c r="C39" s="241"/>
      <c r="D39" s="241" t="str">
        <f>IF(C39="","",(COUNTIF($C$3:C39,C39)+100))</f>
        <v/>
      </c>
      <c r="E39" s="310" t="str">
        <f>IF(C39="","",INDEX('様式A-2'!$E$9:$E$4934,MATCH(C39,'様式A-2'!$B$9:$B$434,0)))</f>
        <v/>
      </c>
      <c r="F39" s="310"/>
      <c r="G39" s="241"/>
      <c r="H39" s="241"/>
      <c r="I39" s="241"/>
      <c r="J39" s="311"/>
      <c r="K39" s="241"/>
      <c r="L39" s="241"/>
      <c r="M39" s="241"/>
      <c r="N39" s="241"/>
      <c r="O39" s="241"/>
      <c r="P39" s="242"/>
    </row>
    <row r="40" spans="1:16" ht="20.100000000000001" customHeight="1" x14ac:dyDescent="0.15">
      <c r="A40" s="257">
        <f>IF(A39="",ROW()-2-COUNTBLANK($A$3:$A39),A39+1)</f>
        <v>38</v>
      </c>
      <c r="B40" s="258">
        <f>IF(A40="","",IF(B39="",ROW()-2-COUNTBLANK($B$3:$B39),B39+1))</f>
        <v>38</v>
      </c>
      <c r="C40" s="241"/>
      <c r="D40" s="241" t="str">
        <f>IF(C40="","",(COUNTIF($C$3:C40,C40)+100))</f>
        <v/>
      </c>
      <c r="E40" s="310" t="str">
        <f>IF(C40="","",INDEX('様式A-2'!$E$9:$E$4934,MATCH(C40,'様式A-2'!$B$9:$B$434,0)))</f>
        <v/>
      </c>
      <c r="F40" s="310"/>
      <c r="G40" s="241"/>
      <c r="H40" s="241"/>
      <c r="I40" s="241"/>
      <c r="J40" s="311"/>
      <c r="K40" s="241"/>
      <c r="L40" s="241"/>
      <c r="M40" s="241"/>
      <c r="N40" s="241"/>
      <c r="O40" s="241"/>
      <c r="P40" s="242"/>
    </row>
    <row r="41" spans="1:16" ht="20.100000000000001" customHeight="1" x14ac:dyDescent="0.15">
      <c r="A41" s="257">
        <f>IF(A40="",ROW()-2-COUNTBLANK($A$3:$A40),A40+1)</f>
        <v>39</v>
      </c>
      <c r="B41" s="258">
        <f>IF(A41="","",IF(B40="",ROW()-2-COUNTBLANK($B$3:$B40),B40+1))</f>
        <v>39</v>
      </c>
      <c r="C41" s="241"/>
      <c r="D41" s="241" t="str">
        <f>IF(C41="","",(COUNTIF($C$3:C41,C41)+100))</f>
        <v/>
      </c>
      <c r="E41" s="310" t="str">
        <f>IF(C41="","",INDEX('様式A-2'!$E$9:$E$4934,MATCH(C41,'様式A-2'!$B$9:$B$434,0)))</f>
        <v/>
      </c>
      <c r="F41" s="310"/>
      <c r="G41" s="241"/>
      <c r="H41" s="241"/>
      <c r="I41" s="241"/>
      <c r="J41" s="311"/>
      <c r="K41" s="241"/>
      <c r="L41" s="241"/>
      <c r="M41" s="241"/>
      <c r="N41" s="241"/>
      <c r="O41" s="241"/>
      <c r="P41" s="242"/>
    </row>
    <row r="42" spans="1:16" ht="20.100000000000001" customHeight="1" x14ac:dyDescent="0.15">
      <c r="A42" s="257">
        <f>IF(A41="",ROW()-2-COUNTBLANK($A$3:$A41),A41+1)</f>
        <v>40</v>
      </c>
      <c r="B42" s="258">
        <f>IF(A42="","",IF(B41="",ROW()-2-COUNTBLANK($B$3:$B41),B41+1))</f>
        <v>40</v>
      </c>
      <c r="C42" s="241"/>
      <c r="D42" s="241" t="str">
        <f>IF(C42="","",(COUNTIF($C$3:C42,C42)+100))</f>
        <v/>
      </c>
      <c r="E42" s="310" t="str">
        <f>IF(C42="","",INDEX('様式A-2'!$E$9:$E$4934,MATCH(C42,'様式A-2'!$B$9:$B$434,0)))</f>
        <v/>
      </c>
      <c r="F42" s="310"/>
      <c r="G42" s="241"/>
      <c r="H42" s="241"/>
      <c r="I42" s="241"/>
      <c r="J42" s="311"/>
      <c r="K42" s="241"/>
      <c r="L42" s="241"/>
      <c r="M42" s="241"/>
      <c r="N42" s="241"/>
      <c r="O42" s="241"/>
      <c r="P42" s="242"/>
    </row>
    <row r="43" spans="1:16" ht="20.100000000000001" customHeight="1" x14ac:dyDescent="0.15">
      <c r="A43" s="257">
        <f>IF(A42="",ROW()-2-COUNTBLANK($A$3:$A42),A42+1)</f>
        <v>41</v>
      </c>
      <c r="B43" s="258">
        <f>IF(A43="","",IF(B42="",ROW()-2-COUNTBLANK($B$3:$B42),B42+1))</f>
        <v>41</v>
      </c>
      <c r="C43" s="241"/>
      <c r="D43" s="241" t="str">
        <f>IF(C43="","",(COUNTIF($C$3:C43,C43)+100))</f>
        <v/>
      </c>
      <c r="E43" s="310" t="str">
        <f>IF(C43="","",INDEX('様式A-2'!$E$9:$E$4934,MATCH(C43,'様式A-2'!$B$9:$B$434,0)))</f>
        <v/>
      </c>
      <c r="F43" s="310"/>
      <c r="G43" s="241"/>
      <c r="H43" s="241"/>
      <c r="I43" s="241"/>
      <c r="J43" s="311"/>
      <c r="K43" s="241"/>
      <c r="L43" s="241"/>
      <c r="M43" s="241"/>
      <c r="N43" s="241"/>
      <c r="O43" s="241"/>
      <c r="P43" s="242"/>
    </row>
    <row r="44" spans="1:16" ht="20.100000000000001" customHeight="1" x14ac:dyDescent="0.15">
      <c r="A44" s="257">
        <f>IF(A43="",ROW()-2-COUNTBLANK($A$3:$A43),A43+1)</f>
        <v>42</v>
      </c>
      <c r="B44" s="258">
        <f>IF(A44="","",IF(B43="",ROW()-2-COUNTBLANK($B$3:$B43),B43+1))</f>
        <v>42</v>
      </c>
      <c r="C44" s="241"/>
      <c r="D44" s="241" t="str">
        <f>IF(C44="","",(COUNTIF($C$3:C44,C44)+100))</f>
        <v/>
      </c>
      <c r="E44" s="310" t="str">
        <f>IF(C44="","",INDEX('様式A-2'!$E$9:$E$4934,MATCH(C44,'様式A-2'!$B$9:$B$434,0)))</f>
        <v/>
      </c>
      <c r="F44" s="310"/>
      <c r="G44" s="241"/>
      <c r="H44" s="241"/>
      <c r="I44" s="241"/>
      <c r="J44" s="311"/>
      <c r="K44" s="241"/>
      <c r="L44" s="241"/>
      <c r="M44" s="241"/>
      <c r="N44" s="241"/>
      <c r="O44" s="241"/>
      <c r="P44" s="242"/>
    </row>
    <row r="45" spans="1:16" ht="20.100000000000001" customHeight="1" x14ac:dyDescent="0.15">
      <c r="A45" s="257">
        <f>IF(A44="",ROW()-2-COUNTBLANK($A$3:$A44),A44+1)</f>
        <v>43</v>
      </c>
      <c r="B45" s="258">
        <f>IF(A45="","",IF(B44="",ROW()-2-COUNTBLANK($B$3:$B44),B44+1))</f>
        <v>43</v>
      </c>
      <c r="C45" s="241"/>
      <c r="D45" s="241" t="str">
        <f>IF(C45="","",(COUNTIF($C$3:C45,C45)+100))</f>
        <v/>
      </c>
      <c r="E45" s="310" t="str">
        <f>IF(C45="","",INDEX('様式A-2'!$E$9:$E$4934,MATCH(C45,'様式A-2'!$B$9:$B$434,0)))</f>
        <v/>
      </c>
      <c r="F45" s="310"/>
      <c r="G45" s="241"/>
      <c r="H45" s="241"/>
      <c r="I45" s="241"/>
      <c r="J45" s="311"/>
      <c r="K45" s="241"/>
      <c r="L45" s="241"/>
      <c r="M45" s="241"/>
      <c r="N45" s="241"/>
      <c r="O45" s="241"/>
      <c r="P45" s="242"/>
    </row>
    <row r="46" spans="1:16" ht="20.100000000000001" customHeight="1" x14ac:dyDescent="0.15">
      <c r="A46" s="257">
        <f>IF(A45="",ROW()-2-COUNTBLANK($A$3:$A45),A45+1)</f>
        <v>44</v>
      </c>
      <c r="B46" s="258">
        <f>IF(A46="","",IF(B45="",ROW()-2-COUNTBLANK($B$3:$B45),B45+1))</f>
        <v>44</v>
      </c>
      <c r="C46" s="241"/>
      <c r="D46" s="241" t="str">
        <f>IF(C46="","",(COUNTIF($C$3:C46,C46)+100))</f>
        <v/>
      </c>
      <c r="E46" s="310" t="str">
        <f>IF(C46="","",INDEX('様式A-2'!$E$9:$E$4934,MATCH(C46,'様式A-2'!$B$9:$B$434,0)))</f>
        <v/>
      </c>
      <c r="F46" s="310"/>
      <c r="G46" s="241"/>
      <c r="H46" s="241"/>
      <c r="I46" s="241"/>
      <c r="J46" s="311"/>
      <c r="K46" s="241"/>
      <c r="L46" s="241"/>
      <c r="M46" s="241"/>
      <c r="N46" s="241"/>
      <c r="O46" s="241"/>
      <c r="P46" s="242"/>
    </row>
    <row r="47" spans="1:16" ht="20.100000000000001" customHeight="1" x14ac:dyDescent="0.15">
      <c r="A47" s="257">
        <f>IF(A46="",ROW()-2-COUNTBLANK($A$3:$A46),A46+1)</f>
        <v>45</v>
      </c>
      <c r="B47" s="258">
        <f>IF(A47="","",IF(B46="",ROW()-2-COUNTBLANK($B$3:$B46),B46+1))</f>
        <v>45</v>
      </c>
      <c r="C47" s="241"/>
      <c r="D47" s="241" t="str">
        <f>IF(C47="","",(COUNTIF($C$3:C47,C47)+100))</f>
        <v/>
      </c>
      <c r="E47" s="310" t="str">
        <f>IF(C47="","",INDEX('様式A-2'!$E$9:$E$4934,MATCH(C47,'様式A-2'!$B$9:$B$434,0)))</f>
        <v/>
      </c>
      <c r="F47" s="310"/>
      <c r="G47" s="241"/>
      <c r="H47" s="241"/>
      <c r="I47" s="241"/>
      <c r="J47" s="311"/>
      <c r="K47" s="241"/>
      <c r="L47" s="241"/>
      <c r="M47" s="241"/>
      <c r="N47" s="241"/>
      <c r="O47" s="241"/>
      <c r="P47" s="242"/>
    </row>
    <row r="48" spans="1:16" ht="20.100000000000001" customHeight="1" x14ac:dyDescent="0.15">
      <c r="A48" s="257">
        <f>IF(A47="",ROW()-2-COUNTBLANK($A$3:$A47),A47+1)</f>
        <v>46</v>
      </c>
      <c r="B48" s="258">
        <f>IF(A48="","",IF(B47="",ROW()-2-COUNTBLANK($B$3:$B47),B47+1))</f>
        <v>46</v>
      </c>
      <c r="C48" s="241"/>
      <c r="D48" s="241" t="str">
        <f>IF(C48="","",(COUNTIF($C$3:C48,C48)+100))</f>
        <v/>
      </c>
      <c r="E48" s="310" t="str">
        <f>IF(C48="","",INDEX('様式A-2'!$E$9:$E$4934,MATCH(C48,'様式A-2'!$B$9:$B$434,0)))</f>
        <v/>
      </c>
      <c r="F48" s="310"/>
      <c r="G48" s="241"/>
      <c r="H48" s="241"/>
      <c r="I48" s="241"/>
      <c r="J48" s="311"/>
      <c r="K48" s="241"/>
      <c r="L48" s="241"/>
      <c r="M48" s="241"/>
      <c r="N48" s="241"/>
      <c r="O48" s="241"/>
      <c r="P48" s="242"/>
    </row>
    <row r="49" spans="1:16" ht="20.100000000000001" customHeight="1" x14ac:dyDescent="0.15">
      <c r="A49" s="257">
        <f>IF(A48="",ROW()-2-COUNTBLANK($A$3:$A48),A48+1)</f>
        <v>47</v>
      </c>
      <c r="B49" s="258">
        <f>IF(A49="","",IF(B48="",ROW()-2-COUNTBLANK($B$3:$B48),B48+1))</f>
        <v>47</v>
      </c>
      <c r="C49" s="241"/>
      <c r="D49" s="241" t="str">
        <f>IF(C49="","",(COUNTIF($C$3:C49,C49)+100))</f>
        <v/>
      </c>
      <c r="E49" s="310" t="str">
        <f>IF(C49="","",INDEX('様式A-2'!$E$9:$E$4934,MATCH(C49,'様式A-2'!$B$9:$B$434,0)))</f>
        <v/>
      </c>
      <c r="F49" s="310"/>
      <c r="G49" s="241"/>
      <c r="H49" s="241"/>
      <c r="I49" s="241"/>
      <c r="J49" s="311"/>
      <c r="K49" s="241"/>
      <c r="L49" s="241"/>
      <c r="M49" s="241"/>
      <c r="N49" s="241"/>
      <c r="O49" s="241"/>
      <c r="P49" s="242"/>
    </row>
    <row r="50" spans="1:16" ht="20.100000000000001" customHeight="1" x14ac:dyDescent="0.15">
      <c r="A50" s="257">
        <f>IF(A49="",ROW()-2-COUNTBLANK($A$3:$A49),A49+1)</f>
        <v>48</v>
      </c>
      <c r="B50" s="258">
        <f>IF(A50="","",IF(B49="",ROW()-2-COUNTBLANK($B$3:$B49),B49+1))</f>
        <v>48</v>
      </c>
      <c r="C50" s="241"/>
      <c r="D50" s="241" t="str">
        <f>IF(C50="","",(COUNTIF($C$3:C50,C50)+100))</f>
        <v/>
      </c>
      <c r="E50" s="310" t="str">
        <f>IF(C50="","",INDEX('様式A-2'!$E$9:$E$4934,MATCH(C50,'様式A-2'!$B$9:$B$434,0)))</f>
        <v/>
      </c>
      <c r="F50" s="310"/>
      <c r="G50" s="241"/>
      <c r="H50" s="241"/>
      <c r="I50" s="241"/>
      <c r="J50" s="311"/>
      <c r="K50" s="241"/>
      <c r="L50" s="241"/>
      <c r="M50" s="241"/>
      <c r="N50" s="241"/>
      <c r="O50" s="241"/>
      <c r="P50" s="242"/>
    </row>
    <row r="51" spans="1:16" ht="20.100000000000001" customHeight="1" x14ac:dyDescent="0.15">
      <c r="A51" s="257">
        <f>IF(A50="",ROW()-2-COUNTBLANK($A$3:$A50),A50+1)</f>
        <v>49</v>
      </c>
      <c r="B51" s="258">
        <f>IF(A51="","",IF(B50="",ROW()-2-COUNTBLANK($B$3:$B50),B50+1))</f>
        <v>49</v>
      </c>
      <c r="C51" s="241"/>
      <c r="D51" s="241" t="str">
        <f>IF(C51="","",(COUNTIF($C$3:C51,C51)+100))</f>
        <v/>
      </c>
      <c r="E51" s="310" t="str">
        <f>IF(C51="","",INDEX('様式A-2'!$E$9:$E$4934,MATCH(C51,'様式A-2'!$B$9:$B$434,0)))</f>
        <v/>
      </c>
      <c r="F51" s="310"/>
      <c r="G51" s="241"/>
      <c r="H51" s="241"/>
      <c r="I51" s="241"/>
      <c r="J51" s="311"/>
      <c r="K51" s="241"/>
      <c r="L51" s="241"/>
      <c r="M51" s="241"/>
      <c r="N51" s="241"/>
      <c r="O51" s="241"/>
      <c r="P51" s="242"/>
    </row>
    <row r="52" spans="1:16" ht="20.100000000000001" customHeight="1" x14ac:dyDescent="0.15">
      <c r="A52" s="257">
        <f>IF(A51="",ROW()-2-COUNTBLANK($A$3:$A51),A51+1)</f>
        <v>50</v>
      </c>
      <c r="B52" s="258">
        <f>IF(A52="","",IF(B51="",ROW()-2-COUNTBLANK($B$3:$B51),B51+1))</f>
        <v>50</v>
      </c>
      <c r="C52" s="241"/>
      <c r="D52" s="241" t="str">
        <f>IF(C52="","",(COUNTIF($C$3:C52,C52)+100))</f>
        <v/>
      </c>
      <c r="E52" s="310" t="str">
        <f>IF(C52="","",INDEX('様式A-2'!$E$9:$E$4934,MATCH(C52,'様式A-2'!$B$9:$B$434,0)))</f>
        <v/>
      </c>
      <c r="F52" s="310"/>
      <c r="G52" s="241"/>
      <c r="H52" s="241"/>
      <c r="I52" s="241"/>
      <c r="J52" s="311"/>
      <c r="K52" s="241"/>
      <c r="L52" s="241"/>
      <c r="M52" s="241"/>
      <c r="N52" s="241"/>
      <c r="O52" s="241"/>
      <c r="P52" s="242"/>
    </row>
    <row r="53" spans="1:16" ht="20.100000000000001" customHeight="1" x14ac:dyDescent="0.15">
      <c r="A53" s="257">
        <f>IF(A52="",ROW()-2-COUNTBLANK($A$3:$A52),A52+1)</f>
        <v>51</v>
      </c>
      <c r="B53" s="258">
        <f>IF(A53="","",IF(B52="",ROW()-2-COUNTBLANK($B$3:$B52),B52+1))</f>
        <v>51</v>
      </c>
      <c r="C53" s="241"/>
      <c r="D53" s="241" t="str">
        <f>IF(C53="","",(COUNTIF($C$3:C53,C53)+100))</f>
        <v/>
      </c>
      <c r="E53" s="310" t="str">
        <f>IF(C53="","",INDEX('様式A-2'!$E$9:$E$4934,MATCH(C53,'様式A-2'!$B$9:$B$434,0)))</f>
        <v/>
      </c>
      <c r="F53" s="310"/>
      <c r="G53" s="241"/>
      <c r="H53" s="241"/>
      <c r="I53" s="241"/>
      <c r="J53" s="311"/>
      <c r="K53" s="241"/>
      <c r="L53" s="241"/>
      <c r="M53" s="241"/>
      <c r="N53" s="241"/>
      <c r="O53" s="241"/>
      <c r="P53" s="242"/>
    </row>
    <row r="54" spans="1:16" ht="20.100000000000001" customHeight="1" x14ac:dyDescent="0.15">
      <c r="A54" s="257">
        <f>IF(A53="",ROW()-2-COUNTBLANK($A$3:$A53),A53+1)</f>
        <v>52</v>
      </c>
      <c r="B54" s="258">
        <f>IF(A54="","",IF(B53="",ROW()-2-COUNTBLANK($B$3:$B53),B53+1))</f>
        <v>52</v>
      </c>
      <c r="C54" s="241"/>
      <c r="D54" s="241" t="str">
        <f>IF(C54="","",(COUNTIF($C$3:C54,C54)+100))</f>
        <v/>
      </c>
      <c r="E54" s="310" t="str">
        <f>IF(C54="","",INDEX('様式A-2'!$E$9:$E$4934,MATCH(C54,'様式A-2'!$B$9:$B$434,0)))</f>
        <v/>
      </c>
      <c r="F54" s="310"/>
      <c r="G54" s="241"/>
      <c r="H54" s="241"/>
      <c r="I54" s="241"/>
      <c r="J54" s="311"/>
      <c r="K54" s="241"/>
      <c r="L54" s="241"/>
      <c r="M54" s="241"/>
      <c r="N54" s="241"/>
      <c r="O54" s="241"/>
      <c r="P54" s="242"/>
    </row>
    <row r="55" spans="1:16" ht="20.100000000000001" customHeight="1" x14ac:dyDescent="0.15">
      <c r="A55" s="257">
        <f>IF(A54="",ROW()-2-COUNTBLANK($A$3:$A54),A54+1)</f>
        <v>53</v>
      </c>
      <c r="B55" s="258">
        <f>IF(A55="","",IF(B54="",ROW()-2-COUNTBLANK($B$3:$B54),B54+1))</f>
        <v>53</v>
      </c>
      <c r="C55" s="241"/>
      <c r="D55" s="241" t="str">
        <f>IF(C55="","",(COUNTIF($C$3:C55,C55)+100))</f>
        <v/>
      </c>
      <c r="E55" s="310" t="str">
        <f>IF(C55="","",INDEX('様式A-2'!$E$9:$E$4934,MATCH(C55,'様式A-2'!$B$9:$B$434,0)))</f>
        <v/>
      </c>
      <c r="F55" s="310"/>
      <c r="G55" s="241"/>
      <c r="H55" s="241"/>
      <c r="I55" s="241"/>
      <c r="J55" s="311"/>
      <c r="K55" s="241"/>
      <c r="L55" s="241"/>
      <c r="M55" s="241"/>
      <c r="N55" s="241"/>
      <c r="O55" s="241"/>
      <c r="P55" s="242"/>
    </row>
    <row r="56" spans="1:16" ht="20.100000000000001" customHeight="1" x14ac:dyDescent="0.15">
      <c r="A56" s="257">
        <f>IF(A55="",ROW()-2-COUNTBLANK($A$3:$A55),A55+1)</f>
        <v>54</v>
      </c>
      <c r="B56" s="258">
        <f>IF(A56="","",IF(B55="",ROW()-2-COUNTBLANK($B$3:$B55),B55+1))</f>
        <v>54</v>
      </c>
      <c r="C56" s="241"/>
      <c r="D56" s="241" t="str">
        <f>IF(C56="","",(COUNTIF($C$3:C56,C56)+100))</f>
        <v/>
      </c>
      <c r="E56" s="310" t="str">
        <f>IF(C56="","",INDEX('様式A-2'!$E$9:$E$4934,MATCH(C56,'様式A-2'!$B$9:$B$434,0)))</f>
        <v/>
      </c>
      <c r="F56" s="310"/>
      <c r="G56" s="241"/>
      <c r="H56" s="241"/>
      <c r="I56" s="241"/>
      <c r="J56" s="311"/>
      <c r="K56" s="241"/>
      <c r="L56" s="241"/>
      <c r="M56" s="241"/>
      <c r="N56" s="241"/>
      <c r="O56" s="241"/>
      <c r="P56" s="242"/>
    </row>
    <row r="57" spans="1:16" ht="20.100000000000001" customHeight="1" x14ac:dyDescent="0.15">
      <c r="A57" s="257">
        <f>IF(A56="",ROW()-2-COUNTBLANK($A$3:$A56),A56+1)</f>
        <v>55</v>
      </c>
      <c r="B57" s="258">
        <f>IF(A57="","",IF(B56="",ROW()-2-COUNTBLANK($B$3:$B56),B56+1))</f>
        <v>55</v>
      </c>
      <c r="C57" s="241"/>
      <c r="D57" s="241" t="str">
        <f>IF(C57="","",(COUNTIF($C$3:C57,C57)+100))</f>
        <v/>
      </c>
      <c r="E57" s="310" t="str">
        <f>IF(C57="","",INDEX('様式A-2'!$E$9:$E$4934,MATCH(C57,'様式A-2'!$B$9:$B$434,0)))</f>
        <v/>
      </c>
      <c r="F57" s="310"/>
      <c r="G57" s="241"/>
      <c r="H57" s="241"/>
      <c r="I57" s="241"/>
      <c r="J57" s="311"/>
      <c r="K57" s="241"/>
      <c r="L57" s="241"/>
      <c r="M57" s="241"/>
      <c r="N57" s="241"/>
      <c r="O57" s="241"/>
      <c r="P57" s="242"/>
    </row>
    <row r="58" spans="1:16" ht="20.100000000000001" customHeight="1" x14ac:dyDescent="0.15">
      <c r="A58" s="257">
        <f>IF(A57="",ROW()-2-COUNTBLANK($A$3:$A57),A57+1)</f>
        <v>56</v>
      </c>
      <c r="B58" s="258">
        <f>IF(A58="","",IF(B57="",ROW()-2-COUNTBLANK($B$3:$B57),B57+1))</f>
        <v>56</v>
      </c>
      <c r="C58" s="241"/>
      <c r="D58" s="241" t="str">
        <f>IF(C58="","",(COUNTIF($C$3:C58,C58)+100))</f>
        <v/>
      </c>
      <c r="E58" s="310" t="str">
        <f>IF(C58="","",INDEX('様式A-2'!$E$9:$E$4934,MATCH(C58,'様式A-2'!$B$9:$B$434,0)))</f>
        <v/>
      </c>
      <c r="F58" s="310"/>
      <c r="G58" s="241"/>
      <c r="H58" s="241"/>
      <c r="I58" s="241"/>
      <c r="J58" s="311"/>
      <c r="K58" s="241"/>
      <c r="L58" s="241"/>
      <c r="M58" s="241"/>
      <c r="N58" s="241"/>
      <c r="O58" s="241"/>
      <c r="P58" s="242"/>
    </row>
    <row r="59" spans="1:16" ht="20.100000000000001" customHeight="1" x14ac:dyDescent="0.15">
      <c r="A59" s="257">
        <f>IF(A58="",ROW()-2-COUNTBLANK($A$3:$A58),A58+1)</f>
        <v>57</v>
      </c>
      <c r="B59" s="258">
        <f>IF(A59="","",IF(B58="",ROW()-2-COUNTBLANK($B$3:$B58),B58+1))</f>
        <v>57</v>
      </c>
      <c r="C59" s="241"/>
      <c r="D59" s="241" t="str">
        <f>IF(C59="","",(COUNTIF($C$3:C59,C59)+100))</f>
        <v/>
      </c>
      <c r="E59" s="310" t="str">
        <f>IF(C59="","",INDEX('様式A-2'!$E$9:$E$4934,MATCH(C59,'様式A-2'!$B$9:$B$434,0)))</f>
        <v/>
      </c>
      <c r="F59" s="310"/>
      <c r="G59" s="241"/>
      <c r="H59" s="241"/>
      <c r="I59" s="241"/>
      <c r="J59" s="311"/>
      <c r="K59" s="241"/>
      <c r="L59" s="241"/>
      <c r="M59" s="241"/>
      <c r="N59" s="241"/>
      <c r="O59" s="241"/>
      <c r="P59" s="242"/>
    </row>
    <row r="60" spans="1:16" ht="20.100000000000001" customHeight="1" x14ac:dyDescent="0.15">
      <c r="A60" s="257">
        <f>IF(A59="",ROW()-2-COUNTBLANK($A$3:$A59),A59+1)</f>
        <v>58</v>
      </c>
      <c r="B60" s="258">
        <f>IF(A60="","",IF(B59="",ROW()-2-COUNTBLANK($B$3:$B59),B59+1))</f>
        <v>58</v>
      </c>
      <c r="C60" s="241"/>
      <c r="D60" s="241" t="str">
        <f>IF(C60="","",(COUNTIF($C$3:C60,C60)+100))</f>
        <v/>
      </c>
      <c r="E60" s="310" t="str">
        <f>IF(C60="","",INDEX('様式A-2'!$E$9:$E$4934,MATCH(C60,'様式A-2'!$B$9:$B$434,0)))</f>
        <v/>
      </c>
      <c r="F60" s="310"/>
      <c r="G60" s="241"/>
      <c r="H60" s="241"/>
      <c r="I60" s="241"/>
      <c r="J60" s="311"/>
      <c r="K60" s="241"/>
      <c r="L60" s="241"/>
      <c r="M60" s="241"/>
      <c r="N60" s="241"/>
      <c r="O60" s="241"/>
      <c r="P60" s="242"/>
    </row>
    <row r="61" spans="1:16" ht="20.100000000000001" customHeight="1" x14ac:dyDescent="0.15">
      <c r="A61" s="257">
        <f>IF(A60="",ROW()-2-COUNTBLANK($A$3:$A60),A60+1)</f>
        <v>59</v>
      </c>
      <c r="B61" s="258">
        <f>IF(A61="","",IF(B60="",ROW()-2-COUNTBLANK($B$3:$B60),B60+1))</f>
        <v>59</v>
      </c>
      <c r="C61" s="241"/>
      <c r="D61" s="241" t="str">
        <f>IF(C61="","",(COUNTIF($C$3:C61,C61)+100))</f>
        <v/>
      </c>
      <c r="E61" s="310" t="str">
        <f>IF(C61="","",INDEX('様式A-2'!$E$9:$E$4934,MATCH(C61,'様式A-2'!$B$9:$B$434,0)))</f>
        <v/>
      </c>
      <c r="F61" s="310"/>
      <c r="G61" s="241"/>
      <c r="H61" s="241"/>
      <c r="I61" s="241"/>
      <c r="J61" s="311"/>
      <c r="K61" s="241"/>
      <c r="L61" s="241"/>
      <c r="M61" s="241"/>
      <c r="N61" s="241"/>
      <c r="O61" s="241"/>
      <c r="P61" s="242"/>
    </row>
    <row r="62" spans="1:16" ht="20.100000000000001" customHeight="1" x14ac:dyDescent="0.15">
      <c r="A62" s="257">
        <f>IF(A61="",ROW()-2-COUNTBLANK($A$3:$A61),A61+1)</f>
        <v>60</v>
      </c>
      <c r="B62" s="258">
        <f>IF(A62="","",IF(B61="",ROW()-2-COUNTBLANK($B$3:$B61),B61+1))</f>
        <v>60</v>
      </c>
      <c r="C62" s="241"/>
      <c r="D62" s="241" t="str">
        <f>IF(C62="","",(COUNTIF($C$3:C62,C62)+100))</f>
        <v/>
      </c>
      <c r="E62" s="310" t="str">
        <f>IF(C62="","",INDEX('様式A-2'!$E$9:$E$4934,MATCH(C62,'様式A-2'!$B$9:$B$434,0)))</f>
        <v/>
      </c>
      <c r="F62" s="310"/>
      <c r="G62" s="241"/>
      <c r="H62" s="241"/>
      <c r="I62" s="241"/>
      <c r="J62" s="311"/>
      <c r="K62" s="241"/>
      <c r="L62" s="241"/>
      <c r="M62" s="241"/>
      <c r="N62" s="241"/>
      <c r="O62" s="241"/>
      <c r="P62" s="242"/>
    </row>
    <row r="63" spans="1:16" ht="20.100000000000001" customHeight="1" x14ac:dyDescent="0.15">
      <c r="A63" s="257">
        <f>IF(A62="",ROW()-2-COUNTBLANK($A$3:$A62),A62+1)</f>
        <v>61</v>
      </c>
      <c r="B63" s="258">
        <f>IF(A63="","",IF(B62="",ROW()-2-COUNTBLANK($B$3:$B62),B62+1))</f>
        <v>61</v>
      </c>
      <c r="C63" s="241"/>
      <c r="D63" s="241" t="str">
        <f>IF(C63="","",(COUNTIF($C$3:C63,C63)+100))</f>
        <v/>
      </c>
      <c r="E63" s="310" t="str">
        <f>IF(C63="","",INDEX('様式A-2'!$E$9:$E$4934,MATCH(C63,'様式A-2'!$B$9:$B$434,0)))</f>
        <v/>
      </c>
      <c r="F63" s="310"/>
      <c r="G63" s="241"/>
      <c r="H63" s="241"/>
      <c r="I63" s="241"/>
      <c r="J63" s="311"/>
      <c r="K63" s="241"/>
      <c r="L63" s="241"/>
      <c r="M63" s="241"/>
      <c r="N63" s="241"/>
      <c r="O63" s="241"/>
      <c r="P63" s="242"/>
    </row>
    <row r="64" spans="1:16" ht="20.100000000000001" customHeight="1" x14ac:dyDescent="0.15">
      <c r="A64" s="257">
        <f>IF(A63="",ROW()-2-COUNTBLANK($A$3:$A63),A63+1)</f>
        <v>62</v>
      </c>
      <c r="B64" s="258">
        <f>IF(A64="","",IF(B63="",ROW()-2-COUNTBLANK($B$3:$B63),B63+1))</f>
        <v>62</v>
      </c>
      <c r="C64" s="241"/>
      <c r="D64" s="241" t="str">
        <f>IF(C64="","",(COUNTIF($C$3:C64,C64)+100))</f>
        <v/>
      </c>
      <c r="E64" s="310" t="str">
        <f>IF(C64="","",INDEX('様式A-2'!$E$9:$E$4934,MATCH(C64,'様式A-2'!$B$9:$B$434,0)))</f>
        <v/>
      </c>
      <c r="F64" s="310"/>
      <c r="G64" s="241"/>
      <c r="H64" s="241"/>
      <c r="I64" s="241"/>
      <c r="J64" s="311"/>
      <c r="K64" s="241"/>
      <c r="L64" s="241"/>
      <c r="M64" s="241"/>
      <c r="N64" s="241"/>
      <c r="O64" s="241"/>
      <c r="P64" s="242"/>
    </row>
    <row r="65" spans="1:16" ht="20.100000000000001" customHeight="1" x14ac:dyDescent="0.15">
      <c r="A65" s="257">
        <f>IF(A64="",ROW()-2-COUNTBLANK($A$3:$A64),A64+1)</f>
        <v>63</v>
      </c>
      <c r="B65" s="258">
        <f>IF(A65="","",IF(B64="",ROW()-2-COUNTBLANK($B$3:$B64),B64+1))</f>
        <v>63</v>
      </c>
      <c r="C65" s="241"/>
      <c r="D65" s="241" t="str">
        <f>IF(C65="","",(COUNTIF($C$3:C65,C65)+100))</f>
        <v/>
      </c>
      <c r="E65" s="310" t="str">
        <f>IF(C65="","",INDEX('様式A-2'!$E$9:$E$4934,MATCH(C65,'様式A-2'!$B$9:$B$434,0)))</f>
        <v/>
      </c>
      <c r="F65" s="310"/>
      <c r="G65" s="241"/>
      <c r="H65" s="241"/>
      <c r="I65" s="241"/>
      <c r="J65" s="311"/>
      <c r="K65" s="241"/>
      <c r="L65" s="241"/>
      <c r="M65" s="241"/>
      <c r="N65" s="241"/>
      <c r="O65" s="241"/>
      <c r="P65" s="242"/>
    </row>
    <row r="66" spans="1:16" ht="20.100000000000001" customHeight="1" x14ac:dyDescent="0.15">
      <c r="A66" s="257">
        <f>IF(A65="",ROW()-2-COUNTBLANK($A$3:$A65),A65+1)</f>
        <v>64</v>
      </c>
      <c r="B66" s="258">
        <f>IF(A66="","",IF(B65="",ROW()-2-COUNTBLANK($B$3:$B65),B65+1))</f>
        <v>64</v>
      </c>
      <c r="C66" s="241"/>
      <c r="D66" s="241" t="str">
        <f>IF(C66="","",(COUNTIF($C$3:C66,C66)+100))</f>
        <v/>
      </c>
      <c r="E66" s="310" t="str">
        <f>IF(C66="","",INDEX('様式A-2'!$E$9:$E$4934,MATCH(C66,'様式A-2'!$B$9:$B$434,0)))</f>
        <v/>
      </c>
      <c r="F66" s="310"/>
      <c r="G66" s="241"/>
      <c r="H66" s="241"/>
      <c r="I66" s="241"/>
      <c r="J66" s="311"/>
      <c r="K66" s="241"/>
      <c r="L66" s="241"/>
      <c r="M66" s="241"/>
      <c r="N66" s="241"/>
      <c r="O66" s="241"/>
      <c r="P66" s="242"/>
    </row>
    <row r="67" spans="1:16" ht="20.100000000000001" customHeight="1" x14ac:dyDescent="0.15">
      <c r="A67" s="257">
        <f>IF(A66="",ROW()-2-COUNTBLANK($A$3:$A66),A66+1)</f>
        <v>65</v>
      </c>
      <c r="B67" s="258">
        <f>IF(A67="","",IF(B66="",ROW()-2-COUNTBLANK($B$3:$B66),B66+1))</f>
        <v>65</v>
      </c>
      <c r="C67" s="241"/>
      <c r="D67" s="241" t="str">
        <f>IF(C67="","",(COUNTIF($C$3:C67,C67)+100))</f>
        <v/>
      </c>
      <c r="E67" s="310" t="str">
        <f>IF(C67="","",INDEX('様式A-2'!$E$9:$E$4934,MATCH(C67,'様式A-2'!$B$9:$B$434,0)))</f>
        <v/>
      </c>
      <c r="F67" s="310"/>
      <c r="G67" s="241"/>
      <c r="H67" s="241"/>
      <c r="I67" s="241"/>
      <c r="J67" s="311"/>
      <c r="K67" s="241"/>
      <c r="L67" s="241"/>
      <c r="M67" s="241"/>
      <c r="N67" s="241"/>
      <c r="O67" s="241"/>
      <c r="P67" s="242"/>
    </row>
    <row r="68" spans="1:16" ht="20.100000000000001" customHeight="1" x14ac:dyDescent="0.15">
      <c r="A68" s="257">
        <f>IF(A67="",ROW()-2-COUNTBLANK($A$3:$A67),A67+1)</f>
        <v>66</v>
      </c>
      <c r="B68" s="258">
        <f>IF(A68="","",IF(B67="",ROW()-2-COUNTBLANK($B$3:$B67),B67+1))</f>
        <v>66</v>
      </c>
      <c r="C68" s="241"/>
      <c r="D68" s="241" t="str">
        <f>IF(C68="","",(COUNTIF($C$3:C68,C68)+100))</f>
        <v/>
      </c>
      <c r="E68" s="310" t="str">
        <f>IF(C68="","",INDEX('様式A-2'!$E$9:$E$4934,MATCH(C68,'様式A-2'!$B$9:$B$434,0)))</f>
        <v/>
      </c>
      <c r="F68" s="310"/>
      <c r="G68" s="241"/>
      <c r="H68" s="241"/>
      <c r="I68" s="241"/>
      <c r="J68" s="311"/>
      <c r="K68" s="241"/>
      <c r="L68" s="241"/>
      <c r="M68" s="241"/>
      <c r="N68" s="241"/>
      <c r="O68" s="241"/>
      <c r="P68" s="242"/>
    </row>
    <row r="69" spans="1:16" ht="20.100000000000001" customHeight="1" x14ac:dyDescent="0.15">
      <c r="A69" s="257">
        <f>IF(A68="",ROW()-2-COUNTBLANK($A$3:$A68),A68+1)</f>
        <v>67</v>
      </c>
      <c r="B69" s="258">
        <f>IF(A69="","",IF(B68="",ROW()-2-COUNTBLANK($B$3:$B68),B68+1))</f>
        <v>67</v>
      </c>
      <c r="C69" s="241"/>
      <c r="D69" s="241" t="str">
        <f>IF(C69="","",(COUNTIF($C$3:C69,C69)+100))</f>
        <v/>
      </c>
      <c r="E69" s="310" t="str">
        <f>IF(C69="","",INDEX('様式A-2'!$E$9:$E$4934,MATCH(C69,'様式A-2'!$B$9:$B$434,0)))</f>
        <v/>
      </c>
      <c r="F69" s="310"/>
      <c r="G69" s="241"/>
      <c r="H69" s="241"/>
      <c r="I69" s="241"/>
      <c r="J69" s="311"/>
      <c r="K69" s="241"/>
      <c r="L69" s="241"/>
      <c r="M69" s="241"/>
      <c r="N69" s="241"/>
      <c r="O69" s="241"/>
      <c r="P69" s="242"/>
    </row>
    <row r="70" spans="1:16" ht="20.100000000000001" customHeight="1" x14ac:dyDescent="0.15">
      <c r="A70" s="257">
        <f>IF(A69="",ROW()-2-COUNTBLANK($A$3:$A69),A69+1)</f>
        <v>68</v>
      </c>
      <c r="B70" s="258">
        <f>IF(A70="","",IF(B69="",ROW()-2-COUNTBLANK($B$3:$B69),B69+1))</f>
        <v>68</v>
      </c>
      <c r="C70" s="241"/>
      <c r="D70" s="241" t="str">
        <f>IF(C70="","",(COUNTIF($C$3:C70,C70)+100))</f>
        <v/>
      </c>
      <c r="E70" s="310" t="str">
        <f>IF(C70="","",INDEX('様式A-2'!$E$9:$E$4934,MATCH(C70,'様式A-2'!$B$9:$B$434,0)))</f>
        <v/>
      </c>
      <c r="F70" s="310"/>
      <c r="G70" s="241"/>
      <c r="H70" s="241"/>
      <c r="I70" s="241"/>
      <c r="J70" s="311"/>
      <c r="K70" s="241"/>
      <c r="L70" s="241"/>
      <c r="M70" s="241"/>
      <c r="N70" s="241"/>
      <c r="O70" s="241"/>
      <c r="P70" s="242"/>
    </row>
    <row r="71" spans="1:16" ht="20.100000000000001" customHeight="1" x14ac:dyDescent="0.15">
      <c r="A71" s="257">
        <f>IF(A70="",ROW()-2-COUNTBLANK($A$3:$A70),A70+1)</f>
        <v>69</v>
      </c>
      <c r="B71" s="258">
        <f>IF(A71="","",IF(B70="",ROW()-2-COUNTBLANK($B$3:$B70),B70+1))</f>
        <v>69</v>
      </c>
      <c r="C71" s="241"/>
      <c r="D71" s="241" t="str">
        <f>IF(C71="","",(COUNTIF($C$3:C71,C71)+100))</f>
        <v/>
      </c>
      <c r="E71" s="310" t="str">
        <f>IF(C71="","",INDEX('様式A-2'!$E$9:$E$4934,MATCH(C71,'様式A-2'!$B$9:$B$434,0)))</f>
        <v/>
      </c>
      <c r="F71" s="310"/>
      <c r="G71" s="241"/>
      <c r="H71" s="241"/>
      <c r="I71" s="241"/>
      <c r="J71" s="311"/>
      <c r="K71" s="241"/>
      <c r="L71" s="241"/>
      <c r="M71" s="241"/>
      <c r="N71" s="241"/>
      <c r="O71" s="241"/>
      <c r="P71" s="242"/>
    </row>
    <row r="72" spans="1:16" ht="20.100000000000001" customHeight="1" x14ac:dyDescent="0.15">
      <c r="A72" s="257">
        <f>IF(A71="",ROW()-2-COUNTBLANK($A$3:$A71),A71+1)</f>
        <v>70</v>
      </c>
      <c r="B72" s="258">
        <f>IF(A72="","",IF(B71="",ROW()-2-COUNTBLANK($B$3:$B71),B71+1))</f>
        <v>70</v>
      </c>
      <c r="C72" s="241"/>
      <c r="D72" s="241" t="str">
        <f>IF(C72="","",(COUNTIF($C$3:C72,C72)+100))</f>
        <v/>
      </c>
      <c r="E72" s="310" t="str">
        <f>IF(C72="","",INDEX('様式A-2'!$E$9:$E$4934,MATCH(C72,'様式A-2'!$B$9:$B$434,0)))</f>
        <v/>
      </c>
      <c r="F72" s="310"/>
      <c r="G72" s="241"/>
      <c r="H72" s="241"/>
      <c r="I72" s="241"/>
      <c r="J72" s="311"/>
      <c r="K72" s="241"/>
      <c r="L72" s="241"/>
      <c r="M72" s="241"/>
      <c r="N72" s="241"/>
      <c r="O72" s="241"/>
      <c r="P72" s="242"/>
    </row>
    <row r="73" spans="1:16" ht="20.100000000000001" customHeight="1" x14ac:dyDescent="0.15">
      <c r="A73" s="257">
        <f>IF(A72="",ROW()-2-COUNTBLANK($A$3:$A72),A72+1)</f>
        <v>71</v>
      </c>
      <c r="B73" s="258">
        <f>IF(A73="","",IF(B72="",ROW()-2-COUNTBLANK($B$3:$B72),B72+1))</f>
        <v>71</v>
      </c>
      <c r="C73" s="241"/>
      <c r="D73" s="241" t="str">
        <f>IF(C73="","",(COUNTIF($C$3:C73,C73)+100))</f>
        <v/>
      </c>
      <c r="E73" s="310" t="str">
        <f>IF(C73="","",INDEX('様式A-2'!$E$9:$E$4934,MATCH(C73,'様式A-2'!$B$9:$B$434,0)))</f>
        <v/>
      </c>
      <c r="F73" s="310"/>
      <c r="G73" s="241"/>
      <c r="H73" s="241"/>
      <c r="I73" s="241"/>
      <c r="J73" s="311"/>
      <c r="K73" s="241"/>
      <c r="L73" s="241"/>
      <c r="M73" s="241"/>
      <c r="N73" s="241"/>
      <c r="O73" s="241"/>
      <c r="P73" s="242"/>
    </row>
    <row r="74" spans="1:16" ht="20.100000000000001" customHeight="1" x14ac:dyDescent="0.15">
      <c r="A74" s="257">
        <f>IF(A73="",ROW()-2-COUNTBLANK($A$3:$A73),A73+1)</f>
        <v>72</v>
      </c>
      <c r="B74" s="258">
        <f>IF(A74="","",IF(B73="",ROW()-2-COUNTBLANK($B$3:$B73),B73+1))</f>
        <v>72</v>
      </c>
      <c r="C74" s="241"/>
      <c r="D74" s="241" t="str">
        <f>IF(C74="","",(COUNTIF($C$3:C74,C74)+100))</f>
        <v/>
      </c>
      <c r="E74" s="310" t="str">
        <f>IF(C74="","",INDEX('様式A-2'!$E$9:$E$4934,MATCH(C74,'様式A-2'!$B$9:$B$434,0)))</f>
        <v/>
      </c>
      <c r="F74" s="310"/>
      <c r="G74" s="241"/>
      <c r="H74" s="241"/>
      <c r="I74" s="241"/>
      <c r="J74" s="311"/>
      <c r="K74" s="241"/>
      <c r="L74" s="241"/>
      <c r="M74" s="241"/>
      <c r="N74" s="241"/>
      <c r="O74" s="241"/>
      <c r="P74" s="242"/>
    </row>
    <row r="75" spans="1:16" ht="20.100000000000001" customHeight="1" x14ac:dyDescent="0.15">
      <c r="A75" s="257">
        <f>IF(A74="",ROW()-2-COUNTBLANK($A$3:$A74),A74+1)</f>
        <v>73</v>
      </c>
      <c r="B75" s="258">
        <f>IF(A75="","",IF(B74="",ROW()-2-COUNTBLANK($B$3:$B74),B74+1))</f>
        <v>73</v>
      </c>
      <c r="C75" s="241"/>
      <c r="D75" s="241" t="str">
        <f>IF(C75="","",(COUNTIF($C$3:C75,C75)+100))</f>
        <v/>
      </c>
      <c r="E75" s="310" t="str">
        <f>IF(C75="","",INDEX('様式A-2'!$E$9:$E$4934,MATCH(C75,'様式A-2'!$B$9:$B$434,0)))</f>
        <v/>
      </c>
      <c r="F75" s="310"/>
      <c r="G75" s="241"/>
      <c r="H75" s="241"/>
      <c r="I75" s="241"/>
      <c r="J75" s="311"/>
      <c r="K75" s="241"/>
      <c r="L75" s="241"/>
      <c r="M75" s="241"/>
      <c r="N75" s="241"/>
      <c r="O75" s="241"/>
      <c r="P75" s="242"/>
    </row>
    <row r="76" spans="1:16" ht="20.100000000000001" customHeight="1" x14ac:dyDescent="0.15">
      <c r="A76" s="257">
        <f>IF(A75="",ROW()-2-COUNTBLANK($A$3:$A75),A75+1)</f>
        <v>74</v>
      </c>
      <c r="B76" s="258">
        <f>IF(A76="","",IF(B75="",ROW()-2-COUNTBLANK($B$3:$B75),B75+1))</f>
        <v>74</v>
      </c>
      <c r="C76" s="241"/>
      <c r="D76" s="241" t="str">
        <f>IF(C76="","",(COUNTIF($C$3:C76,C76)+100))</f>
        <v/>
      </c>
      <c r="E76" s="310" t="str">
        <f>IF(C76="","",INDEX('様式A-2'!$E$9:$E$4934,MATCH(C76,'様式A-2'!$B$9:$B$434,0)))</f>
        <v/>
      </c>
      <c r="F76" s="310"/>
      <c r="G76" s="241"/>
      <c r="H76" s="241"/>
      <c r="I76" s="241"/>
      <c r="J76" s="311"/>
      <c r="K76" s="241"/>
      <c r="L76" s="241"/>
      <c r="M76" s="241"/>
      <c r="N76" s="241"/>
      <c r="O76" s="241"/>
      <c r="P76" s="242"/>
    </row>
    <row r="77" spans="1:16" ht="20.100000000000001" customHeight="1" x14ac:dyDescent="0.15">
      <c r="A77" s="257">
        <f>IF(A76="",ROW()-2-COUNTBLANK($A$3:$A76),A76+1)</f>
        <v>75</v>
      </c>
      <c r="B77" s="258">
        <f>IF(A77="","",IF(B76="",ROW()-2-COUNTBLANK($B$3:$B76),B76+1))</f>
        <v>75</v>
      </c>
      <c r="C77" s="241"/>
      <c r="D77" s="241" t="str">
        <f>IF(C77="","",(COUNTIF($C$3:C77,C77)+100))</f>
        <v/>
      </c>
      <c r="E77" s="310" t="str">
        <f>IF(C77="","",INDEX('様式A-2'!$E$9:$E$4934,MATCH(C77,'様式A-2'!$B$9:$B$434,0)))</f>
        <v/>
      </c>
      <c r="F77" s="310"/>
      <c r="G77" s="241"/>
      <c r="H77" s="241"/>
      <c r="I77" s="241"/>
      <c r="J77" s="311"/>
      <c r="K77" s="241"/>
      <c r="L77" s="241"/>
      <c r="M77" s="241"/>
      <c r="N77" s="241"/>
      <c r="O77" s="241"/>
      <c r="P77" s="242"/>
    </row>
    <row r="78" spans="1:16" ht="20.100000000000001" customHeight="1" x14ac:dyDescent="0.15">
      <c r="A78" s="257">
        <f>IF(A77="",ROW()-2-COUNTBLANK($A$3:$A77),A77+1)</f>
        <v>76</v>
      </c>
      <c r="B78" s="258">
        <f>IF(A78="","",IF(B77="",ROW()-2-COUNTBLANK($B$3:$B77),B77+1))</f>
        <v>76</v>
      </c>
      <c r="C78" s="241"/>
      <c r="D78" s="241" t="str">
        <f>IF(C78="","",(COUNTIF($C$3:C78,C78)+100))</f>
        <v/>
      </c>
      <c r="E78" s="310" t="str">
        <f>IF(C78="","",INDEX('様式A-2'!$E$9:$E$4934,MATCH(C78,'様式A-2'!$B$9:$B$434,0)))</f>
        <v/>
      </c>
      <c r="F78" s="310"/>
      <c r="G78" s="241"/>
      <c r="H78" s="241"/>
      <c r="I78" s="241"/>
      <c r="J78" s="311"/>
      <c r="K78" s="241"/>
      <c r="L78" s="241"/>
      <c r="M78" s="241"/>
      <c r="N78" s="241"/>
      <c r="O78" s="241"/>
      <c r="P78" s="242"/>
    </row>
    <row r="79" spans="1:16" ht="20.100000000000001" customHeight="1" x14ac:dyDescent="0.15">
      <c r="A79" s="257">
        <f>IF(A78="",ROW()-2-COUNTBLANK($A$3:$A78),A78+1)</f>
        <v>77</v>
      </c>
      <c r="B79" s="258">
        <f>IF(A79="","",IF(B78="",ROW()-2-COUNTBLANK($B$3:$B78),B78+1))</f>
        <v>77</v>
      </c>
      <c r="C79" s="241"/>
      <c r="D79" s="241" t="str">
        <f>IF(C79="","",(COUNTIF($C$3:C79,C79)+100))</f>
        <v/>
      </c>
      <c r="E79" s="310" t="str">
        <f>IF(C79="","",INDEX('様式A-2'!$E$9:$E$4934,MATCH(C79,'様式A-2'!$B$9:$B$434,0)))</f>
        <v/>
      </c>
      <c r="F79" s="310"/>
      <c r="G79" s="241"/>
      <c r="H79" s="241"/>
      <c r="I79" s="241"/>
      <c r="J79" s="311"/>
      <c r="K79" s="241"/>
      <c r="L79" s="241"/>
      <c r="M79" s="241"/>
      <c r="N79" s="241"/>
      <c r="O79" s="241"/>
      <c r="P79" s="242"/>
    </row>
    <row r="80" spans="1:16" ht="20.100000000000001" customHeight="1" x14ac:dyDescent="0.15">
      <c r="A80" s="257">
        <f>IF(A79="",ROW()-2-COUNTBLANK($A$3:$A79),A79+1)</f>
        <v>78</v>
      </c>
      <c r="B80" s="258">
        <f>IF(A80="","",IF(B79="",ROW()-2-COUNTBLANK($B$3:$B79),B79+1))</f>
        <v>78</v>
      </c>
      <c r="C80" s="241"/>
      <c r="D80" s="241" t="str">
        <f>IF(C80="","",(COUNTIF($C$3:C80,C80)+100))</f>
        <v/>
      </c>
      <c r="E80" s="310" t="str">
        <f>IF(C80="","",INDEX('様式A-2'!$E$9:$E$4934,MATCH(C80,'様式A-2'!$B$9:$B$434,0)))</f>
        <v/>
      </c>
      <c r="F80" s="310"/>
      <c r="G80" s="241"/>
      <c r="H80" s="241"/>
      <c r="I80" s="241"/>
      <c r="J80" s="311"/>
      <c r="K80" s="241"/>
      <c r="L80" s="241"/>
      <c r="M80" s="241"/>
      <c r="N80" s="241"/>
      <c r="O80" s="241"/>
      <c r="P80" s="242"/>
    </row>
    <row r="81" spans="1:16" ht="20.100000000000001" customHeight="1" x14ac:dyDescent="0.15">
      <c r="A81" s="257">
        <f>IF(A80="",ROW()-2-COUNTBLANK($A$3:$A80),A80+1)</f>
        <v>79</v>
      </c>
      <c r="B81" s="258">
        <f>IF(A81="","",IF(B80="",ROW()-2-COUNTBLANK($B$3:$B80),B80+1))</f>
        <v>79</v>
      </c>
      <c r="C81" s="241"/>
      <c r="D81" s="241" t="str">
        <f>IF(C81="","",(COUNTIF($C$3:C81,C81)+100))</f>
        <v/>
      </c>
      <c r="E81" s="310" t="str">
        <f>IF(C81="","",INDEX('様式A-2'!$E$9:$E$4934,MATCH(C81,'様式A-2'!$B$9:$B$434,0)))</f>
        <v/>
      </c>
      <c r="F81" s="310"/>
      <c r="G81" s="241"/>
      <c r="H81" s="241"/>
      <c r="I81" s="241"/>
      <c r="J81" s="311"/>
      <c r="K81" s="241"/>
      <c r="L81" s="241"/>
      <c r="M81" s="241"/>
      <c r="N81" s="241"/>
      <c r="O81" s="241"/>
      <c r="P81" s="242"/>
    </row>
    <row r="82" spans="1:16" ht="20.100000000000001" customHeight="1" x14ac:dyDescent="0.15">
      <c r="A82" s="257">
        <f>IF(A81="",ROW()-2-COUNTBLANK($A$3:$A81),A81+1)</f>
        <v>80</v>
      </c>
      <c r="B82" s="258">
        <f>IF(A82="","",IF(B81="",ROW()-2-COUNTBLANK($B$3:$B81),B81+1))</f>
        <v>80</v>
      </c>
      <c r="C82" s="241"/>
      <c r="D82" s="241" t="str">
        <f>IF(C82="","",(COUNTIF($C$3:C82,C82)+100))</f>
        <v/>
      </c>
      <c r="E82" s="310" t="str">
        <f>IF(C82="","",INDEX('様式A-2'!$E$9:$E$4934,MATCH(C82,'様式A-2'!$B$9:$B$434,0)))</f>
        <v/>
      </c>
      <c r="F82" s="310"/>
      <c r="G82" s="241"/>
      <c r="H82" s="241"/>
      <c r="I82" s="241"/>
      <c r="J82" s="311"/>
      <c r="K82" s="241"/>
      <c r="L82" s="241"/>
      <c r="M82" s="241"/>
      <c r="N82" s="241"/>
      <c r="O82" s="241"/>
      <c r="P82" s="242"/>
    </row>
    <row r="83" spans="1:16" ht="20.100000000000001" customHeight="1" x14ac:dyDescent="0.15">
      <c r="A83" s="257">
        <f>IF(A82="",ROW()-2-COUNTBLANK($A$3:$A82),A82+1)</f>
        <v>81</v>
      </c>
      <c r="B83" s="258">
        <f>IF(A83="","",IF(B82="",ROW()-2-COUNTBLANK($B$3:$B82),B82+1))</f>
        <v>81</v>
      </c>
      <c r="C83" s="241"/>
      <c r="D83" s="241" t="str">
        <f>IF(C83="","",(COUNTIF($C$3:C83,C83)+100))</f>
        <v/>
      </c>
      <c r="E83" s="310" t="str">
        <f>IF(C83="","",INDEX('様式A-2'!$E$9:$E$4934,MATCH(C83,'様式A-2'!$B$9:$B$434,0)))</f>
        <v/>
      </c>
      <c r="F83" s="310"/>
      <c r="G83" s="241"/>
      <c r="H83" s="241"/>
      <c r="I83" s="241"/>
      <c r="J83" s="311"/>
      <c r="K83" s="241"/>
      <c r="L83" s="241"/>
      <c r="M83" s="241"/>
      <c r="N83" s="241"/>
      <c r="O83" s="241"/>
      <c r="P83" s="242"/>
    </row>
    <row r="84" spans="1:16" ht="20.100000000000001" customHeight="1" x14ac:dyDescent="0.15">
      <c r="A84" s="257">
        <f>IF(A83="",ROW()-2-COUNTBLANK($A$3:$A83),A83+1)</f>
        <v>82</v>
      </c>
      <c r="B84" s="258">
        <f>IF(A84="","",IF(B83="",ROW()-2-COUNTBLANK($B$3:$B83),B83+1))</f>
        <v>82</v>
      </c>
      <c r="C84" s="241"/>
      <c r="D84" s="241" t="str">
        <f>IF(C84="","",(COUNTIF($C$3:C84,C84)+100))</f>
        <v/>
      </c>
      <c r="E84" s="310" t="str">
        <f>IF(C84="","",INDEX('様式A-2'!$E$9:$E$4934,MATCH(C84,'様式A-2'!$B$9:$B$434,0)))</f>
        <v/>
      </c>
      <c r="F84" s="310"/>
      <c r="G84" s="241"/>
      <c r="H84" s="241"/>
      <c r="I84" s="241"/>
      <c r="J84" s="311"/>
      <c r="K84" s="241"/>
      <c r="L84" s="241"/>
      <c r="M84" s="241"/>
      <c r="N84" s="241"/>
      <c r="O84" s="241"/>
      <c r="P84" s="242"/>
    </row>
    <row r="85" spans="1:16" ht="20.100000000000001" customHeight="1" x14ac:dyDescent="0.15">
      <c r="A85" s="257">
        <f>IF(A84="",ROW()-2-COUNTBLANK($A$3:$A84),A84+1)</f>
        <v>83</v>
      </c>
      <c r="B85" s="258">
        <f>IF(A85="","",IF(B84="",ROW()-2-COUNTBLANK($B$3:$B84),B84+1))</f>
        <v>83</v>
      </c>
      <c r="C85" s="241"/>
      <c r="D85" s="241" t="str">
        <f>IF(C85="","",(COUNTIF($C$3:C85,C85)+100))</f>
        <v/>
      </c>
      <c r="E85" s="310" t="str">
        <f>IF(C85="","",INDEX('様式A-2'!$E$9:$E$4934,MATCH(C85,'様式A-2'!$B$9:$B$434,0)))</f>
        <v/>
      </c>
      <c r="F85" s="310"/>
      <c r="G85" s="241"/>
      <c r="H85" s="241"/>
      <c r="I85" s="241"/>
      <c r="J85" s="311"/>
      <c r="K85" s="241"/>
      <c r="L85" s="241"/>
      <c r="M85" s="241"/>
      <c r="N85" s="241"/>
      <c r="O85" s="241"/>
      <c r="P85" s="242"/>
    </row>
    <row r="86" spans="1:16" ht="20.100000000000001" customHeight="1" x14ac:dyDescent="0.15">
      <c r="A86" s="257">
        <f>IF(A85="",ROW()-2-COUNTBLANK($A$3:$A85),A85+1)</f>
        <v>84</v>
      </c>
      <c r="B86" s="258">
        <f>IF(A86="","",IF(B85="",ROW()-2-COUNTBLANK($B$3:$B85),B85+1))</f>
        <v>84</v>
      </c>
      <c r="C86" s="241"/>
      <c r="D86" s="241" t="str">
        <f>IF(C86="","",(COUNTIF($C$3:C86,C86)+100))</f>
        <v/>
      </c>
      <c r="E86" s="310" t="str">
        <f>IF(C86="","",INDEX('様式A-2'!$E$9:$E$4934,MATCH(C86,'様式A-2'!$B$9:$B$434,0)))</f>
        <v/>
      </c>
      <c r="F86" s="310"/>
      <c r="G86" s="241"/>
      <c r="H86" s="241"/>
      <c r="I86" s="241"/>
      <c r="J86" s="311"/>
      <c r="K86" s="241"/>
      <c r="L86" s="241"/>
      <c r="M86" s="241"/>
      <c r="N86" s="241"/>
      <c r="O86" s="241"/>
      <c r="P86" s="242"/>
    </row>
    <row r="87" spans="1:16" ht="20.100000000000001" customHeight="1" x14ac:dyDescent="0.15">
      <c r="A87" s="257">
        <f>IF(A86="",ROW()-2-COUNTBLANK($A$3:$A86),A86+1)</f>
        <v>85</v>
      </c>
      <c r="B87" s="258">
        <f>IF(A87="","",IF(B86="",ROW()-2-COUNTBLANK($B$3:$B86),B86+1))</f>
        <v>85</v>
      </c>
      <c r="C87" s="241"/>
      <c r="D87" s="241" t="str">
        <f>IF(C87="","",(COUNTIF($C$3:C87,C87)+100))</f>
        <v/>
      </c>
      <c r="E87" s="310" t="str">
        <f>IF(C87="","",INDEX('様式A-2'!$E$9:$E$4934,MATCH(C87,'様式A-2'!$B$9:$B$434,0)))</f>
        <v/>
      </c>
      <c r="F87" s="310"/>
      <c r="G87" s="241"/>
      <c r="H87" s="241"/>
      <c r="I87" s="241"/>
      <c r="J87" s="311"/>
      <c r="K87" s="241"/>
      <c r="L87" s="241"/>
      <c r="M87" s="241"/>
      <c r="N87" s="241"/>
      <c r="O87" s="241"/>
      <c r="P87" s="242"/>
    </row>
    <row r="88" spans="1:16" ht="20.100000000000001" customHeight="1" x14ac:dyDescent="0.15">
      <c r="A88" s="257">
        <f>IF(A87="",ROW()-2-COUNTBLANK($A$3:$A87),A87+1)</f>
        <v>86</v>
      </c>
      <c r="B88" s="258">
        <f>IF(A88="","",IF(B87="",ROW()-2-COUNTBLANK($B$3:$B87),B87+1))</f>
        <v>86</v>
      </c>
      <c r="C88" s="241"/>
      <c r="D88" s="241" t="str">
        <f>IF(C88="","",(COUNTIF($C$3:C88,C88)+100))</f>
        <v/>
      </c>
      <c r="E88" s="310" t="str">
        <f>IF(C88="","",INDEX('様式A-2'!$E$9:$E$4934,MATCH(C88,'様式A-2'!$B$9:$B$434,0)))</f>
        <v/>
      </c>
      <c r="F88" s="310"/>
      <c r="G88" s="241"/>
      <c r="H88" s="241"/>
      <c r="I88" s="241"/>
      <c r="J88" s="311"/>
      <c r="K88" s="241"/>
      <c r="L88" s="241"/>
      <c r="M88" s="241"/>
      <c r="N88" s="241"/>
      <c r="O88" s="241"/>
      <c r="P88" s="242"/>
    </row>
    <row r="89" spans="1:16" ht="20.100000000000001" customHeight="1" x14ac:dyDescent="0.15">
      <c r="A89" s="257">
        <f>IF(A88="",ROW()-2-COUNTBLANK($A$3:$A88),A88+1)</f>
        <v>87</v>
      </c>
      <c r="B89" s="258">
        <f>IF(A89="","",IF(B88="",ROW()-2-COUNTBLANK($B$3:$B88),B88+1))</f>
        <v>87</v>
      </c>
      <c r="C89" s="241"/>
      <c r="D89" s="241" t="str">
        <f>IF(C89="","",(COUNTIF($C$3:C89,C89)+100))</f>
        <v/>
      </c>
      <c r="E89" s="310" t="str">
        <f>IF(C89="","",INDEX('様式A-2'!$E$9:$E$4934,MATCH(C89,'様式A-2'!$B$9:$B$434,0)))</f>
        <v/>
      </c>
      <c r="F89" s="310"/>
      <c r="G89" s="241"/>
      <c r="H89" s="241"/>
      <c r="I89" s="241"/>
      <c r="J89" s="311"/>
      <c r="K89" s="241"/>
      <c r="L89" s="241"/>
      <c r="M89" s="241"/>
      <c r="N89" s="241"/>
      <c r="O89" s="241"/>
      <c r="P89" s="242"/>
    </row>
    <row r="90" spans="1:16" ht="20.100000000000001" customHeight="1" x14ac:dyDescent="0.15">
      <c r="A90" s="257">
        <f>IF(A89="",ROW()-2-COUNTBLANK($A$3:$A89),A89+1)</f>
        <v>88</v>
      </c>
      <c r="B90" s="258">
        <f>IF(A90="","",IF(B89="",ROW()-2-COUNTBLANK($B$3:$B89),B89+1))</f>
        <v>88</v>
      </c>
      <c r="C90" s="241"/>
      <c r="D90" s="241" t="str">
        <f>IF(C90="","",(COUNTIF($C$3:C90,C90)+100))</f>
        <v/>
      </c>
      <c r="E90" s="310" t="str">
        <f>IF(C90="","",INDEX('様式A-2'!$E$9:$E$4934,MATCH(C90,'様式A-2'!$B$9:$B$434,0)))</f>
        <v/>
      </c>
      <c r="F90" s="310"/>
      <c r="G90" s="241"/>
      <c r="H90" s="241"/>
      <c r="I90" s="241"/>
      <c r="J90" s="311"/>
      <c r="K90" s="241"/>
      <c r="L90" s="241"/>
      <c r="M90" s="241"/>
      <c r="N90" s="241"/>
      <c r="O90" s="241"/>
      <c r="P90" s="242"/>
    </row>
    <row r="91" spans="1:16" ht="20.100000000000001" customHeight="1" x14ac:dyDescent="0.15">
      <c r="A91" s="257">
        <f>IF(A90="",ROW()-2-COUNTBLANK($A$3:$A90),A90+1)</f>
        <v>89</v>
      </c>
      <c r="B91" s="258">
        <f>IF(A91="","",IF(B90="",ROW()-2-COUNTBLANK($B$3:$B90),B90+1))</f>
        <v>89</v>
      </c>
      <c r="C91" s="241"/>
      <c r="D91" s="241" t="str">
        <f>IF(C91="","",(COUNTIF($C$3:C91,C91)+100))</f>
        <v/>
      </c>
      <c r="E91" s="310" t="str">
        <f>IF(C91="","",INDEX('様式A-2'!$E$9:$E$4934,MATCH(C91,'様式A-2'!$B$9:$B$434,0)))</f>
        <v/>
      </c>
      <c r="F91" s="310"/>
      <c r="G91" s="241"/>
      <c r="H91" s="241"/>
      <c r="I91" s="241"/>
      <c r="J91" s="311"/>
      <c r="K91" s="241"/>
      <c r="L91" s="241"/>
      <c r="M91" s="241"/>
      <c r="N91" s="241"/>
      <c r="O91" s="241"/>
      <c r="P91" s="242"/>
    </row>
    <row r="92" spans="1:16" ht="20.100000000000001" customHeight="1" x14ac:dyDescent="0.15">
      <c r="A92" s="257">
        <f>IF(A91="",ROW()-2-COUNTBLANK($A$3:$A91),A91+1)</f>
        <v>90</v>
      </c>
      <c r="B92" s="258">
        <f>IF(A92="","",IF(B91="",ROW()-2-COUNTBLANK($B$3:$B91),B91+1))</f>
        <v>90</v>
      </c>
      <c r="C92" s="241"/>
      <c r="D92" s="241" t="str">
        <f>IF(C92="","",(COUNTIF($C$3:C92,C92)+100))</f>
        <v/>
      </c>
      <c r="E92" s="310" t="str">
        <f>IF(C92="","",INDEX('様式A-2'!$E$9:$E$4934,MATCH(C92,'様式A-2'!$B$9:$B$434,0)))</f>
        <v/>
      </c>
      <c r="F92" s="310"/>
      <c r="G92" s="241"/>
      <c r="H92" s="241"/>
      <c r="I92" s="241"/>
      <c r="J92" s="311"/>
      <c r="K92" s="241"/>
      <c r="L92" s="241"/>
      <c r="M92" s="241"/>
      <c r="N92" s="241"/>
      <c r="O92" s="241"/>
      <c r="P92" s="242"/>
    </row>
    <row r="93" spans="1:16" ht="20.100000000000001" customHeight="1" x14ac:dyDescent="0.15">
      <c r="A93" s="257">
        <f>IF(A92="",ROW()-2-COUNTBLANK($A$3:$A92),A92+1)</f>
        <v>91</v>
      </c>
      <c r="B93" s="258">
        <f>IF(A93="","",IF(B92="",ROW()-2-COUNTBLANK($B$3:$B92),B92+1))</f>
        <v>91</v>
      </c>
      <c r="C93" s="241"/>
      <c r="D93" s="241" t="str">
        <f>IF(C93="","",(COUNTIF($C$3:C93,C93)+100))</f>
        <v/>
      </c>
      <c r="E93" s="310" t="str">
        <f>IF(C93="","",INDEX('様式A-2'!$E$9:$E$4934,MATCH(C93,'様式A-2'!$B$9:$B$434,0)))</f>
        <v/>
      </c>
      <c r="F93" s="310"/>
      <c r="G93" s="241"/>
      <c r="H93" s="241"/>
      <c r="I93" s="241"/>
      <c r="J93" s="311"/>
      <c r="K93" s="241"/>
      <c r="L93" s="241"/>
      <c r="M93" s="241"/>
      <c r="N93" s="241"/>
      <c r="O93" s="241"/>
      <c r="P93" s="242"/>
    </row>
    <row r="94" spans="1:16" ht="20.100000000000001" customHeight="1" x14ac:dyDescent="0.15">
      <c r="A94" s="257">
        <f>IF(A93="",ROW()-2-COUNTBLANK($A$3:$A93),A93+1)</f>
        <v>92</v>
      </c>
      <c r="B94" s="258">
        <f>IF(A94="","",IF(B93="",ROW()-2-COUNTBLANK($B$3:$B93),B93+1))</f>
        <v>92</v>
      </c>
      <c r="C94" s="241"/>
      <c r="D94" s="241" t="str">
        <f>IF(C94="","",(COUNTIF($C$3:C94,C94)+100))</f>
        <v/>
      </c>
      <c r="E94" s="310" t="str">
        <f>IF(C94="","",INDEX('様式A-2'!$E$9:$E$4934,MATCH(C94,'様式A-2'!$B$9:$B$434,0)))</f>
        <v/>
      </c>
      <c r="F94" s="310"/>
      <c r="G94" s="241"/>
      <c r="H94" s="241"/>
      <c r="I94" s="241"/>
      <c r="J94" s="311"/>
      <c r="K94" s="241"/>
      <c r="L94" s="241"/>
      <c r="M94" s="241"/>
      <c r="N94" s="241"/>
      <c r="O94" s="241"/>
      <c r="P94" s="242"/>
    </row>
    <row r="95" spans="1:16" ht="20.100000000000001" customHeight="1" x14ac:dyDescent="0.15">
      <c r="A95" s="257">
        <f>IF(A94="",ROW()-2-COUNTBLANK($A$3:$A94),A94+1)</f>
        <v>93</v>
      </c>
      <c r="B95" s="258">
        <f>IF(A95="","",IF(B94="",ROW()-2-COUNTBLANK($B$3:$B94),B94+1))</f>
        <v>93</v>
      </c>
      <c r="C95" s="241"/>
      <c r="D95" s="241" t="str">
        <f>IF(C95="","",(COUNTIF($C$3:C95,C95)+100))</f>
        <v/>
      </c>
      <c r="E95" s="310" t="str">
        <f>IF(C95="","",INDEX('様式A-2'!$E$9:$E$4934,MATCH(C95,'様式A-2'!$B$9:$B$434,0)))</f>
        <v/>
      </c>
      <c r="F95" s="310"/>
      <c r="G95" s="241"/>
      <c r="H95" s="241"/>
      <c r="I95" s="241"/>
      <c r="J95" s="311"/>
      <c r="K95" s="241"/>
      <c r="L95" s="241"/>
      <c r="M95" s="241"/>
      <c r="N95" s="241"/>
      <c r="O95" s="241"/>
      <c r="P95" s="242"/>
    </row>
    <row r="96" spans="1:16" ht="20.100000000000001" customHeight="1" x14ac:dyDescent="0.15">
      <c r="A96" s="257">
        <f>IF(A95="",ROW()-2-COUNTBLANK($A$3:$A95),A95+1)</f>
        <v>94</v>
      </c>
      <c r="B96" s="258">
        <f>IF(A96="","",IF(B95="",ROW()-2-COUNTBLANK($B$3:$B95),B95+1))</f>
        <v>94</v>
      </c>
      <c r="C96" s="241"/>
      <c r="D96" s="241" t="str">
        <f>IF(C96="","",(COUNTIF($C$3:C96,C96)+100))</f>
        <v/>
      </c>
      <c r="E96" s="310" t="str">
        <f>IF(C96="","",INDEX('様式A-2'!$E$9:$E$4934,MATCH(C96,'様式A-2'!$B$9:$B$434,0)))</f>
        <v/>
      </c>
      <c r="F96" s="310"/>
      <c r="G96" s="241"/>
      <c r="H96" s="241"/>
      <c r="I96" s="241"/>
      <c r="J96" s="311"/>
      <c r="K96" s="241"/>
      <c r="L96" s="241"/>
      <c r="M96" s="241"/>
      <c r="N96" s="241"/>
      <c r="O96" s="241"/>
      <c r="P96" s="242"/>
    </row>
    <row r="97" spans="1:16" ht="20.100000000000001" customHeight="1" x14ac:dyDescent="0.15">
      <c r="A97" s="257">
        <f>IF(A96="",ROW()-2-COUNTBLANK($A$3:$A96),A96+1)</f>
        <v>95</v>
      </c>
      <c r="B97" s="258">
        <f>IF(A97="","",IF(B96="",ROW()-2-COUNTBLANK($B$3:$B96),B96+1))</f>
        <v>95</v>
      </c>
      <c r="C97" s="241"/>
      <c r="D97" s="241" t="str">
        <f>IF(C97="","",(COUNTIF($C$3:C97,C97)+100))</f>
        <v/>
      </c>
      <c r="E97" s="310" t="str">
        <f>IF(C97="","",INDEX('様式A-2'!$E$9:$E$4934,MATCH(C97,'様式A-2'!$B$9:$B$434,0)))</f>
        <v/>
      </c>
      <c r="F97" s="310"/>
      <c r="G97" s="241"/>
      <c r="H97" s="241"/>
      <c r="I97" s="241"/>
      <c r="J97" s="311"/>
      <c r="K97" s="241"/>
      <c r="L97" s="241"/>
      <c r="M97" s="241"/>
      <c r="N97" s="241"/>
      <c r="O97" s="241"/>
      <c r="P97" s="242"/>
    </row>
    <row r="98" spans="1:16" ht="20.100000000000001" customHeight="1" x14ac:dyDescent="0.15">
      <c r="A98" s="257">
        <f>IF(A97="",ROW()-2-COUNTBLANK($A$3:$A97),A97+1)</f>
        <v>96</v>
      </c>
      <c r="B98" s="258">
        <f>IF(A98="","",IF(B97="",ROW()-2-COUNTBLANK($B$3:$B97),B97+1))</f>
        <v>96</v>
      </c>
      <c r="C98" s="241"/>
      <c r="D98" s="241" t="str">
        <f>IF(C98="","",(COUNTIF($C$3:C98,C98)+100))</f>
        <v/>
      </c>
      <c r="E98" s="310" t="str">
        <f>IF(C98="","",INDEX('様式A-2'!$E$9:$E$4934,MATCH(C98,'様式A-2'!$B$9:$B$434,0)))</f>
        <v/>
      </c>
      <c r="F98" s="310"/>
      <c r="G98" s="241"/>
      <c r="H98" s="241"/>
      <c r="I98" s="241"/>
      <c r="J98" s="311"/>
      <c r="K98" s="241"/>
      <c r="L98" s="241"/>
      <c r="M98" s="241"/>
      <c r="N98" s="241"/>
      <c r="O98" s="241"/>
      <c r="P98" s="242"/>
    </row>
    <row r="99" spans="1:16" ht="20.100000000000001" customHeight="1" x14ac:dyDescent="0.15">
      <c r="A99" s="257">
        <f>IF(A98="",ROW()-2-COUNTBLANK($A$3:$A98),A98+1)</f>
        <v>97</v>
      </c>
      <c r="B99" s="258">
        <f>IF(A99="","",IF(B98="",ROW()-2-COUNTBLANK($B$3:$B98),B98+1))</f>
        <v>97</v>
      </c>
      <c r="C99" s="241"/>
      <c r="D99" s="241" t="str">
        <f>IF(C99="","",(COUNTIF($C$3:C99,C99)+100))</f>
        <v/>
      </c>
      <c r="E99" s="310" t="str">
        <f>IF(C99="","",INDEX('様式A-2'!$E$9:$E$4934,MATCH(C99,'様式A-2'!$B$9:$B$434,0)))</f>
        <v/>
      </c>
      <c r="F99" s="310"/>
      <c r="G99" s="241"/>
      <c r="H99" s="241"/>
      <c r="I99" s="241"/>
      <c r="J99" s="311"/>
      <c r="K99" s="241"/>
      <c r="L99" s="241"/>
      <c r="M99" s="241"/>
      <c r="N99" s="241"/>
      <c r="O99" s="241"/>
      <c r="P99" s="242"/>
    </row>
    <row r="100" spans="1:16" ht="20.100000000000001" customHeight="1" x14ac:dyDescent="0.15">
      <c r="A100" s="257">
        <f>IF(A99="",ROW()-2-COUNTBLANK($A$3:$A99),A99+1)</f>
        <v>98</v>
      </c>
      <c r="B100" s="258">
        <f>IF(A100="","",IF(B99="",ROW()-2-COUNTBLANK($B$3:$B99),B99+1))</f>
        <v>98</v>
      </c>
      <c r="C100" s="241"/>
      <c r="D100" s="241" t="str">
        <f>IF(C100="","",(COUNTIF($C$3:C100,C100)+100))</f>
        <v/>
      </c>
      <c r="E100" s="310" t="str">
        <f>IF(C100="","",INDEX('様式A-2'!$E$9:$E$4934,MATCH(C100,'様式A-2'!$B$9:$B$434,0)))</f>
        <v/>
      </c>
      <c r="F100" s="310"/>
      <c r="G100" s="241"/>
      <c r="H100" s="241"/>
      <c r="I100" s="241"/>
      <c r="J100" s="311"/>
      <c r="K100" s="241"/>
      <c r="L100" s="241"/>
      <c r="M100" s="241"/>
      <c r="N100" s="241"/>
      <c r="O100" s="241"/>
      <c r="P100" s="242"/>
    </row>
    <row r="101" spans="1:16" ht="20.100000000000001" customHeight="1" x14ac:dyDescent="0.15">
      <c r="A101" s="257">
        <f>IF(A100="",ROW()-2-COUNTBLANK($A$3:$A100),A100+1)</f>
        <v>99</v>
      </c>
      <c r="B101" s="258">
        <f>IF(A101="","",IF(B100="",ROW()-2-COUNTBLANK($B$3:$B100),B100+1))</f>
        <v>99</v>
      </c>
      <c r="C101" s="241"/>
      <c r="D101" s="241" t="str">
        <f>IF(C101="","",(COUNTIF($C$3:C101,C101)+100))</f>
        <v/>
      </c>
      <c r="E101" s="310" t="str">
        <f>IF(C101="","",INDEX('様式A-2'!$E$9:$E$4934,MATCH(C101,'様式A-2'!$B$9:$B$434,0)))</f>
        <v/>
      </c>
      <c r="F101" s="310"/>
      <c r="G101" s="241"/>
      <c r="H101" s="241"/>
      <c r="I101" s="241"/>
      <c r="J101" s="311"/>
      <c r="K101" s="241"/>
      <c r="L101" s="241"/>
      <c r="M101" s="241"/>
      <c r="N101" s="241"/>
      <c r="O101" s="241"/>
      <c r="P101" s="242"/>
    </row>
    <row r="102" spans="1:16" ht="20.100000000000001" customHeight="1" x14ac:dyDescent="0.15">
      <c r="A102" s="257">
        <f>IF(A101="",ROW()-2-COUNTBLANK($A$3:$A101),A101+1)</f>
        <v>100</v>
      </c>
      <c r="B102" s="258">
        <f>IF(A102="","",IF(B101="",ROW()-2-COUNTBLANK($B$3:$B101),B101+1))</f>
        <v>100</v>
      </c>
      <c r="C102" s="241"/>
      <c r="D102" s="241" t="str">
        <f>IF(C102="","",(COUNTIF($C$3:C102,C102)+100))</f>
        <v/>
      </c>
      <c r="E102" s="310" t="str">
        <f>IF(C102="","",INDEX('様式A-2'!$E$9:$E$4934,MATCH(C102,'様式A-2'!$B$9:$B$434,0)))</f>
        <v/>
      </c>
      <c r="F102" s="310"/>
      <c r="G102" s="241"/>
      <c r="H102" s="241"/>
      <c r="I102" s="241"/>
      <c r="J102" s="311"/>
      <c r="K102" s="241"/>
      <c r="L102" s="241"/>
      <c r="M102" s="241"/>
      <c r="N102" s="241"/>
      <c r="O102" s="241"/>
      <c r="P102" s="242"/>
    </row>
    <row r="103" spans="1:16" ht="20.100000000000001" customHeight="1" x14ac:dyDescent="0.15">
      <c r="A103" s="257">
        <f>IF(A102="",ROW()-2-COUNTBLANK($A$3:$A102),A102+1)</f>
        <v>101</v>
      </c>
      <c r="B103" s="258">
        <f>IF(A103="","",IF(B102="",ROW()-2-COUNTBLANK($B$3:$B102),B102+1))</f>
        <v>101</v>
      </c>
      <c r="C103" s="241"/>
      <c r="D103" s="241" t="str">
        <f>IF(C103="","",(COUNTIF($C$3:C103,C103)+100))</f>
        <v/>
      </c>
      <c r="E103" s="310" t="str">
        <f>IF(C103="","",INDEX('様式A-2'!$E$9:$E$4934,MATCH(C103,'様式A-2'!$B$9:$B$434,0)))</f>
        <v/>
      </c>
      <c r="F103" s="310"/>
      <c r="G103" s="241"/>
      <c r="H103" s="241"/>
      <c r="I103" s="241"/>
      <c r="J103" s="311"/>
      <c r="K103" s="241"/>
      <c r="L103" s="241"/>
      <c r="M103" s="241"/>
      <c r="N103" s="241"/>
      <c r="O103" s="241"/>
      <c r="P103" s="242"/>
    </row>
    <row r="104" spans="1:16" ht="20.100000000000001" customHeight="1" x14ac:dyDescent="0.15">
      <c r="A104" s="257">
        <f>IF(A103="",ROW()-2-COUNTBLANK($A$3:$A103),A103+1)</f>
        <v>102</v>
      </c>
      <c r="B104" s="258">
        <f>IF(A104="","",IF(B103="",ROW()-2-COUNTBLANK($B$3:$B103),B103+1))</f>
        <v>102</v>
      </c>
      <c r="C104" s="241"/>
      <c r="D104" s="241" t="str">
        <f>IF(C104="","",(COUNTIF($C$3:C104,C104)+100))</f>
        <v/>
      </c>
      <c r="E104" s="310" t="str">
        <f>IF(C104="","",INDEX('様式A-2'!$E$9:$E$4934,MATCH(C104,'様式A-2'!$B$9:$B$434,0)))</f>
        <v/>
      </c>
      <c r="F104" s="310"/>
      <c r="G104" s="241"/>
      <c r="H104" s="241"/>
      <c r="I104" s="241"/>
      <c r="J104" s="311"/>
      <c r="K104" s="241"/>
      <c r="L104" s="241"/>
      <c r="M104" s="241"/>
      <c r="N104" s="241"/>
      <c r="O104" s="241"/>
      <c r="P104" s="242"/>
    </row>
    <row r="105" spans="1:16" ht="20.100000000000001" customHeight="1" x14ac:dyDescent="0.15">
      <c r="A105" s="257">
        <f>IF(A104="",ROW()-2-COUNTBLANK($A$3:$A104),A104+1)</f>
        <v>103</v>
      </c>
      <c r="B105" s="258">
        <f>IF(A105="","",IF(B104="",ROW()-2-COUNTBLANK($B$3:$B104),B104+1))</f>
        <v>103</v>
      </c>
      <c r="C105" s="241"/>
      <c r="D105" s="241" t="str">
        <f>IF(C105="","",(COUNTIF($C$3:C105,C105)+100))</f>
        <v/>
      </c>
      <c r="E105" s="310" t="str">
        <f>IF(C105="","",INDEX('様式A-2'!$E$9:$E$4934,MATCH(C105,'様式A-2'!$B$9:$B$434,0)))</f>
        <v/>
      </c>
      <c r="F105" s="310"/>
      <c r="G105" s="241"/>
      <c r="H105" s="241"/>
      <c r="I105" s="241"/>
      <c r="J105" s="311"/>
      <c r="K105" s="241"/>
      <c r="L105" s="241"/>
      <c r="M105" s="241"/>
      <c r="N105" s="241"/>
      <c r="O105" s="241"/>
      <c r="P105" s="242"/>
    </row>
    <row r="106" spans="1:16" ht="20.100000000000001" customHeight="1" x14ac:dyDescent="0.15">
      <c r="A106" s="257">
        <f>IF(A105="",ROW()-2-COUNTBLANK($A$3:$A105),A105+1)</f>
        <v>104</v>
      </c>
      <c r="B106" s="258">
        <f>IF(A106="","",IF(B105="",ROW()-2-COUNTBLANK($B$3:$B105),B105+1))</f>
        <v>104</v>
      </c>
      <c r="C106" s="241"/>
      <c r="D106" s="241" t="str">
        <f>IF(C106="","",(COUNTIF($C$3:C106,C106)+100))</f>
        <v/>
      </c>
      <c r="E106" s="310" t="str">
        <f>IF(C106="","",INDEX('様式A-2'!$E$9:$E$4934,MATCH(C106,'様式A-2'!$B$9:$B$434,0)))</f>
        <v/>
      </c>
      <c r="F106" s="310"/>
      <c r="G106" s="241"/>
      <c r="H106" s="241"/>
      <c r="I106" s="241"/>
      <c r="J106" s="311"/>
      <c r="K106" s="241"/>
      <c r="L106" s="241"/>
      <c r="M106" s="241"/>
      <c r="N106" s="241"/>
      <c r="O106" s="241"/>
      <c r="P106" s="242"/>
    </row>
    <row r="107" spans="1:16" ht="20.100000000000001" customHeight="1" x14ac:dyDescent="0.15">
      <c r="A107" s="257">
        <f>IF(A106="",ROW()-2-COUNTBLANK($A$3:$A106),A106+1)</f>
        <v>105</v>
      </c>
      <c r="B107" s="258">
        <f>IF(A107="","",IF(B106="",ROW()-2-COUNTBLANK($B$3:$B106),B106+1))</f>
        <v>105</v>
      </c>
      <c r="C107" s="241"/>
      <c r="D107" s="241" t="str">
        <f>IF(C107="","",(COUNTIF($C$3:C107,C107)+100))</f>
        <v/>
      </c>
      <c r="E107" s="310" t="str">
        <f>IF(C107="","",INDEX('様式A-2'!$E$9:$E$4934,MATCH(C107,'様式A-2'!$B$9:$B$434,0)))</f>
        <v/>
      </c>
      <c r="F107" s="310"/>
      <c r="G107" s="241"/>
      <c r="H107" s="241"/>
      <c r="I107" s="241"/>
      <c r="J107" s="311"/>
      <c r="K107" s="241"/>
      <c r="L107" s="241"/>
      <c r="M107" s="241"/>
      <c r="N107" s="241"/>
      <c r="O107" s="241"/>
      <c r="P107" s="242"/>
    </row>
    <row r="108" spans="1:16" ht="20.100000000000001" customHeight="1" x14ac:dyDescent="0.15">
      <c r="A108" s="257">
        <f>IF(A107="",ROW()-2-COUNTBLANK($A$3:$A107),A107+1)</f>
        <v>106</v>
      </c>
      <c r="B108" s="258">
        <f>IF(A108="","",IF(B107="",ROW()-2-COUNTBLANK($B$3:$B107),B107+1))</f>
        <v>106</v>
      </c>
      <c r="C108" s="241"/>
      <c r="D108" s="241" t="str">
        <f>IF(C108="","",(COUNTIF($C$3:C108,C108)+100))</f>
        <v/>
      </c>
      <c r="E108" s="310" t="str">
        <f>IF(C108="","",INDEX('様式A-2'!$E$9:$E$4934,MATCH(C108,'様式A-2'!$B$9:$B$434,0)))</f>
        <v/>
      </c>
      <c r="F108" s="310"/>
      <c r="G108" s="241"/>
      <c r="H108" s="241"/>
      <c r="I108" s="241"/>
      <c r="J108" s="311"/>
      <c r="K108" s="241"/>
      <c r="L108" s="241"/>
      <c r="M108" s="241"/>
      <c r="N108" s="241"/>
      <c r="O108" s="241"/>
      <c r="P108" s="242"/>
    </row>
    <row r="109" spans="1:16" ht="20.100000000000001" customHeight="1" x14ac:dyDescent="0.15">
      <c r="A109" s="257">
        <f>IF(A108="",ROW()-2-COUNTBLANK($A$3:$A108),A108+1)</f>
        <v>107</v>
      </c>
      <c r="B109" s="258">
        <f>IF(A109="","",IF(B108="",ROW()-2-COUNTBLANK($B$3:$B108),B108+1))</f>
        <v>107</v>
      </c>
      <c r="C109" s="241"/>
      <c r="D109" s="241" t="str">
        <f>IF(C109="","",(COUNTIF($C$3:C109,C109)+100))</f>
        <v/>
      </c>
      <c r="E109" s="310" t="str">
        <f>IF(C109="","",INDEX('様式A-2'!$E$9:$E$4934,MATCH(C109,'様式A-2'!$B$9:$B$434,0)))</f>
        <v/>
      </c>
      <c r="F109" s="310"/>
      <c r="G109" s="241"/>
      <c r="H109" s="241"/>
      <c r="I109" s="241"/>
      <c r="J109" s="311"/>
      <c r="K109" s="241"/>
      <c r="L109" s="241"/>
      <c r="M109" s="241"/>
      <c r="N109" s="241"/>
      <c r="O109" s="241"/>
      <c r="P109" s="242"/>
    </row>
    <row r="110" spans="1:16" ht="20.100000000000001" customHeight="1" x14ac:dyDescent="0.15">
      <c r="A110" s="257">
        <f>IF(A109="",ROW()-2-COUNTBLANK($A$3:$A109),A109+1)</f>
        <v>108</v>
      </c>
      <c r="B110" s="258">
        <f>IF(A110="","",IF(B109="",ROW()-2-COUNTBLANK($B$3:$B109),B109+1))</f>
        <v>108</v>
      </c>
      <c r="C110" s="241"/>
      <c r="D110" s="241" t="str">
        <f>IF(C110="","",(COUNTIF($C$3:C110,C110)+100))</f>
        <v/>
      </c>
      <c r="E110" s="310" t="str">
        <f>IF(C110="","",INDEX('様式A-2'!$E$9:$E$4934,MATCH(C110,'様式A-2'!$B$9:$B$434,0)))</f>
        <v/>
      </c>
      <c r="F110" s="310"/>
      <c r="G110" s="241"/>
      <c r="H110" s="241"/>
      <c r="I110" s="241"/>
      <c r="J110" s="311"/>
      <c r="K110" s="241"/>
      <c r="L110" s="241"/>
      <c r="M110" s="241"/>
      <c r="N110" s="241"/>
      <c r="O110" s="241"/>
      <c r="P110" s="242"/>
    </row>
    <row r="111" spans="1:16" ht="20.100000000000001" customHeight="1" x14ac:dyDescent="0.15">
      <c r="A111" s="257">
        <f>IF(A110="",ROW()-2-COUNTBLANK($A$3:$A110),A110+1)</f>
        <v>109</v>
      </c>
      <c r="B111" s="258">
        <f>IF(A111="","",IF(B110="",ROW()-2-COUNTBLANK($B$3:$B110),B110+1))</f>
        <v>109</v>
      </c>
      <c r="C111" s="241"/>
      <c r="D111" s="241" t="str">
        <f>IF(C111="","",(COUNTIF($C$3:C111,C111)+100))</f>
        <v/>
      </c>
      <c r="E111" s="310" t="str">
        <f>IF(C111="","",INDEX('様式A-2'!$E$9:$E$4934,MATCH(C111,'様式A-2'!$B$9:$B$434,0)))</f>
        <v/>
      </c>
      <c r="F111" s="310"/>
      <c r="G111" s="241"/>
      <c r="H111" s="241"/>
      <c r="I111" s="241"/>
      <c r="J111" s="311"/>
      <c r="K111" s="241"/>
      <c r="L111" s="241"/>
      <c r="M111" s="241"/>
      <c r="N111" s="241"/>
      <c r="O111" s="241"/>
      <c r="P111" s="242"/>
    </row>
    <row r="112" spans="1:16" ht="20.100000000000001" customHeight="1" x14ac:dyDescent="0.15">
      <c r="A112" s="257">
        <f>IF(A111="",ROW()-2-COUNTBLANK($A$3:$A111),A111+1)</f>
        <v>110</v>
      </c>
      <c r="B112" s="258">
        <f>IF(A112="","",IF(B111="",ROW()-2-COUNTBLANK($B$3:$B111),B111+1))</f>
        <v>110</v>
      </c>
      <c r="C112" s="241"/>
      <c r="D112" s="241" t="str">
        <f>IF(C112="","",(COUNTIF($C$3:C112,C112)+100))</f>
        <v/>
      </c>
      <c r="E112" s="310" t="str">
        <f>IF(C112="","",INDEX('様式A-2'!$E$9:$E$4934,MATCH(C112,'様式A-2'!$B$9:$B$434,0)))</f>
        <v/>
      </c>
      <c r="F112" s="310"/>
      <c r="G112" s="241"/>
      <c r="H112" s="241"/>
      <c r="I112" s="241"/>
      <c r="J112" s="311"/>
      <c r="K112" s="241"/>
      <c r="L112" s="241"/>
      <c r="M112" s="241"/>
      <c r="N112" s="241"/>
      <c r="O112" s="241"/>
      <c r="P112" s="242"/>
    </row>
    <row r="113" spans="1:16" ht="20.100000000000001" customHeight="1" x14ac:dyDescent="0.15">
      <c r="A113" s="257">
        <f>IF(A112="",ROW()-2-COUNTBLANK($A$3:$A112),A112+1)</f>
        <v>111</v>
      </c>
      <c r="B113" s="258">
        <f>IF(A113="","",IF(B112="",ROW()-2-COUNTBLANK($B$3:$B112),B112+1))</f>
        <v>111</v>
      </c>
      <c r="C113" s="241"/>
      <c r="D113" s="241" t="str">
        <f>IF(C113="","",(COUNTIF($C$3:C113,C113)+100))</f>
        <v/>
      </c>
      <c r="E113" s="310" t="str">
        <f>IF(C113="","",INDEX('様式A-2'!$E$9:$E$4934,MATCH(C113,'様式A-2'!$B$9:$B$434,0)))</f>
        <v/>
      </c>
      <c r="F113" s="310"/>
      <c r="G113" s="241"/>
      <c r="H113" s="241"/>
      <c r="I113" s="241"/>
      <c r="J113" s="311"/>
      <c r="K113" s="241"/>
      <c r="L113" s="241"/>
      <c r="M113" s="241"/>
      <c r="N113" s="241"/>
      <c r="O113" s="241"/>
      <c r="P113" s="242"/>
    </row>
    <row r="114" spans="1:16" ht="20.100000000000001" customHeight="1" x14ac:dyDescent="0.15">
      <c r="A114" s="257">
        <f>IF(A113="",ROW()-2-COUNTBLANK($A$3:$A113),A113+1)</f>
        <v>112</v>
      </c>
      <c r="B114" s="258">
        <f>IF(A114="","",IF(B113="",ROW()-2-COUNTBLANK($B$3:$B113),B113+1))</f>
        <v>112</v>
      </c>
      <c r="C114" s="241"/>
      <c r="D114" s="241" t="str">
        <f>IF(C114="","",(COUNTIF($C$3:C114,C114)+100))</f>
        <v/>
      </c>
      <c r="E114" s="310" t="str">
        <f>IF(C114="","",INDEX('様式A-2'!$E$9:$E$4934,MATCH(C114,'様式A-2'!$B$9:$B$434,0)))</f>
        <v/>
      </c>
      <c r="F114" s="310"/>
      <c r="G114" s="241"/>
      <c r="H114" s="241"/>
      <c r="I114" s="241"/>
      <c r="J114" s="311"/>
      <c r="K114" s="241"/>
      <c r="L114" s="241"/>
      <c r="M114" s="241"/>
      <c r="N114" s="241"/>
      <c r="O114" s="241"/>
      <c r="P114" s="242"/>
    </row>
    <row r="115" spans="1:16" ht="20.100000000000001" customHeight="1" x14ac:dyDescent="0.15">
      <c r="A115" s="257">
        <f>IF(A114="",ROW()-2-COUNTBLANK($A$3:$A114),A114+1)</f>
        <v>113</v>
      </c>
      <c r="B115" s="258">
        <f>IF(A115="","",IF(B114="",ROW()-2-COUNTBLANK($B$3:$B114),B114+1))</f>
        <v>113</v>
      </c>
      <c r="C115" s="241"/>
      <c r="D115" s="241" t="str">
        <f>IF(C115="","",(COUNTIF($C$3:C115,C115)+100))</f>
        <v/>
      </c>
      <c r="E115" s="310" t="str">
        <f>IF(C115="","",INDEX('様式A-2'!$E$9:$E$4934,MATCH(C115,'様式A-2'!$B$9:$B$434,0)))</f>
        <v/>
      </c>
      <c r="F115" s="310"/>
      <c r="G115" s="241"/>
      <c r="H115" s="241"/>
      <c r="I115" s="241"/>
      <c r="J115" s="311"/>
      <c r="K115" s="241"/>
      <c r="L115" s="241"/>
      <c r="M115" s="241"/>
      <c r="N115" s="241"/>
      <c r="O115" s="241"/>
      <c r="P115" s="242"/>
    </row>
    <row r="116" spans="1:16" ht="20.100000000000001" customHeight="1" x14ac:dyDescent="0.15">
      <c r="A116" s="257">
        <f>IF(A115="",ROW()-2-COUNTBLANK($A$3:$A115),A115+1)</f>
        <v>114</v>
      </c>
      <c r="B116" s="258">
        <f>IF(A116="","",IF(B115="",ROW()-2-COUNTBLANK($B$3:$B115),B115+1))</f>
        <v>114</v>
      </c>
      <c r="C116" s="241"/>
      <c r="D116" s="241" t="str">
        <f>IF(C116="","",(COUNTIF($C$3:C116,C116)+100))</f>
        <v/>
      </c>
      <c r="E116" s="310" t="str">
        <f>IF(C116="","",INDEX('様式A-2'!$E$9:$E$4934,MATCH(C116,'様式A-2'!$B$9:$B$434,0)))</f>
        <v/>
      </c>
      <c r="F116" s="310"/>
      <c r="G116" s="241"/>
      <c r="H116" s="241"/>
      <c r="I116" s="241"/>
      <c r="J116" s="311"/>
      <c r="K116" s="241"/>
      <c r="L116" s="241"/>
      <c r="M116" s="241"/>
      <c r="N116" s="241"/>
      <c r="O116" s="241"/>
      <c r="P116" s="242"/>
    </row>
    <row r="117" spans="1:16" ht="20.100000000000001" customHeight="1" x14ac:dyDescent="0.15">
      <c r="A117" s="257">
        <f>IF(A116="",ROW()-2-COUNTBLANK($A$3:$A116),A116+1)</f>
        <v>115</v>
      </c>
      <c r="B117" s="258">
        <f>IF(A117="","",IF(B116="",ROW()-2-COUNTBLANK($B$3:$B116),B116+1))</f>
        <v>115</v>
      </c>
      <c r="C117" s="241"/>
      <c r="D117" s="241" t="str">
        <f>IF(C117="","",(COUNTIF($C$3:C117,C117)+100))</f>
        <v/>
      </c>
      <c r="E117" s="310" t="str">
        <f>IF(C117="","",INDEX('様式A-2'!$E$9:$E$4934,MATCH(C117,'様式A-2'!$B$9:$B$434,0)))</f>
        <v/>
      </c>
      <c r="F117" s="310"/>
      <c r="G117" s="241"/>
      <c r="H117" s="241"/>
      <c r="I117" s="241"/>
      <c r="J117" s="311"/>
      <c r="K117" s="241"/>
      <c r="L117" s="241"/>
      <c r="M117" s="241"/>
      <c r="N117" s="241"/>
      <c r="O117" s="241"/>
      <c r="P117" s="242"/>
    </row>
    <row r="118" spans="1:16" ht="20.100000000000001" customHeight="1" x14ac:dyDescent="0.15">
      <c r="A118" s="257">
        <f>IF(A117="",ROW()-2-COUNTBLANK($A$3:$A117),A117+1)</f>
        <v>116</v>
      </c>
      <c r="B118" s="258">
        <f>IF(A118="","",IF(B117="",ROW()-2-COUNTBLANK($B$3:$B117),B117+1))</f>
        <v>116</v>
      </c>
      <c r="C118" s="241"/>
      <c r="D118" s="241" t="str">
        <f>IF(C118="","",(COUNTIF($C$3:C118,C118)+100))</f>
        <v/>
      </c>
      <c r="E118" s="310" t="str">
        <f>IF(C118="","",INDEX('様式A-2'!$E$9:$E$4934,MATCH(C118,'様式A-2'!$B$9:$B$434,0)))</f>
        <v/>
      </c>
      <c r="F118" s="310"/>
      <c r="G118" s="241"/>
      <c r="H118" s="241"/>
      <c r="I118" s="241"/>
      <c r="J118" s="311"/>
      <c r="K118" s="241"/>
      <c r="L118" s="241"/>
      <c r="M118" s="241"/>
      <c r="N118" s="241"/>
      <c r="O118" s="241"/>
      <c r="P118" s="242"/>
    </row>
    <row r="119" spans="1:16" ht="20.100000000000001" customHeight="1" x14ac:dyDescent="0.15">
      <c r="A119" s="257">
        <f>IF(A118="",ROW()-2-COUNTBLANK($A$3:$A118),A118+1)</f>
        <v>117</v>
      </c>
      <c r="B119" s="258">
        <f>IF(A119="","",IF(B118="",ROW()-2-COUNTBLANK($B$3:$B118),B118+1))</f>
        <v>117</v>
      </c>
      <c r="C119" s="241"/>
      <c r="D119" s="241" t="str">
        <f>IF(C119="","",(COUNTIF($C$3:C119,C119)+100))</f>
        <v/>
      </c>
      <c r="E119" s="310" t="str">
        <f>IF(C119="","",INDEX('様式A-2'!$E$9:$E$4934,MATCH(C119,'様式A-2'!$B$9:$B$434,0)))</f>
        <v/>
      </c>
      <c r="F119" s="310"/>
      <c r="G119" s="241"/>
      <c r="H119" s="241"/>
      <c r="I119" s="241"/>
      <c r="J119" s="311"/>
      <c r="K119" s="241"/>
      <c r="L119" s="241"/>
      <c r="M119" s="241"/>
      <c r="N119" s="241"/>
      <c r="O119" s="241"/>
      <c r="P119" s="242"/>
    </row>
    <row r="120" spans="1:16" ht="20.100000000000001" customHeight="1" x14ac:dyDescent="0.15">
      <c r="A120" s="257">
        <f>IF(A119="",ROW()-2-COUNTBLANK($A$3:$A119),A119+1)</f>
        <v>118</v>
      </c>
      <c r="B120" s="258">
        <f>IF(A120="","",IF(B119="",ROW()-2-COUNTBLANK($B$3:$B119),B119+1))</f>
        <v>118</v>
      </c>
      <c r="C120" s="241"/>
      <c r="D120" s="241" t="str">
        <f>IF(C120="","",(COUNTIF($C$3:C120,C120)+100))</f>
        <v/>
      </c>
      <c r="E120" s="310" t="str">
        <f>IF(C120="","",INDEX('様式A-2'!$E$9:$E$4934,MATCH(C120,'様式A-2'!$B$9:$B$434,0)))</f>
        <v/>
      </c>
      <c r="F120" s="310"/>
      <c r="G120" s="241"/>
      <c r="H120" s="241"/>
      <c r="I120" s="241"/>
      <c r="J120" s="311"/>
      <c r="K120" s="241"/>
      <c r="L120" s="241"/>
      <c r="M120" s="241"/>
      <c r="N120" s="241"/>
      <c r="O120" s="241"/>
      <c r="P120" s="242"/>
    </row>
    <row r="121" spans="1:16" ht="20.100000000000001" customHeight="1" x14ac:dyDescent="0.15">
      <c r="A121" s="257">
        <f>IF(A120="",ROW()-2-COUNTBLANK($A$3:$A120),A120+1)</f>
        <v>119</v>
      </c>
      <c r="B121" s="258">
        <f>IF(A121="","",IF(B120="",ROW()-2-COUNTBLANK($B$3:$B120),B120+1))</f>
        <v>119</v>
      </c>
      <c r="C121" s="241"/>
      <c r="D121" s="241" t="str">
        <f>IF(C121="","",(COUNTIF($C$3:C121,C121)+100))</f>
        <v/>
      </c>
      <c r="E121" s="310" t="str">
        <f>IF(C121="","",INDEX('様式A-2'!$E$9:$E$4934,MATCH(C121,'様式A-2'!$B$9:$B$434,0)))</f>
        <v/>
      </c>
      <c r="F121" s="310"/>
      <c r="G121" s="241"/>
      <c r="H121" s="241"/>
      <c r="I121" s="241"/>
      <c r="J121" s="311"/>
      <c r="K121" s="241"/>
      <c r="L121" s="241"/>
      <c r="M121" s="241"/>
      <c r="N121" s="241"/>
      <c r="O121" s="241"/>
      <c r="P121" s="242"/>
    </row>
    <row r="122" spans="1:16" ht="20.100000000000001" customHeight="1" x14ac:dyDescent="0.15">
      <c r="A122" s="257">
        <f>IF(A121="",ROW()-2-COUNTBLANK($A$3:$A121),A121+1)</f>
        <v>120</v>
      </c>
      <c r="B122" s="258">
        <f>IF(A122="","",IF(B121="",ROW()-2-COUNTBLANK($B$3:$B121),B121+1))</f>
        <v>120</v>
      </c>
      <c r="C122" s="241"/>
      <c r="D122" s="241" t="str">
        <f>IF(C122="","",(COUNTIF($C$3:C122,C122)+100))</f>
        <v/>
      </c>
      <c r="E122" s="310" t="str">
        <f>IF(C122="","",INDEX('様式A-2'!$E$9:$E$4934,MATCH(C122,'様式A-2'!$B$9:$B$434,0)))</f>
        <v/>
      </c>
      <c r="F122" s="310"/>
      <c r="G122" s="241"/>
      <c r="H122" s="241"/>
      <c r="I122" s="241"/>
      <c r="J122" s="311"/>
      <c r="K122" s="241"/>
      <c r="L122" s="241"/>
      <c r="M122" s="241"/>
      <c r="N122" s="241"/>
      <c r="O122" s="241"/>
      <c r="P122" s="242"/>
    </row>
    <row r="123" spans="1:16" ht="20.100000000000001" customHeight="1" x14ac:dyDescent="0.15">
      <c r="A123" s="257">
        <f>IF(A122="",ROW()-2-COUNTBLANK($A$3:$A122),A122+1)</f>
        <v>121</v>
      </c>
      <c r="B123" s="258">
        <f>IF(A123="","",IF(B122="",ROW()-2-COUNTBLANK($B$3:$B122),B122+1))</f>
        <v>121</v>
      </c>
      <c r="C123" s="241"/>
      <c r="D123" s="241" t="str">
        <f>IF(C123="","",(COUNTIF($C$3:C123,C123)+100))</f>
        <v/>
      </c>
      <c r="E123" s="310" t="str">
        <f>IF(C123="","",INDEX('様式A-2'!$E$9:$E$4934,MATCH(C123,'様式A-2'!$B$9:$B$434,0)))</f>
        <v/>
      </c>
      <c r="F123" s="310"/>
      <c r="G123" s="241"/>
      <c r="H123" s="241"/>
      <c r="I123" s="241"/>
      <c r="J123" s="311"/>
      <c r="K123" s="241"/>
      <c r="L123" s="241"/>
      <c r="M123" s="241"/>
      <c r="N123" s="241"/>
      <c r="O123" s="241"/>
      <c r="P123" s="242"/>
    </row>
    <row r="124" spans="1:16" ht="20.100000000000001" customHeight="1" x14ac:dyDescent="0.15">
      <c r="A124" s="257">
        <f>IF(A123="",ROW()-2-COUNTBLANK($A$3:$A123),A123+1)</f>
        <v>122</v>
      </c>
      <c r="B124" s="258">
        <f>IF(A124="","",IF(B123="",ROW()-2-COUNTBLANK($B$3:$B123),B123+1))</f>
        <v>122</v>
      </c>
      <c r="C124" s="241"/>
      <c r="D124" s="241" t="str">
        <f>IF(C124="","",(COUNTIF($C$3:C124,C124)+100))</f>
        <v/>
      </c>
      <c r="E124" s="310" t="str">
        <f>IF(C124="","",INDEX('様式A-2'!$E$9:$E$4934,MATCH(C124,'様式A-2'!$B$9:$B$434,0)))</f>
        <v/>
      </c>
      <c r="F124" s="310"/>
      <c r="G124" s="241"/>
      <c r="H124" s="241"/>
      <c r="I124" s="241"/>
      <c r="J124" s="311"/>
      <c r="K124" s="241"/>
      <c r="L124" s="241"/>
      <c r="M124" s="241"/>
      <c r="N124" s="241"/>
      <c r="O124" s="241"/>
      <c r="P124" s="242"/>
    </row>
    <row r="125" spans="1:16" ht="20.100000000000001" customHeight="1" x14ac:dyDescent="0.15">
      <c r="A125" s="257">
        <f>IF(A124="",ROW()-2-COUNTBLANK($A$3:$A124),A124+1)</f>
        <v>123</v>
      </c>
      <c r="B125" s="258">
        <f>IF(A125="","",IF(B124="",ROW()-2-COUNTBLANK($B$3:$B124),B124+1))</f>
        <v>123</v>
      </c>
      <c r="C125" s="241"/>
      <c r="D125" s="241" t="str">
        <f>IF(C125="","",(COUNTIF($C$3:C125,C125)+100))</f>
        <v/>
      </c>
      <c r="E125" s="310" t="str">
        <f>IF(C125="","",INDEX('様式A-2'!$E$9:$E$4934,MATCH(C125,'様式A-2'!$B$9:$B$434,0)))</f>
        <v/>
      </c>
      <c r="F125" s="310"/>
      <c r="G125" s="241"/>
      <c r="H125" s="241"/>
      <c r="I125" s="241"/>
      <c r="J125" s="311"/>
      <c r="K125" s="241"/>
      <c r="L125" s="241"/>
      <c r="M125" s="241"/>
      <c r="N125" s="241"/>
      <c r="O125" s="241"/>
      <c r="P125" s="242"/>
    </row>
    <row r="126" spans="1:16" ht="20.100000000000001" customHeight="1" x14ac:dyDescent="0.15">
      <c r="A126" s="257">
        <f>IF(A125="",ROW()-2-COUNTBLANK($A$3:$A125),A125+1)</f>
        <v>124</v>
      </c>
      <c r="B126" s="258">
        <f>IF(A126="","",IF(B125="",ROW()-2-COUNTBLANK($B$3:$B125),B125+1))</f>
        <v>124</v>
      </c>
      <c r="C126" s="241"/>
      <c r="D126" s="241" t="str">
        <f>IF(C126="","",(COUNTIF($C$3:C126,C126)+100))</f>
        <v/>
      </c>
      <c r="E126" s="310" t="str">
        <f>IF(C126="","",INDEX('様式A-2'!$E$9:$E$4934,MATCH(C126,'様式A-2'!$B$9:$B$434,0)))</f>
        <v/>
      </c>
      <c r="F126" s="310"/>
      <c r="G126" s="241"/>
      <c r="H126" s="241"/>
      <c r="I126" s="241"/>
      <c r="J126" s="311"/>
      <c r="K126" s="241"/>
      <c r="L126" s="241"/>
      <c r="M126" s="241"/>
      <c r="N126" s="241"/>
      <c r="O126" s="241"/>
      <c r="P126" s="242"/>
    </row>
    <row r="127" spans="1:16" ht="20.100000000000001" customHeight="1" x14ac:dyDescent="0.15">
      <c r="A127" s="257">
        <f>IF(A126="",ROW()-2-COUNTBLANK($A$3:$A126),A126+1)</f>
        <v>125</v>
      </c>
      <c r="B127" s="258">
        <f>IF(A127="","",IF(B126="",ROW()-2-COUNTBLANK($B$3:$B126),B126+1))</f>
        <v>125</v>
      </c>
      <c r="C127" s="241"/>
      <c r="D127" s="241" t="str">
        <f>IF(C127="","",(COUNTIF($C$3:C127,C127)+100))</f>
        <v/>
      </c>
      <c r="E127" s="310" t="str">
        <f>IF(C127="","",INDEX('様式A-2'!$E$9:$E$4934,MATCH(C127,'様式A-2'!$B$9:$B$434,0)))</f>
        <v/>
      </c>
      <c r="F127" s="310"/>
      <c r="G127" s="241"/>
      <c r="H127" s="241"/>
      <c r="I127" s="241"/>
      <c r="J127" s="311"/>
      <c r="K127" s="241"/>
      <c r="L127" s="241"/>
      <c r="M127" s="241"/>
      <c r="N127" s="241"/>
      <c r="O127" s="241"/>
      <c r="P127" s="242"/>
    </row>
    <row r="128" spans="1:16" ht="20.100000000000001" customHeight="1" x14ac:dyDescent="0.15">
      <c r="A128" s="257">
        <f>IF(A127="",ROW()-2-COUNTBLANK($A$3:$A127),A127+1)</f>
        <v>126</v>
      </c>
      <c r="B128" s="258">
        <f>IF(A128="","",IF(B127="",ROW()-2-COUNTBLANK($B$3:$B127),B127+1))</f>
        <v>126</v>
      </c>
      <c r="C128" s="241"/>
      <c r="D128" s="241" t="str">
        <f>IF(C128="","",(COUNTIF($C$3:C128,C128)+100))</f>
        <v/>
      </c>
      <c r="E128" s="310" t="str">
        <f>IF(C128="","",INDEX('様式A-2'!$E$9:$E$4934,MATCH(C128,'様式A-2'!$B$9:$B$434,0)))</f>
        <v/>
      </c>
      <c r="F128" s="310"/>
      <c r="G128" s="241"/>
      <c r="H128" s="241"/>
      <c r="I128" s="241"/>
      <c r="J128" s="311"/>
      <c r="K128" s="241"/>
      <c r="L128" s="241"/>
      <c r="M128" s="241"/>
      <c r="N128" s="241"/>
      <c r="O128" s="241"/>
      <c r="P128" s="242"/>
    </row>
    <row r="129" spans="1:16" ht="20.100000000000001" customHeight="1" x14ac:dyDescent="0.15">
      <c r="A129" s="257">
        <f>IF(A128="",ROW()-2-COUNTBLANK($A$3:$A128),A128+1)</f>
        <v>127</v>
      </c>
      <c r="B129" s="258">
        <f>IF(A129="","",IF(B128="",ROW()-2-COUNTBLANK($B$3:$B128),B128+1))</f>
        <v>127</v>
      </c>
      <c r="C129" s="241"/>
      <c r="D129" s="241" t="str">
        <f>IF(C129="","",(COUNTIF($C$3:C129,C129)+100))</f>
        <v/>
      </c>
      <c r="E129" s="310" t="str">
        <f>IF(C129="","",INDEX('様式A-2'!$E$9:$E$4934,MATCH(C129,'様式A-2'!$B$9:$B$434,0)))</f>
        <v/>
      </c>
      <c r="F129" s="310"/>
      <c r="G129" s="241"/>
      <c r="H129" s="241"/>
      <c r="I129" s="241"/>
      <c r="J129" s="311"/>
      <c r="K129" s="241"/>
      <c r="L129" s="241"/>
      <c r="M129" s="241"/>
      <c r="N129" s="241"/>
      <c r="O129" s="241"/>
      <c r="P129" s="242"/>
    </row>
    <row r="130" spans="1:16" ht="20.100000000000001" customHeight="1" x14ac:dyDescent="0.15">
      <c r="A130" s="257">
        <f>IF(A129="",ROW()-2-COUNTBLANK($A$3:$A129),A129+1)</f>
        <v>128</v>
      </c>
      <c r="B130" s="258">
        <f>IF(A130="","",IF(B129="",ROW()-2-COUNTBLANK($B$3:$B129),B129+1))</f>
        <v>128</v>
      </c>
      <c r="C130" s="241"/>
      <c r="D130" s="241" t="str">
        <f>IF(C130="","",(COUNTIF($C$3:C130,C130)+100))</f>
        <v/>
      </c>
      <c r="E130" s="310" t="str">
        <f>IF(C130="","",INDEX('様式A-2'!$E$9:$E$4934,MATCH(C130,'様式A-2'!$B$9:$B$434,0)))</f>
        <v/>
      </c>
      <c r="F130" s="310"/>
      <c r="G130" s="241"/>
      <c r="H130" s="241"/>
      <c r="I130" s="241"/>
      <c r="J130" s="311"/>
      <c r="K130" s="241"/>
      <c r="L130" s="241"/>
      <c r="M130" s="241"/>
      <c r="N130" s="241"/>
      <c r="O130" s="241"/>
      <c r="P130" s="242"/>
    </row>
    <row r="131" spans="1:16" ht="20.100000000000001" customHeight="1" x14ac:dyDescent="0.15">
      <c r="A131" s="257">
        <f>IF(A130="",ROW()-2-COUNTBLANK($A$3:$A130),A130+1)</f>
        <v>129</v>
      </c>
      <c r="B131" s="258">
        <f>IF(A131="","",IF(B130="",ROW()-2-COUNTBLANK($B$3:$B130),B130+1))</f>
        <v>129</v>
      </c>
      <c r="C131" s="241"/>
      <c r="D131" s="241" t="str">
        <f>IF(C131="","",(COUNTIF($C$3:C131,C131)+100))</f>
        <v/>
      </c>
      <c r="E131" s="310" t="str">
        <f>IF(C131="","",INDEX('様式A-2'!$E$9:$E$4934,MATCH(C131,'様式A-2'!$B$9:$B$434,0)))</f>
        <v/>
      </c>
      <c r="F131" s="310"/>
      <c r="G131" s="241"/>
      <c r="H131" s="241"/>
      <c r="I131" s="241"/>
      <c r="J131" s="311"/>
      <c r="K131" s="241"/>
      <c r="L131" s="241"/>
      <c r="M131" s="241"/>
      <c r="N131" s="241"/>
      <c r="O131" s="241"/>
      <c r="P131" s="242"/>
    </row>
    <row r="132" spans="1:16" ht="20.100000000000001" customHeight="1" x14ac:dyDescent="0.15">
      <c r="A132" s="257">
        <f>IF(A131="",ROW()-2-COUNTBLANK($A$3:$A131),A131+1)</f>
        <v>130</v>
      </c>
      <c r="B132" s="258">
        <f>IF(A132="","",IF(B131="",ROW()-2-COUNTBLANK($B$3:$B131),B131+1))</f>
        <v>130</v>
      </c>
      <c r="C132" s="241"/>
      <c r="D132" s="241" t="str">
        <f>IF(C132="","",(COUNTIF($C$3:C132,C132)+100))</f>
        <v/>
      </c>
      <c r="E132" s="310" t="str">
        <f>IF(C132="","",INDEX('様式A-2'!$E$9:$E$4934,MATCH(C132,'様式A-2'!$B$9:$B$434,0)))</f>
        <v/>
      </c>
      <c r="F132" s="310"/>
      <c r="G132" s="241"/>
      <c r="H132" s="241"/>
      <c r="I132" s="241"/>
      <c r="J132" s="311"/>
      <c r="K132" s="241"/>
      <c r="L132" s="241"/>
      <c r="M132" s="241"/>
      <c r="N132" s="241"/>
      <c r="O132" s="241"/>
      <c r="P132" s="242"/>
    </row>
    <row r="133" spans="1:16" ht="20.100000000000001" customHeight="1" x14ac:dyDescent="0.15">
      <c r="A133" s="257">
        <f>IF(A132="",ROW()-2-COUNTBLANK($A$3:$A132),A132+1)</f>
        <v>131</v>
      </c>
      <c r="B133" s="258">
        <f>IF(A133="","",IF(B132="",ROW()-2-COUNTBLANK($B$3:$B132),B132+1))</f>
        <v>131</v>
      </c>
      <c r="C133" s="241"/>
      <c r="D133" s="241" t="str">
        <f>IF(C133="","",(COUNTIF($C$3:C133,C133)+100))</f>
        <v/>
      </c>
      <c r="E133" s="310" t="str">
        <f>IF(C133="","",INDEX('様式A-2'!$E$9:$E$4934,MATCH(C133,'様式A-2'!$B$9:$B$434,0)))</f>
        <v/>
      </c>
      <c r="F133" s="310"/>
      <c r="G133" s="241"/>
      <c r="H133" s="241"/>
      <c r="I133" s="241"/>
      <c r="J133" s="311"/>
      <c r="K133" s="241"/>
      <c r="L133" s="241"/>
      <c r="M133" s="241"/>
      <c r="N133" s="241"/>
      <c r="O133" s="241"/>
      <c r="P133" s="242"/>
    </row>
    <row r="134" spans="1:16" ht="20.100000000000001" customHeight="1" x14ac:dyDescent="0.15">
      <c r="A134" s="257">
        <f>IF(A133="",ROW()-2-COUNTBLANK($A$3:$A133),A133+1)</f>
        <v>132</v>
      </c>
      <c r="B134" s="258">
        <f>IF(A134="","",IF(B133="",ROW()-2-COUNTBLANK($B$3:$B133),B133+1))</f>
        <v>132</v>
      </c>
      <c r="C134" s="241"/>
      <c r="D134" s="241" t="str">
        <f>IF(C134="","",(COUNTIF($C$3:C134,C134)+100))</f>
        <v/>
      </c>
      <c r="E134" s="310" t="str">
        <f>IF(C134="","",INDEX('様式A-2'!$E$9:$E$4934,MATCH(C134,'様式A-2'!$B$9:$B$434,0)))</f>
        <v/>
      </c>
      <c r="F134" s="310"/>
      <c r="G134" s="241"/>
      <c r="H134" s="241"/>
      <c r="I134" s="241"/>
      <c r="J134" s="311"/>
      <c r="K134" s="241"/>
      <c r="L134" s="241"/>
      <c r="M134" s="241"/>
      <c r="N134" s="241"/>
      <c r="O134" s="241"/>
      <c r="P134" s="242"/>
    </row>
    <row r="135" spans="1:16" ht="20.100000000000001" customHeight="1" x14ac:dyDescent="0.15">
      <c r="A135" s="257">
        <f>IF(A134="",ROW()-2-COUNTBLANK($A$3:$A134),A134+1)</f>
        <v>133</v>
      </c>
      <c r="B135" s="258">
        <f>IF(A135="","",IF(B134="",ROW()-2-COUNTBLANK($B$3:$B134),B134+1))</f>
        <v>133</v>
      </c>
      <c r="C135" s="241"/>
      <c r="D135" s="241" t="str">
        <f>IF(C135="","",(COUNTIF($C$3:C135,C135)+100))</f>
        <v/>
      </c>
      <c r="E135" s="310" t="str">
        <f>IF(C135="","",INDEX('様式A-2'!$E$9:$E$4934,MATCH(C135,'様式A-2'!$B$9:$B$434,0)))</f>
        <v/>
      </c>
      <c r="F135" s="310"/>
      <c r="G135" s="241"/>
      <c r="H135" s="241"/>
      <c r="I135" s="241"/>
      <c r="J135" s="311"/>
      <c r="K135" s="241"/>
      <c r="L135" s="241"/>
      <c r="M135" s="241"/>
      <c r="N135" s="241"/>
      <c r="O135" s="241"/>
      <c r="P135" s="242"/>
    </row>
    <row r="136" spans="1:16" ht="20.100000000000001" customHeight="1" x14ac:dyDescent="0.15">
      <c r="A136" s="257">
        <f>IF(A135="",ROW()-2-COUNTBLANK($A$3:$A135),A135+1)</f>
        <v>134</v>
      </c>
      <c r="B136" s="258">
        <f>IF(A136="","",IF(B135="",ROW()-2-COUNTBLANK($B$3:$B135),B135+1))</f>
        <v>134</v>
      </c>
      <c r="C136" s="241"/>
      <c r="D136" s="241" t="str">
        <f>IF(C136="","",(COUNTIF($C$3:C136,C136)+100))</f>
        <v/>
      </c>
      <c r="E136" s="310" t="str">
        <f>IF(C136="","",INDEX('様式A-2'!$E$9:$E$4934,MATCH(C136,'様式A-2'!$B$9:$B$434,0)))</f>
        <v/>
      </c>
      <c r="F136" s="310"/>
      <c r="G136" s="241"/>
      <c r="H136" s="241"/>
      <c r="I136" s="241"/>
      <c r="J136" s="311"/>
      <c r="K136" s="241"/>
      <c r="L136" s="241"/>
      <c r="M136" s="241"/>
      <c r="N136" s="241"/>
      <c r="O136" s="241"/>
      <c r="P136" s="242"/>
    </row>
    <row r="137" spans="1:16" ht="20.100000000000001" customHeight="1" x14ac:dyDescent="0.15">
      <c r="A137" s="257">
        <f>IF(A136="",ROW()-2-COUNTBLANK($A$3:$A136),A136+1)</f>
        <v>135</v>
      </c>
      <c r="B137" s="258">
        <f>IF(A137="","",IF(B136="",ROW()-2-COUNTBLANK($B$3:$B136),B136+1))</f>
        <v>135</v>
      </c>
      <c r="C137" s="241"/>
      <c r="D137" s="241" t="str">
        <f>IF(C137="","",(COUNTIF($C$3:C137,C137)+100))</f>
        <v/>
      </c>
      <c r="E137" s="310" t="str">
        <f>IF(C137="","",INDEX('様式A-2'!$E$9:$E$4934,MATCH(C137,'様式A-2'!$B$9:$B$434,0)))</f>
        <v/>
      </c>
      <c r="F137" s="310"/>
      <c r="G137" s="241"/>
      <c r="H137" s="241"/>
      <c r="I137" s="241"/>
      <c r="J137" s="311"/>
      <c r="K137" s="241"/>
      <c r="L137" s="241"/>
      <c r="M137" s="241"/>
      <c r="N137" s="241"/>
      <c r="O137" s="241"/>
      <c r="P137" s="242"/>
    </row>
    <row r="138" spans="1:16" ht="20.100000000000001" customHeight="1" x14ac:dyDescent="0.15">
      <c r="A138" s="257">
        <f>IF(A137="",ROW()-2-COUNTBLANK($A$3:$A137),A137+1)</f>
        <v>136</v>
      </c>
      <c r="B138" s="258">
        <f>IF(A138="","",IF(B137="",ROW()-2-COUNTBLANK($B$3:$B137),B137+1))</f>
        <v>136</v>
      </c>
      <c r="C138" s="241"/>
      <c r="D138" s="241" t="str">
        <f>IF(C138="","",(COUNTIF($C$3:C138,C138)+100))</f>
        <v/>
      </c>
      <c r="E138" s="310" t="str">
        <f>IF(C138="","",INDEX('様式A-2'!$E$9:$E$4934,MATCH(C138,'様式A-2'!$B$9:$B$434,0)))</f>
        <v/>
      </c>
      <c r="F138" s="310"/>
      <c r="G138" s="241"/>
      <c r="H138" s="241"/>
      <c r="I138" s="241"/>
      <c r="J138" s="311"/>
      <c r="K138" s="241"/>
      <c r="L138" s="241"/>
      <c r="M138" s="241"/>
      <c r="N138" s="241"/>
      <c r="O138" s="241"/>
      <c r="P138" s="242"/>
    </row>
    <row r="139" spans="1:16" ht="20.100000000000001" customHeight="1" x14ac:dyDescent="0.15">
      <c r="A139" s="257">
        <f>IF(A138="",ROW()-2-COUNTBLANK($A$3:$A138),A138+1)</f>
        <v>137</v>
      </c>
      <c r="B139" s="258">
        <f>IF(A139="","",IF(B138="",ROW()-2-COUNTBLANK($B$3:$B138),B138+1))</f>
        <v>137</v>
      </c>
      <c r="C139" s="241"/>
      <c r="D139" s="241" t="str">
        <f>IF(C139="","",(COUNTIF($C$3:C139,C139)+100))</f>
        <v/>
      </c>
      <c r="E139" s="310" t="str">
        <f>IF(C139="","",INDEX('様式A-2'!$E$9:$E$4934,MATCH(C139,'様式A-2'!$B$9:$B$434,0)))</f>
        <v/>
      </c>
      <c r="F139" s="310"/>
      <c r="G139" s="241"/>
      <c r="H139" s="241"/>
      <c r="I139" s="241"/>
      <c r="J139" s="311"/>
      <c r="K139" s="241"/>
      <c r="L139" s="241"/>
      <c r="M139" s="241"/>
      <c r="N139" s="241"/>
      <c r="O139" s="241"/>
      <c r="P139" s="242"/>
    </row>
    <row r="140" spans="1:16" ht="20.100000000000001" customHeight="1" x14ac:dyDescent="0.15">
      <c r="A140" s="257">
        <f>IF(A139="",ROW()-2-COUNTBLANK($A$3:$A139),A139+1)</f>
        <v>138</v>
      </c>
      <c r="B140" s="258">
        <f>IF(A140="","",IF(B139="",ROW()-2-COUNTBLANK($B$3:$B139),B139+1))</f>
        <v>138</v>
      </c>
      <c r="C140" s="241"/>
      <c r="D140" s="241" t="str">
        <f>IF(C140="","",(COUNTIF($C$3:C140,C140)+100))</f>
        <v/>
      </c>
      <c r="E140" s="310" t="str">
        <f>IF(C140="","",INDEX('様式A-2'!$E$9:$E$4934,MATCH(C140,'様式A-2'!$B$9:$B$434,0)))</f>
        <v/>
      </c>
      <c r="F140" s="310"/>
      <c r="G140" s="241"/>
      <c r="H140" s="241"/>
      <c r="I140" s="241"/>
      <c r="J140" s="311"/>
      <c r="K140" s="241"/>
      <c r="L140" s="241"/>
      <c r="M140" s="241"/>
      <c r="N140" s="241"/>
      <c r="O140" s="241"/>
      <c r="P140" s="242"/>
    </row>
    <row r="141" spans="1:16" ht="20.100000000000001" customHeight="1" x14ac:dyDescent="0.15">
      <c r="A141" s="257">
        <f>IF(A140="",ROW()-2-COUNTBLANK($A$3:$A140),A140+1)</f>
        <v>139</v>
      </c>
      <c r="B141" s="258">
        <f>IF(A141="","",IF(B140="",ROW()-2-COUNTBLANK($B$3:$B140),B140+1))</f>
        <v>139</v>
      </c>
      <c r="C141" s="241"/>
      <c r="D141" s="241" t="str">
        <f>IF(C141="","",(COUNTIF($C$3:C141,C141)+100))</f>
        <v/>
      </c>
      <c r="E141" s="310" t="str">
        <f>IF(C141="","",INDEX('様式A-2'!$E$9:$E$4934,MATCH(C141,'様式A-2'!$B$9:$B$434,0)))</f>
        <v/>
      </c>
      <c r="F141" s="310"/>
      <c r="G141" s="241"/>
      <c r="H141" s="241"/>
      <c r="I141" s="241"/>
      <c r="J141" s="311"/>
      <c r="K141" s="241"/>
      <c r="L141" s="241"/>
      <c r="M141" s="241"/>
      <c r="N141" s="241"/>
      <c r="O141" s="241"/>
      <c r="P141" s="242"/>
    </row>
    <row r="142" spans="1:16" ht="20.100000000000001" customHeight="1" x14ac:dyDescent="0.15">
      <c r="A142" s="257">
        <f>IF(A141="",ROW()-2-COUNTBLANK($A$3:$A141),A141+1)</f>
        <v>140</v>
      </c>
      <c r="B142" s="258">
        <f>IF(A142="","",IF(B141="",ROW()-2-COUNTBLANK($B$3:$B141),B141+1))</f>
        <v>140</v>
      </c>
      <c r="C142" s="241"/>
      <c r="D142" s="241" t="str">
        <f>IF(C142="","",(COUNTIF($C$3:C142,C142)+100))</f>
        <v/>
      </c>
      <c r="E142" s="310" t="str">
        <f>IF(C142="","",INDEX('様式A-2'!$E$9:$E$4934,MATCH(C142,'様式A-2'!$B$9:$B$434,0)))</f>
        <v/>
      </c>
      <c r="F142" s="310"/>
      <c r="G142" s="241"/>
      <c r="H142" s="241"/>
      <c r="I142" s="241"/>
      <c r="J142" s="311"/>
      <c r="K142" s="241"/>
      <c r="L142" s="241"/>
      <c r="M142" s="241"/>
      <c r="N142" s="241"/>
      <c r="O142" s="241"/>
      <c r="P142" s="242"/>
    </row>
    <row r="143" spans="1:16" ht="20.100000000000001" customHeight="1" x14ac:dyDescent="0.15">
      <c r="A143" s="257">
        <f>IF(A142="",ROW()-2-COUNTBLANK($A$3:$A142),A142+1)</f>
        <v>141</v>
      </c>
      <c r="B143" s="258">
        <f>IF(A143="","",IF(B142="",ROW()-2-COUNTBLANK($B$3:$B142),B142+1))</f>
        <v>141</v>
      </c>
      <c r="C143" s="241"/>
      <c r="D143" s="241" t="str">
        <f>IF(C143="","",(COUNTIF($C$3:C143,C143)+100))</f>
        <v/>
      </c>
      <c r="E143" s="310" t="str">
        <f>IF(C143="","",INDEX('様式A-2'!$E$9:$E$4934,MATCH(C143,'様式A-2'!$B$9:$B$434,0)))</f>
        <v/>
      </c>
      <c r="F143" s="310"/>
      <c r="G143" s="241"/>
      <c r="H143" s="241"/>
      <c r="I143" s="241"/>
      <c r="J143" s="311"/>
      <c r="K143" s="241"/>
      <c r="L143" s="241"/>
      <c r="M143" s="241"/>
      <c r="N143" s="241"/>
      <c r="O143" s="241"/>
      <c r="P143" s="242"/>
    </row>
    <row r="144" spans="1:16" ht="20.100000000000001" customHeight="1" x14ac:dyDescent="0.15">
      <c r="A144" s="257">
        <f>IF(A143="",ROW()-2-COUNTBLANK($A$3:$A143),A143+1)</f>
        <v>142</v>
      </c>
      <c r="B144" s="258">
        <f>IF(A144="","",IF(B143="",ROW()-2-COUNTBLANK($B$3:$B143),B143+1))</f>
        <v>142</v>
      </c>
      <c r="C144" s="241"/>
      <c r="D144" s="241" t="str">
        <f>IF(C144="","",(COUNTIF($C$3:C144,C144)+100))</f>
        <v/>
      </c>
      <c r="E144" s="310" t="str">
        <f>IF(C144="","",INDEX('様式A-2'!$E$9:$E$4934,MATCH(C144,'様式A-2'!$B$9:$B$434,0)))</f>
        <v/>
      </c>
      <c r="F144" s="310"/>
      <c r="G144" s="241"/>
      <c r="H144" s="241"/>
      <c r="I144" s="241"/>
      <c r="J144" s="311"/>
      <c r="K144" s="241"/>
      <c r="L144" s="241"/>
      <c r="M144" s="241"/>
      <c r="N144" s="241"/>
      <c r="O144" s="241"/>
      <c r="P144" s="242"/>
    </row>
    <row r="145" spans="1:16" ht="20.100000000000001" customHeight="1" x14ac:dyDescent="0.15">
      <c r="A145" s="257">
        <f>IF(A144="",ROW()-2-COUNTBLANK($A$3:$A144),A144+1)</f>
        <v>143</v>
      </c>
      <c r="B145" s="258">
        <f>IF(A145="","",IF(B144="",ROW()-2-COUNTBLANK($B$3:$B144),B144+1))</f>
        <v>143</v>
      </c>
      <c r="C145" s="241"/>
      <c r="D145" s="241" t="str">
        <f>IF(C145="","",(COUNTIF($C$3:C145,C145)+100))</f>
        <v/>
      </c>
      <c r="E145" s="310" t="str">
        <f>IF(C145="","",INDEX('様式A-2'!$E$9:$E$4934,MATCH(C145,'様式A-2'!$B$9:$B$434,0)))</f>
        <v/>
      </c>
      <c r="F145" s="310"/>
      <c r="G145" s="241"/>
      <c r="H145" s="241"/>
      <c r="I145" s="241"/>
      <c r="J145" s="311"/>
      <c r="K145" s="241"/>
      <c r="L145" s="241"/>
      <c r="M145" s="241"/>
      <c r="N145" s="241"/>
      <c r="O145" s="241"/>
      <c r="P145" s="242"/>
    </row>
    <row r="146" spans="1:16" ht="20.100000000000001" customHeight="1" x14ac:dyDescent="0.15">
      <c r="A146" s="257">
        <f>IF(A145="",ROW()-2-COUNTBLANK($A$3:$A145),A145+1)</f>
        <v>144</v>
      </c>
      <c r="B146" s="258">
        <f>IF(A146="","",IF(B145="",ROW()-2-COUNTBLANK($B$3:$B145),B145+1))</f>
        <v>144</v>
      </c>
      <c r="C146" s="241"/>
      <c r="D146" s="241" t="str">
        <f>IF(C146="","",(COUNTIF($C$3:C146,C146)+100))</f>
        <v/>
      </c>
      <c r="E146" s="310" t="str">
        <f>IF(C146="","",INDEX('様式A-2'!$E$9:$E$4934,MATCH(C146,'様式A-2'!$B$9:$B$434,0)))</f>
        <v/>
      </c>
      <c r="F146" s="310"/>
      <c r="G146" s="241"/>
      <c r="H146" s="241"/>
      <c r="I146" s="241"/>
      <c r="J146" s="311"/>
      <c r="K146" s="241"/>
      <c r="L146" s="241"/>
      <c r="M146" s="241"/>
      <c r="N146" s="241"/>
      <c r="O146" s="241"/>
      <c r="P146" s="242"/>
    </row>
    <row r="147" spans="1:16" ht="20.100000000000001" customHeight="1" x14ac:dyDescent="0.15">
      <c r="A147" s="257">
        <f>IF(A146="",ROW()-2-COUNTBLANK($A$3:$A146),A146+1)</f>
        <v>145</v>
      </c>
      <c r="B147" s="258">
        <f>IF(A147="","",IF(B146="",ROW()-2-COUNTBLANK($B$3:$B146),B146+1))</f>
        <v>145</v>
      </c>
      <c r="C147" s="241"/>
      <c r="D147" s="241" t="str">
        <f>IF(C147="","",(COUNTIF($C$3:C147,C147)+100))</f>
        <v/>
      </c>
      <c r="E147" s="310" t="str">
        <f>IF(C147="","",INDEX('様式A-2'!$E$9:$E$4934,MATCH(C147,'様式A-2'!$B$9:$B$434,0)))</f>
        <v/>
      </c>
      <c r="F147" s="310"/>
      <c r="G147" s="241"/>
      <c r="H147" s="241"/>
      <c r="I147" s="241"/>
      <c r="J147" s="311"/>
      <c r="K147" s="241"/>
      <c r="L147" s="241"/>
      <c r="M147" s="241"/>
      <c r="N147" s="241"/>
      <c r="O147" s="241"/>
      <c r="P147" s="242"/>
    </row>
    <row r="148" spans="1:16" ht="20.100000000000001" customHeight="1" x14ac:dyDescent="0.15">
      <c r="A148" s="257">
        <f>IF(A147="",ROW()-2-COUNTBLANK($A$3:$A147),A147+1)</f>
        <v>146</v>
      </c>
      <c r="B148" s="258">
        <f>IF(A148="","",IF(B147="",ROW()-2-COUNTBLANK($B$3:$B147),B147+1))</f>
        <v>146</v>
      </c>
      <c r="C148" s="241"/>
      <c r="D148" s="241" t="str">
        <f>IF(C148="","",(COUNTIF($C$3:C148,C148)+100))</f>
        <v/>
      </c>
      <c r="E148" s="310" t="str">
        <f>IF(C148="","",INDEX('様式A-2'!$E$9:$E$4934,MATCH(C148,'様式A-2'!$B$9:$B$434,0)))</f>
        <v/>
      </c>
      <c r="F148" s="310"/>
      <c r="G148" s="241"/>
      <c r="H148" s="241"/>
      <c r="I148" s="241"/>
      <c r="J148" s="311"/>
      <c r="K148" s="241"/>
      <c r="L148" s="241"/>
      <c r="M148" s="241"/>
      <c r="N148" s="241"/>
      <c r="O148" s="241"/>
      <c r="P148" s="242"/>
    </row>
    <row r="149" spans="1:16" ht="20.100000000000001" customHeight="1" x14ac:dyDescent="0.15">
      <c r="A149" s="257">
        <f>IF(A148="",ROW()-2-COUNTBLANK($A$3:$A148),A148+1)</f>
        <v>147</v>
      </c>
      <c r="B149" s="258">
        <f>IF(A149="","",IF(B148="",ROW()-2-COUNTBLANK($B$3:$B148),B148+1))</f>
        <v>147</v>
      </c>
      <c r="C149" s="241"/>
      <c r="D149" s="241" t="str">
        <f>IF(C149="","",(COUNTIF($C$3:C149,C149)+100))</f>
        <v/>
      </c>
      <c r="E149" s="310" t="str">
        <f>IF(C149="","",INDEX('様式A-2'!$E$9:$E$4934,MATCH(C149,'様式A-2'!$B$9:$B$434,0)))</f>
        <v/>
      </c>
      <c r="F149" s="310"/>
      <c r="G149" s="241"/>
      <c r="H149" s="241"/>
      <c r="I149" s="241"/>
      <c r="J149" s="311"/>
      <c r="K149" s="241"/>
      <c r="L149" s="241"/>
      <c r="M149" s="241"/>
      <c r="N149" s="241"/>
      <c r="O149" s="241"/>
      <c r="P149" s="242"/>
    </row>
    <row r="150" spans="1:16" ht="20.100000000000001" customHeight="1" x14ac:dyDescent="0.15">
      <c r="A150" s="257">
        <f>IF(A149="",ROW()-2-COUNTBLANK($A$3:$A149),A149+1)</f>
        <v>148</v>
      </c>
      <c r="B150" s="258">
        <f>IF(A150="","",IF(B149="",ROW()-2-COUNTBLANK($B$3:$B149),B149+1))</f>
        <v>148</v>
      </c>
      <c r="C150" s="241"/>
      <c r="D150" s="241" t="str">
        <f>IF(C150="","",(COUNTIF($C$3:C150,C150)+100))</f>
        <v/>
      </c>
      <c r="E150" s="310" t="str">
        <f>IF(C150="","",INDEX('様式A-2'!$E$9:$E$4934,MATCH(C150,'様式A-2'!$B$9:$B$434,0)))</f>
        <v/>
      </c>
      <c r="F150" s="310"/>
      <c r="G150" s="241"/>
      <c r="H150" s="241"/>
      <c r="I150" s="241"/>
      <c r="J150" s="311"/>
      <c r="K150" s="241"/>
      <c r="L150" s="241"/>
      <c r="M150" s="241"/>
      <c r="N150" s="241"/>
      <c r="O150" s="241"/>
      <c r="P150" s="242"/>
    </row>
    <row r="151" spans="1:16" ht="20.100000000000001" customHeight="1" x14ac:dyDescent="0.15">
      <c r="A151" s="257">
        <f>IF(A150="",ROW()-2-COUNTBLANK($A$3:$A150),A150+1)</f>
        <v>149</v>
      </c>
      <c r="B151" s="258">
        <f>IF(A151="","",IF(B150="",ROW()-2-COUNTBLANK($B$3:$B150),B150+1))</f>
        <v>149</v>
      </c>
      <c r="C151" s="241"/>
      <c r="D151" s="241" t="str">
        <f>IF(C151="","",(COUNTIF($C$3:C151,C151)+100))</f>
        <v/>
      </c>
      <c r="E151" s="310" t="str">
        <f>IF(C151="","",INDEX('様式A-2'!$E$9:$E$4934,MATCH(C151,'様式A-2'!$B$9:$B$434,0)))</f>
        <v/>
      </c>
      <c r="F151" s="310"/>
      <c r="G151" s="241"/>
      <c r="H151" s="241"/>
      <c r="I151" s="241"/>
      <c r="J151" s="311"/>
      <c r="K151" s="241"/>
      <c r="L151" s="241"/>
      <c r="M151" s="241"/>
      <c r="N151" s="241"/>
      <c r="O151" s="241"/>
      <c r="P151" s="242"/>
    </row>
    <row r="152" spans="1:16" ht="20.100000000000001" customHeight="1" x14ac:dyDescent="0.15">
      <c r="A152" s="257">
        <f>IF(A151="",ROW()-2-COUNTBLANK($A$3:$A151),A151+1)</f>
        <v>150</v>
      </c>
      <c r="B152" s="258">
        <f>IF(A152="","",IF(B151="",ROW()-2-COUNTBLANK($B$3:$B151),B151+1))</f>
        <v>150</v>
      </c>
      <c r="C152" s="241"/>
      <c r="D152" s="241" t="str">
        <f>IF(C152="","",(COUNTIF($C$3:C152,C152)+100))</f>
        <v/>
      </c>
      <c r="E152" s="310" t="str">
        <f>IF(C152="","",INDEX('様式A-2'!$E$9:$E$4934,MATCH(C152,'様式A-2'!$B$9:$B$434,0)))</f>
        <v/>
      </c>
      <c r="F152" s="310"/>
      <c r="G152" s="241"/>
      <c r="H152" s="241"/>
      <c r="I152" s="241"/>
      <c r="J152" s="311"/>
      <c r="K152" s="241"/>
      <c r="L152" s="241"/>
      <c r="M152" s="241"/>
      <c r="N152" s="241"/>
      <c r="O152" s="241"/>
      <c r="P152" s="242"/>
    </row>
    <row r="153" spans="1:16" ht="20.100000000000001" customHeight="1" x14ac:dyDescent="0.15">
      <c r="A153" s="257">
        <f>IF(A152="",ROW()-2-COUNTBLANK($A$3:$A152),A152+1)</f>
        <v>151</v>
      </c>
      <c r="B153" s="258">
        <f>IF(A153="","",IF(B152="",ROW()-2-COUNTBLANK($B$3:$B152),B152+1))</f>
        <v>151</v>
      </c>
      <c r="C153" s="241"/>
      <c r="D153" s="241" t="str">
        <f>IF(C153="","",(COUNTIF($C$3:C153,C153)+100))</f>
        <v/>
      </c>
      <c r="E153" s="310" t="str">
        <f>IF(C153="","",INDEX('様式A-2'!$E$9:$E$4934,MATCH(C153,'様式A-2'!$B$9:$B$434,0)))</f>
        <v/>
      </c>
      <c r="F153" s="310"/>
      <c r="G153" s="241"/>
      <c r="H153" s="241"/>
      <c r="I153" s="241"/>
      <c r="J153" s="311"/>
      <c r="K153" s="241"/>
      <c r="L153" s="241"/>
      <c r="M153" s="241"/>
      <c r="N153" s="241"/>
      <c r="O153" s="241"/>
      <c r="P153" s="242"/>
    </row>
    <row r="154" spans="1:16" ht="20.100000000000001" customHeight="1" x14ac:dyDescent="0.15">
      <c r="A154" s="257">
        <f>IF(A153="",ROW()-2-COUNTBLANK($A$3:$A153),A153+1)</f>
        <v>152</v>
      </c>
      <c r="B154" s="258">
        <f>IF(A154="","",IF(B153="",ROW()-2-COUNTBLANK($B$3:$B153),B153+1))</f>
        <v>152</v>
      </c>
      <c r="C154" s="241"/>
      <c r="D154" s="241" t="str">
        <f>IF(C154="","",(COUNTIF($C$3:C154,C154)+100))</f>
        <v/>
      </c>
      <c r="E154" s="310" t="str">
        <f>IF(C154="","",INDEX('様式A-2'!$E$9:$E$4934,MATCH(C154,'様式A-2'!$B$9:$B$434,0)))</f>
        <v/>
      </c>
      <c r="F154" s="310"/>
      <c r="G154" s="241"/>
      <c r="H154" s="241"/>
      <c r="I154" s="241"/>
      <c r="J154" s="311"/>
      <c r="K154" s="241"/>
      <c r="L154" s="241"/>
      <c r="M154" s="241"/>
      <c r="N154" s="241"/>
      <c r="O154" s="241"/>
      <c r="P154" s="242"/>
    </row>
    <row r="155" spans="1:16" ht="20.100000000000001" customHeight="1" x14ac:dyDescent="0.15">
      <c r="A155" s="257">
        <f>IF(A154="",ROW()-2-COUNTBLANK($A$3:$A154),A154+1)</f>
        <v>153</v>
      </c>
      <c r="B155" s="258">
        <f>IF(A155="","",IF(B154="",ROW()-2-COUNTBLANK($B$3:$B154),B154+1))</f>
        <v>153</v>
      </c>
      <c r="C155" s="241"/>
      <c r="D155" s="241" t="str">
        <f>IF(C155="","",(COUNTIF($C$3:C155,C155)+100))</f>
        <v/>
      </c>
      <c r="E155" s="310" t="str">
        <f>IF(C155="","",INDEX('様式A-2'!$E$9:$E$4934,MATCH(C155,'様式A-2'!$B$9:$B$434,0)))</f>
        <v/>
      </c>
      <c r="F155" s="310"/>
      <c r="G155" s="241"/>
      <c r="H155" s="241"/>
      <c r="I155" s="241"/>
      <c r="J155" s="311"/>
      <c r="K155" s="241"/>
      <c r="L155" s="241"/>
      <c r="M155" s="241"/>
      <c r="N155" s="241"/>
      <c r="O155" s="241"/>
      <c r="P155" s="242"/>
    </row>
    <row r="156" spans="1:16" ht="20.100000000000001" customHeight="1" x14ac:dyDescent="0.15">
      <c r="A156" s="257">
        <f>IF(A155="",ROW()-2-COUNTBLANK($A$3:$A155),A155+1)</f>
        <v>154</v>
      </c>
      <c r="B156" s="258">
        <f>IF(A156="","",IF(B155="",ROW()-2-COUNTBLANK($B$3:$B155),B155+1))</f>
        <v>154</v>
      </c>
      <c r="C156" s="241"/>
      <c r="D156" s="241" t="str">
        <f>IF(C156="","",(COUNTIF($C$3:C156,C156)+100))</f>
        <v/>
      </c>
      <c r="E156" s="310" t="str">
        <f>IF(C156="","",INDEX('様式A-2'!$E$9:$E$4934,MATCH(C156,'様式A-2'!$B$9:$B$434,0)))</f>
        <v/>
      </c>
      <c r="F156" s="310"/>
      <c r="G156" s="241"/>
      <c r="H156" s="241"/>
      <c r="I156" s="241"/>
      <c r="J156" s="311"/>
      <c r="K156" s="241"/>
      <c r="L156" s="241"/>
      <c r="M156" s="241"/>
      <c r="N156" s="241"/>
      <c r="O156" s="241"/>
      <c r="P156" s="242"/>
    </row>
    <row r="157" spans="1:16" ht="20.100000000000001" customHeight="1" x14ac:dyDescent="0.15">
      <c r="A157" s="257">
        <f>IF(A156="",ROW()-2-COUNTBLANK($A$3:$A156),A156+1)</f>
        <v>155</v>
      </c>
      <c r="B157" s="258">
        <f>IF(A157="","",IF(B156="",ROW()-2-COUNTBLANK($B$3:$B156),B156+1))</f>
        <v>155</v>
      </c>
      <c r="C157" s="241"/>
      <c r="D157" s="241" t="str">
        <f>IF(C157="","",(COUNTIF($C$3:C157,C157)+100))</f>
        <v/>
      </c>
      <c r="E157" s="310" t="str">
        <f>IF(C157="","",INDEX('様式A-2'!$E$9:$E$4934,MATCH(C157,'様式A-2'!$B$9:$B$434,0)))</f>
        <v/>
      </c>
      <c r="F157" s="310"/>
      <c r="G157" s="241"/>
      <c r="H157" s="241"/>
      <c r="I157" s="241"/>
      <c r="J157" s="311"/>
      <c r="K157" s="241"/>
      <c r="L157" s="241"/>
      <c r="M157" s="241"/>
      <c r="N157" s="241"/>
      <c r="O157" s="241"/>
      <c r="P157" s="242"/>
    </row>
    <row r="158" spans="1:16" ht="20.100000000000001" customHeight="1" x14ac:dyDescent="0.15">
      <c r="A158" s="257">
        <f>IF(A157="",ROW()-2-COUNTBLANK($A$3:$A157),A157+1)</f>
        <v>156</v>
      </c>
      <c r="B158" s="258">
        <f>IF(A158="","",IF(B157="",ROW()-2-COUNTBLANK($B$3:$B157),B157+1))</f>
        <v>156</v>
      </c>
      <c r="C158" s="241"/>
      <c r="D158" s="241" t="str">
        <f>IF(C158="","",(COUNTIF($C$3:C158,C158)+100))</f>
        <v/>
      </c>
      <c r="E158" s="310" t="str">
        <f>IF(C158="","",INDEX('様式A-2'!$E$9:$E$4934,MATCH(C158,'様式A-2'!$B$9:$B$434,0)))</f>
        <v/>
      </c>
      <c r="F158" s="310"/>
      <c r="G158" s="241"/>
      <c r="H158" s="241"/>
      <c r="I158" s="241"/>
      <c r="J158" s="311"/>
      <c r="K158" s="241"/>
      <c r="L158" s="241"/>
      <c r="M158" s="241"/>
      <c r="N158" s="241"/>
      <c r="O158" s="241"/>
      <c r="P158" s="242"/>
    </row>
    <row r="159" spans="1:16" ht="20.100000000000001" customHeight="1" x14ac:dyDescent="0.15">
      <c r="A159" s="257">
        <f>IF(A158="",ROW()-2-COUNTBLANK($A$3:$A158),A158+1)</f>
        <v>157</v>
      </c>
      <c r="B159" s="258">
        <f>IF(A159="","",IF(B158="",ROW()-2-COUNTBLANK($B$3:$B158),B158+1))</f>
        <v>157</v>
      </c>
      <c r="C159" s="241"/>
      <c r="D159" s="241" t="str">
        <f>IF(C159="","",(COUNTIF($C$3:C159,C159)+100))</f>
        <v/>
      </c>
      <c r="E159" s="310" t="str">
        <f>IF(C159="","",INDEX('様式A-2'!$E$9:$E$4934,MATCH(C159,'様式A-2'!$B$9:$B$434,0)))</f>
        <v/>
      </c>
      <c r="F159" s="310"/>
      <c r="G159" s="241"/>
      <c r="H159" s="241"/>
      <c r="I159" s="241"/>
      <c r="J159" s="311"/>
      <c r="K159" s="241"/>
      <c r="L159" s="241"/>
      <c r="M159" s="241"/>
      <c r="N159" s="241"/>
      <c r="O159" s="241"/>
      <c r="P159" s="242"/>
    </row>
    <row r="160" spans="1:16" ht="20.100000000000001" customHeight="1" x14ac:dyDescent="0.15">
      <c r="A160" s="257">
        <f>IF(A159="",ROW()-2-COUNTBLANK($A$3:$A159),A159+1)</f>
        <v>158</v>
      </c>
      <c r="B160" s="258">
        <f>IF(A160="","",IF(B159="",ROW()-2-COUNTBLANK($B$3:$B159),B159+1))</f>
        <v>158</v>
      </c>
      <c r="C160" s="241"/>
      <c r="D160" s="241" t="str">
        <f>IF(C160="","",(COUNTIF($C$3:C160,C160)+100))</f>
        <v/>
      </c>
      <c r="E160" s="310" t="str">
        <f>IF(C160="","",INDEX('様式A-2'!$E$9:$E$4934,MATCH(C160,'様式A-2'!$B$9:$B$434,0)))</f>
        <v/>
      </c>
      <c r="F160" s="310"/>
      <c r="G160" s="241"/>
      <c r="H160" s="241"/>
      <c r="I160" s="241"/>
      <c r="J160" s="311"/>
      <c r="K160" s="241"/>
      <c r="L160" s="241"/>
      <c r="M160" s="241"/>
      <c r="N160" s="241"/>
      <c r="O160" s="241"/>
      <c r="P160" s="242"/>
    </row>
    <row r="161" spans="1:16" ht="20.100000000000001" customHeight="1" x14ac:dyDescent="0.15">
      <c r="A161" s="257">
        <f>IF(A160="",ROW()-2-COUNTBLANK($A$3:$A160),A160+1)</f>
        <v>159</v>
      </c>
      <c r="B161" s="258">
        <f>IF(A161="","",IF(B160="",ROW()-2-COUNTBLANK($B$3:$B160),B160+1))</f>
        <v>159</v>
      </c>
      <c r="C161" s="241"/>
      <c r="D161" s="241" t="str">
        <f>IF(C161="","",(COUNTIF($C$3:C161,C161)+100))</f>
        <v/>
      </c>
      <c r="E161" s="310" t="str">
        <f>IF(C161="","",INDEX('様式A-2'!$E$9:$E$4934,MATCH(C161,'様式A-2'!$B$9:$B$434,0)))</f>
        <v/>
      </c>
      <c r="F161" s="310"/>
      <c r="G161" s="241"/>
      <c r="H161" s="241"/>
      <c r="I161" s="241"/>
      <c r="J161" s="311"/>
      <c r="K161" s="241"/>
      <c r="L161" s="241"/>
      <c r="M161" s="241"/>
      <c r="N161" s="241"/>
      <c r="O161" s="241"/>
      <c r="P161" s="242"/>
    </row>
    <row r="162" spans="1:16" ht="20.100000000000001" customHeight="1" x14ac:dyDescent="0.15">
      <c r="A162" s="257">
        <f>IF(A161="",ROW()-2-COUNTBLANK($A$3:$A161),A161+1)</f>
        <v>160</v>
      </c>
      <c r="B162" s="258">
        <f>IF(A162="","",IF(B161="",ROW()-2-COUNTBLANK($B$3:$B161),B161+1))</f>
        <v>160</v>
      </c>
      <c r="C162" s="241"/>
      <c r="D162" s="241" t="str">
        <f>IF(C162="","",(COUNTIF($C$3:C162,C162)+100))</f>
        <v/>
      </c>
      <c r="E162" s="310" t="str">
        <f>IF(C162="","",INDEX('様式A-2'!$E$9:$E$4934,MATCH(C162,'様式A-2'!$B$9:$B$434,0)))</f>
        <v/>
      </c>
      <c r="F162" s="310"/>
      <c r="G162" s="241"/>
      <c r="H162" s="241"/>
      <c r="I162" s="241"/>
      <c r="J162" s="311"/>
      <c r="K162" s="241"/>
      <c r="L162" s="241"/>
      <c r="M162" s="241"/>
      <c r="N162" s="241"/>
      <c r="O162" s="241"/>
      <c r="P162" s="242"/>
    </row>
    <row r="163" spans="1:16" ht="20.100000000000001" customHeight="1" x14ac:dyDescent="0.15">
      <c r="A163" s="257">
        <f>IF(A162="",ROW()-2-COUNTBLANK($A$3:$A162),A162+1)</f>
        <v>161</v>
      </c>
      <c r="B163" s="258">
        <f>IF(A163="","",IF(B162="",ROW()-2-COUNTBLANK($B$3:$B162),B162+1))</f>
        <v>161</v>
      </c>
      <c r="C163" s="241"/>
      <c r="D163" s="241" t="str">
        <f>IF(C163="","",(COUNTIF($C$3:C163,C163)+100))</f>
        <v/>
      </c>
      <c r="E163" s="310" t="str">
        <f>IF(C163="","",INDEX('様式A-2'!$E$9:$E$4934,MATCH(C163,'様式A-2'!$B$9:$B$434,0)))</f>
        <v/>
      </c>
      <c r="F163" s="310"/>
      <c r="G163" s="241"/>
      <c r="H163" s="241"/>
      <c r="I163" s="241"/>
      <c r="J163" s="311"/>
      <c r="K163" s="241"/>
      <c r="L163" s="241"/>
      <c r="M163" s="241"/>
      <c r="N163" s="241"/>
      <c r="O163" s="241"/>
      <c r="P163" s="242"/>
    </row>
    <row r="164" spans="1:16" ht="20.100000000000001" customHeight="1" x14ac:dyDescent="0.15">
      <c r="A164" s="257">
        <f>IF(A163="",ROW()-2-COUNTBLANK($A$3:$A163),A163+1)</f>
        <v>162</v>
      </c>
      <c r="B164" s="258">
        <f>IF(A164="","",IF(B163="",ROW()-2-COUNTBLANK($B$3:$B163),B163+1))</f>
        <v>162</v>
      </c>
      <c r="C164" s="241"/>
      <c r="D164" s="241" t="str">
        <f>IF(C164="","",(COUNTIF($C$3:C164,C164)+100))</f>
        <v/>
      </c>
      <c r="E164" s="310" t="str">
        <f>IF(C164="","",INDEX('様式A-2'!$E$9:$E$4934,MATCH(C164,'様式A-2'!$B$9:$B$434,0)))</f>
        <v/>
      </c>
      <c r="F164" s="310"/>
      <c r="G164" s="241"/>
      <c r="H164" s="241"/>
      <c r="I164" s="241"/>
      <c r="J164" s="311"/>
      <c r="K164" s="241"/>
      <c r="L164" s="241"/>
      <c r="M164" s="241"/>
      <c r="N164" s="241"/>
      <c r="O164" s="241"/>
      <c r="P164" s="242"/>
    </row>
    <row r="165" spans="1:16" ht="20.100000000000001" customHeight="1" x14ac:dyDescent="0.15">
      <c r="A165" s="257">
        <f>IF(A164="",ROW()-2-COUNTBLANK($A$3:$A164),A164+1)</f>
        <v>163</v>
      </c>
      <c r="B165" s="258">
        <f>IF(A165="","",IF(B164="",ROW()-2-COUNTBLANK($B$3:$B164),B164+1))</f>
        <v>163</v>
      </c>
      <c r="C165" s="241"/>
      <c r="D165" s="241" t="str">
        <f>IF(C165="","",(COUNTIF($C$3:C165,C165)+100))</f>
        <v/>
      </c>
      <c r="E165" s="310" t="str">
        <f>IF(C165="","",INDEX('様式A-2'!$E$9:$E$4934,MATCH(C165,'様式A-2'!$B$9:$B$434,0)))</f>
        <v/>
      </c>
      <c r="F165" s="310"/>
      <c r="G165" s="241"/>
      <c r="H165" s="241"/>
      <c r="I165" s="241"/>
      <c r="J165" s="311"/>
      <c r="K165" s="241"/>
      <c r="L165" s="241"/>
      <c r="M165" s="241"/>
      <c r="N165" s="241"/>
      <c r="O165" s="241"/>
      <c r="P165" s="242"/>
    </row>
    <row r="166" spans="1:16" ht="20.100000000000001" customHeight="1" x14ac:dyDescent="0.15">
      <c r="A166" s="257">
        <f>IF(A165="",ROW()-2-COUNTBLANK($A$3:$A165),A165+1)</f>
        <v>164</v>
      </c>
      <c r="B166" s="258">
        <f>IF(A166="","",IF(B165="",ROW()-2-COUNTBLANK($B$3:$B165),B165+1))</f>
        <v>164</v>
      </c>
      <c r="C166" s="241"/>
      <c r="D166" s="241" t="str">
        <f>IF(C166="","",(COUNTIF($C$3:C166,C166)+100))</f>
        <v/>
      </c>
      <c r="E166" s="310" t="str">
        <f>IF(C166="","",INDEX('様式A-2'!$E$9:$E$4934,MATCH(C166,'様式A-2'!$B$9:$B$434,0)))</f>
        <v/>
      </c>
      <c r="F166" s="310"/>
      <c r="G166" s="241"/>
      <c r="H166" s="241"/>
      <c r="I166" s="241"/>
      <c r="J166" s="311"/>
      <c r="K166" s="241"/>
      <c r="L166" s="241"/>
      <c r="M166" s="241"/>
      <c r="N166" s="241"/>
      <c r="O166" s="241"/>
      <c r="P166" s="242"/>
    </row>
    <row r="167" spans="1:16" ht="20.100000000000001" customHeight="1" x14ac:dyDescent="0.15">
      <c r="A167" s="257">
        <f>IF(A166="",ROW()-2-COUNTBLANK($A$3:$A166),A166+1)</f>
        <v>165</v>
      </c>
      <c r="B167" s="258">
        <f>IF(A167="","",IF(B166="",ROW()-2-COUNTBLANK($B$3:$B166),B166+1))</f>
        <v>165</v>
      </c>
      <c r="C167" s="241"/>
      <c r="D167" s="241" t="str">
        <f>IF(C167="","",(COUNTIF($C$3:C167,C167)+100))</f>
        <v/>
      </c>
      <c r="E167" s="310" t="str">
        <f>IF(C167="","",INDEX('様式A-2'!$E$9:$E$4934,MATCH(C167,'様式A-2'!$B$9:$B$434,0)))</f>
        <v/>
      </c>
      <c r="F167" s="310"/>
      <c r="G167" s="241"/>
      <c r="H167" s="241"/>
      <c r="I167" s="241"/>
      <c r="J167" s="311"/>
      <c r="K167" s="241"/>
      <c r="L167" s="241"/>
      <c r="M167" s="241"/>
      <c r="N167" s="241"/>
      <c r="O167" s="241"/>
      <c r="P167" s="242"/>
    </row>
    <row r="168" spans="1:16" ht="20.100000000000001" customHeight="1" x14ac:dyDescent="0.15">
      <c r="A168" s="257">
        <f>IF(A167="",ROW()-2-COUNTBLANK($A$3:$A167),A167+1)</f>
        <v>166</v>
      </c>
      <c r="B168" s="258">
        <f>IF(A168="","",IF(B167="",ROW()-2-COUNTBLANK($B$3:$B167),B167+1))</f>
        <v>166</v>
      </c>
      <c r="C168" s="241"/>
      <c r="D168" s="241" t="str">
        <f>IF(C168="","",(COUNTIF($C$3:C168,C168)+100))</f>
        <v/>
      </c>
      <c r="E168" s="310" t="str">
        <f>IF(C168="","",INDEX('様式A-2'!$E$9:$E$4934,MATCH(C168,'様式A-2'!$B$9:$B$434,0)))</f>
        <v/>
      </c>
      <c r="F168" s="310"/>
      <c r="G168" s="241"/>
      <c r="H168" s="241"/>
      <c r="I168" s="241"/>
      <c r="J168" s="311"/>
      <c r="K168" s="241"/>
      <c r="L168" s="241"/>
      <c r="M168" s="241"/>
      <c r="N168" s="241"/>
      <c r="O168" s="241"/>
      <c r="P168" s="242"/>
    </row>
    <row r="169" spans="1:16" ht="20.100000000000001" customHeight="1" x14ac:dyDescent="0.15">
      <c r="A169" s="257">
        <f>IF(A168="",ROW()-2-COUNTBLANK($A$3:$A168),A168+1)</f>
        <v>167</v>
      </c>
      <c r="B169" s="258">
        <f>IF(A169="","",IF(B168="",ROW()-2-COUNTBLANK($B$3:$B168),B168+1))</f>
        <v>167</v>
      </c>
      <c r="C169" s="241"/>
      <c r="D169" s="241" t="str">
        <f>IF(C169="","",(COUNTIF($C$3:C169,C169)+100))</f>
        <v/>
      </c>
      <c r="E169" s="310" t="str">
        <f>IF(C169="","",INDEX('様式A-2'!$E$9:$E$4934,MATCH(C169,'様式A-2'!$B$9:$B$434,0)))</f>
        <v/>
      </c>
      <c r="F169" s="310"/>
      <c r="G169" s="241"/>
      <c r="H169" s="241"/>
      <c r="I169" s="241"/>
      <c r="J169" s="311"/>
      <c r="K169" s="241"/>
      <c r="L169" s="241"/>
      <c r="M169" s="241"/>
      <c r="N169" s="241"/>
      <c r="O169" s="241"/>
      <c r="P169" s="242"/>
    </row>
    <row r="170" spans="1:16" ht="20.100000000000001" customHeight="1" x14ac:dyDescent="0.15">
      <c r="A170" s="257">
        <f>IF(A169="",ROW()-2-COUNTBLANK($A$3:$A169),A169+1)</f>
        <v>168</v>
      </c>
      <c r="B170" s="258">
        <f>IF(A170="","",IF(B169="",ROW()-2-COUNTBLANK($B$3:$B169),B169+1))</f>
        <v>168</v>
      </c>
      <c r="C170" s="241"/>
      <c r="D170" s="241" t="str">
        <f>IF(C170="","",(COUNTIF($C$3:C170,C170)+100))</f>
        <v/>
      </c>
      <c r="E170" s="310" t="str">
        <f>IF(C170="","",INDEX('様式A-2'!$E$9:$E$4934,MATCH(C170,'様式A-2'!$B$9:$B$434,0)))</f>
        <v/>
      </c>
      <c r="F170" s="310"/>
      <c r="G170" s="241"/>
      <c r="H170" s="241"/>
      <c r="I170" s="241"/>
      <c r="J170" s="311"/>
      <c r="K170" s="241"/>
      <c r="L170" s="241"/>
      <c r="M170" s="241"/>
      <c r="N170" s="241"/>
      <c r="O170" s="241"/>
      <c r="P170" s="242"/>
    </row>
    <row r="171" spans="1:16" ht="20.100000000000001" customHeight="1" x14ac:dyDescent="0.15">
      <c r="A171" s="257">
        <f>IF(A170="",ROW()-2-COUNTBLANK($A$3:$A170),A170+1)</f>
        <v>169</v>
      </c>
      <c r="B171" s="258">
        <f>IF(A171="","",IF(B170="",ROW()-2-COUNTBLANK($B$3:$B170),B170+1))</f>
        <v>169</v>
      </c>
      <c r="C171" s="241"/>
      <c r="D171" s="241" t="str">
        <f>IF(C171="","",(COUNTIF($C$3:C171,C171)+100))</f>
        <v/>
      </c>
      <c r="E171" s="310" t="str">
        <f>IF(C171="","",INDEX('様式A-2'!$E$9:$E$4934,MATCH(C171,'様式A-2'!$B$9:$B$434,0)))</f>
        <v/>
      </c>
      <c r="F171" s="310"/>
      <c r="G171" s="241"/>
      <c r="H171" s="241"/>
      <c r="I171" s="241"/>
      <c r="J171" s="311"/>
      <c r="K171" s="241"/>
      <c r="L171" s="241"/>
      <c r="M171" s="241"/>
      <c r="N171" s="241"/>
      <c r="O171" s="241"/>
      <c r="P171" s="242"/>
    </row>
    <row r="172" spans="1:16" ht="20.100000000000001" customHeight="1" x14ac:dyDescent="0.15">
      <c r="A172" s="257">
        <f>IF(A171="",ROW()-2-COUNTBLANK($A$3:$A171),A171+1)</f>
        <v>170</v>
      </c>
      <c r="B172" s="258">
        <f>IF(A172="","",IF(B171="",ROW()-2-COUNTBLANK($B$3:$B171),B171+1))</f>
        <v>170</v>
      </c>
      <c r="C172" s="241"/>
      <c r="D172" s="241" t="str">
        <f>IF(C172="","",(COUNTIF($C$3:C172,C172)+100))</f>
        <v/>
      </c>
      <c r="E172" s="310" t="str">
        <f>IF(C172="","",INDEX('様式A-2'!$E$9:$E$4934,MATCH(C172,'様式A-2'!$B$9:$B$434,0)))</f>
        <v/>
      </c>
      <c r="F172" s="310"/>
      <c r="G172" s="241"/>
      <c r="H172" s="241"/>
      <c r="I172" s="241"/>
      <c r="J172" s="311"/>
      <c r="K172" s="241"/>
      <c r="L172" s="241"/>
      <c r="M172" s="241"/>
      <c r="N172" s="241"/>
      <c r="O172" s="241"/>
      <c r="P172" s="242"/>
    </row>
    <row r="173" spans="1:16" ht="20.100000000000001" customHeight="1" x14ac:dyDescent="0.15">
      <c r="A173" s="257">
        <f>IF(A172="",ROW()-2-COUNTBLANK($A$3:$A172),A172+1)</f>
        <v>171</v>
      </c>
      <c r="B173" s="258">
        <f>IF(A173="","",IF(B172="",ROW()-2-COUNTBLANK($B$3:$B172),B172+1))</f>
        <v>171</v>
      </c>
      <c r="C173" s="241"/>
      <c r="D173" s="241" t="str">
        <f>IF(C173="","",(COUNTIF($C$3:C173,C173)+100))</f>
        <v/>
      </c>
      <c r="E173" s="310" t="str">
        <f>IF(C173="","",INDEX('様式A-2'!$E$9:$E$4934,MATCH(C173,'様式A-2'!$B$9:$B$434,0)))</f>
        <v/>
      </c>
      <c r="F173" s="310"/>
      <c r="G173" s="241"/>
      <c r="H173" s="241"/>
      <c r="I173" s="241"/>
      <c r="J173" s="311"/>
      <c r="K173" s="241"/>
      <c r="L173" s="241"/>
      <c r="M173" s="241"/>
      <c r="N173" s="241"/>
      <c r="O173" s="241"/>
      <c r="P173" s="242"/>
    </row>
    <row r="174" spans="1:16" ht="20.100000000000001" customHeight="1" x14ac:dyDescent="0.15">
      <c r="A174" s="257">
        <f>IF(A173="",ROW()-2-COUNTBLANK($A$3:$A173),A173+1)</f>
        <v>172</v>
      </c>
      <c r="B174" s="258">
        <f>IF(A174="","",IF(B173="",ROW()-2-COUNTBLANK($B$3:$B173),B173+1))</f>
        <v>172</v>
      </c>
      <c r="C174" s="241"/>
      <c r="D174" s="241" t="str">
        <f>IF(C174="","",(COUNTIF($C$3:C174,C174)+100))</f>
        <v/>
      </c>
      <c r="E174" s="310" t="str">
        <f>IF(C174="","",INDEX('様式A-2'!$E$9:$E$4934,MATCH(C174,'様式A-2'!$B$9:$B$434,0)))</f>
        <v/>
      </c>
      <c r="F174" s="310"/>
      <c r="G174" s="241"/>
      <c r="H174" s="241"/>
      <c r="I174" s="241"/>
      <c r="J174" s="311"/>
      <c r="K174" s="241"/>
      <c r="L174" s="241"/>
      <c r="M174" s="241"/>
      <c r="N174" s="241"/>
      <c r="O174" s="241"/>
      <c r="P174" s="242"/>
    </row>
    <row r="175" spans="1:16" ht="20.100000000000001" customHeight="1" x14ac:dyDescent="0.15">
      <c r="A175" s="257">
        <f>IF(A174="",ROW()-2-COUNTBLANK($A$3:$A174),A174+1)</f>
        <v>173</v>
      </c>
      <c r="B175" s="258">
        <f>IF(A175="","",IF(B174="",ROW()-2-COUNTBLANK($B$3:$B174),B174+1))</f>
        <v>173</v>
      </c>
      <c r="C175" s="241"/>
      <c r="D175" s="241" t="str">
        <f>IF(C175="","",(COUNTIF($C$3:C175,C175)+100))</f>
        <v/>
      </c>
      <c r="E175" s="310" t="str">
        <f>IF(C175="","",INDEX('様式A-2'!$E$9:$E$4934,MATCH(C175,'様式A-2'!$B$9:$B$434,0)))</f>
        <v/>
      </c>
      <c r="F175" s="310"/>
      <c r="G175" s="241"/>
      <c r="H175" s="241"/>
      <c r="I175" s="241"/>
      <c r="J175" s="311"/>
      <c r="K175" s="241"/>
      <c r="L175" s="241"/>
      <c r="M175" s="241"/>
      <c r="N175" s="241"/>
      <c r="O175" s="241"/>
      <c r="P175" s="242"/>
    </row>
    <row r="176" spans="1:16" ht="20.100000000000001" customHeight="1" x14ac:dyDescent="0.15">
      <c r="A176" s="257">
        <f>IF(A175="",ROW()-2-COUNTBLANK($A$3:$A175),A175+1)</f>
        <v>174</v>
      </c>
      <c r="B176" s="258">
        <f>IF(A176="","",IF(B175="",ROW()-2-COUNTBLANK($B$3:$B175),B175+1))</f>
        <v>174</v>
      </c>
      <c r="C176" s="241"/>
      <c r="D176" s="241" t="str">
        <f>IF(C176="","",(COUNTIF($C$3:C176,C176)+100))</f>
        <v/>
      </c>
      <c r="E176" s="310" t="str">
        <f>IF(C176="","",INDEX('様式A-2'!$E$9:$E$4934,MATCH(C176,'様式A-2'!$B$9:$B$434,0)))</f>
        <v/>
      </c>
      <c r="F176" s="310"/>
      <c r="G176" s="241"/>
      <c r="H176" s="241"/>
      <c r="I176" s="241"/>
      <c r="J176" s="311"/>
      <c r="K176" s="241"/>
      <c r="L176" s="241"/>
      <c r="M176" s="241"/>
      <c r="N176" s="241"/>
      <c r="O176" s="241"/>
      <c r="P176" s="242"/>
    </row>
    <row r="177" spans="1:16" ht="20.100000000000001" customHeight="1" x14ac:dyDescent="0.15">
      <c r="A177" s="257">
        <f>IF(A176="",ROW()-2-COUNTBLANK($A$3:$A176),A176+1)</f>
        <v>175</v>
      </c>
      <c r="B177" s="258">
        <f>IF(A177="","",IF(B176="",ROW()-2-COUNTBLANK($B$3:$B176),B176+1))</f>
        <v>175</v>
      </c>
      <c r="C177" s="241"/>
      <c r="D177" s="241" t="str">
        <f>IF(C177="","",(COUNTIF($C$3:C177,C177)+100))</f>
        <v/>
      </c>
      <c r="E177" s="310" t="str">
        <f>IF(C177="","",INDEX('様式A-2'!$E$9:$E$4934,MATCH(C177,'様式A-2'!$B$9:$B$434,0)))</f>
        <v/>
      </c>
      <c r="F177" s="310"/>
      <c r="G177" s="241"/>
      <c r="H177" s="241"/>
      <c r="I177" s="241"/>
      <c r="J177" s="311"/>
      <c r="K177" s="241"/>
      <c r="L177" s="241"/>
      <c r="M177" s="241"/>
      <c r="N177" s="241"/>
      <c r="O177" s="241"/>
      <c r="P177" s="242"/>
    </row>
    <row r="178" spans="1:16" ht="20.100000000000001" customHeight="1" x14ac:dyDescent="0.15">
      <c r="A178" s="257">
        <f>IF(A177="",ROW()-2-COUNTBLANK($A$3:$A177),A177+1)</f>
        <v>176</v>
      </c>
      <c r="B178" s="258">
        <f>IF(A178="","",IF(B177="",ROW()-2-COUNTBLANK($B$3:$B177),B177+1))</f>
        <v>176</v>
      </c>
      <c r="C178" s="241"/>
      <c r="D178" s="241" t="str">
        <f>IF(C178="","",(COUNTIF($C$3:C178,C178)+100))</f>
        <v/>
      </c>
      <c r="E178" s="310" t="str">
        <f>IF(C178="","",INDEX('様式A-2'!$E$9:$E$4934,MATCH(C178,'様式A-2'!$B$9:$B$434,0)))</f>
        <v/>
      </c>
      <c r="F178" s="310"/>
      <c r="G178" s="241"/>
      <c r="H178" s="241"/>
      <c r="I178" s="241"/>
      <c r="J178" s="311"/>
      <c r="K178" s="241"/>
      <c r="L178" s="241"/>
      <c r="M178" s="241"/>
      <c r="N178" s="241"/>
      <c r="O178" s="241"/>
      <c r="P178" s="242"/>
    </row>
    <row r="179" spans="1:16" ht="20.100000000000001" customHeight="1" x14ac:dyDescent="0.15">
      <c r="A179" s="257">
        <f>IF(A178="",ROW()-2-COUNTBLANK($A$3:$A178),A178+1)</f>
        <v>177</v>
      </c>
      <c r="B179" s="258">
        <f>IF(A179="","",IF(B178="",ROW()-2-COUNTBLANK($B$3:$B178),B178+1))</f>
        <v>177</v>
      </c>
      <c r="C179" s="241"/>
      <c r="D179" s="241" t="str">
        <f>IF(C179="","",(COUNTIF($C$3:C179,C179)+100))</f>
        <v/>
      </c>
      <c r="E179" s="310" t="str">
        <f>IF(C179="","",INDEX('様式A-2'!$E$9:$E$4934,MATCH(C179,'様式A-2'!$B$9:$B$434,0)))</f>
        <v/>
      </c>
      <c r="F179" s="310"/>
      <c r="G179" s="241"/>
      <c r="H179" s="241"/>
      <c r="I179" s="241"/>
      <c r="J179" s="311"/>
      <c r="K179" s="241"/>
      <c r="L179" s="241"/>
      <c r="M179" s="241"/>
      <c r="N179" s="241"/>
      <c r="O179" s="241"/>
      <c r="P179" s="242"/>
    </row>
    <row r="180" spans="1:16" ht="20.100000000000001" customHeight="1" x14ac:dyDescent="0.15">
      <c r="A180" s="257">
        <f>IF(A179="",ROW()-2-COUNTBLANK($A$3:$A179),A179+1)</f>
        <v>178</v>
      </c>
      <c r="B180" s="258">
        <f>IF(A180="","",IF(B179="",ROW()-2-COUNTBLANK($B$3:$B179),B179+1))</f>
        <v>178</v>
      </c>
      <c r="C180" s="241"/>
      <c r="D180" s="241" t="str">
        <f>IF(C180="","",(COUNTIF($C$3:C180,C180)+100))</f>
        <v/>
      </c>
      <c r="E180" s="310" t="str">
        <f>IF(C180="","",INDEX('様式A-2'!$E$9:$E$4934,MATCH(C180,'様式A-2'!$B$9:$B$434,0)))</f>
        <v/>
      </c>
      <c r="F180" s="310"/>
      <c r="G180" s="241"/>
      <c r="H180" s="241"/>
      <c r="I180" s="241"/>
      <c r="J180" s="311"/>
      <c r="K180" s="241"/>
      <c r="L180" s="241"/>
      <c r="M180" s="241"/>
      <c r="N180" s="241"/>
      <c r="O180" s="241"/>
      <c r="P180" s="242"/>
    </row>
    <row r="181" spans="1:16" ht="20.100000000000001" customHeight="1" x14ac:dyDescent="0.15">
      <c r="A181" s="257">
        <f>IF(A180="",ROW()-2-COUNTBLANK($A$3:$A180),A180+1)</f>
        <v>179</v>
      </c>
      <c r="B181" s="258">
        <f>IF(A181="","",IF(B180="",ROW()-2-COUNTBLANK($B$3:$B180),B180+1))</f>
        <v>179</v>
      </c>
      <c r="C181" s="241"/>
      <c r="D181" s="241" t="str">
        <f>IF(C181="","",(COUNTIF($C$3:C181,C181)+100))</f>
        <v/>
      </c>
      <c r="E181" s="310" t="str">
        <f>IF(C181="","",INDEX('様式A-2'!$E$9:$E$4934,MATCH(C181,'様式A-2'!$B$9:$B$434,0)))</f>
        <v/>
      </c>
      <c r="F181" s="310"/>
      <c r="G181" s="241"/>
      <c r="H181" s="241"/>
      <c r="I181" s="241"/>
      <c r="J181" s="311"/>
      <c r="K181" s="241"/>
      <c r="L181" s="241"/>
      <c r="M181" s="241"/>
      <c r="N181" s="241"/>
      <c r="O181" s="241"/>
      <c r="P181" s="242"/>
    </row>
    <row r="182" spans="1:16" ht="20.100000000000001" customHeight="1" x14ac:dyDescent="0.15">
      <c r="A182" s="257">
        <f>IF(A181="",ROW()-2-COUNTBLANK($A$3:$A181),A181+1)</f>
        <v>180</v>
      </c>
      <c r="B182" s="258">
        <f>IF(A182="","",IF(B181="",ROW()-2-COUNTBLANK($B$3:$B181),B181+1))</f>
        <v>180</v>
      </c>
      <c r="C182" s="241"/>
      <c r="D182" s="241" t="str">
        <f>IF(C182="","",(COUNTIF($C$3:C182,C182)+100))</f>
        <v/>
      </c>
      <c r="E182" s="310" t="str">
        <f>IF(C182="","",INDEX('様式A-2'!$E$9:$E$4934,MATCH(C182,'様式A-2'!$B$9:$B$434,0)))</f>
        <v/>
      </c>
      <c r="F182" s="310"/>
      <c r="G182" s="241"/>
      <c r="H182" s="241"/>
      <c r="I182" s="241"/>
      <c r="J182" s="311"/>
      <c r="K182" s="241"/>
      <c r="L182" s="241"/>
      <c r="M182" s="241"/>
      <c r="N182" s="241"/>
      <c r="O182" s="241"/>
      <c r="P182" s="242"/>
    </row>
    <row r="183" spans="1:16" ht="20.100000000000001" customHeight="1" x14ac:dyDescent="0.15">
      <c r="A183" s="257">
        <f>IF(A182="",ROW()-2-COUNTBLANK($A$3:$A182),A182+1)</f>
        <v>181</v>
      </c>
      <c r="B183" s="258">
        <f>IF(A183="","",IF(B182="",ROW()-2-COUNTBLANK($B$3:$B182),B182+1))</f>
        <v>181</v>
      </c>
      <c r="C183" s="241"/>
      <c r="D183" s="241" t="str">
        <f>IF(C183="","",(COUNTIF($C$3:C183,C183)+100))</f>
        <v/>
      </c>
      <c r="E183" s="310" t="str">
        <f>IF(C183="","",INDEX('様式A-2'!$E$9:$E$4934,MATCH(C183,'様式A-2'!$B$9:$B$434,0)))</f>
        <v/>
      </c>
      <c r="F183" s="310"/>
      <c r="G183" s="241"/>
      <c r="H183" s="241"/>
      <c r="I183" s="241"/>
      <c r="J183" s="311"/>
      <c r="K183" s="241"/>
      <c r="L183" s="241"/>
      <c r="M183" s="241"/>
      <c r="N183" s="241"/>
      <c r="O183" s="241"/>
      <c r="P183" s="242"/>
    </row>
    <row r="184" spans="1:16" ht="20.100000000000001" customHeight="1" x14ac:dyDescent="0.15">
      <c r="A184" s="257">
        <f>IF(A183="",ROW()-2-COUNTBLANK($A$3:$A183),A183+1)</f>
        <v>182</v>
      </c>
      <c r="B184" s="258">
        <f>IF(A184="","",IF(B183="",ROW()-2-COUNTBLANK($B$3:$B183),B183+1))</f>
        <v>182</v>
      </c>
      <c r="C184" s="241"/>
      <c r="D184" s="241" t="str">
        <f>IF(C184="","",(COUNTIF($C$3:C184,C184)+100))</f>
        <v/>
      </c>
      <c r="E184" s="310" t="str">
        <f>IF(C184="","",INDEX('様式A-2'!$E$9:$E$4934,MATCH(C184,'様式A-2'!$B$9:$B$434,0)))</f>
        <v/>
      </c>
      <c r="F184" s="310"/>
      <c r="G184" s="241"/>
      <c r="H184" s="241"/>
      <c r="I184" s="241"/>
      <c r="J184" s="311"/>
      <c r="K184" s="241"/>
      <c r="L184" s="241"/>
      <c r="M184" s="241"/>
      <c r="N184" s="241"/>
      <c r="O184" s="241"/>
      <c r="P184" s="242"/>
    </row>
    <row r="185" spans="1:16" ht="20.100000000000001" customHeight="1" x14ac:dyDescent="0.15">
      <c r="A185" s="257">
        <f>IF(A184="",ROW()-2-COUNTBLANK($A$3:$A184),A184+1)</f>
        <v>183</v>
      </c>
      <c r="B185" s="258">
        <f>IF(A185="","",IF(B184="",ROW()-2-COUNTBLANK($B$3:$B184),B184+1))</f>
        <v>183</v>
      </c>
      <c r="C185" s="241"/>
      <c r="D185" s="241" t="str">
        <f>IF(C185="","",(COUNTIF($C$3:C185,C185)+100))</f>
        <v/>
      </c>
      <c r="E185" s="310" t="str">
        <f>IF(C185="","",INDEX('様式A-2'!$E$9:$E$4934,MATCH(C185,'様式A-2'!$B$9:$B$434,0)))</f>
        <v/>
      </c>
      <c r="F185" s="310"/>
      <c r="G185" s="241"/>
      <c r="H185" s="241"/>
      <c r="I185" s="241"/>
      <c r="J185" s="311"/>
      <c r="K185" s="241"/>
      <c r="L185" s="241"/>
      <c r="M185" s="241"/>
      <c r="N185" s="241"/>
      <c r="O185" s="241"/>
      <c r="P185" s="242"/>
    </row>
    <row r="186" spans="1:16" ht="20.100000000000001" customHeight="1" x14ac:dyDescent="0.15">
      <c r="A186" s="257">
        <f>IF(A185="",ROW()-2-COUNTBLANK($A$3:$A185),A185+1)</f>
        <v>184</v>
      </c>
      <c r="B186" s="258">
        <f>IF(A186="","",IF(B185="",ROW()-2-COUNTBLANK($B$3:$B185),B185+1))</f>
        <v>184</v>
      </c>
      <c r="C186" s="241"/>
      <c r="D186" s="241" t="str">
        <f>IF(C186="","",(COUNTIF($C$3:C186,C186)+100))</f>
        <v/>
      </c>
      <c r="E186" s="310" t="str">
        <f>IF(C186="","",INDEX('様式A-2'!$E$9:$E$4934,MATCH(C186,'様式A-2'!$B$9:$B$434,0)))</f>
        <v/>
      </c>
      <c r="F186" s="310"/>
      <c r="G186" s="241"/>
      <c r="H186" s="241"/>
      <c r="I186" s="241"/>
      <c r="J186" s="311"/>
      <c r="K186" s="241"/>
      <c r="L186" s="241"/>
      <c r="M186" s="241"/>
      <c r="N186" s="241"/>
      <c r="O186" s="241"/>
      <c r="P186" s="242"/>
    </row>
    <row r="187" spans="1:16" ht="20.100000000000001" customHeight="1" x14ac:dyDescent="0.15">
      <c r="A187" s="257">
        <f>IF(A186="",ROW()-2-COUNTBLANK($A$3:$A186),A186+1)</f>
        <v>185</v>
      </c>
      <c r="B187" s="258">
        <f>IF(A187="","",IF(B186="",ROW()-2-COUNTBLANK($B$3:$B186),B186+1))</f>
        <v>185</v>
      </c>
      <c r="C187" s="241"/>
      <c r="D187" s="241" t="str">
        <f>IF(C187="","",(COUNTIF($C$3:C187,C187)+100))</f>
        <v/>
      </c>
      <c r="E187" s="310" t="str">
        <f>IF(C187="","",INDEX('様式A-2'!$E$9:$E$4934,MATCH(C187,'様式A-2'!$B$9:$B$434,0)))</f>
        <v/>
      </c>
      <c r="F187" s="310"/>
      <c r="G187" s="241"/>
      <c r="H187" s="241"/>
      <c r="I187" s="241"/>
      <c r="J187" s="311"/>
      <c r="K187" s="241"/>
      <c r="L187" s="241"/>
      <c r="M187" s="241"/>
      <c r="N187" s="241"/>
      <c r="O187" s="241"/>
      <c r="P187" s="242"/>
    </row>
    <row r="188" spans="1:16" ht="20.100000000000001" customHeight="1" x14ac:dyDescent="0.15">
      <c r="A188" s="257">
        <f>IF(A187="",ROW()-2-COUNTBLANK($A$3:$A187),A187+1)</f>
        <v>186</v>
      </c>
      <c r="B188" s="258">
        <f>IF(A188="","",IF(B187="",ROW()-2-COUNTBLANK($B$3:$B187),B187+1))</f>
        <v>186</v>
      </c>
      <c r="C188" s="241"/>
      <c r="D188" s="241" t="str">
        <f>IF(C188="","",(COUNTIF($C$3:C188,C188)+100))</f>
        <v/>
      </c>
      <c r="E188" s="310" t="str">
        <f>IF(C188="","",INDEX('様式A-2'!$E$9:$E$4934,MATCH(C188,'様式A-2'!$B$9:$B$434,0)))</f>
        <v/>
      </c>
      <c r="F188" s="310"/>
      <c r="G188" s="241"/>
      <c r="H188" s="241"/>
      <c r="I188" s="241"/>
      <c r="J188" s="311"/>
      <c r="K188" s="241"/>
      <c r="L188" s="241"/>
      <c r="M188" s="241"/>
      <c r="N188" s="241"/>
      <c r="O188" s="241"/>
      <c r="P188" s="242"/>
    </row>
    <row r="189" spans="1:16" ht="20.100000000000001" customHeight="1" x14ac:dyDescent="0.15">
      <c r="A189" s="257">
        <f>IF(A188="",ROW()-2-COUNTBLANK($A$3:$A188),A188+1)</f>
        <v>187</v>
      </c>
      <c r="B189" s="258">
        <f>IF(A189="","",IF(B188="",ROW()-2-COUNTBLANK($B$3:$B188),B188+1))</f>
        <v>187</v>
      </c>
      <c r="C189" s="241"/>
      <c r="D189" s="241" t="str">
        <f>IF(C189="","",(COUNTIF($C$3:C189,C189)+100))</f>
        <v/>
      </c>
      <c r="E189" s="310" t="str">
        <f>IF(C189="","",INDEX('様式A-2'!$E$9:$E$4934,MATCH(C189,'様式A-2'!$B$9:$B$434,0)))</f>
        <v/>
      </c>
      <c r="F189" s="310"/>
      <c r="G189" s="241"/>
      <c r="H189" s="241"/>
      <c r="I189" s="241"/>
      <c r="J189" s="311"/>
      <c r="K189" s="241"/>
      <c r="L189" s="241"/>
      <c r="M189" s="241"/>
      <c r="N189" s="241"/>
      <c r="O189" s="241"/>
      <c r="P189" s="242"/>
    </row>
    <row r="190" spans="1:16" ht="20.100000000000001" customHeight="1" x14ac:dyDescent="0.15">
      <c r="A190" s="257">
        <f>IF(A189="",ROW()-2-COUNTBLANK($A$3:$A189),A189+1)</f>
        <v>188</v>
      </c>
      <c r="B190" s="258">
        <f>IF(A190="","",IF(B189="",ROW()-2-COUNTBLANK($B$3:$B189),B189+1))</f>
        <v>188</v>
      </c>
      <c r="C190" s="241"/>
      <c r="D190" s="241" t="str">
        <f>IF(C190="","",(COUNTIF($C$3:C190,C190)+100))</f>
        <v/>
      </c>
      <c r="E190" s="310" t="str">
        <f>IF(C190="","",INDEX('様式A-2'!$E$9:$E$4934,MATCH(C190,'様式A-2'!$B$9:$B$434,0)))</f>
        <v/>
      </c>
      <c r="F190" s="310"/>
      <c r="G190" s="241"/>
      <c r="H190" s="241"/>
      <c r="I190" s="241"/>
      <c r="J190" s="311"/>
      <c r="K190" s="241"/>
      <c r="L190" s="241"/>
      <c r="M190" s="241"/>
      <c r="N190" s="241"/>
      <c r="O190" s="241"/>
      <c r="P190" s="242"/>
    </row>
    <row r="191" spans="1:16" ht="20.100000000000001" customHeight="1" x14ac:dyDescent="0.15">
      <c r="A191" s="257">
        <f>IF(A190="",ROW()-2-COUNTBLANK($A$3:$A190),A190+1)</f>
        <v>189</v>
      </c>
      <c r="B191" s="258">
        <f>IF(A191="","",IF(B190="",ROW()-2-COUNTBLANK($B$3:$B190),B190+1))</f>
        <v>189</v>
      </c>
      <c r="C191" s="241"/>
      <c r="D191" s="241" t="str">
        <f>IF(C191="","",(COUNTIF($C$3:C191,C191)+100))</f>
        <v/>
      </c>
      <c r="E191" s="310" t="str">
        <f>IF(C191="","",INDEX('様式A-2'!$E$9:$E$4934,MATCH(C191,'様式A-2'!$B$9:$B$434,0)))</f>
        <v/>
      </c>
      <c r="F191" s="310"/>
      <c r="G191" s="241"/>
      <c r="H191" s="241"/>
      <c r="I191" s="241"/>
      <c r="J191" s="311"/>
      <c r="K191" s="241"/>
      <c r="L191" s="241"/>
      <c r="M191" s="241"/>
      <c r="N191" s="241"/>
      <c r="O191" s="241"/>
      <c r="P191" s="242"/>
    </row>
    <row r="192" spans="1:16" ht="20.100000000000001" customHeight="1" x14ac:dyDescent="0.15">
      <c r="A192" s="257">
        <f>IF(A191="",ROW()-2-COUNTBLANK($A$3:$A191),A191+1)</f>
        <v>190</v>
      </c>
      <c r="B192" s="258">
        <f>IF(A192="","",IF(B191="",ROW()-2-COUNTBLANK($B$3:$B191),B191+1))</f>
        <v>190</v>
      </c>
      <c r="C192" s="241"/>
      <c r="D192" s="241" t="str">
        <f>IF(C192="","",(COUNTIF($C$3:C192,C192)+100))</f>
        <v/>
      </c>
      <c r="E192" s="310" t="str">
        <f>IF(C192="","",INDEX('様式A-2'!$E$9:$E$4934,MATCH(C192,'様式A-2'!$B$9:$B$434,0)))</f>
        <v/>
      </c>
      <c r="F192" s="310"/>
      <c r="G192" s="241"/>
      <c r="H192" s="241"/>
      <c r="I192" s="241"/>
      <c r="J192" s="311"/>
      <c r="K192" s="241"/>
      <c r="L192" s="241"/>
      <c r="M192" s="241"/>
      <c r="N192" s="241"/>
      <c r="O192" s="241"/>
      <c r="P192" s="242"/>
    </row>
    <row r="193" spans="1:16" ht="20.100000000000001" customHeight="1" x14ac:dyDescent="0.15">
      <c r="A193" s="257">
        <f>IF(A192="",ROW()-2-COUNTBLANK($A$3:$A192),A192+1)</f>
        <v>191</v>
      </c>
      <c r="B193" s="258">
        <f>IF(A193="","",IF(B192="",ROW()-2-COUNTBLANK($B$3:$B192),B192+1))</f>
        <v>191</v>
      </c>
      <c r="C193" s="241"/>
      <c r="D193" s="241" t="str">
        <f>IF(C193="","",(COUNTIF($C$3:C193,C193)+100))</f>
        <v/>
      </c>
      <c r="E193" s="310" t="str">
        <f>IF(C193="","",INDEX('様式A-2'!$E$9:$E$4934,MATCH(C193,'様式A-2'!$B$9:$B$434,0)))</f>
        <v/>
      </c>
      <c r="F193" s="310"/>
      <c r="G193" s="241"/>
      <c r="H193" s="241"/>
      <c r="I193" s="241"/>
      <c r="J193" s="311"/>
      <c r="K193" s="241"/>
      <c r="L193" s="241"/>
      <c r="M193" s="241"/>
      <c r="N193" s="241"/>
      <c r="O193" s="241"/>
      <c r="P193" s="242"/>
    </row>
    <row r="194" spans="1:16" ht="20.100000000000001" customHeight="1" x14ac:dyDescent="0.15">
      <c r="A194" s="257">
        <f>IF(A193="",ROW()-2-COUNTBLANK($A$3:$A193),A193+1)</f>
        <v>192</v>
      </c>
      <c r="B194" s="258">
        <f>IF(A194="","",IF(B193="",ROW()-2-COUNTBLANK($B$3:$B193),B193+1))</f>
        <v>192</v>
      </c>
      <c r="C194" s="241"/>
      <c r="D194" s="241" t="str">
        <f>IF(C194="","",(COUNTIF($C$3:C194,C194)+100))</f>
        <v/>
      </c>
      <c r="E194" s="310" t="str">
        <f>IF(C194="","",INDEX('様式A-2'!$E$9:$E$4934,MATCH(C194,'様式A-2'!$B$9:$B$434,0)))</f>
        <v/>
      </c>
      <c r="F194" s="310"/>
      <c r="G194" s="241"/>
      <c r="H194" s="241"/>
      <c r="I194" s="241"/>
      <c r="J194" s="311"/>
      <c r="K194" s="241"/>
      <c r="L194" s="241"/>
      <c r="M194" s="241"/>
      <c r="N194" s="241"/>
      <c r="O194" s="241"/>
      <c r="P194" s="242"/>
    </row>
    <row r="195" spans="1:16" ht="20.100000000000001" customHeight="1" x14ac:dyDescent="0.15">
      <c r="A195" s="257">
        <f>IF(A194="",ROW()-2-COUNTBLANK($A$3:$A194),A194+1)</f>
        <v>193</v>
      </c>
      <c r="B195" s="258">
        <f>IF(A195="","",IF(B194="",ROW()-2-COUNTBLANK($B$3:$B194),B194+1))</f>
        <v>193</v>
      </c>
      <c r="C195" s="241"/>
      <c r="D195" s="241" t="str">
        <f>IF(C195="","",(COUNTIF($C$3:C195,C195)+100))</f>
        <v/>
      </c>
      <c r="E195" s="310" t="str">
        <f>IF(C195="","",INDEX('様式A-2'!$E$9:$E$4934,MATCH(C195,'様式A-2'!$B$9:$B$434,0)))</f>
        <v/>
      </c>
      <c r="F195" s="310"/>
      <c r="G195" s="241"/>
      <c r="H195" s="241"/>
      <c r="I195" s="241"/>
      <c r="J195" s="311"/>
      <c r="K195" s="241"/>
      <c r="L195" s="241"/>
      <c r="M195" s="241"/>
      <c r="N195" s="241"/>
      <c r="O195" s="241"/>
      <c r="P195" s="242"/>
    </row>
    <row r="196" spans="1:16" ht="20.100000000000001" customHeight="1" x14ac:dyDescent="0.15">
      <c r="A196" s="257">
        <f>IF(A195="",ROW()-2-COUNTBLANK($A$3:$A195),A195+1)</f>
        <v>194</v>
      </c>
      <c r="B196" s="258">
        <f>IF(A196="","",IF(B195="",ROW()-2-COUNTBLANK($B$3:$B195),B195+1))</f>
        <v>194</v>
      </c>
      <c r="C196" s="241"/>
      <c r="D196" s="241" t="str">
        <f>IF(C196="","",(COUNTIF($C$3:C196,C196)+100))</f>
        <v/>
      </c>
      <c r="E196" s="310" t="str">
        <f>IF(C196="","",INDEX('様式A-2'!$E$9:$E$4934,MATCH(C196,'様式A-2'!$B$9:$B$434,0)))</f>
        <v/>
      </c>
      <c r="F196" s="310"/>
      <c r="G196" s="241"/>
      <c r="H196" s="241"/>
      <c r="I196" s="241"/>
      <c r="J196" s="311"/>
      <c r="K196" s="241"/>
      <c r="L196" s="241"/>
      <c r="M196" s="241"/>
      <c r="N196" s="241"/>
      <c r="O196" s="241"/>
      <c r="P196" s="242"/>
    </row>
    <row r="197" spans="1:16" ht="20.100000000000001" customHeight="1" x14ac:dyDescent="0.15">
      <c r="A197" s="257">
        <f>IF(A196="",ROW()-2-COUNTBLANK($A$3:$A196),A196+1)</f>
        <v>195</v>
      </c>
      <c r="B197" s="258">
        <f>IF(A197="","",IF(B196="",ROW()-2-COUNTBLANK($B$3:$B196),B196+1))</f>
        <v>195</v>
      </c>
      <c r="C197" s="241"/>
      <c r="D197" s="241" t="str">
        <f>IF(C197="","",(COUNTIF($C$3:C197,C197)+100))</f>
        <v/>
      </c>
      <c r="E197" s="310" t="str">
        <f>IF(C197="","",INDEX('様式A-2'!$E$9:$E$4934,MATCH(C197,'様式A-2'!$B$9:$B$434,0)))</f>
        <v/>
      </c>
      <c r="F197" s="310"/>
      <c r="G197" s="241"/>
      <c r="H197" s="241"/>
      <c r="I197" s="241"/>
      <c r="J197" s="311"/>
      <c r="K197" s="241"/>
      <c r="L197" s="241"/>
      <c r="M197" s="241"/>
      <c r="N197" s="241"/>
      <c r="O197" s="241"/>
      <c r="P197" s="242"/>
    </row>
    <row r="198" spans="1:16" ht="20.100000000000001" customHeight="1" x14ac:dyDescent="0.15">
      <c r="A198" s="257">
        <f>IF(A197="",ROW()-2-COUNTBLANK($A$3:$A197),A197+1)</f>
        <v>196</v>
      </c>
      <c r="B198" s="258">
        <f>IF(A198="","",IF(B197="",ROW()-2-COUNTBLANK($B$3:$B197),B197+1))</f>
        <v>196</v>
      </c>
      <c r="C198" s="241"/>
      <c r="D198" s="241" t="str">
        <f>IF(C198="","",(COUNTIF($C$3:C198,C198)+100))</f>
        <v/>
      </c>
      <c r="E198" s="310" t="str">
        <f>IF(C198="","",INDEX('様式A-2'!$E$9:$E$4934,MATCH(C198,'様式A-2'!$B$9:$B$434,0)))</f>
        <v/>
      </c>
      <c r="F198" s="310"/>
      <c r="G198" s="241"/>
      <c r="H198" s="241"/>
      <c r="I198" s="241"/>
      <c r="J198" s="311"/>
      <c r="K198" s="241"/>
      <c r="L198" s="241"/>
      <c r="M198" s="241"/>
      <c r="N198" s="241"/>
      <c r="O198" s="241"/>
      <c r="P198" s="242"/>
    </row>
    <row r="199" spans="1:16" ht="20.100000000000001" customHeight="1" x14ac:dyDescent="0.15">
      <c r="A199" s="257">
        <f>IF(A198="",ROW()-2-COUNTBLANK($A$3:$A198),A198+1)</f>
        <v>197</v>
      </c>
      <c r="B199" s="258">
        <f>IF(A199="","",IF(B198="",ROW()-2-COUNTBLANK($B$3:$B198),B198+1))</f>
        <v>197</v>
      </c>
      <c r="C199" s="241"/>
      <c r="D199" s="241" t="str">
        <f>IF(C199="","",(COUNTIF($C$3:C199,C199)+100))</f>
        <v/>
      </c>
      <c r="E199" s="310" t="str">
        <f>IF(C199="","",INDEX('様式A-2'!$E$9:$E$4934,MATCH(C199,'様式A-2'!$B$9:$B$434,0)))</f>
        <v/>
      </c>
      <c r="F199" s="310"/>
      <c r="G199" s="241"/>
      <c r="H199" s="241"/>
      <c r="I199" s="241"/>
      <c r="J199" s="311"/>
      <c r="K199" s="241"/>
      <c r="L199" s="241"/>
      <c r="M199" s="241"/>
      <c r="N199" s="241"/>
      <c r="O199" s="241"/>
      <c r="P199" s="242"/>
    </row>
    <row r="200" spans="1:16" ht="20.100000000000001" customHeight="1" x14ac:dyDescent="0.15">
      <c r="A200" s="257">
        <f>IF(A199="",ROW()-2-COUNTBLANK($A$3:$A199),A199+1)</f>
        <v>198</v>
      </c>
      <c r="B200" s="258">
        <f>IF(A200="","",IF(B199="",ROW()-2-COUNTBLANK($B$3:$B199),B199+1))</f>
        <v>198</v>
      </c>
      <c r="C200" s="241"/>
      <c r="D200" s="241" t="str">
        <f>IF(C200="","",(COUNTIF($C$3:C200,C200)+100))</f>
        <v/>
      </c>
      <c r="E200" s="310" t="str">
        <f>IF(C200="","",INDEX('様式A-2'!$E$9:$E$4934,MATCH(C200,'様式A-2'!$B$9:$B$434,0)))</f>
        <v/>
      </c>
      <c r="F200" s="310"/>
      <c r="G200" s="241"/>
      <c r="H200" s="241"/>
      <c r="I200" s="241"/>
      <c r="J200" s="311"/>
      <c r="K200" s="241"/>
      <c r="L200" s="241"/>
      <c r="M200" s="241"/>
      <c r="N200" s="241"/>
      <c r="O200" s="241"/>
      <c r="P200" s="242"/>
    </row>
    <row r="201" spans="1:16" ht="20.100000000000001" customHeight="1" x14ac:dyDescent="0.15">
      <c r="A201" s="257">
        <f>IF(A200="",ROW()-2-COUNTBLANK($A$3:$A200),A200+1)</f>
        <v>199</v>
      </c>
      <c r="B201" s="258">
        <f>IF(A201="","",IF(B200="",ROW()-2-COUNTBLANK($B$3:$B200),B200+1))</f>
        <v>199</v>
      </c>
      <c r="C201" s="241"/>
      <c r="D201" s="241" t="str">
        <f>IF(C201="","",(COUNTIF($C$3:C201,C201)+100))</f>
        <v/>
      </c>
      <c r="E201" s="310" t="str">
        <f>IF(C201="","",INDEX('様式A-2'!$E$9:$E$4934,MATCH(C201,'様式A-2'!$B$9:$B$434,0)))</f>
        <v/>
      </c>
      <c r="F201" s="310"/>
      <c r="G201" s="241"/>
      <c r="H201" s="241"/>
      <c r="I201" s="241"/>
      <c r="J201" s="311"/>
      <c r="K201" s="241"/>
      <c r="L201" s="241"/>
      <c r="M201" s="241"/>
      <c r="N201" s="241"/>
      <c r="O201" s="241"/>
      <c r="P201" s="242"/>
    </row>
    <row r="202" spans="1:16" ht="20.100000000000001" customHeight="1" x14ac:dyDescent="0.15">
      <c r="A202" s="257">
        <f>IF(A201="",ROW()-2-COUNTBLANK($A$3:$A201),A201+1)</f>
        <v>200</v>
      </c>
      <c r="B202" s="258">
        <f>IF(A202="","",IF(B201="",ROW()-2-COUNTBLANK($B$3:$B201),B201+1))</f>
        <v>200</v>
      </c>
      <c r="C202" s="241"/>
      <c r="D202" s="241" t="str">
        <f>IF(C202="","",(COUNTIF($C$3:C202,C202)+100))</f>
        <v/>
      </c>
      <c r="E202" s="310" t="str">
        <f>IF(C202="","",INDEX('様式A-2'!$E$9:$E$4934,MATCH(C202,'様式A-2'!$B$9:$B$434,0)))</f>
        <v/>
      </c>
      <c r="F202" s="310"/>
      <c r="G202" s="241"/>
      <c r="H202" s="241"/>
      <c r="I202" s="241"/>
      <c r="J202" s="311"/>
      <c r="K202" s="241"/>
      <c r="L202" s="241"/>
      <c r="M202" s="241"/>
      <c r="N202" s="241"/>
      <c r="O202" s="241"/>
      <c r="P202" s="242"/>
    </row>
    <row r="203" spans="1:16" ht="20.100000000000001" customHeight="1" x14ac:dyDescent="0.15">
      <c r="A203" s="257">
        <f>IF(A202="",ROW()-2-COUNTBLANK($A$3:$A202),A202+1)</f>
        <v>201</v>
      </c>
      <c r="B203" s="258">
        <f>IF(A203="","",IF(B202="",ROW()-2-COUNTBLANK($B$3:$B202),B202+1))</f>
        <v>201</v>
      </c>
      <c r="C203" s="241"/>
      <c r="D203" s="241" t="str">
        <f>IF(C203="","",(COUNTIF($C$3:C203,C203)+100))</f>
        <v/>
      </c>
      <c r="E203" s="310" t="str">
        <f>IF(C203="","",INDEX('様式A-2'!$E$9:$E$4934,MATCH(C203,'様式A-2'!$B$9:$B$434,0)))</f>
        <v/>
      </c>
      <c r="F203" s="310"/>
      <c r="G203" s="241"/>
      <c r="H203" s="241"/>
      <c r="I203" s="241"/>
      <c r="J203" s="311"/>
      <c r="K203" s="241"/>
      <c r="L203" s="241"/>
      <c r="M203" s="241"/>
      <c r="N203" s="241"/>
      <c r="O203" s="241"/>
      <c r="P203" s="242"/>
    </row>
    <row r="204" spans="1:16" ht="20.100000000000001" customHeight="1" x14ac:dyDescent="0.15">
      <c r="A204" s="257">
        <f>IF(A203="",ROW()-2-COUNTBLANK($A$3:$A203),A203+1)</f>
        <v>202</v>
      </c>
      <c r="B204" s="258">
        <f>IF(A204="","",IF(B203="",ROW()-2-COUNTBLANK($B$3:$B203),B203+1))</f>
        <v>202</v>
      </c>
      <c r="C204" s="241"/>
      <c r="D204" s="241" t="str">
        <f>IF(C204="","",(COUNTIF($C$3:C204,C204)+100))</f>
        <v/>
      </c>
      <c r="E204" s="310" t="str">
        <f>IF(C204="","",INDEX('様式A-2'!$E$9:$E$4934,MATCH(C204,'様式A-2'!$B$9:$B$434,0)))</f>
        <v/>
      </c>
      <c r="F204" s="310"/>
      <c r="G204" s="241"/>
      <c r="H204" s="241"/>
      <c r="I204" s="241"/>
      <c r="J204" s="311"/>
      <c r="K204" s="241"/>
      <c r="L204" s="241"/>
      <c r="M204" s="241"/>
      <c r="N204" s="241"/>
      <c r="O204" s="241"/>
      <c r="P204" s="242"/>
    </row>
    <row r="205" spans="1:16" ht="20.100000000000001" customHeight="1" x14ac:dyDescent="0.15">
      <c r="A205" s="257">
        <f>IF(A204="",ROW()-2-COUNTBLANK($A$3:$A204),A204+1)</f>
        <v>203</v>
      </c>
      <c r="B205" s="258">
        <f>IF(A205="","",IF(B204="",ROW()-2-COUNTBLANK($B$3:$B204),B204+1))</f>
        <v>203</v>
      </c>
      <c r="C205" s="241"/>
      <c r="D205" s="241" t="str">
        <f>IF(C205="","",(COUNTIF($C$3:C205,C205)+100))</f>
        <v/>
      </c>
      <c r="E205" s="310" t="str">
        <f>IF(C205="","",INDEX('様式A-2'!$E$9:$E$4934,MATCH(C205,'様式A-2'!$B$9:$B$434,0)))</f>
        <v/>
      </c>
      <c r="F205" s="310"/>
      <c r="G205" s="241"/>
      <c r="H205" s="241"/>
      <c r="I205" s="241"/>
      <c r="J205" s="311"/>
      <c r="K205" s="241"/>
      <c r="L205" s="241"/>
      <c r="M205" s="241"/>
      <c r="N205" s="241"/>
      <c r="O205" s="241"/>
      <c r="P205" s="242"/>
    </row>
    <row r="206" spans="1:16" ht="20.100000000000001" customHeight="1" x14ac:dyDescent="0.15">
      <c r="A206" s="257">
        <f>IF(A205="",ROW()-2-COUNTBLANK($A$3:$A205),A205+1)</f>
        <v>204</v>
      </c>
      <c r="B206" s="258">
        <f>IF(A206="","",IF(B205="",ROW()-2-COUNTBLANK($B$3:$B205),B205+1))</f>
        <v>204</v>
      </c>
      <c r="C206" s="241"/>
      <c r="D206" s="241" t="str">
        <f>IF(C206="","",(COUNTIF($C$3:C206,C206)+100))</f>
        <v/>
      </c>
      <c r="E206" s="310" t="str">
        <f>IF(C206="","",INDEX('様式A-2'!$E$9:$E$4934,MATCH(C206,'様式A-2'!$B$9:$B$434,0)))</f>
        <v/>
      </c>
      <c r="F206" s="310"/>
      <c r="G206" s="241"/>
      <c r="H206" s="241"/>
      <c r="I206" s="241"/>
      <c r="J206" s="311"/>
      <c r="K206" s="241"/>
      <c r="L206" s="241"/>
      <c r="M206" s="241"/>
      <c r="N206" s="241"/>
      <c r="O206" s="241"/>
      <c r="P206" s="242"/>
    </row>
    <row r="207" spans="1:16" ht="20.100000000000001" customHeight="1" x14ac:dyDescent="0.15">
      <c r="A207" s="257">
        <f>IF(A206="",ROW()-2-COUNTBLANK($A$3:$A206),A206+1)</f>
        <v>205</v>
      </c>
      <c r="B207" s="258">
        <f>IF(A207="","",IF(B206="",ROW()-2-COUNTBLANK($B$3:$B206),B206+1))</f>
        <v>205</v>
      </c>
      <c r="C207" s="241"/>
      <c r="D207" s="241" t="str">
        <f>IF(C207="","",(COUNTIF($C$3:C207,C207)+100))</f>
        <v/>
      </c>
      <c r="E207" s="310" t="str">
        <f>IF(C207="","",INDEX('様式A-2'!$E$9:$E$4934,MATCH(C207,'様式A-2'!$B$9:$B$434,0)))</f>
        <v/>
      </c>
      <c r="F207" s="310"/>
      <c r="G207" s="241"/>
      <c r="H207" s="241"/>
      <c r="I207" s="241"/>
      <c r="J207" s="311"/>
      <c r="K207" s="241"/>
      <c r="L207" s="241"/>
      <c r="M207" s="241"/>
      <c r="N207" s="241"/>
      <c r="O207" s="241"/>
      <c r="P207" s="242"/>
    </row>
    <row r="208" spans="1:16" ht="20.100000000000001" customHeight="1" x14ac:dyDescent="0.15">
      <c r="A208" s="257">
        <f>IF(A207="",ROW()-2-COUNTBLANK($A$3:$A207),A207+1)</f>
        <v>206</v>
      </c>
      <c r="B208" s="258">
        <f>IF(A208="","",IF(B207="",ROW()-2-COUNTBLANK($B$3:$B207),B207+1))</f>
        <v>206</v>
      </c>
      <c r="C208" s="241"/>
      <c r="D208" s="241" t="str">
        <f>IF(C208="","",(COUNTIF($C$3:C208,C208)+100))</f>
        <v/>
      </c>
      <c r="E208" s="310" t="str">
        <f>IF(C208="","",INDEX('様式A-2'!$E$9:$E$4934,MATCH(C208,'様式A-2'!$B$9:$B$434,0)))</f>
        <v/>
      </c>
      <c r="F208" s="310"/>
      <c r="G208" s="241"/>
      <c r="H208" s="241"/>
      <c r="I208" s="241"/>
      <c r="J208" s="311"/>
      <c r="K208" s="241"/>
      <c r="L208" s="241"/>
      <c r="M208" s="241"/>
      <c r="N208" s="241"/>
      <c r="O208" s="241"/>
      <c r="P208" s="242"/>
    </row>
    <row r="209" spans="1:16" ht="20.100000000000001" customHeight="1" x14ac:dyDescent="0.15">
      <c r="A209" s="257">
        <f>IF(A208="",ROW()-2-COUNTBLANK($A$3:$A208),A208+1)</f>
        <v>207</v>
      </c>
      <c r="B209" s="258">
        <f>IF(A209="","",IF(B208="",ROW()-2-COUNTBLANK($B$3:$B208),B208+1))</f>
        <v>207</v>
      </c>
      <c r="C209" s="241"/>
      <c r="D209" s="241" t="str">
        <f>IF(C209="","",(COUNTIF($C$3:C209,C209)+100))</f>
        <v/>
      </c>
      <c r="E209" s="310" t="str">
        <f>IF(C209="","",INDEX('様式A-2'!$E$9:$E$4934,MATCH(C209,'様式A-2'!$B$9:$B$434,0)))</f>
        <v/>
      </c>
      <c r="F209" s="310"/>
      <c r="G209" s="241"/>
      <c r="H209" s="241"/>
      <c r="I209" s="241"/>
      <c r="J209" s="311"/>
      <c r="K209" s="241"/>
      <c r="L209" s="241"/>
      <c r="M209" s="241"/>
      <c r="N209" s="241"/>
      <c r="O209" s="241"/>
      <c r="P209" s="242"/>
    </row>
    <row r="210" spans="1:16" ht="20.100000000000001" customHeight="1" x14ac:dyDescent="0.15">
      <c r="A210" s="257">
        <f>IF(A209="",ROW()-2-COUNTBLANK($A$3:$A209),A209+1)</f>
        <v>208</v>
      </c>
      <c r="B210" s="258">
        <f>IF(A210="","",IF(B209="",ROW()-2-COUNTBLANK($B$3:$B209),B209+1))</f>
        <v>208</v>
      </c>
      <c r="C210" s="241"/>
      <c r="D210" s="241" t="str">
        <f>IF(C210="","",(COUNTIF($C$3:C210,C210)+100))</f>
        <v/>
      </c>
      <c r="E210" s="310" t="str">
        <f>IF(C210="","",INDEX('様式A-2'!$E$9:$E$4934,MATCH(C210,'様式A-2'!$B$9:$B$434,0)))</f>
        <v/>
      </c>
      <c r="F210" s="310"/>
      <c r="G210" s="241"/>
      <c r="H210" s="241"/>
      <c r="I210" s="241"/>
      <c r="J210" s="311"/>
      <c r="K210" s="241"/>
      <c r="L210" s="241"/>
      <c r="M210" s="241"/>
      <c r="N210" s="241"/>
      <c r="O210" s="241"/>
      <c r="P210" s="242"/>
    </row>
    <row r="211" spans="1:16" ht="20.100000000000001" customHeight="1" x14ac:dyDescent="0.15">
      <c r="A211" s="257">
        <f>IF(A210="",ROW()-2-COUNTBLANK($A$3:$A210),A210+1)</f>
        <v>209</v>
      </c>
      <c r="B211" s="258">
        <f>IF(A211="","",IF(B210="",ROW()-2-COUNTBLANK($B$3:$B210),B210+1))</f>
        <v>209</v>
      </c>
      <c r="C211" s="241"/>
      <c r="D211" s="241" t="str">
        <f>IF(C211="","",(COUNTIF($C$3:C211,C211)+100))</f>
        <v/>
      </c>
      <c r="E211" s="310" t="str">
        <f>IF(C211="","",INDEX('様式A-2'!$E$9:$E$4934,MATCH(C211,'様式A-2'!$B$9:$B$434,0)))</f>
        <v/>
      </c>
      <c r="F211" s="310"/>
      <c r="G211" s="241"/>
      <c r="H211" s="241"/>
      <c r="I211" s="241"/>
      <c r="J211" s="311"/>
      <c r="K211" s="241"/>
      <c r="L211" s="241"/>
      <c r="M211" s="241"/>
      <c r="N211" s="241"/>
      <c r="O211" s="241"/>
      <c r="P211" s="242"/>
    </row>
    <row r="212" spans="1:16" ht="20.100000000000001" customHeight="1" x14ac:dyDescent="0.15">
      <c r="A212" s="257">
        <f>IF(A211="",ROW()-2-COUNTBLANK($A$3:$A211),A211+1)</f>
        <v>210</v>
      </c>
      <c r="B212" s="258">
        <f>IF(A212="","",IF(B211="",ROW()-2-COUNTBLANK($B$3:$B211),B211+1))</f>
        <v>210</v>
      </c>
      <c r="C212" s="241"/>
      <c r="D212" s="241" t="str">
        <f>IF(C212="","",(COUNTIF($C$3:C212,C212)+100))</f>
        <v/>
      </c>
      <c r="E212" s="310" t="str">
        <f>IF(C212="","",INDEX('様式A-2'!$E$9:$E$4934,MATCH(C212,'様式A-2'!$B$9:$B$434,0)))</f>
        <v/>
      </c>
      <c r="F212" s="310"/>
      <c r="G212" s="241"/>
      <c r="H212" s="241"/>
      <c r="I212" s="241"/>
      <c r="J212" s="311"/>
      <c r="K212" s="241"/>
      <c r="L212" s="241"/>
      <c r="M212" s="241"/>
      <c r="N212" s="241"/>
      <c r="O212" s="241"/>
      <c r="P212" s="242"/>
    </row>
    <row r="213" spans="1:16" ht="20.100000000000001" customHeight="1" x14ac:dyDescent="0.15">
      <c r="A213" s="257">
        <f>IF(A212="",ROW()-2-COUNTBLANK($A$3:$A212),A212+1)</f>
        <v>211</v>
      </c>
      <c r="B213" s="258">
        <f>IF(A213="","",IF(B212="",ROW()-2-COUNTBLANK($B$3:$B212),B212+1))</f>
        <v>211</v>
      </c>
      <c r="C213" s="241"/>
      <c r="D213" s="241" t="str">
        <f>IF(C213="","",(COUNTIF($C$3:C213,C213)+100))</f>
        <v/>
      </c>
      <c r="E213" s="310" t="str">
        <f>IF(C213="","",INDEX('様式A-2'!$E$9:$E$4934,MATCH(C213,'様式A-2'!$B$9:$B$434,0)))</f>
        <v/>
      </c>
      <c r="F213" s="310"/>
      <c r="G213" s="241"/>
      <c r="H213" s="241"/>
      <c r="I213" s="241"/>
      <c r="J213" s="311"/>
      <c r="K213" s="241"/>
      <c r="L213" s="241"/>
      <c r="M213" s="241"/>
      <c r="N213" s="241"/>
      <c r="O213" s="241"/>
      <c r="P213" s="242"/>
    </row>
    <row r="214" spans="1:16" ht="20.100000000000001" customHeight="1" x14ac:dyDescent="0.15">
      <c r="A214" s="257">
        <f>IF(A213="",ROW()-2-COUNTBLANK($A$3:$A213),A213+1)</f>
        <v>212</v>
      </c>
      <c r="B214" s="258">
        <f>IF(A214="","",IF(B213="",ROW()-2-COUNTBLANK($B$3:$B213),B213+1))</f>
        <v>212</v>
      </c>
      <c r="C214" s="241"/>
      <c r="D214" s="241" t="str">
        <f>IF(C214="","",(COUNTIF($C$3:C214,C214)+100))</f>
        <v/>
      </c>
      <c r="E214" s="310" t="str">
        <f>IF(C214="","",INDEX('様式A-2'!$E$9:$E$4934,MATCH(C214,'様式A-2'!$B$9:$B$434,0)))</f>
        <v/>
      </c>
      <c r="F214" s="310"/>
      <c r="G214" s="241"/>
      <c r="H214" s="241"/>
      <c r="I214" s="241"/>
      <c r="J214" s="311"/>
      <c r="K214" s="241"/>
      <c r="L214" s="241"/>
      <c r="M214" s="241"/>
      <c r="N214" s="241"/>
      <c r="O214" s="241"/>
      <c r="P214" s="242"/>
    </row>
    <row r="215" spans="1:16" ht="20.100000000000001" customHeight="1" x14ac:dyDescent="0.15">
      <c r="A215" s="257">
        <f>IF(A214="",ROW()-2-COUNTBLANK($A$3:$A214),A214+1)</f>
        <v>213</v>
      </c>
      <c r="B215" s="258">
        <f>IF(A215="","",IF(B214="",ROW()-2-COUNTBLANK($B$3:$B214),B214+1))</f>
        <v>213</v>
      </c>
      <c r="C215" s="241"/>
      <c r="D215" s="241" t="str">
        <f>IF(C215="","",(COUNTIF($C$3:C215,C215)+100))</f>
        <v/>
      </c>
      <c r="E215" s="310" t="str">
        <f>IF(C215="","",INDEX('様式A-2'!$E$9:$E$4934,MATCH(C215,'様式A-2'!$B$9:$B$434,0)))</f>
        <v/>
      </c>
      <c r="F215" s="310"/>
      <c r="G215" s="241"/>
      <c r="H215" s="241"/>
      <c r="I215" s="241"/>
      <c r="J215" s="311"/>
      <c r="K215" s="241"/>
      <c r="L215" s="241"/>
      <c r="M215" s="241"/>
      <c r="N215" s="241"/>
      <c r="O215" s="241"/>
      <c r="P215" s="242"/>
    </row>
    <row r="216" spans="1:16" ht="20.100000000000001" customHeight="1" x14ac:dyDescent="0.15">
      <c r="A216" s="257">
        <f>IF(A215="",ROW()-2-COUNTBLANK($A$3:$A215),A215+1)</f>
        <v>214</v>
      </c>
      <c r="B216" s="258">
        <f>IF(A216="","",IF(B215="",ROW()-2-COUNTBLANK($B$3:$B215),B215+1))</f>
        <v>214</v>
      </c>
      <c r="C216" s="241"/>
      <c r="D216" s="241" t="str">
        <f>IF(C216="","",(COUNTIF($C$3:C216,C216)+100))</f>
        <v/>
      </c>
      <c r="E216" s="310" t="str">
        <f>IF(C216="","",INDEX('様式A-2'!$E$9:$E$4934,MATCH(C216,'様式A-2'!$B$9:$B$434,0)))</f>
        <v/>
      </c>
      <c r="F216" s="310"/>
      <c r="G216" s="241"/>
      <c r="H216" s="241"/>
      <c r="I216" s="241"/>
      <c r="J216" s="311"/>
      <c r="K216" s="241"/>
      <c r="L216" s="241"/>
      <c r="M216" s="241"/>
      <c r="N216" s="241"/>
      <c r="O216" s="241"/>
      <c r="P216" s="242"/>
    </row>
    <row r="217" spans="1:16" ht="20.100000000000001" customHeight="1" x14ac:dyDescent="0.15">
      <c r="A217" s="257">
        <f>IF(A216="",ROW()-2-COUNTBLANK($A$3:$A216),A216+1)</f>
        <v>215</v>
      </c>
      <c r="B217" s="258">
        <f>IF(A217="","",IF(B216="",ROW()-2-COUNTBLANK($B$3:$B216),B216+1))</f>
        <v>215</v>
      </c>
      <c r="C217" s="241"/>
      <c r="D217" s="241" t="str">
        <f>IF(C217="","",(COUNTIF($C$3:C217,C217)+100))</f>
        <v/>
      </c>
      <c r="E217" s="310" t="str">
        <f>IF(C217="","",INDEX('様式A-2'!$E$9:$E$4934,MATCH(C217,'様式A-2'!$B$9:$B$434,0)))</f>
        <v/>
      </c>
      <c r="F217" s="310"/>
      <c r="G217" s="241"/>
      <c r="H217" s="241"/>
      <c r="I217" s="241"/>
      <c r="J217" s="311"/>
      <c r="K217" s="241"/>
      <c r="L217" s="241"/>
      <c r="M217" s="241"/>
      <c r="N217" s="241"/>
      <c r="O217" s="241"/>
      <c r="P217" s="242"/>
    </row>
    <row r="218" spans="1:16" ht="20.100000000000001" customHeight="1" x14ac:dyDescent="0.15">
      <c r="A218" s="257">
        <f>IF(A217="",ROW()-2-COUNTBLANK($A$3:$A217),A217+1)</f>
        <v>216</v>
      </c>
      <c r="B218" s="258">
        <f>IF(A218="","",IF(B217="",ROW()-2-COUNTBLANK($B$3:$B217),B217+1))</f>
        <v>216</v>
      </c>
      <c r="C218" s="241"/>
      <c r="D218" s="241" t="str">
        <f>IF(C218="","",(COUNTIF($C$3:C218,C218)+100))</f>
        <v/>
      </c>
      <c r="E218" s="310" t="str">
        <f>IF(C218="","",INDEX('様式A-2'!$E$9:$E$4934,MATCH(C218,'様式A-2'!$B$9:$B$434,0)))</f>
        <v/>
      </c>
      <c r="F218" s="310"/>
      <c r="G218" s="241"/>
      <c r="H218" s="241"/>
      <c r="I218" s="241"/>
      <c r="J218" s="311"/>
      <c r="K218" s="241"/>
      <c r="L218" s="241"/>
      <c r="M218" s="241"/>
      <c r="N218" s="241"/>
      <c r="O218" s="241"/>
      <c r="P218" s="242"/>
    </row>
    <row r="219" spans="1:16" ht="20.100000000000001" customHeight="1" x14ac:dyDescent="0.15">
      <c r="A219" s="257">
        <f>IF(A218="",ROW()-2-COUNTBLANK($A$3:$A218),A218+1)</f>
        <v>217</v>
      </c>
      <c r="B219" s="258">
        <f>IF(A219="","",IF(B218="",ROW()-2-COUNTBLANK($B$3:$B218),B218+1))</f>
        <v>217</v>
      </c>
      <c r="C219" s="241"/>
      <c r="D219" s="241" t="str">
        <f>IF(C219="","",(COUNTIF($C$3:C219,C219)+100))</f>
        <v/>
      </c>
      <c r="E219" s="310" t="str">
        <f>IF(C219="","",INDEX('様式A-2'!$E$9:$E$4934,MATCH(C219,'様式A-2'!$B$9:$B$434,0)))</f>
        <v/>
      </c>
      <c r="F219" s="310"/>
      <c r="G219" s="241"/>
      <c r="H219" s="241"/>
      <c r="I219" s="241"/>
      <c r="J219" s="311"/>
      <c r="K219" s="241"/>
      <c r="L219" s="241"/>
      <c r="M219" s="241"/>
      <c r="N219" s="241"/>
      <c r="O219" s="241"/>
      <c r="P219" s="242"/>
    </row>
    <row r="220" spans="1:16" ht="20.100000000000001" customHeight="1" x14ac:dyDescent="0.15">
      <c r="A220" s="257">
        <f>IF(A219="",ROW()-2-COUNTBLANK($A$3:$A219),A219+1)</f>
        <v>218</v>
      </c>
      <c r="B220" s="258">
        <f>IF(A220="","",IF(B219="",ROW()-2-COUNTBLANK($B$3:$B219),B219+1))</f>
        <v>218</v>
      </c>
      <c r="C220" s="241"/>
      <c r="D220" s="241" t="str">
        <f>IF(C220="","",(COUNTIF($C$3:C220,C220)+100))</f>
        <v/>
      </c>
      <c r="E220" s="310" t="str">
        <f>IF(C220="","",INDEX('様式A-2'!$E$9:$E$4934,MATCH(C220,'様式A-2'!$B$9:$B$434,0)))</f>
        <v/>
      </c>
      <c r="F220" s="310"/>
      <c r="G220" s="241"/>
      <c r="H220" s="241"/>
      <c r="I220" s="241"/>
      <c r="J220" s="311"/>
      <c r="K220" s="241"/>
      <c r="L220" s="241"/>
      <c r="M220" s="241"/>
      <c r="N220" s="241"/>
      <c r="O220" s="241"/>
      <c r="P220" s="242"/>
    </row>
    <row r="221" spans="1:16" ht="20.100000000000001" customHeight="1" x14ac:dyDescent="0.15">
      <c r="A221" s="257">
        <f>IF(A220="",ROW()-2-COUNTBLANK($A$3:$A220),A220+1)</f>
        <v>219</v>
      </c>
      <c r="B221" s="258">
        <f>IF(A221="","",IF(B220="",ROW()-2-COUNTBLANK($B$3:$B220),B220+1))</f>
        <v>219</v>
      </c>
      <c r="C221" s="241"/>
      <c r="D221" s="241" t="str">
        <f>IF(C221="","",(COUNTIF($C$3:C221,C221)+100))</f>
        <v/>
      </c>
      <c r="E221" s="310" t="str">
        <f>IF(C221="","",INDEX('様式A-2'!$E$9:$E$4934,MATCH(C221,'様式A-2'!$B$9:$B$434,0)))</f>
        <v/>
      </c>
      <c r="F221" s="310"/>
      <c r="G221" s="241"/>
      <c r="H221" s="241"/>
      <c r="I221" s="241"/>
      <c r="J221" s="311"/>
      <c r="K221" s="241"/>
      <c r="L221" s="241"/>
      <c r="M221" s="241"/>
      <c r="N221" s="241"/>
      <c r="O221" s="241"/>
      <c r="P221" s="242"/>
    </row>
    <row r="222" spans="1:16" ht="20.100000000000001" customHeight="1" x14ac:dyDescent="0.15">
      <c r="A222" s="257">
        <f>IF(A221="",ROW()-2-COUNTBLANK($A$3:$A221),A221+1)</f>
        <v>220</v>
      </c>
      <c r="B222" s="258">
        <f>IF(A222="","",IF(B221="",ROW()-2-COUNTBLANK($B$3:$B221),B221+1))</f>
        <v>220</v>
      </c>
      <c r="C222" s="241"/>
      <c r="D222" s="241" t="str">
        <f>IF(C222="","",(COUNTIF($C$3:C222,C222)+100))</f>
        <v/>
      </c>
      <c r="E222" s="310" t="str">
        <f>IF(C222="","",INDEX('様式A-2'!$E$9:$E$4934,MATCH(C222,'様式A-2'!$B$9:$B$434,0)))</f>
        <v/>
      </c>
      <c r="F222" s="310"/>
      <c r="G222" s="241"/>
      <c r="H222" s="241"/>
      <c r="I222" s="241"/>
      <c r="J222" s="311"/>
      <c r="K222" s="241"/>
      <c r="L222" s="241"/>
      <c r="M222" s="241"/>
      <c r="N222" s="241"/>
      <c r="O222" s="241"/>
      <c r="P222" s="242"/>
    </row>
    <row r="223" spans="1:16" ht="20.100000000000001" customHeight="1" x14ac:dyDescent="0.15">
      <c r="A223" s="257">
        <f>IF(A222="",ROW()-2-COUNTBLANK($A$3:$A222),A222+1)</f>
        <v>221</v>
      </c>
      <c r="B223" s="258">
        <f>IF(A223="","",IF(B222="",ROW()-2-COUNTBLANK($B$3:$B222),B222+1))</f>
        <v>221</v>
      </c>
      <c r="C223" s="241"/>
      <c r="D223" s="241" t="str">
        <f>IF(C223="","",(COUNTIF($C$3:C223,C223)+100))</f>
        <v/>
      </c>
      <c r="E223" s="310" t="str">
        <f>IF(C223="","",INDEX('様式A-2'!$E$9:$E$4934,MATCH(C223,'様式A-2'!$B$9:$B$434,0)))</f>
        <v/>
      </c>
      <c r="F223" s="310"/>
      <c r="G223" s="241"/>
      <c r="H223" s="241"/>
      <c r="I223" s="241"/>
      <c r="J223" s="311"/>
      <c r="K223" s="241"/>
      <c r="L223" s="241"/>
      <c r="M223" s="241"/>
      <c r="N223" s="241"/>
      <c r="O223" s="241"/>
      <c r="P223" s="242"/>
    </row>
    <row r="224" spans="1:16" ht="20.100000000000001" customHeight="1" x14ac:dyDescent="0.15">
      <c r="A224" s="257">
        <f>IF(A223="",ROW()-2-COUNTBLANK($A$3:$A223),A223+1)</f>
        <v>222</v>
      </c>
      <c r="B224" s="258">
        <f>IF(A224="","",IF(B223="",ROW()-2-COUNTBLANK($B$3:$B223),B223+1))</f>
        <v>222</v>
      </c>
      <c r="C224" s="241"/>
      <c r="D224" s="241" t="str">
        <f>IF(C224="","",(COUNTIF($C$3:C224,C224)+100))</f>
        <v/>
      </c>
      <c r="E224" s="310" t="str">
        <f>IF(C224="","",INDEX('様式A-2'!$E$9:$E$4934,MATCH(C224,'様式A-2'!$B$9:$B$434,0)))</f>
        <v/>
      </c>
      <c r="F224" s="310"/>
      <c r="G224" s="241"/>
      <c r="H224" s="241"/>
      <c r="I224" s="241"/>
      <c r="J224" s="311"/>
      <c r="K224" s="241"/>
      <c r="L224" s="241"/>
      <c r="M224" s="241"/>
      <c r="N224" s="241"/>
      <c r="O224" s="241"/>
      <c r="P224" s="242"/>
    </row>
    <row r="225" spans="1:16" ht="20.100000000000001" customHeight="1" x14ac:dyDescent="0.15">
      <c r="A225" s="257">
        <f>IF(A224="",ROW()-2-COUNTBLANK($A$3:$A224),A224+1)</f>
        <v>223</v>
      </c>
      <c r="B225" s="258">
        <f>IF(A225="","",IF(B224="",ROW()-2-COUNTBLANK($B$3:$B224),B224+1))</f>
        <v>223</v>
      </c>
      <c r="C225" s="241"/>
      <c r="D225" s="241" t="str">
        <f>IF(C225="","",(COUNTIF($C$3:C225,C225)+100))</f>
        <v/>
      </c>
      <c r="E225" s="310" t="str">
        <f>IF(C225="","",INDEX('様式A-2'!$E$9:$E$4934,MATCH(C225,'様式A-2'!$B$9:$B$434,0)))</f>
        <v/>
      </c>
      <c r="F225" s="310"/>
      <c r="G225" s="241"/>
      <c r="H225" s="241"/>
      <c r="I225" s="241"/>
      <c r="J225" s="311"/>
      <c r="K225" s="241"/>
      <c r="L225" s="241"/>
      <c r="M225" s="241"/>
      <c r="N225" s="241"/>
      <c r="O225" s="241"/>
      <c r="P225" s="242"/>
    </row>
    <row r="226" spans="1:16" ht="20.100000000000001" customHeight="1" x14ac:dyDescent="0.15">
      <c r="A226" s="257">
        <f>IF(A225="",ROW()-2-COUNTBLANK($A$3:$A225),A225+1)</f>
        <v>224</v>
      </c>
      <c r="B226" s="258">
        <f>IF(A226="","",IF(B225="",ROW()-2-COUNTBLANK($B$3:$B225),B225+1))</f>
        <v>224</v>
      </c>
      <c r="C226" s="241"/>
      <c r="D226" s="241" t="str">
        <f>IF(C226="","",(COUNTIF($C$3:C226,C226)+100))</f>
        <v/>
      </c>
      <c r="E226" s="310" t="str">
        <f>IF(C226="","",INDEX('様式A-2'!$E$9:$E$4934,MATCH(C226,'様式A-2'!$B$9:$B$434,0)))</f>
        <v/>
      </c>
      <c r="F226" s="310"/>
      <c r="G226" s="241"/>
      <c r="H226" s="241"/>
      <c r="I226" s="241"/>
      <c r="J226" s="311"/>
      <c r="K226" s="241"/>
      <c r="L226" s="241"/>
      <c r="M226" s="241"/>
      <c r="N226" s="241"/>
      <c r="O226" s="241"/>
      <c r="P226" s="242"/>
    </row>
    <row r="227" spans="1:16" ht="20.100000000000001" customHeight="1" x14ac:dyDescent="0.15">
      <c r="A227" s="257">
        <f>IF(A226="",ROW()-2-COUNTBLANK($A$3:$A226),A226+1)</f>
        <v>225</v>
      </c>
      <c r="B227" s="258">
        <f>IF(A227="","",IF(B226="",ROW()-2-COUNTBLANK($B$3:$B226),B226+1))</f>
        <v>225</v>
      </c>
      <c r="C227" s="241"/>
      <c r="D227" s="241" t="str">
        <f>IF(C227="","",(COUNTIF($C$3:C227,C227)+100))</f>
        <v/>
      </c>
      <c r="E227" s="310" t="str">
        <f>IF(C227="","",INDEX('様式A-2'!$E$9:$E$4934,MATCH(C227,'様式A-2'!$B$9:$B$434,0)))</f>
        <v/>
      </c>
      <c r="F227" s="310"/>
      <c r="G227" s="241"/>
      <c r="H227" s="241"/>
      <c r="I227" s="241"/>
      <c r="J227" s="311"/>
      <c r="K227" s="241"/>
      <c r="L227" s="241"/>
      <c r="M227" s="241"/>
      <c r="N227" s="241"/>
      <c r="O227" s="241"/>
      <c r="P227" s="242"/>
    </row>
    <row r="228" spans="1:16" ht="20.100000000000001" customHeight="1" x14ac:dyDescent="0.15">
      <c r="A228" s="257">
        <f>IF(A227="",ROW()-2-COUNTBLANK($A$3:$A227),A227+1)</f>
        <v>226</v>
      </c>
      <c r="B228" s="258">
        <f>IF(A228="","",IF(B227="",ROW()-2-COUNTBLANK($B$3:$B227),B227+1))</f>
        <v>226</v>
      </c>
      <c r="C228" s="241"/>
      <c r="D228" s="241" t="str">
        <f>IF(C228="","",(COUNTIF($C$3:C228,C228)+100))</f>
        <v/>
      </c>
      <c r="E228" s="310" t="str">
        <f>IF(C228="","",INDEX('様式A-2'!$E$9:$E$4934,MATCH(C228,'様式A-2'!$B$9:$B$434,0)))</f>
        <v/>
      </c>
      <c r="F228" s="310"/>
      <c r="G228" s="241"/>
      <c r="H228" s="241"/>
      <c r="I228" s="241"/>
      <c r="J228" s="311"/>
      <c r="K228" s="241"/>
      <c r="L228" s="241"/>
      <c r="M228" s="241"/>
      <c r="N228" s="241"/>
      <c r="O228" s="241"/>
      <c r="P228" s="242"/>
    </row>
    <row r="229" spans="1:16" ht="20.100000000000001" customHeight="1" x14ac:dyDescent="0.15">
      <c r="A229" s="257">
        <f>IF(A228="",ROW()-2-COUNTBLANK($A$3:$A228),A228+1)</f>
        <v>227</v>
      </c>
      <c r="B229" s="258">
        <f>IF(A229="","",IF(B228="",ROW()-2-COUNTBLANK($B$3:$B228),B228+1))</f>
        <v>227</v>
      </c>
      <c r="C229" s="241"/>
      <c r="D229" s="241" t="str">
        <f>IF(C229="","",(COUNTIF($C$3:C229,C229)+100))</f>
        <v/>
      </c>
      <c r="E229" s="310" t="str">
        <f>IF(C229="","",INDEX('様式A-2'!$E$9:$E$4934,MATCH(C229,'様式A-2'!$B$9:$B$434,0)))</f>
        <v/>
      </c>
      <c r="F229" s="310"/>
      <c r="G229" s="241"/>
      <c r="H229" s="241"/>
      <c r="I229" s="241"/>
      <c r="J229" s="311"/>
      <c r="K229" s="241"/>
      <c r="L229" s="241"/>
      <c r="M229" s="241"/>
      <c r="N229" s="241"/>
      <c r="O229" s="241"/>
      <c r="P229" s="242"/>
    </row>
    <row r="230" spans="1:16" ht="20.100000000000001" customHeight="1" x14ac:dyDescent="0.15">
      <c r="A230" s="257">
        <f>IF(A229="",ROW()-2-COUNTBLANK($A$3:$A229),A229+1)</f>
        <v>228</v>
      </c>
      <c r="B230" s="258">
        <f>IF(A230="","",IF(B229="",ROW()-2-COUNTBLANK($B$3:$B229),B229+1))</f>
        <v>228</v>
      </c>
      <c r="C230" s="241"/>
      <c r="D230" s="241" t="str">
        <f>IF(C230="","",(COUNTIF($C$3:C230,C230)+100))</f>
        <v/>
      </c>
      <c r="E230" s="310" t="str">
        <f>IF(C230="","",INDEX('様式A-2'!$E$9:$E$4934,MATCH(C230,'様式A-2'!$B$9:$B$434,0)))</f>
        <v/>
      </c>
      <c r="F230" s="310"/>
      <c r="G230" s="241"/>
      <c r="H230" s="241"/>
      <c r="I230" s="241"/>
      <c r="J230" s="311"/>
      <c r="K230" s="241"/>
      <c r="L230" s="241"/>
      <c r="M230" s="241"/>
      <c r="N230" s="241"/>
      <c r="O230" s="241"/>
      <c r="P230" s="242"/>
    </row>
    <row r="231" spans="1:16" ht="20.100000000000001" customHeight="1" x14ac:dyDescent="0.15">
      <c r="A231" s="257">
        <f>IF(A230="",ROW()-2-COUNTBLANK($A$3:$A230),A230+1)</f>
        <v>229</v>
      </c>
      <c r="B231" s="258">
        <f>IF(A231="","",IF(B230="",ROW()-2-COUNTBLANK($B$3:$B230),B230+1))</f>
        <v>229</v>
      </c>
      <c r="C231" s="241"/>
      <c r="D231" s="241" t="str">
        <f>IF(C231="","",(COUNTIF($C$3:C231,C231)+100))</f>
        <v/>
      </c>
      <c r="E231" s="310" t="str">
        <f>IF(C231="","",INDEX('様式A-2'!$E$9:$E$4934,MATCH(C231,'様式A-2'!$B$9:$B$434,0)))</f>
        <v/>
      </c>
      <c r="F231" s="310"/>
      <c r="G231" s="241"/>
      <c r="H231" s="241"/>
      <c r="I231" s="241"/>
      <c r="J231" s="311"/>
      <c r="K231" s="241"/>
      <c r="L231" s="241"/>
      <c r="M231" s="241"/>
      <c r="N231" s="241"/>
      <c r="O231" s="241"/>
      <c r="P231" s="242"/>
    </row>
    <row r="232" spans="1:16" ht="20.100000000000001" customHeight="1" x14ac:dyDescent="0.15">
      <c r="A232" s="257">
        <f>IF(A231="",ROW()-2-COUNTBLANK($A$3:$A231),A231+1)</f>
        <v>230</v>
      </c>
      <c r="B232" s="258">
        <f>IF(A232="","",IF(B231="",ROW()-2-COUNTBLANK($B$3:$B231),B231+1))</f>
        <v>230</v>
      </c>
      <c r="C232" s="241"/>
      <c r="D232" s="241" t="str">
        <f>IF(C232="","",(COUNTIF($C$3:C232,C232)+100))</f>
        <v/>
      </c>
      <c r="E232" s="310" t="str">
        <f>IF(C232="","",INDEX('様式A-2'!$E$9:$E$4934,MATCH(C232,'様式A-2'!$B$9:$B$434,0)))</f>
        <v/>
      </c>
      <c r="F232" s="310"/>
      <c r="G232" s="241"/>
      <c r="H232" s="241"/>
      <c r="I232" s="241"/>
      <c r="J232" s="311"/>
      <c r="K232" s="241"/>
      <c r="L232" s="241"/>
      <c r="M232" s="241"/>
      <c r="N232" s="241"/>
      <c r="O232" s="241"/>
      <c r="P232" s="242"/>
    </row>
    <row r="233" spans="1:16" ht="20.100000000000001" customHeight="1" x14ac:dyDescent="0.15">
      <c r="A233" s="257">
        <f>IF(A232="",ROW()-2-COUNTBLANK($A$3:$A232),A232+1)</f>
        <v>231</v>
      </c>
      <c r="B233" s="258">
        <f>IF(A233="","",IF(B232="",ROW()-2-COUNTBLANK($B$3:$B232),B232+1))</f>
        <v>231</v>
      </c>
      <c r="C233" s="241"/>
      <c r="D233" s="241" t="str">
        <f>IF(C233="","",(COUNTIF($C$3:C233,C233)+100))</f>
        <v/>
      </c>
      <c r="E233" s="310" t="str">
        <f>IF(C233="","",INDEX('様式A-2'!$E$9:$E$4934,MATCH(C233,'様式A-2'!$B$9:$B$434,0)))</f>
        <v/>
      </c>
      <c r="F233" s="310"/>
      <c r="G233" s="241"/>
      <c r="H233" s="241"/>
      <c r="I233" s="241"/>
      <c r="J233" s="311"/>
      <c r="K233" s="241"/>
      <c r="L233" s="241"/>
      <c r="M233" s="241"/>
      <c r="N233" s="241"/>
      <c r="O233" s="241"/>
      <c r="P233" s="242"/>
    </row>
    <row r="234" spans="1:16" ht="20.100000000000001" customHeight="1" x14ac:dyDescent="0.15">
      <c r="A234" s="257">
        <f>IF(A233="",ROW()-2-COUNTBLANK($A$3:$A233),A233+1)</f>
        <v>232</v>
      </c>
      <c r="B234" s="258">
        <f>IF(A234="","",IF(B233="",ROW()-2-COUNTBLANK($B$3:$B233),B233+1))</f>
        <v>232</v>
      </c>
      <c r="C234" s="241"/>
      <c r="D234" s="241" t="str">
        <f>IF(C234="","",(COUNTIF($C$3:C234,C234)+100))</f>
        <v/>
      </c>
      <c r="E234" s="310" t="str">
        <f>IF(C234="","",INDEX('様式A-2'!$E$9:$E$4934,MATCH(C234,'様式A-2'!$B$9:$B$434,0)))</f>
        <v/>
      </c>
      <c r="F234" s="310"/>
      <c r="G234" s="241"/>
      <c r="H234" s="241"/>
      <c r="I234" s="241"/>
      <c r="J234" s="311"/>
      <c r="K234" s="241"/>
      <c r="L234" s="241"/>
      <c r="M234" s="241"/>
      <c r="N234" s="241"/>
      <c r="O234" s="241"/>
      <c r="P234" s="242"/>
    </row>
    <row r="235" spans="1:16" ht="20.100000000000001" customHeight="1" x14ac:dyDescent="0.15">
      <c r="A235" s="257">
        <f>IF(A234="",ROW()-2-COUNTBLANK($A$3:$A234),A234+1)</f>
        <v>233</v>
      </c>
      <c r="B235" s="258">
        <f>IF(A235="","",IF(B234="",ROW()-2-COUNTBLANK($B$3:$B234),B234+1))</f>
        <v>233</v>
      </c>
      <c r="C235" s="241"/>
      <c r="D235" s="241" t="str">
        <f>IF(C235="","",(COUNTIF($C$3:C235,C235)+100))</f>
        <v/>
      </c>
      <c r="E235" s="310" t="str">
        <f>IF(C235="","",INDEX('様式A-2'!$E$9:$E$4934,MATCH(C235,'様式A-2'!$B$9:$B$434,0)))</f>
        <v/>
      </c>
      <c r="F235" s="310"/>
      <c r="G235" s="241"/>
      <c r="H235" s="241"/>
      <c r="I235" s="241"/>
      <c r="J235" s="311"/>
      <c r="K235" s="241"/>
      <c r="L235" s="241"/>
      <c r="M235" s="241"/>
      <c r="N235" s="241"/>
      <c r="O235" s="241"/>
      <c r="P235" s="242"/>
    </row>
    <row r="236" spans="1:16" ht="20.100000000000001" customHeight="1" x14ac:dyDescent="0.15">
      <c r="A236" s="257">
        <f>IF(A235="",ROW()-2-COUNTBLANK($A$3:$A235),A235+1)</f>
        <v>234</v>
      </c>
      <c r="B236" s="258">
        <f>IF(A236="","",IF(B235="",ROW()-2-COUNTBLANK($B$3:$B235),B235+1))</f>
        <v>234</v>
      </c>
      <c r="C236" s="241"/>
      <c r="D236" s="241" t="str">
        <f>IF(C236="","",(COUNTIF($C$3:C236,C236)+100))</f>
        <v/>
      </c>
      <c r="E236" s="310" t="str">
        <f>IF(C236="","",INDEX('様式A-2'!$E$9:$E$4934,MATCH(C236,'様式A-2'!$B$9:$B$434,0)))</f>
        <v/>
      </c>
      <c r="F236" s="310"/>
      <c r="G236" s="241"/>
      <c r="H236" s="241"/>
      <c r="I236" s="241"/>
      <c r="J236" s="311"/>
      <c r="K236" s="241"/>
      <c r="L236" s="241"/>
      <c r="M236" s="241"/>
      <c r="N236" s="241"/>
      <c r="O236" s="241"/>
      <c r="P236" s="242"/>
    </row>
    <row r="237" spans="1:16" ht="20.100000000000001" customHeight="1" x14ac:dyDescent="0.15">
      <c r="A237" s="257">
        <f>IF(A236="",ROW()-2-COUNTBLANK($A$3:$A236),A236+1)</f>
        <v>235</v>
      </c>
      <c r="B237" s="258">
        <f>IF(A237="","",IF(B236="",ROW()-2-COUNTBLANK($B$3:$B236),B236+1))</f>
        <v>235</v>
      </c>
      <c r="C237" s="241"/>
      <c r="D237" s="241" t="str">
        <f>IF(C237="","",(COUNTIF($C$3:C237,C237)+100))</f>
        <v/>
      </c>
      <c r="E237" s="310" t="str">
        <f>IF(C237="","",INDEX('様式A-2'!$E$9:$E$4934,MATCH(C237,'様式A-2'!$B$9:$B$434,0)))</f>
        <v/>
      </c>
      <c r="F237" s="310"/>
      <c r="G237" s="241"/>
      <c r="H237" s="241"/>
      <c r="I237" s="241"/>
      <c r="J237" s="311"/>
      <c r="K237" s="241"/>
      <c r="L237" s="241"/>
      <c r="M237" s="241"/>
      <c r="N237" s="241"/>
      <c r="O237" s="241"/>
      <c r="P237" s="242"/>
    </row>
    <row r="238" spans="1:16" ht="20.100000000000001" customHeight="1" x14ac:dyDescent="0.15">
      <c r="A238" s="257">
        <f>IF(A237="",ROW()-2-COUNTBLANK($A$3:$A237),A237+1)</f>
        <v>236</v>
      </c>
      <c r="B238" s="258">
        <f>IF(A238="","",IF(B237="",ROW()-2-COUNTBLANK($B$3:$B237),B237+1))</f>
        <v>236</v>
      </c>
      <c r="C238" s="241"/>
      <c r="D238" s="241" t="str">
        <f>IF(C238="","",(COUNTIF($C$3:C238,C238)+100))</f>
        <v/>
      </c>
      <c r="E238" s="310" t="str">
        <f>IF(C238="","",INDEX('様式A-2'!$E$9:$E$4934,MATCH(C238,'様式A-2'!$B$9:$B$434,0)))</f>
        <v/>
      </c>
      <c r="F238" s="310"/>
      <c r="G238" s="241"/>
      <c r="H238" s="241"/>
      <c r="I238" s="241"/>
      <c r="J238" s="311"/>
      <c r="K238" s="241"/>
      <c r="L238" s="241"/>
      <c r="M238" s="241"/>
      <c r="N238" s="241"/>
      <c r="O238" s="241"/>
      <c r="P238" s="242"/>
    </row>
    <row r="239" spans="1:16" ht="20.100000000000001" customHeight="1" x14ac:dyDescent="0.15">
      <c r="A239" s="257">
        <f>IF(A238="",ROW()-2-COUNTBLANK($A$3:$A238),A238+1)</f>
        <v>237</v>
      </c>
      <c r="B239" s="258">
        <f>IF(A239="","",IF(B238="",ROW()-2-COUNTBLANK($B$3:$B238),B238+1))</f>
        <v>237</v>
      </c>
      <c r="C239" s="241"/>
      <c r="D239" s="241" t="str">
        <f>IF(C239="","",(COUNTIF($C$3:C239,C239)+100))</f>
        <v/>
      </c>
      <c r="E239" s="310" t="str">
        <f>IF(C239="","",INDEX('様式A-2'!$E$9:$E$4934,MATCH(C239,'様式A-2'!$B$9:$B$434,0)))</f>
        <v/>
      </c>
      <c r="F239" s="310"/>
      <c r="G239" s="241"/>
      <c r="H239" s="241"/>
      <c r="I239" s="241"/>
      <c r="J239" s="311"/>
      <c r="K239" s="241"/>
      <c r="L239" s="241"/>
      <c r="M239" s="241"/>
      <c r="N239" s="241"/>
      <c r="O239" s="241"/>
      <c r="P239" s="242"/>
    </row>
    <row r="240" spans="1:16" ht="20.100000000000001" customHeight="1" x14ac:dyDescent="0.15">
      <c r="A240" s="257">
        <f>IF(A239="",ROW()-2-COUNTBLANK($A$3:$A239),A239+1)</f>
        <v>238</v>
      </c>
      <c r="B240" s="258">
        <f>IF(A240="","",IF(B239="",ROW()-2-COUNTBLANK($B$3:$B239),B239+1))</f>
        <v>238</v>
      </c>
      <c r="C240" s="241"/>
      <c r="D240" s="241" t="str">
        <f>IF(C240="","",(COUNTIF($C$3:C240,C240)+100))</f>
        <v/>
      </c>
      <c r="E240" s="310" t="str">
        <f>IF(C240="","",INDEX('様式A-2'!$E$9:$E$4934,MATCH(C240,'様式A-2'!$B$9:$B$434,0)))</f>
        <v/>
      </c>
      <c r="F240" s="310"/>
      <c r="G240" s="241"/>
      <c r="H240" s="241"/>
      <c r="I240" s="241"/>
      <c r="J240" s="311"/>
      <c r="K240" s="241"/>
      <c r="L240" s="241"/>
      <c r="M240" s="241"/>
      <c r="N240" s="241"/>
      <c r="O240" s="241"/>
      <c r="P240" s="242"/>
    </row>
    <row r="241" spans="1:16" ht="20.100000000000001" customHeight="1" x14ac:dyDescent="0.15">
      <c r="A241" s="257">
        <f>IF(A240="",ROW()-2-COUNTBLANK($A$3:$A240),A240+1)</f>
        <v>239</v>
      </c>
      <c r="B241" s="258">
        <f>IF(A241="","",IF(B240="",ROW()-2-COUNTBLANK($B$3:$B240),B240+1))</f>
        <v>239</v>
      </c>
      <c r="C241" s="241"/>
      <c r="D241" s="241" t="str">
        <f>IF(C241="","",(COUNTIF($C$3:C241,C241)+100))</f>
        <v/>
      </c>
      <c r="E241" s="310" t="str">
        <f>IF(C241="","",INDEX('様式A-2'!$E$9:$E$4934,MATCH(C241,'様式A-2'!$B$9:$B$434,0)))</f>
        <v/>
      </c>
      <c r="F241" s="310"/>
      <c r="G241" s="241"/>
      <c r="H241" s="241"/>
      <c r="I241" s="241"/>
      <c r="J241" s="311"/>
      <c r="K241" s="241"/>
      <c r="L241" s="241"/>
      <c r="M241" s="241"/>
      <c r="N241" s="241"/>
      <c r="O241" s="241"/>
      <c r="P241" s="242"/>
    </row>
    <row r="242" spans="1:16" ht="20.100000000000001" customHeight="1" x14ac:dyDescent="0.15">
      <c r="A242" s="257">
        <f>IF(A241="",ROW()-2-COUNTBLANK($A$3:$A241),A241+1)</f>
        <v>240</v>
      </c>
      <c r="B242" s="258">
        <f>IF(A242="","",IF(B241="",ROW()-2-COUNTBLANK($B$3:$B241),B241+1))</f>
        <v>240</v>
      </c>
      <c r="C242" s="241"/>
      <c r="D242" s="241" t="str">
        <f>IF(C242="","",(COUNTIF($C$3:C242,C242)+100))</f>
        <v/>
      </c>
      <c r="E242" s="310" t="str">
        <f>IF(C242="","",INDEX('様式A-2'!$E$9:$E$4934,MATCH(C242,'様式A-2'!$B$9:$B$434,0)))</f>
        <v/>
      </c>
      <c r="F242" s="310"/>
      <c r="G242" s="241"/>
      <c r="H242" s="241"/>
      <c r="I242" s="241"/>
      <c r="J242" s="311"/>
      <c r="K242" s="241"/>
      <c r="L242" s="241"/>
      <c r="M242" s="241"/>
      <c r="N242" s="241"/>
      <c r="O242" s="241"/>
      <c r="P242" s="242"/>
    </row>
    <row r="243" spans="1:16" ht="20.100000000000001" customHeight="1" x14ac:dyDescent="0.15">
      <c r="A243" s="257">
        <f>IF(A242="",ROW()-2-COUNTBLANK($A$3:$A242),A242+1)</f>
        <v>241</v>
      </c>
      <c r="B243" s="258">
        <f>IF(A243="","",IF(B242="",ROW()-2-COUNTBLANK($B$3:$B242),B242+1))</f>
        <v>241</v>
      </c>
      <c r="C243" s="241"/>
      <c r="D243" s="241" t="str">
        <f>IF(C243="","",(COUNTIF($C$3:C243,C243)+100))</f>
        <v/>
      </c>
      <c r="E243" s="310" t="str">
        <f>IF(C243="","",INDEX('様式A-2'!$E$9:$E$4934,MATCH(C243,'様式A-2'!$B$9:$B$434,0)))</f>
        <v/>
      </c>
      <c r="F243" s="310"/>
      <c r="G243" s="241"/>
      <c r="H243" s="241"/>
      <c r="I243" s="241"/>
      <c r="J243" s="311"/>
      <c r="K243" s="241"/>
      <c r="L243" s="241"/>
      <c r="M243" s="241"/>
      <c r="N243" s="241"/>
      <c r="O243" s="241"/>
      <c r="P243" s="242"/>
    </row>
    <row r="244" spans="1:16" ht="20.100000000000001" customHeight="1" x14ac:dyDescent="0.15">
      <c r="A244" s="257">
        <f>IF(A243="",ROW()-2-COUNTBLANK($A$3:$A243),A243+1)</f>
        <v>242</v>
      </c>
      <c r="B244" s="258">
        <f>IF(A244="","",IF(B243="",ROW()-2-COUNTBLANK($B$3:$B243),B243+1))</f>
        <v>242</v>
      </c>
      <c r="C244" s="241"/>
      <c r="D244" s="241" t="str">
        <f>IF(C244="","",(COUNTIF($C$3:C244,C244)+100))</f>
        <v/>
      </c>
      <c r="E244" s="310" t="str">
        <f>IF(C244="","",INDEX('様式A-2'!$E$9:$E$4934,MATCH(C244,'様式A-2'!$B$9:$B$434,0)))</f>
        <v/>
      </c>
      <c r="F244" s="310"/>
      <c r="G244" s="241"/>
      <c r="H244" s="241"/>
      <c r="I244" s="241"/>
      <c r="J244" s="311"/>
      <c r="K244" s="241"/>
      <c r="L244" s="241"/>
      <c r="M244" s="241"/>
      <c r="N244" s="241"/>
      <c r="O244" s="241"/>
      <c r="P244" s="242"/>
    </row>
    <row r="245" spans="1:16" ht="20.100000000000001" customHeight="1" x14ac:dyDescent="0.15">
      <c r="A245" s="257">
        <f>IF(A244="",ROW()-2-COUNTBLANK($A$3:$A244),A244+1)</f>
        <v>243</v>
      </c>
      <c r="B245" s="258">
        <f>IF(A245="","",IF(B244="",ROW()-2-COUNTBLANK($B$3:$B244),B244+1))</f>
        <v>243</v>
      </c>
      <c r="C245" s="241"/>
      <c r="D245" s="241" t="str">
        <f>IF(C245="","",(COUNTIF($C$3:C245,C245)+100))</f>
        <v/>
      </c>
      <c r="E245" s="310" t="str">
        <f>IF(C245="","",INDEX('様式A-2'!$E$9:$E$4934,MATCH(C245,'様式A-2'!$B$9:$B$434,0)))</f>
        <v/>
      </c>
      <c r="F245" s="310"/>
      <c r="G245" s="241"/>
      <c r="H245" s="241"/>
      <c r="I245" s="241"/>
      <c r="J245" s="311"/>
      <c r="K245" s="241"/>
      <c r="L245" s="241"/>
      <c r="M245" s="241"/>
      <c r="N245" s="241"/>
      <c r="O245" s="241"/>
      <c r="P245" s="242"/>
    </row>
    <row r="246" spans="1:16" ht="20.100000000000001" customHeight="1" x14ac:dyDescent="0.15">
      <c r="A246" s="257">
        <f>IF(A245="",ROW()-2-COUNTBLANK($A$3:$A245),A245+1)</f>
        <v>244</v>
      </c>
      <c r="B246" s="258">
        <f>IF(A246="","",IF(B245="",ROW()-2-COUNTBLANK($B$3:$B245),B245+1))</f>
        <v>244</v>
      </c>
      <c r="C246" s="241"/>
      <c r="D246" s="241" t="str">
        <f>IF(C246="","",(COUNTIF($C$3:C246,C246)+100))</f>
        <v/>
      </c>
      <c r="E246" s="310" t="str">
        <f>IF(C246="","",INDEX('様式A-2'!$E$9:$E$4934,MATCH(C246,'様式A-2'!$B$9:$B$434,0)))</f>
        <v/>
      </c>
      <c r="F246" s="310"/>
      <c r="G246" s="241"/>
      <c r="H246" s="241"/>
      <c r="I246" s="241"/>
      <c r="J246" s="311"/>
      <c r="K246" s="241"/>
      <c r="L246" s="241"/>
      <c r="M246" s="241"/>
      <c r="N246" s="241"/>
      <c r="O246" s="241"/>
      <c r="P246" s="242"/>
    </row>
    <row r="247" spans="1:16" ht="20.100000000000001" customHeight="1" x14ac:dyDescent="0.15">
      <c r="A247" s="257">
        <f>IF(A246="",ROW()-2-COUNTBLANK($A$3:$A246),A246+1)</f>
        <v>245</v>
      </c>
      <c r="B247" s="258">
        <f>IF(A247="","",IF(B246="",ROW()-2-COUNTBLANK($B$3:$B246),B246+1))</f>
        <v>245</v>
      </c>
      <c r="C247" s="241"/>
      <c r="D247" s="241" t="str">
        <f>IF(C247="","",(COUNTIF($C$3:C247,C247)+100))</f>
        <v/>
      </c>
      <c r="E247" s="310" t="str">
        <f>IF(C247="","",INDEX('様式A-2'!$E$9:$E$4934,MATCH(C247,'様式A-2'!$B$9:$B$434,0)))</f>
        <v/>
      </c>
      <c r="F247" s="310"/>
      <c r="G247" s="241"/>
      <c r="H247" s="241"/>
      <c r="I247" s="241"/>
      <c r="J247" s="311"/>
      <c r="K247" s="241"/>
      <c r="L247" s="241"/>
      <c r="M247" s="241"/>
      <c r="N247" s="241"/>
      <c r="O247" s="241"/>
      <c r="P247" s="242"/>
    </row>
    <row r="248" spans="1:16" ht="20.100000000000001" customHeight="1" x14ac:dyDescent="0.15">
      <c r="A248" s="257">
        <f>IF(A247="",ROW()-2-COUNTBLANK($A$3:$A247),A247+1)</f>
        <v>246</v>
      </c>
      <c r="B248" s="258">
        <f>IF(A248="","",IF(B247="",ROW()-2-COUNTBLANK($B$3:$B247),B247+1))</f>
        <v>246</v>
      </c>
      <c r="C248" s="241"/>
      <c r="D248" s="241" t="str">
        <f>IF(C248="","",(COUNTIF($C$3:C248,C248)+100))</f>
        <v/>
      </c>
      <c r="E248" s="310" t="str">
        <f>IF(C248="","",INDEX('様式A-2'!$E$9:$E$4934,MATCH(C248,'様式A-2'!$B$9:$B$434,0)))</f>
        <v/>
      </c>
      <c r="F248" s="310"/>
      <c r="G248" s="241"/>
      <c r="H248" s="241"/>
      <c r="I248" s="241"/>
      <c r="J248" s="311"/>
      <c r="K248" s="241"/>
      <c r="L248" s="241"/>
      <c r="M248" s="241"/>
      <c r="N248" s="241"/>
      <c r="O248" s="241"/>
      <c r="P248" s="242"/>
    </row>
    <row r="249" spans="1:16" ht="20.100000000000001" customHeight="1" x14ac:dyDescent="0.15">
      <c r="A249" s="257">
        <f>IF(A248="",ROW()-2-COUNTBLANK($A$3:$A248),A248+1)</f>
        <v>247</v>
      </c>
      <c r="B249" s="258">
        <f>IF(A249="","",IF(B248="",ROW()-2-COUNTBLANK($B$3:$B248),B248+1))</f>
        <v>247</v>
      </c>
      <c r="C249" s="241"/>
      <c r="D249" s="241" t="str">
        <f>IF(C249="","",(COUNTIF($C$3:C249,C249)+100))</f>
        <v/>
      </c>
      <c r="E249" s="310" t="str">
        <f>IF(C249="","",INDEX('様式A-2'!$E$9:$E$4934,MATCH(C249,'様式A-2'!$B$9:$B$434,0)))</f>
        <v/>
      </c>
      <c r="F249" s="310"/>
      <c r="G249" s="241"/>
      <c r="H249" s="241"/>
      <c r="I249" s="241"/>
      <c r="J249" s="311"/>
      <c r="K249" s="241"/>
      <c r="L249" s="241"/>
      <c r="M249" s="241"/>
      <c r="N249" s="241"/>
      <c r="O249" s="241"/>
      <c r="P249" s="242"/>
    </row>
    <row r="250" spans="1:16" ht="20.100000000000001" customHeight="1" x14ac:dyDescent="0.15">
      <c r="A250" s="257">
        <f>IF(A249="",ROW()-2-COUNTBLANK($A$3:$A249),A249+1)</f>
        <v>248</v>
      </c>
      <c r="B250" s="258">
        <f>IF(A250="","",IF(B249="",ROW()-2-COUNTBLANK($B$3:$B249),B249+1))</f>
        <v>248</v>
      </c>
      <c r="C250" s="241"/>
      <c r="D250" s="241" t="str">
        <f>IF(C250="","",(COUNTIF($C$3:C250,C250)+100))</f>
        <v/>
      </c>
      <c r="E250" s="310" t="str">
        <f>IF(C250="","",INDEX('様式A-2'!$E$9:$E$4934,MATCH(C250,'様式A-2'!$B$9:$B$434,0)))</f>
        <v/>
      </c>
      <c r="F250" s="310"/>
      <c r="G250" s="241"/>
      <c r="H250" s="241"/>
      <c r="I250" s="241"/>
      <c r="J250" s="311"/>
      <c r="K250" s="241"/>
      <c r="L250" s="241"/>
      <c r="M250" s="241"/>
      <c r="N250" s="241"/>
      <c r="O250" s="241"/>
      <c r="P250" s="242"/>
    </row>
    <row r="251" spans="1:16" ht="20.100000000000001" customHeight="1" x14ac:dyDescent="0.15">
      <c r="A251" s="257">
        <f>IF(A250="",ROW()-2-COUNTBLANK($A$3:$A250),A250+1)</f>
        <v>249</v>
      </c>
      <c r="B251" s="258">
        <f>IF(A251="","",IF(B250="",ROW()-2-COUNTBLANK($B$3:$B250),B250+1))</f>
        <v>249</v>
      </c>
      <c r="C251" s="241"/>
      <c r="D251" s="241" t="str">
        <f>IF(C251="","",(COUNTIF($C$3:C251,C251)+100))</f>
        <v/>
      </c>
      <c r="E251" s="310" t="str">
        <f>IF(C251="","",INDEX('様式A-2'!$E$9:$E$4934,MATCH(C251,'様式A-2'!$B$9:$B$434,0)))</f>
        <v/>
      </c>
      <c r="F251" s="310"/>
      <c r="G251" s="241"/>
      <c r="H251" s="241"/>
      <c r="I251" s="241"/>
      <c r="J251" s="311"/>
      <c r="K251" s="241"/>
      <c r="L251" s="241"/>
      <c r="M251" s="241"/>
      <c r="N251" s="241"/>
      <c r="O251" s="241"/>
      <c r="P251" s="242"/>
    </row>
    <row r="252" spans="1:16" ht="20.100000000000001" customHeight="1" x14ac:dyDescent="0.15">
      <c r="A252" s="257">
        <f>IF(A251="",ROW()-2-COUNTBLANK($A$3:$A251),A251+1)</f>
        <v>250</v>
      </c>
      <c r="B252" s="258">
        <f>IF(A252="","",IF(B251="",ROW()-2-COUNTBLANK($B$3:$B251),B251+1))</f>
        <v>250</v>
      </c>
      <c r="C252" s="241"/>
      <c r="D252" s="241" t="str">
        <f>IF(C252="","",(COUNTIF($C$3:C252,C252)+100))</f>
        <v/>
      </c>
      <c r="E252" s="310" t="str">
        <f>IF(C252="","",INDEX('様式A-2'!$E$9:$E$4934,MATCH(C252,'様式A-2'!$B$9:$B$434,0)))</f>
        <v/>
      </c>
      <c r="F252" s="310"/>
      <c r="G252" s="241"/>
      <c r="H252" s="241"/>
      <c r="I252" s="241"/>
      <c r="J252" s="311"/>
      <c r="K252" s="241"/>
      <c r="L252" s="241"/>
      <c r="M252" s="241"/>
      <c r="N252" s="241"/>
      <c r="O252" s="241"/>
      <c r="P252" s="242"/>
    </row>
    <row r="253" spans="1:16" ht="20.100000000000001" customHeight="1" x14ac:dyDescent="0.15">
      <c r="A253" s="257">
        <f>IF(A252="",ROW()-2-COUNTBLANK($A$3:$A252),A252+1)</f>
        <v>251</v>
      </c>
      <c r="B253" s="258">
        <f>IF(A253="","",IF(B252="",ROW()-2-COUNTBLANK($B$3:$B252),B252+1))</f>
        <v>251</v>
      </c>
      <c r="C253" s="241"/>
      <c r="D253" s="241" t="str">
        <f>IF(C253="","",(COUNTIF($C$3:C253,C253)+100))</f>
        <v/>
      </c>
      <c r="E253" s="310" t="str">
        <f>IF(C253="","",INDEX('様式A-2'!$E$9:$E$4934,MATCH(C253,'様式A-2'!$B$9:$B$434,0)))</f>
        <v/>
      </c>
      <c r="F253" s="310"/>
      <c r="G253" s="241"/>
      <c r="H253" s="241"/>
      <c r="I253" s="241"/>
      <c r="J253" s="311"/>
      <c r="K253" s="241"/>
      <c r="L253" s="241"/>
      <c r="M253" s="241"/>
      <c r="N253" s="241"/>
      <c r="O253" s="241"/>
      <c r="P253" s="242"/>
    </row>
    <row r="254" spans="1:16" ht="20.100000000000001" customHeight="1" x14ac:dyDescent="0.15">
      <c r="A254" s="257">
        <f>IF(A253="",ROW()-2-COUNTBLANK($A$3:$A253),A253+1)</f>
        <v>252</v>
      </c>
      <c r="B254" s="258">
        <f>IF(A254="","",IF(B253="",ROW()-2-COUNTBLANK($B$3:$B253),B253+1))</f>
        <v>252</v>
      </c>
      <c r="C254" s="241"/>
      <c r="D254" s="241" t="str">
        <f>IF(C254="","",(COUNTIF($C$3:C254,C254)+100))</f>
        <v/>
      </c>
      <c r="E254" s="310" t="str">
        <f>IF(C254="","",INDEX('様式A-2'!$E$9:$E$4934,MATCH(C254,'様式A-2'!$B$9:$B$434,0)))</f>
        <v/>
      </c>
      <c r="F254" s="310"/>
      <c r="G254" s="241"/>
      <c r="H254" s="241"/>
      <c r="I254" s="241"/>
      <c r="J254" s="311"/>
      <c r="K254" s="241"/>
      <c r="L254" s="241"/>
      <c r="M254" s="241"/>
      <c r="N254" s="241"/>
      <c r="O254" s="241"/>
      <c r="P254" s="242"/>
    </row>
    <row r="255" spans="1:16" ht="20.100000000000001" customHeight="1" x14ac:dyDescent="0.15">
      <c r="A255" s="257">
        <f>IF(A254="",ROW()-2-COUNTBLANK($A$3:$A254),A254+1)</f>
        <v>253</v>
      </c>
      <c r="B255" s="258">
        <f>IF(A255="","",IF(B254="",ROW()-2-COUNTBLANK($B$3:$B254),B254+1))</f>
        <v>253</v>
      </c>
      <c r="C255" s="241"/>
      <c r="D255" s="241" t="str">
        <f>IF(C255="","",(COUNTIF($C$3:C255,C255)+100))</f>
        <v/>
      </c>
      <c r="E255" s="310" t="str">
        <f>IF(C255="","",INDEX('様式A-2'!$E$9:$E$4934,MATCH(C255,'様式A-2'!$B$9:$B$434,0)))</f>
        <v/>
      </c>
      <c r="F255" s="310"/>
      <c r="G255" s="241"/>
      <c r="H255" s="241"/>
      <c r="I255" s="241"/>
      <c r="J255" s="311"/>
      <c r="K255" s="241"/>
      <c r="L255" s="241"/>
      <c r="M255" s="241"/>
      <c r="N255" s="241"/>
      <c r="O255" s="241"/>
      <c r="P255" s="242"/>
    </row>
    <row r="256" spans="1:16" ht="20.100000000000001" customHeight="1" x14ac:dyDescent="0.15">
      <c r="A256" s="257">
        <f>IF(A255="",ROW()-2-COUNTBLANK($A$3:$A255),A255+1)</f>
        <v>254</v>
      </c>
      <c r="B256" s="258">
        <f>IF(A256="","",IF(B255="",ROW()-2-COUNTBLANK($B$3:$B255),B255+1))</f>
        <v>254</v>
      </c>
      <c r="C256" s="241"/>
      <c r="D256" s="241" t="str">
        <f>IF(C256="","",(COUNTIF($C$3:C256,C256)+100))</f>
        <v/>
      </c>
      <c r="E256" s="310" t="str">
        <f>IF(C256="","",INDEX('様式A-2'!$E$9:$E$4934,MATCH(C256,'様式A-2'!$B$9:$B$434,0)))</f>
        <v/>
      </c>
      <c r="F256" s="310"/>
      <c r="G256" s="241"/>
      <c r="H256" s="241"/>
      <c r="I256" s="241"/>
      <c r="J256" s="311"/>
      <c r="K256" s="241"/>
      <c r="L256" s="241"/>
      <c r="M256" s="241"/>
      <c r="N256" s="241"/>
      <c r="O256" s="241"/>
      <c r="P256" s="242"/>
    </row>
    <row r="257" spans="1:16" ht="20.100000000000001" customHeight="1" x14ac:dyDescent="0.15">
      <c r="A257" s="257">
        <f>IF(A256="",ROW()-2-COUNTBLANK($A$3:$A256),A256+1)</f>
        <v>255</v>
      </c>
      <c r="B257" s="258">
        <f>IF(A257="","",IF(B256="",ROW()-2-COUNTBLANK($B$3:$B256),B256+1))</f>
        <v>255</v>
      </c>
      <c r="C257" s="241"/>
      <c r="D257" s="241" t="str">
        <f>IF(C257="","",(COUNTIF($C$3:C257,C257)+100))</f>
        <v/>
      </c>
      <c r="E257" s="310" t="str">
        <f>IF(C257="","",INDEX('様式A-2'!$E$9:$E$4934,MATCH(C257,'様式A-2'!$B$9:$B$434,0)))</f>
        <v/>
      </c>
      <c r="F257" s="310"/>
      <c r="G257" s="241"/>
      <c r="H257" s="241"/>
      <c r="I257" s="241"/>
      <c r="J257" s="311"/>
      <c r="K257" s="241"/>
      <c r="L257" s="241"/>
      <c r="M257" s="241"/>
      <c r="N257" s="241"/>
      <c r="O257" s="241"/>
      <c r="P257" s="242"/>
    </row>
    <row r="258" spans="1:16" ht="20.100000000000001" customHeight="1" x14ac:dyDescent="0.15">
      <c r="A258" s="257">
        <f>IF(A257="",ROW()-2-COUNTBLANK($A$3:$A257),A257+1)</f>
        <v>256</v>
      </c>
      <c r="B258" s="258">
        <f>IF(A258="","",IF(B257="",ROW()-2-COUNTBLANK($B$3:$B257),B257+1))</f>
        <v>256</v>
      </c>
      <c r="C258" s="241"/>
      <c r="D258" s="241" t="str">
        <f>IF(C258="","",(COUNTIF($C$3:C258,C258)+100))</f>
        <v/>
      </c>
      <c r="E258" s="310" t="str">
        <f>IF(C258="","",INDEX('様式A-2'!$E$9:$E$4934,MATCH(C258,'様式A-2'!$B$9:$B$434,0)))</f>
        <v/>
      </c>
      <c r="F258" s="310"/>
      <c r="G258" s="241"/>
      <c r="H258" s="241"/>
      <c r="I258" s="241"/>
      <c r="J258" s="311"/>
      <c r="K258" s="241"/>
      <c r="L258" s="241"/>
      <c r="M258" s="241"/>
      <c r="N258" s="241"/>
      <c r="O258" s="241"/>
      <c r="P258" s="242"/>
    </row>
    <row r="259" spans="1:16" ht="20.100000000000001" customHeight="1" x14ac:dyDescent="0.15">
      <c r="A259" s="257">
        <f>IF(A258="",ROW()-2-COUNTBLANK($A$3:$A258),A258+1)</f>
        <v>257</v>
      </c>
      <c r="B259" s="258">
        <f>IF(A259="","",IF(B258="",ROW()-2-COUNTBLANK($B$3:$B258),B258+1))</f>
        <v>257</v>
      </c>
      <c r="C259" s="241"/>
      <c r="D259" s="241" t="str">
        <f>IF(C259="","",(COUNTIF($C$3:C259,C259)+100))</f>
        <v/>
      </c>
      <c r="E259" s="310" t="str">
        <f>IF(C259="","",INDEX('様式A-2'!$E$9:$E$4934,MATCH(C259,'様式A-2'!$B$9:$B$434,0)))</f>
        <v/>
      </c>
      <c r="F259" s="310"/>
      <c r="G259" s="241"/>
      <c r="H259" s="241"/>
      <c r="I259" s="241"/>
      <c r="J259" s="311"/>
      <c r="K259" s="241"/>
      <c r="L259" s="241"/>
      <c r="M259" s="241"/>
      <c r="N259" s="241"/>
      <c r="O259" s="241"/>
      <c r="P259" s="242"/>
    </row>
    <row r="260" spans="1:16" ht="20.100000000000001" customHeight="1" x14ac:dyDescent="0.15">
      <c r="A260" s="257">
        <f>IF(A259="",ROW()-2-COUNTBLANK($A$3:$A259),A259+1)</f>
        <v>258</v>
      </c>
      <c r="B260" s="258">
        <f>IF(A260="","",IF(B259="",ROW()-2-COUNTBLANK($B$3:$B259),B259+1))</f>
        <v>258</v>
      </c>
      <c r="C260" s="241"/>
      <c r="D260" s="241" t="str">
        <f>IF(C260="","",(COUNTIF($C$3:C260,C260)+100))</f>
        <v/>
      </c>
      <c r="E260" s="310" t="str">
        <f>IF(C260="","",INDEX('様式A-2'!$E$9:$E$4934,MATCH(C260,'様式A-2'!$B$9:$B$434,0)))</f>
        <v/>
      </c>
      <c r="F260" s="310"/>
      <c r="G260" s="241"/>
      <c r="H260" s="241"/>
      <c r="I260" s="241"/>
      <c r="J260" s="311"/>
      <c r="K260" s="241"/>
      <c r="L260" s="241"/>
      <c r="M260" s="241"/>
      <c r="N260" s="241"/>
      <c r="O260" s="241"/>
      <c r="P260" s="242"/>
    </row>
    <row r="261" spans="1:16" ht="20.100000000000001" customHeight="1" x14ac:dyDescent="0.15">
      <c r="A261" s="257">
        <f>IF(A260="",ROW()-2-COUNTBLANK($A$3:$A260),A260+1)</f>
        <v>259</v>
      </c>
      <c r="B261" s="258">
        <f>IF(A261="","",IF(B260="",ROW()-2-COUNTBLANK($B$3:$B260),B260+1))</f>
        <v>259</v>
      </c>
      <c r="C261" s="241"/>
      <c r="D261" s="241" t="str">
        <f>IF(C261="","",(COUNTIF($C$3:C261,C261)+100))</f>
        <v/>
      </c>
      <c r="E261" s="310" t="str">
        <f>IF(C261="","",INDEX('様式A-2'!$E$9:$E$4934,MATCH(C261,'様式A-2'!$B$9:$B$434,0)))</f>
        <v/>
      </c>
      <c r="F261" s="310"/>
      <c r="G261" s="241"/>
      <c r="H261" s="241"/>
      <c r="I261" s="241"/>
      <c r="J261" s="311"/>
      <c r="K261" s="241"/>
      <c r="L261" s="241"/>
      <c r="M261" s="241"/>
      <c r="N261" s="241"/>
      <c r="O261" s="241"/>
      <c r="P261" s="242"/>
    </row>
    <row r="262" spans="1:16" ht="20.100000000000001" customHeight="1" x14ac:dyDescent="0.15">
      <c r="A262" s="257">
        <f>IF(A261="",ROW()-2-COUNTBLANK($A$3:$A261),A261+1)</f>
        <v>260</v>
      </c>
      <c r="B262" s="258">
        <f>IF(A262="","",IF(B261="",ROW()-2-COUNTBLANK($B$3:$B261),B261+1))</f>
        <v>260</v>
      </c>
      <c r="C262" s="241"/>
      <c r="D262" s="241" t="str">
        <f>IF(C262="","",(COUNTIF($C$3:C262,C262)+100))</f>
        <v/>
      </c>
      <c r="E262" s="310" t="str">
        <f>IF(C262="","",INDEX('様式A-2'!$E$9:$E$4934,MATCH(C262,'様式A-2'!$B$9:$B$434,0)))</f>
        <v/>
      </c>
      <c r="F262" s="310"/>
      <c r="G262" s="241"/>
      <c r="H262" s="241"/>
      <c r="I262" s="241"/>
      <c r="J262" s="311"/>
      <c r="K262" s="241"/>
      <c r="L262" s="241"/>
      <c r="M262" s="241"/>
      <c r="N262" s="241"/>
      <c r="O262" s="241"/>
      <c r="P262" s="242"/>
    </row>
    <row r="263" spans="1:16" ht="20.100000000000001" customHeight="1" x14ac:dyDescent="0.15">
      <c r="A263" s="257">
        <f>IF(A262="",ROW()-2-COUNTBLANK($A$3:$A262),A262+1)</f>
        <v>261</v>
      </c>
      <c r="B263" s="258">
        <f>IF(A263="","",IF(B262="",ROW()-2-COUNTBLANK($B$3:$B262),B262+1))</f>
        <v>261</v>
      </c>
      <c r="C263" s="241"/>
      <c r="D263" s="241" t="str">
        <f>IF(C263="","",(COUNTIF($C$3:C263,C263)+100))</f>
        <v/>
      </c>
      <c r="E263" s="310" t="str">
        <f>IF(C263="","",INDEX('様式A-2'!$E$9:$E$4934,MATCH(C263,'様式A-2'!$B$9:$B$434,0)))</f>
        <v/>
      </c>
      <c r="F263" s="310"/>
      <c r="G263" s="241"/>
      <c r="H263" s="241"/>
      <c r="I263" s="241"/>
      <c r="J263" s="311"/>
      <c r="K263" s="241"/>
      <c r="L263" s="241"/>
      <c r="M263" s="241"/>
      <c r="N263" s="241"/>
      <c r="O263" s="241"/>
      <c r="P263" s="242"/>
    </row>
    <row r="264" spans="1:16" ht="20.100000000000001" customHeight="1" x14ac:dyDescent="0.15">
      <c r="A264" s="257">
        <f>IF(A263="",ROW()-2-COUNTBLANK($A$3:$A263),A263+1)</f>
        <v>262</v>
      </c>
      <c r="B264" s="258">
        <f>IF(A264="","",IF(B263="",ROW()-2-COUNTBLANK($B$3:$B263),B263+1))</f>
        <v>262</v>
      </c>
      <c r="C264" s="241"/>
      <c r="D264" s="241" t="str">
        <f>IF(C264="","",(COUNTIF($C$3:C264,C264)+100))</f>
        <v/>
      </c>
      <c r="E264" s="310" t="str">
        <f>IF(C264="","",INDEX('様式A-2'!$E$9:$E$4934,MATCH(C264,'様式A-2'!$B$9:$B$434,0)))</f>
        <v/>
      </c>
      <c r="F264" s="310"/>
      <c r="G264" s="241"/>
      <c r="H264" s="241"/>
      <c r="I264" s="241"/>
      <c r="J264" s="311"/>
      <c r="K264" s="241"/>
      <c r="L264" s="241"/>
      <c r="M264" s="241"/>
      <c r="N264" s="241"/>
      <c r="O264" s="241"/>
      <c r="P264" s="242"/>
    </row>
    <row r="265" spans="1:16" ht="20.100000000000001" customHeight="1" x14ac:dyDescent="0.15">
      <c r="A265" s="257">
        <f>IF(A264="",ROW()-2-COUNTBLANK($A$3:$A264),A264+1)</f>
        <v>263</v>
      </c>
      <c r="B265" s="258">
        <f>IF(A265="","",IF(B264="",ROW()-2-COUNTBLANK($B$3:$B264),B264+1))</f>
        <v>263</v>
      </c>
      <c r="C265" s="241"/>
      <c r="D265" s="241" t="str">
        <f>IF(C265="","",(COUNTIF($C$3:C265,C265)+100))</f>
        <v/>
      </c>
      <c r="E265" s="310" t="str">
        <f>IF(C265="","",INDEX('様式A-2'!$E$9:$E$4934,MATCH(C265,'様式A-2'!$B$9:$B$434,0)))</f>
        <v/>
      </c>
      <c r="F265" s="310"/>
      <c r="G265" s="241"/>
      <c r="H265" s="241"/>
      <c r="I265" s="241"/>
      <c r="J265" s="311"/>
      <c r="K265" s="241"/>
      <c r="L265" s="241"/>
      <c r="M265" s="241"/>
      <c r="N265" s="241"/>
      <c r="O265" s="241"/>
      <c r="P265" s="242"/>
    </row>
    <row r="266" spans="1:16" ht="20.100000000000001" customHeight="1" x14ac:dyDescent="0.15">
      <c r="A266" s="257">
        <f>IF(A265="",ROW()-2-COUNTBLANK($A$3:$A265),A265+1)</f>
        <v>264</v>
      </c>
      <c r="B266" s="258">
        <f>IF(A266="","",IF(B265="",ROW()-2-COUNTBLANK($B$3:$B265),B265+1))</f>
        <v>264</v>
      </c>
      <c r="C266" s="241"/>
      <c r="D266" s="241" t="str">
        <f>IF(C266="","",(COUNTIF($C$3:C266,C266)+100))</f>
        <v/>
      </c>
      <c r="E266" s="310" t="str">
        <f>IF(C266="","",INDEX('様式A-2'!$E$9:$E$4934,MATCH(C266,'様式A-2'!$B$9:$B$434,0)))</f>
        <v/>
      </c>
      <c r="F266" s="310"/>
      <c r="G266" s="241"/>
      <c r="H266" s="241"/>
      <c r="I266" s="241"/>
      <c r="J266" s="311"/>
      <c r="K266" s="241"/>
      <c r="L266" s="241"/>
      <c r="M266" s="241"/>
      <c r="N266" s="241"/>
      <c r="O266" s="241"/>
      <c r="P266" s="242"/>
    </row>
    <row r="267" spans="1:16" ht="20.100000000000001" customHeight="1" x14ac:dyDescent="0.15">
      <c r="A267" s="257">
        <f>IF(A266="",ROW()-2-COUNTBLANK($A$3:$A266),A266+1)</f>
        <v>265</v>
      </c>
      <c r="B267" s="258">
        <f>IF(A267="","",IF(B266="",ROW()-2-COUNTBLANK($B$3:$B266),B266+1))</f>
        <v>265</v>
      </c>
      <c r="C267" s="241"/>
      <c r="D267" s="241" t="str">
        <f>IF(C267="","",(COUNTIF($C$3:C267,C267)+100))</f>
        <v/>
      </c>
      <c r="E267" s="310" t="str">
        <f>IF(C267="","",INDEX('様式A-2'!$E$9:$E$4934,MATCH(C267,'様式A-2'!$B$9:$B$434,0)))</f>
        <v/>
      </c>
      <c r="F267" s="310"/>
      <c r="G267" s="241"/>
      <c r="H267" s="241"/>
      <c r="I267" s="241"/>
      <c r="J267" s="311"/>
      <c r="K267" s="241"/>
      <c r="L267" s="241"/>
      <c r="M267" s="241"/>
      <c r="N267" s="241"/>
      <c r="O267" s="241"/>
      <c r="P267" s="242"/>
    </row>
    <row r="268" spans="1:16" ht="20.100000000000001" customHeight="1" x14ac:dyDescent="0.15">
      <c r="A268" s="257">
        <f>IF(A267="",ROW()-2-COUNTBLANK($A$3:$A267),A267+1)</f>
        <v>266</v>
      </c>
      <c r="B268" s="258">
        <f>IF(A268="","",IF(B267="",ROW()-2-COUNTBLANK($B$3:$B267),B267+1))</f>
        <v>266</v>
      </c>
      <c r="C268" s="241"/>
      <c r="D268" s="241" t="str">
        <f>IF(C268="","",(COUNTIF($C$3:C268,C268)+100))</f>
        <v/>
      </c>
      <c r="E268" s="310" t="str">
        <f>IF(C268="","",INDEX('様式A-2'!$E$9:$E$4934,MATCH(C268,'様式A-2'!$B$9:$B$434,0)))</f>
        <v/>
      </c>
      <c r="F268" s="310"/>
      <c r="G268" s="241"/>
      <c r="H268" s="241"/>
      <c r="I268" s="241"/>
      <c r="J268" s="311"/>
      <c r="K268" s="241"/>
      <c r="L268" s="241"/>
      <c r="M268" s="241"/>
      <c r="N268" s="241"/>
      <c r="O268" s="241"/>
      <c r="P268" s="242"/>
    </row>
    <row r="269" spans="1:16" ht="20.100000000000001" customHeight="1" x14ac:dyDescent="0.15">
      <c r="A269" s="257">
        <f>IF(A268="",ROW()-2-COUNTBLANK($A$3:$A268),A268+1)</f>
        <v>267</v>
      </c>
      <c r="B269" s="258">
        <f>IF(A269="","",IF(B268="",ROW()-2-COUNTBLANK($B$3:$B268),B268+1))</f>
        <v>267</v>
      </c>
      <c r="C269" s="241"/>
      <c r="D269" s="241" t="str">
        <f>IF(C269="","",(COUNTIF($C$3:C269,C269)+100))</f>
        <v/>
      </c>
      <c r="E269" s="310" t="str">
        <f>IF(C269="","",INDEX('様式A-2'!$E$9:$E$4934,MATCH(C269,'様式A-2'!$B$9:$B$434,0)))</f>
        <v/>
      </c>
      <c r="F269" s="310"/>
      <c r="G269" s="241"/>
      <c r="H269" s="241"/>
      <c r="I269" s="241"/>
      <c r="J269" s="311"/>
      <c r="K269" s="241"/>
      <c r="L269" s="241"/>
      <c r="M269" s="241"/>
      <c r="N269" s="241"/>
      <c r="O269" s="241"/>
      <c r="P269" s="242"/>
    </row>
    <row r="270" spans="1:16" ht="20.100000000000001" customHeight="1" x14ac:dyDescent="0.15">
      <c r="A270" s="257">
        <f>IF(A269="",ROW()-2-COUNTBLANK($A$3:$A269),A269+1)</f>
        <v>268</v>
      </c>
      <c r="B270" s="258">
        <f>IF(A270="","",IF(B269="",ROW()-2-COUNTBLANK($B$3:$B269),B269+1))</f>
        <v>268</v>
      </c>
      <c r="C270" s="241"/>
      <c r="D270" s="241" t="str">
        <f>IF(C270="","",(COUNTIF($C$3:C270,C270)+100))</f>
        <v/>
      </c>
      <c r="E270" s="310" t="str">
        <f>IF(C270="","",INDEX('様式A-2'!$E$9:$E$4934,MATCH(C270,'様式A-2'!$B$9:$B$434,0)))</f>
        <v/>
      </c>
      <c r="F270" s="310"/>
      <c r="G270" s="241"/>
      <c r="H270" s="241"/>
      <c r="I270" s="241"/>
      <c r="J270" s="311"/>
      <c r="K270" s="241"/>
      <c r="L270" s="241"/>
      <c r="M270" s="241"/>
      <c r="N270" s="241"/>
      <c r="O270" s="241"/>
      <c r="P270" s="242"/>
    </row>
    <row r="271" spans="1:16" ht="20.100000000000001" customHeight="1" x14ac:dyDescent="0.15">
      <c r="A271" s="257">
        <f>IF(A270="",ROW()-2-COUNTBLANK($A$3:$A270),A270+1)</f>
        <v>269</v>
      </c>
      <c r="B271" s="258">
        <f>IF(A271="","",IF(B270="",ROW()-2-COUNTBLANK($B$3:$B270),B270+1))</f>
        <v>269</v>
      </c>
      <c r="C271" s="241"/>
      <c r="D271" s="241" t="str">
        <f>IF(C271="","",(COUNTIF($C$3:C271,C271)+100))</f>
        <v/>
      </c>
      <c r="E271" s="310" t="str">
        <f>IF(C271="","",INDEX('様式A-2'!$E$9:$E$4934,MATCH(C271,'様式A-2'!$B$9:$B$434,0)))</f>
        <v/>
      </c>
      <c r="F271" s="310"/>
      <c r="G271" s="241"/>
      <c r="H271" s="241"/>
      <c r="I271" s="241"/>
      <c r="J271" s="311"/>
      <c r="K271" s="241"/>
      <c r="L271" s="241"/>
      <c r="M271" s="241"/>
      <c r="N271" s="241"/>
      <c r="O271" s="241"/>
      <c r="P271" s="242"/>
    </row>
    <row r="272" spans="1:16" ht="20.100000000000001" customHeight="1" x14ac:dyDescent="0.15">
      <c r="A272" s="257">
        <f>IF(A271="",ROW()-2-COUNTBLANK($A$3:$A271),A271+1)</f>
        <v>270</v>
      </c>
      <c r="B272" s="258">
        <f>IF(A272="","",IF(B271="",ROW()-2-COUNTBLANK($B$3:$B271),B271+1))</f>
        <v>270</v>
      </c>
      <c r="C272" s="241"/>
      <c r="D272" s="241" t="str">
        <f>IF(C272="","",(COUNTIF($C$3:C272,C272)+100))</f>
        <v/>
      </c>
      <c r="E272" s="310" t="str">
        <f>IF(C272="","",INDEX('様式A-2'!$E$9:$E$4934,MATCH(C272,'様式A-2'!$B$9:$B$434,0)))</f>
        <v/>
      </c>
      <c r="F272" s="310"/>
      <c r="G272" s="241"/>
      <c r="H272" s="241"/>
      <c r="I272" s="241"/>
      <c r="J272" s="311"/>
      <c r="K272" s="241"/>
      <c r="L272" s="241"/>
      <c r="M272" s="241"/>
      <c r="N272" s="241"/>
      <c r="O272" s="241"/>
      <c r="P272" s="242"/>
    </row>
    <row r="273" spans="1:16" ht="20.100000000000001" customHeight="1" x14ac:dyDescent="0.15">
      <c r="A273" s="257">
        <f>IF(A272="",ROW()-2-COUNTBLANK($A$3:$A272),A272+1)</f>
        <v>271</v>
      </c>
      <c r="B273" s="258">
        <f>IF(A273="","",IF(B272="",ROW()-2-COUNTBLANK($B$3:$B272),B272+1))</f>
        <v>271</v>
      </c>
      <c r="C273" s="241"/>
      <c r="D273" s="241" t="str">
        <f>IF(C273="","",(COUNTIF($C$3:C273,C273)+100))</f>
        <v/>
      </c>
      <c r="E273" s="310" t="str">
        <f>IF(C273="","",INDEX('様式A-2'!$E$9:$E$4934,MATCH(C273,'様式A-2'!$B$9:$B$434,0)))</f>
        <v/>
      </c>
      <c r="F273" s="310"/>
      <c r="G273" s="241"/>
      <c r="H273" s="241"/>
      <c r="I273" s="241"/>
      <c r="J273" s="311"/>
      <c r="K273" s="241"/>
      <c r="L273" s="241"/>
      <c r="M273" s="241"/>
      <c r="N273" s="241"/>
      <c r="O273" s="241"/>
      <c r="P273" s="242"/>
    </row>
    <row r="274" spans="1:16" ht="20.100000000000001" customHeight="1" x14ac:dyDescent="0.15">
      <c r="A274" s="257">
        <f>IF(A273="",ROW()-2-COUNTBLANK($A$3:$A273),A273+1)</f>
        <v>272</v>
      </c>
      <c r="B274" s="258">
        <f>IF(A274="","",IF(B273="",ROW()-2-COUNTBLANK($B$3:$B273),B273+1))</f>
        <v>272</v>
      </c>
      <c r="C274" s="241"/>
      <c r="D274" s="241" t="str">
        <f>IF(C274="","",(COUNTIF($C$3:C274,C274)+100))</f>
        <v/>
      </c>
      <c r="E274" s="310" t="str">
        <f>IF(C274="","",INDEX('様式A-2'!$E$9:$E$4934,MATCH(C274,'様式A-2'!$B$9:$B$434,0)))</f>
        <v/>
      </c>
      <c r="F274" s="310"/>
      <c r="G274" s="241"/>
      <c r="H274" s="241"/>
      <c r="I274" s="241"/>
      <c r="J274" s="311"/>
      <c r="K274" s="241"/>
      <c r="L274" s="241"/>
      <c r="M274" s="241"/>
      <c r="N274" s="241"/>
      <c r="O274" s="241"/>
      <c r="P274" s="242"/>
    </row>
    <row r="275" spans="1:16" ht="20.100000000000001" customHeight="1" x14ac:dyDescent="0.15">
      <c r="A275" s="257">
        <f>IF(A274="",ROW()-2-COUNTBLANK($A$3:$A274),A274+1)</f>
        <v>273</v>
      </c>
      <c r="B275" s="258">
        <f>IF(A275="","",IF(B274="",ROW()-2-COUNTBLANK($B$3:$B274),B274+1))</f>
        <v>273</v>
      </c>
      <c r="C275" s="241"/>
      <c r="D275" s="241" t="str">
        <f>IF(C275="","",(COUNTIF($C$3:C275,C275)+100))</f>
        <v/>
      </c>
      <c r="E275" s="310" t="str">
        <f>IF(C275="","",INDEX('様式A-2'!$E$9:$E$4934,MATCH(C275,'様式A-2'!$B$9:$B$434,0)))</f>
        <v/>
      </c>
      <c r="F275" s="310"/>
      <c r="G275" s="241"/>
      <c r="H275" s="241"/>
      <c r="I275" s="241"/>
      <c r="J275" s="311"/>
      <c r="K275" s="241"/>
      <c r="L275" s="241"/>
      <c r="M275" s="241"/>
      <c r="N275" s="241"/>
      <c r="O275" s="241"/>
      <c r="P275" s="242"/>
    </row>
    <row r="276" spans="1:16" ht="20.100000000000001" customHeight="1" x14ac:dyDescent="0.15">
      <c r="A276" s="257">
        <f>IF(A275="",ROW()-2-COUNTBLANK($A$3:$A275),A275+1)</f>
        <v>274</v>
      </c>
      <c r="B276" s="258">
        <f>IF(A276="","",IF(B275="",ROW()-2-COUNTBLANK($B$3:$B275),B275+1))</f>
        <v>274</v>
      </c>
      <c r="C276" s="241"/>
      <c r="D276" s="241" t="str">
        <f>IF(C276="","",(COUNTIF($C$3:C276,C276)+100))</f>
        <v/>
      </c>
      <c r="E276" s="310" t="str">
        <f>IF(C276="","",INDEX('様式A-2'!$E$9:$E$4934,MATCH(C276,'様式A-2'!$B$9:$B$434,0)))</f>
        <v/>
      </c>
      <c r="F276" s="310"/>
      <c r="G276" s="241"/>
      <c r="H276" s="241"/>
      <c r="I276" s="241"/>
      <c r="J276" s="311"/>
      <c r="K276" s="241"/>
      <c r="L276" s="241"/>
      <c r="M276" s="241"/>
      <c r="N276" s="241"/>
      <c r="O276" s="241"/>
      <c r="P276" s="242"/>
    </row>
    <row r="277" spans="1:16" ht="20.100000000000001" customHeight="1" x14ac:dyDescent="0.15">
      <c r="A277" s="257">
        <f>IF(A276="",ROW()-2-COUNTBLANK($A$3:$A276),A276+1)</f>
        <v>275</v>
      </c>
      <c r="B277" s="258">
        <f>IF(A277="","",IF(B276="",ROW()-2-COUNTBLANK($B$3:$B276),B276+1))</f>
        <v>275</v>
      </c>
      <c r="C277" s="241"/>
      <c r="D277" s="241" t="str">
        <f>IF(C277="","",(COUNTIF($C$3:C277,C277)+100))</f>
        <v/>
      </c>
      <c r="E277" s="310" t="str">
        <f>IF(C277="","",INDEX('様式A-2'!$E$9:$E$4934,MATCH(C277,'様式A-2'!$B$9:$B$434,0)))</f>
        <v/>
      </c>
      <c r="F277" s="310"/>
      <c r="G277" s="241"/>
      <c r="H277" s="241"/>
      <c r="I277" s="241"/>
      <c r="J277" s="311"/>
      <c r="K277" s="241"/>
      <c r="L277" s="241"/>
      <c r="M277" s="241"/>
      <c r="N277" s="241"/>
      <c r="O277" s="241"/>
      <c r="P277" s="242"/>
    </row>
    <row r="278" spans="1:16" ht="20.100000000000001" customHeight="1" x14ac:dyDescent="0.15">
      <c r="A278" s="257">
        <f>IF(A277="",ROW()-2-COUNTBLANK($A$3:$A277),A277+1)</f>
        <v>276</v>
      </c>
      <c r="B278" s="258">
        <f>IF(A278="","",IF(B277="",ROW()-2-COUNTBLANK($B$3:$B277),B277+1))</f>
        <v>276</v>
      </c>
      <c r="C278" s="241"/>
      <c r="D278" s="241" t="str">
        <f>IF(C278="","",(COUNTIF($C$3:C278,C278)+100))</f>
        <v/>
      </c>
      <c r="E278" s="310" t="str">
        <f>IF(C278="","",INDEX('様式A-2'!$E$9:$E$4934,MATCH(C278,'様式A-2'!$B$9:$B$434,0)))</f>
        <v/>
      </c>
      <c r="F278" s="310"/>
      <c r="G278" s="241"/>
      <c r="H278" s="241"/>
      <c r="I278" s="241"/>
      <c r="J278" s="311"/>
      <c r="K278" s="241"/>
      <c r="L278" s="241"/>
      <c r="M278" s="241"/>
      <c r="N278" s="241"/>
      <c r="O278" s="241"/>
      <c r="P278" s="242"/>
    </row>
    <row r="279" spans="1:16" ht="20.100000000000001" customHeight="1" x14ac:dyDescent="0.15">
      <c r="A279" s="257">
        <f>IF(A278="",ROW()-2-COUNTBLANK($A$3:$A278),A278+1)</f>
        <v>277</v>
      </c>
      <c r="B279" s="258">
        <f>IF(A279="","",IF(B278="",ROW()-2-COUNTBLANK($B$3:$B278),B278+1))</f>
        <v>277</v>
      </c>
      <c r="C279" s="241"/>
      <c r="D279" s="241" t="str">
        <f>IF(C279="","",(COUNTIF($C$3:C279,C279)+100))</f>
        <v/>
      </c>
      <c r="E279" s="310" t="str">
        <f>IF(C279="","",INDEX('様式A-2'!$E$9:$E$4934,MATCH(C279,'様式A-2'!$B$9:$B$434,0)))</f>
        <v/>
      </c>
      <c r="F279" s="310"/>
      <c r="G279" s="241"/>
      <c r="H279" s="241"/>
      <c r="I279" s="241"/>
      <c r="J279" s="311"/>
      <c r="K279" s="241"/>
      <c r="L279" s="241"/>
      <c r="M279" s="241"/>
      <c r="N279" s="241"/>
      <c r="O279" s="241"/>
      <c r="P279" s="242"/>
    </row>
    <row r="280" spans="1:16" ht="20.100000000000001" customHeight="1" x14ac:dyDescent="0.15">
      <c r="A280" s="257">
        <f>IF(A279="",ROW()-2-COUNTBLANK($A$3:$A279),A279+1)</f>
        <v>278</v>
      </c>
      <c r="B280" s="258">
        <f>IF(A280="","",IF(B279="",ROW()-2-COUNTBLANK($B$3:$B279),B279+1))</f>
        <v>278</v>
      </c>
      <c r="C280" s="241"/>
      <c r="D280" s="241" t="str">
        <f>IF(C280="","",(COUNTIF($C$3:C280,C280)+100))</f>
        <v/>
      </c>
      <c r="E280" s="310" t="str">
        <f>IF(C280="","",INDEX('様式A-2'!$E$9:$E$4934,MATCH(C280,'様式A-2'!$B$9:$B$434,0)))</f>
        <v/>
      </c>
      <c r="F280" s="310"/>
      <c r="G280" s="241"/>
      <c r="H280" s="241"/>
      <c r="I280" s="241"/>
      <c r="J280" s="311"/>
      <c r="K280" s="241"/>
      <c r="L280" s="241"/>
      <c r="M280" s="241"/>
      <c r="N280" s="241"/>
      <c r="O280" s="241"/>
      <c r="P280" s="242"/>
    </row>
    <row r="281" spans="1:16" ht="20.100000000000001" customHeight="1" x14ac:dyDescent="0.15">
      <c r="A281" s="257">
        <f>IF(A280="",ROW()-2-COUNTBLANK($A$3:$A280),A280+1)</f>
        <v>279</v>
      </c>
      <c r="B281" s="258">
        <f>IF(A281="","",IF(B280="",ROW()-2-COUNTBLANK($B$3:$B280),B280+1))</f>
        <v>279</v>
      </c>
      <c r="C281" s="241"/>
      <c r="D281" s="241" t="str">
        <f>IF(C281="","",(COUNTIF($C$3:C281,C281)+100))</f>
        <v/>
      </c>
      <c r="E281" s="310" t="str">
        <f>IF(C281="","",INDEX('様式A-2'!$E$9:$E$4934,MATCH(C281,'様式A-2'!$B$9:$B$434,0)))</f>
        <v/>
      </c>
      <c r="F281" s="310"/>
      <c r="G281" s="241"/>
      <c r="H281" s="241"/>
      <c r="I281" s="241"/>
      <c r="J281" s="311"/>
      <c r="K281" s="241"/>
      <c r="L281" s="241"/>
      <c r="M281" s="241"/>
      <c r="N281" s="241"/>
      <c r="O281" s="241"/>
      <c r="P281" s="242"/>
    </row>
    <row r="282" spans="1:16" ht="20.100000000000001" customHeight="1" x14ac:dyDescent="0.15">
      <c r="A282" s="257">
        <f>IF(A281="",ROW()-2-COUNTBLANK($A$3:$A281),A281+1)</f>
        <v>280</v>
      </c>
      <c r="B282" s="258">
        <f>IF(A282="","",IF(B281="",ROW()-2-COUNTBLANK($B$3:$B281),B281+1))</f>
        <v>280</v>
      </c>
      <c r="C282" s="241"/>
      <c r="D282" s="241" t="str">
        <f>IF(C282="","",(COUNTIF($C$3:C282,C282)+100))</f>
        <v/>
      </c>
      <c r="E282" s="310" t="str">
        <f>IF(C282="","",INDEX('様式A-2'!$E$9:$E$4934,MATCH(C282,'様式A-2'!$B$9:$B$434,0)))</f>
        <v/>
      </c>
      <c r="F282" s="310"/>
      <c r="G282" s="241"/>
      <c r="H282" s="241"/>
      <c r="I282" s="241"/>
      <c r="J282" s="311"/>
      <c r="K282" s="241"/>
      <c r="L282" s="241"/>
      <c r="M282" s="241"/>
      <c r="N282" s="241"/>
      <c r="O282" s="241"/>
      <c r="P282" s="242"/>
    </row>
    <row r="283" spans="1:16" ht="20.100000000000001" customHeight="1" x14ac:dyDescent="0.15">
      <c r="A283" s="257">
        <f>IF(A282="",ROW()-2-COUNTBLANK($A$3:$A282),A282+1)</f>
        <v>281</v>
      </c>
      <c r="B283" s="258">
        <f>IF(A283="","",IF(B282="",ROW()-2-COUNTBLANK($B$3:$B282),B282+1))</f>
        <v>281</v>
      </c>
      <c r="C283" s="241"/>
      <c r="D283" s="241" t="str">
        <f>IF(C283="","",(COUNTIF($C$3:C283,C283)+100))</f>
        <v/>
      </c>
      <c r="E283" s="310" t="str">
        <f>IF(C283="","",INDEX('様式A-2'!$E$9:$E$4934,MATCH(C283,'様式A-2'!$B$9:$B$434,0)))</f>
        <v/>
      </c>
      <c r="F283" s="310"/>
      <c r="G283" s="241"/>
      <c r="H283" s="241"/>
      <c r="I283" s="241"/>
      <c r="J283" s="311"/>
      <c r="K283" s="241"/>
      <c r="L283" s="241"/>
      <c r="M283" s="241"/>
      <c r="N283" s="241"/>
      <c r="O283" s="241"/>
      <c r="P283" s="242"/>
    </row>
    <row r="284" spans="1:16" ht="20.100000000000001" customHeight="1" x14ac:dyDescent="0.15">
      <c r="A284" s="257">
        <f>IF(A283="",ROW()-2-COUNTBLANK($A$3:$A283),A283+1)</f>
        <v>282</v>
      </c>
      <c r="B284" s="258">
        <f>IF(A284="","",IF(B283="",ROW()-2-COUNTBLANK($B$3:$B283),B283+1))</f>
        <v>282</v>
      </c>
      <c r="C284" s="241"/>
      <c r="D284" s="241" t="str">
        <f>IF(C284="","",(COUNTIF($C$3:C284,C284)+100))</f>
        <v/>
      </c>
      <c r="E284" s="310" t="str">
        <f>IF(C284="","",INDEX('様式A-2'!$E$9:$E$4934,MATCH(C284,'様式A-2'!$B$9:$B$434,0)))</f>
        <v/>
      </c>
      <c r="F284" s="310"/>
      <c r="G284" s="241"/>
      <c r="H284" s="241"/>
      <c r="I284" s="241"/>
      <c r="J284" s="311"/>
      <c r="K284" s="241"/>
      <c r="L284" s="241"/>
      <c r="M284" s="241"/>
      <c r="N284" s="241"/>
      <c r="O284" s="241"/>
      <c r="P284" s="242"/>
    </row>
    <row r="285" spans="1:16" ht="20.100000000000001" customHeight="1" x14ac:dyDescent="0.15">
      <c r="A285" s="257">
        <f>IF(A284="",ROW()-2-COUNTBLANK($A$3:$A284),A284+1)</f>
        <v>283</v>
      </c>
      <c r="B285" s="258">
        <f>IF(A285="","",IF(B284="",ROW()-2-COUNTBLANK($B$3:$B284),B284+1))</f>
        <v>283</v>
      </c>
      <c r="C285" s="241"/>
      <c r="D285" s="241" t="str">
        <f>IF(C285="","",(COUNTIF($C$3:C285,C285)+100))</f>
        <v/>
      </c>
      <c r="E285" s="310" t="str">
        <f>IF(C285="","",INDEX('様式A-2'!$E$9:$E$4934,MATCH(C285,'様式A-2'!$B$9:$B$434,0)))</f>
        <v/>
      </c>
      <c r="F285" s="310"/>
      <c r="G285" s="241"/>
      <c r="H285" s="241"/>
      <c r="I285" s="241"/>
      <c r="J285" s="311"/>
      <c r="K285" s="241"/>
      <c r="L285" s="241"/>
      <c r="M285" s="241"/>
      <c r="N285" s="241"/>
      <c r="O285" s="241"/>
      <c r="P285" s="242"/>
    </row>
    <row r="286" spans="1:16" ht="20.100000000000001" customHeight="1" x14ac:dyDescent="0.15">
      <c r="A286" s="257">
        <f>IF(A285="",ROW()-2-COUNTBLANK($A$3:$A285),A285+1)</f>
        <v>284</v>
      </c>
      <c r="B286" s="258">
        <f>IF(A286="","",IF(B285="",ROW()-2-COUNTBLANK($B$3:$B285),B285+1))</f>
        <v>284</v>
      </c>
      <c r="C286" s="241"/>
      <c r="D286" s="241" t="str">
        <f>IF(C286="","",(COUNTIF($C$3:C286,C286)+100))</f>
        <v/>
      </c>
      <c r="E286" s="310" t="str">
        <f>IF(C286="","",INDEX('様式A-2'!$E$9:$E$4934,MATCH(C286,'様式A-2'!$B$9:$B$434,0)))</f>
        <v/>
      </c>
      <c r="F286" s="310"/>
      <c r="G286" s="241"/>
      <c r="H286" s="241"/>
      <c r="I286" s="241"/>
      <c r="J286" s="311"/>
      <c r="K286" s="241"/>
      <c r="L286" s="241"/>
      <c r="M286" s="241"/>
      <c r="N286" s="241"/>
      <c r="O286" s="241"/>
      <c r="P286" s="242"/>
    </row>
    <row r="287" spans="1:16" ht="20.100000000000001" customHeight="1" x14ac:dyDescent="0.15">
      <c r="A287" s="257">
        <f>IF(A286="",ROW()-2-COUNTBLANK($A$3:$A286),A286+1)</f>
        <v>285</v>
      </c>
      <c r="B287" s="258">
        <f>IF(A287="","",IF(B286="",ROW()-2-COUNTBLANK($B$3:$B286),B286+1))</f>
        <v>285</v>
      </c>
      <c r="C287" s="241"/>
      <c r="D287" s="241" t="str">
        <f>IF(C287="","",(COUNTIF($C$3:C287,C287)+100))</f>
        <v/>
      </c>
      <c r="E287" s="310" t="str">
        <f>IF(C287="","",INDEX('様式A-2'!$E$9:$E$4934,MATCH(C287,'様式A-2'!$B$9:$B$434,0)))</f>
        <v/>
      </c>
      <c r="F287" s="310"/>
      <c r="G287" s="241"/>
      <c r="H287" s="241"/>
      <c r="I287" s="241"/>
      <c r="J287" s="311"/>
      <c r="K287" s="241"/>
      <c r="L287" s="241"/>
      <c r="M287" s="241"/>
      <c r="N287" s="241"/>
      <c r="O287" s="241"/>
      <c r="P287" s="242"/>
    </row>
    <row r="288" spans="1:16" ht="20.100000000000001" customHeight="1" x14ac:dyDescent="0.15">
      <c r="A288" s="257">
        <f>IF(A287="",ROW()-2-COUNTBLANK($A$3:$A287),A287+1)</f>
        <v>286</v>
      </c>
      <c r="B288" s="258">
        <f>IF(A288="","",IF(B287="",ROW()-2-COUNTBLANK($B$3:$B287),B287+1))</f>
        <v>286</v>
      </c>
      <c r="C288" s="241"/>
      <c r="D288" s="241" t="str">
        <f>IF(C288="","",(COUNTIF($C$3:C288,C288)+100))</f>
        <v/>
      </c>
      <c r="E288" s="310" t="str">
        <f>IF(C288="","",INDEX('様式A-2'!$E$9:$E$4934,MATCH(C288,'様式A-2'!$B$9:$B$434,0)))</f>
        <v/>
      </c>
      <c r="F288" s="310"/>
      <c r="G288" s="241"/>
      <c r="H288" s="241"/>
      <c r="I288" s="241"/>
      <c r="J288" s="311"/>
      <c r="K288" s="241"/>
      <c r="L288" s="241"/>
      <c r="M288" s="241"/>
      <c r="N288" s="241"/>
      <c r="O288" s="241"/>
      <c r="P288" s="242"/>
    </row>
    <row r="289" spans="1:16" ht="20.100000000000001" customHeight="1" x14ac:dyDescent="0.15">
      <c r="A289" s="257">
        <f>IF(A288="",ROW()-2-COUNTBLANK($A$3:$A288),A288+1)</f>
        <v>287</v>
      </c>
      <c r="B289" s="258">
        <f>IF(A289="","",IF(B288="",ROW()-2-COUNTBLANK($B$3:$B288),B288+1))</f>
        <v>287</v>
      </c>
      <c r="C289" s="241"/>
      <c r="D289" s="241" t="str">
        <f>IF(C289="","",(COUNTIF($C$3:C289,C289)+100))</f>
        <v/>
      </c>
      <c r="E289" s="310" t="str">
        <f>IF(C289="","",INDEX('様式A-2'!$E$9:$E$4934,MATCH(C289,'様式A-2'!$B$9:$B$434,0)))</f>
        <v/>
      </c>
      <c r="F289" s="310"/>
      <c r="G289" s="241"/>
      <c r="H289" s="241"/>
      <c r="I289" s="241"/>
      <c r="J289" s="311"/>
      <c r="K289" s="241"/>
      <c r="L289" s="241"/>
      <c r="M289" s="241"/>
      <c r="N289" s="241"/>
      <c r="O289" s="241"/>
      <c r="P289" s="242"/>
    </row>
    <row r="290" spans="1:16" ht="20.100000000000001" customHeight="1" x14ac:dyDescent="0.15">
      <c r="A290" s="257">
        <f>IF(A289="",ROW()-2-COUNTBLANK($A$3:$A289),A289+1)</f>
        <v>288</v>
      </c>
      <c r="B290" s="258">
        <f>IF(A290="","",IF(B289="",ROW()-2-COUNTBLANK($B$3:$B289),B289+1))</f>
        <v>288</v>
      </c>
      <c r="C290" s="241"/>
      <c r="D290" s="241" t="str">
        <f>IF(C290="","",(COUNTIF($C$3:C290,C290)+100))</f>
        <v/>
      </c>
      <c r="E290" s="310" t="str">
        <f>IF(C290="","",INDEX('様式A-2'!$E$9:$E$4934,MATCH(C290,'様式A-2'!$B$9:$B$434,0)))</f>
        <v/>
      </c>
      <c r="F290" s="310"/>
      <c r="G290" s="241"/>
      <c r="H290" s="241"/>
      <c r="I290" s="241"/>
      <c r="J290" s="311"/>
      <c r="K290" s="241"/>
      <c r="L290" s="241"/>
      <c r="M290" s="241"/>
      <c r="N290" s="241"/>
      <c r="O290" s="241"/>
      <c r="P290" s="242"/>
    </row>
    <row r="291" spans="1:16" ht="20.100000000000001" customHeight="1" x14ac:dyDescent="0.15">
      <c r="A291" s="257">
        <f>IF(A290="",ROW()-2-COUNTBLANK($A$3:$A290),A290+1)</f>
        <v>289</v>
      </c>
      <c r="B291" s="258">
        <f>IF(A291="","",IF(B290="",ROW()-2-COUNTBLANK($B$3:$B290),B290+1))</f>
        <v>289</v>
      </c>
      <c r="C291" s="241"/>
      <c r="D291" s="241" t="str">
        <f>IF(C291="","",(COUNTIF($C$3:C291,C291)+100))</f>
        <v/>
      </c>
      <c r="E291" s="310" t="str">
        <f>IF(C291="","",INDEX('様式A-2'!$E$9:$E$4934,MATCH(C291,'様式A-2'!$B$9:$B$434,0)))</f>
        <v/>
      </c>
      <c r="F291" s="310"/>
      <c r="G291" s="241"/>
      <c r="H291" s="241"/>
      <c r="I291" s="241"/>
      <c r="J291" s="311"/>
      <c r="K291" s="241"/>
      <c r="L291" s="241"/>
      <c r="M291" s="241"/>
      <c r="N291" s="241"/>
      <c r="O291" s="241"/>
      <c r="P291" s="242"/>
    </row>
    <row r="292" spans="1:16" ht="20.100000000000001" customHeight="1" x14ac:dyDescent="0.15">
      <c r="A292" s="257">
        <f>IF(A291="",ROW()-2-COUNTBLANK($A$3:$A291),A291+1)</f>
        <v>290</v>
      </c>
      <c r="B292" s="258">
        <f>IF(A292="","",IF(B291="",ROW()-2-COUNTBLANK($B$3:$B291),B291+1))</f>
        <v>290</v>
      </c>
      <c r="C292" s="241"/>
      <c r="D292" s="241" t="str">
        <f>IF(C292="","",(COUNTIF($C$3:C292,C292)+100))</f>
        <v/>
      </c>
      <c r="E292" s="310" t="str">
        <f>IF(C292="","",INDEX('様式A-2'!$E$9:$E$4934,MATCH(C292,'様式A-2'!$B$9:$B$434,0)))</f>
        <v/>
      </c>
      <c r="F292" s="310"/>
      <c r="G292" s="241"/>
      <c r="H292" s="241"/>
      <c r="I292" s="241"/>
      <c r="J292" s="311"/>
      <c r="K292" s="241"/>
      <c r="L292" s="241"/>
      <c r="M292" s="241"/>
      <c r="N292" s="241"/>
      <c r="O292" s="241"/>
      <c r="P292" s="242"/>
    </row>
    <row r="293" spans="1:16" ht="20.100000000000001" customHeight="1" x14ac:dyDescent="0.15">
      <c r="A293" s="257">
        <f>IF(A292="",ROW()-2-COUNTBLANK($A$3:$A292),A292+1)</f>
        <v>291</v>
      </c>
      <c r="B293" s="258">
        <f>IF(A293="","",IF(B292="",ROW()-2-COUNTBLANK($B$3:$B292),B292+1))</f>
        <v>291</v>
      </c>
      <c r="C293" s="241"/>
      <c r="D293" s="241" t="str">
        <f>IF(C293="","",(COUNTIF($C$3:C293,C293)+100))</f>
        <v/>
      </c>
      <c r="E293" s="310" t="str">
        <f>IF(C293="","",INDEX('様式A-2'!$E$9:$E$4934,MATCH(C293,'様式A-2'!$B$9:$B$434,0)))</f>
        <v/>
      </c>
      <c r="F293" s="310"/>
      <c r="G293" s="241"/>
      <c r="H293" s="241"/>
      <c r="I293" s="241"/>
      <c r="J293" s="311"/>
      <c r="K293" s="241"/>
      <c r="L293" s="241"/>
      <c r="M293" s="241"/>
      <c r="N293" s="241"/>
      <c r="O293" s="241"/>
      <c r="P293" s="242"/>
    </row>
    <row r="294" spans="1:16" ht="20.100000000000001" customHeight="1" x14ac:dyDescent="0.15">
      <c r="A294" s="257">
        <f>IF(A293="",ROW()-2-COUNTBLANK($A$3:$A293),A293+1)</f>
        <v>292</v>
      </c>
      <c r="B294" s="258">
        <f>IF(A294="","",IF(B293="",ROW()-2-COUNTBLANK($B$3:$B293),B293+1))</f>
        <v>292</v>
      </c>
      <c r="C294" s="241"/>
      <c r="D294" s="241" t="str">
        <f>IF(C294="","",(COUNTIF($C$3:C294,C294)+100))</f>
        <v/>
      </c>
      <c r="E294" s="310" t="str">
        <f>IF(C294="","",INDEX('様式A-2'!$E$9:$E$4934,MATCH(C294,'様式A-2'!$B$9:$B$434,0)))</f>
        <v/>
      </c>
      <c r="F294" s="310"/>
      <c r="G294" s="241"/>
      <c r="H294" s="241"/>
      <c r="I294" s="241"/>
      <c r="J294" s="311"/>
      <c r="K294" s="241"/>
      <c r="L294" s="241"/>
      <c r="M294" s="241"/>
      <c r="N294" s="241"/>
      <c r="O294" s="241"/>
      <c r="P294" s="242"/>
    </row>
    <row r="295" spans="1:16" ht="20.100000000000001" customHeight="1" x14ac:dyDescent="0.15">
      <c r="A295" s="257">
        <f>IF(A294="",ROW()-2-COUNTBLANK($A$3:$A294),A294+1)</f>
        <v>293</v>
      </c>
      <c r="B295" s="258">
        <f>IF(A295="","",IF(B294="",ROW()-2-COUNTBLANK($B$3:$B294),B294+1))</f>
        <v>293</v>
      </c>
      <c r="C295" s="241"/>
      <c r="D295" s="241" t="str">
        <f>IF(C295="","",(COUNTIF($C$3:C295,C295)+100))</f>
        <v/>
      </c>
      <c r="E295" s="310" t="str">
        <f>IF(C295="","",INDEX('様式A-2'!$E$9:$E$4934,MATCH(C295,'様式A-2'!$B$9:$B$434,0)))</f>
        <v/>
      </c>
      <c r="F295" s="310"/>
      <c r="G295" s="241"/>
      <c r="H295" s="241"/>
      <c r="I295" s="241"/>
      <c r="J295" s="311"/>
      <c r="K295" s="241"/>
      <c r="L295" s="241"/>
      <c r="M295" s="241"/>
      <c r="N295" s="241"/>
      <c r="O295" s="241"/>
      <c r="P295" s="242"/>
    </row>
    <row r="296" spans="1:16" ht="20.100000000000001" customHeight="1" x14ac:dyDescent="0.15">
      <c r="A296" s="257">
        <f>IF(A295="",ROW()-2-COUNTBLANK($A$3:$A295),A295+1)</f>
        <v>294</v>
      </c>
      <c r="B296" s="258">
        <f>IF(A296="","",IF(B295="",ROW()-2-COUNTBLANK($B$3:$B295),B295+1))</f>
        <v>294</v>
      </c>
      <c r="C296" s="241"/>
      <c r="D296" s="241" t="str">
        <f>IF(C296="","",(COUNTIF($C$3:C296,C296)+100))</f>
        <v/>
      </c>
      <c r="E296" s="310" t="str">
        <f>IF(C296="","",INDEX('様式A-2'!$E$9:$E$4934,MATCH(C296,'様式A-2'!$B$9:$B$434,0)))</f>
        <v/>
      </c>
      <c r="F296" s="310"/>
      <c r="G296" s="241"/>
      <c r="H296" s="241"/>
      <c r="I296" s="241"/>
      <c r="J296" s="311"/>
      <c r="K296" s="241"/>
      <c r="L296" s="241"/>
      <c r="M296" s="241"/>
      <c r="N296" s="241"/>
      <c r="O296" s="241"/>
      <c r="P296" s="242"/>
    </row>
    <row r="297" spans="1:16" ht="20.100000000000001" customHeight="1" x14ac:dyDescent="0.15">
      <c r="A297" s="257">
        <f>IF(A296="",ROW()-2-COUNTBLANK($A$3:$A296),A296+1)</f>
        <v>295</v>
      </c>
      <c r="B297" s="258">
        <f>IF(A297="","",IF(B296="",ROW()-2-COUNTBLANK($B$3:$B296),B296+1))</f>
        <v>295</v>
      </c>
      <c r="C297" s="241"/>
      <c r="D297" s="241" t="str">
        <f>IF(C297="","",(COUNTIF($C$3:C297,C297)+100))</f>
        <v/>
      </c>
      <c r="E297" s="310" t="str">
        <f>IF(C297="","",INDEX('様式A-2'!$E$9:$E$4934,MATCH(C297,'様式A-2'!$B$9:$B$434,0)))</f>
        <v/>
      </c>
      <c r="F297" s="310"/>
      <c r="G297" s="241"/>
      <c r="H297" s="241"/>
      <c r="I297" s="241"/>
      <c r="J297" s="311"/>
      <c r="K297" s="241"/>
      <c r="L297" s="241"/>
      <c r="M297" s="241"/>
      <c r="N297" s="241"/>
      <c r="O297" s="241"/>
      <c r="P297" s="242"/>
    </row>
    <row r="298" spans="1:16" ht="20.100000000000001" customHeight="1" x14ac:dyDescent="0.15">
      <c r="A298" s="257">
        <f>IF(A297="",ROW()-2-COUNTBLANK($A$3:$A297),A297+1)</f>
        <v>296</v>
      </c>
      <c r="B298" s="258">
        <f>IF(A298="","",IF(B297="",ROW()-2-COUNTBLANK($B$3:$B297),B297+1))</f>
        <v>296</v>
      </c>
      <c r="C298" s="241"/>
      <c r="D298" s="241" t="str">
        <f>IF(C298="","",(COUNTIF($C$3:C298,C298)+100))</f>
        <v/>
      </c>
      <c r="E298" s="310" t="str">
        <f>IF(C298="","",INDEX('様式A-2'!$E$9:$E$4934,MATCH(C298,'様式A-2'!$B$9:$B$434,0)))</f>
        <v/>
      </c>
      <c r="F298" s="310"/>
      <c r="G298" s="241"/>
      <c r="H298" s="241"/>
      <c r="I298" s="241"/>
      <c r="J298" s="311"/>
      <c r="K298" s="241"/>
      <c r="L298" s="241"/>
      <c r="M298" s="241"/>
      <c r="N298" s="241"/>
      <c r="O298" s="241"/>
      <c r="P298" s="242"/>
    </row>
    <row r="299" spans="1:16" ht="20.100000000000001" customHeight="1" x14ac:dyDescent="0.15">
      <c r="A299" s="257">
        <f>IF(A298="",ROW()-2-COUNTBLANK($A$3:$A298),A298+1)</f>
        <v>297</v>
      </c>
      <c r="B299" s="258">
        <f>IF(A299="","",IF(B298="",ROW()-2-COUNTBLANK($B$3:$B298),B298+1))</f>
        <v>297</v>
      </c>
      <c r="C299" s="241"/>
      <c r="D299" s="241" t="str">
        <f>IF(C299="","",(COUNTIF($C$3:C299,C299)+100))</f>
        <v/>
      </c>
      <c r="E299" s="310" t="str">
        <f>IF(C299="","",INDEX('様式A-2'!$E$9:$E$4934,MATCH(C299,'様式A-2'!$B$9:$B$434,0)))</f>
        <v/>
      </c>
      <c r="F299" s="310"/>
      <c r="G299" s="241"/>
      <c r="H299" s="241"/>
      <c r="I299" s="241"/>
      <c r="J299" s="311"/>
      <c r="K299" s="241"/>
      <c r="L299" s="241"/>
      <c r="M299" s="241"/>
      <c r="N299" s="241"/>
      <c r="O299" s="241"/>
      <c r="P299" s="242"/>
    </row>
    <row r="300" spans="1:16" ht="20.100000000000001" customHeight="1" x14ac:dyDescent="0.15">
      <c r="A300" s="257">
        <f>IF(A299="",ROW()-2-COUNTBLANK($A$3:$A299),A299+1)</f>
        <v>298</v>
      </c>
      <c r="B300" s="258">
        <f>IF(A300="","",IF(B299="",ROW()-2-COUNTBLANK($B$3:$B299),B299+1))</f>
        <v>298</v>
      </c>
      <c r="C300" s="241"/>
      <c r="D300" s="241" t="str">
        <f>IF(C300="","",(COUNTIF($C$3:C300,C300)+100))</f>
        <v/>
      </c>
      <c r="E300" s="310" t="str">
        <f>IF(C300="","",INDEX('様式A-2'!$E$9:$E$4934,MATCH(C300,'様式A-2'!$B$9:$B$434,0)))</f>
        <v/>
      </c>
      <c r="F300" s="310"/>
      <c r="G300" s="241"/>
      <c r="H300" s="241"/>
      <c r="I300" s="241"/>
      <c r="J300" s="311"/>
      <c r="K300" s="241"/>
      <c r="L300" s="241"/>
      <c r="M300" s="241"/>
      <c r="N300" s="241"/>
      <c r="O300" s="241"/>
      <c r="P300" s="242"/>
    </row>
    <row r="301" spans="1:16" ht="20.100000000000001" customHeight="1" x14ac:dyDescent="0.15">
      <c r="A301" s="257">
        <f>IF(A300="",ROW()-2-COUNTBLANK($A$3:$A300),A300+1)</f>
        <v>299</v>
      </c>
      <c r="B301" s="258">
        <f>IF(A301="","",IF(B300="",ROW()-2-COUNTBLANK($B$3:$B300),B300+1))</f>
        <v>299</v>
      </c>
      <c r="C301" s="241"/>
      <c r="D301" s="241" t="str">
        <f>IF(C301="","",(COUNTIF($C$3:C301,C301)+100))</f>
        <v/>
      </c>
      <c r="E301" s="310" t="str">
        <f>IF(C301="","",INDEX('様式A-2'!$E$9:$E$4934,MATCH(C301,'様式A-2'!$B$9:$B$434,0)))</f>
        <v/>
      </c>
      <c r="F301" s="310"/>
      <c r="G301" s="241"/>
      <c r="H301" s="241"/>
      <c r="I301" s="241"/>
      <c r="J301" s="311"/>
      <c r="K301" s="241"/>
      <c r="L301" s="241"/>
      <c r="M301" s="241"/>
      <c r="N301" s="241"/>
      <c r="O301" s="241"/>
      <c r="P301" s="242"/>
    </row>
    <row r="302" spans="1:16" ht="20.100000000000001" customHeight="1" x14ac:dyDescent="0.15">
      <c r="A302" s="257">
        <f>IF(A301="",ROW()-2-COUNTBLANK($A$3:$A301),A301+1)</f>
        <v>300</v>
      </c>
      <c r="B302" s="258">
        <f>IF(A302="","",IF(B301="",ROW()-2-COUNTBLANK($B$3:$B301),B301+1))</f>
        <v>300</v>
      </c>
      <c r="C302" s="241"/>
      <c r="D302" s="241" t="str">
        <f>IF(C302="","",(COUNTIF($C$3:C302,C302)+100))</f>
        <v/>
      </c>
      <c r="E302" s="310" t="str">
        <f>IF(C302="","",INDEX('様式A-2'!$E$9:$E$4934,MATCH(C302,'様式A-2'!$B$9:$B$434,0)))</f>
        <v/>
      </c>
      <c r="F302" s="310"/>
      <c r="G302" s="241"/>
      <c r="H302" s="241"/>
      <c r="I302" s="241"/>
      <c r="J302" s="311"/>
      <c r="K302" s="241"/>
      <c r="L302" s="241"/>
      <c r="M302" s="241"/>
      <c r="N302" s="241"/>
      <c r="O302" s="241"/>
      <c r="P302" s="242"/>
    </row>
    <row r="303" spans="1:16" ht="20.100000000000001" customHeight="1" x14ac:dyDescent="0.15">
      <c r="A303" s="257">
        <f>IF(A302="",ROW()-2-COUNTBLANK($A$3:$A302),A302+1)</f>
        <v>301</v>
      </c>
      <c r="B303" s="258">
        <f>IF(A303="","",IF(B302="",ROW()-2-COUNTBLANK($B$3:$B302),B302+1))</f>
        <v>301</v>
      </c>
      <c r="C303" s="241"/>
      <c r="D303" s="241" t="str">
        <f>IF(C303="","",(COUNTIF($C$3:C303,C303)+100))</f>
        <v/>
      </c>
      <c r="E303" s="310" t="str">
        <f>IF(C303="","",INDEX('様式A-2'!$E$9:$E$4934,MATCH(C303,'様式A-2'!$B$9:$B$434,0)))</f>
        <v/>
      </c>
      <c r="F303" s="310"/>
      <c r="G303" s="241"/>
      <c r="H303" s="241"/>
      <c r="I303" s="241"/>
      <c r="J303" s="311"/>
      <c r="K303" s="241"/>
      <c r="L303" s="241"/>
      <c r="M303" s="241"/>
      <c r="N303" s="241"/>
      <c r="O303" s="241"/>
      <c r="P303" s="242"/>
    </row>
    <row r="304" spans="1:16" ht="20.100000000000001" customHeight="1" x14ac:dyDescent="0.15">
      <c r="A304" s="257">
        <f>IF(A303="",ROW()-2-COUNTBLANK($A$3:$A303),A303+1)</f>
        <v>302</v>
      </c>
      <c r="B304" s="258">
        <f>IF(A304="","",IF(B303="",ROW()-2-COUNTBLANK($B$3:$B303),B303+1))</f>
        <v>302</v>
      </c>
      <c r="C304" s="241"/>
      <c r="D304" s="241" t="str">
        <f>IF(C304="","",(COUNTIF($C$3:C304,C304)+100))</f>
        <v/>
      </c>
      <c r="E304" s="310" t="str">
        <f>IF(C304="","",INDEX('様式A-2'!$E$9:$E$4934,MATCH(C304,'様式A-2'!$B$9:$B$434,0)))</f>
        <v/>
      </c>
      <c r="F304" s="310"/>
      <c r="G304" s="241"/>
      <c r="H304" s="241"/>
      <c r="I304" s="241"/>
      <c r="J304" s="311"/>
      <c r="K304" s="241"/>
      <c r="L304" s="241"/>
      <c r="M304" s="241"/>
      <c r="N304" s="241"/>
      <c r="O304" s="241"/>
      <c r="P304" s="242"/>
    </row>
    <row r="305" spans="1:16" ht="20.100000000000001" customHeight="1" x14ac:dyDescent="0.15">
      <c r="A305" s="257">
        <f>IF(A304="",ROW()-2-COUNTBLANK($A$3:$A304),A304+1)</f>
        <v>303</v>
      </c>
      <c r="B305" s="258">
        <f>IF(A305="","",IF(B304="",ROW()-2-COUNTBLANK($B$3:$B304),B304+1))</f>
        <v>303</v>
      </c>
      <c r="C305" s="241"/>
      <c r="D305" s="241" t="str">
        <f>IF(C305="","",(COUNTIF($C$3:C305,C305)+100))</f>
        <v/>
      </c>
      <c r="E305" s="310" t="str">
        <f>IF(C305="","",INDEX('様式A-2'!$E$9:$E$4934,MATCH(C305,'様式A-2'!$B$9:$B$434,0)))</f>
        <v/>
      </c>
      <c r="F305" s="310"/>
      <c r="G305" s="241"/>
      <c r="H305" s="241"/>
      <c r="I305" s="241"/>
      <c r="J305" s="311"/>
      <c r="K305" s="241"/>
      <c r="L305" s="241"/>
      <c r="M305" s="241"/>
      <c r="N305" s="241"/>
      <c r="O305" s="241"/>
      <c r="P305" s="242"/>
    </row>
    <row r="306" spans="1:16" ht="20.100000000000001" customHeight="1" x14ac:dyDescent="0.15">
      <c r="A306" s="257">
        <f>IF(A305="",ROW()-2-COUNTBLANK($A$3:$A305),A305+1)</f>
        <v>304</v>
      </c>
      <c r="B306" s="258">
        <f>IF(A306="","",IF(B305="",ROW()-2-COUNTBLANK($B$3:$B305),B305+1))</f>
        <v>304</v>
      </c>
      <c r="C306" s="241"/>
      <c r="D306" s="241" t="str">
        <f>IF(C306="","",(COUNTIF($C$3:C306,C306)+100))</f>
        <v/>
      </c>
      <c r="E306" s="310" t="str">
        <f>IF(C306="","",INDEX('様式A-2'!$E$9:$E$4934,MATCH(C306,'様式A-2'!$B$9:$B$434,0)))</f>
        <v/>
      </c>
      <c r="F306" s="310"/>
      <c r="G306" s="241"/>
      <c r="H306" s="241"/>
      <c r="I306" s="241"/>
      <c r="J306" s="311"/>
      <c r="K306" s="241"/>
      <c r="L306" s="241"/>
      <c r="M306" s="241"/>
      <c r="N306" s="241"/>
      <c r="O306" s="241"/>
      <c r="P306" s="242"/>
    </row>
    <row r="307" spans="1:16" ht="20.100000000000001" customHeight="1" x14ac:dyDescent="0.15">
      <c r="A307" s="257">
        <f>IF(A306="",ROW()-2-COUNTBLANK($A$3:$A306),A306+1)</f>
        <v>305</v>
      </c>
      <c r="B307" s="258">
        <f>IF(A307="","",IF(B306="",ROW()-2-COUNTBLANK($B$3:$B306),B306+1))</f>
        <v>305</v>
      </c>
      <c r="C307" s="241"/>
      <c r="D307" s="241" t="str">
        <f>IF(C307="","",(COUNTIF($C$3:C307,C307)+100))</f>
        <v/>
      </c>
      <c r="E307" s="310" t="str">
        <f>IF(C307="","",INDEX('様式A-2'!$E$9:$E$4934,MATCH(C307,'様式A-2'!$B$9:$B$434,0)))</f>
        <v/>
      </c>
      <c r="F307" s="310"/>
      <c r="G307" s="241"/>
      <c r="H307" s="241"/>
      <c r="I307" s="241"/>
      <c r="J307" s="311"/>
      <c r="K307" s="241"/>
      <c r="L307" s="241"/>
      <c r="M307" s="241"/>
      <c r="N307" s="241"/>
      <c r="O307" s="241"/>
      <c r="P307" s="242"/>
    </row>
    <row r="308" spans="1:16" ht="20.100000000000001" customHeight="1" x14ac:dyDescent="0.15">
      <c r="A308" s="257">
        <f>IF(A307="",ROW()-2-COUNTBLANK($A$3:$A307),A307+1)</f>
        <v>306</v>
      </c>
      <c r="B308" s="258">
        <f>IF(A308="","",IF(B307="",ROW()-2-COUNTBLANK($B$3:$B307),B307+1))</f>
        <v>306</v>
      </c>
      <c r="C308" s="241"/>
      <c r="D308" s="241" t="str">
        <f>IF(C308="","",(COUNTIF($C$3:C308,C308)+100))</f>
        <v/>
      </c>
      <c r="E308" s="310" t="str">
        <f>IF(C308="","",INDEX('様式A-2'!$E$9:$E$4934,MATCH(C308,'様式A-2'!$B$9:$B$434,0)))</f>
        <v/>
      </c>
      <c r="F308" s="310"/>
      <c r="G308" s="241"/>
      <c r="H308" s="241"/>
      <c r="I308" s="241"/>
      <c r="J308" s="311"/>
      <c r="K308" s="241"/>
      <c r="L308" s="241"/>
      <c r="M308" s="241"/>
      <c r="N308" s="241"/>
      <c r="O308" s="241"/>
      <c r="P308" s="242"/>
    </row>
    <row r="309" spans="1:16" ht="20.100000000000001" customHeight="1" x14ac:dyDescent="0.15">
      <c r="A309" s="257">
        <f>IF(A308="",ROW()-2-COUNTBLANK($A$3:$A308),A308+1)</f>
        <v>307</v>
      </c>
      <c r="B309" s="258">
        <f>IF(A309="","",IF(B308="",ROW()-2-COUNTBLANK($B$3:$B308),B308+1))</f>
        <v>307</v>
      </c>
      <c r="C309" s="241"/>
      <c r="D309" s="241" t="str">
        <f>IF(C309="","",(COUNTIF($C$3:C309,C309)+100))</f>
        <v/>
      </c>
      <c r="E309" s="310" t="str">
        <f>IF(C309="","",INDEX('様式A-2'!$E$9:$E$4934,MATCH(C309,'様式A-2'!$B$9:$B$434,0)))</f>
        <v/>
      </c>
      <c r="F309" s="310"/>
      <c r="G309" s="241"/>
      <c r="H309" s="241"/>
      <c r="I309" s="241"/>
      <c r="J309" s="311"/>
      <c r="K309" s="241"/>
      <c r="L309" s="241"/>
      <c r="M309" s="241"/>
      <c r="N309" s="241"/>
      <c r="O309" s="241"/>
      <c r="P309" s="242"/>
    </row>
    <row r="310" spans="1:16" ht="20.100000000000001" customHeight="1" x14ac:dyDescent="0.15">
      <c r="A310" s="257">
        <f>IF(A309="",ROW()-2-COUNTBLANK($A$3:$A309),A309+1)</f>
        <v>308</v>
      </c>
      <c r="B310" s="258">
        <f>IF(A310="","",IF(B309="",ROW()-2-COUNTBLANK($B$3:$B309),B309+1))</f>
        <v>308</v>
      </c>
      <c r="C310" s="241"/>
      <c r="D310" s="241" t="str">
        <f>IF(C310="","",(COUNTIF($C$3:C310,C310)+100))</f>
        <v/>
      </c>
      <c r="E310" s="310" t="str">
        <f>IF(C310="","",INDEX('様式A-2'!$E$9:$E$4934,MATCH(C310,'様式A-2'!$B$9:$B$434,0)))</f>
        <v/>
      </c>
      <c r="F310" s="310"/>
      <c r="G310" s="241"/>
      <c r="H310" s="241"/>
      <c r="I310" s="241"/>
      <c r="J310" s="311"/>
      <c r="K310" s="241"/>
      <c r="L310" s="241"/>
      <c r="M310" s="241"/>
      <c r="N310" s="241"/>
      <c r="O310" s="241"/>
      <c r="P310" s="242"/>
    </row>
    <row r="311" spans="1:16" ht="20.100000000000001" customHeight="1" x14ac:dyDescent="0.15">
      <c r="A311" s="257">
        <f>IF(A310="",ROW()-2-COUNTBLANK($A$3:$A310),A310+1)</f>
        <v>309</v>
      </c>
      <c r="B311" s="258">
        <f>IF(A311="","",IF(B310="",ROW()-2-COUNTBLANK($B$3:$B310),B310+1))</f>
        <v>309</v>
      </c>
      <c r="C311" s="241"/>
      <c r="D311" s="241" t="str">
        <f>IF(C311="","",(COUNTIF($C$3:C311,C311)+100))</f>
        <v/>
      </c>
      <c r="E311" s="310" t="str">
        <f>IF(C311="","",INDEX('様式A-2'!$E$9:$E$4934,MATCH(C311,'様式A-2'!$B$9:$B$434,0)))</f>
        <v/>
      </c>
      <c r="F311" s="310"/>
      <c r="G311" s="241"/>
      <c r="H311" s="241"/>
      <c r="I311" s="241"/>
      <c r="J311" s="311"/>
      <c r="K311" s="241"/>
      <c r="L311" s="241"/>
      <c r="M311" s="241"/>
      <c r="N311" s="241"/>
      <c r="O311" s="241"/>
      <c r="P311" s="242"/>
    </row>
    <row r="312" spans="1:16" ht="20.100000000000001" customHeight="1" x14ac:dyDescent="0.15">
      <c r="A312" s="257">
        <f>IF(A311="",ROW()-2-COUNTBLANK($A$3:$A311),A311+1)</f>
        <v>310</v>
      </c>
      <c r="B312" s="258">
        <f>IF(A312="","",IF(B311="",ROW()-2-COUNTBLANK($B$3:$B311),B311+1))</f>
        <v>310</v>
      </c>
      <c r="C312" s="241"/>
      <c r="D312" s="241" t="str">
        <f>IF(C312="","",(COUNTIF($C$3:C312,C312)+100))</f>
        <v/>
      </c>
      <c r="E312" s="310" t="str">
        <f>IF(C312="","",INDEX('様式A-2'!$E$9:$E$4934,MATCH(C312,'様式A-2'!$B$9:$B$434,0)))</f>
        <v/>
      </c>
      <c r="F312" s="310"/>
      <c r="G312" s="241"/>
      <c r="H312" s="241"/>
      <c r="I312" s="241"/>
      <c r="J312" s="311"/>
      <c r="K312" s="241"/>
      <c r="L312" s="241"/>
      <c r="M312" s="241"/>
      <c r="N312" s="241"/>
      <c r="O312" s="241"/>
      <c r="P312" s="242"/>
    </row>
    <row r="313" spans="1:16" ht="20.100000000000001" customHeight="1" x14ac:dyDescent="0.15">
      <c r="A313" s="257">
        <f>IF(A312="",ROW()-2-COUNTBLANK($A$3:$A312),A312+1)</f>
        <v>311</v>
      </c>
      <c r="B313" s="258">
        <f>IF(A313="","",IF(B312="",ROW()-2-COUNTBLANK($B$3:$B312),B312+1))</f>
        <v>311</v>
      </c>
      <c r="C313" s="241"/>
      <c r="D313" s="241" t="str">
        <f>IF(C313="","",(COUNTIF($C$3:C313,C313)+100))</f>
        <v/>
      </c>
      <c r="E313" s="310" t="str">
        <f>IF(C313="","",INDEX('様式A-2'!$E$9:$E$4934,MATCH(C313,'様式A-2'!$B$9:$B$434,0)))</f>
        <v/>
      </c>
      <c r="F313" s="310"/>
      <c r="G313" s="241"/>
      <c r="H313" s="241"/>
      <c r="I313" s="241"/>
      <c r="J313" s="311"/>
      <c r="K313" s="241"/>
      <c r="L313" s="241"/>
      <c r="M313" s="241"/>
      <c r="N313" s="241"/>
      <c r="O313" s="241"/>
      <c r="P313" s="242"/>
    </row>
    <row r="314" spans="1:16" ht="20.100000000000001" customHeight="1" x14ac:dyDescent="0.15">
      <c r="A314" s="257">
        <f>IF(A313="",ROW()-2-COUNTBLANK($A$3:$A313),A313+1)</f>
        <v>312</v>
      </c>
      <c r="B314" s="258">
        <f>IF(A314="","",IF(B313="",ROW()-2-COUNTBLANK($B$3:$B313),B313+1))</f>
        <v>312</v>
      </c>
      <c r="C314" s="241"/>
      <c r="D314" s="241" t="str">
        <f>IF(C314="","",(COUNTIF($C$3:C314,C314)+100))</f>
        <v/>
      </c>
      <c r="E314" s="310" t="str">
        <f>IF(C314="","",INDEX('様式A-2'!$E$9:$E$4934,MATCH(C314,'様式A-2'!$B$9:$B$434,0)))</f>
        <v/>
      </c>
      <c r="F314" s="310"/>
      <c r="G314" s="241"/>
      <c r="H314" s="241"/>
      <c r="I314" s="241"/>
      <c r="J314" s="311"/>
      <c r="K314" s="241"/>
      <c r="L314" s="241"/>
      <c r="M314" s="241"/>
      <c r="N314" s="241"/>
      <c r="O314" s="241"/>
      <c r="P314" s="242"/>
    </row>
    <row r="315" spans="1:16" ht="20.100000000000001" customHeight="1" x14ac:dyDescent="0.15">
      <c r="A315" s="257">
        <f>IF(A314="",ROW()-2-COUNTBLANK($A$3:$A314),A314+1)</f>
        <v>313</v>
      </c>
      <c r="B315" s="258">
        <f>IF(A315="","",IF(B314="",ROW()-2-COUNTBLANK($B$3:$B314),B314+1))</f>
        <v>313</v>
      </c>
      <c r="C315" s="241"/>
      <c r="D315" s="241" t="str">
        <f>IF(C315="","",(COUNTIF($C$3:C315,C315)+100))</f>
        <v/>
      </c>
      <c r="E315" s="310" t="str">
        <f>IF(C315="","",INDEX('様式A-2'!$E$9:$E$4934,MATCH(C315,'様式A-2'!$B$9:$B$434,0)))</f>
        <v/>
      </c>
      <c r="F315" s="310"/>
      <c r="G315" s="241"/>
      <c r="H315" s="241"/>
      <c r="I315" s="241"/>
      <c r="J315" s="311"/>
      <c r="K315" s="241"/>
      <c r="L315" s="241"/>
      <c r="M315" s="241"/>
      <c r="N315" s="241"/>
      <c r="O315" s="241"/>
      <c r="P315" s="242"/>
    </row>
    <row r="316" spans="1:16" ht="20.100000000000001" customHeight="1" x14ac:dyDescent="0.15">
      <c r="A316" s="257">
        <f>IF(A315="",ROW()-2-COUNTBLANK($A$3:$A315),A315+1)</f>
        <v>314</v>
      </c>
      <c r="B316" s="258">
        <f>IF(A316="","",IF(B315="",ROW()-2-COUNTBLANK($B$3:$B315),B315+1))</f>
        <v>314</v>
      </c>
      <c r="C316" s="241"/>
      <c r="D316" s="241" t="str">
        <f>IF(C316="","",(COUNTIF($C$3:C316,C316)+100))</f>
        <v/>
      </c>
      <c r="E316" s="310" t="str">
        <f>IF(C316="","",INDEX('様式A-2'!$E$9:$E$4934,MATCH(C316,'様式A-2'!$B$9:$B$434,0)))</f>
        <v/>
      </c>
      <c r="F316" s="310"/>
      <c r="G316" s="241"/>
      <c r="H316" s="241"/>
      <c r="I316" s="241"/>
      <c r="J316" s="311"/>
      <c r="K316" s="241"/>
      <c r="L316" s="241"/>
      <c r="M316" s="241"/>
      <c r="N316" s="241"/>
      <c r="O316" s="241"/>
      <c r="P316" s="242"/>
    </row>
    <row r="317" spans="1:16" ht="20.100000000000001" customHeight="1" x14ac:dyDescent="0.15">
      <c r="A317" s="257">
        <f>IF(A316="",ROW()-2-COUNTBLANK($A$3:$A316),A316+1)</f>
        <v>315</v>
      </c>
      <c r="B317" s="258">
        <f>IF(A317="","",IF(B316="",ROW()-2-COUNTBLANK($B$3:$B316),B316+1))</f>
        <v>315</v>
      </c>
      <c r="C317" s="241"/>
      <c r="D317" s="241" t="str">
        <f>IF(C317="","",(COUNTIF($C$3:C317,C317)+100))</f>
        <v/>
      </c>
      <c r="E317" s="310" t="str">
        <f>IF(C317="","",INDEX('様式A-2'!$E$9:$E$4934,MATCH(C317,'様式A-2'!$B$9:$B$434,0)))</f>
        <v/>
      </c>
      <c r="F317" s="310"/>
      <c r="G317" s="241"/>
      <c r="H317" s="241"/>
      <c r="I317" s="241"/>
      <c r="J317" s="311"/>
      <c r="K317" s="241"/>
      <c r="L317" s="241"/>
      <c r="M317" s="241"/>
      <c r="N317" s="241"/>
      <c r="O317" s="241"/>
      <c r="P317" s="242"/>
    </row>
    <row r="318" spans="1:16" ht="20.100000000000001" customHeight="1" x14ac:dyDescent="0.15">
      <c r="A318" s="257">
        <f>IF(A317="",ROW()-2-COUNTBLANK($A$3:$A317),A317+1)</f>
        <v>316</v>
      </c>
      <c r="B318" s="258">
        <f>IF(A318="","",IF(B317="",ROW()-2-COUNTBLANK($B$3:$B317),B317+1))</f>
        <v>316</v>
      </c>
      <c r="C318" s="241"/>
      <c r="D318" s="241" t="str">
        <f>IF(C318="","",(COUNTIF($C$3:C318,C318)+100))</f>
        <v/>
      </c>
      <c r="E318" s="310" t="str">
        <f>IF(C318="","",INDEX('様式A-2'!$E$9:$E$4934,MATCH(C318,'様式A-2'!$B$9:$B$434,0)))</f>
        <v/>
      </c>
      <c r="F318" s="310"/>
      <c r="G318" s="241"/>
      <c r="H318" s="241"/>
      <c r="I318" s="241"/>
      <c r="J318" s="311"/>
      <c r="K318" s="241"/>
      <c r="L318" s="241"/>
      <c r="M318" s="241"/>
      <c r="N318" s="241"/>
      <c r="O318" s="241"/>
      <c r="P318" s="242"/>
    </row>
    <row r="319" spans="1:16" ht="20.100000000000001" customHeight="1" x14ac:dyDescent="0.15">
      <c r="A319" s="257">
        <f>IF(A318="",ROW()-2-COUNTBLANK($A$3:$A318),A318+1)</f>
        <v>317</v>
      </c>
      <c r="B319" s="258">
        <f>IF(A319="","",IF(B318="",ROW()-2-COUNTBLANK($B$3:$B318),B318+1))</f>
        <v>317</v>
      </c>
      <c r="C319" s="241"/>
      <c r="D319" s="241" t="str">
        <f>IF(C319="","",(COUNTIF($C$3:C319,C319)+100))</f>
        <v/>
      </c>
      <c r="E319" s="310" t="str">
        <f>IF(C319="","",INDEX('様式A-2'!$E$9:$E$4934,MATCH(C319,'様式A-2'!$B$9:$B$434,0)))</f>
        <v/>
      </c>
      <c r="F319" s="310"/>
      <c r="G319" s="241"/>
      <c r="H319" s="241"/>
      <c r="I319" s="241"/>
      <c r="J319" s="311"/>
      <c r="K319" s="241"/>
      <c r="L319" s="241"/>
      <c r="M319" s="241"/>
      <c r="N319" s="241"/>
      <c r="O319" s="241"/>
      <c r="P319" s="242"/>
    </row>
    <row r="320" spans="1:16" ht="20.100000000000001" customHeight="1" x14ac:dyDescent="0.15">
      <c r="A320" s="257">
        <f>IF(A319="",ROW()-2-COUNTBLANK($A$3:$A319),A319+1)</f>
        <v>318</v>
      </c>
      <c r="B320" s="258">
        <f>IF(A320="","",IF(B319="",ROW()-2-COUNTBLANK($B$3:$B319),B319+1))</f>
        <v>318</v>
      </c>
      <c r="C320" s="241"/>
      <c r="D320" s="241" t="str">
        <f>IF(C320="","",(COUNTIF($C$3:C320,C320)+100))</f>
        <v/>
      </c>
      <c r="E320" s="310" t="str">
        <f>IF(C320="","",INDEX('様式A-2'!$E$9:$E$4934,MATCH(C320,'様式A-2'!$B$9:$B$434,0)))</f>
        <v/>
      </c>
      <c r="F320" s="310"/>
      <c r="G320" s="241"/>
      <c r="H320" s="241"/>
      <c r="I320" s="241"/>
      <c r="J320" s="311"/>
      <c r="K320" s="241"/>
      <c r="L320" s="241"/>
      <c r="M320" s="241"/>
      <c r="N320" s="241"/>
      <c r="O320" s="241"/>
      <c r="P320" s="242"/>
    </row>
    <row r="321" spans="1:16" ht="20.100000000000001" customHeight="1" x14ac:dyDescent="0.15">
      <c r="A321" s="257">
        <f>IF(A320="",ROW()-2-COUNTBLANK($A$3:$A320),A320+1)</f>
        <v>319</v>
      </c>
      <c r="B321" s="258">
        <f>IF(A321="","",IF(B320="",ROW()-2-COUNTBLANK($B$3:$B320),B320+1))</f>
        <v>319</v>
      </c>
      <c r="C321" s="241"/>
      <c r="D321" s="241" t="str">
        <f>IF(C321="","",(COUNTIF($C$3:C321,C321)+100))</f>
        <v/>
      </c>
      <c r="E321" s="310" t="str">
        <f>IF(C321="","",INDEX('様式A-2'!$E$9:$E$4934,MATCH(C321,'様式A-2'!$B$9:$B$434,0)))</f>
        <v/>
      </c>
      <c r="F321" s="310"/>
      <c r="G321" s="241"/>
      <c r="H321" s="241"/>
      <c r="I321" s="241"/>
      <c r="J321" s="311"/>
      <c r="K321" s="241"/>
      <c r="L321" s="241"/>
      <c r="M321" s="241"/>
      <c r="N321" s="241"/>
      <c r="O321" s="241"/>
      <c r="P321" s="242"/>
    </row>
    <row r="322" spans="1:16" ht="20.100000000000001" customHeight="1" x14ac:dyDescent="0.15">
      <c r="A322" s="257">
        <f>IF(A321="",ROW()-2-COUNTBLANK($A$3:$A321),A321+1)</f>
        <v>320</v>
      </c>
      <c r="B322" s="258">
        <f>IF(A322="","",IF(B321="",ROW()-2-COUNTBLANK($B$3:$B321),B321+1))</f>
        <v>320</v>
      </c>
      <c r="C322" s="241"/>
      <c r="D322" s="241" t="str">
        <f>IF(C322="","",(COUNTIF($C$3:C322,C322)+100))</f>
        <v/>
      </c>
      <c r="E322" s="310" t="str">
        <f>IF(C322="","",INDEX('様式A-2'!$E$9:$E$4934,MATCH(C322,'様式A-2'!$B$9:$B$434,0)))</f>
        <v/>
      </c>
      <c r="F322" s="310"/>
      <c r="G322" s="241"/>
      <c r="H322" s="241"/>
      <c r="I322" s="241"/>
      <c r="J322" s="311"/>
      <c r="K322" s="241"/>
      <c r="L322" s="241"/>
      <c r="M322" s="241"/>
      <c r="N322" s="241"/>
      <c r="O322" s="241"/>
      <c r="P322" s="242"/>
    </row>
    <row r="323" spans="1:16" ht="20.100000000000001" customHeight="1" x14ac:dyDescent="0.15">
      <c r="A323" s="257">
        <f>IF(A322="",ROW()-2-COUNTBLANK($A$3:$A322),A322+1)</f>
        <v>321</v>
      </c>
      <c r="B323" s="258">
        <f>IF(A323="","",IF(B322="",ROW()-2-COUNTBLANK($B$3:$B322),B322+1))</f>
        <v>321</v>
      </c>
      <c r="C323" s="241"/>
      <c r="D323" s="241" t="str">
        <f>IF(C323="","",(COUNTIF($C$3:C323,C323)+100))</f>
        <v/>
      </c>
      <c r="E323" s="310" t="str">
        <f>IF(C323="","",INDEX('様式A-2'!$E$9:$E$4934,MATCH(C323,'様式A-2'!$B$9:$B$434,0)))</f>
        <v/>
      </c>
      <c r="F323" s="310"/>
      <c r="G323" s="241"/>
      <c r="H323" s="241"/>
      <c r="I323" s="241"/>
      <c r="J323" s="311"/>
      <c r="K323" s="241"/>
      <c r="L323" s="241"/>
      <c r="M323" s="241"/>
      <c r="N323" s="241"/>
      <c r="O323" s="241"/>
      <c r="P323" s="242"/>
    </row>
    <row r="324" spans="1:16" ht="20.100000000000001" customHeight="1" x14ac:dyDescent="0.15">
      <c r="A324" s="257">
        <f>IF(A323="",ROW()-2-COUNTBLANK($A$3:$A323),A323+1)</f>
        <v>322</v>
      </c>
      <c r="B324" s="258">
        <f>IF(A324="","",IF(B323="",ROW()-2-COUNTBLANK($B$3:$B323),B323+1))</f>
        <v>322</v>
      </c>
      <c r="C324" s="241"/>
      <c r="D324" s="241" t="str">
        <f>IF(C324="","",(COUNTIF($C$3:C324,C324)+100))</f>
        <v/>
      </c>
      <c r="E324" s="310" t="str">
        <f>IF(C324="","",INDEX('様式A-2'!$E$9:$E$4934,MATCH(C324,'様式A-2'!$B$9:$B$434,0)))</f>
        <v/>
      </c>
      <c r="F324" s="310"/>
      <c r="G324" s="241"/>
      <c r="H324" s="241"/>
      <c r="I324" s="241"/>
      <c r="J324" s="311"/>
      <c r="K324" s="241"/>
      <c r="L324" s="241"/>
      <c r="M324" s="241"/>
      <c r="N324" s="241"/>
      <c r="O324" s="241"/>
      <c r="P324" s="242"/>
    </row>
    <row r="325" spans="1:16" ht="20.100000000000001" customHeight="1" x14ac:dyDescent="0.15">
      <c r="A325" s="257">
        <f>IF(A324="",ROW()-2-COUNTBLANK($A$3:$A324),A324+1)</f>
        <v>323</v>
      </c>
      <c r="B325" s="258">
        <f>IF(A325="","",IF(B324="",ROW()-2-COUNTBLANK($B$3:$B324),B324+1))</f>
        <v>323</v>
      </c>
      <c r="C325" s="241"/>
      <c r="D325" s="241" t="str">
        <f>IF(C325="","",(COUNTIF($C$3:C325,C325)+100))</f>
        <v/>
      </c>
      <c r="E325" s="310" t="str">
        <f>IF(C325="","",INDEX('様式A-2'!$E$9:$E$4934,MATCH(C325,'様式A-2'!$B$9:$B$434,0)))</f>
        <v/>
      </c>
      <c r="F325" s="310"/>
      <c r="G325" s="241"/>
      <c r="H325" s="241"/>
      <c r="I325" s="241"/>
      <c r="J325" s="311"/>
      <c r="K325" s="241"/>
      <c r="L325" s="241"/>
      <c r="M325" s="241"/>
      <c r="N325" s="241"/>
      <c r="O325" s="241"/>
      <c r="P325" s="242"/>
    </row>
    <row r="326" spans="1:16" ht="20.100000000000001" customHeight="1" x14ac:dyDescent="0.15">
      <c r="A326" s="257">
        <f>IF(A325="",ROW()-2-COUNTBLANK($A$3:$A325),A325+1)</f>
        <v>324</v>
      </c>
      <c r="B326" s="258">
        <f>IF(A326="","",IF(B325="",ROW()-2-COUNTBLANK($B$3:$B325),B325+1))</f>
        <v>324</v>
      </c>
      <c r="C326" s="241"/>
      <c r="D326" s="241" t="str">
        <f>IF(C326="","",(COUNTIF($C$3:C326,C326)+100))</f>
        <v/>
      </c>
      <c r="E326" s="310" t="str">
        <f>IF(C326="","",INDEX('様式A-2'!$E$9:$E$4934,MATCH(C326,'様式A-2'!$B$9:$B$434,0)))</f>
        <v/>
      </c>
      <c r="F326" s="310"/>
      <c r="G326" s="241"/>
      <c r="H326" s="241"/>
      <c r="I326" s="241"/>
      <c r="J326" s="311"/>
      <c r="K326" s="241"/>
      <c r="L326" s="241"/>
      <c r="M326" s="241"/>
      <c r="N326" s="241"/>
      <c r="O326" s="241"/>
      <c r="P326" s="242"/>
    </row>
    <row r="327" spans="1:16" ht="20.100000000000001" customHeight="1" x14ac:dyDescent="0.15">
      <c r="A327" s="257">
        <f>IF(A326="",ROW()-2-COUNTBLANK($A$3:$A326),A326+1)</f>
        <v>325</v>
      </c>
      <c r="B327" s="258">
        <f>IF(A327="","",IF(B326="",ROW()-2-COUNTBLANK($B$3:$B326),B326+1))</f>
        <v>325</v>
      </c>
      <c r="C327" s="241"/>
      <c r="D327" s="241" t="str">
        <f>IF(C327="","",(COUNTIF($C$3:C327,C327)+100))</f>
        <v/>
      </c>
      <c r="E327" s="310" t="str">
        <f>IF(C327="","",INDEX('様式A-2'!$E$9:$E$4934,MATCH(C327,'様式A-2'!$B$9:$B$434,0)))</f>
        <v/>
      </c>
      <c r="F327" s="310"/>
      <c r="G327" s="241"/>
      <c r="H327" s="241"/>
      <c r="I327" s="241"/>
      <c r="J327" s="311"/>
      <c r="K327" s="241"/>
      <c r="L327" s="241"/>
      <c r="M327" s="241"/>
      <c r="N327" s="241"/>
      <c r="O327" s="241"/>
      <c r="P327" s="242"/>
    </row>
    <row r="328" spans="1:16" ht="20.100000000000001" customHeight="1" x14ac:dyDescent="0.15">
      <c r="A328" s="257">
        <f>IF(A327="",ROW()-2-COUNTBLANK($A$3:$A327),A327+1)</f>
        <v>326</v>
      </c>
      <c r="B328" s="258">
        <f>IF(A328="","",IF(B327="",ROW()-2-COUNTBLANK($B$3:$B327),B327+1))</f>
        <v>326</v>
      </c>
      <c r="C328" s="241"/>
      <c r="D328" s="241" t="str">
        <f>IF(C328="","",(COUNTIF($C$3:C328,C328)+100))</f>
        <v/>
      </c>
      <c r="E328" s="310" t="str">
        <f>IF(C328="","",INDEX('様式A-2'!$E$9:$E$4934,MATCH(C328,'様式A-2'!$B$9:$B$434,0)))</f>
        <v/>
      </c>
      <c r="F328" s="310"/>
      <c r="G328" s="241"/>
      <c r="H328" s="241"/>
      <c r="I328" s="241"/>
      <c r="J328" s="311"/>
      <c r="K328" s="241"/>
      <c r="L328" s="241"/>
      <c r="M328" s="241"/>
      <c r="N328" s="241"/>
      <c r="O328" s="241"/>
      <c r="P328" s="242"/>
    </row>
    <row r="329" spans="1:16" ht="20.100000000000001" customHeight="1" x14ac:dyDescent="0.15">
      <c r="A329" s="257">
        <f>IF(A328="",ROW()-2-COUNTBLANK($A$3:$A328),A328+1)</f>
        <v>327</v>
      </c>
      <c r="B329" s="258">
        <f>IF(A329="","",IF(B328="",ROW()-2-COUNTBLANK($B$3:$B328),B328+1))</f>
        <v>327</v>
      </c>
      <c r="C329" s="241"/>
      <c r="D329" s="241" t="str">
        <f>IF(C329="","",(COUNTIF($C$3:C329,C329)+100))</f>
        <v/>
      </c>
      <c r="E329" s="310" t="str">
        <f>IF(C329="","",INDEX('様式A-2'!$E$9:$E$4934,MATCH(C329,'様式A-2'!$B$9:$B$434,0)))</f>
        <v/>
      </c>
      <c r="F329" s="310"/>
      <c r="G329" s="241"/>
      <c r="H329" s="241"/>
      <c r="I329" s="241"/>
      <c r="J329" s="311"/>
      <c r="K329" s="241"/>
      <c r="L329" s="241"/>
      <c r="M329" s="241"/>
      <c r="N329" s="241"/>
      <c r="O329" s="241"/>
      <c r="P329" s="242"/>
    </row>
    <row r="330" spans="1:16" ht="20.100000000000001" customHeight="1" x14ac:dyDescent="0.15">
      <c r="A330" s="257">
        <f>IF(A329="",ROW()-2-COUNTBLANK($A$3:$A329),A329+1)</f>
        <v>328</v>
      </c>
      <c r="B330" s="258">
        <f>IF(A330="","",IF(B329="",ROW()-2-COUNTBLANK($B$3:$B329),B329+1))</f>
        <v>328</v>
      </c>
      <c r="C330" s="241"/>
      <c r="D330" s="241" t="str">
        <f>IF(C330="","",(COUNTIF($C$3:C330,C330)+100))</f>
        <v/>
      </c>
      <c r="E330" s="310" t="str">
        <f>IF(C330="","",INDEX('様式A-2'!$E$9:$E$4934,MATCH(C330,'様式A-2'!$B$9:$B$434,0)))</f>
        <v/>
      </c>
      <c r="F330" s="310"/>
      <c r="G330" s="241"/>
      <c r="H330" s="241"/>
      <c r="I330" s="241"/>
      <c r="J330" s="311"/>
      <c r="K330" s="241"/>
      <c r="L330" s="241"/>
      <c r="M330" s="241"/>
      <c r="N330" s="241"/>
      <c r="O330" s="241"/>
      <c r="P330" s="242"/>
    </row>
    <row r="331" spans="1:16" ht="20.100000000000001" customHeight="1" x14ac:dyDescent="0.15">
      <c r="A331" s="257">
        <f>IF(A330="",ROW()-2-COUNTBLANK($A$3:$A330),A330+1)</f>
        <v>329</v>
      </c>
      <c r="B331" s="258">
        <f>IF(A331="","",IF(B330="",ROW()-2-COUNTBLANK($B$3:$B330),B330+1))</f>
        <v>329</v>
      </c>
      <c r="C331" s="241"/>
      <c r="D331" s="241" t="str">
        <f>IF(C331="","",(COUNTIF($C$3:C331,C331)+100))</f>
        <v/>
      </c>
      <c r="E331" s="310" t="str">
        <f>IF(C331="","",INDEX('様式A-2'!$E$9:$E$4934,MATCH(C331,'様式A-2'!$B$9:$B$434,0)))</f>
        <v/>
      </c>
      <c r="F331" s="310"/>
      <c r="G331" s="241"/>
      <c r="H331" s="241"/>
      <c r="I331" s="241"/>
      <c r="J331" s="311"/>
      <c r="K331" s="241"/>
      <c r="L331" s="241"/>
      <c r="M331" s="241"/>
      <c r="N331" s="241"/>
      <c r="O331" s="241"/>
      <c r="P331" s="242"/>
    </row>
    <row r="332" spans="1:16" ht="20.100000000000001" customHeight="1" x14ac:dyDescent="0.15">
      <c r="A332" s="257">
        <f>IF(A331="",ROW()-2-COUNTBLANK($A$3:$A331),A331+1)</f>
        <v>330</v>
      </c>
      <c r="B332" s="258">
        <f>IF(A332="","",IF(B331="",ROW()-2-COUNTBLANK($B$3:$B331),B331+1))</f>
        <v>330</v>
      </c>
      <c r="C332" s="241"/>
      <c r="D332" s="241" t="str">
        <f>IF(C332="","",(COUNTIF($C$3:C332,C332)+100))</f>
        <v/>
      </c>
      <c r="E332" s="310" t="str">
        <f>IF(C332="","",INDEX('様式A-2'!$E$9:$E$4934,MATCH(C332,'様式A-2'!$B$9:$B$434,0)))</f>
        <v/>
      </c>
      <c r="F332" s="310"/>
      <c r="G332" s="241"/>
      <c r="H332" s="241"/>
      <c r="I332" s="241"/>
      <c r="J332" s="311"/>
      <c r="K332" s="241"/>
      <c r="L332" s="241"/>
      <c r="M332" s="241"/>
      <c r="N332" s="241"/>
      <c r="O332" s="241"/>
      <c r="P332" s="242"/>
    </row>
    <row r="333" spans="1:16" ht="20.100000000000001" customHeight="1" x14ac:dyDescent="0.15">
      <c r="A333" s="257">
        <f>IF(A332="",ROW()-2-COUNTBLANK($A$3:$A332),A332+1)</f>
        <v>331</v>
      </c>
      <c r="B333" s="258">
        <f>IF(A333="","",IF(B332="",ROW()-2-COUNTBLANK($B$3:$B332),B332+1))</f>
        <v>331</v>
      </c>
      <c r="C333" s="241"/>
      <c r="D333" s="241" t="str">
        <f>IF(C333="","",(COUNTIF($C$3:C333,C333)+100))</f>
        <v/>
      </c>
      <c r="E333" s="310" t="str">
        <f>IF(C333="","",INDEX('様式A-2'!$E$9:$E$4934,MATCH(C333,'様式A-2'!$B$9:$B$434,0)))</f>
        <v/>
      </c>
      <c r="F333" s="310"/>
      <c r="G333" s="241"/>
      <c r="H333" s="241"/>
      <c r="I333" s="241"/>
      <c r="J333" s="311"/>
      <c r="K333" s="241"/>
      <c r="L333" s="241"/>
      <c r="M333" s="241"/>
      <c r="N333" s="241"/>
      <c r="O333" s="241"/>
      <c r="P333" s="242"/>
    </row>
    <row r="334" spans="1:16" ht="20.100000000000001" customHeight="1" x14ac:dyDescent="0.15">
      <c r="A334" s="257">
        <f>IF(A333="",ROW()-2-COUNTBLANK($A$3:$A333),A333+1)</f>
        <v>332</v>
      </c>
      <c r="B334" s="258">
        <f>IF(A334="","",IF(B333="",ROW()-2-COUNTBLANK($B$3:$B333),B333+1))</f>
        <v>332</v>
      </c>
      <c r="C334" s="241"/>
      <c r="D334" s="241" t="str">
        <f>IF(C334="","",(COUNTIF($C$3:C334,C334)+100))</f>
        <v/>
      </c>
      <c r="E334" s="310" t="str">
        <f>IF(C334="","",INDEX('様式A-2'!$E$9:$E$4934,MATCH(C334,'様式A-2'!$B$9:$B$434,0)))</f>
        <v/>
      </c>
      <c r="F334" s="310"/>
      <c r="G334" s="241"/>
      <c r="H334" s="241"/>
      <c r="I334" s="241"/>
      <c r="J334" s="311"/>
      <c r="K334" s="241"/>
      <c r="L334" s="241"/>
      <c r="M334" s="241"/>
      <c r="N334" s="241"/>
      <c r="O334" s="241"/>
      <c r="P334" s="242"/>
    </row>
    <row r="335" spans="1:16" ht="20.100000000000001" customHeight="1" x14ac:dyDescent="0.15">
      <c r="A335" s="257">
        <f>IF(A334="",ROW()-2-COUNTBLANK($A$3:$A334),A334+1)</f>
        <v>333</v>
      </c>
      <c r="B335" s="258">
        <f>IF(A335="","",IF(B334="",ROW()-2-COUNTBLANK($B$3:$B334),B334+1))</f>
        <v>333</v>
      </c>
      <c r="C335" s="241"/>
      <c r="D335" s="241" t="str">
        <f>IF(C335="","",(COUNTIF($C$3:C335,C335)+100))</f>
        <v/>
      </c>
      <c r="E335" s="310" t="str">
        <f>IF(C335="","",INDEX('様式A-2'!$E$9:$E$4934,MATCH(C335,'様式A-2'!$B$9:$B$434,0)))</f>
        <v/>
      </c>
      <c r="F335" s="310"/>
      <c r="G335" s="241"/>
      <c r="H335" s="241"/>
      <c r="I335" s="241"/>
      <c r="J335" s="311"/>
      <c r="K335" s="241"/>
      <c r="L335" s="241"/>
      <c r="M335" s="241"/>
      <c r="N335" s="241"/>
      <c r="O335" s="241"/>
      <c r="P335" s="242"/>
    </row>
    <row r="336" spans="1:16" ht="20.100000000000001" customHeight="1" x14ac:dyDescent="0.15">
      <c r="A336" s="257">
        <f>IF(A335="",ROW()-2-COUNTBLANK($A$3:$A335),A335+1)</f>
        <v>334</v>
      </c>
      <c r="B336" s="258">
        <f>IF(A336="","",IF(B335="",ROW()-2-COUNTBLANK($B$3:$B335),B335+1))</f>
        <v>334</v>
      </c>
      <c r="C336" s="241"/>
      <c r="D336" s="241" t="str">
        <f>IF(C336="","",(COUNTIF($C$3:C336,C336)+100))</f>
        <v/>
      </c>
      <c r="E336" s="310" t="str">
        <f>IF(C336="","",INDEX('様式A-2'!$E$9:$E$4934,MATCH(C336,'様式A-2'!$B$9:$B$434,0)))</f>
        <v/>
      </c>
      <c r="F336" s="310"/>
      <c r="G336" s="241"/>
      <c r="H336" s="241"/>
      <c r="I336" s="241"/>
      <c r="J336" s="311"/>
      <c r="K336" s="241"/>
      <c r="L336" s="241"/>
      <c r="M336" s="241"/>
      <c r="N336" s="241"/>
      <c r="O336" s="241"/>
      <c r="P336" s="242"/>
    </row>
    <row r="337" spans="1:16" ht="20.100000000000001" customHeight="1" x14ac:dyDescent="0.15">
      <c r="A337" s="257">
        <f>IF(A336="",ROW()-2-COUNTBLANK($A$3:$A336),A336+1)</f>
        <v>335</v>
      </c>
      <c r="B337" s="258">
        <f>IF(A337="","",IF(B336="",ROW()-2-COUNTBLANK($B$3:$B336),B336+1))</f>
        <v>335</v>
      </c>
      <c r="C337" s="241"/>
      <c r="D337" s="241" t="str">
        <f>IF(C337="","",(COUNTIF($C$3:C337,C337)+100))</f>
        <v/>
      </c>
      <c r="E337" s="310" t="str">
        <f>IF(C337="","",INDEX('様式A-2'!$E$9:$E$4934,MATCH(C337,'様式A-2'!$B$9:$B$434,0)))</f>
        <v/>
      </c>
      <c r="F337" s="310"/>
      <c r="G337" s="241"/>
      <c r="H337" s="241"/>
      <c r="I337" s="241"/>
      <c r="J337" s="311"/>
      <c r="K337" s="241"/>
      <c r="L337" s="241"/>
      <c r="M337" s="241"/>
      <c r="N337" s="241"/>
      <c r="O337" s="241"/>
      <c r="P337" s="242"/>
    </row>
    <row r="338" spans="1:16" ht="20.100000000000001" customHeight="1" x14ac:dyDescent="0.15">
      <c r="A338" s="257">
        <f>IF(A337="",ROW()-2-COUNTBLANK($A$3:$A337),A337+1)</f>
        <v>336</v>
      </c>
      <c r="B338" s="258">
        <f>IF(A338="","",IF(B337="",ROW()-2-COUNTBLANK($B$3:$B337),B337+1))</f>
        <v>336</v>
      </c>
      <c r="C338" s="241"/>
      <c r="D338" s="241" t="str">
        <f>IF(C338="","",(COUNTIF($C$3:C338,C338)+100))</f>
        <v/>
      </c>
      <c r="E338" s="310" t="str">
        <f>IF(C338="","",INDEX('様式A-2'!$E$9:$E$4934,MATCH(C338,'様式A-2'!$B$9:$B$434,0)))</f>
        <v/>
      </c>
      <c r="F338" s="310"/>
      <c r="G338" s="241"/>
      <c r="H338" s="241"/>
      <c r="I338" s="241"/>
      <c r="J338" s="311"/>
      <c r="K338" s="241"/>
      <c r="L338" s="241"/>
      <c r="M338" s="241"/>
      <c r="N338" s="241"/>
      <c r="O338" s="241"/>
      <c r="P338" s="242"/>
    </row>
    <row r="339" spans="1:16" ht="20.100000000000001" customHeight="1" x14ac:dyDescent="0.15">
      <c r="A339" s="257">
        <f>IF(A338="",ROW()-2-COUNTBLANK($A$3:$A338),A338+1)</f>
        <v>337</v>
      </c>
      <c r="B339" s="258">
        <f>IF(A339="","",IF(B338="",ROW()-2-COUNTBLANK($B$3:$B338),B338+1))</f>
        <v>337</v>
      </c>
      <c r="C339" s="241"/>
      <c r="D339" s="241" t="str">
        <f>IF(C339="","",(COUNTIF($C$3:C339,C339)+100))</f>
        <v/>
      </c>
      <c r="E339" s="310" t="str">
        <f>IF(C339="","",INDEX('様式A-2'!$E$9:$E$4934,MATCH(C339,'様式A-2'!$B$9:$B$434,0)))</f>
        <v/>
      </c>
      <c r="F339" s="310"/>
      <c r="G339" s="241"/>
      <c r="H339" s="241"/>
      <c r="I339" s="241"/>
      <c r="J339" s="311"/>
      <c r="K339" s="241"/>
      <c r="L339" s="241"/>
      <c r="M339" s="241"/>
      <c r="N339" s="241"/>
      <c r="O339" s="241"/>
      <c r="P339" s="242"/>
    </row>
    <row r="340" spans="1:16" ht="20.100000000000001" customHeight="1" x14ac:dyDescent="0.15">
      <c r="A340" s="257">
        <f>IF(A339="",ROW()-2-COUNTBLANK($A$3:$A339),A339+1)</f>
        <v>338</v>
      </c>
      <c r="B340" s="258">
        <f>IF(A340="","",IF(B339="",ROW()-2-COUNTBLANK($B$3:$B339),B339+1))</f>
        <v>338</v>
      </c>
      <c r="C340" s="241"/>
      <c r="D340" s="241" t="str">
        <f>IF(C340="","",(COUNTIF($C$3:C340,C340)+100))</f>
        <v/>
      </c>
      <c r="E340" s="310" t="str">
        <f>IF(C340="","",INDEX('様式A-2'!$E$9:$E$4934,MATCH(C340,'様式A-2'!$B$9:$B$434,0)))</f>
        <v/>
      </c>
      <c r="F340" s="310"/>
      <c r="G340" s="241"/>
      <c r="H340" s="241"/>
      <c r="I340" s="241"/>
      <c r="J340" s="311"/>
      <c r="K340" s="241"/>
      <c r="L340" s="241"/>
      <c r="M340" s="241"/>
      <c r="N340" s="241"/>
      <c r="O340" s="241"/>
      <c r="P340" s="242"/>
    </row>
    <row r="341" spans="1:16" ht="20.100000000000001" customHeight="1" x14ac:dyDescent="0.15">
      <c r="A341" s="257">
        <f>IF(A340="",ROW()-2-COUNTBLANK($A$3:$A340),A340+1)</f>
        <v>339</v>
      </c>
      <c r="B341" s="258">
        <f>IF(A341="","",IF(B340="",ROW()-2-COUNTBLANK($B$3:$B340),B340+1))</f>
        <v>339</v>
      </c>
      <c r="C341" s="241"/>
      <c r="D341" s="241" t="str">
        <f>IF(C341="","",(COUNTIF($C$3:C341,C341)+100))</f>
        <v/>
      </c>
      <c r="E341" s="310" t="str">
        <f>IF(C341="","",INDEX('様式A-2'!$E$9:$E$4934,MATCH(C341,'様式A-2'!$B$9:$B$434,0)))</f>
        <v/>
      </c>
      <c r="F341" s="310"/>
      <c r="G341" s="241"/>
      <c r="H341" s="241"/>
      <c r="I341" s="241"/>
      <c r="J341" s="311"/>
      <c r="K341" s="241"/>
      <c r="L341" s="241"/>
      <c r="M341" s="241"/>
      <c r="N341" s="241"/>
      <c r="O341" s="241"/>
      <c r="P341" s="242"/>
    </row>
    <row r="342" spans="1:16" ht="20.100000000000001" customHeight="1" x14ac:dyDescent="0.15">
      <c r="A342" s="257">
        <f>IF(A341="",ROW()-2-COUNTBLANK($A$3:$A341),A341+1)</f>
        <v>340</v>
      </c>
      <c r="B342" s="258">
        <f>IF(A342="","",IF(B341="",ROW()-2-COUNTBLANK($B$3:$B341),B341+1))</f>
        <v>340</v>
      </c>
      <c r="C342" s="241"/>
      <c r="D342" s="241" t="str">
        <f>IF(C342="","",(COUNTIF($C$3:C342,C342)+100))</f>
        <v/>
      </c>
      <c r="E342" s="310" t="str">
        <f>IF(C342="","",INDEX('様式A-2'!$E$9:$E$4934,MATCH(C342,'様式A-2'!$B$9:$B$434,0)))</f>
        <v/>
      </c>
      <c r="F342" s="310"/>
      <c r="G342" s="241"/>
      <c r="H342" s="241"/>
      <c r="I342" s="241"/>
      <c r="J342" s="311"/>
      <c r="K342" s="241"/>
      <c r="L342" s="241"/>
      <c r="M342" s="241"/>
      <c r="N342" s="241"/>
      <c r="O342" s="241"/>
      <c r="P342" s="242"/>
    </row>
    <row r="343" spans="1:16" ht="20.100000000000001" customHeight="1" x14ac:dyDescent="0.15">
      <c r="A343" s="257">
        <f>IF(A342="",ROW()-2-COUNTBLANK($A$3:$A342),A342+1)</f>
        <v>341</v>
      </c>
      <c r="B343" s="258">
        <f>IF(A343="","",IF(B342="",ROW()-2-COUNTBLANK($B$3:$B342),B342+1))</f>
        <v>341</v>
      </c>
      <c r="C343" s="241"/>
      <c r="D343" s="241" t="str">
        <f>IF(C343="","",(COUNTIF($C$3:C343,C343)+100))</f>
        <v/>
      </c>
      <c r="E343" s="310" t="str">
        <f>IF(C343="","",INDEX('様式A-2'!$E$9:$E$4934,MATCH(C343,'様式A-2'!$B$9:$B$434,0)))</f>
        <v/>
      </c>
      <c r="F343" s="310"/>
      <c r="G343" s="241"/>
      <c r="H343" s="241"/>
      <c r="I343" s="241"/>
      <c r="J343" s="311"/>
      <c r="K343" s="241"/>
      <c r="L343" s="241"/>
      <c r="M343" s="241"/>
      <c r="N343" s="241"/>
      <c r="O343" s="241"/>
      <c r="P343" s="242"/>
    </row>
    <row r="344" spans="1:16" ht="20.100000000000001" customHeight="1" x14ac:dyDescent="0.15">
      <c r="A344" s="257">
        <f>IF(A343="",ROW()-2-COUNTBLANK($A$3:$A343),A343+1)</f>
        <v>342</v>
      </c>
      <c r="B344" s="258">
        <f>IF(A344="","",IF(B343="",ROW()-2-COUNTBLANK($B$3:$B343),B343+1))</f>
        <v>342</v>
      </c>
      <c r="C344" s="241"/>
      <c r="D344" s="241" t="str">
        <f>IF(C344="","",(COUNTIF($C$3:C344,C344)+100))</f>
        <v/>
      </c>
      <c r="E344" s="310" t="str">
        <f>IF(C344="","",INDEX('様式A-2'!$E$9:$E$4934,MATCH(C344,'様式A-2'!$B$9:$B$434,0)))</f>
        <v/>
      </c>
      <c r="F344" s="310"/>
      <c r="G344" s="241"/>
      <c r="H344" s="241"/>
      <c r="I344" s="241"/>
      <c r="J344" s="311"/>
      <c r="K344" s="241"/>
      <c r="L344" s="241"/>
      <c r="M344" s="241"/>
      <c r="N344" s="241"/>
      <c r="O344" s="241"/>
      <c r="P344" s="242"/>
    </row>
    <row r="345" spans="1:16" ht="20.100000000000001" customHeight="1" x14ac:dyDescent="0.15">
      <c r="A345" s="257">
        <f>IF(A344="",ROW()-2-COUNTBLANK($A$3:$A344),A344+1)</f>
        <v>343</v>
      </c>
      <c r="B345" s="258">
        <f>IF(A345="","",IF(B344="",ROW()-2-COUNTBLANK($B$3:$B344),B344+1))</f>
        <v>343</v>
      </c>
      <c r="C345" s="241"/>
      <c r="D345" s="241" t="str">
        <f>IF(C345="","",(COUNTIF($C$3:C345,C345)+100))</f>
        <v/>
      </c>
      <c r="E345" s="310" t="str">
        <f>IF(C345="","",INDEX('様式A-2'!$E$9:$E$4934,MATCH(C345,'様式A-2'!$B$9:$B$434,0)))</f>
        <v/>
      </c>
      <c r="F345" s="310"/>
      <c r="G345" s="241"/>
      <c r="H345" s="241"/>
      <c r="I345" s="241"/>
      <c r="J345" s="311"/>
      <c r="K345" s="241"/>
      <c r="L345" s="241"/>
      <c r="M345" s="241"/>
      <c r="N345" s="241"/>
      <c r="O345" s="241"/>
      <c r="P345" s="242"/>
    </row>
    <row r="346" spans="1:16" ht="20.100000000000001" customHeight="1" x14ac:dyDescent="0.15">
      <c r="A346" s="257">
        <f>IF(A345="",ROW()-2-COUNTBLANK($A$3:$A345),A345+1)</f>
        <v>344</v>
      </c>
      <c r="B346" s="258">
        <f>IF(A346="","",IF(B345="",ROW()-2-COUNTBLANK($B$3:$B345),B345+1))</f>
        <v>344</v>
      </c>
      <c r="C346" s="241"/>
      <c r="D346" s="241" t="str">
        <f>IF(C346="","",(COUNTIF($C$3:C346,C346)+100))</f>
        <v/>
      </c>
      <c r="E346" s="310" t="str">
        <f>IF(C346="","",INDEX('様式A-2'!$E$9:$E$4934,MATCH(C346,'様式A-2'!$B$9:$B$434,0)))</f>
        <v/>
      </c>
      <c r="F346" s="310"/>
      <c r="G346" s="241"/>
      <c r="H346" s="241"/>
      <c r="I346" s="241"/>
      <c r="J346" s="311"/>
      <c r="K346" s="241"/>
      <c r="L346" s="241"/>
      <c r="M346" s="241"/>
      <c r="N346" s="241"/>
      <c r="O346" s="241"/>
      <c r="P346" s="242"/>
    </row>
    <row r="347" spans="1:16" ht="20.100000000000001" customHeight="1" x14ac:dyDescent="0.15">
      <c r="A347" s="257">
        <f>IF(A346="",ROW()-2-COUNTBLANK($A$3:$A346),A346+1)</f>
        <v>345</v>
      </c>
      <c r="B347" s="258">
        <f>IF(A347="","",IF(B346="",ROW()-2-COUNTBLANK($B$3:$B346),B346+1))</f>
        <v>345</v>
      </c>
      <c r="C347" s="241"/>
      <c r="D347" s="241" t="str">
        <f>IF(C347="","",(COUNTIF($C$3:C347,C347)+100))</f>
        <v/>
      </c>
      <c r="E347" s="310" t="str">
        <f>IF(C347="","",INDEX('様式A-2'!$E$9:$E$4934,MATCH(C347,'様式A-2'!$B$9:$B$434,0)))</f>
        <v/>
      </c>
      <c r="F347" s="310"/>
      <c r="G347" s="241"/>
      <c r="H347" s="241"/>
      <c r="I347" s="241"/>
      <c r="J347" s="311"/>
      <c r="K347" s="241"/>
      <c r="L347" s="241"/>
      <c r="M347" s="241"/>
      <c r="N347" s="241"/>
      <c r="O347" s="241"/>
      <c r="P347" s="242"/>
    </row>
    <row r="348" spans="1:16" ht="20.100000000000001" customHeight="1" x14ac:dyDescent="0.15">
      <c r="A348" s="257">
        <f>IF(A347="",ROW()-2-COUNTBLANK($A$3:$A347),A347+1)</f>
        <v>346</v>
      </c>
      <c r="B348" s="258">
        <f>IF(A348="","",IF(B347="",ROW()-2-COUNTBLANK($B$3:$B347),B347+1))</f>
        <v>346</v>
      </c>
      <c r="C348" s="241"/>
      <c r="D348" s="241" t="str">
        <f>IF(C348="","",(COUNTIF($C$3:C348,C348)+100))</f>
        <v/>
      </c>
      <c r="E348" s="310" t="str">
        <f>IF(C348="","",INDEX('様式A-2'!$E$9:$E$4934,MATCH(C348,'様式A-2'!$B$9:$B$434,0)))</f>
        <v/>
      </c>
      <c r="F348" s="310"/>
      <c r="G348" s="241"/>
      <c r="H348" s="241"/>
      <c r="I348" s="241"/>
      <c r="J348" s="311"/>
      <c r="K348" s="241"/>
      <c r="L348" s="241"/>
      <c r="M348" s="241"/>
      <c r="N348" s="241"/>
      <c r="O348" s="241"/>
      <c r="P348" s="242"/>
    </row>
    <row r="349" spans="1:16" ht="20.100000000000001" customHeight="1" x14ac:dyDescent="0.15">
      <c r="A349" s="257">
        <f>IF(A348="",ROW()-2-COUNTBLANK($A$3:$A348),A348+1)</f>
        <v>347</v>
      </c>
      <c r="B349" s="258">
        <f>IF(A349="","",IF(B348="",ROW()-2-COUNTBLANK($B$3:$B348),B348+1))</f>
        <v>347</v>
      </c>
      <c r="C349" s="241"/>
      <c r="D349" s="241" t="str">
        <f>IF(C349="","",(COUNTIF($C$3:C349,C349)+100))</f>
        <v/>
      </c>
      <c r="E349" s="310" t="str">
        <f>IF(C349="","",INDEX('様式A-2'!$E$9:$E$4934,MATCH(C349,'様式A-2'!$B$9:$B$434,0)))</f>
        <v/>
      </c>
      <c r="F349" s="310"/>
      <c r="G349" s="241"/>
      <c r="H349" s="241"/>
      <c r="I349" s="241"/>
      <c r="J349" s="311"/>
      <c r="K349" s="241"/>
      <c r="L349" s="241"/>
      <c r="M349" s="241"/>
      <c r="N349" s="241"/>
      <c r="O349" s="241"/>
      <c r="P349" s="242"/>
    </row>
    <row r="350" spans="1:16" ht="20.100000000000001" customHeight="1" x14ac:dyDescent="0.15">
      <c r="A350" s="257">
        <f>IF(A349="",ROW()-2-COUNTBLANK($A$3:$A349),A349+1)</f>
        <v>348</v>
      </c>
      <c r="B350" s="258">
        <f>IF(A350="","",IF(B349="",ROW()-2-COUNTBLANK($B$3:$B349),B349+1))</f>
        <v>348</v>
      </c>
      <c r="C350" s="241"/>
      <c r="D350" s="241" t="str">
        <f>IF(C350="","",(COUNTIF($C$3:C350,C350)+100))</f>
        <v/>
      </c>
      <c r="E350" s="310" t="str">
        <f>IF(C350="","",INDEX('様式A-2'!$E$9:$E$4934,MATCH(C350,'様式A-2'!$B$9:$B$434,0)))</f>
        <v/>
      </c>
      <c r="F350" s="310"/>
      <c r="G350" s="241"/>
      <c r="H350" s="241"/>
      <c r="I350" s="241"/>
      <c r="J350" s="311"/>
      <c r="K350" s="241"/>
      <c r="L350" s="241"/>
      <c r="M350" s="241"/>
      <c r="N350" s="241"/>
      <c r="O350" s="241"/>
      <c r="P350" s="242"/>
    </row>
    <row r="351" spans="1:16" ht="20.100000000000001" customHeight="1" x14ac:dyDescent="0.15">
      <c r="A351" s="257">
        <f>IF(A350="",ROW()-2-COUNTBLANK($A$3:$A350),A350+1)</f>
        <v>349</v>
      </c>
      <c r="B351" s="258">
        <f>IF(A351="","",IF(B350="",ROW()-2-COUNTBLANK($B$3:$B350),B350+1))</f>
        <v>349</v>
      </c>
      <c r="C351" s="241"/>
      <c r="D351" s="241" t="str">
        <f>IF(C351="","",(COUNTIF($C$3:C351,C351)+100))</f>
        <v/>
      </c>
      <c r="E351" s="310" t="str">
        <f>IF(C351="","",INDEX('様式A-2'!$E$9:$E$4934,MATCH(C351,'様式A-2'!$B$9:$B$434,0)))</f>
        <v/>
      </c>
      <c r="F351" s="310"/>
      <c r="G351" s="241"/>
      <c r="H351" s="241"/>
      <c r="I351" s="241"/>
      <c r="J351" s="311"/>
      <c r="K351" s="241"/>
      <c r="L351" s="241"/>
      <c r="M351" s="241"/>
      <c r="N351" s="241"/>
      <c r="O351" s="241"/>
      <c r="P351" s="242"/>
    </row>
    <row r="352" spans="1:16" ht="20.100000000000001" customHeight="1" x14ac:dyDescent="0.15">
      <c r="A352" s="257">
        <f>IF(A351="",ROW()-2-COUNTBLANK($A$3:$A351),A351+1)</f>
        <v>350</v>
      </c>
      <c r="B352" s="258">
        <f>IF(A352="","",IF(B351="",ROW()-2-COUNTBLANK($B$3:$B351),B351+1))</f>
        <v>350</v>
      </c>
      <c r="C352" s="241"/>
      <c r="D352" s="241" t="str">
        <f>IF(C352="","",(COUNTIF($C$3:C352,C352)+100))</f>
        <v/>
      </c>
      <c r="E352" s="310" t="str">
        <f>IF(C352="","",INDEX('様式A-2'!$E$9:$E$4934,MATCH(C352,'様式A-2'!$B$9:$B$434,0)))</f>
        <v/>
      </c>
      <c r="F352" s="310"/>
      <c r="G352" s="241"/>
      <c r="H352" s="241"/>
      <c r="I352" s="241"/>
      <c r="J352" s="311"/>
      <c r="K352" s="241"/>
      <c r="L352" s="241"/>
      <c r="M352" s="241"/>
      <c r="N352" s="241"/>
      <c r="O352" s="241"/>
      <c r="P352" s="242"/>
    </row>
    <row r="353" spans="1:16" ht="20.100000000000001" customHeight="1" x14ac:dyDescent="0.15">
      <c r="A353" s="257">
        <f>IF(A352="",ROW()-2-COUNTBLANK($A$3:$A352),A352+1)</f>
        <v>351</v>
      </c>
      <c r="B353" s="258">
        <f>IF(A353="","",IF(B352="",ROW()-2-COUNTBLANK($B$3:$B352),B352+1))</f>
        <v>351</v>
      </c>
      <c r="C353" s="241"/>
      <c r="D353" s="241" t="str">
        <f>IF(C353="","",(COUNTIF($C$3:C353,C353)+100))</f>
        <v/>
      </c>
      <c r="E353" s="310" t="str">
        <f>IF(C353="","",INDEX('様式A-2'!$E$9:$E$4934,MATCH(C353,'様式A-2'!$B$9:$B$434,0)))</f>
        <v/>
      </c>
      <c r="F353" s="310"/>
      <c r="G353" s="241"/>
      <c r="H353" s="241"/>
      <c r="I353" s="241"/>
      <c r="J353" s="311"/>
      <c r="K353" s="241"/>
      <c r="L353" s="241"/>
      <c r="M353" s="241"/>
      <c r="N353" s="241"/>
      <c r="O353" s="241"/>
      <c r="P353" s="242"/>
    </row>
    <row r="354" spans="1:16" ht="20.100000000000001" customHeight="1" x14ac:dyDescent="0.15">
      <c r="A354" s="257">
        <f>IF(A353="",ROW()-2-COUNTBLANK($A$3:$A353),A353+1)</f>
        <v>352</v>
      </c>
      <c r="B354" s="258">
        <f>IF(A354="","",IF(B353="",ROW()-2-COUNTBLANK($B$3:$B353),B353+1))</f>
        <v>352</v>
      </c>
      <c r="C354" s="241"/>
      <c r="D354" s="241" t="str">
        <f>IF(C354="","",(COUNTIF($C$3:C354,C354)+100))</f>
        <v/>
      </c>
      <c r="E354" s="310" t="str">
        <f>IF(C354="","",INDEX('様式A-2'!$E$9:$E$4934,MATCH(C354,'様式A-2'!$B$9:$B$434,0)))</f>
        <v/>
      </c>
      <c r="F354" s="310"/>
      <c r="G354" s="241"/>
      <c r="H354" s="241"/>
      <c r="I354" s="241"/>
      <c r="J354" s="311"/>
      <c r="K354" s="241"/>
      <c r="L354" s="241"/>
      <c r="M354" s="241"/>
      <c r="N354" s="241"/>
      <c r="O354" s="241"/>
      <c r="P354" s="242"/>
    </row>
    <row r="355" spans="1:16" ht="20.100000000000001" customHeight="1" x14ac:dyDescent="0.15">
      <c r="A355" s="257">
        <f>IF(A354="",ROW()-2-COUNTBLANK($A$3:$A354),A354+1)</f>
        <v>353</v>
      </c>
      <c r="B355" s="258">
        <f>IF(A355="","",IF(B354="",ROW()-2-COUNTBLANK($B$3:$B354),B354+1))</f>
        <v>353</v>
      </c>
      <c r="C355" s="241"/>
      <c r="D355" s="241" t="str">
        <f>IF(C355="","",(COUNTIF($C$3:C355,C355)+100))</f>
        <v/>
      </c>
      <c r="E355" s="310" t="str">
        <f>IF(C355="","",INDEX('様式A-2'!$E$9:$E$4934,MATCH(C355,'様式A-2'!$B$9:$B$434,0)))</f>
        <v/>
      </c>
      <c r="F355" s="310"/>
      <c r="G355" s="241"/>
      <c r="H355" s="241"/>
      <c r="I355" s="241"/>
      <c r="J355" s="311"/>
      <c r="K355" s="241"/>
      <c r="L355" s="241"/>
      <c r="M355" s="241"/>
      <c r="N355" s="241"/>
      <c r="O355" s="241"/>
      <c r="P355" s="242"/>
    </row>
    <row r="356" spans="1:16" ht="20.100000000000001" customHeight="1" x14ac:dyDescent="0.15">
      <c r="A356" s="257">
        <f>IF(A355="",ROW()-2-COUNTBLANK($A$3:$A355),A355+1)</f>
        <v>354</v>
      </c>
      <c r="B356" s="258">
        <f>IF(A356="","",IF(B355="",ROW()-2-COUNTBLANK($B$3:$B355),B355+1))</f>
        <v>354</v>
      </c>
      <c r="C356" s="241"/>
      <c r="D356" s="241" t="str">
        <f>IF(C356="","",(COUNTIF($C$3:C356,C356)+100))</f>
        <v/>
      </c>
      <c r="E356" s="310" t="str">
        <f>IF(C356="","",INDEX('様式A-2'!$E$9:$E$4934,MATCH(C356,'様式A-2'!$B$9:$B$434,0)))</f>
        <v/>
      </c>
      <c r="F356" s="310"/>
      <c r="G356" s="241"/>
      <c r="H356" s="241"/>
      <c r="I356" s="241"/>
      <c r="J356" s="311"/>
      <c r="K356" s="241"/>
      <c r="L356" s="241"/>
      <c r="M356" s="241"/>
      <c r="N356" s="241"/>
      <c r="O356" s="241"/>
      <c r="P356" s="242"/>
    </row>
    <row r="357" spans="1:16" ht="20.100000000000001" customHeight="1" x14ac:dyDescent="0.15">
      <c r="A357" s="257">
        <f>IF(A356="",ROW()-2-COUNTBLANK($A$3:$A356),A356+1)</f>
        <v>355</v>
      </c>
      <c r="B357" s="258">
        <f>IF(A357="","",IF(B356="",ROW()-2-COUNTBLANK($B$3:$B356),B356+1))</f>
        <v>355</v>
      </c>
      <c r="C357" s="241"/>
      <c r="D357" s="241" t="str">
        <f>IF(C357="","",(COUNTIF($C$3:C357,C357)+100))</f>
        <v/>
      </c>
      <c r="E357" s="310" t="str">
        <f>IF(C357="","",INDEX('様式A-2'!$E$9:$E$4934,MATCH(C357,'様式A-2'!$B$9:$B$434,0)))</f>
        <v/>
      </c>
      <c r="F357" s="310"/>
      <c r="G357" s="241"/>
      <c r="H357" s="241"/>
      <c r="I357" s="241"/>
      <c r="J357" s="311"/>
      <c r="K357" s="241"/>
      <c r="L357" s="241"/>
      <c r="M357" s="241"/>
      <c r="N357" s="241"/>
      <c r="O357" s="241"/>
      <c r="P357" s="242"/>
    </row>
    <row r="358" spans="1:16" ht="20.100000000000001" customHeight="1" x14ac:dyDescent="0.15">
      <c r="A358" s="257">
        <f>IF(A357="",ROW()-2-COUNTBLANK($A$3:$A357),A357+1)</f>
        <v>356</v>
      </c>
      <c r="B358" s="258">
        <f>IF(A358="","",IF(B357="",ROW()-2-COUNTBLANK($B$3:$B357),B357+1))</f>
        <v>356</v>
      </c>
      <c r="C358" s="241"/>
      <c r="D358" s="241" t="str">
        <f>IF(C358="","",(COUNTIF($C$3:C358,C358)+100))</f>
        <v/>
      </c>
      <c r="E358" s="310" t="str">
        <f>IF(C358="","",INDEX('様式A-2'!$E$9:$E$4934,MATCH(C358,'様式A-2'!$B$9:$B$434,0)))</f>
        <v/>
      </c>
      <c r="F358" s="310"/>
      <c r="G358" s="241"/>
      <c r="H358" s="241"/>
      <c r="I358" s="241"/>
      <c r="J358" s="311"/>
      <c r="K358" s="241"/>
      <c r="L358" s="241"/>
      <c r="M358" s="241"/>
      <c r="N358" s="241"/>
      <c r="O358" s="241"/>
      <c r="P358" s="242"/>
    </row>
    <row r="359" spans="1:16" ht="20.100000000000001" customHeight="1" x14ac:dyDescent="0.15">
      <c r="A359" s="257">
        <f>IF(A358="",ROW()-2-COUNTBLANK($A$3:$A358),A358+1)</f>
        <v>357</v>
      </c>
      <c r="B359" s="258">
        <f>IF(A359="","",IF(B358="",ROW()-2-COUNTBLANK($B$3:$B358),B358+1))</f>
        <v>357</v>
      </c>
      <c r="C359" s="241"/>
      <c r="D359" s="241" t="str">
        <f>IF(C359="","",(COUNTIF($C$3:C359,C359)+100))</f>
        <v/>
      </c>
      <c r="E359" s="310" t="str">
        <f>IF(C359="","",INDEX('様式A-2'!$E$9:$E$4934,MATCH(C359,'様式A-2'!$B$9:$B$434,0)))</f>
        <v/>
      </c>
      <c r="F359" s="310"/>
      <c r="G359" s="241"/>
      <c r="H359" s="241"/>
      <c r="I359" s="241"/>
      <c r="J359" s="311"/>
      <c r="K359" s="241"/>
      <c r="L359" s="241"/>
      <c r="M359" s="241"/>
      <c r="N359" s="241"/>
      <c r="O359" s="241"/>
      <c r="P359" s="242"/>
    </row>
    <row r="360" spans="1:16" ht="20.100000000000001" customHeight="1" x14ac:dyDescent="0.15">
      <c r="A360" s="257">
        <f>IF(A359="",ROW()-2-COUNTBLANK($A$3:$A359),A359+1)</f>
        <v>358</v>
      </c>
      <c r="B360" s="258">
        <f>IF(A360="","",IF(B359="",ROW()-2-COUNTBLANK($B$3:$B359),B359+1))</f>
        <v>358</v>
      </c>
      <c r="C360" s="241"/>
      <c r="D360" s="241" t="str">
        <f>IF(C360="","",(COUNTIF($C$3:C360,C360)+100))</f>
        <v/>
      </c>
      <c r="E360" s="310" t="str">
        <f>IF(C360="","",INDEX('様式A-2'!$E$9:$E$4934,MATCH(C360,'様式A-2'!$B$9:$B$434,0)))</f>
        <v/>
      </c>
      <c r="F360" s="310"/>
      <c r="G360" s="241"/>
      <c r="H360" s="241"/>
      <c r="I360" s="241"/>
      <c r="J360" s="311"/>
      <c r="K360" s="241"/>
      <c r="L360" s="241"/>
      <c r="M360" s="241"/>
      <c r="N360" s="241"/>
      <c r="O360" s="241"/>
      <c r="P360" s="242"/>
    </row>
    <row r="361" spans="1:16" ht="20.100000000000001" customHeight="1" x14ac:dyDescent="0.15">
      <c r="A361" s="257">
        <f>IF(A360="",ROW()-2-COUNTBLANK($A$3:$A360),A360+1)</f>
        <v>359</v>
      </c>
      <c r="B361" s="258">
        <f>IF(A361="","",IF(B360="",ROW()-2-COUNTBLANK($B$3:$B360),B360+1))</f>
        <v>359</v>
      </c>
      <c r="C361" s="241"/>
      <c r="D361" s="241" t="str">
        <f>IF(C361="","",(COUNTIF($C$3:C361,C361)+100))</f>
        <v/>
      </c>
      <c r="E361" s="310" t="str">
        <f>IF(C361="","",INDEX('様式A-2'!$E$9:$E$4934,MATCH(C361,'様式A-2'!$B$9:$B$434,0)))</f>
        <v/>
      </c>
      <c r="F361" s="310"/>
      <c r="G361" s="241"/>
      <c r="H361" s="241"/>
      <c r="I361" s="241"/>
      <c r="J361" s="311"/>
      <c r="K361" s="241"/>
      <c r="L361" s="241"/>
      <c r="M361" s="241"/>
      <c r="N361" s="241"/>
      <c r="O361" s="241"/>
      <c r="P361" s="242"/>
    </row>
    <row r="362" spans="1:16" ht="20.100000000000001" customHeight="1" x14ac:dyDescent="0.15">
      <c r="A362" s="257">
        <f>IF(A361="",ROW()-2-COUNTBLANK($A$3:$A361),A361+1)</f>
        <v>360</v>
      </c>
      <c r="B362" s="258">
        <f>IF(A362="","",IF(B361="",ROW()-2-COUNTBLANK($B$3:$B361),B361+1))</f>
        <v>360</v>
      </c>
      <c r="C362" s="241"/>
      <c r="D362" s="241" t="str">
        <f>IF(C362="","",(COUNTIF($C$3:C362,C362)+100))</f>
        <v/>
      </c>
      <c r="E362" s="310" t="str">
        <f>IF(C362="","",INDEX('様式A-2'!$E$9:$E$4934,MATCH(C362,'様式A-2'!$B$9:$B$434,0)))</f>
        <v/>
      </c>
      <c r="F362" s="310"/>
      <c r="G362" s="241"/>
      <c r="H362" s="241"/>
      <c r="I362" s="241"/>
      <c r="J362" s="311"/>
      <c r="K362" s="241"/>
      <c r="L362" s="241"/>
      <c r="M362" s="241"/>
      <c r="N362" s="241"/>
      <c r="O362" s="241"/>
      <c r="P362" s="242"/>
    </row>
    <row r="363" spans="1:16" ht="20.100000000000001" customHeight="1" x14ac:dyDescent="0.15">
      <c r="A363" s="257">
        <f>IF(A362="",ROW()-2-COUNTBLANK($A$3:$A362),A362+1)</f>
        <v>361</v>
      </c>
      <c r="B363" s="258">
        <f>IF(A363="","",IF(B362="",ROW()-2-COUNTBLANK($B$3:$B362),B362+1))</f>
        <v>361</v>
      </c>
      <c r="C363" s="241"/>
      <c r="D363" s="241" t="str">
        <f>IF(C363="","",(COUNTIF($C$3:C363,C363)+100))</f>
        <v/>
      </c>
      <c r="E363" s="310" t="str">
        <f>IF(C363="","",INDEX('様式A-2'!$E$9:$E$4934,MATCH(C363,'様式A-2'!$B$9:$B$434,0)))</f>
        <v/>
      </c>
      <c r="F363" s="310"/>
      <c r="G363" s="241"/>
      <c r="H363" s="241"/>
      <c r="I363" s="241"/>
      <c r="J363" s="311"/>
      <c r="K363" s="241"/>
      <c r="L363" s="241"/>
      <c r="M363" s="241"/>
      <c r="N363" s="241"/>
      <c r="O363" s="241"/>
      <c r="P363" s="242"/>
    </row>
    <row r="364" spans="1:16" ht="20.100000000000001" customHeight="1" x14ac:dyDescent="0.15">
      <c r="A364" s="257">
        <f>IF(A363="",ROW()-2-COUNTBLANK($A$3:$A363),A363+1)</f>
        <v>362</v>
      </c>
      <c r="B364" s="258">
        <f>IF(A364="","",IF(B363="",ROW()-2-COUNTBLANK($B$3:$B363),B363+1))</f>
        <v>362</v>
      </c>
      <c r="C364" s="241"/>
      <c r="D364" s="241" t="str">
        <f>IF(C364="","",(COUNTIF($C$3:C364,C364)+100))</f>
        <v/>
      </c>
      <c r="E364" s="310" t="str">
        <f>IF(C364="","",INDEX('様式A-2'!$E$9:$E$4934,MATCH(C364,'様式A-2'!$B$9:$B$434,0)))</f>
        <v/>
      </c>
      <c r="F364" s="310"/>
      <c r="G364" s="241"/>
      <c r="H364" s="241"/>
      <c r="I364" s="241"/>
      <c r="J364" s="311"/>
      <c r="K364" s="241"/>
      <c r="L364" s="241"/>
      <c r="M364" s="241"/>
      <c r="N364" s="241"/>
      <c r="O364" s="241"/>
      <c r="P364" s="242"/>
    </row>
    <row r="365" spans="1:16" ht="20.100000000000001" customHeight="1" x14ac:dyDescent="0.15">
      <c r="A365" s="257">
        <f>IF(A364="",ROW()-2-COUNTBLANK($A$3:$A364),A364+1)</f>
        <v>363</v>
      </c>
      <c r="B365" s="258">
        <f>IF(A365="","",IF(B364="",ROW()-2-COUNTBLANK($B$3:$B364),B364+1))</f>
        <v>363</v>
      </c>
      <c r="C365" s="241"/>
      <c r="D365" s="241" t="str">
        <f>IF(C365="","",(COUNTIF($C$3:C365,C365)+100))</f>
        <v/>
      </c>
      <c r="E365" s="310" t="str">
        <f>IF(C365="","",INDEX('様式A-2'!$E$9:$E$4934,MATCH(C365,'様式A-2'!$B$9:$B$434,0)))</f>
        <v/>
      </c>
      <c r="F365" s="310"/>
      <c r="G365" s="241"/>
      <c r="H365" s="241"/>
      <c r="I365" s="241"/>
      <c r="J365" s="311"/>
      <c r="K365" s="241"/>
      <c r="L365" s="241"/>
      <c r="M365" s="241"/>
      <c r="N365" s="241"/>
      <c r="O365" s="241"/>
      <c r="P365" s="242"/>
    </row>
    <row r="366" spans="1:16" ht="20.100000000000001" customHeight="1" x14ac:dyDescent="0.15">
      <c r="A366" s="257">
        <f>IF(A365="",ROW()-2-COUNTBLANK($A$3:$A365),A365+1)</f>
        <v>364</v>
      </c>
      <c r="B366" s="258">
        <f>IF(A366="","",IF(B365="",ROW()-2-COUNTBLANK($B$3:$B365),B365+1))</f>
        <v>364</v>
      </c>
      <c r="C366" s="241"/>
      <c r="D366" s="241" t="str">
        <f>IF(C366="","",(COUNTIF($C$3:C366,C366)+100))</f>
        <v/>
      </c>
      <c r="E366" s="310" t="str">
        <f>IF(C366="","",INDEX('様式A-2'!$E$9:$E$4934,MATCH(C366,'様式A-2'!$B$9:$B$434,0)))</f>
        <v/>
      </c>
      <c r="F366" s="310"/>
      <c r="G366" s="241"/>
      <c r="H366" s="241"/>
      <c r="I366" s="241"/>
      <c r="J366" s="311"/>
      <c r="K366" s="241"/>
      <c r="L366" s="241"/>
      <c r="M366" s="241"/>
      <c r="N366" s="241"/>
      <c r="O366" s="241"/>
      <c r="P366" s="242"/>
    </row>
    <row r="367" spans="1:16" ht="20.100000000000001" customHeight="1" x14ac:dyDescent="0.15">
      <c r="A367" s="257">
        <f>IF(A366="",ROW()-2-COUNTBLANK($A$3:$A366),A366+1)</f>
        <v>365</v>
      </c>
      <c r="B367" s="258">
        <f>IF(A367="","",IF(B366="",ROW()-2-COUNTBLANK($B$3:$B366),B366+1))</f>
        <v>365</v>
      </c>
      <c r="C367" s="241"/>
      <c r="D367" s="241" t="str">
        <f>IF(C367="","",(COUNTIF($C$3:C367,C367)+100))</f>
        <v/>
      </c>
      <c r="E367" s="310" t="str">
        <f>IF(C367="","",INDEX('様式A-2'!$E$9:$E$4934,MATCH(C367,'様式A-2'!$B$9:$B$434,0)))</f>
        <v/>
      </c>
      <c r="F367" s="310"/>
      <c r="G367" s="241"/>
      <c r="H367" s="241"/>
      <c r="I367" s="241"/>
      <c r="J367" s="311"/>
      <c r="K367" s="241"/>
      <c r="L367" s="241"/>
      <c r="M367" s="241"/>
      <c r="N367" s="241"/>
      <c r="O367" s="241"/>
      <c r="P367" s="242"/>
    </row>
    <row r="368" spans="1:16" ht="20.100000000000001" customHeight="1" x14ac:dyDescent="0.15">
      <c r="A368" s="257">
        <f>IF(A367="",ROW()-2-COUNTBLANK($A$3:$A367),A367+1)</f>
        <v>366</v>
      </c>
      <c r="B368" s="258">
        <f>IF(A368="","",IF(B367="",ROW()-2-COUNTBLANK($B$3:$B367),B367+1))</f>
        <v>366</v>
      </c>
      <c r="C368" s="241"/>
      <c r="D368" s="241" t="str">
        <f>IF(C368="","",(COUNTIF($C$3:C368,C368)+100))</f>
        <v/>
      </c>
      <c r="E368" s="310" t="str">
        <f>IF(C368="","",INDEX('様式A-2'!$E$9:$E$4934,MATCH(C368,'様式A-2'!$B$9:$B$434,0)))</f>
        <v/>
      </c>
      <c r="F368" s="310"/>
      <c r="G368" s="241"/>
      <c r="H368" s="241"/>
      <c r="I368" s="241"/>
      <c r="J368" s="311"/>
      <c r="K368" s="241"/>
      <c r="L368" s="241"/>
      <c r="M368" s="241"/>
      <c r="N368" s="241"/>
      <c r="O368" s="241"/>
      <c r="P368" s="242"/>
    </row>
    <row r="369" spans="1:16" ht="20.100000000000001" customHeight="1" x14ac:dyDescent="0.15">
      <c r="A369" s="257">
        <f>IF(A368="",ROW()-2-COUNTBLANK($A$3:$A368),A368+1)</f>
        <v>367</v>
      </c>
      <c r="B369" s="258">
        <f>IF(A369="","",IF(B368="",ROW()-2-COUNTBLANK($B$3:$B368),B368+1))</f>
        <v>367</v>
      </c>
      <c r="C369" s="241"/>
      <c r="D369" s="241" t="str">
        <f>IF(C369="","",(COUNTIF($C$3:C369,C369)+100))</f>
        <v/>
      </c>
      <c r="E369" s="310" t="str">
        <f>IF(C369="","",INDEX('様式A-2'!$E$9:$E$4934,MATCH(C369,'様式A-2'!$B$9:$B$434,0)))</f>
        <v/>
      </c>
      <c r="F369" s="310"/>
      <c r="G369" s="241"/>
      <c r="H369" s="241"/>
      <c r="I369" s="241"/>
      <c r="J369" s="311"/>
      <c r="K369" s="241"/>
      <c r="L369" s="241"/>
      <c r="M369" s="241"/>
      <c r="N369" s="241"/>
      <c r="O369" s="241"/>
      <c r="P369" s="242"/>
    </row>
    <row r="370" spans="1:16" ht="20.100000000000001" customHeight="1" x14ac:dyDescent="0.15">
      <c r="A370" s="257">
        <f>IF(A369="",ROW()-2-COUNTBLANK($A$3:$A369),A369+1)</f>
        <v>368</v>
      </c>
      <c r="B370" s="258">
        <f>IF(A370="","",IF(B369="",ROW()-2-COUNTBLANK($B$3:$B369),B369+1))</f>
        <v>368</v>
      </c>
      <c r="C370" s="241"/>
      <c r="D370" s="241" t="str">
        <f>IF(C370="","",(COUNTIF($C$3:C370,C370)+100))</f>
        <v/>
      </c>
      <c r="E370" s="310" t="str">
        <f>IF(C370="","",INDEX('様式A-2'!$E$9:$E$4934,MATCH(C370,'様式A-2'!$B$9:$B$434,0)))</f>
        <v/>
      </c>
      <c r="F370" s="310"/>
      <c r="G370" s="241"/>
      <c r="H370" s="241"/>
      <c r="I370" s="241"/>
      <c r="J370" s="311"/>
      <c r="K370" s="241"/>
      <c r="L370" s="241"/>
      <c r="M370" s="241"/>
      <c r="N370" s="241"/>
      <c r="O370" s="241"/>
      <c r="P370" s="242"/>
    </row>
    <row r="371" spans="1:16" ht="20.100000000000001" customHeight="1" x14ac:dyDescent="0.15">
      <c r="A371" s="257">
        <f>IF(A370="",ROW()-2-COUNTBLANK($A$3:$A370),A370+1)</f>
        <v>369</v>
      </c>
      <c r="B371" s="258">
        <f>IF(A371="","",IF(B370="",ROW()-2-COUNTBLANK($B$3:$B370),B370+1))</f>
        <v>369</v>
      </c>
      <c r="C371" s="241"/>
      <c r="D371" s="241" t="str">
        <f>IF(C371="","",(COUNTIF($C$3:C371,C371)+100))</f>
        <v/>
      </c>
      <c r="E371" s="310" t="str">
        <f>IF(C371="","",INDEX('様式A-2'!$E$9:$E$4934,MATCH(C371,'様式A-2'!$B$9:$B$434,0)))</f>
        <v/>
      </c>
      <c r="F371" s="310"/>
      <c r="G371" s="241"/>
      <c r="H371" s="241"/>
      <c r="I371" s="241"/>
      <c r="J371" s="311"/>
      <c r="K371" s="241"/>
      <c r="L371" s="241"/>
      <c r="M371" s="241"/>
      <c r="N371" s="241"/>
      <c r="O371" s="241"/>
      <c r="P371" s="242"/>
    </row>
    <row r="372" spans="1:16" ht="20.100000000000001" customHeight="1" x14ac:dyDescent="0.15">
      <c r="A372" s="257">
        <f>IF(A371="",ROW()-2-COUNTBLANK($A$3:$A371),A371+1)</f>
        <v>370</v>
      </c>
      <c r="B372" s="258">
        <f>IF(A372="","",IF(B371="",ROW()-2-COUNTBLANK($B$3:$B371),B371+1))</f>
        <v>370</v>
      </c>
      <c r="C372" s="241"/>
      <c r="D372" s="241" t="str">
        <f>IF(C372="","",(COUNTIF($C$3:C372,C372)+100))</f>
        <v/>
      </c>
      <c r="E372" s="310" t="str">
        <f>IF(C372="","",INDEX('様式A-2'!$E$9:$E$4934,MATCH(C372,'様式A-2'!$B$9:$B$434,0)))</f>
        <v/>
      </c>
      <c r="F372" s="310"/>
      <c r="G372" s="241"/>
      <c r="H372" s="241"/>
      <c r="I372" s="241"/>
      <c r="J372" s="311"/>
      <c r="K372" s="241"/>
      <c r="L372" s="241"/>
      <c r="M372" s="241"/>
      <c r="N372" s="241"/>
      <c r="O372" s="241"/>
      <c r="P372" s="242"/>
    </row>
    <row r="373" spans="1:16" ht="20.100000000000001" customHeight="1" x14ac:dyDescent="0.15">
      <c r="A373" s="257">
        <f>IF(A372="",ROW()-2-COUNTBLANK($A$3:$A372),A372+1)</f>
        <v>371</v>
      </c>
      <c r="B373" s="258">
        <f>IF(A373="","",IF(B372="",ROW()-2-COUNTBLANK($B$3:$B372),B372+1))</f>
        <v>371</v>
      </c>
      <c r="C373" s="241"/>
      <c r="D373" s="241" t="str">
        <f>IF(C373="","",(COUNTIF($C$3:C373,C373)+100))</f>
        <v/>
      </c>
      <c r="E373" s="310" t="str">
        <f>IF(C373="","",INDEX('様式A-2'!$E$9:$E$4934,MATCH(C373,'様式A-2'!$B$9:$B$434,0)))</f>
        <v/>
      </c>
      <c r="F373" s="310"/>
      <c r="G373" s="241"/>
      <c r="H373" s="241"/>
      <c r="I373" s="241"/>
      <c r="J373" s="311"/>
      <c r="K373" s="241"/>
      <c r="L373" s="241"/>
      <c r="M373" s="241"/>
      <c r="N373" s="241"/>
      <c r="O373" s="241"/>
      <c r="P373" s="242"/>
    </row>
    <row r="374" spans="1:16" ht="20.100000000000001" customHeight="1" x14ac:dyDescent="0.15">
      <c r="A374" s="257">
        <f>IF(A373="",ROW()-2-COUNTBLANK($A$3:$A373),A373+1)</f>
        <v>372</v>
      </c>
      <c r="B374" s="258">
        <f>IF(A374="","",IF(B373="",ROW()-2-COUNTBLANK($B$3:$B373),B373+1))</f>
        <v>372</v>
      </c>
      <c r="C374" s="241"/>
      <c r="D374" s="241" t="str">
        <f>IF(C374="","",(COUNTIF($C$3:C374,C374)+100))</f>
        <v/>
      </c>
      <c r="E374" s="310" t="str">
        <f>IF(C374="","",INDEX('様式A-2'!$E$9:$E$4934,MATCH(C374,'様式A-2'!$B$9:$B$434,0)))</f>
        <v/>
      </c>
      <c r="F374" s="310"/>
      <c r="G374" s="241"/>
      <c r="H374" s="241"/>
      <c r="I374" s="241"/>
      <c r="J374" s="311"/>
      <c r="K374" s="241"/>
      <c r="L374" s="241"/>
      <c r="M374" s="241"/>
      <c r="N374" s="241"/>
      <c r="O374" s="241"/>
      <c r="P374" s="242"/>
    </row>
    <row r="375" spans="1:16" ht="20.100000000000001" customHeight="1" x14ac:dyDescent="0.15">
      <c r="A375" s="257">
        <f>IF(A374="",ROW()-2-COUNTBLANK($A$3:$A374),A374+1)</f>
        <v>373</v>
      </c>
      <c r="B375" s="258">
        <f>IF(A375="","",IF(B374="",ROW()-2-COUNTBLANK($B$3:$B374),B374+1))</f>
        <v>373</v>
      </c>
      <c r="C375" s="241"/>
      <c r="D375" s="241" t="str">
        <f>IF(C375="","",(COUNTIF($C$3:C375,C375)+100))</f>
        <v/>
      </c>
      <c r="E375" s="310" t="str">
        <f>IF(C375="","",INDEX('様式A-2'!$E$9:$E$4934,MATCH(C375,'様式A-2'!$B$9:$B$434,0)))</f>
        <v/>
      </c>
      <c r="F375" s="310"/>
      <c r="G375" s="241"/>
      <c r="H375" s="241"/>
      <c r="I375" s="241"/>
      <c r="J375" s="311"/>
      <c r="K375" s="241"/>
      <c r="L375" s="241"/>
      <c r="M375" s="241"/>
      <c r="N375" s="241"/>
      <c r="O375" s="241"/>
      <c r="P375" s="242"/>
    </row>
    <row r="376" spans="1:16" ht="20.100000000000001" customHeight="1" x14ac:dyDescent="0.15">
      <c r="A376" s="257">
        <f>IF(A375="",ROW()-2-COUNTBLANK($A$3:$A375),A375+1)</f>
        <v>374</v>
      </c>
      <c r="B376" s="258">
        <f>IF(A376="","",IF(B375="",ROW()-2-COUNTBLANK($B$3:$B375),B375+1))</f>
        <v>374</v>
      </c>
      <c r="C376" s="241"/>
      <c r="D376" s="241" t="str">
        <f>IF(C376="","",(COUNTIF($C$3:C376,C376)+100))</f>
        <v/>
      </c>
      <c r="E376" s="310" t="str">
        <f>IF(C376="","",INDEX('様式A-2'!$E$9:$E$4934,MATCH(C376,'様式A-2'!$B$9:$B$434,0)))</f>
        <v/>
      </c>
      <c r="F376" s="310"/>
      <c r="G376" s="241"/>
      <c r="H376" s="241"/>
      <c r="I376" s="241"/>
      <c r="J376" s="311"/>
      <c r="K376" s="241"/>
      <c r="L376" s="241"/>
      <c r="M376" s="241"/>
      <c r="N376" s="241"/>
      <c r="O376" s="241"/>
      <c r="P376" s="242"/>
    </row>
    <row r="377" spans="1:16" ht="20.100000000000001" customHeight="1" x14ac:dyDescent="0.15">
      <c r="A377" s="257">
        <f>IF(A376="",ROW()-2-COUNTBLANK($A$3:$A376),A376+1)</f>
        <v>375</v>
      </c>
      <c r="B377" s="258">
        <f>IF(A377="","",IF(B376="",ROW()-2-COUNTBLANK($B$3:$B376),B376+1))</f>
        <v>375</v>
      </c>
      <c r="C377" s="241"/>
      <c r="D377" s="241" t="str">
        <f>IF(C377="","",(COUNTIF($C$3:C377,C377)+100))</f>
        <v/>
      </c>
      <c r="E377" s="310" t="str">
        <f>IF(C377="","",INDEX('様式A-2'!$E$9:$E$4934,MATCH(C377,'様式A-2'!$B$9:$B$434,0)))</f>
        <v/>
      </c>
      <c r="F377" s="310"/>
      <c r="G377" s="241"/>
      <c r="H377" s="241"/>
      <c r="I377" s="241"/>
      <c r="J377" s="311"/>
      <c r="K377" s="241"/>
      <c r="L377" s="241"/>
      <c r="M377" s="241"/>
      <c r="N377" s="241"/>
      <c r="O377" s="241"/>
      <c r="P377" s="242"/>
    </row>
    <row r="378" spans="1:16" ht="20.100000000000001" customHeight="1" x14ac:dyDescent="0.15">
      <c r="A378" s="257">
        <f>IF(A377="",ROW()-2-COUNTBLANK($A$3:$A377),A377+1)</f>
        <v>376</v>
      </c>
      <c r="B378" s="258">
        <f>IF(A378="","",IF(B377="",ROW()-2-COUNTBLANK($B$3:$B377),B377+1))</f>
        <v>376</v>
      </c>
      <c r="C378" s="241"/>
      <c r="D378" s="241" t="str">
        <f>IF(C378="","",(COUNTIF($C$3:C378,C378)+100))</f>
        <v/>
      </c>
      <c r="E378" s="310" t="str">
        <f>IF(C378="","",INDEX('様式A-2'!$E$9:$E$4934,MATCH(C378,'様式A-2'!$B$9:$B$434,0)))</f>
        <v/>
      </c>
      <c r="F378" s="310"/>
      <c r="G378" s="241"/>
      <c r="H378" s="241"/>
      <c r="I378" s="241"/>
      <c r="J378" s="311"/>
      <c r="K378" s="241"/>
      <c r="L378" s="241"/>
      <c r="M378" s="241"/>
      <c r="N378" s="241"/>
      <c r="O378" s="241"/>
      <c r="P378" s="242"/>
    </row>
    <row r="379" spans="1:16" ht="20.100000000000001" customHeight="1" x14ac:dyDescent="0.15">
      <c r="A379" s="257">
        <f>IF(A378="",ROW()-2-COUNTBLANK($A$3:$A378),A378+1)</f>
        <v>377</v>
      </c>
      <c r="B379" s="258">
        <f>IF(A379="","",IF(B378="",ROW()-2-COUNTBLANK($B$3:$B378),B378+1))</f>
        <v>377</v>
      </c>
      <c r="C379" s="241"/>
      <c r="D379" s="241" t="str">
        <f>IF(C379="","",(COUNTIF($C$3:C379,C379)+100))</f>
        <v/>
      </c>
      <c r="E379" s="310" t="str">
        <f>IF(C379="","",INDEX('様式A-2'!$E$9:$E$4934,MATCH(C379,'様式A-2'!$B$9:$B$434,0)))</f>
        <v/>
      </c>
      <c r="F379" s="310"/>
      <c r="G379" s="241"/>
      <c r="H379" s="241"/>
      <c r="I379" s="241"/>
      <c r="J379" s="311"/>
      <c r="K379" s="241"/>
      <c r="L379" s="241"/>
      <c r="M379" s="241"/>
      <c r="N379" s="241"/>
      <c r="O379" s="241"/>
      <c r="P379" s="242"/>
    </row>
    <row r="380" spans="1:16" ht="20.100000000000001" customHeight="1" x14ac:dyDescent="0.15">
      <c r="A380" s="257">
        <f>IF(A379="",ROW()-2-COUNTBLANK($A$3:$A379),A379+1)</f>
        <v>378</v>
      </c>
      <c r="B380" s="258">
        <f>IF(A380="","",IF(B379="",ROW()-2-COUNTBLANK($B$3:$B379),B379+1))</f>
        <v>378</v>
      </c>
      <c r="C380" s="241"/>
      <c r="D380" s="241" t="str">
        <f>IF(C380="","",(COUNTIF($C$3:C380,C380)+100))</f>
        <v/>
      </c>
      <c r="E380" s="310" t="str">
        <f>IF(C380="","",INDEX('様式A-2'!$E$9:$E$4934,MATCH(C380,'様式A-2'!$B$9:$B$434,0)))</f>
        <v/>
      </c>
      <c r="F380" s="310"/>
      <c r="G380" s="241"/>
      <c r="H380" s="241"/>
      <c r="I380" s="241"/>
      <c r="J380" s="311"/>
      <c r="K380" s="241"/>
      <c r="L380" s="241"/>
      <c r="M380" s="241"/>
      <c r="N380" s="241"/>
      <c r="O380" s="241"/>
      <c r="P380" s="242"/>
    </row>
    <row r="381" spans="1:16" ht="20.100000000000001" customHeight="1" x14ac:dyDescent="0.15">
      <c r="A381" s="257">
        <f>IF(A380="",ROW()-2-COUNTBLANK($A$3:$A380),A380+1)</f>
        <v>379</v>
      </c>
      <c r="B381" s="258">
        <f>IF(A381="","",IF(B380="",ROW()-2-COUNTBLANK($B$3:$B380),B380+1))</f>
        <v>379</v>
      </c>
      <c r="C381" s="241"/>
      <c r="D381" s="241" t="str">
        <f>IF(C381="","",(COUNTIF($C$3:C381,C381)+100))</f>
        <v/>
      </c>
      <c r="E381" s="310" t="str">
        <f>IF(C381="","",INDEX('様式A-2'!$E$9:$E$4934,MATCH(C381,'様式A-2'!$B$9:$B$434,0)))</f>
        <v/>
      </c>
      <c r="F381" s="310"/>
      <c r="G381" s="241"/>
      <c r="H381" s="241"/>
      <c r="I381" s="241"/>
      <c r="J381" s="311"/>
      <c r="K381" s="241"/>
      <c r="L381" s="241"/>
      <c r="M381" s="241"/>
      <c r="N381" s="241"/>
      <c r="O381" s="241"/>
      <c r="P381" s="242"/>
    </row>
    <row r="382" spans="1:16" ht="20.100000000000001" customHeight="1" x14ac:dyDescent="0.15">
      <c r="A382" s="257">
        <f>IF(A381="",ROW()-2-COUNTBLANK($A$3:$A381),A381+1)</f>
        <v>380</v>
      </c>
      <c r="B382" s="258">
        <f>IF(A382="","",IF(B381="",ROW()-2-COUNTBLANK($B$3:$B381),B381+1))</f>
        <v>380</v>
      </c>
      <c r="C382" s="241"/>
      <c r="D382" s="241" t="str">
        <f>IF(C382="","",(COUNTIF($C$3:C382,C382)+100))</f>
        <v/>
      </c>
      <c r="E382" s="310" t="str">
        <f>IF(C382="","",INDEX('様式A-2'!$E$9:$E$4934,MATCH(C382,'様式A-2'!$B$9:$B$434,0)))</f>
        <v/>
      </c>
      <c r="F382" s="310"/>
      <c r="G382" s="241"/>
      <c r="H382" s="241"/>
      <c r="I382" s="241"/>
      <c r="J382" s="311"/>
      <c r="K382" s="241"/>
      <c r="L382" s="241"/>
      <c r="M382" s="241"/>
      <c r="N382" s="241"/>
      <c r="O382" s="241"/>
      <c r="P382" s="242"/>
    </row>
    <row r="383" spans="1:16" ht="20.100000000000001" customHeight="1" x14ac:dyDescent="0.15">
      <c r="A383" s="257">
        <f>IF(A382="",ROW()-2-COUNTBLANK($A$3:$A382),A382+1)</f>
        <v>381</v>
      </c>
      <c r="B383" s="258">
        <f>IF(A383="","",IF(B382="",ROW()-2-COUNTBLANK($B$3:$B382),B382+1))</f>
        <v>381</v>
      </c>
      <c r="C383" s="241"/>
      <c r="D383" s="241" t="str">
        <f>IF(C383="","",(COUNTIF($C$3:C383,C383)+100))</f>
        <v/>
      </c>
      <c r="E383" s="310" t="str">
        <f>IF(C383="","",INDEX('様式A-2'!$E$9:$E$4934,MATCH(C383,'様式A-2'!$B$9:$B$434,0)))</f>
        <v/>
      </c>
      <c r="F383" s="310"/>
      <c r="G383" s="241"/>
      <c r="H383" s="241"/>
      <c r="I383" s="241"/>
      <c r="J383" s="311"/>
      <c r="K383" s="241"/>
      <c r="L383" s="241"/>
      <c r="M383" s="241"/>
      <c r="N383" s="241"/>
      <c r="O383" s="241"/>
      <c r="P383" s="242"/>
    </row>
    <row r="384" spans="1:16" ht="20.100000000000001" customHeight="1" x14ac:dyDescent="0.15">
      <c r="A384" s="257">
        <f>IF(A383="",ROW()-2-COUNTBLANK($A$3:$A383),A383+1)</f>
        <v>382</v>
      </c>
      <c r="B384" s="258">
        <f>IF(A384="","",IF(B383="",ROW()-2-COUNTBLANK($B$3:$B383),B383+1))</f>
        <v>382</v>
      </c>
      <c r="C384" s="241"/>
      <c r="D384" s="241" t="str">
        <f>IF(C384="","",(COUNTIF($C$3:C384,C384)+100))</f>
        <v/>
      </c>
      <c r="E384" s="310" t="str">
        <f>IF(C384="","",INDEX('様式A-2'!$E$9:$E$4934,MATCH(C384,'様式A-2'!$B$9:$B$434,0)))</f>
        <v/>
      </c>
      <c r="F384" s="310"/>
      <c r="G384" s="241"/>
      <c r="H384" s="241"/>
      <c r="I384" s="241"/>
      <c r="J384" s="311"/>
      <c r="K384" s="241"/>
      <c r="L384" s="241"/>
      <c r="M384" s="241"/>
      <c r="N384" s="241"/>
      <c r="O384" s="241"/>
      <c r="P384" s="242"/>
    </row>
    <row r="385" spans="1:16" ht="20.100000000000001" customHeight="1" x14ac:dyDescent="0.15">
      <c r="A385" s="257">
        <f>IF(A384="",ROW()-2-COUNTBLANK($A$3:$A384),A384+1)</f>
        <v>383</v>
      </c>
      <c r="B385" s="258">
        <f>IF(A385="","",IF(B384="",ROW()-2-COUNTBLANK($B$3:$B384),B384+1))</f>
        <v>383</v>
      </c>
      <c r="C385" s="241"/>
      <c r="D385" s="241" t="str">
        <f>IF(C385="","",(COUNTIF($C$3:C385,C385)+100))</f>
        <v/>
      </c>
      <c r="E385" s="310" t="str">
        <f>IF(C385="","",INDEX('様式A-2'!$E$9:$E$4934,MATCH(C385,'様式A-2'!$B$9:$B$434,0)))</f>
        <v/>
      </c>
      <c r="F385" s="310"/>
      <c r="G385" s="241"/>
      <c r="H385" s="241"/>
      <c r="I385" s="241"/>
      <c r="J385" s="311"/>
      <c r="K385" s="241"/>
      <c r="L385" s="241"/>
      <c r="M385" s="241"/>
      <c r="N385" s="241"/>
      <c r="O385" s="241"/>
      <c r="P385" s="242"/>
    </row>
    <row r="386" spans="1:16" ht="20.100000000000001" customHeight="1" x14ac:dyDescent="0.15">
      <c r="A386" s="257">
        <f>IF(A385="",ROW()-2-COUNTBLANK($A$3:$A385),A385+1)</f>
        <v>384</v>
      </c>
      <c r="B386" s="258">
        <f>IF(A386="","",IF(B385="",ROW()-2-COUNTBLANK($B$3:$B385),B385+1))</f>
        <v>384</v>
      </c>
      <c r="C386" s="241"/>
      <c r="D386" s="241" t="str">
        <f>IF(C386="","",(COUNTIF($C$3:C386,C386)+100))</f>
        <v/>
      </c>
      <c r="E386" s="310" t="str">
        <f>IF(C386="","",INDEX('様式A-2'!$E$9:$E$4934,MATCH(C386,'様式A-2'!$B$9:$B$434,0)))</f>
        <v/>
      </c>
      <c r="F386" s="310"/>
      <c r="G386" s="241"/>
      <c r="H386" s="241"/>
      <c r="I386" s="241"/>
      <c r="J386" s="311"/>
      <c r="K386" s="241"/>
      <c r="L386" s="241"/>
      <c r="M386" s="241"/>
      <c r="N386" s="241"/>
      <c r="O386" s="241"/>
      <c r="P386" s="242"/>
    </row>
    <row r="387" spans="1:16" ht="20.100000000000001" customHeight="1" x14ac:dyDescent="0.15">
      <c r="A387" s="257">
        <f>IF(A386="",ROW()-2-COUNTBLANK($A$3:$A386),A386+1)</f>
        <v>385</v>
      </c>
      <c r="B387" s="258">
        <f>IF(A387="","",IF(B386="",ROW()-2-COUNTBLANK($B$3:$B386),B386+1))</f>
        <v>385</v>
      </c>
      <c r="C387" s="241"/>
      <c r="D387" s="241" t="str">
        <f>IF(C387="","",(COUNTIF($C$3:C387,C387)+100))</f>
        <v/>
      </c>
      <c r="E387" s="310" t="str">
        <f>IF(C387="","",INDEX('様式A-2'!$E$9:$E$4934,MATCH(C387,'様式A-2'!$B$9:$B$434,0)))</f>
        <v/>
      </c>
      <c r="F387" s="310"/>
      <c r="G387" s="241"/>
      <c r="H387" s="241"/>
      <c r="I387" s="241"/>
      <c r="J387" s="311"/>
      <c r="K387" s="241"/>
      <c r="L387" s="241"/>
      <c r="M387" s="241"/>
      <c r="N387" s="241"/>
      <c r="O387" s="241"/>
      <c r="P387" s="242"/>
    </row>
    <row r="388" spans="1:16" ht="20.100000000000001" customHeight="1" x14ac:dyDescent="0.15">
      <c r="A388" s="257">
        <f>IF(A387="",ROW()-2-COUNTBLANK($A$3:$A387),A387+1)</f>
        <v>386</v>
      </c>
      <c r="B388" s="258">
        <f>IF(A388="","",IF(B387="",ROW()-2-COUNTBLANK($B$3:$B387),B387+1))</f>
        <v>386</v>
      </c>
      <c r="C388" s="241"/>
      <c r="D388" s="241" t="str">
        <f>IF(C388="","",(COUNTIF($C$3:C388,C388)+100))</f>
        <v/>
      </c>
      <c r="E388" s="310" t="str">
        <f>IF(C388="","",INDEX('様式A-2'!$E$9:$E$4934,MATCH(C388,'様式A-2'!$B$9:$B$434,0)))</f>
        <v/>
      </c>
      <c r="F388" s="310"/>
      <c r="G388" s="241"/>
      <c r="H388" s="241"/>
      <c r="I388" s="241"/>
      <c r="J388" s="311"/>
      <c r="K388" s="241"/>
      <c r="L388" s="241"/>
      <c r="M388" s="241"/>
      <c r="N388" s="241"/>
      <c r="O388" s="241"/>
      <c r="P388" s="242"/>
    </row>
    <row r="389" spans="1:16" ht="20.100000000000001" customHeight="1" x14ac:dyDescent="0.15">
      <c r="A389" s="257">
        <f>IF(A388="",ROW()-2-COUNTBLANK($A$3:$A388),A388+1)</f>
        <v>387</v>
      </c>
      <c r="B389" s="258">
        <f>IF(A389="","",IF(B388="",ROW()-2-COUNTBLANK($B$3:$B388),B388+1))</f>
        <v>387</v>
      </c>
      <c r="C389" s="241"/>
      <c r="D389" s="241" t="str">
        <f>IF(C389="","",(COUNTIF($C$3:C389,C389)+100))</f>
        <v/>
      </c>
      <c r="E389" s="310" t="str">
        <f>IF(C389="","",INDEX('様式A-2'!$E$9:$E$4934,MATCH(C389,'様式A-2'!$B$9:$B$434,0)))</f>
        <v/>
      </c>
      <c r="F389" s="310"/>
      <c r="G389" s="241"/>
      <c r="H389" s="241"/>
      <c r="I389" s="241"/>
      <c r="J389" s="311"/>
      <c r="K389" s="241"/>
      <c r="L389" s="241"/>
      <c r="M389" s="241"/>
      <c r="N389" s="241"/>
      <c r="O389" s="241"/>
      <c r="P389" s="242"/>
    </row>
    <row r="390" spans="1:16" ht="20.100000000000001" customHeight="1" x14ac:dyDescent="0.15">
      <c r="A390" s="257">
        <f>IF(A389="",ROW()-2-COUNTBLANK($A$3:$A389),A389+1)</f>
        <v>388</v>
      </c>
      <c r="B390" s="258">
        <f>IF(A390="","",IF(B389="",ROW()-2-COUNTBLANK($B$3:$B389),B389+1))</f>
        <v>388</v>
      </c>
      <c r="C390" s="241"/>
      <c r="D390" s="241" t="str">
        <f>IF(C390="","",(COUNTIF($C$3:C390,C390)+100))</f>
        <v/>
      </c>
      <c r="E390" s="310" t="str">
        <f>IF(C390="","",INDEX('様式A-2'!$E$9:$E$4934,MATCH(C390,'様式A-2'!$B$9:$B$434,0)))</f>
        <v/>
      </c>
      <c r="F390" s="310"/>
      <c r="G390" s="241"/>
      <c r="H390" s="241"/>
      <c r="I390" s="241"/>
      <c r="J390" s="311"/>
      <c r="K390" s="241"/>
      <c r="L390" s="241"/>
      <c r="M390" s="241"/>
      <c r="N390" s="241"/>
      <c r="O390" s="241"/>
      <c r="P390" s="242"/>
    </row>
    <row r="391" spans="1:16" ht="20.100000000000001" customHeight="1" x14ac:dyDescent="0.15">
      <c r="A391" s="257">
        <f>IF(A390="",ROW()-2-COUNTBLANK($A$3:$A390),A390+1)</f>
        <v>389</v>
      </c>
      <c r="B391" s="258">
        <f>IF(A391="","",IF(B390="",ROW()-2-COUNTBLANK($B$3:$B390),B390+1))</f>
        <v>389</v>
      </c>
      <c r="C391" s="241"/>
      <c r="D391" s="241" t="str">
        <f>IF(C391="","",(COUNTIF($C$3:C391,C391)+100))</f>
        <v/>
      </c>
      <c r="E391" s="310" t="str">
        <f>IF(C391="","",INDEX('様式A-2'!$E$9:$E$4934,MATCH(C391,'様式A-2'!$B$9:$B$434,0)))</f>
        <v/>
      </c>
      <c r="F391" s="310"/>
      <c r="G391" s="241"/>
      <c r="H391" s="241"/>
      <c r="I391" s="241"/>
      <c r="J391" s="311"/>
      <c r="K391" s="241"/>
      <c r="L391" s="241"/>
      <c r="M391" s="241"/>
      <c r="N391" s="241"/>
      <c r="O391" s="241"/>
      <c r="P391" s="242"/>
    </row>
    <row r="392" spans="1:16" ht="20.100000000000001" customHeight="1" x14ac:dyDescent="0.15">
      <c r="A392" s="257">
        <f>IF(A391="",ROW()-2-COUNTBLANK($A$3:$A391),A391+1)</f>
        <v>390</v>
      </c>
      <c r="B392" s="258">
        <f>IF(A392="","",IF(B391="",ROW()-2-COUNTBLANK($B$3:$B391),B391+1))</f>
        <v>390</v>
      </c>
      <c r="C392" s="241"/>
      <c r="D392" s="241" t="str">
        <f>IF(C392="","",(COUNTIF($C$3:C392,C392)+100))</f>
        <v/>
      </c>
      <c r="E392" s="310" t="str">
        <f>IF(C392="","",INDEX('様式A-2'!$E$9:$E$4934,MATCH(C392,'様式A-2'!$B$9:$B$434,0)))</f>
        <v/>
      </c>
      <c r="F392" s="310"/>
      <c r="G392" s="241"/>
      <c r="H392" s="241"/>
      <c r="I392" s="241"/>
      <c r="J392" s="311"/>
      <c r="K392" s="241"/>
      <c r="L392" s="241"/>
      <c r="M392" s="241"/>
      <c r="N392" s="241"/>
      <c r="O392" s="241"/>
      <c r="P392" s="242"/>
    </row>
    <row r="393" spans="1:16" ht="20.100000000000001" customHeight="1" x14ac:dyDescent="0.15">
      <c r="A393" s="257">
        <f>IF(A392="",ROW()-2-COUNTBLANK($A$3:$A392),A392+1)</f>
        <v>391</v>
      </c>
      <c r="B393" s="258">
        <f>IF(A393="","",IF(B392="",ROW()-2-COUNTBLANK($B$3:$B392),B392+1))</f>
        <v>391</v>
      </c>
      <c r="C393" s="241"/>
      <c r="D393" s="241" t="str">
        <f>IF(C393="","",(COUNTIF($C$3:C393,C393)+100))</f>
        <v/>
      </c>
      <c r="E393" s="310" t="str">
        <f>IF(C393="","",INDEX('様式A-2'!$E$9:$E$4934,MATCH(C393,'様式A-2'!$B$9:$B$434,0)))</f>
        <v/>
      </c>
      <c r="F393" s="310"/>
      <c r="G393" s="241"/>
      <c r="H393" s="241"/>
      <c r="I393" s="241"/>
      <c r="J393" s="311"/>
      <c r="K393" s="241"/>
      <c r="L393" s="241"/>
      <c r="M393" s="241"/>
      <c r="N393" s="241"/>
      <c r="O393" s="241"/>
      <c r="P393" s="242"/>
    </row>
    <row r="394" spans="1:16" ht="20.100000000000001" customHeight="1" x14ac:dyDescent="0.15">
      <c r="A394" s="257">
        <f>IF(A393="",ROW()-2-COUNTBLANK($A$3:$A393),A393+1)</f>
        <v>392</v>
      </c>
      <c r="B394" s="258">
        <f>IF(A394="","",IF(B393="",ROW()-2-COUNTBLANK($B$3:$B393),B393+1))</f>
        <v>392</v>
      </c>
      <c r="C394" s="241"/>
      <c r="D394" s="241" t="str">
        <f>IF(C394="","",(COUNTIF($C$3:C394,C394)+100))</f>
        <v/>
      </c>
      <c r="E394" s="310" t="str">
        <f>IF(C394="","",INDEX('様式A-2'!$E$9:$E$4934,MATCH(C394,'様式A-2'!$B$9:$B$434,0)))</f>
        <v/>
      </c>
      <c r="F394" s="310"/>
      <c r="G394" s="241"/>
      <c r="H394" s="241"/>
      <c r="I394" s="241"/>
      <c r="J394" s="311"/>
      <c r="K394" s="241"/>
      <c r="L394" s="241"/>
      <c r="M394" s="241"/>
      <c r="N394" s="241"/>
      <c r="O394" s="241"/>
      <c r="P394" s="242"/>
    </row>
    <row r="395" spans="1:16" ht="20.100000000000001" customHeight="1" x14ac:dyDescent="0.15">
      <c r="A395" s="257">
        <f>IF(A394="",ROW()-2-COUNTBLANK($A$3:$A394),A394+1)</f>
        <v>393</v>
      </c>
      <c r="B395" s="258">
        <f>IF(A395="","",IF(B394="",ROW()-2-COUNTBLANK($B$3:$B394),B394+1))</f>
        <v>393</v>
      </c>
      <c r="C395" s="241"/>
      <c r="D395" s="241" t="str">
        <f>IF(C395="","",(COUNTIF($C$3:C395,C395)+100))</f>
        <v/>
      </c>
      <c r="E395" s="310" t="str">
        <f>IF(C395="","",INDEX('様式A-2'!$E$9:$E$4934,MATCH(C395,'様式A-2'!$B$9:$B$434,0)))</f>
        <v/>
      </c>
      <c r="F395" s="310"/>
      <c r="G395" s="241"/>
      <c r="H395" s="241"/>
      <c r="I395" s="241"/>
      <c r="J395" s="311"/>
      <c r="K395" s="241"/>
      <c r="L395" s="241"/>
      <c r="M395" s="241"/>
      <c r="N395" s="241"/>
      <c r="O395" s="241"/>
      <c r="P395" s="242"/>
    </row>
    <row r="396" spans="1:16" ht="20.100000000000001" customHeight="1" x14ac:dyDescent="0.15">
      <c r="A396" s="257">
        <f>IF(A395="",ROW()-2-COUNTBLANK($A$3:$A395),A395+1)</f>
        <v>394</v>
      </c>
      <c r="B396" s="258">
        <f>IF(A396="","",IF(B395="",ROW()-2-COUNTBLANK($B$3:$B395),B395+1))</f>
        <v>394</v>
      </c>
      <c r="C396" s="241"/>
      <c r="D396" s="241" t="str">
        <f>IF(C396="","",(COUNTIF($C$3:C396,C396)+100))</f>
        <v/>
      </c>
      <c r="E396" s="310" t="str">
        <f>IF(C396="","",INDEX('様式A-2'!$E$9:$E$4934,MATCH(C396,'様式A-2'!$B$9:$B$434,0)))</f>
        <v/>
      </c>
      <c r="F396" s="310"/>
      <c r="G396" s="241"/>
      <c r="H396" s="241"/>
      <c r="I396" s="241"/>
      <c r="J396" s="311"/>
      <c r="K396" s="241"/>
      <c r="L396" s="241"/>
      <c r="M396" s="241"/>
      <c r="N396" s="241"/>
      <c r="O396" s="241"/>
      <c r="P396" s="242"/>
    </row>
    <row r="397" spans="1:16" ht="20.100000000000001" customHeight="1" x14ac:dyDescent="0.15">
      <c r="A397" s="257">
        <f>IF(A396="",ROW()-2-COUNTBLANK($A$3:$A396),A396+1)</f>
        <v>395</v>
      </c>
      <c r="B397" s="258">
        <f>IF(A397="","",IF(B396="",ROW()-2-COUNTBLANK($B$3:$B396),B396+1))</f>
        <v>395</v>
      </c>
      <c r="C397" s="241"/>
      <c r="D397" s="241" t="str">
        <f>IF(C397="","",(COUNTIF($C$3:C397,C397)+100))</f>
        <v/>
      </c>
      <c r="E397" s="310" t="str">
        <f>IF(C397="","",INDEX('様式A-2'!$E$9:$E$4934,MATCH(C397,'様式A-2'!$B$9:$B$434,0)))</f>
        <v/>
      </c>
      <c r="F397" s="310"/>
      <c r="G397" s="241"/>
      <c r="H397" s="241"/>
      <c r="I397" s="241"/>
      <c r="J397" s="311"/>
      <c r="K397" s="241"/>
      <c r="L397" s="241"/>
      <c r="M397" s="241"/>
      <c r="N397" s="241"/>
      <c r="O397" s="241"/>
      <c r="P397" s="242"/>
    </row>
    <row r="398" spans="1:16" ht="20.100000000000001" customHeight="1" x14ac:dyDescent="0.15">
      <c r="A398" s="257">
        <f>IF(A397="",ROW()-2-COUNTBLANK($A$3:$A397),A397+1)</f>
        <v>396</v>
      </c>
      <c r="B398" s="258">
        <f>IF(A398="","",IF(B397="",ROW()-2-COUNTBLANK($B$3:$B397),B397+1))</f>
        <v>396</v>
      </c>
      <c r="C398" s="241"/>
      <c r="D398" s="241" t="str">
        <f>IF(C398="","",(COUNTIF($C$3:C398,C398)+100))</f>
        <v/>
      </c>
      <c r="E398" s="310" t="str">
        <f>IF(C398="","",INDEX('様式A-2'!$E$9:$E$4934,MATCH(C398,'様式A-2'!$B$9:$B$434,0)))</f>
        <v/>
      </c>
      <c r="F398" s="310"/>
      <c r="G398" s="241"/>
      <c r="H398" s="241"/>
      <c r="I398" s="241"/>
      <c r="J398" s="311"/>
      <c r="K398" s="241"/>
      <c r="L398" s="241"/>
      <c r="M398" s="241"/>
      <c r="N398" s="241"/>
      <c r="O398" s="241"/>
      <c r="P398" s="242"/>
    </row>
    <row r="399" spans="1:16" ht="20.100000000000001" customHeight="1" x14ac:dyDescent="0.15">
      <c r="A399" s="257">
        <f>IF(A398="",ROW()-2-COUNTBLANK($A$3:$A398),A398+1)</f>
        <v>397</v>
      </c>
      <c r="B399" s="258">
        <f>IF(A399="","",IF(B398="",ROW()-2-COUNTBLANK($B$3:$B398),B398+1))</f>
        <v>397</v>
      </c>
      <c r="C399" s="241"/>
      <c r="D399" s="241" t="str">
        <f>IF(C399="","",(COUNTIF($C$3:C399,C399)+100))</f>
        <v/>
      </c>
      <c r="E399" s="310" t="str">
        <f>IF(C399="","",INDEX('様式A-2'!$E$9:$E$4934,MATCH(C399,'様式A-2'!$B$9:$B$434,0)))</f>
        <v/>
      </c>
      <c r="F399" s="310"/>
      <c r="G399" s="241"/>
      <c r="H399" s="241"/>
      <c r="I399" s="241"/>
      <c r="J399" s="311"/>
      <c r="K399" s="241"/>
      <c r="L399" s="241"/>
      <c r="M399" s="241"/>
      <c r="N399" s="241"/>
      <c r="O399" s="241"/>
      <c r="P399" s="242"/>
    </row>
    <row r="400" spans="1:16" ht="20.100000000000001" customHeight="1" x14ac:dyDescent="0.15">
      <c r="A400" s="257">
        <f>IF(A399="",ROW()-2-COUNTBLANK($A$3:$A399),A399+1)</f>
        <v>398</v>
      </c>
      <c r="B400" s="258">
        <f>IF(A400="","",IF(B399="",ROW()-2-COUNTBLANK($B$3:$B399),B399+1))</f>
        <v>398</v>
      </c>
      <c r="C400" s="241"/>
      <c r="D400" s="241" t="str">
        <f>IF(C400="","",(COUNTIF($C$3:C400,C400)+100))</f>
        <v/>
      </c>
      <c r="E400" s="310" t="str">
        <f>IF(C400="","",INDEX('様式A-2'!$E$9:$E$4934,MATCH(C400,'様式A-2'!$B$9:$B$434,0)))</f>
        <v/>
      </c>
      <c r="F400" s="310"/>
      <c r="G400" s="241"/>
      <c r="H400" s="241"/>
      <c r="I400" s="241"/>
      <c r="J400" s="311"/>
      <c r="K400" s="241"/>
      <c r="L400" s="241"/>
      <c r="M400" s="241"/>
      <c r="N400" s="241"/>
      <c r="O400" s="241"/>
      <c r="P400" s="242"/>
    </row>
    <row r="401" spans="1:16" ht="20.100000000000001" customHeight="1" x14ac:dyDescent="0.15">
      <c r="A401" s="257">
        <f>IF(A400="",ROW()-2-COUNTBLANK($A$3:$A400),A400+1)</f>
        <v>399</v>
      </c>
      <c r="B401" s="258">
        <f>IF(A401="","",IF(B400="",ROW()-2-COUNTBLANK($B$3:$B400),B400+1))</f>
        <v>399</v>
      </c>
      <c r="C401" s="241"/>
      <c r="D401" s="241" t="str">
        <f>IF(C401="","",(COUNTIF($C$3:C401,C401)+100))</f>
        <v/>
      </c>
      <c r="E401" s="310" t="str">
        <f>IF(C401="","",INDEX('様式A-2'!$E$9:$E$4934,MATCH(C401,'様式A-2'!$B$9:$B$434,0)))</f>
        <v/>
      </c>
      <c r="F401" s="310"/>
      <c r="G401" s="241"/>
      <c r="H401" s="241"/>
      <c r="I401" s="241"/>
      <c r="J401" s="311"/>
      <c r="K401" s="241"/>
      <c r="L401" s="241"/>
      <c r="M401" s="241"/>
      <c r="N401" s="241"/>
      <c r="O401" s="241"/>
      <c r="P401" s="242"/>
    </row>
    <row r="402" spans="1:16" ht="20.100000000000001" customHeight="1" x14ac:dyDescent="0.15">
      <c r="A402" s="257">
        <f>IF(A401="",ROW()-2-COUNTBLANK($A$3:$A401),A401+1)</f>
        <v>400</v>
      </c>
      <c r="B402" s="258">
        <f>IF(A402="","",IF(B401="",ROW()-2-COUNTBLANK($B$3:$B401),B401+1))</f>
        <v>400</v>
      </c>
      <c r="C402" s="241"/>
      <c r="D402" s="241" t="str">
        <f>IF(C402="","",(COUNTIF($C$3:C402,C402)+100))</f>
        <v/>
      </c>
      <c r="E402" s="310" t="str">
        <f>IF(C402="","",INDEX('様式A-2'!$E$9:$E$4934,MATCH(C402,'様式A-2'!$B$9:$B$434,0)))</f>
        <v/>
      </c>
      <c r="F402" s="310"/>
      <c r="G402" s="241"/>
      <c r="H402" s="241"/>
      <c r="I402" s="241"/>
      <c r="J402" s="311"/>
      <c r="K402" s="241"/>
      <c r="L402" s="241"/>
      <c r="M402" s="241"/>
      <c r="N402" s="241"/>
      <c r="O402" s="241"/>
      <c r="P402" s="242"/>
    </row>
    <row r="403" spans="1:16" ht="20.100000000000001" customHeight="1" x14ac:dyDescent="0.15">
      <c r="A403" s="257">
        <f>IF(A402="",ROW()-2-COUNTBLANK($A$3:$A402),A402+1)</f>
        <v>401</v>
      </c>
      <c r="B403" s="258">
        <f>IF(A403="","",IF(B402="",ROW()-2-COUNTBLANK($B$3:$B402),B402+1))</f>
        <v>401</v>
      </c>
      <c r="C403" s="241"/>
      <c r="D403" s="241" t="str">
        <f>IF(C403="","",(COUNTIF($C$3:C403,C403)+100))</f>
        <v/>
      </c>
      <c r="E403" s="310" t="str">
        <f>IF(C403="","",INDEX('様式A-2'!$E$9:$E$4934,MATCH(C403,'様式A-2'!$B$9:$B$434,0)))</f>
        <v/>
      </c>
      <c r="F403" s="310"/>
      <c r="G403" s="241"/>
      <c r="H403" s="241"/>
      <c r="I403" s="241"/>
      <c r="J403" s="311"/>
      <c r="K403" s="241"/>
      <c r="L403" s="241"/>
      <c r="M403" s="241"/>
      <c r="N403" s="241"/>
      <c r="O403" s="241"/>
      <c r="P403" s="242"/>
    </row>
    <row r="404" spans="1:16" ht="20.100000000000001" customHeight="1" x14ac:dyDescent="0.15">
      <c r="A404" s="257">
        <f>IF(A403="",ROW()-2-COUNTBLANK($A$3:$A403),A403+1)</f>
        <v>402</v>
      </c>
      <c r="B404" s="258">
        <f>IF(A404="","",IF(B403="",ROW()-2-COUNTBLANK($B$3:$B403),B403+1))</f>
        <v>402</v>
      </c>
      <c r="C404" s="241"/>
      <c r="D404" s="241" t="str">
        <f>IF(C404="","",(COUNTIF($C$3:C404,C404)+100))</f>
        <v/>
      </c>
      <c r="E404" s="310" t="str">
        <f>IF(C404="","",INDEX('様式A-2'!$E$9:$E$4934,MATCH(C404,'様式A-2'!$B$9:$B$434,0)))</f>
        <v/>
      </c>
      <c r="F404" s="310"/>
      <c r="G404" s="241"/>
      <c r="H404" s="241"/>
      <c r="I404" s="241"/>
      <c r="J404" s="311"/>
      <c r="K404" s="241"/>
      <c r="L404" s="241"/>
      <c r="M404" s="241"/>
      <c r="N404" s="241"/>
      <c r="O404" s="241"/>
      <c r="P404" s="242"/>
    </row>
    <row r="405" spans="1:16" ht="20.100000000000001" customHeight="1" x14ac:dyDescent="0.15">
      <c r="A405" s="257">
        <f>IF(A404="",ROW()-2-COUNTBLANK($A$3:$A404),A404+1)</f>
        <v>403</v>
      </c>
      <c r="B405" s="258">
        <f>IF(A405="","",IF(B404="",ROW()-2-COUNTBLANK($B$3:$B404),B404+1))</f>
        <v>403</v>
      </c>
      <c r="C405" s="241"/>
      <c r="D405" s="241" t="str">
        <f>IF(C405="","",(COUNTIF($C$3:C405,C405)+100))</f>
        <v/>
      </c>
      <c r="E405" s="310" t="str">
        <f>IF(C405="","",INDEX('様式A-2'!$E$9:$E$4934,MATCH(C405,'様式A-2'!$B$9:$B$434,0)))</f>
        <v/>
      </c>
      <c r="F405" s="310"/>
      <c r="G405" s="241"/>
      <c r="H405" s="241"/>
      <c r="I405" s="241"/>
      <c r="J405" s="311"/>
      <c r="K405" s="241"/>
      <c r="L405" s="241"/>
      <c r="M405" s="241"/>
      <c r="N405" s="241"/>
      <c r="O405" s="241"/>
      <c r="P405" s="242"/>
    </row>
    <row r="406" spans="1:16" ht="20.100000000000001" customHeight="1" x14ac:dyDescent="0.15">
      <c r="A406" s="257">
        <f>IF(A405="",ROW()-2-COUNTBLANK($A$3:$A405),A405+1)</f>
        <v>404</v>
      </c>
      <c r="B406" s="258">
        <f>IF(A406="","",IF(B405="",ROW()-2-COUNTBLANK($B$3:$B405),B405+1))</f>
        <v>404</v>
      </c>
      <c r="C406" s="241"/>
      <c r="D406" s="241" t="str">
        <f>IF(C406="","",(COUNTIF($C$3:C406,C406)+100))</f>
        <v/>
      </c>
      <c r="E406" s="310" t="str">
        <f>IF(C406="","",INDEX('様式A-2'!$E$9:$E$4934,MATCH(C406,'様式A-2'!$B$9:$B$434,0)))</f>
        <v/>
      </c>
      <c r="F406" s="310"/>
      <c r="G406" s="241"/>
      <c r="H406" s="241"/>
      <c r="I406" s="241"/>
      <c r="J406" s="311"/>
      <c r="K406" s="241"/>
      <c r="L406" s="241"/>
      <c r="M406" s="241"/>
      <c r="N406" s="241"/>
      <c r="O406" s="241"/>
      <c r="P406" s="242"/>
    </row>
    <row r="407" spans="1:16" ht="20.100000000000001" customHeight="1" x14ac:dyDescent="0.15">
      <c r="A407" s="257">
        <f>IF(A406="",ROW()-2-COUNTBLANK($A$3:$A406),A406+1)</f>
        <v>405</v>
      </c>
      <c r="B407" s="258">
        <f>IF(A407="","",IF(B406="",ROW()-2-COUNTBLANK($B$3:$B406),B406+1))</f>
        <v>405</v>
      </c>
      <c r="C407" s="241"/>
      <c r="D407" s="241" t="str">
        <f>IF(C407="","",(COUNTIF($C$3:C407,C407)+100))</f>
        <v/>
      </c>
      <c r="E407" s="310" t="str">
        <f>IF(C407="","",INDEX('様式A-2'!$E$9:$E$4934,MATCH(C407,'様式A-2'!$B$9:$B$434,0)))</f>
        <v/>
      </c>
      <c r="F407" s="310"/>
      <c r="G407" s="241"/>
      <c r="H407" s="241"/>
      <c r="I407" s="241"/>
      <c r="J407" s="311"/>
      <c r="K407" s="241"/>
      <c r="L407" s="241"/>
      <c r="M407" s="241"/>
      <c r="N407" s="241"/>
      <c r="O407" s="241"/>
      <c r="P407" s="242"/>
    </row>
    <row r="408" spans="1:16" ht="20.100000000000001" customHeight="1" x14ac:dyDescent="0.15">
      <c r="A408" s="257">
        <f>IF(A407="",ROW()-2-COUNTBLANK($A$3:$A407),A407+1)</f>
        <v>406</v>
      </c>
      <c r="B408" s="258">
        <f>IF(A408="","",IF(B407="",ROW()-2-COUNTBLANK($B$3:$B407),B407+1))</f>
        <v>406</v>
      </c>
      <c r="C408" s="241"/>
      <c r="D408" s="241" t="str">
        <f>IF(C408="","",(COUNTIF($C$3:C408,C408)+100))</f>
        <v/>
      </c>
      <c r="E408" s="310" t="str">
        <f>IF(C408="","",INDEX('様式A-2'!$E$9:$E$4934,MATCH(C408,'様式A-2'!$B$9:$B$434,0)))</f>
        <v/>
      </c>
      <c r="F408" s="310"/>
      <c r="G408" s="241"/>
      <c r="H408" s="241"/>
      <c r="I408" s="241"/>
      <c r="J408" s="311"/>
      <c r="K408" s="241"/>
      <c r="L408" s="241"/>
      <c r="M408" s="241"/>
      <c r="N408" s="241"/>
      <c r="O408" s="241"/>
      <c r="P408" s="242"/>
    </row>
    <row r="409" spans="1:16" ht="20.100000000000001" customHeight="1" x14ac:dyDescent="0.15">
      <c r="A409" s="257">
        <f>IF(A408="",ROW()-2-COUNTBLANK($A$3:$A408),A408+1)</f>
        <v>407</v>
      </c>
      <c r="B409" s="258">
        <f>IF(A409="","",IF(B408="",ROW()-2-COUNTBLANK($B$3:$B408),B408+1))</f>
        <v>407</v>
      </c>
      <c r="C409" s="241"/>
      <c r="D409" s="241" t="str">
        <f>IF(C409="","",(COUNTIF($C$3:C409,C409)+100))</f>
        <v/>
      </c>
      <c r="E409" s="310" t="str">
        <f>IF(C409="","",INDEX('様式A-2'!$E$9:$E$4934,MATCH(C409,'様式A-2'!$B$9:$B$434,0)))</f>
        <v/>
      </c>
      <c r="F409" s="310"/>
      <c r="G409" s="241"/>
      <c r="H409" s="241"/>
      <c r="I409" s="241"/>
      <c r="J409" s="311"/>
      <c r="K409" s="241"/>
      <c r="L409" s="241"/>
      <c r="M409" s="241"/>
      <c r="N409" s="241"/>
      <c r="O409" s="241"/>
      <c r="P409" s="242"/>
    </row>
    <row r="410" spans="1:16" ht="20.100000000000001" customHeight="1" x14ac:dyDescent="0.15">
      <c r="A410" s="257">
        <f>IF(A409="",ROW()-2-COUNTBLANK($A$3:$A409),A409+1)</f>
        <v>408</v>
      </c>
      <c r="B410" s="258">
        <f>IF(A410="","",IF(B409="",ROW()-2-COUNTBLANK($B$3:$B409),B409+1))</f>
        <v>408</v>
      </c>
      <c r="C410" s="241"/>
      <c r="D410" s="241" t="str">
        <f>IF(C410="","",(COUNTIF($C$3:C410,C410)+100))</f>
        <v/>
      </c>
      <c r="E410" s="310" t="str">
        <f>IF(C410="","",INDEX('様式A-2'!$E$9:$E$4934,MATCH(C410,'様式A-2'!$B$9:$B$434,0)))</f>
        <v/>
      </c>
      <c r="F410" s="310"/>
      <c r="G410" s="241"/>
      <c r="H410" s="241"/>
      <c r="I410" s="241"/>
      <c r="J410" s="311"/>
      <c r="K410" s="241"/>
      <c r="L410" s="241"/>
      <c r="M410" s="241"/>
      <c r="N410" s="241"/>
      <c r="O410" s="241"/>
      <c r="P410" s="242"/>
    </row>
    <row r="411" spans="1:16" ht="20.100000000000001" customHeight="1" x14ac:dyDescent="0.15">
      <c r="A411" s="257">
        <f>IF(A410="",ROW()-2-COUNTBLANK($A$3:$A410),A410+1)</f>
        <v>409</v>
      </c>
      <c r="B411" s="258">
        <f>IF(A411="","",IF(B410="",ROW()-2-COUNTBLANK($B$3:$B410),B410+1))</f>
        <v>409</v>
      </c>
      <c r="C411" s="241"/>
      <c r="D411" s="241" t="str">
        <f>IF(C411="","",(COUNTIF($C$3:C411,C411)+100))</f>
        <v/>
      </c>
      <c r="E411" s="310" t="str">
        <f>IF(C411="","",INDEX('様式A-2'!$E$9:$E$4934,MATCH(C411,'様式A-2'!$B$9:$B$434,0)))</f>
        <v/>
      </c>
      <c r="F411" s="310"/>
      <c r="G411" s="241"/>
      <c r="H411" s="241"/>
      <c r="I411" s="241"/>
      <c r="J411" s="311"/>
      <c r="K411" s="241"/>
      <c r="L411" s="241"/>
      <c r="M411" s="241"/>
      <c r="N411" s="241"/>
      <c r="O411" s="241"/>
      <c r="P411" s="242"/>
    </row>
    <row r="412" spans="1:16" ht="20.100000000000001" customHeight="1" x14ac:dyDescent="0.15">
      <c r="A412" s="257">
        <f>IF(A411="",ROW()-2-COUNTBLANK($A$3:$A411),A411+1)</f>
        <v>410</v>
      </c>
      <c r="B412" s="258">
        <f>IF(A412="","",IF(B411="",ROW()-2-COUNTBLANK($B$3:$B411),B411+1))</f>
        <v>410</v>
      </c>
      <c r="C412" s="241"/>
      <c r="D412" s="241" t="str">
        <f>IF(C412="","",(COUNTIF($C$3:C412,C412)+100))</f>
        <v/>
      </c>
      <c r="E412" s="310" t="str">
        <f>IF(C412="","",INDEX('様式A-2'!$E$9:$E$4934,MATCH(C412,'様式A-2'!$B$9:$B$434,0)))</f>
        <v/>
      </c>
      <c r="F412" s="310"/>
      <c r="G412" s="241"/>
      <c r="H412" s="241"/>
      <c r="I412" s="241"/>
      <c r="J412" s="311"/>
      <c r="K412" s="241"/>
      <c r="L412" s="241"/>
      <c r="M412" s="241"/>
      <c r="N412" s="241"/>
      <c r="O412" s="241"/>
      <c r="P412" s="242"/>
    </row>
    <row r="413" spans="1:16" ht="20.100000000000001" customHeight="1" x14ac:dyDescent="0.15">
      <c r="A413" s="257">
        <f>IF(A412="",ROW()-2-COUNTBLANK($A$3:$A412),A412+1)</f>
        <v>411</v>
      </c>
      <c r="B413" s="258">
        <f>IF(A413="","",IF(B412="",ROW()-2-COUNTBLANK($B$3:$B412),B412+1))</f>
        <v>411</v>
      </c>
      <c r="C413" s="241"/>
      <c r="D413" s="241" t="str">
        <f>IF(C413="","",(COUNTIF($C$3:C413,C413)+100))</f>
        <v/>
      </c>
      <c r="E413" s="310" t="str">
        <f>IF(C413="","",INDEX('様式A-2'!$E$9:$E$4934,MATCH(C413,'様式A-2'!$B$9:$B$434,0)))</f>
        <v/>
      </c>
      <c r="F413" s="310"/>
      <c r="G413" s="241"/>
      <c r="H413" s="241"/>
      <c r="I413" s="241"/>
      <c r="J413" s="311"/>
      <c r="K413" s="241"/>
      <c r="L413" s="241"/>
      <c r="M413" s="241"/>
      <c r="N413" s="241"/>
      <c r="O413" s="241"/>
      <c r="P413" s="242"/>
    </row>
    <row r="414" spans="1:16" ht="20.100000000000001" customHeight="1" x14ac:dyDescent="0.15">
      <c r="A414" s="257">
        <f>IF(A413="",ROW()-2-COUNTBLANK($A$3:$A413),A413+1)</f>
        <v>412</v>
      </c>
      <c r="B414" s="258">
        <f>IF(A414="","",IF(B413="",ROW()-2-COUNTBLANK($B$3:$B413),B413+1))</f>
        <v>412</v>
      </c>
      <c r="C414" s="241"/>
      <c r="D414" s="241" t="str">
        <f>IF(C414="","",(COUNTIF($C$3:C414,C414)+100))</f>
        <v/>
      </c>
      <c r="E414" s="310" t="str">
        <f>IF(C414="","",INDEX('様式A-2'!$E$9:$E$4934,MATCH(C414,'様式A-2'!$B$9:$B$434,0)))</f>
        <v/>
      </c>
      <c r="F414" s="310"/>
      <c r="G414" s="241"/>
      <c r="H414" s="241"/>
      <c r="I414" s="241"/>
      <c r="J414" s="311"/>
      <c r="K414" s="241"/>
      <c r="L414" s="241"/>
      <c r="M414" s="241"/>
      <c r="N414" s="241"/>
      <c r="O414" s="241"/>
      <c r="P414" s="242"/>
    </row>
    <row r="415" spans="1:16" ht="20.100000000000001" customHeight="1" x14ac:dyDescent="0.15">
      <c r="A415" s="257">
        <f>IF(A414="",ROW()-2-COUNTBLANK($A$3:$A414),A414+1)</f>
        <v>413</v>
      </c>
      <c r="B415" s="258">
        <f>IF(A415="","",IF(B414="",ROW()-2-COUNTBLANK($B$3:$B414),B414+1))</f>
        <v>413</v>
      </c>
      <c r="C415" s="241"/>
      <c r="D415" s="241" t="str">
        <f>IF(C415="","",(COUNTIF($C$3:C415,C415)+100))</f>
        <v/>
      </c>
      <c r="E415" s="310" t="str">
        <f>IF(C415="","",INDEX('様式A-2'!$E$9:$E$4934,MATCH(C415,'様式A-2'!$B$9:$B$434,0)))</f>
        <v/>
      </c>
      <c r="F415" s="310"/>
      <c r="G415" s="241"/>
      <c r="H415" s="241"/>
      <c r="I415" s="241"/>
      <c r="J415" s="311"/>
      <c r="K415" s="241"/>
      <c r="L415" s="241"/>
      <c r="M415" s="241"/>
      <c r="N415" s="241"/>
      <c r="O415" s="241"/>
      <c r="P415" s="242"/>
    </row>
    <row r="416" spans="1:16" ht="20.100000000000001" customHeight="1" x14ac:dyDescent="0.15">
      <c r="A416" s="257">
        <f>IF(A415="",ROW()-2-COUNTBLANK($A$3:$A415),A415+1)</f>
        <v>414</v>
      </c>
      <c r="B416" s="258">
        <f>IF(A416="","",IF(B415="",ROW()-2-COUNTBLANK($B$3:$B415),B415+1))</f>
        <v>414</v>
      </c>
      <c r="C416" s="241"/>
      <c r="D416" s="241" t="str">
        <f>IF(C416="","",(COUNTIF($C$3:C416,C416)+100))</f>
        <v/>
      </c>
      <c r="E416" s="310" t="str">
        <f>IF(C416="","",INDEX('様式A-2'!$E$9:$E$4934,MATCH(C416,'様式A-2'!$B$9:$B$434,0)))</f>
        <v/>
      </c>
      <c r="F416" s="310"/>
      <c r="G416" s="241"/>
      <c r="H416" s="241"/>
      <c r="I416" s="241"/>
      <c r="J416" s="311"/>
      <c r="K416" s="241"/>
      <c r="L416" s="241"/>
      <c r="M416" s="241"/>
      <c r="N416" s="241"/>
      <c r="O416" s="241"/>
      <c r="P416" s="242"/>
    </row>
    <row r="417" spans="1:16" ht="20.100000000000001" customHeight="1" x14ac:dyDescent="0.15">
      <c r="A417" s="257">
        <f>IF(A416="",ROW()-2-COUNTBLANK($A$3:$A416),A416+1)</f>
        <v>415</v>
      </c>
      <c r="B417" s="258">
        <f>IF(A417="","",IF(B416="",ROW()-2-COUNTBLANK($B$3:$B416),B416+1))</f>
        <v>415</v>
      </c>
      <c r="C417" s="241"/>
      <c r="D417" s="241" t="str">
        <f>IF(C417="","",(COUNTIF($C$3:C417,C417)+100))</f>
        <v/>
      </c>
      <c r="E417" s="310" t="str">
        <f>IF(C417="","",INDEX('様式A-2'!$E$9:$E$4934,MATCH(C417,'様式A-2'!$B$9:$B$434,0)))</f>
        <v/>
      </c>
      <c r="F417" s="310"/>
      <c r="G417" s="241"/>
      <c r="H417" s="241"/>
      <c r="I417" s="241"/>
      <c r="J417" s="311"/>
      <c r="K417" s="241"/>
      <c r="L417" s="241"/>
      <c r="M417" s="241"/>
      <c r="N417" s="241"/>
      <c r="O417" s="241"/>
      <c r="P417" s="242"/>
    </row>
    <row r="418" spans="1:16" ht="20.100000000000001" customHeight="1" x14ac:dyDescent="0.15">
      <c r="A418" s="257">
        <f>IF(A417="",ROW()-2-COUNTBLANK($A$3:$A417),A417+1)</f>
        <v>416</v>
      </c>
      <c r="B418" s="258">
        <f>IF(A418="","",IF(B417="",ROW()-2-COUNTBLANK($B$3:$B417),B417+1))</f>
        <v>416</v>
      </c>
      <c r="C418" s="241"/>
      <c r="D418" s="241" t="str">
        <f>IF(C418="","",(COUNTIF($C$3:C418,C418)+100))</f>
        <v/>
      </c>
      <c r="E418" s="310" t="str">
        <f>IF(C418="","",INDEX('様式A-2'!$E$9:$E$4934,MATCH(C418,'様式A-2'!$B$9:$B$434,0)))</f>
        <v/>
      </c>
      <c r="F418" s="310"/>
      <c r="G418" s="241"/>
      <c r="H418" s="241"/>
      <c r="I418" s="241"/>
      <c r="J418" s="311"/>
      <c r="K418" s="241"/>
      <c r="L418" s="241"/>
      <c r="M418" s="241"/>
      <c r="N418" s="241"/>
      <c r="O418" s="241"/>
      <c r="P418" s="242"/>
    </row>
    <row r="419" spans="1:16" ht="20.100000000000001" customHeight="1" x14ac:dyDescent="0.15">
      <c r="A419" s="257">
        <f>IF(A418="",ROW()-2-COUNTBLANK($A$3:$A418),A418+1)</f>
        <v>417</v>
      </c>
      <c r="B419" s="258">
        <f>IF(A419="","",IF(B418="",ROW()-2-COUNTBLANK($B$3:$B418),B418+1))</f>
        <v>417</v>
      </c>
      <c r="C419" s="241"/>
      <c r="D419" s="241" t="str">
        <f>IF(C419="","",(COUNTIF($C$3:C419,C419)+100))</f>
        <v/>
      </c>
      <c r="E419" s="310" t="str">
        <f>IF(C419="","",INDEX('様式A-2'!$E$9:$E$4934,MATCH(C419,'様式A-2'!$B$9:$B$434,0)))</f>
        <v/>
      </c>
      <c r="F419" s="310"/>
      <c r="G419" s="241"/>
      <c r="H419" s="241"/>
      <c r="I419" s="241"/>
      <c r="J419" s="311"/>
      <c r="K419" s="241"/>
      <c r="L419" s="241"/>
      <c r="M419" s="241"/>
      <c r="N419" s="241"/>
      <c r="O419" s="241"/>
      <c r="P419" s="242"/>
    </row>
    <row r="420" spans="1:16" ht="20.100000000000001" customHeight="1" x14ac:dyDescent="0.15">
      <c r="A420" s="257">
        <f>IF(A419="",ROW()-2-COUNTBLANK($A$3:$A419),A419+1)</f>
        <v>418</v>
      </c>
      <c r="B420" s="258">
        <f>IF(A420="","",IF(B419="",ROW()-2-COUNTBLANK($B$3:$B419),B419+1))</f>
        <v>418</v>
      </c>
      <c r="C420" s="241"/>
      <c r="D420" s="241" t="str">
        <f>IF(C420="","",(COUNTIF($C$3:C420,C420)+100))</f>
        <v/>
      </c>
      <c r="E420" s="310" t="str">
        <f>IF(C420="","",INDEX('様式A-2'!$E$9:$E$4934,MATCH(C420,'様式A-2'!$B$9:$B$434,0)))</f>
        <v/>
      </c>
      <c r="F420" s="310"/>
      <c r="G420" s="241"/>
      <c r="H420" s="241"/>
      <c r="I420" s="241"/>
      <c r="J420" s="311"/>
      <c r="K420" s="241"/>
      <c r="L420" s="241"/>
      <c r="M420" s="241"/>
      <c r="N420" s="241"/>
      <c r="O420" s="241"/>
      <c r="P420" s="242"/>
    </row>
    <row r="421" spans="1:16" ht="20.100000000000001" customHeight="1" x14ac:dyDescent="0.15">
      <c r="A421" s="257">
        <f>IF(A420="",ROW()-2-COUNTBLANK($A$3:$A420),A420+1)</f>
        <v>419</v>
      </c>
      <c r="B421" s="258">
        <f>IF(A421="","",IF(B420="",ROW()-2-COUNTBLANK($B$3:$B420),B420+1))</f>
        <v>419</v>
      </c>
      <c r="C421" s="241"/>
      <c r="D421" s="241" t="str">
        <f>IF(C421="","",(COUNTIF($C$3:C421,C421)+100))</f>
        <v/>
      </c>
      <c r="E421" s="310" t="str">
        <f>IF(C421="","",INDEX('様式A-2'!$E$9:$E$4934,MATCH(C421,'様式A-2'!$B$9:$B$434,0)))</f>
        <v/>
      </c>
      <c r="F421" s="310"/>
      <c r="G421" s="241"/>
      <c r="H421" s="241"/>
      <c r="I421" s="241"/>
      <c r="J421" s="311"/>
      <c r="K421" s="241"/>
      <c r="L421" s="241"/>
      <c r="M421" s="241"/>
      <c r="N421" s="241"/>
      <c r="O421" s="241"/>
      <c r="P421" s="242"/>
    </row>
    <row r="422" spans="1:16" ht="20.100000000000001" customHeight="1" x14ac:dyDescent="0.15">
      <c r="A422" s="257">
        <f>IF(A421="",ROW()-2-COUNTBLANK($A$3:$A421),A421+1)</f>
        <v>420</v>
      </c>
      <c r="B422" s="258">
        <f>IF(A422="","",IF(B421="",ROW()-2-COUNTBLANK($B$3:$B421),B421+1))</f>
        <v>420</v>
      </c>
      <c r="C422" s="241"/>
      <c r="D422" s="241" t="str">
        <f>IF(C422="","",(COUNTIF($C$3:C422,C422)+100))</f>
        <v/>
      </c>
      <c r="E422" s="310" t="str">
        <f>IF(C422="","",INDEX('様式A-2'!$E$9:$E$4934,MATCH(C422,'様式A-2'!$B$9:$B$434,0)))</f>
        <v/>
      </c>
      <c r="F422" s="310"/>
      <c r="G422" s="241"/>
      <c r="H422" s="241"/>
      <c r="I422" s="241"/>
      <c r="J422" s="311"/>
      <c r="K422" s="241"/>
      <c r="L422" s="241"/>
      <c r="M422" s="241"/>
      <c r="N422" s="241"/>
      <c r="O422" s="241"/>
      <c r="P422" s="242"/>
    </row>
    <row r="423" spans="1:16" ht="20.100000000000001" customHeight="1" x14ac:dyDescent="0.15">
      <c r="A423" s="257">
        <f>IF(A422="",ROW()-2-COUNTBLANK($A$3:$A422),A422+1)</f>
        <v>421</v>
      </c>
      <c r="B423" s="258">
        <f>IF(A423="","",IF(B422="",ROW()-2-COUNTBLANK($B$3:$B422),B422+1))</f>
        <v>421</v>
      </c>
      <c r="C423" s="241"/>
      <c r="D423" s="241" t="str">
        <f>IF(C423="","",(COUNTIF($C$3:C423,C423)+100))</f>
        <v/>
      </c>
      <c r="E423" s="310" t="str">
        <f>IF(C423="","",INDEX('様式A-2'!$E$9:$E$4934,MATCH(C423,'様式A-2'!$B$9:$B$434,0)))</f>
        <v/>
      </c>
      <c r="F423" s="310"/>
      <c r="G423" s="241"/>
      <c r="H423" s="241"/>
      <c r="I423" s="241"/>
      <c r="J423" s="311"/>
      <c r="K423" s="241"/>
      <c r="L423" s="241"/>
      <c r="M423" s="241"/>
      <c r="N423" s="241"/>
      <c r="O423" s="241"/>
      <c r="P423" s="242"/>
    </row>
    <row r="424" spans="1:16" ht="20.100000000000001" customHeight="1" x14ac:dyDescent="0.15">
      <c r="A424" s="257">
        <f>IF(A423="",ROW()-2-COUNTBLANK($A$3:$A423),A423+1)</f>
        <v>422</v>
      </c>
      <c r="B424" s="258">
        <f>IF(A424="","",IF(B423="",ROW()-2-COUNTBLANK($B$3:$B423),B423+1))</f>
        <v>422</v>
      </c>
      <c r="C424" s="241"/>
      <c r="D424" s="241" t="str">
        <f>IF(C424="","",(COUNTIF($C$3:C424,C424)+100))</f>
        <v/>
      </c>
      <c r="E424" s="310" t="str">
        <f>IF(C424="","",INDEX('様式A-2'!$E$9:$E$4934,MATCH(C424,'様式A-2'!$B$9:$B$434,0)))</f>
        <v/>
      </c>
      <c r="F424" s="310"/>
      <c r="G424" s="241"/>
      <c r="H424" s="241"/>
      <c r="I424" s="241"/>
      <c r="J424" s="311"/>
      <c r="K424" s="241"/>
      <c r="L424" s="241"/>
      <c r="M424" s="241"/>
      <c r="N424" s="241"/>
      <c r="O424" s="241"/>
      <c r="P424" s="242"/>
    </row>
    <row r="425" spans="1:16" ht="20.100000000000001" customHeight="1" x14ac:dyDescent="0.15">
      <c r="A425" s="257">
        <f>IF(A424="",ROW()-2-COUNTBLANK($A$3:$A424),A424+1)</f>
        <v>423</v>
      </c>
      <c r="B425" s="258">
        <f>IF(A425="","",IF(B424="",ROW()-2-COUNTBLANK($B$3:$B424),B424+1))</f>
        <v>423</v>
      </c>
      <c r="C425" s="241"/>
      <c r="D425" s="241" t="str">
        <f>IF(C425="","",(COUNTIF($C$3:C425,C425)+100))</f>
        <v/>
      </c>
      <c r="E425" s="310" t="str">
        <f>IF(C425="","",INDEX('様式A-2'!$E$9:$E$4934,MATCH(C425,'様式A-2'!$B$9:$B$434,0)))</f>
        <v/>
      </c>
      <c r="F425" s="310"/>
      <c r="G425" s="241"/>
      <c r="H425" s="241"/>
      <c r="I425" s="241"/>
      <c r="J425" s="311"/>
      <c r="K425" s="241"/>
      <c r="L425" s="241"/>
      <c r="M425" s="241"/>
      <c r="N425" s="241"/>
      <c r="O425" s="241"/>
      <c r="P425" s="242"/>
    </row>
    <row r="426" spans="1:16" ht="20.100000000000001" customHeight="1" x14ac:dyDescent="0.15">
      <c r="A426" s="257">
        <f>IF(A425="",ROW()-2-COUNTBLANK($A$3:$A425),A425+1)</f>
        <v>424</v>
      </c>
      <c r="B426" s="258">
        <f>IF(A426="","",IF(B425="",ROW()-2-COUNTBLANK($B$3:$B425),B425+1))</f>
        <v>424</v>
      </c>
      <c r="C426" s="241"/>
      <c r="D426" s="241" t="str">
        <f>IF(C426="","",(COUNTIF($C$3:C426,C426)+100))</f>
        <v/>
      </c>
      <c r="E426" s="310" t="str">
        <f>IF(C426="","",INDEX('様式A-2'!$E$9:$E$4934,MATCH(C426,'様式A-2'!$B$9:$B$434,0)))</f>
        <v/>
      </c>
      <c r="F426" s="310"/>
      <c r="G426" s="241"/>
      <c r="H426" s="241"/>
      <c r="I426" s="241"/>
      <c r="J426" s="311"/>
      <c r="K426" s="241"/>
      <c r="L426" s="241"/>
      <c r="M426" s="241"/>
      <c r="N426" s="241"/>
      <c r="O426" s="241"/>
      <c r="P426" s="242"/>
    </row>
    <row r="427" spans="1:16" ht="20.100000000000001" customHeight="1" x14ac:dyDescent="0.15">
      <c r="A427" s="257">
        <f>IF(A426="",ROW()-2-COUNTBLANK($A$3:$A426),A426+1)</f>
        <v>425</v>
      </c>
      <c r="B427" s="258">
        <f>IF(A427="","",IF(B426="",ROW()-2-COUNTBLANK($B$3:$B426),B426+1))</f>
        <v>425</v>
      </c>
      <c r="C427" s="241"/>
      <c r="D427" s="241" t="str">
        <f>IF(C427="","",(COUNTIF($C$3:C427,C427)+100))</f>
        <v/>
      </c>
      <c r="E427" s="310" t="str">
        <f>IF(C427="","",INDEX('様式A-2'!$E$9:$E$4934,MATCH(C427,'様式A-2'!$B$9:$B$434,0)))</f>
        <v/>
      </c>
      <c r="F427" s="310"/>
      <c r="G427" s="241"/>
      <c r="H427" s="241"/>
      <c r="I427" s="241"/>
      <c r="J427" s="311"/>
      <c r="K427" s="241"/>
      <c r="L427" s="241"/>
      <c r="M427" s="241"/>
      <c r="N427" s="241"/>
      <c r="O427" s="241"/>
      <c r="P427" s="242"/>
    </row>
    <row r="428" spans="1:16" ht="20.100000000000001" customHeight="1" x14ac:dyDescent="0.15">
      <c r="A428" s="257">
        <f>IF(A427="",ROW()-2-COUNTBLANK($A$3:$A427),A427+1)</f>
        <v>426</v>
      </c>
      <c r="B428" s="258">
        <f>IF(A428="","",IF(B427="",ROW()-2-COUNTBLANK($B$3:$B427),B427+1))</f>
        <v>426</v>
      </c>
      <c r="C428" s="241"/>
      <c r="D428" s="241" t="str">
        <f>IF(C428="","",(COUNTIF($C$3:C428,C428)+100))</f>
        <v/>
      </c>
      <c r="E428" s="310" t="str">
        <f>IF(C428="","",INDEX('様式A-2'!$E$9:$E$4934,MATCH(C428,'様式A-2'!$B$9:$B$434,0)))</f>
        <v/>
      </c>
      <c r="F428" s="310"/>
      <c r="G428" s="241"/>
      <c r="H428" s="241"/>
      <c r="I428" s="241"/>
      <c r="J428" s="311"/>
      <c r="K428" s="241"/>
      <c r="L428" s="241"/>
      <c r="M428" s="241"/>
      <c r="N428" s="241"/>
      <c r="O428" s="241"/>
      <c r="P428" s="242"/>
    </row>
    <row r="429" spans="1:16" ht="20.100000000000001" customHeight="1" x14ac:dyDescent="0.15">
      <c r="A429" s="257">
        <f>IF(A428="",ROW()-2-COUNTBLANK($A$3:$A428),A428+1)</f>
        <v>427</v>
      </c>
      <c r="B429" s="258">
        <f>IF(A429="","",IF(B428="",ROW()-2-COUNTBLANK($B$3:$B428),B428+1))</f>
        <v>427</v>
      </c>
      <c r="C429" s="241"/>
      <c r="D429" s="241" t="str">
        <f>IF(C429="","",(COUNTIF($C$3:C429,C429)+100))</f>
        <v/>
      </c>
      <c r="E429" s="310" t="str">
        <f>IF(C429="","",INDEX('様式A-2'!$E$9:$E$4934,MATCH(C429,'様式A-2'!$B$9:$B$434,0)))</f>
        <v/>
      </c>
      <c r="F429" s="310"/>
      <c r="G429" s="241"/>
      <c r="H429" s="241"/>
      <c r="I429" s="241"/>
      <c r="J429" s="311"/>
      <c r="K429" s="241"/>
      <c r="L429" s="241"/>
      <c r="M429" s="241"/>
      <c r="N429" s="241"/>
      <c r="O429" s="241"/>
      <c r="P429" s="242"/>
    </row>
    <row r="430" spans="1:16" ht="20.100000000000001" customHeight="1" x14ac:dyDescent="0.15">
      <c r="A430" s="257">
        <f>IF(A429="",ROW()-2-COUNTBLANK($A$3:$A429),A429+1)</f>
        <v>428</v>
      </c>
      <c r="B430" s="258">
        <f>IF(A430="","",IF(B429="",ROW()-2-COUNTBLANK($B$3:$B429),B429+1))</f>
        <v>428</v>
      </c>
      <c r="C430" s="241"/>
      <c r="D430" s="241" t="str">
        <f>IF(C430="","",(COUNTIF($C$3:C430,C430)+100))</f>
        <v/>
      </c>
      <c r="E430" s="310" t="str">
        <f>IF(C430="","",INDEX('様式A-2'!$E$9:$E$4934,MATCH(C430,'様式A-2'!$B$9:$B$434,0)))</f>
        <v/>
      </c>
      <c r="F430" s="310"/>
      <c r="G430" s="241"/>
      <c r="H430" s="241"/>
      <c r="I430" s="241"/>
      <c r="J430" s="311"/>
      <c r="K430" s="241"/>
      <c r="L430" s="241"/>
      <c r="M430" s="241"/>
      <c r="N430" s="241"/>
      <c r="O430" s="241"/>
      <c r="P430" s="242"/>
    </row>
    <row r="431" spans="1:16" ht="20.100000000000001" customHeight="1" x14ac:dyDescent="0.15">
      <c r="A431" s="257">
        <f>IF(A430="",ROW()-2-COUNTBLANK($A$3:$A430),A430+1)</f>
        <v>429</v>
      </c>
      <c r="B431" s="258">
        <f>IF(A431="","",IF(B430="",ROW()-2-COUNTBLANK($B$3:$B430),B430+1))</f>
        <v>429</v>
      </c>
      <c r="C431" s="241"/>
      <c r="D431" s="241" t="str">
        <f>IF(C431="","",(COUNTIF($C$3:C431,C431)+100))</f>
        <v/>
      </c>
      <c r="E431" s="310" t="str">
        <f>IF(C431="","",INDEX('様式A-2'!$E$9:$E$4934,MATCH(C431,'様式A-2'!$B$9:$B$434,0)))</f>
        <v/>
      </c>
      <c r="F431" s="310"/>
      <c r="G431" s="241"/>
      <c r="H431" s="241"/>
      <c r="I431" s="241"/>
      <c r="J431" s="311"/>
      <c r="K431" s="241"/>
      <c r="L431" s="241"/>
      <c r="M431" s="241"/>
      <c r="N431" s="241"/>
      <c r="O431" s="241"/>
      <c r="P431" s="242"/>
    </row>
    <row r="432" spans="1:16" ht="20.100000000000001" customHeight="1" x14ac:dyDescent="0.15">
      <c r="A432" s="257">
        <f>IF(A431="",ROW()-2-COUNTBLANK($A$3:$A431),A431+1)</f>
        <v>430</v>
      </c>
      <c r="B432" s="258">
        <f>IF(A432="","",IF(B431="",ROW()-2-COUNTBLANK($B$3:$B431),B431+1))</f>
        <v>430</v>
      </c>
      <c r="C432" s="241"/>
      <c r="D432" s="241" t="str">
        <f>IF(C432="","",(COUNTIF($C$3:C432,C432)+100))</f>
        <v/>
      </c>
      <c r="E432" s="310" t="str">
        <f>IF(C432="","",INDEX('様式A-2'!$E$9:$E$4934,MATCH(C432,'様式A-2'!$B$9:$B$434,0)))</f>
        <v/>
      </c>
      <c r="F432" s="310"/>
      <c r="G432" s="241"/>
      <c r="H432" s="241"/>
      <c r="I432" s="241"/>
      <c r="J432" s="311"/>
      <c r="K432" s="241"/>
      <c r="L432" s="241"/>
      <c r="M432" s="241"/>
      <c r="N432" s="241"/>
      <c r="O432" s="241"/>
      <c r="P432" s="242"/>
    </row>
    <row r="433" spans="1:16" ht="20.100000000000001" customHeight="1" x14ac:dyDescent="0.15">
      <c r="A433" s="257">
        <f>IF(A432="",ROW()-2-COUNTBLANK($A$3:$A432),A432+1)</f>
        <v>431</v>
      </c>
      <c r="B433" s="258">
        <f>IF(A433="","",IF(B432="",ROW()-2-COUNTBLANK($B$3:$B432),B432+1))</f>
        <v>431</v>
      </c>
      <c r="C433" s="241"/>
      <c r="D433" s="241" t="str">
        <f>IF(C433="","",(COUNTIF($C$3:C433,C433)+100))</f>
        <v/>
      </c>
      <c r="E433" s="310" t="str">
        <f>IF(C433="","",INDEX('様式A-2'!$E$9:$E$4934,MATCH(C433,'様式A-2'!$B$9:$B$434,0)))</f>
        <v/>
      </c>
      <c r="F433" s="310"/>
      <c r="G433" s="241"/>
      <c r="H433" s="241"/>
      <c r="I433" s="241"/>
      <c r="J433" s="311"/>
      <c r="K433" s="241"/>
      <c r="L433" s="241"/>
      <c r="M433" s="241"/>
      <c r="N433" s="241"/>
      <c r="O433" s="241"/>
      <c r="P433" s="242"/>
    </row>
    <row r="434" spans="1:16" ht="20.100000000000001" customHeight="1" x14ac:dyDescent="0.15">
      <c r="A434" s="257">
        <f>IF(A433="",ROW()-2-COUNTBLANK($A$3:$A433),A433+1)</f>
        <v>432</v>
      </c>
      <c r="B434" s="258">
        <f>IF(A434="","",IF(B433="",ROW()-2-COUNTBLANK($B$3:$B433),B433+1))</f>
        <v>432</v>
      </c>
      <c r="C434" s="241"/>
      <c r="D434" s="241" t="str">
        <f>IF(C434="","",(COUNTIF($C$3:C434,C434)+100))</f>
        <v/>
      </c>
      <c r="E434" s="310" t="str">
        <f>IF(C434="","",INDEX('様式A-2'!$E$9:$E$4934,MATCH(C434,'様式A-2'!$B$9:$B$434,0)))</f>
        <v/>
      </c>
      <c r="F434" s="310"/>
      <c r="G434" s="241"/>
      <c r="H434" s="241"/>
      <c r="I434" s="241"/>
      <c r="J434" s="311"/>
      <c r="K434" s="241"/>
      <c r="L434" s="241"/>
      <c r="M434" s="241"/>
      <c r="N434" s="241"/>
      <c r="O434" s="241"/>
      <c r="P434" s="242"/>
    </row>
    <row r="435" spans="1:16" ht="20.100000000000001" customHeight="1" x14ac:dyDescent="0.15">
      <c r="A435" s="257">
        <f>IF(A434="",ROW()-2-COUNTBLANK($A$3:$A434),A434+1)</f>
        <v>433</v>
      </c>
      <c r="B435" s="258">
        <f>IF(A435="","",IF(B434="",ROW()-2-COUNTBLANK($B$3:$B434),B434+1))</f>
        <v>433</v>
      </c>
      <c r="C435" s="241"/>
      <c r="D435" s="241" t="str">
        <f>IF(C435="","",(COUNTIF($C$3:C435,C435)+100))</f>
        <v/>
      </c>
      <c r="E435" s="310" t="str">
        <f>IF(C435="","",INDEX('様式A-2'!$E$9:$E$4934,MATCH(C435,'様式A-2'!$B$9:$B$434,0)))</f>
        <v/>
      </c>
      <c r="F435" s="310"/>
      <c r="G435" s="241"/>
      <c r="H435" s="241"/>
      <c r="I435" s="241"/>
      <c r="J435" s="311"/>
      <c r="K435" s="241"/>
      <c r="L435" s="241"/>
      <c r="M435" s="241"/>
      <c r="N435" s="241"/>
      <c r="O435" s="241"/>
      <c r="P435" s="242"/>
    </row>
    <row r="436" spans="1:16" ht="20.100000000000001" customHeight="1" x14ac:dyDescent="0.15">
      <c r="A436" s="257">
        <f>IF(A435="",ROW()-2-COUNTBLANK($A$3:$A435),A435+1)</f>
        <v>434</v>
      </c>
      <c r="B436" s="258">
        <f>IF(A436="","",IF(B435="",ROW()-2-COUNTBLANK($B$3:$B435),B435+1))</f>
        <v>434</v>
      </c>
      <c r="C436" s="241"/>
      <c r="D436" s="241" t="str">
        <f>IF(C436="","",(COUNTIF($C$3:C436,C436)+100))</f>
        <v/>
      </c>
      <c r="E436" s="310" t="str">
        <f>IF(C436="","",INDEX('様式A-2'!$E$9:$E$4934,MATCH(C436,'様式A-2'!$B$9:$B$434,0)))</f>
        <v/>
      </c>
      <c r="F436" s="310"/>
      <c r="G436" s="241"/>
      <c r="H436" s="241"/>
      <c r="I436" s="241"/>
      <c r="J436" s="311"/>
      <c r="K436" s="241"/>
      <c r="L436" s="241"/>
      <c r="M436" s="241"/>
      <c r="N436" s="241"/>
      <c r="O436" s="241"/>
      <c r="P436" s="242"/>
    </row>
    <row r="437" spans="1:16" ht="20.100000000000001" customHeight="1" x14ac:dyDescent="0.15">
      <c r="A437" s="257">
        <f>IF(A436="",ROW()-2-COUNTBLANK($A$3:$A436),A436+1)</f>
        <v>435</v>
      </c>
      <c r="B437" s="258">
        <f>IF(A437="","",IF(B436="",ROW()-2-COUNTBLANK($B$3:$B436),B436+1))</f>
        <v>435</v>
      </c>
      <c r="C437" s="241"/>
      <c r="D437" s="241" t="str">
        <f>IF(C437="","",(COUNTIF($C$3:C437,C437)+100))</f>
        <v/>
      </c>
      <c r="E437" s="310" t="str">
        <f>IF(C437="","",INDEX('様式A-2'!$E$9:$E$4934,MATCH(C437,'様式A-2'!$B$9:$B$434,0)))</f>
        <v/>
      </c>
      <c r="F437" s="310"/>
      <c r="G437" s="241"/>
      <c r="H437" s="241"/>
      <c r="I437" s="241"/>
      <c r="J437" s="311"/>
      <c r="K437" s="241"/>
      <c r="L437" s="241"/>
      <c r="M437" s="241"/>
      <c r="N437" s="241"/>
      <c r="O437" s="241"/>
      <c r="P437" s="242"/>
    </row>
    <row r="438" spans="1:16" ht="20.100000000000001" customHeight="1" x14ac:dyDescent="0.15">
      <c r="A438" s="257">
        <f>IF(A437="",ROW()-2-COUNTBLANK($A$3:$A437),A437+1)</f>
        <v>436</v>
      </c>
      <c r="B438" s="258">
        <f>IF(A438="","",IF(B437="",ROW()-2-COUNTBLANK($B$3:$B437),B437+1))</f>
        <v>436</v>
      </c>
      <c r="C438" s="241"/>
      <c r="D438" s="241" t="str">
        <f>IF(C438="","",(COUNTIF($C$3:C438,C438)+100))</f>
        <v/>
      </c>
      <c r="E438" s="310" t="str">
        <f>IF(C438="","",INDEX('様式A-2'!$E$9:$E$4934,MATCH(C438,'様式A-2'!$B$9:$B$434,0)))</f>
        <v/>
      </c>
      <c r="F438" s="310"/>
      <c r="G438" s="241"/>
      <c r="H438" s="241"/>
      <c r="I438" s="241"/>
      <c r="J438" s="311"/>
      <c r="K438" s="241"/>
      <c r="L438" s="241"/>
      <c r="M438" s="241"/>
      <c r="N438" s="241"/>
      <c r="O438" s="241"/>
      <c r="P438" s="242"/>
    </row>
    <row r="439" spans="1:16" ht="20.100000000000001" customHeight="1" x14ac:dyDescent="0.15">
      <c r="A439" s="257">
        <f>IF(A438="",ROW()-2-COUNTBLANK($A$3:$A438),A438+1)</f>
        <v>437</v>
      </c>
      <c r="B439" s="258">
        <f>IF(A439="","",IF(B438="",ROW()-2-COUNTBLANK($B$3:$B438),B438+1))</f>
        <v>437</v>
      </c>
      <c r="C439" s="241"/>
      <c r="D439" s="241" t="str">
        <f>IF(C439="","",(COUNTIF($C$3:C439,C439)+100))</f>
        <v/>
      </c>
      <c r="E439" s="310" t="str">
        <f>IF(C439="","",INDEX('様式A-2'!$E$9:$E$4934,MATCH(C439,'様式A-2'!$B$9:$B$434,0)))</f>
        <v/>
      </c>
      <c r="F439" s="310"/>
      <c r="G439" s="241"/>
      <c r="H439" s="241"/>
      <c r="I439" s="241"/>
      <c r="J439" s="311"/>
      <c r="K439" s="241"/>
      <c r="L439" s="241"/>
      <c r="M439" s="241"/>
      <c r="N439" s="241"/>
      <c r="O439" s="241"/>
      <c r="P439" s="242"/>
    </row>
    <row r="440" spans="1:16" ht="20.100000000000001" customHeight="1" x14ac:dyDescent="0.15">
      <c r="A440" s="257">
        <f>IF(A439="",ROW()-2-COUNTBLANK($A$3:$A439),A439+1)</f>
        <v>438</v>
      </c>
      <c r="B440" s="258">
        <f>IF(A440="","",IF(B439="",ROW()-2-COUNTBLANK($B$3:$B439),B439+1))</f>
        <v>438</v>
      </c>
      <c r="C440" s="241"/>
      <c r="D440" s="241" t="str">
        <f>IF(C440="","",(COUNTIF($C$3:C440,C440)+100))</f>
        <v/>
      </c>
      <c r="E440" s="310" t="str">
        <f>IF(C440="","",INDEX('様式A-2'!$E$9:$E$4934,MATCH(C440,'様式A-2'!$B$9:$B$434,0)))</f>
        <v/>
      </c>
      <c r="F440" s="310"/>
      <c r="G440" s="241"/>
      <c r="H440" s="241"/>
      <c r="I440" s="241"/>
      <c r="J440" s="311"/>
      <c r="K440" s="241"/>
      <c r="L440" s="241"/>
      <c r="M440" s="241"/>
      <c r="N440" s="241"/>
      <c r="O440" s="241"/>
      <c r="P440" s="242"/>
    </row>
    <row r="441" spans="1:16" ht="20.100000000000001" customHeight="1" x14ac:dyDescent="0.15">
      <c r="A441" s="257">
        <f>IF(A440="",ROW()-2-COUNTBLANK($A$3:$A440),A440+1)</f>
        <v>439</v>
      </c>
      <c r="B441" s="258">
        <f>IF(A441="","",IF(B440="",ROW()-2-COUNTBLANK($B$3:$B440),B440+1))</f>
        <v>439</v>
      </c>
      <c r="C441" s="241"/>
      <c r="D441" s="241" t="str">
        <f>IF(C441="","",(COUNTIF($C$3:C441,C441)+100))</f>
        <v/>
      </c>
      <c r="E441" s="310" t="str">
        <f>IF(C441="","",INDEX('様式A-2'!$E$9:$E$4934,MATCH(C441,'様式A-2'!$B$9:$B$434,0)))</f>
        <v/>
      </c>
      <c r="F441" s="310"/>
      <c r="G441" s="241"/>
      <c r="H441" s="241"/>
      <c r="I441" s="241"/>
      <c r="J441" s="311"/>
      <c r="K441" s="241"/>
      <c r="L441" s="241"/>
      <c r="M441" s="241"/>
      <c r="N441" s="241"/>
      <c r="O441" s="241"/>
      <c r="P441" s="242"/>
    </row>
    <row r="442" spans="1:16" ht="20.100000000000001" customHeight="1" x14ac:dyDescent="0.15">
      <c r="A442" s="257">
        <f>IF(A441="",ROW()-2-COUNTBLANK($A$3:$A441),A441+1)</f>
        <v>440</v>
      </c>
      <c r="B442" s="258">
        <f>IF(A442="","",IF(B441="",ROW()-2-COUNTBLANK($B$3:$B441),B441+1))</f>
        <v>440</v>
      </c>
      <c r="C442" s="241"/>
      <c r="D442" s="241" t="str">
        <f>IF(C442="","",(COUNTIF($C$3:C442,C442)+100))</f>
        <v/>
      </c>
      <c r="E442" s="310" t="str">
        <f>IF(C442="","",INDEX('様式A-2'!$E$9:$E$4934,MATCH(C442,'様式A-2'!$B$9:$B$434,0)))</f>
        <v/>
      </c>
      <c r="F442" s="310"/>
      <c r="G442" s="241"/>
      <c r="H442" s="241"/>
      <c r="I442" s="241"/>
      <c r="J442" s="311"/>
      <c r="K442" s="241"/>
      <c r="L442" s="241"/>
      <c r="M442" s="241"/>
      <c r="N442" s="241"/>
      <c r="O442" s="241"/>
      <c r="P442" s="242"/>
    </row>
    <row r="443" spans="1:16" ht="20.100000000000001" customHeight="1" x14ac:dyDescent="0.15">
      <c r="A443" s="257">
        <f>IF(A442="",ROW()-2-COUNTBLANK($A$3:$A442),A442+1)</f>
        <v>441</v>
      </c>
      <c r="B443" s="258">
        <f>IF(A443="","",IF(B442="",ROW()-2-COUNTBLANK($B$3:$B442),B442+1))</f>
        <v>441</v>
      </c>
      <c r="C443" s="241"/>
      <c r="D443" s="241" t="str">
        <f>IF(C443="","",(COUNTIF($C$3:C443,C443)+100))</f>
        <v/>
      </c>
      <c r="E443" s="310" t="str">
        <f>IF(C443="","",INDEX('様式A-2'!$E$9:$E$4934,MATCH(C443,'様式A-2'!$B$9:$B$434,0)))</f>
        <v/>
      </c>
      <c r="F443" s="310"/>
      <c r="G443" s="241"/>
      <c r="H443" s="241"/>
      <c r="I443" s="241"/>
      <c r="J443" s="311"/>
      <c r="K443" s="241"/>
      <c r="L443" s="241"/>
      <c r="M443" s="241"/>
      <c r="N443" s="241"/>
      <c r="O443" s="241"/>
      <c r="P443" s="242"/>
    </row>
    <row r="444" spans="1:16" ht="20.100000000000001" customHeight="1" x14ac:dyDescent="0.15">
      <c r="A444" s="257">
        <f>IF(A443="",ROW()-2-COUNTBLANK($A$3:$A443),A443+1)</f>
        <v>442</v>
      </c>
      <c r="B444" s="258">
        <f>IF(A444="","",IF(B443="",ROW()-2-COUNTBLANK($B$3:$B443),B443+1))</f>
        <v>442</v>
      </c>
      <c r="C444" s="241"/>
      <c r="D444" s="241" t="str">
        <f>IF(C444="","",(COUNTIF($C$3:C444,C444)+100))</f>
        <v/>
      </c>
      <c r="E444" s="310" t="str">
        <f>IF(C444="","",INDEX('様式A-2'!$E$9:$E$4934,MATCH(C444,'様式A-2'!$B$9:$B$434,0)))</f>
        <v/>
      </c>
      <c r="F444" s="310"/>
      <c r="G444" s="241"/>
      <c r="H444" s="241"/>
      <c r="I444" s="241"/>
      <c r="J444" s="311"/>
      <c r="K444" s="241"/>
      <c r="L444" s="241"/>
      <c r="M444" s="241"/>
      <c r="N444" s="241"/>
      <c r="O444" s="241"/>
      <c r="P444" s="242"/>
    </row>
    <row r="445" spans="1:16" ht="20.100000000000001" customHeight="1" x14ac:dyDescent="0.15">
      <c r="A445" s="257">
        <f>IF(A444="",ROW()-2-COUNTBLANK($A$3:$A444),A444+1)</f>
        <v>443</v>
      </c>
      <c r="B445" s="258">
        <f>IF(A445="","",IF(B444="",ROW()-2-COUNTBLANK($B$3:$B444),B444+1))</f>
        <v>443</v>
      </c>
      <c r="C445" s="241"/>
      <c r="D445" s="241" t="str">
        <f>IF(C445="","",(COUNTIF($C$3:C445,C445)+100))</f>
        <v/>
      </c>
      <c r="E445" s="310" t="str">
        <f>IF(C445="","",INDEX('様式A-2'!$E$9:$E$4934,MATCH(C445,'様式A-2'!$B$9:$B$434,0)))</f>
        <v/>
      </c>
      <c r="F445" s="310"/>
      <c r="G445" s="241"/>
      <c r="H445" s="241"/>
      <c r="I445" s="241"/>
      <c r="J445" s="311"/>
      <c r="K445" s="241"/>
      <c r="L445" s="241"/>
      <c r="M445" s="241"/>
      <c r="N445" s="241"/>
      <c r="O445" s="241"/>
      <c r="P445" s="242"/>
    </row>
    <row r="446" spans="1:16" ht="20.100000000000001" customHeight="1" x14ac:dyDescent="0.15">
      <c r="A446" s="257">
        <f>IF(A445="",ROW()-2-COUNTBLANK($A$3:$A445),A445+1)</f>
        <v>444</v>
      </c>
      <c r="B446" s="258">
        <f>IF(A446="","",IF(B445="",ROW()-2-COUNTBLANK($B$3:$B445),B445+1))</f>
        <v>444</v>
      </c>
      <c r="C446" s="241"/>
      <c r="D446" s="241" t="str">
        <f>IF(C446="","",(COUNTIF($C$3:C446,C446)+100))</f>
        <v/>
      </c>
      <c r="E446" s="310" t="str">
        <f>IF(C446="","",INDEX('様式A-2'!$E$9:$E$4934,MATCH(C446,'様式A-2'!$B$9:$B$434,0)))</f>
        <v/>
      </c>
      <c r="F446" s="310"/>
      <c r="G446" s="241"/>
      <c r="H446" s="241"/>
      <c r="I446" s="241"/>
      <c r="J446" s="311"/>
      <c r="K446" s="241"/>
      <c r="L446" s="241"/>
      <c r="M446" s="241"/>
      <c r="N446" s="241"/>
      <c r="O446" s="241"/>
      <c r="P446" s="242"/>
    </row>
    <row r="447" spans="1:16" ht="20.100000000000001" customHeight="1" x14ac:dyDescent="0.15">
      <c r="A447" s="257">
        <f>IF(A446="",ROW()-2-COUNTBLANK($A$3:$A446),A446+1)</f>
        <v>445</v>
      </c>
      <c r="B447" s="258">
        <f>IF(A447="","",IF(B446="",ROW()-2-COUNTBLANK($B$3:$B446),B446+1))</f>
        <v>445</v>
      </c>
      <c r="C447" s="241"/>
      <c r="D447" s="241" t="str">
        <f>IF(C447="","",(COUNTIF($C$3:C447,C447)+100))</f>
        <v/>
      </c>
      <c r="E447" s="310" t="str">
        <f>IF(C447="","",INDEX('様式A-2'!$E$9:$E$4934,MATCH(C447,'様式A-2'!$B$9:$B$434,0)))</f>
        <v/>
      </c>
      <c r="F447" s="310"/>
      <c r="G447" s="241"/>
      <c r="H447" s="241"/>
      <c r="I447" s="241"/>
      <c r="J447" s="311"/>
      <c r="K447" s="241"/>
      <c r="L447" s="241"/>
      <c r="M447" s="241"/>
      <c r="N447" s="241"/>
      <c r="O447" s="241"/>
      <c r="P447" s="242"/>
    </row>
    <row r="448" spans="1:16" ht="20.100000000000001" customHeight="1" x14ac:dyDescent="0.15">
      <c r="A448" s="257">
        <f>IF(A447="",ROW()-2-COUNTBLANK($A$3:$A447),A447+1)</f>
        <v>446</v>
      </c>
      <c r="B448" s="258">
        <f>IF(A448="","",IF(B447="",ROW()-2-COUNTBLANK($B$3:$B447),B447+1))</f>
        <v>446</v>
      </c>
      <c r="C448" s="241"/>
      <c r="D448" s="241" t="str">
        <f>IF(C448="","",(COUNTIF($C$3:C448,C448)+100))</f>
        <v/>
      </c>
      <c r="E448" s="310" t="str">
        <f>IF(C448="","",INDEX('様式A-2'!$E$9:$E$4934,MATCH(C448,'様式A-2'!$B$9:$B$434,0)))</f>
        <v/>
      </c>
      <c r="F448" s="310"/>
      <c r="G448" s="241"/>
      <c r="H448" s="241"/>
      <c r="I448" s="241"/>
      <c r="J448" s="311"/>
      <c r="K448" s="241"/>
      <c r="L448" s="241"/>
      <c r="M448" s="241"/>
      <c r="N448" s="241"/>
      <c r="O448" s="241"/>
      <c r="P448" s="242"/>
    </row>
    <row r="449" spans="1:16" ht="20.100000000000001" customHeight="1" x14ac:dyDescent="0.15">
      <c r="A449" s="257">
        <f>IF(A448="",ROW()-2-COUNTBLANK($A$3:$A448),A448+1)</f>
        <v>447</v>
      </c>
      <c r="B449" s="258">
        <f>IF(A449="","",IF(B448="",ROW()-2-COUNTBLANK($B$3:$B448),B448+1))</f>
        <v>447</v>
      </c>
      <c r="C449" s="241"/>
      <c r="D449" s="241" t="str">
        <f>IF(C449="","",(COUNTIF($C$3:C449,C449)+100))</f>
        <v/>
      </c>
      <c r="E449" s="310" t="str">
        <f>IF(C449="","",INDEX('様式A-2'!$E$9:$E$4934,MATCH(C449,'様式A-2'!$B$9:$B$434,0)))</f>
        <v/>
      </c>
      <c r="F449" s="310"/>
      <c r="G449" s="241"/>
      <c r="H449" s="241"/>
      <c r="I449" s="241"/>
      <c r="J449" s="311"/>
      <c r="K449" s="241"/>
      <c r="L449" s="241"/>
      <c r="M449" s="241"/>
      <c r="N449" s="241"/>
      <c r="O449" s="241"/>
      <c r="P449" s="242"/>
    </row>
    <row r="450" spans="1:16" ht="20.100000000000001" customHeight="1" x14ac:dyDescent="0.15">
      <c r="A450" s="257">
        <f>IF(A449="",ROW()-2-COUNTBLANK($A$3:$A449),A449+1)</f>
        <v>448</v>
      </c>
      <c r="B450" s="258">
        <f>IF(A450="","",IF(B449="",ROW()-2-COUNTBLANK($B$3:$B449),B449+1))</f>
        <v>448</v>
      </c>
      <c r="C450" s="241"/>
      <c r="D450" s="241" t="str">
        <f>IF(C450="","",(COUNTIF($C$3:C450,C450)+100))</f>
        <v/>
      </c>
      <c r="E450" s="310" t="str">
        <f>IF(C450="","",INDEX('様式A-2'!$E$9:$E$4934,MATCH(C450,'様式A-2'!$B$9:$B$434,0)))</f>
        <v/>
      </c>
      <c r="F450" s="310"/>
      <c r="G450" s="241"/>
      <c r="H450" s="241"/>
      <c r="I450" s="241"/>
      <c r="J450" s="311"/>
      <c r="K450" s="241"/>
      <c r="L450" s="241"/>
      <c r="M450" s="241"/>
      <c r="N450" s="241"/>
      <c r="O450" s="241"/>
      <c r="P450" s="242"/>
    </row>
    <row r="451" spans="1:16" ht="20.100000000000001" customHeight="1" x14ac:dyDescent="0.15">
      <c r="A451" s="257">
        <f>IF(A450="",ROW()-2-COUNTBLANK($A$3:$A450),A450+1)</f>
        <v>449</v>
      </c>
      <c r="B451" s="258">
        <f>IF(A451="","",IF(B450="",ROW()-2-COUNTBLANK($B$3:$B450),B450+1))</f>
        <v>449</v>
      </c>
      <c r="C451" s="241"/>
      <c r="D451" s="241" t="str">
        <f>IF(C451="","",(COUNTIF($C$3:C451,C451)+100))</f>
        <v/>
      </c>
      <c r="E451" s="310" t="str">
        <f>IF(C451="","",INDEX('様式A-2'!$E$9:$E$4934,MATCH(C451,'様式A-2'!$B$9:$B$434,0)))</f>
        <v/>
      </c>
      <c r="F451" s="310"/>
      <c r="G451" s="241"/>
      <c r="H451" s="241"/>
      <c r="I451" s="241"/>
      <c r="J451" s="311"/>
      <c r="K451" s="241"/>
      <c r="L451" s="241"/>
      <c r="M451" s="241"/>
      <c r="N451" s="241"/>
      <c r="O451" s="241"/>
      <c r="P451" s="242"/>
    </row>
    <row r="452" spans="1:16" ht="20.100000000000001" customHeight="1" x14ac:dyDescent="0.15">
      <c r="A452" s="257">
        <f>IF(A451="",ROW()-2-COUNTBLANK($A$3:$A451),A451+1)</f>
        <v>450</v>
      </c>
      <c r="B452" s="258">
        <f>IF(A452="","",IF(B451="",ROW()-2-COUNTBLANK($B$3:$B451),B451+1))</f>
        <v>450</v>
      </c>
      <c r="C452" s="241"/>
      <c r="D452" s="241" t="str">
        <f>IF(C452="","",(COUNTIF($C$3:C452,C452)+100))</f>
        <v/>
      </c>
      <c r="E452" s="310" t="str">
        <f>IF(C452="","",INDEX('様式A-2'!$E$9:$E$4934,MATCH(C452,'様式A-2'!$B$9:$B$434,0)))</f>
        <v/>
      </c>
      <c r="F452" s="310"/>
      <c r="G452" s="241"/>
      <c r="H452" s="241"/>
      <c r="I452" s="241"/>
      <c r="J452" s="311"/>
      <c r="K452" s="241"/>
      <c r="L452" s="241"/>
      <c r="M452" s="241"/>
      <c r="N452" s="241"/>
      <c r="O452" s="241"/>
      <c r="P452" s="242"/>
    </row>
    <row r="453" spans="1:16" ht="20.100000000000001" customHeight="1" x14ac:dyDescent="0.15">
      <c r="A453" s="257">
        <f>IF(A452="",ROW()-2-COUNTBLANK($A$3:$A452),A452+1)</f>
        <v>451</v>
      </c>
      <c r="B453" s="258">
        <f>IF(A453="","",IF(B452="",ROW()-2-COUNTBLANK($B$3:$B452),B452+1))</f>
        <v>451</v>
      </c>
      <c r="C453" s="241"/>
      <c r="D453" s="241" t="str">
        <f>IF(C453="","",(COUNTIF($C$3:C453,C453)+100))</f>
        <v/>
      </c>
      <c r="E453" s="310" t="str">
        <f>IF(C453="","",INDEX('様式A-2'!$E$9:$E$4934,MATCH(C453,'様式A-2'!$B$9:$B$434,0)))</f>
        <v/>
      </c>
      <c r="F453" s="310"/>
      <c r="G453" s="241"/>
      <c r="H453" s="241"/>
      <c r="I453" s="241"/>
      <c r="J453" s="311"/>
      <c r="K453" s="241"/>
      <c r="L453" s="241"/>
      <c r="M453" s="241"/>
      <c r="N453" s="241"/>
      <c r="O453" s="241"/>
      <c r="P453" s="242"/>
    </row>
    <row r="454" spans="1:16" ht="20.100000000000001" customHeight="1" x14ac:dyDescent="0.15">
      <c r="A454" s="257">
        <f>IF(A453="",ROW()-2-COUNTBLANK($A$3:$A453),A453+1)</f>
        <v>452</v>
      </c>
      <c r="B454" s="258">
        <f>IF(A454="","",IF(B453="",ROW()-2-COUNTBLANK($B$3:$B453),B453+1))</f>
        <v>452</v>
      </c>
      <c r="C454" s="241"/>
      <c r="D454" s="241" t="str">
        <f>IF(C454="","",(COUNTIF($C$3:C454,C454)+100))</f>
        <v/>
      </c>
      <c r="E454" s="310" t="str">
        <f>IF(C454="","",INDEX('様式A-2'!$E$9:$E$4934,MATCH(C454,'様式A-2'!$B$9:$B$434,0)))</f>
        <v/>
      </c>
      <c r="F454" s="310"/>
      <c r="G454" s="241"/>
      <c r="H454" s="241"/>
      <c r="I454" s="241"/>
      <c r="J454" s="311"/>
      <c r="K454" s="241"/>
      <c r="L454" s="241"/>
      <c r="M454" s="241"/>
      <c r="N454" s="241"/>
      <c r="O454" s="241"/>
      <c r="P454" s="242"/>
    </row>
    <row r="455" spans="1:16" ht="20.100000000000001" customHeight="1" x14ac:dyDescent="0.15">
      <c r="A455" s="257">
        <f>IF(A454="",ROW()-2-COUNTBLANK($A$3:$A454),A454+1)</f>
        <v>453</v>
      </c>
      <c r="B455" s="258">
        <f>IF(A455="","",IF(B454="",ROW()-2-COUNTBLANK($B$3:$B454),B454+1))</f>
        <v>453</v>
      </c>
      <c r="C455" s="241"/>
      <c r="D455" s="241" t="str">
        <f>IF(C455="","",(COUNTIF($C$3:C455,C455)+100))</f>
        <v/>
      </c>
      <c r="E455" s="310" t="str">
        <f>IF(C455="","",INDEX('様式A-2'!$E$9:$E$4934,MATCH(C455,'様式A-2'!$B$9:$B$434,0)))</f>
        <v/>
      </c>
      <c r="F455" s="310"/>
      <c r="G455" s="241"/>
      <c r="H455" s="241"/>
      <c r="I455" s="241"/>
      <c r="J455" s="311"/>
      <c r="K455" s="241"/>
      <c r="L455" s="241"/>
      <c r="M455" s="241"/>
      <c r="N455" s="241"/>
      <c r="O455" s="241"/>
      <c r="P455" s="242"/>
    </row>
    <row r="456" spans="1:16" ht="20.100000000000001" customHeight="1" x14ac:dyDescent="0.15">
      <c r="A456" s="257">
        <f>IF(A455="",ROW()-2-COUNTBLANK($A$3:$A455),A455+1)</f>
        <v>454</v>
      </c>
      <c r="B456" s="258">
        <f>IF(A456="","",IF(B455="",ROW()-2-COUNTBLANK($B$3:$B455),B455+1))</f>
        <v>454</v>
      </c>
      <c r="C456" s="241"/>
      <c r="D456" s="241" t="str">
        <f>IF(C456="","",(COUNTIF($C$3:C456,C456)+100))</f>
        <v/>
      </c>
      <c r="E456" s="310" t="str">
        <f>IF(C456="","",INDEX('様式A-2'!$E$9:$E$4934,MATCH(C456,'様式A-2'!$B$9:$B$434,0)))</f>
        <v/>
      </c>
      <c r="F456" s="310"/>
      <c r="G456" s="241"/>
      <c r="H456" s="241"/>
      <c r="I456" s="241"/>
      <c r="J456" s="311"/>
      <c r="K456" s="241"/>
      <c r="L456" s="241"/>
      <c r="M456" s="241"/>
      <c r="N456" s="241"/>
      <c r="O456" s="241"/>
      <c r="P456" s="242"/>
    </row>
    <row r="457" spans="1:16" ht="20.100000000000001" customHeight="1" x14ac:dyDescent="0.15">
      <c r="A457" s="257">
        <f>IF(A456="",ROW()-2-COUNTBLANK($A$3:$A456),A456+1)</f>
        <v>455</v>
      </c>
      <c r="B457" s="258">
        <f>IF(A457="","",IF(B456="",ROW()-2-COUNTBLANK($B$3:$B456),B456+1))</f>
        <v>455</v>
      </c>
      <c r="C457" s="241"/>
      <c r="D457" s="241" t="str">
        <f>IF(C457="","",(COUNTIF($C$3:C457,C457)+100))</f>
        <v/>
      </c>
      <c r="E457" s="310" t="str">
        <f>IF(C457="","",INDEX('様式A-2'!$E$9:$E$4934,MATCH(C457,'様式A-2'!$B$9:$B$434,0)))</f>
        <v/>
      </c>
      <c r="F457" s="310"/>
      <c r="G457" s="241"/>
      <c r="H457" s="241"/>
      <c r="I457" s="241"/>
      <c r="J457" s="311"/>
      <c r="K457" s="241"/>
      <c r="L457" s="241"/>
      <c r="M457" s="241"/>
      <c r="N457" s="241"/>
      <c r="O457" s="241"/>
      <c r="P457" s="242"/>
    </row>
    <row r="458" spans="1:16" ht="20.100000000000001" customHeight="1" x14ac:dyDescent="0.15">
      <c r="A458" s="257">
        <f>IF(A457="",ROW()-2-COUNTBLANK($A$3:$A457),A457+1)</f>
        <v>456</v>
      </c>
      <c r="B458" s="258">
        <f>IF(A458="","",IF(B457="",ROW()-2-COUNTBLANK($B$3:$B457),B457+1))</f>
        <v>456</v>
      </c>
      <c r="C458" s="241"/>
      <c r="D458" s="241" t="str">
        <f>IF(C458="","",(COUNTIF($C$3:C458,C458)+100))</f>
        <v/>
      </c>
      <c r="E458" s="310" t="str">
        <f>IF(C458="","",INDEX('様式A-2'!$E$9:$E$4934,MATCH(C458,'様式A-2'!$B$9:$B$434,0)))</f>
        <v/>
      </c>
      <c r="F458" s="310"/>
      <c r="G458" s="241"/>
      <c r="H458" s="241"/>
      <c r="I458" s="241"/>
      <c r="J458" s="311"/>
      <c r="K458" s="241"/>
      <c r="L458" s="241"/>
      <c r="M458" s="241"/>
      <c r="N458" s="241"/>
      <c r="O458" s="241"/>
      <c r="P458" s="242"/>
    </row>
    <row r="459" spans="1:16" ht="20.100000000000001" customHeight="1" x14ac:dyDescent="0.15">
      <c r="A459" s="257">
        <f>IF(A458="",ROW()-2-COUNTBLANK($A$3:$A458),A458+1)</f>
        <v>457</v>
      </c>
      <c r="B459" s="258">
        <f>IF(A459="","",IF(B458="",ROW()-2-COUNTBLANK($B$3:$B458),B458+1))</f>
        <v>457</v>
      </c>
      <c r="C459" s="241"/>
      <c r="D459" s="241" t="str">
        <f>IF(C459="","",(COUNTIF($C$3:C459,C459)+100))</f>
        <v/>
      </c>
      <c r="E459" s="310" t="str">
        <f>IF(C459="","",INDEX('様式A-2'!$E$9:$E$4934,MATCH(C459,'様式A-2'!$B$9:$B$434,0)))</f>
        <v/>
      </c>
      <c r="F459" s="310"/>
      <c r="G459" s="241"/>
      <c r="H459" s="241"/>
      <c r="I459" s="241"/>
      <c r="J459" s="311"/>
      <c r="K459" s="241"/>
      <c r="L459" s="241"/>
      <c r="M459" s="241"/>
      <c r="N459" s="241"/>
      <c r="O459" s="241"/>
      <c r="P459" s="242"/>
    </row>
    <row r="460" spans="1:16" ht="20.100000000000001" customHeight="1" x14ac:dyDescent="0.15">
      <c r="A460" s="257">
        <f>IF(A459="",ROW()-2-COUNTBLANK($A$3:$A459),A459+1)</f>
        <v>458</v>
      </c>
      <c r="B460" s="258">
        <f>IF(A460="","",IF(B459="",ROW()-2-COUNTBLANK($B$3:$B459),B459+1))</f>
        <v>458</v>
      </c>
      <c r="C460" s="241"/>
      <c r="D460" s="241" t="str">
        <f>IF(C460="","",(COUNTIF($C$3:C460,C460)+100))</f>
        <v/>
      </c>
      <c r="E460" s="310" t="str">
        <f>IF(C460="","",INDEX('様式A-2'!$E$9:$E$4934,MATCH(C460,'様式A-2'!$B$9:$B$434,0)))</f>
        <v/>
      </c>
      <c r="F460" s="310"/>
      <c r="G460" s="241"/>
      <c r="H460" s="241"/>
      <c r="I460" s="241"/>
      <c r="J460" s="311"/>
      <c r="K460" s="241"/>
      <c r="L460" s="241"/>
      <c r="M460" s="241"/>
      <c r="N460" s="241"/>
      <c r="O460" s="241"/>
      <c r="P460" s="242"/>
    </row>
    <row r="461" spans="1:16" ht="20.100000000000001" customHeight="1" x14ac:dyDescent="0.15">
      <c r="A461" s="257">
        <f>IF(A460="",ROW()-2-COUNTBLANK($A$3:$A460),A460+1)</f>
        <v>459</v>
      </c>
      <c r="B461" s="258">
        <f>IF(A461="","",IF(B460="",ROW()-2-COUNTBLANK($B$3:$B460),B460+1))</f>
        <v>459</v>
      </c>
      <c r="C461" s="241"/>
      <c r="D461" s="241" t="str">
        <f>IF(C461="","",(COUNTIF($C$3:C461,C461)+100))</f>
        <v/>
      </c>
      <c r="E461" s="310" t="str">
        <f>IF(C461="","",INDEX('様式A-2'!$E$9:$E$4934,MATCH(C461,'様式A-2'!$B$9:$B$434,0)))</f>
        <v/>
      </c>
      <c r="F461" s="310"/>
      <c r="G461" s="241"/>
      <c r="H461" s="241"/>
      <c r="I461" s="241"/>
      <c r="J461" s="311"/>
      <c r="K461" s="241"/>
      <c r="L461" s="241"/>
      <c r="M461" s="241"/>
      <c r="N461" s="241"/>
      <c r="O461" s="241"/>
      <c r="P461" s="242"/>
    </row>
    <row r="462" spans="1:16" ht="20.100000000000001" customHeight="1" x14ac:dyDescent="0.15">
      <c r="A462" s="257">
        <f>IF(A461="",ROW()-2-COUNTBLANK($A$3:$A461),A461+1)</f>
        <v>460</v>
      </c>
      <c r="B462" s="258">
        <f>IF(A462="","",IF(B461="",ROW()-2-COUNTBLANK($B$3:$B461),B461+1))</f>
        <v>460</v>
      </c>
      <c r="C462" s="241"/>
      <c r="D462" s="241" t="str">
        <f>IF(C462="","",(COUNTIF($C$3:C462,C462)+100))</f>
        <v/>
      </c>
      <c r="E462" s="310" t="str">
        <f>IF(C462="","",INDEX('様式A-2'!$E$9:$E$4934,MATCH(C462,'様式A-2'!$B$9:$B$434,0)))</f>
        <v/>
      </c>
      <c r="F462" s="310"/>
      <c r="G462" s="241"/>
      <c r="H462" s="241"/>
      <c r="I462" s="241"/>
      <c r="J462" s="311"/>
      <c r="K462" s="241"/>
      <c r="L462" s="241"/>
      <c r="M462" s="241"/>
      <c r="N462" s="241"/>
      <c r="O462" s="241"/>
      <c r="P462" s="242"/>
    </row>
    <row r="463" spans="1:16" ht="20.100000000000001" customHeight="1" x14ac:dyDescent="0.15">
      <c r="A463" s="257">
        <f>IF(A462="",ROW()-2-COUNTBLANK($A$3:$A462),A462+1)</f>
        <v>461</v>
      </c>
      <c r="B463" s="258">
        <f>IF(A463="","",IF(B462="",ROW()-2-COUNTBLANK($B$3:$B462),B462+1))</f>
        <v>461</v>
      </c>
      <c r="C463" s="241"/>
      <c r="D463" s="241" t="str">
        <f>IF(C463="","",(COUNTIF($C$3:C463,C463)+100))</f>
        <v/>
      </c>
      <c r="E463" s="310" t="str">
        <f>IF(C463="","",INDEX('様式A-2'!$E$9:$E$4934,MATCH(C463,'様式A-2'!$B$9:$B$434,0)))</f>
        <v/>
      </c>
      <c r="F463" s="310"/>
      <c r="G463" s="241"/>
      <c r="H463" s="241"/>
      <c r="I463" s="241"/>
      <c r="J463" s="311"/>
      <c r="K463" s="241"/>
      <c r="L463" s="241"/>
      <c r="M463" s="241"/>
      <c r="N463" s="241"/>
      <c r="O463" s="241"/>
      <c r="P463" s="242"/>
    </row>
    <row r="464" spans="1:16" ht="20.100000000000001" customHeight="1" x14ac:dyDescent="0.15">
      <c r="A464" s="257">
        <f>IF(A463="",ROW()-2-COUNTBLANK($A$3:$A463),A463+1)</f>
        <v>462</v>
      </c>
      <c r="B464" s="258">
        <f>IF(A464="","",IF(B463="",ROW()-2-COUNTBLANK($B$3:$B463),B463+1))</f>
        <v>462</v>
      </c>
      <c r="C464" s="241"/>
      <c r="D464" s="241" t="str">
        <f>IF(C464="","",(COUNTIF($C$3:C464,C464)+100))</f>
        <v/>
      </c>
      <c r="E464" s="310" t="str">
        <f>IF(C464="","",INDEX('様式A-2'!$E$9:$E$4934,MATCH(C464,'様式A-2'!$B$9:$B$434,0)))</f>
        <v/>
      </c>
      <c r="F464" s="310"/>
      <c r="G464" s="241"/>
      <c r="H464" s="241"/>
      <c r="I464" s="241"/>
      <c r="J464" s="311"/>
      <c r="K464" s="241"/>
      <c r="L464" s="241"/>
      <c r="M464" s="241"/>
      <c r="N464" s="241"/>
      <c r="O464" s="241"/>
      <c r="P464" s="242"/>
    </row>
    <row r="465" spans="1:16" ht="20.100000000000001" customHeight="1" x14ac:dyDescent="0.15">
      <c r="A465" s="257">
        <f>IF(A464="",ROW()-2-COUNTBLANK($A$3:$A464),A464+1)</f>
        <v>463</v>
      </c>
      <c r="B465" s="258">
        <f>IF(A465="","",IF(B464="",ROW()-2-COUNTBLANK($B$3:$B464),B464+1))</f>
        <v>463</v>
      </c>
      <c r="C465" s="241"/>
      <c r="D465" s="241" t="str">
        <f>IF(C465="","",(COUNTIF($C$3:C465,C465)+100))</f>
        <v/>
      </c>
      <c r="E465" s="310" t="str">
        <f>IF(C465="","",INDEX('様式A-2'!$E$9:$E$4934,MATCH(C465,'様式A-2'!$B$9:$B$434,0)))</f>
        <v/>
      </c>
      <c r="F465" s="310"/>
      <c r="G465" s="241"/>
      <c r="H465" s="241"/>
      <c r="I465" s="241"/>
      <c r="J465" s="311"/>
      <c r="K465" s="241"/>
      <c r="L465" s="241"/>
      <c r="M465" s="241"/>
      <c r="N465" s="241"/>
      <c r="O465" s="241"/>
      <c r="P465" s="242"/>
    </row>
    <row r="466" spans="1:16" ht="20.100000000000001" customHeight="1" x14ac:dyDescent="0.15">
      <c r="A466" s="257">
        <f>IF(A465="",ROW()-2-COUNTBLANK($A$3:$A465),A465+1)</f>
        <v>464</v>
      </c>
      <c r="B466" s="258">
        <f>IF(A466="","",IF(B465="",ROW()-2-COUNTBLANK($B$3:$B465),B465+1))</f>
        <v>464</v>
      </c>
      <c r="C466" s="241"/>
      <c r="D466" s="241" t="str">
        <f>IF(C466="","",(COUNTIF($C$3:C466,C466)+100))</f>
        <v/>
      </c>
      <c r="E466" s="310" t="str">
        <f>IF(C466="","",INDEX('様式A-2'!$E$9:$E$4934,MATCH(C466,'様式A-2'!$B$9:$B$434,0)))</f>
        <v/>
      </c>
      <c r="F466" s="310"/>
      <c r="G466" s="241"/>
      <c r="H466" s="241"/>
      <c r="I466" s="241"/>
      <c r="J466" s="311"/>
      <c r="K466" s="241"/>
      <c r="L466" s="241"/>
      <c r="M466" s="241"/>
      <c r="N466" s="241"/>
      <c r="O466" s="241"/>
      <c r="P466" s="242"/>
    </row>
    <row r="467" spans="1:16" ht="20.100000000000001" customHeight="1" x14ac:dyDescent="0.15">
      <c r="A467" s="257">
        <f>IF(A466="",ROW()-2-COUNTBLANK($A$3:$A466),A466+1)</f>
        <v>465</v>
      </c>
      <c r="B467" s="258">
        <f>IF(A467="","",IF(B466="",ROW()-2-COUNTBLANK($B$3:$B466),B466+1))</f>
        <v>465</v>
      </c>
      <c r="C467" s="241"/>
      <c r="D467" s="241" t="str">
        <f>IF(C467="","",(COUNTIF($C$3:C467,C467)+100))</f>
        <v/>
      </c>
      <c r="E467" s="310" t="str">
        <f>IF(C467="","",INDEX('様式A-2'!$E$9:$E$4934,MATCH(C467,'様式A-2'!$B$9:$B$434,0)))</f>
        <v/>
      </c>
      <c r="F467" s="310"/>
      <c r="G467" s="241"/>
      <c r="H467" s="241"/>
      <c r="I467" s="241"/>
      <c r="J467" s="311"/>
      <c r="K467" s="241"/>
      <c r="L467" s="241"/>
      <c r="M467" s="241"/>
      <c r="N467" s="241"/>
      <c r="O467" s="241"/>
      <c r="P467" s="242"/>
    </row>
    <row r="468" spans="1:16" ht="20.100000000000001" customHeight="1" x14ac:dyDescent="0.15">
      <c r="A468" s="257">
        <f>IF(A467="",ROW()-2-COUNTBLANK($A$3:$A467),A467+1)</f>
        <v>466</v>
      </c>
      <c r="B468" s="258">
        <f>IF(A468="","",IF(B467="",ROW()-2-COUNTBLANK($B$3:$B467),B467+1))</f>
        <v>466</v>
      </c>
      <c r="C468" s="241"/>
      <c r="D468" s="241" t="str">
        <f>IF(C468="","",(COUNTIF($C$3:C468,C468)+100))</f>
        <v/>
      </c>
      <c r="E468" s="310" t="str">
        <f>IF(C468="","",INDEX('様式A-2'!$E$9:$E$4934,MATCH(C468,'様式A-2'!$B$9:$B$434,0)))</f>
        <v/>
      </c>
      <c r="F468" s="310"/>
      <c r="G468" s="241"/>
      <c r="H468" s="241"/>
      <c r="I468" s="241"/>
      <c r="J468" s="311"/>
      <c r="K468" s="241"/>
      <c r="L468" s="241"/>
      <c r="M468" s="241"/>
      <c r="N468" s="241"/>
      <c r="O468" s="241"/>
      <c r="P468" s="242"/>
    </row>
    <row r="469" spans="1:16" ht="20.100000000000001" customHeight="1" x14ac:dyDescent="0.15">
      <c r="A469" s="257">
        <f>IF(A468="",ROW()-2-COUNTBLANK($A$3:$A468),A468+1)</f>
        <v>467</v>
      </c>
      <c r="B469" s="258">
        <f>IF(A469="","",IF(B468="",ROW()-2-COUNTBLANK($B$3:$B468),B468+1))</f>
        <v>467</v>
      </c>
      <c r="C469" s="241"/>
      <c r="D469" s="241" t="str">
        <f>IF(C469="","",(COUNTIF($C$3:C469,C469)+100))</f>
        <v/>
      </c>
      <c r="E469" s="310" t="str">
        <f>IF(C469="","",INDEX('様式A-2'!$E$9:$E$4934,MATCH(C469,'様式A-2'!$B$9:$B$434,0)))</f>
        <v/>
      </c>
      <c r="F469" s="310"/>
      <c r="G469" s="241"/>
      <c r="H469" s="241"/>
      <c r="I469" s="241"/>
      <c r="J469" s="311"/>
      <c r="K469" s="241"/>
      <c r="L469" s="241"/>
      <c r="M469" s="241"/>
      <c r="N469" s="241"/>
      <c r="O469" s="241"/>
      <c r="P469" s="242"/>
    </row>
    <row r="470" spans="1:16" ht="20.100000000000001" customHeight="1" x14ac:dyDescent="0.15">
      <c r="A470" s="257">
        <f>IF(A469="",ROW()-2-COUNTBLANK($A$3:$A469),A469+1)</f>
        <v>468</v>
      </c>
      <c r="B470" s="258">
        <f>IF(A470="","",IF(B469="",ROW()-2-COUNTBLANK($B$3:$B469),B469+1))</f>
        <v>468</v>
      </c>
      <c r="C470" s="241"/>
      <c r="D470" s="241" t="str">
        <f>IF(C470="","",(COUNTIF($C$3:C470,C470)+100))</f>
        <v/>
      </c>
      <c r="E470" s="310" t="str">
        <f>IF(C470="","",INDEX('様式A-2'!$E$9:$E$4934,MATCH(C470,'様式A-2'!$B$9:$B$434,0)))</f>
        <v/>
      </c>
      <c r="F470" s="310"/>
      <c r="G470" s="241"/>
      <c r="H470" s="241"/>
      <c r="I470" s="241"/>
      <c r="J470" s="311"/>
      <c r="K470" s="241"/>
      <c r="L470" s="241"/>
      <c r="M470" s="241"/>
      <c r="N470" s="241"/>
      <c r="O470" s="241"/>
      <c r="P470" s="242"/>
    </row>
    <row r="471" spans="1:16" ht="20.100000000000001" customHeight="1" x14ac:dyDescent="0.15">
      <c r="A471" s="257">
        <f>IF(A470="",ROW()-2-COUNTBLANK($A$3:$A470),A470+1)</f>
        <v>469</v>
      </c>
      <c r="B471" s="258">
        <f>IF(A471="","",IF(B470="",ROW()-2-COUNTBLANK($B$3:$B470),B470+1))</f>
        <v>469</v>
      </c>
      <c r="C471" s="241"/>
      <c r="D471" s="241" t="str">
        <f>IF(C471="","",(COUNTIF($C$3:C471,C471)+100))</f>
        <v/>
      </c>
      <c r="E471" s="310" t="str">
        <f>IF(C471="","",INDEX('様式A-2'!$E$9:$E$4934,MATCH(C471,'様式A-2'!$B$9:$B$434,0)))</f>
        <v/>
      </c>
      <c r="F471" s="310"/>
      <c r="G471" s="241"/>
      <c r="H471" s="241"/>
      <c r="I471" s="241"/>
      <c r="J471" s="311"/>
      <c r="K471" s="241"/>
      <c r="L471" s="241"/>
      <c r="M471" s="241"/>
      <c r="N471" s="241"/>
      <c r="O471" s="241"/>
      <c r="P471" s="242"/>
    </row>
    <row r="472" spans="1:16" ht="20.100000000000001" customHeight="1" x14ac:dyDescent="0.15">
      <c r="A472" s="257">
        <f>IF(A471="",ROW()-2-COUNTBLANK($A$3:$A471),A471+1)</f>
        <v>470</v>
      </c>
      <c r="B472" s="258">
        <f>IF(A472="","",IF(B471="",ROW()-2-COUNTBLANK($B$3:$B471),B471+1))</f>
        <v>470</v>
      </c>
      <c r="C472" s="241"/>
      <c r="D472" s="241" t="str">
        <f>IF(C472="","",(COUNTIF($C$3:C472,C472)+100))</f>
        <v/>
      </c>
      <c r="E472" s="310" t="str">
        <f>IF(C472="","",INDEX('様式A-2'!$E$9:$E$4934,MATCH(C472,'様式A-2'!$B$9:$B$434,0)))</f>
        <v/>
      </c>
      <c r="F472" s="310"/>
      <c r="G472" s="241"/>
      <c r="H472" s="241"/>
      <c r="I472" s="241"/>
      <c r="J472" s="311"/>
      <c r="K472" s="241"/>
      <c r="L472" s="241"/>
      <c r="M472" s="241"/>
      <c r="N472" s="241"/>
      <c r="O472" s="241"/>
      <c r="P472" s="242"/>
    </row>
    <row r="473" spans="1:16" ht="20.100000000000001" customHeight="1" x14ac:dyDescent="0.15">
      <c r="A473" s="257">
        <f>IF(A472="",ROW()-2-COUNTBLANK($A$3:$A472),A472+1)</f>
        <v>471</v>
      </c>
      <c r="B473" s="258">
        <f>IF(A473="","",IF(B472="",ROW()-2-COUNTBLANK($B$3:$B472),B472+1))</f>
        <v>471</v>
      </c>
      <c r="C473" s="241"/>
      <c r="D473" s="241" t="str">
        <f>IF(C473="","",(COUNTIF($C$3:C473,C473)+100))</f>
        <v/>
      </c>
      <c r="E473" s="310" t="str">
        <f>IF(C473="","",INDEX('様式A-2'!$E$9:$E$4934,MATCH(C473,'様式A-2'!$B$9:$B$434,0)))</f>
        <v/>
      </c>
      <c r="F473" s="310"/>
      <c r="G473" s="241"/>
      <c r="H473" s="241"/>
      <c r="I473" s="241"/>
      <c r="J473" s="311"/>
      <c r="K473" s="241"/>
      <c r="L473" s="241"/>
      <c r="M473" s="241"/>
      <c r="N473" s="241"/>
      <c r="O473" s="241"/>
      <c r="P473" s="242"/>
    </row>
    <row r="474" spans="1:16" ht="20.100000000000001" customHeight="1" x14ac:dyDescent="0.15">
      <c r="A474" s="257">
        <f>IF(A473="",ROW()-2-COUNTBLANK($A$3:$A473),A473+1)</f>
        <v>472</v>
      </c>
      <c r="B474" s="258">
        <f>IF(A474="","",IF(B473="",ROW()-2-COUNTBLANK($B$3:$B473),B473+1))</f>
        <v>472</v>
      </c>
      <c r="C474" s="241"/>
      <c r="D474" s="241" t="str">
        <f>IF(C474="","",(COUNTIF($C$3:C474,C474)+100))</f>
        <v/>
      </c>
      <c r="E474" s="310" t="str">
        <f>IF(C474="","",INDEX('様式A-2'!$E$9:$E$4934,MATCH(C474,'様式A-2'!$B$9:$B$434,0)))</f>
        <v/>
      </c>
      <c r="F474" s="310"/>
      <c r="G474" s="241"/>
      <c r="H474" s="241"/>
      <c r="I474" s="241"/>
      <c r="J474" s="311"/>
      <c r="K474" s="241"/>
      <c r="L474" s="241"/>
      <c r="M474" s="241"/>
      <c r="N474" s="241"/>
      <c r="O474" s="241"/>
      <c r="P474" s="242"/>
    </row>
    <row r="475" spans="1:16" ht="20.100000000000001" customHeight="1" x14ac:dyDescent="0.15">
      <c r="A475" s="257">
        <f>IF(A474="",ROW()-2-COUNTBLANK($A$3:$A474),A474+1)</f>
        <v>473</v>
      </c>
      <c r="B475" s="258">
        <f>IF(A475="","",IF(B474="",ROW()-2-COUNTBLANK($B$3:$B474),B474+1))</f>
        <v>473</v>
      </c>
      <c r="C475" s="241"/>
      <c r="D475" s="241" t="str">
        <f>IF(C475="","",(COUNTIF($C$3:C475,C475)+100))</f>
        <v/>
      </c>
      <c r="E475" s="310" t="str">
        <f>IF(C475="","",INDEX('様式A-2'!$E$9:$E$4934,MATCH(C475,'様式A-2'!$B$9:$B$434,0)))</f>
        <v/>
      </c>
      <c r="F475" s="310"/>
      <c r="G475" s="241"/>
      <c r="H475" s="241"/>
      <c r="I475" s="241"/>
      <c r="J475" s="311"/>
      <c r="K475" s="241"/>
      <c r="L475" s="241"/>
      <c r="M475" s="241"/>
      <c r="N475" s="241"/>
      <c r="O475" s="241"/>
      <c r="P475" s="242"/>
    </row>
    <row r="476" spans="1:16" ht="20.100000000000001" customHeight="1" x14ac:dyDescent="0.15">
      <c r="A476" s="257">
        <f>IF(A475="",ROW()-2-COUNTBLANK($A$3:$A475),A475+1)</f>
        <v>474</v>
      </c>
      <c r="B476" s="258">
        <f>IF(A476="","",IF(B475="",ROW()-2-COUNTBLANK($B$3:$B475),B475+1))</f>
        <v>474</v>
      </c>
      <c r="C476" s="241"/>
      <c r="D476" s="241" t="str">
        <f>IF(C476="","",(COUNTIF($C$3:C476,C476)+100))</f>
        <v/>
      </c>
      <c r="E476" s="310" t="str">
        <f>IF(C476="","",INDEX('様式A-2'!$E$9:$E$4934,MATCH(C476,'様式A-2'!$B$9:$B$434,0)))</f>
        <v/>
      </c>
      <c r="F476" s="310"/>
      <c r="G476" s="241"/>
      <c r="H476" s="241"/>
      <c r="I476" s="241"/>
      <c r="J476" s="311"/>
      <c r="K476" s="241"/>
      <c r="L476" s="241"/>
      <c r="M476" s="241"/>
      <c r="N476" s="241"/>
      <c r="O476" s="241"/>
      <c r="P476" s="242"/>
    </row>
    <row r="477" spans="1:16" ht="20.100000000000001" customHeight="1" x14ac:dyDescent="0.15">
      <c r="A477" s="257">
        <f>IF(A476="",ROW()-2-COUNTBLANK($A$3:$A476),A476+1)</f>
        <v>475</v>
      </c>
      <c r="B477" s="258">
        <f>IF(A477="","",IF(B476="",ROW()-2-COUNTBLANK($B$3:$B476),B476+1))</f>
        <v>475</v>
      </c>
      <c r="C477" s="241"/>
      <c r="D477" s="241" t="str">
        <f>IF(C477="","",(COUNTIF($C$3:C477,C477)+100))</f>
        <v/>
      </c>
      <c r="E477" s="310" t="str">
        <f>IF(C477="","",INDEX('様式A-2'!$E$9:$E$4934,MATCH(C477,'様式A-2'!$B$9:$B$434,0)))</f>
        <v/>
      </c>
      <c r="F477" s="310"/>
      <c r="G477" s="241"/>
      <c r="H477" s="241"/>
      <c r="I477" s="241"/>
      <c r="J477" s="311"/>
      <c r="K477" s="241"/>
      <c r="L477" s="241"/>
      <c r="M477" s="241"/>
      <c r="N477" s="241"/>
      <c r="O477" s="241"/>
      <c r="P477" s="242"/>
    </row>
    <row r="478" spans="1:16" ht="20.100000000000001" customHeight="1" x14ac:dyDescent="0.15">
      <c r="A478" s="257">
        <f>IF(A477="",ROW()-2-COUNTBLANK($A$3:$A477),A477+1)</f>
        <v>476</v>
      </c>
      <c r="B478" s="258">
        <f>IF(A478="","",IF(B477="",ROW()-2-COUNTBLANK($B$3:$B477),B477+1))</f>
        <v>476</v>
      </c>
      <c r="C478" s="241"/>
      <c r="D478" s="241" t="str">
        <f>IF(C478="","",(COUNTIF($C$3:C478,C478)+100))</f>
        <v/>
      </c>
      <c r="E478" s="310" t="str">
        <f>IF(C478="","",INDEX('様式A-2'!$E$9:$E$4934,MATCH(C478,'様式A-2'!$B$9:$B$434,0)))</f>
        <v/>
      </c>
      <c r="F478" s="310"/>
      <c r="G478" s="241"/>
      <c r="H478" s="241"/>
      <c r="I478" s="241"/>
      <c r="J478" s="311"/>
      <c r="K478" s="241"/>
      <c r="L478" s="241"/>
      <c r="M478" s="241"/>
      <c r="N478" s="241"/>
      <c r="O478" s="241"/>
      <c r="P478" s="242"/>
    </row>
    <row r="479" spans="1:16" ht="20.100000000000001" customHeight="1" x14ac:dyDescent="0.15">
      <c r="A479" s="257">
        <f>IF(A478="",ROW()-2-COUNTBLANK($A$3:$A478),A478+1)</f>
        <v>477</v>
      </c>
      <c r="B479" s="258">
        <f>IF(A479="","",IF(B478="",ROW()-2-COUNTBLANK($B$3:$B478),B478+1))</f>
        <v>477</v>
      </c>
      <c r="C479" s="241"/>
      <c r="D479" s="241" t="str">
        <f>IF(C479="","",(COUNTIF($C$3:C479,C479)+100))</f>
        <v/>
      </c>
      <c r="E479" s="310" t="str">
        <f>IF(C479="","",INDEX('様式A-2'!$E$9:$E$4934,MATCH(C479,'様式A-2'!$B$9:$B$434,0)))</f>
        <v/>
      </c>
      <c r="F479" s="310"/>
      <c r="G479" s="241"/>
      <c r="H479" s="241"/>
      <c r="I479" s="241"/>
      <c r="J479" s="311"/>
      <c r="K479" s="241"/>
      <c r="L479" s="241"/>
      <c r="M479" s="241"/>
      <c r="N479" s="241"/>
      <c r="O479" s="241"/>
      <c r="P479" s="242"/>
    </row>
    <row r="480" spans="1:16" ht="20.100000000000001" customHeight="1" x14ac:dyDescent="0.15">
      <c r="A480" s="257">
        <f>IF(A479="",ROW()-2-COUNTBLANK($A$3:$A479),A479+1)</f>
        <v>478</v>
      </c>
      <c r="B480" s="258">
        <f>IF(A480="","",IF(B479="",ROW()-2-COUNTBLANK($B$3:$B479),B479+1))</f>
        <v>478</v>
      </c>
      <c r="C480" s="241"/>
      <c r="D480" s="241" t="str">
        <f>IF(C480="","",(COUNTIF($C$3:C480,C480)+100))</f>
        <v/>
      </c>
      <c r="E480" s="310" t="str">
        <f>IF(C480="","",INDEX('様式A-2'!$E$9:$E$4934,MATCH(C480,'様式A-2'!$B$9:$B$434,0)))</f>
        <v/>
      </c>
      <c r="F480" s="310"/>
      <c r="G480" s="241"/>
      <c r="H480" s="241"/>
      <c r="I480" s="241"/>
      <c r="J480" s="311"/>
      <c r="K480" s="241"/>
      <c r="L480" s="241"/>
      <c r="M480" s="241"/>
      <c r="N480" s="241"/>
      <c r="O480" s="241"/>
      <c r="P480" s="242"/>
    </row>
    <row r="481" spans="1:16" ht="20.100000000000001" customHeight="1" x14ac:dyDescent="0.15">
      <c r="A481" s="257">
        <f>IF(A480="",ROW()-2-COUNTBLANK($A$3:$A480),A480+1)</f>
        <v>479</v>
      </c>
      <c r="B481" s="258">
        <f>IF(A481="","",IF(B480="",ROW()-2-COUNTBLANK($B$3:$B480),B480+1))</f>
        <v>479</v>
      </c>
      <c r="C481" s="241"/>
      <c r="D481" s="241" t="str">
        <f>IF(C481="","",(COUNTIF($C$3:C481,C481)+100))</f>
        <v/>
      </c>
      <c r="E481" s="310" t="str">
        <f>IF(C481="","",INDEX('様式A-2'!$E$9:$E$4934,MATCH(C481,'様式A-2'!$B$9:$B$434,0)))</f>
        <v/>
      </c>
      <c r="F481" s="310"/>
      <c r="G481" s="241"/>
      <c r="H481" s="241"/>
      <c r="I481" s="241"/>
      <c r="J481" s="311"/>
      <c r="K481" s="241"/>
      <c r="L481" s="241"/>
      <c r="M481" s="241"/>
      <c r="N481" s="241"/>
      <c r="O481" s="241"/>
      <c r="P481" s="242"/>
    </row>
    <row r="482" spans="1:16" ht="20.100000000000001" customHeight="1" x14ac:dyDescent="0.15">
      <c r="A482" s="257">
        <f>IF(A481="",ROW()-2-COUNTBLANK($A$3:$A481),A481+1)</f>
        <v>480</v>
      </c>
      <c r="B482" s="258">
        <f>IF(A482="","",IF(B481="",ROW()-2-COUNTBLANK($B$3:$B481),B481+1))</f>
        <v>480</v>
      </c>
      <c r="C482" s="241"/>
      <c r="D482" s="241" t="str">
        <f>IF(C482="","",(COUNTIF($C$3:C482,C482)+100))</f>
        <v/>
      </c>
      <c r="E482" s="310" t="str">
        <f>IF(C482="","",INDEX('様式A-2'!$E$9:$E$4934,MATCH(C482,'様式A-2'!$B$9:$B$434,0)))</f>
        <v/>
      </c>
      <c r="F482" s="310"/>
      <c r="G482" s="241"/>
      <c r="H482" s="241"/>
      <c r="I482" s="241"/>
      <c r="J482" s="311"/>
      <c r="K482" s="241"/>
      <c r="L482" s="241"/>
      <c r="M482" s="241"/>
      <c r="N482" s="241"/>
      <c r="O482" s="241"/>
      <c r="P482" s="242"/>
    </row>
    <row r="483" spans="1:16" ht="20.100000000000001" customHeight="1" x14ac:dyDescent="0.15">
      <c r="A483" s="257">
        <f>IF(A482="",ROW()-2-COUNTBLANK($A$3:$A482),A482+1)</f>
        <v>481</v>
      </c>
      <c r="B483" s="258">
        <f>IF(A483="","",IF(B482="",ROW()-2-COUNTBLANK($B$3:$B482),B482+1))</f>
        <v>481</v>
      </c>
      <c r="C483" s="241"/>
      <c r="D483" s="241" t="str">
        <f>IF(C483="","",(COUNTIF($C$3:C483,C483)+100))</f>
        <v/>
      </c>
      <c r="E483" s="310" t="str">
        <f>IF(C483="","",INDEX('様式A-2'!$E$9:$E$4934,MATCH(C483,'様式A-2'!$B$9:$B$434,0)))</f>
        <v/>
      </c>
      <c r="F483" s="310"/>
      <c r="G483" s="241"/>
      <c r="H483" s="241"/>
      <c r="I483" s="241"/>
      <c r="J483" s="311"/>
      <c r="K483" s="241"/>
      <c r="L483" s="241"/>
      <c r="M483" s="241"/>
      <c r="N483" s="241"/>
      <c r="O483" s="241"/>
      <c r="P483" s="242"/>
    </row>
    <row r="484" spans="1:16" ht="20.100000000000001" customHeight="1" x14ac:dyDescent="0.15">
      <c r="A484" s="257">
        <f>IF(A483="",ROW()-2-COUNTBLANK($A$3:$A483),A483+1)</f>
        <v>482</v>
      </c>
      <c r="B484" s="258">
        <f>IF(A484="","",IF(B483="",ROW()-2-COUNTBLANK($B$3:$B483),B483+1))</f>
        <v>482</v>
      </c>
      <c r="C484" s="241"/>
      <c r="D484" s="241" t="str">
        <f>IF(C484="","",(COUNTIF($C$3:C484,C484)+100))</f>
        <v/>
      </c>
      <c r="E484" s="310" t="str">
        <f>IF(C484="","",INDEX('様式A-2'!$E$9:$E$4934,MATCH(C484,'様式A-2'!$B$9:$B$434,0)))</f>
        <v/>
      </c>
      <c r="F484" s="310"/>
      <c r="G484" s="241"/>
      <c r="H484" s="241"/>
      <c r="I484" s="241"/>
      <c r="J484" s="311"/>
      <c r="K484" s="241"/>
      <c r="L484" s="241"/>
      <c r="M484" s="241"/>
      <c r="N484" s="241"/>
      <c r="O484" s="241"/>
      <c r="P484" s="242"/>
    </row>
    <row r="485" spans="1:16" ht="20.100000000000001" customHeight="1" x14ac:dyDescent="0.15">
      <c r="A485" s="257">
        <f>IF(A484="",ROW()-2-COUNTBLANK($A$3:$A484),A484+1)</f>
        <v>483</v>
      </c>
      <c r="B485" s="258">
        <f>IF(A485="","",IF(B484="",ROW()-2-COUNTBLANK($B$3:$B484),B484+1))</f>
        <v>483</v>
      </c>
      <c r="C485" s="241"/>
      <c r="D485" s="241" t="str">
        <f>IF(C485="","",(COUNTIF($C$3:C485,C485)+100))</f>
        <v/>
      </c>
      <c r="E485" s="310" t="str">
        <f>IF(C485="","",INDEX('様式A-2'!$E$9:$E$4934,MATCH(C485,'様式A-2'!$B$9:$B$434,0)))</f>
        <v/>
      </c>
      <c r="F485" s="310"/>
      <c r="G485" s="241"/>
      <c r="H485" s="241"/>
      <c r="I485" s="241"/>
      <c r="J485" s="311"/>
      <c r="K485" s="241"/>
      <c r="L485" s="241"/>
      <c r="M485" s="241"/>
      <c r="N485" s="241"/>
      <c r="O485" s="241"/>
      <c r="P485" s="242"/>
    </row>
    <row r="486" spans="1:16" ht="20.100000000000001" customHeight="1" x14ac:dyDescent="0.15">
      <c r="A486" s="257">
        <f>IF(A485="",ROW()-2-COUNTBLANK($A$3:$A485),A485+1)</f>
        <v>484</v>
      </c>
      <c r="B486" s="258">
        <f>IF(A486="","",IF(B485="",ROW()-2-COUNTBLANK($B$3:$B485),B485+1))</f>
        <v>484</v>
      </c>
      <c r="C486" s="241"/>
      <c r="D486" s="241" t="str">
        <f>IF(C486="","",(COUNTIF($C$3:C486,C486)+100))</f>
        <v/>
      </c>
      <c r="E486" s="310" t="str">
        <f>IF(C486="","",INDEX('様式A-2'!$E$9:$E$4934,MATCH(C486,'様式A-2'!$B$9:$B$434,0)))</f>
        <v/>
      </c>
      <c r="F486" s="310"/>
      <c r="G486" s="241"/>
      <c r="H486" s="241"/>
      <c r="I486" s="241"/>
      <c r="J486" s="311"/>
      <c r="K486" s="241"/>
      <c r="L486" s="241"/>
      <c r="M486" s="241"/>
      <c r="N486" s="241"/>
      <c r="O486" s="241"/>
      <c r="P486" s="242"/>
    </row>
    <row r="487" spans="1:16" ht="20.100000000000001" customHeight="1" x14ac:dyDescent="0.15">
      <c r="A487" s="257">
        <f>IF(A486="",ROW()-2-COUNTBLANK($A$3:$A486),A486+1)</f>
        <v>485</v>
      </c>
      <c r="B487" s="258">
        <f>IF(A487="","",IF(B486="",ROW()-2-COUNTBLANK($B$3:$B486),B486+1))</f>
        <v>485</v>
      </c>
      <c r="C487" s="241"/>
      <c r="D487" s="241" t="str">
        <f>IF(C487="","",(COUNTIF($C$3:C487,C487)+100))</f>
        <v/>
      </c>
      <c r="E487" s="310" t="str">
        <f>IF(C487="","",INDEX('様式A-2'!$E$9:$E$4934,MATCH(C487,'様式A-2'!$B$9:$B$434,0)))</f>
        <v/>
      </c>
      <c r="F487" s="310"/>
      <c r="G487" s="241"/>
      <c r="H487" s="241"/>
      <c r="I487" s="241"/>
      <c r="J487" s="311"/>
      <c r="K487" s="241"/>
      <c r="L487" s="241"/>
      <c r="M487" s="241"/>
      <c r="N487" s="241"/>
      <c r="O487" s="241"/>
      <c r="P487" s="242"/>
    </row>
    <row r="488" spans="1:16" ht="20.100000000000001" customHeight="1" x14ac:dyDescent="0.15">
      <c r="A488" s="257">
        <f>IF(A487="",ROW()-2-COUNTBLANK($A$3:$A487),A487+1)</f>
        <v>486</v>
      </c>
      <c r="B488" s="258">
        <f>IF(A488="","",IF(B487="",ROW()-2-COUNTBLANK($B$3:$B487),B487+1))</f>
        <v>486</v>
      </c>
      <c r="C488" s="241"/>
      <c r="D488" s="241" t="str">
        <f>IF(C488="","",(COUNTIF($C$3:C488,C488)+100))</f>
        <v/>
      </c>
      <c r="E488" s="310" t="str">
        <f>IF(C488="","",INDEX('様式A-2'!$E$9:$E$4934,MATCH(C488,'様式A-2'!$B$9:$B$434,0)))</f>
        <v/>
      </c>
      <c r="F488" s="310"/>
      <c r="G488" s="241"/>
      <c r="H488" s="241"/>
      <c r="I488" s="241"/>
      <c r="J488" s="311"/>
      <c r="K488" s="241"/>
      <c r="L488" s="241"/>
      <c r="M488" s="241"/>
      <c r="N488" s="241"/>
      <c r="O488" s="241"/>
      <c r="P488" s="242"/>
    </row>
    <row r="489" spans="1:16" ht="20.100000000000001" customHeight="1" x14ac:dyDescent="0.15">
      <c r="A489" s="257">
        <f>IF(A488="",ROW()-2-COUNTBLANK($A$3:$A488),A488+1)</f>
        <v>487</v>
      </c>
      <c r="B489" s="258">
        <f>IF(A489="","",IF(B488="",ROW()-2-COUNTBLANK($B$3:$B488),B488+1))</f>
        <v>487</v>
      </c>
      <c r="C489" s="241"/>
      <c r="D489" s="241" t="str">
        <f>IF(C489="","",(COUNTIF($C$3:C489,C489)+100))</f>
        <v/>
      </c>
      <c r="E489" s="310" t="str">
        <f>IF(C489="","",INDEX('様式A-2'!$E$9:$E$4934,MATCH(C489,'様式A-2'!$B$9:$B$434,0)))</f>
        <v/>
      </c>
      <c r="F489" s="310"/>
      <c r="G489" s="241"/>
      <c r="H489" s="241"/>
      <c r="I489" s="241"/>
      <c r="J489" s="311"/>
      <c r="K489" s="241"/>
      <c r="L489" s="241"/>
      <c r="M489" s="241"/>
      <c r="N489" s="241"/>
      <c r="O489" s="241"/>
      <c r="P489" s="242"/>
    </row>
    <row r="490" spans="1:16" ht="20.100000000000001" customHeight="1" x14ac:dyDescent="0.15">
      <c r="A490" s="257">
        <f>IF(A489="",ROW()-2-COUNTBLANK($A$3:$A489),A489+1)</f>
        <v>488</v>
      </c>
      <c r="B490" s="258">
        <f>IF(A490="","",IF(B489="",ROW()-2-COUNTBLANK($B$3:$B489),B489+1))</f>
        <v>488</v>
      </c>
      <c r="C490" s="241"/>
      <c r="D490" s="241" t="str">
        <f>IF(C490="","",(COUNTIF($C$3:C490,C490)+100))</f>
        <v/>
      </c>
      <c r="E490" s="310" t="str">
        <f>IF(C490="","",INDEX('様式A-2'!$E$9:$E$4934,MATCH(C490,'様式A-2'!$B$9:$B$434,0)))</f>
        <v/>
      </c>
      <c r="F490" s="310"/>
      <c r="G490" s="241"/>
      <c r="H490" s="241"/>
      <c r="I490" s="241"/>
      <c r="J490" s="311"/>
      <c r="K490" s="241"/>
      <c r="L490" s="241"/>
      <c r="M490" s="241"/>
      <c r="N490" s="241"/>
      <c r="O490" s="241"/>
      <c r="P490" s="242"/>
    </row>
    <row r="491" spans="1:16" ht="20.100000000000001" customHeight="1" x14ac:dyDescent="0.15">
      <c r="A491" s="257">
        <f>IF(A490="",ROW()-2-COUNTBLANK($A$3:$A490),A490+1)</f>
        <v>489</v>
      </c>
      <c r="B491" s="258">
        <f>IF(A491="","",IF(B490="",ROW()-2-COUNTBLANK($B$3:$B490),B490+1))</f>
        <v>489</v>
      </c>
      <c r="C491" s="241"/>
      <c r="D491" s="241" t="str">
        <f>IF(C491="","",(COUNTIF($C$3:C491,C491)+100))</f>
        <v/>
      </c>
      <c r="E491" s="310" t="str">
        <f>IF(C491="","",INDEX('様式A-2'!$E$9:$E$4934,MATCH(C491,'様式A-2'!$B$9:$B$434,0)))</f>
        <v/>
      </c>
      <c r="F491" s="310"/>
      <c r="G491" s="241"/>
      <c r="H491" s="241"/>
      <c r="I491" s="241"/>
      <c r="J491" s="311"/>
      <c r="K491" s="241"/>
      <c r="L491" s="241"/>
      <c r="M491" s="241"/>
      <c r="N491" s="241"/>
      <c r="O491" s="241"/>
      <c r="P491" s="242"/>
    </row>
    <row r="492" spans="1:16" ht="20.100000000000001" customHeight="1" x14ac:dyDescent="0.15">
      <c r="A492" s="257">
        <f>IF(A491="",ROW()-2-COUNTBLANK($A$3:$A491),A491+1)</f>
        <v>490</v>
      </c>
      <c r="B492" s="258">
        <f>IF(A492="","",IF(B491="",ROW()-2-COUNTBLANK($B$3:$B491),B491+1))</f>
        <v>490</v>
      </c>
      <c r="C492" s="241"/>
      <c r="D492" s="241" t="str">
        <f>IF(C492="","",(COUNTIF($C$3:C492,C492)+100))</f>
        <v/>
      </c>
      <c r="E492" s="310" t="str">
        <f>IF(C492="","",INDEX('様式A-2'!$E$9:$E$4934,MATCH(C492,'様式A-2'!$B$9:$B$434,0)))</f>
        <v/>
      </c>
      <c r="F492" s="310"/>
      <c r="G492" s="241"/>
      <c r="H492" s="241"/>
      <c r="I492" s="241"/>
      <c r="J492" s="311"/>
      <c r="K492" s="241"/>
      <c r="L492" s="241"/>
      <c r="M492" s="241"/>
      <c r="N492" s="241"/>
      <c r="O492" s="241"/>
      <c r="P492" s="242"/>
    </row>
    <row r="493" spans="1:16" ht="20.100000000000001" customHeight="1" x14ac:dyDescent="0.15">
      <c r="A493" s="257">
        <f>IF(A492="",ROW()-2-COUNTBLANK($A$3:$A492),A492+1)</f>
        <v>491</v>
      </c>
      <c r="B493" s="258">
        <f>IF(A493="","",IF(B492="",ROW()-2-COUNTBLANK($B$3:$B492),B492+1))</f>
        <v>491</v>
      </c>
      <c r="C493" s="241"/>
      <c r="D493" s="241" t="str">
        <f>IF(C493="","",(COUNTIF($C$3:C493,C493)+100))</f>
        <v/>
      </c>
      <c r="E493" s="310" t="str">
        <f>IF(C493="","",INDEX('様式A-2'!$E$9:$E$4934,MATCH(C493,'様式A-2'!$B$9:$B$434,0)))</f>
        <v/>
      </c>
      <c r="F493" s="310"/>
      <c r="G493" s="241"/>
      <c r="H493" s="241"/>
      <c r="I493" s="241"/>
      <c r="J493" s="311"/>
      <c r="K493" s="241"/>
      <c r="L493" s="241"/>
      <c r="M493" s="241"/>
      <c r="N493" s="241"/>
      <c r="O493" s="241"/>
      <c r="P493" s="242"/>
    </row>
    <row r="494" spans="1:16" ht="20.100000000000001" customHeight="1" x14ac:dyDescent="0.15">
      <c r="A494" s="257">
        <f>IF(A493="",ROW()-2-COUNTBLANK($A$3:$A493),A493+1)</f>
        <v>492</v>
      </c>
      <c r="B494" s="258">
        <f>IF(A494="","",IF(B493="",ROW()-2-COUNTBLANK($B$3:$B493),B493+1))</f>
        <v>492</v>
      </c>
      <c r="C494" s="241"/>
      <c r="D494" s="241" t="str">
        <f>IF(C494="","",(COUNTIF($C$3:C494,C494)+100))</f>
        <v/>
      </c>
      <c r="E494" s="310" t="str">
        <f>IF(C494="","",INDEX('様式A-2'!$E$9:$E$4934,MATCH(C494,'様式A-2'!$B$9:$B$434,0)))</f>
        <v/>
      </c>
      <c r="F494" s="310"/>
      <c r="G494" s="241"/>
      <c r="H494" s="241"/>
      <c r="I494" s="241"/>
      <c r="J494" s="311"/>
      <c r="K494" s="241"/>
      <c r="L494" s="241"/>
      <c r="M494" s="241"/>
      <c r="N494" s="241"/>
      <c r="O494" s="241"/>
      <c r="P494" s="242"/>
    </row>
    <row r="495" spans="1:16" ht="20.100000000000001" customHeight="1" x14ac:dyDescent="0.15">
      <c r="A495" s="257">
        <f>IF(A494="",ROW()-2-COUNTBLANK($A$3:$A494),A494+1)</f>
        <v>493</v>
      </c>
      <c r="B495" s="258">
        <f>IF(A495="","",IF(B494="",ROW()-2-COUNTBLANK($B$3:$B494),B494+1))</f>
        <v>493</v>
      </c>
      <c r="C495" s="241"/>
      <c r="D495" s="241" t="str">
        <f>IF(C495="","",(COUNTIF($C$3:C495,C495)+100))</f>
        <v/>
      </c>
      <c r="E495" s="310" t="str">
        <f>IF(C495="","",INDEX('様式A-2'!$E$9:$E$4934,MATCH(C495,'様式A-2'!$B$9:$B$434,0)))</f>
        <v/>
      </c>
      <c r="F495" s="310"/>
      <c r="G495" s="241"/>
      <c r="H495" s="241"/>
      <c r="I495" s="241"/>
      <c r="J495" s="311"/>
      <c r="K495" s="241"/>
      <c r="L495" s="241"/>
      <c r="M495" s="241"/>
      <c r="N495" s="241"/>
      <c r="O495" s="241"/>
      <c r="P495" s="242"/>
    </row>
    <row r="496" spans="1:16" ht="20.100000000000001" customHeight="1" x14ac:dyDescent="0.15">
      <c r="A496" s="257">
        <f>IF(A495="",ROW()-2-COUNTBLANK($A$3:$A495),A495+1)</f>
        <v>494</v>
      </c>
      <c r="B496" s="258">
        <f>IF(A496="","",IF(B495="",ROW()-2-COUNTBLANK($B$3:$B495),B495+1))</f>
        <v>494</v>
      </c>
      <c r="C496" s="241"/>
      <c r="D496" s="241" t="str">
        <f>IF(C496="","",(COUNTIF($C$3:C496,C496)+100))</f>
        <v/>
      </c>
      <c r="E496" s="310" t="str">
        <f>IF(C496="","",INDEX('様式A-2'!$E$9:$E$4934,MATCH(C496,'様式A-2'!$B$9:$B$434,0)))</f>
        <v/>
      </c>
      <c r="F496" s="310"/>
      <c r="G496" s="241"/>
      <c r="H496" s="241"/>
      <c r="I496" s="241"/>
      <c r="J496" s="311"/>
      <c r="K496" s="241"/>
      <c r="L496" s="241"/>
      <c r="M496" s="241"/>
      <c r="N496" s="241"/>
      <c r="O496" s="241"/>
      <c r="P496" s="242"/>
    </row>
    <row r="497" spans="1:16" ht="20.100000000000001" customHeight="1" x14ac:dyDescent="0.15">
      <c r="A497" s="257">
        <f>IF(A496="",ROW()-2-COUNTBLANK($A$3:$A496),A496+1)</f>
        <v>495</v>
      </c>
      <c r="B497" s="258">
        <f>IF(A497="","",IF(B496="",ROW()-2-COUNTBLANK($B$3:$B496),B496+1))</f>
        <v>495</v>
      </c>
      <c r="C497" s="241"/>
      <c r="D497" s="241" t="str">
        <f>IF(C497="","",(COUNTIF($C$3:C497,C497)+100))</f>
        <v/>
      </c>
      <c r="E497" s="310" t="str">
        <f>IF(C497="","",INDEX('様式A-2'!$E$9:$E$4934,MATCH(C497,'様式A-2'!$B$9:$B$434,0)))</f>
        <v/>
      </c>
      <c r="F497" s="310"/>
      <c r="G497" s="241"/>
      <c r="H497" s="241"/>
      <c r="I497" s="241"/>
      <c r="J497" s="311"/>
      <c r="K497" s="241"/>
      <c r="L497" s="241"/>
      <c r="M497" s="241"/>
      <c r="N497" s="241"/>
      <c r="O497" s="241"/>
      <c r="P497" s="242"/>
    </row>
    <row r="498" spans="1:16" ht="20.100000000000001" customHeight="1" x14ac:dyDescent="0.15">
      <c r="A498" s="257">
        <f>IF(A497="",ROW()-2-COUNTBLANK($A$3:$A497),A497+1)</f>
        <v>496</v>
      </c>
      <c r="B498" s="258">
        <f>IF(A498="","",IF(B497="",ROW()-2-COUNTBLANK($B$3:$B497),B497+1))</f>
        <v>496</v>
      </c>
      <c r="C498" s="241"/>
      <c r="D498" s="241" t="str">
        <f>IF(C498="","",(COUNTIF($C$3:C498,C498)+100))</f>
        <v/>
      </c>
      <c r="E498" s="310" t="str">
        <f>IF(C498="","",INDEX('様式A-2'!$E$9:$E$4934,MATCH(C498,'様式A-2'!$B$9:$B$434,0)))</f>
        <v/>
      </c>
      <c r="F498" s="310"/>
      <c r="G498" s="241"/>
      <c r="H498" s="241"/>
      <c r="I498" s="241"/>
      <c r="J498" s="311"/>
      <c r="K498" s="241"/>
      <c r="L498" s="241"/>
      <c r="M498" s="241"/>
      <c r="N498" s="241"/>
      <c r="O498" s="241"/>
      <c r="P498" s="242"/>
    </row>
    <row r="499" spans="1:16" ht="20.100000000000001" customHeight="1" x14ac:dyDescent="0.15">
      <c r="A499" s="257">
        <f>IF(A498="",ROW()-2-COUNTBLANK($A$3:$A498),A498+1)</f>
        <v>497</v>
      </c>
      <c r="B499" s="258">
        <f>IF(A499="","",IF(B498="",ROW()-2-COUNTBLANK($B$3:$B498),B498+1))</f>
        <v>497</v>
      </c>
      <c r="C499" s="241"/>
      <c r="D499" s="241" t="str">
        <f>IF(C499="","",(COUNTIF($C$3:C499,C499)+100))</f>
        <v/>
      </c>
      <c r="E499" s="310" t="str">
        <f>IF(C499="","",INDEX('様式A-2'!$E$9:$E$4934,MATCH(C499,'様式A-2'!$B$9:$B$434,0)))</f>
        <v/>
      </c>
      <c r="F499" s="310"/>
      <c r="G499" s="241"/>
      <c r="H499" s="241"/>
      <c r="I499" s="241"/>
      <c r="J499" s="311"/>
      <c r="K499" s="241"/>
      <c r="L499" s="241"/>
      <c r="M499" s="241"/>
      <c r="N499" s="241"/>
      <c r="O499" s="241"/>
      <c r="P499" s="242"/>
    </row>
    <row r="500" spans="1:16" ht="20.100000000000001" customHeight="1" x14ac:dyDescent="0.15">
      <c r="A500" s="257">
        <f>IF(A499="",ROW()-2-COUNTBLANK($A$3:$A499),A499+1)</f>
        <v>498</v>
      </c>
      <c r="B500" s="258">
        <f>IF(A500="","",IF(B499="",ROW()-2-COUNTBLANK($B$3:$B499),B499+1))</f>
        <v>498</v>
      </c>
      <c r="C500" s="241"/>
      <c r="D500" s="241" t="str">
        <f>IF(C500="","",(COUNTIF($C$3:C500,C500)+100))</f>
        <v/>
      </c>
      <c r="E500" s="310" t="str">
        <f>IF(C500="","",INDEX('様式A-2'!$E$9:$E$4934,MATCH(C500,'様式A-2'!$B$9:$B$434,0)))</f>
        <v/>
      </c>
      <c r="F500" s="310"/>
      <c r="G500" s="241"/>
      <c r="H500" s="241"/>
      <c r="I500" s="241"/>
      <c r="J500" s="311"/>
      <c r="K500" s="241"/>
      <c r="L500" s="241"/>
      <c r="M500" s="241"/>
      <c r="N500" s="241"/>
      <c r="O500" s="241"/>
      <c r="P500" s="242"/>
    </row>
    <row r="501" spans="1:16" ht="20.100000000000001" customHeight="1" x14ac:dyDescent="0.15">
      <c r="A501" s="257">
        <f>IF(A500="",ROW()-2-COUNTBLANK($A$3:$A500),A500+1)</f>
        <v>499</v>
      </c>
      <c r="B501" s="258">
        <f>IF(A501="","",IF(B500="",ROW()-2-COUNTBLANK($B$3:$B500),B500+1))</f>
        <v>499</v>
      </c>
      <c r="C501" s="241"/>
      <c r="D501" s="241" t="str">
        <f>IF(C501="","",(COUNTIF($C$3:C501,C501)+100))</f>
        <v/>
      </c>
      <c r="E501" s="310" t="str">
        <f>IF(C501="","",INDEX('様式A-2'!$E$9:$E$4934,MATCH(C501,'様式A-2'!$B$9:$B$434,0)))</f>
        <v/>
      </c>
      <c r="F501" s="310"/>
      <c r="G501" s="241"/>
      <c r="H501" s="241"/>
      <c r="I501" s="241"/>
      <c r="J501" s="311"/>
      <c r="K501" s="241"/>
      <c r="L501" s="241"/>
      <c r="M501" s="241"/>
      <c r="N501" s="241"/>
      <c r="O501" s="241"/>
      <c r="P501" s="242"/>
    </row>
    <row r="502" spans="1:16" ht="20.100000000000001" customHeight="1" x14ac:dyDescent="0.15">
      <c r="A502" s="257">
        <f>IF(A501="",ROW()-2-COUNTBLANK($A$3:$A501),A501+1)</f>
        <v>500</v>
      </c>
      <c r="B502" s="258">
        <f>IF(A502="","",IF(B501="",ROW()-2-COUNTBLANK($B$3:$B501),B501+1))</f>
        <v>500</v>
      </c>
      <c r="C502" s="241"/>
      <c r="D502" s="241" t="str">
        <f>IF(C502="","",(COUNTIF($C$3:C502,C502)+100))</f>
        <v/>
      </c>
      <c r="E502" s="310" t="str">
        <f>IF(C502="","",INDEX('様式A-2'!$E$9:$E$4934,MATCH(C502,'様式A-2'!$B$9:$B$434,0)))</f>
        <v/>
      </c>
      <c r="F502" s="310"/>
      <c r="G502" s="241"/>
      <c r="H502" s="241"/>
      <c r="I502" s="241"/>
      <c r="J502" s="311"/>
      <c r="K502" s="241"/>
      <c r="L502" s="241"/>
      <c r="M502" s="241"/>
      <c r="N502" s="241"/>
      <c r="O502" s="241"/>
      <c r="P502" s="242"/>
    </row>
    <row r="503" spans="1:16" ht="20.100000000000001" customHeight="1" x14ac:dyDescent="0.15">
      <c r="A503" s="257">
        <f>IF(A502="",ROW()-2-COUNTBLANK($A$3:$A502),A502+1)</f>
        <v>501</v>
      </c>
      <c r="B503" s="258">
        <f>IF(A503="","",IF(B502="",ROW()-2-COUNTBLANK($B$3:$B502),B502+1))</f>
        <v>501</v>
      </c>
      <c r="C503" s="241"/>
      <c r="D503" s="241" t="str">
        <f>IF(C503="","",(COUNTIF($C$3:C503,C503)+100))</f>
        <v/>
      </c>
      <c r="E503" s="310" t="str">
        <f>IF(C503="","",INDEX('様式A-2'!$E$9:$E$4934,MATCH(C503,'様式A-2'!$B$9:$B$434,0)))</f>
        <v/>
      </c>
      <c r="F503" s="310"/>
      <c r="G503" s="241"/>
      <c r="H503" s="241"/>
      <c r="I503" s="241"/>
      <c r="J503" s="311"/>
      <c r="K503" s="241"/>
      <c r="L503" s="241"/>
      <c r="M503" s="241"/>
      <c r="N503" s="241"/>
      <c r="O503" s="241"/>
      <c r="P503" s="242"/>
    </row>
    <row r="504" spans="1:16" ht="20.100000000000001" customHeight="1" x14ac:dyDescent="0.15">
      <c r="A504" s="257">
        <f>IF(A503="",ROW()-2-COUNTBLANK($A$3:$A503),A503+1)</f>
        <v>502</v>
      </c>
      <c r="B504" s="258">
        <f>IF(A504="","",IF(B503="",ROW()-2-COUNTBLANK($B$3:$B503),B503+1))</f>
        <v>502</v>
      </c>
      <c r="C504" s="241"/>
      <c r="D504" s="241" t="str">
        <f>IF(C504="","",(COUNTIF($C$3:C504,C504)+100))</f>
        <v/>
      </c>
      <c r="E504" s="310" t="str">
        <f>IF(C504="","",INDEX('様式A-2'!$E$9:$E$4934,MATCH(C504,'様式A-2'!$B$9:$B$434,0)))</f>
        <v/>
      </c>
      <c r="F504" s="310"/>
      <c r="G504" s="241"/>
      <c r="H504" s="241"/>
      <c r="I504" s="241"/>
      <c r="J504" s="311"/>
      <c r="K504" s="241"/>
      <c r="L504" s="241"/>
      <c r="M504" s="241"/>
      <c r="N504" s="241"/>
      <c r="O504" s="241"/>
      <c r="P504" s="242"/>
    </row>
    <row r="505" spans="1:16" ht="20.100000000000001" customHeight="1" x14ac:dyDescent="0.15">
      <c r="A505" s="257">
        <f>IF(A504="",ROW()-2-COUNTBLANK($A$3:$A504),A504+1)</f>
        <v>503</v>
      </c>
      <c r="B505" s="258">
        <f>IF(A505="","",IF(B504="",ROW()-2-COUNTBLANK($B$3:$B504),B504+1))</f>
        <v>503</v>
      </c>
      <c r="C505" s="241"/>
      <c r="D505" s="241" t="str">
        <f>IF(C505="","",(COUNTIF($C$3:C505,C505)+100))</f>
        <v/>
      </c>
      <c r="E505" s="310" t="str">
        <f>IF(C505="","",INDEX('様式A-2'!$E$9:$E$4934,MATCH(C505,'様式A-2'!$B$9:$B$434,0)))</f>
        <v/>
      </c>
      <c r="F505" s="310"/>
      <c r="G505" s="241"/>
      <c r="H505" s="241"/>
      <c r="I505" s="241"/>
      <c r="J505" s="311"/>
      <c r="K505" s="241"/>
      <c r="L505" s="241"/>
      <c r="M505" s="241"/>
      <c r="N505" s="241"/>
      <c r="O505" s="241"/>
      <c r="P505" s="242"/>
    </row>
    <row r="506" spans="1:16" ht="20.100000000000001" customHeight="1" x14ac:dyDescent="0.15">
      <c r="A506" s="257">
        <f>IF(A505="",ROW()-2-COUNTBLANK($A$3:$A505),A505+1)</f>
        <v>504</v>
      </c>
      <c r="B506" s="258">
        <f>IF(A506="","",IF(B505="",ROW()-2-COUNTBLANK($B$3:$B505),B505+1))</f>
        <v>504</v>
      </c>
      <c r="C506" s="241"/>
      <c r="D506" s="241" t="str">
        <f>IF(C506="","",(COUNTIF($C$3:C506,C506)+100))</f>
        <v/>
      </c>
      <c r="E506" s="310" t="str">
        <f>IF(C506="","",INDEX('様式A-2'!$E$9:$E$4934,MATCH(C506,'様式A-2'!$B$9:$B$434,0)))</f>
        <v/>
      </c>
      <c r="F506" s="310"/>
      <c r="G506" s="241"/>
      <c r="H506" s="241"/>
      <c r="I506" s="241"/>
      <c r="J506" s="311"/>
      <c r="K506" s="241"/>
      <c r="L506" s="241"/>
      <c r="M506" s="241"/>
      <c r="N506" s="241"/>
      <c r="O506" s="241"/>
      <c r="P506" s="242"/>
    </row>
    <row r="507" spans="1:16" ht="20.100000000000001" customHeight="1" x14ac:dyDescent="0.15">
      <c r="A507" s="257">
        <f>IF(A506="",ROW()-2-COUNTBLANK($A$3:$A506),A506+1)</f>
        <v>505</v>
      </c>
      <c r="B507" s="258">
        <f>IF(A507="","",IF(B506="",ROW()-2-COUNTBLANK($B$3:$B506),B506+1))</f>
        <v>505</v>
      </c>
      <c r="C507" s="241"/>
      <c r="D507" s="241" t="str">
        <f>IF(C507="","",(COUNTIF($C$3:C507,C507)+100))</f>
        <v/>
      </c>
      <c r="E507" s="310" t="str">
        <f>IF(C507="","",INDEX('様式A-2'!$E$9:$E$4934,MATCH(C507,'様式A-2'!$B$9:$B$434,0)))</f>
        <v/>
      </c>
      <c r="F507" s="310"/>
      <c r="G507" s="241"/>
      <c r="H507" s="241"/>
      <c r="I507" s="241"/>
      <c r="J507" s="311"/>
      <c r="K507" s="241"/>
      <c r="L507" s="241"/>
      <c r="M507" s="241"/>
      <c r="N507" s="241"/>
      <c r="O507" s="241"/>
      <c r="P507" s="242"/>
    </row>
    <row r="508" spans="1:16" ht="20.100000000000001" customHeight="1" x14ac:dyDescent="0.15">
      <c r="A508" s="257">
        <f>IF(A507="",ROW()-2-COUNTBLANK($A$3:$A507),A507+1)</f>
        <v>506</v>
      </c>
      <c r="B508" s="258">
        <f>IF(A508="","",IF(B507="",ROW()-2-COUNTBLANK($B$3:$B507),B507+1))</f>
        <v>506</v>
      </c>
      <c r="C508" s="241"/>
      <c r="D508" s="241" t="str">
        <f>IF(C508="","",(COUNTIF($C$3:C508,C508)+100))</f>
        <v/>
      </c>
      <c r="E508" s="310" t="str">
        <f>IF(C508="","",INDEX('様式A-2'!$E$9:$E$4934,MATCH(C508,'様式A-2'!$B$9:$B$434,0)))</f>
        <v/>
      </c>
      <c r="F508" s="310"/>
      <c r="G508" s="241"/>
      <c r="H508" s="241"/>
      <c r="I508" s="241"/>
      <c r="J508" s="311"/>
      <c r="K508" s="241"/>
      <c r="L508" s="241"/>
      <c r="M508" s="241"/>
      <c r="N508" s="241"/>
      <c r="O508" s="241"/>
      <c r="P508" s="242"/>
    </row>
    <row r="509" spans="1:16" ht="20.100000000000001" customHeight="1" x14ac:dyDescent="0.15">
      <c r="A509" s="257">
        <f>IF(A508="",ROW()-2-COUNTBLANK($A$3:$A508),A508+1)</f>
        <v>507</v>
      </c>
      <c r="B509" s="258">
        <f>IF(A509="","",IF(B508="",ROW()-2-COUNTBLANK($B$3:$B508),B508+1))</f>
        <v>507</v>
      </c>
      <c r="C509" s="241"/>
      <c r="D509" s="241" t="str">
        <f>IF(C509="","",(COUNTIF($C$3:C509,C509)+100))</f>
        <v/>
      </c>
      <c r="E509" s="310" t="str">
        <f>IF(C509="","",INDEX('様式A-2'!$E$9:$E$4934,MATCH(C509,'様式A-2'!$B$9:$B$434,0)))</f>
        <v/>
      </c>
      <c r="F509" s="310"/>
      <c r="G509" s="241"/>
      <c r="H509" s="241"/>
      <c r="I509" s="241"/>
      <c r="J509" s="311"/>
      <c r="K509" s="241"/>
      <c r="L509" s="241"/>
      <c r="M509" s="241"/>
      <c r="N509" s="241"/>
      <c r="O509" s="241"/>
      <c r="P509" s="242"/>
    </row>
    <row r="510" spans="1:16" ht="20.100000000000001" customHeight="1" x14ac:dyDescent="0.15">
      <c r="A510" s="257">
        <f>IF(A509="",ROW()-2-COUNTBLANK($A$3:$A509),A509+1)</f>
        <v>508</v>
      </c>
      <c r="B510" s="258">
        <f>IF(A510="","",IF(B509="",ROW()-2-COUNTBLANK($B$3:$B509),B509+1))</f>
        <v>508</v>
      </c>
      <c r="C510" s="241"/>
      <c r="D510" s="241" t="str">
        <f>IF(C510="","",(COUNTIF($C$3:C510,C510)+100))</f>
        <v/>
      </c>
      <c r="E510" s="310" t="str">
        <f>IF(C510="","",INDEX('様式A-2'!$E$9:$E$4934,MATCH(C510,'様式A-2'!$B$9:$B$434,0)))</f>
        <v/>
      </c>
      <c r="F510" s="310"/>
      <c r="G510" s="241"/>
      <c r="H510" s="241"/>
      <c r="I510" s="241"/>
      <c r="J510" s="311"/>
      <c r="K510" s="241"/>
      <c r="L510" s="241"/>
      <c r="M510" s="241"/>
      <c r="N510" s="241"/>
      <c r="O510" s="241"/>
      <c r="P510" s="242"/>
    </row>
    <row r="511" spans="1:16" ht="20.100000000000001" customHeight="1" x14ac:dyDescent="0.15">
      <c r="A511" s="257">
        <f>IF(A510="",ROW()-2-COUNTBLANK($A$3:$A510),A510+1)</f>
        <v>509</v>
      </c>
      <c r="B511" s="258">
        <f>IF(A511="","",IF(B510="",ROW()-2-COUNTBLANK($B$3:$B510),B510+1))</f>
        <v>509</v>
      </c>
      <c r="C511" s="241"/>
      <c r="D511" s="241" t="str">
        <f>IF(C511="","",(COUNTIF($C$3:C511,C511)+100))</f>
        <v/>
      </c>
      <c r="E511" s="310" t="str">
        <f>IF(C511="","",INDEX('様式A-2'!$E$9:$E$4934,MATCH(C511,'様式A-2'!$B$9:$B$434,0)))</f>
        <v/>
      </c>
      <c r="F511" s="310"/>
      <c r="G511" s="241"/>
      <c r="H511" s="241"/>
      <c r="I511" s="241"/>
      <c r="J511" s="311"/>
      <c r="K511" s="241"/>
      <c r="L511" s="241"/>
      <c r="M511" s="241"/>
      <c r="N511" s="241"/>
      <c r="O511" s="241"/>
      <c r="P511" s="242"/>
    </row>
    <row r="512" spans="1:16" ht="20.100000000000001" customHeight="1" x14ac:dyDescent="0.15">
      <c r="A512" s="257">
        <f>IF(A511="",ROW()-2-COUNTBLANK($A$3:$A511),A511+1)</f>
        <v>510</v>
      </c>
      <c r="B512" s="258">
        <f>IF(A512="","",IF(B511="",ROW()-2-COUNTBLANK($B$3:$B511),B511+1))</f>
        <v>510</v>
      </c>
      <c r="C512" s="241"/>
      <c r="D512" s="241" t="str">
        <f>IF(C512="","",(COUNTIF($C$3:C512,C512)+100))</f>
        <v/>
      </c>
      <c r="E512" s="310" t="str">
        <f>IF(C512="","",INDEX('様式A-2'!$E$9:$E$4934,MATCH(C512,'様式A-2'!$B$9:$B$434,0)))</f>
        <v/>
      </c>
      <c r="F512" s="310"/>
      <c r="G512" s="241"/>
      <c r="H512" s="241"/>
      <c r="I512" s="241"/>
      <c r="J512" s="311"/>
      <c r="K512" s="241"/>
      <c r="L512" s="241"/>
      <c r="M512" s="241"/>
      <c r="N512" s="241"/>
      <c r="O512" s="241"/>
      <c r="P512" s="242"/>
    </row>
    <row r="513" spans="1:16" ht="20.100000000000001" customHeight="1" x14ac:dyDescent="0.15">
      <c r="A513" s="257">
        <f>IF(A512="",ROW()-2-COUNTBLANK($A$3:$A512),A512+1)</f>
        <v>511</v>
      </c>
      <c r="B513" s="258">
        <f>IF(A513="","",IF(B512="",ROW()-2-COUNTBLANK($B$3:$B512),B512+1))</f>
        <v>511</v>
      </c>
      <c r="C513" s="241"/>
      <c r="D513" s="241" t="str">
        <f>IF(C513="","",(COUNTIF($C$3:C513,C513)+100))</f>
        <v/>
      </c>
      <c r="E513" s="310" t="str">
        <f>IF(C513="","",INDEX('様式A-2'!$E$9:$E$4934,MATCH(C513,'様式A-2'!$B$9:$B$434,0)))</f>
        <v/>
      </c>
      <c r="F513" s="310"/>
      <c r="G513" s="241"/>
      <c r="H513" s="241"/>
      <c r="I513" s="241"/>
      <c r="J513" s="311"/>
      <c r="K513" s="241"/>
      <c r="L513" s="241"/>
      <c r="M513" s="241"/>
      <c r="N513" s="241"/>
      <c r="O513" s="241"/>
      <c r="P513" s="242"/>
    </row>
    <row r="514" spans="1:16" ht="20.100000000000001" customHeight="1" x14ac:dyDescent="0.15">
      <c r="A514" s="257">
        <f>IF(A513="",ROW()-2-COUNTBLANK($A$3:$A513),A513+1)</f>
        <v>512</v>
      </c>
      <c r="B514" s="258">
        <f>IF(A514="","",IF(B513="",ROW()-2-COUNTBLANK($B$3:$B513),B513+1))</f>
        <v>512</v>
      </c>
      <c r="C514" s="241"/>
      <c r="D514" s="241" t="str">
        <f>IF(C514="","",(COUNTIF($C$3:C514,C514)+100))</f>
        <v/>
      </c>
      <c r="E514" s="310" t="str">
        <f>IF(C514="","",INDEX('様式A-2'!$E$9:$E$4934,MATCH(C514,'様式A-2'!$B$9:$B$434,0)))</f>
        <v/>
      </c>
      <c r="F514" s="310"/>
      <c r="G514" s="241"/>
      <c r="H514" s="241"/>
      <c r="I514" s="241"/>
      <c r="J514" s="311"/>
      <c r="K514" s="241"/>
      <c r="L514" s="241"/>
      <c r="M514" s="241"/>
      <c r="N514" s="241"/>
      <c r="O514" s="241"/>
      <c r="P514" s="242"/>
    </row>
    <row r="515" spans="1:16" ht="20.100000000000001" customHeight="1" x14ac:dyDescent="0.15">
      <c r="A515" s="257">
        <f>IF(A514="",ROW()-2-COUNTBLANK($A$3:$A514),A514+1)</f>
        <v>513</v>
      </c>
      <c r="B515" s="258">
        <f>IF(A515="","",IF(B514="",ROW()-2-COUNTBLANK($B$3:$B514),B514+1))</f>
        <v>513</v>
      </c>
      <c r="C515" s="241"/>
      <c r="D515" s="241" t="str">
        <f>IF(C515="","",(COUNTIF($C$3:C515,C515)+100))</f>
        <v/>
      </c>
      <c r="E515" s="310" t="str">
        <f>IF(C515="","",INDEX('様式A-2'!$E$9:$E$4934,MATCH(C515,'様式A-2'!$B$9:$B$434,0)))</f>
        <v/>
      </c>
      <c r="F515" s="310"/>
      <c r="G515" s="241"/>
      <c r="H515" s="241"/>
      <c r="I515" s="241"/>
      <c r="J515" s="311"/>
      <c r="K515" s="241"/>
      <c r="L515" s="241"/>
      <c r="M515" s="241"/>
      <c r="N515" s="241"/>
      <c r="O515" s="241"/>
      <c r="P515" s="242"/>
    </row>
    <row r="516" spans="1:16" ht="20.100000000000001" customHeight="1" x14ac:dyDescent="0.15">
      <c r="A516" s="257">
        <f>IF(A515="",ROW()-2-COUNTBLANK($A$3:$A515),A515+1)</f>
        <v>514</v>
      </c>
      <c r="B516" s="258">
        <f>IF(A516="","",IF(B515="",ROW()-2-COUNTBLANK($B$3:$B515),B515+1))</f>
        <v>514</v>
      </c>
      <c r="C516" s="241"/>
      <c r="D516" s="241" t="str">
        <f>IF(C516="","",(COUNTIF($C$3:C516,C516)+100))</f>
        <v/>
      </c>
      <c r="E516" s="310" t="str">
        <f>IF(C516="","",INDEX('様式A-2'!$E$9:$E$4934,MATCH(C516,'様式A-2'!$B$9:$B$434,0)))</f>
        <v/>
      </c>
      <c r="F516" s="310"/>
      <c r="G516" s="241"/>
      <c r="H516" s="241"/>
      <c r="I516" s="241"/>
      <c r="J516" s="311"/>
      <c r="K516" s="241"/>
      <c r="L516" s="241"/>
      <c r="M516" s="241"/>
      <c r="N516" s="241"/>
      <c r="O516" s="241"/>
      <c r="P516" s="242"/>
    </row>
    <row r="517" spans="1:16" ht="20.100000000000001" customHeight="1" x14ac:dyDescent="0.15">
      <c r="A517" s="257">
        <f>IF(A516="",ROW()-2-COUNTBLANK($A$3:$A516),A516+1)</f>
        <v>515</v>
      </c>
      <c r="B517" s="258">
        <f>IF(A517="","",IF(B516="",ROW()-2-COUNTBLANK($B$3:$B516),B516+1))</f>
        <v>515</v>
      </c>
      <c r="C517" s="241"/>
      <c r="D517" s="241" t="str">
        <f>IF(C517="","",(COUNTIF($C$3:C517,C517)+100))</f>
        <v/>
      </c>
      <c r="E517" s="310" t="str">
        <f>IF(C517="","",INDEX('様式A-2'!$E$9:$E$4934,MATCH(C517,'様式A-2'!$B$9:$B$434,0)))</f>
        <v/>
      </c>
      <c r="F517" s="310"/>
      <c r="G517" s="241"/>
      <c r="H517" s="241"/>
      <c r="I517" s="241"/>
      <c r="J517" s="311"/>
      <c r="K517" s="241"/>
      <c r="L517" s="241"/>
      <c r="M517" s="241"/>
      <c r="N517" s="241"/>
      <c r="O517" s="241"/>
      <c r="P517" s="242"/>
    </row>
    <row r="518" spans="1:16" ht="20.100000000000001" customHeight="1" x14ac:dyDescent="0.15">
      <c r="A518" s="257">
        <f>IF(A517="",ROW()-2-COUNTBLANK($A$3:$A517),A517+1)</f>
        <v>516</v>
      </c>
      <c r="B518" s="258">
        <f>IF(A518="","",IF(B517="",ROW()-2-COUNTBLANK($B$3:$B517),B517+1))</f>
        <v>516</v>
      </c>
      <c r="C518" s="241"/>
      <c r="D518" s="241" t="str">
        <f>IF(C518="","",(COUNTIF($C$3:C518,C518)+100))</f>
        <v/>
      </c>
      <c r="E518" s="310" t="str">
        <f>IF(C518="","",INDEX('様式A-2'!$E$9:$E$4934,MATCH(C518,'様式A-2'!$B$9:$B$434,0)))</f>
        <v/>
      </c>
      <c r="F518" s="310"/>
      <c r="G518" s="241"/>
      <c r="H518" s="241"/>
      <c r="I518" s="241"/>
      <c r="J518" s="311"/>
      <c r="K518" s="241"/>
      <c r="L518" s="241"/>
      <c r="M518" s="241"/>
      <c r="N518" s="241"/>
      <c r="O518" s="241"/>
      <c r="P518" s="242"/>
    </row>
    <row r="519" spans="1:16" ht="20.100000000000001" customHeight="1" x14ac:dyDescent="0.15">
      <c r="A519" s="257">
        <f>IF(A518="",ROW()-2-COUNTBLANK($A$3:$A518),A518+1)</f>
        <v>517</v>
      </c>
      <c r="B519" s="258">
        <f>IF(A519="","",IF(B518="",ROW()-2-COUNTBLANK($B$3:$B518),B518+1))</f>
        <v>517</v>
      </c>
      <c r="C519" s="241"/>
      <c r="D519" s="241" t="str">
        <f>IF(C519="","",(COUNTIF($C$3:C519,C519)+100))</f>
        <v/>
      </c>
      <c r="E519" s="310" t="str">
        <f>IF(C519="","",INDEX('様式A-2'!$E$9:$E$4934,MATCH(C519,'様式A-2'!$B$9:$B$434,0)))</f>
        <v/>
      </c>
      <c r="F519" s="310"/>
      <c r="G519" s="241"/>
      <c r="H519" s="241"/>
      <c r="I519" s="241"/>
      <c r="J519" s="311"/>
      <c r="K519" s="241"/>
      <c r="L519" s="241"/>
      <c r="M519" s="241"/>
      <c r="N519" s="241"/>
      <c r="O519" s="241"/>
      <c r="P519" s="242"/>
    </row>
    <row r="520" spans="1:16" ht="20.100000000000001" customHeight="1" x14ac:dyDescent="0.15">
      <c r="A520" s="257">
        <f>IF(A519="",ROW()-2-COUNTBLANK($A$3:$A519),A519+1)</f>
        <v>518</v>
      </c>
      <c r="B520" s="258">
        <f>IF(A520="","",IF(B519="",ROW()-2-COUNTBLANK($B$3:$B519),B519+1))</f>
        <v>518</v>
      </c>
      <c r="C520" s="241"/>
      <c r="D520" s="241" t="str">
        <f>IF(C520="","",(COUNTIF($C$3:C520,C520)+100))</f>
        <v/>
      </c>
      <c r="E520" s="310" t="str">
        <f>IF(C520="","",INDEX('様式A-2'!$E$9:$E$4934,MATCH(C520,'様式A-2'!$B$9:$B$434,0)))</f>
        <v/>
      </c>
      <c r="F520" s="310"/>
      <c r="G520" s="241"/>
      <c r="H520" s="241"/>
      <c r="I520" s="241"/>
      <c r="J520" s="311"/>
      <c r="K520" s="241"/>
      <c r="L520" s="241"/>
      <c r="M520" s="241"/>
      <c r="N520" s="241"/>
      <c r="O520" s="241"/>
      <c r="P520" s="242"/>
    </row>
    <row r="521" spans="1:16" ht="20.100000000000001" customHeight="1" x14ac:dyDescent="0.15">
      <c r="A521" s="257">
        <f>IF(A520="",ROW()-2-COUNTBLANK($A$3:$A520),A520+1)</f>
        <v>519</v>
      </c>
      <c r="B521" s="258">
        <f>IF(A521="","",IF(B520="",ROW()-2-COUNTBLANK($B$3:$B520),B520+1))</f>
        <v>519</v>
      </c>
      <c r="C521" s="241"/>
      <c r="D521" s="241" t="str">
        <f>IF(C521="","",(COUNTIF($C$3:C521,C521)+100))</f>
        <v/>
      </c>
      <c r="E521" s="310" t="str">
        <f>IF(C521="","",INDEX('様式A-2'!$E$9:$E$4934,MATCH(C521,'様式A-2'!$B$9:$B$434,0)))</f>
        <v/>
      </c>
      <c r="F521" s="310"/>
      <c r="G521" s="241"/>
      <c r="H521" s="241"/>
      <c r="I521" s="241"/>
      <c r="J521" s="311"/>
      <c r="K521" s="241"/>
      <c r="L521" s="241"/>
      <c r="M521" s="241"/>
      <c r="N521" s="241"/>
      <c r="O521" s="241"/>
      <c r="P521" s="242"/>
    </row>
    <row r="522" spans="1:16" ht="20.100000000000001" customHeight="1" x14ac:dyDescent="0.15">
      <c r="A522" s="257">
        <f>IF(A521="",ROW()-2-COUNTBLANK($A$3:$A521),A521+1)</f>
        <v>520</v>
      </c>
      <c r="B522" s="258">
        <f>IF(A522="","",IF(B521="",ROW()-2-COUNTBLANK($B$3:$B521),B521+1))</f>
        <v>520</v>
      </c>
      <c r="C522" s="241"/>
      <c r="D522" s="241" t="str">
        <f>IF(C522="","",(COUNTIF($C$3:C522,C522)+100))</f>
        <v/>
      </c>
      <c r="E522" s="310" t="str">
        <f>IF(C522="","",INDEX('様式A-2'!$E$9:$E$4934,MATCH(C522,'様式A-2'!$B$9:$B$434,0)))</f>
        <v/>
      </c>
      <c r="F522" s="310"/>
      <c r="G522" s="241"/>
      <c r="H522" s="241"/>
      <c r="I522" s="241"/>
      <c r="J522" s="311"/>
      <c r="K522" s="241"/>
      <c r="L522" s="241"/>
      <c r="M522" s="241"/>
      <c r="N522" s="241"/>
      <c r="O522" s="241"/>
      <c r="P522" s="242"/>
    </row>
    <row r="523" spans="1:16" ht="20.100000000000001" customHeight="1" x14ac:dyDescent="0.15">
      <c r="A523" s="257">
        <f>IF(A522="",ROW()-2-COUNTBLANK($A$3:$A522),A522+1)</f>
        <v>521</v>
      </c>
      <c r="B523" s="258">
        <f>IF(A523="","",IF(B522="",ROW()-2-COUNTBLANK($B$3:$B522),B522+1))</f>
        <v>521</v>
      </c>
      <c r="C523" s="241"/>
      <c r="D523" s="241" t="str">
        <f>IF(C523="","",(COUNTIF($C$3:C523,C523)+100))</f>
        <v/>
      </c>
      <c r="E523" s="310" t="str">
        <f>IF(C523="","",INDEX('様式A-2'!$E$9:$E$4934,MATCH(C523,'様式A-2'!$B$9:$B$434,0)))</f>
        <v/>
      </c>
      <c r="F523" s="310"/>
      <c r="G523" s="241"/>
      <c r="H523" s="241"/>
      <c r="I523" s="241"/>
      <c r="J523" s="311"/>
      <c r="K523" s="241"/>
      <c r="L523" s="241"/>
      <c r="M523" s="241"/>
      <c r="N523" s="241"/>
      <c r="O523" s="241"/>
      <c r="P523" s="242"/>
    </row>
    <row r="524" spans="1:16" ht="20.100000000000001" customHeight="1" x14ac:dyDescent="0.15">
      <c r="A524" s="257">
        <f>IF(A523="",ROW()-2-COUNTBLANK($A$3:$A523),A523+1)</f>
        <v>522</v>
      </c>
      <c r="B524" s="258">
        <f>IF(A524="","",IF(B523="",ROW()-2-COUNTBLANK($B$3:$B523),B523+1))</f>
        <v>522</v>
      </c>
      <c r="C524" s="241"/>
      <c r="D524" s="241" t="str">
        <f>IF(C524="","",(COUNTIF($C$3:C524,C524)+100))</f>
        <v/>
      </c>
      <c r="E524" s="310" t="str">
        <f>IF(C524="","",INDEX('様式A-2'!$E$9:$E$4934,MATCH(C524,'様式A-2'!$B$9:$B$434,0)))</f>
        <v/>
      </c>
      <c r="F524" s="310"/>
      <c r="G524" s="241"/>
      <c r="H524" s="241"/>
      <c r="I524" s="241"/>
      <c r="J524" s="311"/>
      <c r="K524" s="241"/>
      <c r="L524" s="241"/>
      <c r="M524" s="241"/>
      <c r="N524" s="241"/>
      <c r="O524" s="241"/>
      <c r="P524" s="242"/>
    </row>
    <row r="525" spans="1:16" ht="20.100000000000001" customHeight="1" x14ac:dyDescent="0.15">
      <c r="A525" s="257">
        <f>IF(A524="",ROW()-2-COUNTBLANK($A$3:$A524),A524+1)</f>
        <v>523</v>
      </c>
      <c r="B525" s="258">
        <f>IF(A525="","",IF(B524="",ROW()-2-COUNTBLANK($B$3:$B524),B524+1))</f>
        <v>523</v>
      </c>
      <c r="C525" s="241"/>
      <c r="D525" s="241" t="str">
        <f>IF(C525="","",(COUNTIF($C$3:C525,C525)+100))</f>
        <v/>
      </c>
      <c r="E525" s="310" t="str">
        <f>IF(C525="","",INDEX('様式A-2'!$E$9:$E$4934,MATCH(C525,'様式A-2'!$B$9:$B$434,0)))</f>
        <v/>
      </c>
      <c r="F525" s="310"/>
      <c r="G525" s="241"/>
      <c r="H525" s="241"/>
      <c r="I525" s="241"/>
      <c r="J525" s="311"/>
      <c r="K525" s="241"/>
      <c r="L525" s="241"/>
      <c r="M525" s="241"/>
      <c r="N525" s="241"/>
      <c r="O525" s="241"/>
      <c r="P525" s="242"/>
    </row>
    <row r="526" spans="1:16" ht="20.100000000000001" customHeight="1" x14ac:dyDescent="0.15">
      <c r="A526" s="257">
        <f>IF(A525="",ROW()-2-COUNTBLANK($A$3:$A525),A525+1)</f>
        <v>524</v>
      </c>
      <c r="B526" s="258">
        <f>IF(A526="","",IF(B525="",ROW()-2-COUNTBLANK($B$3:$B525),B525+1))</f>
        <v>524</v>
      </c>
      <c r="C526" s="241"/>
      <c r="D526" s="241" t="str">
        <f>IF(C526="","",(COUNTIF($C$3:C526,C526)+100))</f>
        <v/>
      </c>
      <c r="E526" s="310" t="str">
        <f>IF(C526="","",INDEX('様式A-2'!$E$9:$E$4934,MATCH(C526,'様式A-2'!$B$9:$B$434,0)))</f>
        <v/>
      </c>
      <c r="F526" s="310"/>
      <c r="G526" s="241"/>
      <c r="H526" s="241"/>
      <c r="I526" s="241"/>
      <c r="J526" s="311"/>
      <c r="K526" s="241"/>
      <c r="L526" s="241"/>
      <c r="M526" s="241"/>
      <c r="N526" s="241"/>
      <c r="O526" s="241"/>
      <c r="P526" s="242"/>
    </row>
    <row r="527" spans="1:16" ht="20.100000000000001" customHeight="1" x14ac:dyDescent="0.15">
      <c r="A527" s="257">
        <f>IF(A526="",ROW()-2-COUNTBLANK($A$3:$A526),A526+1)</f>
        <v>525</v>
      </c>
      <c r="B527" s="258">
        <f>IF(A527="","",IF(B526="",ROW()-2-COUNTBLANK($B$3:$B526),B526+1))</f>
        <v>525</v>
      </c>
      <c r="C527" s="241"/>
      <c r="D527" s="241" t="str">
        <f>IF(C527="","",(COUNTIF($C$3:C527,C527)+100))</f>
        <v/>
      </c>
      <c r="E527" s="310" t="str">
        <f>IF(C527="","",INDEX('様式A-2'!$E$9:$E$4934,MATCH(C527,'様式A-2'!$B$9:$B$434,0)))</f>
        <v/>
      </c>
      <c r="F527" s="310"/>
      <c r="G527" s="241"/>
      <c r="H527" s="241"/>
      <c r="I527" s="241"/>
      <c r="J527" s="311"/>
      <c r="K527" s="241"/>
      <c r="L527" s="241"/>
      <c r="M527" s="241"/>
      <c r="N527" s="241"/>
      <c r="O527" s="241"/>
      <c r="P527" s="242"/>
    </row>
    <row r="528" spans="1:16" ht="20.100000000000001" customHeight="1" x14ac:dyDescent="0.15">
      <c r="A528" s="257">
        <f>IF(A527="",ROW()-2-COUNTBLANK($A$3:$A527),A527+1)</f>
        <v>526</v>
      </c>
      <c r="B528" s="258">
        <f>IF(A528="","",IF(B527="",ROW()-2-COUNTBLANK($B$3:$B527),B527+1))</f>
        <v>526</v>
      </c>
      <c r="C528" s="241"/>
      <c r="D528" s="241" t="str">
        <f>IF(C528="","",(COUNTIF($C$3:C528,C528)+100))</f>
        <v/>
      </c>
      <c r="E528" s="310" t="str">
        <f>IF(C528="","",INDEX('様式A-2'!$E$9:$E$4934,MATCH(C528,'様式A-2'!$B$9:$B$434,0)))</f>
        <v/>
      </c>
      <c r="F528" s="310"/>
      <c r="G528" s="241"/>
      <c r="H528" s="241"/>
      <c r="I528" s="241"/>
      <c r="J528" s="311"/>
      <c r="K528" s="241"/>
      <c r="L528" s="241"/>
      <c r="M528" s="241"/>
      <c r="N528" s="241"/>
      <c r="O528" s="241"/>
      <c r="P528" s="242"/>
    </row>
    <row r="529" spans="1:16" ht="20.100000000000001" customHeight="1" x14ac:dyDescent="0.15">
      <c r="A529" s="257">
        <f>IF(A528="",ROW()-2-COUNTBLANK($A$3:$A528),A528+1)</f>
        <v>527</v>
      </c>
      <c r="B529" s="258">
        <f>IF(A529="","",IF(B528="",ROW()-2-COUNTBLANK($B$3:$B528),B528+1))</f>
        <v>527</v>
      </c>
      <c r="C529" s="241"/>
      <c r="D529" s="241" t="str">
        <f>IF(C529="","",(COUNTIF($C$3:C529,C529)+100))</f>
        <v/>
      </c>
      <c r="E529" s="310" t="str">
        <f>IF(C529="","",INDEX('様式A-2'!$E$9:$E$4934,MATCH(C529,'様式A-2'!$B$9:$B$434,0)))</f>
        <v/>
      </c>
      <c r="F529" s="310"/>
      <c r="G529" s="241"/>
      <c r="H529" s="241"/>
      <c r="I529" s="241"/>
      <c r="J529" s="311"/>
      <c r="K529" s="241"/>
      <c r="L529" s="241"/>
      <c r="M529" s="241"/>
      <c r="N529" s="241"/>
      <c r="O529" s="241"/>
      <c r="P529" s="242"/>
    </row>
    <row r="530" spans="1:16" ht="20.100000000000001" customHeight="1" x14ac:dyDescent="0.15">
      <c r="A530" s="257">
        <f>IF(A529="",ROW()-2-COUNTBLANK($A$3:$A529),A529+1)</f>
        <v>528</v>
      </c>
      <c r="B530" s="258">
        <f>IF(A530="","",IF(B529="",ROW()-2-COUNTBLANK($B$3:$B529),B529+1))</f>
        <v>528</v>
      </c>
      <c r="C530" s="241"/>
      <c r="D530" s="241" t="str">
        <f>IF(C530="","",(COUNTIF($C$3:C530,C530)+100))</f>
        <v/>
      </c>
      <c r="E530" s="310" t="str">
        <f>IF(C530="","",INDEX('様式A-2'!$E$9:$E$4934,MATCH(C530,'様式A-2'!$B$9:$B$434,0)))</f>
        <v/>
      </c>
      <c r="F530" s="310"/>
      <c r="G530" s="241"/>
      <c r="H530" s="241"/>
      <c r="I530" s="241"/>
      <c r="J530" s="311"/>
      <c r="K530" s="241"/>
      <c r="L530" s="241"/>
      <c r="M530" s="241"/>
      <c r="N530" s="241"/>
      <c r="O530" s="241"/>
      <c r="P530" s="242"/>
    </row>
    <row r="531" spans="1:16" ht="20.100000000000001" customHeight="1" x14ac:dyDescent="0.15">
      <c r="A531" s="257">
        <f>IF(A530="",ROW()-2-COUNTBLANK($A$3:$A530),A530+1)</f>
        <v>529</v>
      </c>
      <c r="B531" s="258">
        <f>IF(A531="","",IF(B530="",ROW()-2-COUNTBLANK($B$3:$B530),B530+1))</f>
        <v>529</v>
      </c>
      <c r="C531" s="241"/>
      <c r="D531" s="241" t="str">
        <f>IF(C531="","",(COUNTIF($C$3:C531,C531)+100))</f>
        <v/>
      </c>
      <c r="E531" s="310" t="str">
        <f>IF(C531="","",INDEX('様式A-2'!$E$9:$E$4934,MATCH(C531,'様式A-2'!$B$9:$B$434,0)))</f>
        <v/>
      </c>
      <c r="F531" s="310"/>
      <c r="G531" s="241"/>
      <c r="H531" s="241"/>
      <c r="I531" s="241"/>
      <c r="J531" s="311"/>
      <c r="K531" s="241"/>
      <c r="L531" s="241"/>
      <c r="M531" s="241"/>
      <c r="N531" s="241"/>
      <c r="O531" s="241"/>
      <c r="P531" s="242"/>
    </row>
    <row r="532" spans="1:16" ht="20.100000000000001" customHeight="1" x14ac:dyDescent="0.15">
      <c r="A532" s="257">
        <f>IF(A531="",ROW()-2-COUNTBLANK($A$3:$A531),A531+1)</f>
        <v>530</v>
      </c>
      <c r="B532" s="258">
        <f>IF(A532="","",IF(B531="",ROW()-2-COUNTBLANK($B$3:$B531),B531+1))</f>
        <v>530</v>
      </c>
      <c r="C532" s="241"/>
      <c r="D532" s="241" t="str">
        <f>IF(C532="","",(COUNTIF($C$3:C532,C532)+100))</f>
        <v/>
      </c>
      <c r="E532" s="310" t="str">
        <f>IF(C532="","",INDEX('様式A-2'!$E$9:$E$4934,MATCH(C532,'様式A-2'!$B$9:$B$434,0)))</f>
        <v/>
      </c>
      <c r="F532" s="310"/>
      <c r="G532" s="241"/>
      <c r="H532" s="241"/>
      <c r="I532" s="241"/>
      <c r="J532" s="311"/>
      <c r="K532" s="241"/>
      <c r="L532" s="241"/>
      <c r="M532" s="241"/>
      <c r="N532" s="241"/>
      <c r="O532" s="241"/>
      <c r="P532" s="242"/>
    </row>
    <row r="533" spans="1:16" ht="20.100000000000001" customHeight="1" x14ac:dyDescent="0.15">
      <c r="A533" s="257">
        <f>IF(A532="",ROW()-2-COUNTBLANK($A$3:$A532),A532+1)</f>
        <v>531</v>
      </c>
      <c r="B533" s="258">
        <f>IF(A533="","",IF(B532="",ROW()-2-COUNTBLANK($B$3:$B532),B532+1))</f>
        <v>531</v>
      </c>
      <c r="C533" s="241"/>
      <c r="D533" s="241" t="str">
        <f>IF(C533="","",(COUNTIF($C$3:C533,C533)+100))</f>
        <v/>
      </c>
      <c r="E533" s="310" t="str">
        <f>IF(C533="","",INDEX('様式A-2'!$E$9:$E$4934,MATCH(C533,'様式A-2'!$B$9:$B$434,0)))</f>
        <v/>
      </c>
      <c r="F533" s="310"/>
      <c r="G533" s="241"/>
      <c r="H533" s="241"/>
      <c r="I533" s="241"/>
      <c r="J533" s="311"/>
      <c r="K533" s="241"/>
      <c r="L533" s="241"/>
      <c r="M533" s="241"/>
      <c r="N533" s="241"/>
      <c r="O533" s="241"/>
      <c r="P533" s="242"/>
    </row>
    <row r="534" spans="1:16" ht="20.100000000000001" customHeight="1" x14ac:dyDescent="0.15">
      <c r="A534" s="257">
        <f>IF(A533="",ROW()-2-COUNTBLANK($A$3:$A533),A533+1)</f>
        <v>532</v>
      </c>
      <c r="B534" s="258">
        <f>IF(A534="","",IF(B533="",ROW()-2-COUNTBLANK($B$3:$B533),B533+1))</f>
        <v>532</v>
      </c>
      <c r="C534" s="241"/>
      <c r="D534" s="241" t="str">
        <f>IF(C534="","",(COUNTIF($C$3:C534,C534)+100))</f>
        <v/>
      </c>
      <c r="E534" s="310" t="str">
        <f>IF(C534="","",INDEX('様式A-2'!$E$9:$E$4934,MATCH(C534,'様式A-2'!$B$9:$B$434,0)))</f>
        <v/>
      </c>
      <c r="F534" s="310"/>
      <c r="G534" s="241"/>
      <c r="H534" s="241"/>
      <c r="I534" s="241"/>
      <c r="J534" s="311"/>
      <c r="K534" s="241"/>
      <c r="L534" s="241"/>
      <c r="M534" s="241"/>
      <c r="N534" s="241"/>
      <c r="O534" s="241"/>
      <c r="P534" s="242"/>
    </row>
    <row r="535" spans="1:16" ht="20.100000000000001" customHeight="1" x14ac:dyDescent="0.15">
      <c r="A535" s="257">
        <f>IF(A534="",ROW()-2-COUNTBLANK($A$3:$A534),A534+1)</f>
        <v>533</v>
      </c>
      <c r="B535" s="258">
        <f>IF(A535="","",IF(B534="",ROW()-2-COUNTBLANK($B$3:$B534),B534+1))</f>
        <v>533</v>
      </c>
      <c r="C535" s="241"/>
      <c r="D535" s="241" t="str">
        <f>IF(C535="","",(COUNTIF($C$3:C535,C535)+100))</f>
        <v/>
      </c>
      <c r="E535" s="310" t="str">
        <f>IF(C535="","",INDEX('様式A-2'!$E$9:$E$4934,MATCH(C535,'様式A-2'!$B$9:$B$434,0)))</f>
        <v/>
      </c>
      <c r="F535" s="310"/>
      <c r="G535" s="241"/>
      <c r="H535" s="241"/>
      <c r="I535" s="241"/>
      <c r="J535" s="311"/>
      <c r="K535" s="241"/>
      <c r="L535" s="241"/>
      <c r="M535" s="241"/>
      <c r="N535" s="241"/>
      <c r="O535" s="241"/>
      <c r="P535" s="242"/>
    </row>
    <row r="536" spans="1:16" ht="20.100000000000001" customHeight="1" x14ac:dyDescent="0.15">
      <c r="A536" s="257">
        <f>IF(A535="",ROW()-2-COUNTBLANK($A$3:$A535),A535+1)</f>
        <v>534</v>
      </c>
      <c r="B536" s="258">
        <f>IF(A536="","",IF(B535="",ROW()-2-COUNTBLANK($B$3:$B535),B535+1))</f>
        <v>534</v>
      </c>
      <c r="C536" s="241"/>
      <c r="D536" s="241" t="str">
        <f>IF(C536="","",(COUNTIF($C$3:C536,C536)+100))</f>
        <v/>
      </c>
      <c r="E536" s="310" t="str">
        <f>IF(C536="","",INDEX('様式A-2'!$E$9:$E$4934,MATCH(C536,'様式A-2'!$B$9:$B$434,0)))</f>
        <v/>
      </c>
      <c r="F536" s="310"/>
      <c r="G536" s="241"/>
      <c r="H536" s="241"/>
      <c r="I536" s="241"/>
      <c r="J536" s="311"/>
      <c r="K536" s="241"/>
      <c r="L536" s="241"/>
      <c r="M536" s="241"/>
      <c r="N536" s="241"/>
      <c r="O536" s="241"/>
      <c r="P536" s="242"/>
    </row>
    <row r="537" spans="1:16" ht="20.100000000000001" customHeight="1" x14ac:dyDescent="0.15">
      <c r="A537" s="257">
        <f>IF(A536="",ROW()-2-COUNTBLANK($A$3:$A536),A536+1)</f>
        <v>535</v>
      </c>
      <c r="B537" s="258">
        <f>IF(A537="","",IF(B536="",ROW()-2-COUNTBLANK($B$3:$B536),B536+1))</f>
        <v>535</v>
      </c>
      <c r="C537" s="241"/>
      <c r="D537" s="241" t="str">
        <f>IF(C537="","",(COUNTIF($C$3:C537,C537)+100))</f>
        <v/>
      </c>
      <c r="E537" s="310" t="str">
        <f>IF(C537="","",INDEX('様式A-2'!$E$9:$E$4934,MATCH(C537,'様式A-2'!$B$9:$B$434,0)))</f>
        <v/>
      </c>
      <c r="F537" s="310"/>
      <c r="G537" s="241"/>
      <c r="H537" s="241"/>
      <c r="I537" s="241"/>
      <c r="J537" s="311"/>
      <c r="K537" s="241"/>
      <c r="L537" s="241"/>
      <c r="M537" s="241"/>
      <c r="N537" s="241"/>
      <c r="O537" s="241"/>
      <c r="P537" s="242"/>
    </row>
    <row r="538" spans="1:16" ht="20.100000000000001" customHeight="1" x14ac:dyDescent="0.15">
      <c r="A538" s="257">
        <f>IF(A537="",ROW()-2-COUNTBLANK($A$3:$A537),A537+1)</f>
        <v>536</v>
      </c>
      <c r="B538" s="258">
        <f>IF(A538="","",IF(B537="",ROW()-2-COUNTBLANK($B$3:$B537),B537+1))</f>
        <v>536</v>
      </c>
      <c r="C538" s="241"/>
      <c r="D538" s="241" t="str">
        <f>IF(C538="","",(COUNTIF($C$3:C538,C538)+100))</f>
        <v/>
      </c>
      <c r="E538" s="310" t="str">
        <f>IF(C538="","",INDEX('様式A-2'!$E$9:$E$4934,MATCH(C538,'様式A-2'!$B$9:$B$434,0)))</f>
        <v/>
      </c>
      <c r="F538" s="310"/>
      <c r="G538" s="241"/>
      <c r="H538" s="241"/>
      <c r="I538" s="241"/>
      <c r="J538" s="311"/>
      <c r="K538" s="241"/>
      <c r="L538" s="241"/>
      <c r="M538" s="241"/>
      <c r="N538" s="241"/>
      <c r="O538" s="241"/>
      <c r="P538" s="242"/>
    </row>
    <row r="539" spans="1:16" ht="20.100000000000001" customHeight="1" x14ac:dyDescent="0.15">
      <c r="A539" s="257">
        <f>IF(A538="",ROW()-2-COUNTBLANK($A$3:$A538),A538+1)</f>
        <v>537</v>
      </c>
      <c r="B539" s="258">
        <f>IF(A539="","",IF(B538="",ROW()-2-COUNTBLANK($B$3:$B538),B538+1))</f>
        <v>537</v>
      </c>
      <c r="C539" s="241"/>
      <c r="D539" s="241" t="str">
        <f>IF(C539="","",(COUNTIF($C$3:C539,C539)+100))</f>
        <v/>
      </c>
      <c r="E539" s="310" t="str">
        <f>IF(C539="","",INDEX('様式A-2'!$E$9:$E$4934,MATCH(C539,'様式A-2'!$B$9:$B$434,0)))</f>
        <v/>
      </c>
      <c r="F539" s="310"/>
      <c r="G539" s="241"/>
      <c r="H539" s="241"/>
      <c r="I539" s="241"/>
      <c r="J539" s="311"/>
      <c r="K539" s="241"/>
      <c r="L539" s="241"/>
      <c r="M539" s="241"/>
      <c r="N539" s="241"/>
      <c r="O539" s="241"/>
      <c r="P539" s="242"/>
    </row>
    <row r="540" spans="1:16" ht="20.100000000000001" customHeight="1" x14ac:dyDescent="0.15">
      <c r="A540" s="257">
        <f>IF(A539="",ROW()-2-COUNTBLANK($A$3:$A539),A539+1)</f>
        <v>538</v>
      </c>
      <c r="B540" s="258">
        <f>IF(A540="","",IF(B539="",ROW()-2-COUNTBLANK($B$3:$B539),B539+1))</f>
        <v>538</v>
      </c>
      <c r="C540" s="241"/>
      <c r="D540" s="241" t="str">
        <f>IF(C540="","",(COUNTIF($C$3:C540,C540)+100))</f>
        <v/>
      </c>
      <c r="E540" s="310" t="str">
        <f>IF(C540="","",INDEX('様式A-2'!$E$9:$E$4934,MATCH(C540,'様式A-2'!$B$9:$B$434,0)))</f>
        <v/>
      </c>
      <c r="F540" s="310"/>
      <c r="G540" s="241"/>
      <c r="H540" s="241"/>
      <c r="I540" s="241"/>
      <c r="J540" s="311"/>
      <c r="K540" s="241"/>
      <c r="L540" s="241"/>
      <c r="M540" s="241"/>
      <c r="N540" s="241"/>
      <c r="O540" s="241"/>
      <c r="P540" s="242"/>
    </row>
    <row r="541" spans="1:16" ht="20.100000000000001" customHeight="1" x14ac:dyDescent="0.15">
      <c r="A541" s="257">
        <f>IF(A540="",ROW()-2-COUNTBLANK($A$3:$A540),A540+1)</f>
        <v>539</v>
      </c>
      <c r="B541" s="258">
        <f>IF(A541="","",IF(B540="",ROW()-2-COUNTBLANK($B$3:$B540),B540+1))</f>
        <v>539</v>
      </c>
      <c r="C541" s="241"/>
      <c r="D541" s="241" t="str">
        <f>IF(C541="","",(COUNTIF($C$3:C541,C541)+100))</f>
        <v/>
      </c>
      <c r="E541" s="310" t="str">
        <f>IF(C541="","",INDEX('様式A-2'!$E$9:$E$4934,MATCH(C541,'様式A-2'!$B$9:$B$434,0)))</f>
        <v/>
      </c>
      <c r="F541" s="310"/>
      <c r="G541" s="241"/>
      <c r="H541" s="241"/>
      <c r="I541" s="241"/>
      <c r="J541" s="311"/>
      <c r="K541" s="241"/>
      <c r="L541" s="241"/>
      <c r="M541" s="241"/>
      <c r="N541" s="241"/>
      <c r="O541" s="241"/>
      <c r="P541" s="242"/>
    </row>
    <row r="542" spans="1:16" ht="20.100000000000001" customHeight="1" x14ac:dyDescent="0.15">
      <c r="A542" s="257">
        <f>IF(A541="",ROW()-2-COUNTBLANK($A$3:$A541),A541+1)</f>
        <v>540</v>
      </c>
      <c r="B542" s="258">
        <f>IF(A542="","",IF(B541="",ROW()-2-COUNTBLANK($B$3:$B541),B541+1))</f>
        <v>540</v>
      </c>
      <c r="C542" s="241"/>
      <c r="D542" s="241" t="str">
        <f>IF(C542="","",(COUNTIF($C$3:C542,C542)+100))</f>
        <v/>
      </c>
      <c r="E542" s="310" t="str">
        <f>IF(C542="","",INDEX('様式A-2'!$E$9:$E$4934,MATCH(C542,'様式A-2'!$B$9:$B$434,0)))</f>
        <v/>
      </c>
      <c r="F542" s="310"/>
      <c r="G542" s="241"/>
      <c r="H542" s="241"/>
      <c r="I542" s="241"/>
      <c r="J542" s="311"/>
      <c r="K542" s="241"/>
      <c r="L542" s="241"/>
      <c r="M542" s="241"/>
      <c r="N542" s="241"/>
      <c r="O542" s="241"/>
      <c r="P542" s="242"/>
    </row>
    <row r="543" spans="1:16" ht="20.100000000000001" customHeight="1" x14ac:dyDescent="0.15">
      <c r="A543" s="257">
        <f>IF(A542="",ROW()-2-COUNTBLANK($A$3:$A542),A542+1)</f>
        <v>541</v>
      </c>
      <c r="B543" s="258">
        <f>IF(A543="","",IF(B542="",ROW()-2-COUNTBLANK($B$3:$B542),B542+1))</f>
        <v>541</v>
      </c>
      <c r="C543" s="241"/>
      <c r="D543" s="241" t="str">
        <f>IF(C543="","",(COUNTIF($C$3:C543,C543)+100))</f>
        <v/>
      </c>
      <c r="E543" s="310" t="str">
        <f>IF(C543="","",INDEX('様式A-2'!$E$9:$E$4934,MATCH(C543,'様式A-2'!$B$9:$B$434,0)))</f>
        <v/>
      </c>
      <c r="F543" s="310"/>
      <c r="G543" s="241"/>
      <c r="H543" s="241"/>
      <c r="I543" s="241"/>
      <c r="J543" s="311"/>
      <c r="K543" s="241"/>
      <c r="L543" s="241"/>
      <c r="M543" s="241"/>
      <c r="N543" s="241"/>
      <c r="O543" s="241"/>
      <c r="P543" s="242"/>
    </row>
    <row r="544" spans="1:16" ht="20.100000000000001" customHeight="1" x14ac:dyDescent="0.15">
      <c r="A544" s="257">
        <f>IF(A543="",ROW()-2-COUNTBLANK($A$3:$A543),A543+1)</f>
        <v>542</v>
      </c>
      <c r="B544" s="258">
        <f>IF(A544="","",IF(B543="",ROW()-2-COUNTBLANK($B$3:$B543),B543+1))</f>
        <v>542</v>
      </c>
      <c r="C544" s="241"/>
      <c r="D544" s="241" t="str">
        <f>IF(C544="","",(COUNTIF($C$3:C544,C544)+100))</f>
        <v/>
      </c>
      <c r="E544" s="310" t="str">
        <f>IF(C544="","",INDEX('様式A-2'!$E$9:$E$4934,MATCH(C544,'様式A-2'!$B$9:$B$434,0)))</f>
        <v/>
      </c>
      <c r="F544" s="310"/>
      <c r="G544" s="241"/>
      <c r="H544" s="241"/>
      <c r="I544" s="241"/>
      <c r="J544" s="311"/>
      <c r="K544" s="241"/>
      <c r="L544" s="241"/>
      <c r="M544" s="241"/>
      <c r="N544" s="241"/>
      <c r="O544" s="241"/>
      <c r="P544" s="242"/>
    </row>
    <row r="545" spans="1:16" ht="20.100000000000001" customHeight="1" x14ac:dyDescent="0.15">
      <c r="A545" s="257">
        <f>IF(A544="",ROW()-2-COUNTBLANK($A$3:$A544),A544+1)</f>
        <v>543</v>
      </c>
      <c r="B545" s="258">
        <f>IF(A545="","",IF(B544="",ROW()-2-COUNTBLANK($B$3:$B544),B544+1))</f>
        <v>543</v>
      </c>
      <c r="C545" s="241"/>
      <c r="D545" s="241" t="str">
        <f>IF(C545="","",(COUNTIF($C$3:C545,C545)+100))</f>
        <v/>
      </c>
      <c r="E545" s="310" t="str">
        <f>IF(C545="","",INDEX('様式A-2'!$E$9:$E$4934,MATCH(C545,'様式A-2'!$B$9:$B$434,0)))</f>
        <v/>
      </c>
      <c r="F545" s="310"/>
      <c r="G545" s="241"/>
      <c r="H545" s="241"/>
      <c r="I545" s="241"/>
      <c r="J545" s="311"/>
      <c r="K545" s="241"/>
      <c r="L545" s="241"/>
      <c r="M545" s="241"/>
      <c r="N545" s="241"/>
      <c r="O545" s="241"/>
      <c r="P545" s="242"/>
    </row>
    <row r="546" spans="1:16" ht="20.100000000000001" customHeight="1" x14ac:dyDescent="0.15">
      <c r="A546" s="257">
        <f>IF(A545="",ROW()-2-COUNTBLANK($A$3:$A545),A545+1)</f>
        <v>544</v>
      </c>
      <c r="B546" s="258">
        <f>IF(A546="","",IF(B545="",ROW()-2-COUNTBLANK($B$3:$B545),B545+1))</f>
        <v>544</v>
      </c>
      <c r="C546" s="241"/>
      <c r="D546" s="241" t="str">
        <f>IF(C546="","",(COUNTIF($C$3:C546,C546)+100))</f>
        <v/>
      </c>
      <c r="E546" s="310" t="str">
        <f>IF(C546="","",INDEX('様式A-2'!$E$9:$E$4934,MATCH(C546,'様式A-2'!$B$9:$B$434,0)))</f>
        <v/>
      </c>
      <c r="F546" s="310"/>
      <c r="G546" s="241"/>
      <c r="H546" s="241"/>
      <c r="I546" s="241"/>
      <c r="J546" s="311"/>
      <c r="K546" s="241"/>
      <c r="L546" s="241"/>
      <c r="M546" s="241"/>
      <c r="N546" s="241"/>
      <c r="O546" s="241"/>
      <c r="P546" s="242"/>
    </row>
    <row r="547" spans="1:16" ht="20.100000000000001" customHeight="1" x14ac:dyDescent="0.15">
      <c r="A547" s="257">
        <f>IF(A546="",ROW()-2-COUNTBLANK($A$3:$A546),A546+1)</f>
        <v>545</v>
      </c>
      <c r="B547" s="258">
        <f>IF(A547="","",IF(B546="",ROW()-2-COUNTBLANK($B$3:$B546),B546+1))</f>
        <v>545</v>
      </c>
      <c r="C547" s="241"/>
      <c r="D547" s="241" t="str">
        <f>IF(C547="","",(COUNTIF($C$3:C547,C547)+100))</f>
        <v/>
      </c>
      <c r="E547" s="310" t="str">
        <f>IF(C547="","",INDEX('様式A-2'!$E$9:$E$4934,MATCH(C547,'様式A-2'!$B$9:$B$434,0)))</f>
        <v/>
      </c>
      <c r="F547" s="310"/>
      <c r="G547" s="241"/>
      <c r="H547" s="241"/>
      <c r="I547" s="241"/>
      <c r="J547" s="311"/>
      <c r="K547" s="241"/>
      <c r="L547" s="241"/>
      <c r="M547" s="241"/>
      <c r="N547" s="241"/>
      <c r="O547" s="241"/>
      <c r="P547" s="242"/>
    </row>
    <row r="548" spans="1:16" ht="20.100000000000001" customHeight="1" x14ac:dyDescent="0.15">
      <c r="A548" s="257">
        <f>IF(A547="",ROW()-2-COUNTBLANK($A$3:$A547),A547+1)</f>
        <v>546</v>
      </c>
      <c r="B548" s="258">
        <f>IF(A548="","",IF(B547="",ROW()-2-COUNTBLANK($B$3:$B547),B547+1))</f>
        <v>546</v>
      </c>
      <c r="C548" s="241"/>
      <c r="D548" s="241" t="str">
        <f>IF(C548="","",(COUNTIF($C$3:C548,C548)+100))</f>
        <v/>
      </c>
      <c r="E548" s="310" t="str">
        <f>IF(C548="","",INDEX('様式A-2'!$E$9:$E$4934,MATCH(C548,'様式A-2'!$B$9:$B$434,0)))</f>
        <v/>
      </c>
      <c r="F548" s="310"/>
      <c r="G548" s="241"/>
      <c r="H548" s="241"/>
      <c r="I548" s="241"/>
      <c r="J548" s="311"/>
      <c r="K548" s="241"/>
      <c r="L548" s="241"/>
      <c r="M548" s="241"/>
      <c r="N548" s="241"/>
      <c r="O548" s="241"/>
      <c r="P548" s="242"/>
    </row>
    <row r="549" spans="1:16" ht="20.100000000000001" customHeight="1" x14ac:dyDescent="0.15">
      <c r="A549" s="257">
        <f>IF(A548="",ROW()-2-COUNTBLANK($A$3:$A548),A548+1)</f>
        <v>547</v>
      </c>
      <c r="B549" s="258">
        <f>IF(A549="","",IF(B548="",ROW()-2-COUNTBLANK($B$3:$B548),B548+1))</f>
        <v>547</v>
      </c>
      <c r="C549" s="241"/>
      <c r="D549" s="241" t="str">
        <f>IF(C549="","",(COUNTIF($C$3:C549,C549)+100))</f>
        <v/>
      </c>
      <c r="E549" s="310" t="str">
        <f>IF(C549="","",INDEX('様式A-2'!$E$9:$E$4934,MATCH(C549,'様式A-2'!$B$9:$B$434,0)))</f>
        <v/>
      </c>
      <c r="F549" s="310"/>
      <c r="G549" s="241"/>
      <c r="H549" s="241"/>
      <c r="I549" s="241"/>
      <c r="J549" s="311"/>
      <c r="K549" s="241"/>
      <c r="L549" s="241"/>
      <c r="M549" s="241"/>
      <c r="N549" s="241"/>
      <c r="O549" s="241"/>
      <c r="P549" s="242"/>
    </row>
    <row r="550" spans="1:16" ht="20.100000000000001" customHeight="1" x14ac:dyDescent="0.15">
      <c r="A550" s="257">
        <f>IF(A549="",ROW()-2-COUNTBLANK($A$3:$A549),A549+1)</f>
        <v>548</v>
      </c>
      <c r="B550" s="258">
        <f>IF(A550="","",IF(B549="",ROW()-2-COUNTBLANK($B$3:$B549),B549+1))</f>
        <v>548</v>
      </c>
      <c r="C550" s="241"/>
      <c r="D550" s="241" t="str">
        <f>IF(C550="","",(COUNTIF($C$3:C550,C550)+100))</f>
        <v/>
      </c>
      <c r="E550" s="310" t="str">
        <f>IF(C550="","",INDEX('様式A-2'!$E$9:$E$4934,MATCH(C550,'様式A-2'!$B$9:$B$434,0)))</f>
        <v/>
      </c>
      <c r="F550" s="310"/>
      <c r="G550" s="241"/>
      <c r="H550" s="241"/>
      <c r="I550" s="241"/>
      <c r="J550" s="311"/>
      <c r="K550" s="241"/>
      <c r="L550" s="241"/>
      <c r="M550" s="241"/>
      <c r="N550" s="241"/>
      <c r="O550" s="241"/>
      <c r="P550" s="242"/>
    </row>
    <row r="551" spans="1:16" ht="20.100000000000001" customHeight="1" x14ac:dyDescent="0.15">
      <c r="A551" s="257">
        <f>IF(A550="",ROW()-2-COUNTBLANK($A$3:$A550),A550+1)</f>
        <v>549</v>
      </c>
      <c r="B551" s="258">
        <f>IF(A551="","",IF(B550="",ROW()-2-COUNTBLANK($B$3:$B550),B550+1))</f>
        <v>549</v>
      </c>
      <c r="C551" s="241"/>
      <c r="D551" s="241" t="str">
        <f>IF(C551="","",(COUNTIF($C$3:C551,C551)+100))</f>
        <v/>
      </c>
      <c r="E551" s="310" t="str">
        <f>IF(C551="","",INDEX('様式A-2'!$E$9:$E$4934,MATCH(C551,'様式A-2'!$B$9:$B$434,0)))</f>
        <v/>
      </c>
      <c r="F551" s="310"/>
      <c r="G551" s="241"/>
      <c r="H551" s="241"/>
      <c r="I551" s="241"/>
      <c r="J551" s="311"/>
      <c r="K551" s="241"/>
      <c r="L551" s="241"/>
      <c r="M551" s="241"/>
      <c r="N551" s="241"/>
      <c r="O551" s="241"/>
      <c r="P551" s="242"/>
    </row>
    <row r="552" spans="1:16" ht="20.100000000000001" customHeight="1" x14ac:dyDescent="0.15">
      <c r="A552" s="257">
        <f>IF(A551="",ROW()-2-COUNTBLANK($A$3:$A551),A551+1)</f>
        <v>550</v>
      </c>
      <c r="B552" s="258">
        <f>IF(A552="","",IF(B551="",ROW()-2-COUNTBLANK($B$3:$B551),B551+1))</f>
        <v>550</v>
      </c>
      <c r="C552" s="241"/>
      <c r="D552" s="241" t="str">
        <f>IF(C552="","",(COUNTIF($C$3:C552,C552)+100))</f>
        <v/>
      </c>
      <c r="E552" s="310" t="str">
        <f>IF(C552="","",INDEX('様式A-2'!$E$9:$E$4934,MATCH(C552,'様式A-2'!$B$9:$B$434,0)))</f>
        <v/>
      </c>
      <c r="F552" s="310"/>
      <c r="G552" s="241"/>
      <c r="H552" s="241"/>
      <c r="I552" s="241"/>
      <c r="J552" s="311"/>
      <c r="K552" s="241"/>
      <c r="L552" s="241"/>
      <c r="M552" s="241"/>
      <c r="N552" s="241"/>
      <c r="O552" s="241"/>
      <c r="P552" s="242"/>
    </row>
    <row r="553" spans="1:16" ht="20.100000000000001" customHeight="1" x14ac:dyDescent="0.15">
      <c r="A553" s="257">
        <f>IF(A552="",ROW()-2-COUNTBLANK($A$3:$A552),A552+1)</f>
        <v>551</v>
      </c>
      <c r="B553" s="258">
        <f>IF(A553="","",IF(B552="",ROW()-2-COUNTBLANK($B$3:$B552),B552+1))</f>
        <v>551</v>
      </c>
      <c r="C553" s="241"/>
      <c r="D553" s="241" t="str">
        <f>IF(C553="","",(COUNTIF($C$3:C553,C553)+100))</f>
        <v/>
      </c>
      <c r="E553" s="310" t="str">
        <f>IF(C553="","",INDEX('様式A-2'!$E$9:$E$4934,MATCH(C553,'様式A-2'!$B$9:$B$434,0)))</f>
        <v/>
      </c>
      <c r="F553" s="310"/>
      <c r="G553" s="241"/>
      <c r="H553" s="241"/>
      <c r="I553" s="241"/>
      <c r="J553" s="311"/>
      <c r="K553" s="241"/>
      <c r="L553" s="241"/>
      <c r="M553" s="241"/>
      <c r="N553" s="241"/>
      <c r="O553" s="241"/>
      <c r="P553" s="242"/>
    </row>
    <row r="554" spans="1:16" ht="20.100000000000001" customHeight="1" x14ac:dyDescent="0.15">
      <c r="A554" s="257">
        <f>IF(A553="",ROW()-2-COUNTBLANK($A$3:$A553),A553+1)</f>
        <v>552</v>
      </c>
      <c r="B554" s="258">
        <f>IF(A554="","",IF(B553="",ROW()-2-COUNTBLANK($B$3:$B553),B553+1))</f>
        <v>552</v>
      </c>
      <c r="C554" s="241"/>
      <c r="D554" s="241" t="str">
        <f>IF(C554="","",(COUNTIF($C$3:C554,C554)+100))</f>
        <v/>
      </c>
      <c r="E554" s="310" t="str">
        <f>IF(C554="","",INDEX('様式A-2'!$E$9:$E$4934,MATCH(C554,'様式A-2'!$B$9:$B$434,0)))</f>
        <v/>
      </c>
      <c r="F554" s="310"/>
      <c r="G554" s="241"/>
      <c r="H554" s="241"/>
      <c r="I554" s="241"/>
      <c r="J554" s="311"/>
      <c r="K554" s="241"/>
      <c r="L554" s="241"/>
      <c r="M554" s="241"/>
      <c r="N554" s="241"/>
      <c r="O554" s="241"/>
      <c r="P554" s="242"/>
    </row>
    <row r="555" spans="1:16" ht="20.100000000000001" customHeight="1" x14ac:dyDescent="0.15">
      <c r="A555" s="257">
        <f>IF(A554="",ROW()-2-COUNTBLANK($A$3:$A554),A554+1)</f>
        <v>553</v>
      </c>
      <c r="B555" s="258">
        <f>IF(A555="","",IF(B554="",ROW()-2-COUNTBLANK($B$3:$B554),B554+1))</f>
        <v>553</v>
      </c>
      <c r="C555" s="241"/>
      <c r="D555" s="241" t="str">
        <f>IF(C555="","",(COUNTIF($C$3:C555,C555)+100))</f>
        <v/>
      </c>
      <c r="E555" s="310" t="str">
        <f>IF(C555="","",INDEX('様式A-2'!$E$9:$E$4934,MATCH(C555,'様式A-2'!$B$9:$B$434,0)))</f>
        <v/>
      </c>
      <c r="F555" s="310"/>
      <c r="G555" s="241"/>
      <c r="H555" s="241"/>
      <c r="I555" s="241"/>
      <c r="J555" s="311"/>
      <c r="K555" s="241"/>
      <c r="L555" s="241"/>
      <c r="M555" s="241"/>
      <c r="N555" s="241"/>
      <c r="O555" s="241"/>
      <c r="P555" s="242"/>
    </row>
    <row r="556" spans="1:16" ht="20.100000000000001" customHeight="1" x14ac:dyDescent="0.15">
      <c r="A556" s="257">
        <f>IF(A555="",ROW()-2-COUNTBLANK($A$3:$A555),A555+1)</f>
        <v>554</v>
      </c>
      <c r="B556" s="258">
        <f>IF(A556="","",IF(B555="",ROW()-2-COUNTBLANK($B$3:$B555),B555+1))</f>
        <v>554</v>
      </c>
      <c r="C556" s="241"/>
      <c r="D556" s="241" t="str">
        <f>IF(C556="","",(COUNTIF($C$3:C556,C556)+100))</f>
        <v/>
      </c>
      <c r="E556" s="310" t="str">
        <f>IF(C556="","",INDEX('様式A-2'!$E$9:$E$4934,MATCH(C556,'様式A-2'!$B$9:$B$434,0)))</f>
        <v/>
      </c>
      <c r="F556" s="310"/>
      <c r="G556" s="241"/>
      <c r="H556" s="241"/>
      <c r="I556" s="241"/>
      <c r="J556" s="311"/>
      <c r="K556" s="241"/>
      <c r="L556" s="241"/>
      <c r="M556" s="241"/>
      <c r="N556" s="241"/>
      <c r="O556" s="241"/>
      <c r="P556" s="242"/>
    </row>
    <row r="557" spans="1:16" ht="20.100000000000001" customHeight="1" x14ac:dyDescent="0.15">
      <c r="A557" s="257">
        <f>IF(A556="",ROW()-2-COUNTBLANK($A$3:$A556),A556+1)</f>
        <v>555</v>
      </c>
      <c r="B557" s="258">
        <f>IF(A557="","",IF(B556="",ROW()-2-COUNTBLANK($B$3:$B556),B556+1))</f>
        <v>555</v>
      </c>
      <c r="C557" s="241"/>
      <c r="D557" s="241" t="str">
        <f>IF(C557="","",(COUNTIF($C$3:C557,C557)+100))</f>
        <v/>
      </c>
      <c r="E557" s="310" t="str">
        <f>IF(C557="","",INDEX('様式A-2'!$E$9:$E$4934,MATCH(C557,'様式A-2'!$B$9:$B$434,0)))</f>
        <v/>
      </c>
      <c r="F557" s="310"/>
      <c r="G557" s="241"/>
      <c r="H557" s="241"/>
      <c r="I557" s="241"/>
      <c r="J557" s="311"/>
      <c r="K557" s="241"/>
      <c r="L557" s="241"/>
      <c r="M557" s="241"/>
      <c r="N557" s="241"/>
      <c r="O557" s="241"/>
      <c r="P557" s="242"/>
    </row>
    <row r="558" spans="1:16" ht="20.100000000000001" customHeight="1" x14ac:dyDescent="0.15">
      <c r="A558" s="257">
        <f>IF(A557="",ROW()-2-COUNTBLANK($A$3:$A557),A557+1)</f>
        <v>556</v>
      </c>
      <c r="B558" s="258">
        <f>IF(A558="","",IF(B557="",ROW()-2-COUNTBLANK($B$3:$B557),B557+1))</f>
        <v>556</v>
      </c>
      <c r="C558" s="241"/>
      <c r="D558" s="241" t="str">
        <f>IF(C558="","",(COUNTIF($C$3:C558,C558)+100))</f>
        <v/>
      </c>
      <c r="E558" s="310" t="str">
        <f>IF(C558="","",INDEX('様式A-2'!$E$9:$E$4934,MATCH(C558,'様式A-2'!$B$9:$B$434,0)))</f>
        <v/>
      </c>
      <c r="F558" s="310"/>
      <c r="G558" s="241"/>
      <c r="H558" s="241"/>
      <c r="I558" s="241"/>
      <c r="J558" s="311"/>
      <c r="K558" s="241"/>
      <c r="L558" s="241"/>
      <c r="M558" s="241"/>
      <c r="N558" s="241"/>
      <c r="O558" s="241"/>
      <c r="P558" s="242"/>
    </row>
    <row r="559" spans="1:16" ht="20.100000000000001" customHeight="1" x14ac:dyDescent="0.15">
      <c r="A559" s="257">
        <f>IF(A558="",ROW()-2-COUNTBLANK($A$3:$A558),A558+1)</f>
        <v>557</v>
      </c>
      <c r="B559" s="258">
        <f>IF(A559="","",IF(B558="",ROW()-2-COUNTBLANK($B$3:$B558),B558+1))</f>
        <v>557</v>
      </c>
      <c r="C559" s="241"/>
      <c r="D559" s="241" t="str">
        <f>IF(C559="","",(COUNTIF($C$3:C559,C559)+100))</f>
        <v/>
      </c>
      <c r="E559" s="310" t="str">
        <f>IF(C559="","",INDEX('様式A-2'!$E$9:$E$4934,MATCH(C559,'様式A-2'!$B$9:$B$434,0)))</f>
        <v/>
      </c>
      <c r="F559" s="310"/>
      <c r="G559" s="241"/>
      <c r="H559" s="241"/>
      <c r="I559" s="241"/>
      <c r="J559" s="311"/>
      <c r="K559" s="241"/>
      <c r="L559" s="241"/>
      <c r="M559" s="241"/>
      <c r="N559" s="241"/>
      <c r="O559" s="241"/>
      <c r="P559" s="242"/>
    </row>
    <row r="560" spans="1:16" ht="20.100000000000001" customHeight="1" x14ac:dyDescent="0.15">
      <c r="A560" s="257">
        <f>IF(A559="",ROW()-2-COUNTBLANK($A$3:$A559),A559+1)</f>
        <v>558</v>
      </c>
      <c r="B560" s="258">
        <f>IF(A560="","",IF(B559="",ROW()-2-COUNTBLANK($B$3:$B559),B559+1))</f>
        <v>558</v>
      </c>
      <c r="C560" s="241"/>
      <c r="D560" s="241" t="str">
        <f>IF(C560="","",(COUNTIF($C$3:C560,C560)+100))</f>
        <v/>
      </c>
      <c r="E560" s="310" t="str">
        <f>IF(C560="","",INDEX('様式A-2'!$E$9:$E$4934,MATCH(C560,'様式A-2'!$B$9:$B$434,0)))</f>
        <v/>
      </c>
      <c r="F560" s="310"/>
      <c r="G560" s="241"/>
      <c r="H560" s="241"/>
      <c r="I560" s="241"/>
      <c r="J560" s="311"/>
      <c r="K560" s="241"/>
      <c r="L560" s="241"/>
      <c r="M560" s="241"/>
      <c r="N560" s="241"/>
      <c r="O560" s="241"/>
      <c r="P560" s="242"/>
    </row>
    <row r="561" spans="1:16" ht="20.100000000000001" customHeight="1" x14ac:dyDescent="0.15">
      <c r="A561" s="257">
        <f>IF(A560="",ROW()-2-COUNTBLANK($A$3:$A560),A560+1)</f>
        <v>559</v>
      </c>
      <c r="B561" s="258">
        <f>IF(A561="","",IF(B560="",ROW()-2-COUNTBLANK($B$3:$B560),B560+1))</f>
        <v>559</v>
      </c>
      <c r="C561" s="241"/>
      <c r="D561" s="241" t="str">
        <f>IF(C561="","",(COUNTIF($C$3:C561,C561)+100))</f>
        <v/>
      </c>
      <c r="E561" s="310" t="str">
        <f>IF(C561="","",INDEX('様式A-2'!$E$9:$E$4934,MATCH(C561,'様式A-2'!$B$9:$B$434,0)))</f>
        <v/>
      </c>
      <c r="F561" s="310"/>
      <c r="G561" s="241"/>
      <c r="H561" s="241"/>
      <c r="I561" s="241"/>
      <c r="J561" s="311"/>
      <c r="K561" s="241"/>
      <c r="L561" s="241"/>
      <c r="M561" s="241"/>
      <c r="N561" s="241"/>
      <c r="O561" s="241"/>
      <c r="P561" s="242"/>
    </row>
    <row r="562" spans="1:16" ht="20.100000000000001" customHeight="1" x14ac:dyDescent="0.15">
      <c r="A562" s="257">
        <f>IF(A561="",ROW()-2-COUNTBLANK($A$3:$A561),A561+1)</f>
        <v>560</v>
      </c>
      <c r="B562" s="258">
        <f>IF(A562="","",IF(B561="",ROW()-2-COUNTBLANK($B$3:$B561),B561+1))</f>
        <v>560</v>
      </c>
      <c r="C562" s="241"/>
      <c r="D562" s="241" t="str">
        <f>IF(C562="","",(COUNTIF($C$3:C562,C562)+100))</f>
        <v/>
      </c>
      <c r="E562" s="310" t="str">
        <f>IF(C562="","",INDEX('様式A-2'!$E$9:$E$4934,MATCH(C562,'様式A-2'!$B$9:$B$434,0)))</f>
        <v/>
      </c>
      <c r="F562" s="310"/>
      <c r="G562" s="241"/>
      <c r="H562" s="241"/>
      <c r="I562" s="241"/>
      <c r="J562" s="311"/>
      <c r="K562" s="241"/>
      <c r="L562" s="241"/>
      <c r="M562" s="241"/>
      <c r="N562" s="241"/>
      <c r="O562" s="241"/>
      <c r="P562" s="242"/>
    </row>
    <row r="563" spans="1:16" ht="20.100000000000001" customHeight="1" x14ac:dyDescent="0.15">
      <c r="A563" s="257">
        <f>IF(A562="",ROW()-2-COUNTBLANK($A$3:$A562),A562+1)</f>
        <v>561</v>
      </c>
      <c r="B563" s="258">
        <f>IF(A563="","",IF(B562="",ROW()-2-COUNTBLANK($B$3:$B562),B562+1))</f>
        <v>561</v>
      </c>
      <c r="C563" s="241"/>
      <c r="D563" s="241" t="str">
        <f>IF(C563="","",(COUNTIF($C$3:C563,C563)+100))</f>
        <v/>
      </c>
      <c r="E563" s="310" t="str">
        <f>IF(C563="","",INDEX('様式A-2'!$E$9:$E$4934,MATCH(C563,'様式A-2'!$B$9:$B$434,0)))</f>
        <v/>
      </c>
      <c r="F563" s="310"/>
      <c r="G563" s="241"/>
      <c r="H563" s="241"/>
      <c r="I563" s="241"/>
      <c r="J563" s="311"/>
      <c r="K563" s="241"/>
      <c r="L563" s="241"/>
      <c r="M563" s="241"/>
      <c r="N563" s="241"/>
      <c r="O563" s="241"/>
      <c r="P563" s="242"/>
    </row>
    <row r="564" spans="1:16" ht="20.100000000000001" customHeight="1" x14ac:dyDescent="0.15">
      <c r="A564" s="257">
        <f>IF(A563="",ROW()-2-COUNTBLANK($A$3:$A563),A563+1)</f>
        <v>562</v>
      </c>
      <c r="B564" s="258">
        <f>IF(A564="","",IF(B563="",ROW()-2-COUNTBLANK($B$3:$B563),B563+1))</f>
        <v>562</v>
      </c>
      <c r="C564" s="241"/>
      <c r="D564" s="241" t="str">
        <f>IF(C564="","",(COUNTIF($C$3:C564,C564)+100))</f>
        <v/>
      </c>
      <c r="E564" s="310" t="str">
        <f>IF(C564="","",INDEX('様式A-2'!$E$9:$E$4934,MATCH(C564,'様式A-2'!$B$9:$B$434,0)))</f>
        <v/>
      </c>
      <c r="F564" s="310"/>
      <c r="G564" s="241"/>
      <c r="H564" s="241"/>
      <c r="I564" s="241"/>
      <c r="J564" s="311"/>
      <c r="K564" s="241"/>
      <c r="L564" s="241"/>
      <c r="M564" s="241"/>
      <c r="N564" s="241"/>
      <c r="O564" s="241"/>
      <c r="P564" s="242"/>
    </row>
    <row r="565" spans="1:16" ht="20.100000000000001" customHeight="1" x14ac:dyDescent="0.15">
      <c r="A565" s="257">
        <f>IF(A564="",ROW()-2-COUNTBLANK($A$3:$A564),A564+1)</f>
        <v>563</v>
      </c>
      <c r="B565" s="258">
        <f>IF(A565="","",IF(B564="",ROW()-2-COUNTBLANK($B$3:$B564),B564+1))</f>
        <v>563</v>
      </c>
      <c r="C565" s="241"/>
      <c r="D565" s="241" t="str">
        <f>IF(C565="","",(COUNTIF($C$3:C565,C565)+100))</f>
        <v/>
      </c>
      <c r="E565" s="310" t="str">
        <f>IF(C565="","",INDEX('様式A-2'!$E$9:$E$4934,MATCH(C565,'様式A-2'!$B$9:$B$434,0)))</f>
        <v/>
      </c>
      <c r="F565" s="310"/>
      <c r="G565" s="241"/>
      <c r="H565" s="241"/>
      <c r="I565" s="241"/>
      <c r="J565" s="311"/>
      <c r="K565" s="241"/>
      <c r="L565" s="241"/>
      <c r="M565" s="241"/>
      <c r="N565" s="241"/>
      <c r="O565" s="241"/>
      <c r="P565" s="242"/>
    </row>
    <row r="566" spans="1:16" ht="20.100000000000001" customHeight="1" x14ac:dyDescent="0.15">
      <c r="A566" s="257">
        <f>IF(A565="",ROW()-2-COUNTBLANK($A$3:$A565),A565+1)</f>
        <v>564</v>
      </c>
      <c r="B566" s="258">
        <f>IF(A566="","",IF(B565="",ROW()-2-COUNTBLANK($B$3:$B565),B565+1))</f>
        <v>564</v>
      </c>
      <c r="C566" s="241"/>
      <c r="D566" s="241" t="str">
        <f>IF(C566="","",(COUNTIF($C$3:C566,C566)+100))</f>
        <v/>
      </c>
      <c r="E566" s="310" t="str">
        <f>IF(C566="","",INDEX('様式A-2'!$E$9:$E$4934,MATCH(C566,'様式A-2'!$B$9:$B$434,0)))</f>
        <v/>
      </c>
      <c r="F566" s="310"/>
      <c r="G566" s="241"/>
      <c r="H566" s="241"/>
      <c r="I566" s="241"/>
      <c r="J566" s="311"/>
      <c r="K566" s="241"/>
      <c r="L566" s="241"/>
      <c r="M566" s="241"/>
      <c r="N566" s="241"/>
      <c r="O566" s="241"/>
      <c r="P566" s="242"/>
    </row>
    <row r="567" spans="1:16" ht="20.100000000000001" customHeight="1" x14ac:dyDescent="0.15">
      <c r="A567" s="257">
        <f>IF(A566="",ROW()-2-COUNTBLANK($A$3:$A566),A566+1)</f>
        <v>565</v>
      </c>
      <c r="B567" s="258">
        <f>IF(A567="","",IF(B566="",ROW()-2-COUNTBLANK($B$3:$B566),B566+1))</f>
        <v>565</v>
      </c>
      <c r="C567" s="241"/>
      <c r="D567" s="241" t="str">
        <f>IF(C567="","",(COUNTIF($C$3:C567,C567)+100))</f>
        <v/>
      </c>
      <c r="E567" s="310" t="str">
        <f>IF(C567="","",INDEX('様式A-2'!$E$9:$E$4934,MATCH(C567,'様式A-2'!$B$9:$B$434,0)))</f>
        <v/>
      </c>
      <c r="F567" s="310"/>
      <c r="G567" s="241"/>
      <c r="H567" s="241"/>
      <c r="I567" s="241"/>
      <c r="J567" s="311"/>
      <c r="K567" s="241"/>
      <c r="L567" s="241"/>
      <c r="M567" s="241"/>
      <c r="N567" s="241"/>
      <c r="O567" s="241"/>
      <c r="P567" s="242"/>
    </row>
    <row r="568" spans="1:16" ht="20.100000000000001" customHeight="1" x14ac:dyDescent="0.15">
      <c r="A568" s="257">
        <f>IF(A567="",ROW()-2-COUNTBLANK($A$3:$A567),A567+1)</f>
        <v>566</v>
      </c>
      <c r="B568" s="258">
        <f>IF(A568="","",IF(B567="",ROW()-2-COUNTBLANK($B$3:$B567),B567+1))</f>
        <v>566</v>
      </c>
      <c r="C568" s="241"/>
      <c r="D568" s="241" t="str">
        <f>IF(C568="","",(COUNTIF($C$3:C568,C568)+100))</f>
        <v/>
      </c>
      <c r="E568" s="310" t="str">
        <f>IF(C568="","",INDEX('様式A-2'!$E$9:$E$4934,MATCH(C568,'様式A-2'!$B$9:$B$434,0)))</f>
        <v/>
      </c>
      <c r="F568" s="310"/>
      <c r="G568" s="241"/>
      <c r="H568" s="241"/>
      <c r="I568" s="241"/>
      <c r="J568" s="311"/>
      <c r="K568" s="241"/>
      <c r="L568" s="241"/>
      <c r="M568" s="241"/>
      <c r="N568" s="241"/>
      <c r="O568" s="241"/>
      <c r="P568" s="242"/>
    </row>
    <row r="569" spans="1:16" ht="20.100000000000001" customHeight="1" x14ac:dyDescent="0.15">
      <c r="A569" s="257">
        <f>IF(A568="",ROW()-2-COUNTBLANK($A$3:$A568),A568+1)</f>
        <v>567</v>
      </c>
      <c r="B569" s="258">
        <f>IF(A569="","",IF(B568="",ROW()-2-COUNTBLANK($B$3:$B568),B568+1))</f>
        <v>567</v>
      </c>
      <c r="C569" s="241"/>
      <c r="D569" s="241" t="str">
        <f>IF(C569="","",(COUNTIF($C$3:C569,C569)+100))</f>
        <v/>
      </c>
      <c r="E569" s="310" t="str">
        <f>IF(C569="","",INDEX('様式A-2'!$E$9:$E$4934,MATCH(C569,'様式A-2'!$B$9:$B$434,0)))</f>
        <v/>
      </c>
      <c r="F569" s="310"/>
      <c r="G569" s="241"/>
      <c r="H569" s="241"/>
      <c r="I569" s="241"/>
      <c r="J569" s="311"/>
      <c r="K569" s="241"/>
      <c r="L569" s="241"/>
      <c r="M569" s="241"/>
      <c r="N569" s="241"/>
      <c r="O569" s="241"/>
      <c r="P569" s="242"/>
    </row>
    <row r="570" spans="1:16" ht="20.100000000000001" customHeight="1" x14ac:dyDescent="0.15">
      <c r="A570" s="257">
        <f>IF(A569="",ROW()-2-COUNTBLANK($A$3:$A569),A569+1)</f>
        <v>568</v>
      </c>
      <c r="B570" s="258">
        <f>IF(A570="","",IF(B569="",ROW()-2-COUNTBLANK($B$3:$B569),B569+1))</f>
        <v>568</v>
      </c>
      <c r="C570" s="241"/>
      <c r="D570" s="241" t="str">
        <f>IF(C570="","",(COUNTIF($C$3:C570,C570)+100))</f>
        <v/>
      </c>
      <c r="E570" s="310" t="str">
        <f>IF(C570="","",INDEX('様式A-2'!$E$9:$E$4934,MATCH(C570,'様式A-2'!$B$9:$B$434,0)))</f>
        <v/>
      </c>
      <c r="F570" s="310"/>
      <c r="G570" s="241"/>
      <c r="H570" s="241"/>
      <c r="I570" s="241"/>
      <c r="J570" s="311"/>
      <c r="K570" s="241"/>
      <c r="L570" s="241"/>
      <c r="M570" s="241"/>
      <c r="N570" s="241"/>
      <c r="O570" s="241"/>
      <c r="P570" s="242"/>
    </row>
    <row r="571" spans="1:16" ht="20.100000000000001" customHeight="1" x14ac:dyDescent="0.15">
      <c r="A571" s="257">
        <f>IF(A570="",ROW()-2-COUNTBLANK($A$3:$A570),A570+1)</f>
        <v>569</v>
      </c>
      <c r="B571" s="258">
        <f>IF(A571="","",IF(B570="",ROW()-2-COUNTBLANK($B$3:$B570),B570+1))</f>
        <v>569</v>
      </c>
      <c r="C571" s="241"/>
      <c r="D571" s="241" t="str">
        <f>IF(C571="","",(COUNTIF($C$3:C571,C571)+100))</f>
        <v/>
      </c>
      <c r="E571" s="310" t="str">
        <f>IF(C571="","",INDEX('様式A-2'!$E$9:$E$4934,MATCH(C571,'様式A-2'!$B$9:$B$434,0)))</f>
        <v/>
      </c>
      <c r="F571" s="310"/>
      <c r="G571" s="241"/>
      <c r="H571" s="241"/>
      <c r="I571" s="241"/>
      <c r="J571" s="311"/>
      <c r="K571" s="241"/>
      <c r="L571" s="241"/>
      <c r="M571" s="241"/>
      <c r="N571" s="241"/>
      <c r="O571" s="241"/>
      <c r="P571" s="242"/>
    </row>
    <row r="572" spans="1:16" ht="20.100000000000001" customHeight="1" x14ac:dyDescent="0.15">
      <c r="A572" s="257">
        <f>IF(A571="",ROW()-2-COUNTBLANK($A$3:$A571),A571+1)</f>
        <v>570</v>
      </c>
      <c r="B572" s="258">
        <f>IF(A572="","",IF(B571="",ROW()-2-COUNTBLANK($B$3:$B571),B571+1))</f>
        <v>570</v>
      </c>
      <c r="C572" s="241"/>
      <c r="D572" s="241" t="str">
        <f>IF(C572="","",(COUNTIF($C$3:C572,C572)+100))</f>
        <v/>
      </c>
      <c r="E572" s="310" t="str">
        <f>IF(C572="","",INDEX('様式A-2'!$E$9:$E$4934,MATCH(C572,'様式A-2'!$B$9:$B$434,0)))</f>
        <v/>
      </c>
      <c r="F572" s="310"/>
      <c r="G572" s="241"/>
      <c r="H572" s="241"/>
      <c r="I572" s="241"/>
      <c r="J572" s="311"/>
      <c r="K572" s="241"/>
      <c r="L572" s="241"/>
      <c r="M572" s="241"/>
      <c r="N572" s="241"/>
      <c r="O572" s="241"/>
      <c r="P572" s="242"/>
    </row>
    <row r="573" spans="1:16" ht="20.100000000000001" customHeight="1" x14ac:dyDescent="0.15">
      <c r="A573" s="257">
        <f>IF(A572="",ROW()-2-COUNTBLANK($A$3:$A572),A572+1)</f>
        <v>571</v>
      </c>
      <c r="B573" s="258">
        <f>IF(A573="","",IF(B572="",ROW()-2-COUNTBLANK($B$3:$B572),B572+1))</f>
        <v>571</v>
      </c>
      <c r="C573" s="241"/>
      <c r="D573" s="241" t="str">
        <f>IF(C573="","",(COUNTIF($C$3:C573,C573)+100))</f>
        <v/>
      </c>
      <c r="E573" s="310" t="str">
        <f>IF(C573="","",INDEX('様式A-2'!$E$9:$E$4934,MATCH(C573,'様式A-2'!$B$9:$B$434,0)))</f>
        <v/>
      </c>
      <c r="F573" s="310"/>
      <c r="G573" s="241"/>
      <c r="H573" s="241"/>
      <c r="I573" s="241"/>
      <c r="J573" s="311"/>
      <c r="K573" s="241"/>
      <c r="L573" s="241"/>
      <c r="M573" s="241"/>
      <c r="N573" s="241"/>
      <c r="O573" s="241"/>
      <c r="P573" s="242"/>
    </row>
    <row r="574" spans="1:16" ht="20.100000000000001" customHeight="1" x14ac:dyDescent="0.15">
      <c r="A574" s="257">
        <f>IF(A573="",ROW()-2-COUNTBLANK($A$3:$A573),A573+1)</f>
        <v>572</v>
      </c>
      <c r="B574" s="258">
        <f>IF(A574="","",IF(B573="",ROW()-2-COUNTBLANK($B$3:$B573),B573+1))</f>
        <v>572</v>
      </c>
      <c r="C574" s="241"/>
      <c r="D574" s="241" t="str">
        <f>IF(C574="","",(COUNTIF($C$3:C574,C574)+100))</f>
        <v/>
      </c>
      <c r="E574" s="310" t="str">
        <f>IF(C574="","",INDEX('様式A-2'!$E$9:$E$4934,MATCH(C574,'様式A-2'!$B$9:$B$434,0)))</f>
        <v/>
      </c>
      <c r="F574" s="310"/>
      <c r="G574" s="241"/>
      <c r="H574" s="241"/>
      <c r="I574" s="241"/>
      <c r="J574" s="311"/>
      <c r="K574" s="241"/>
      <c r="L574" s="241"/>
      <c r="M574" s="241"/>
      <c r="N574" s="241"/>
      <c r="O574" s="241"/>
      <c r="P574" s="242"/>
    </row>
    <row r="575" spans="1:16" ht="20.100000000000001" customHeight="1" x14ac:dyDescent="0.15">
      <c r="A575" s="257">
        <f>IF(A574="",ROW()-2-COUNTBLANK($A$3:$A574),A574+1)</f>
        <v>573</v>
      </c>
      <c r="B575" s="258">
        <f>IF(A575="","",IF(B574="",ROW()-2-COUNTBLANK($B$3:$B574),B574+1))</f>
        <v>573</v>
      </c>
      <c r="C575" s="241"/>
      <c r="D575" s="241" t="str">
        <f>IF(C575="","",(COUNTIF($C$3:C575,C575)+100))</f>
        <v/>
      </c>
      <c r="E575" s="310" t="str">
        <f>IF(C575="","",INDEX('様式A-2'!$E$9:$E$4934,MATCH(C575,'様式A-2'!$B$9:$B$434,0)))</f>
        <v/>
      </c>
      <c r="F575" s="310"/>
      <c r="G575" s="241"/>
      <c r="H575" s="241"/>
      <c r="I575" s="241"/>
      <c r="J575" s="311"/>
      <c r="K575" s="241"/>
      <c r="L575" s="241"/>
      <c r="M575" s="241"/>
      <c r="N575" s="241"/>
      <c r="O575" s="241"/>
      <c r="P575" s="242"/>
    </row>
    <row r="576" spans="1:16" ht="20.100000000000001" customHeight="1" x14ac:dyDescent="0.15">
      <c r="A576" s="257">
        <f>IF(A575="",ROW()-2-COUNTBLANK($A$3:$A575),A575+1)</f>
        <v>574</v>
      </c>
      <c r="B576" s="258">
        <f>IF(A576="","",IF(B575="",ROW()-2-COUNTBLANK($B$3:$B575),B575+1))</f>
        <v>574</v>
      </c>
      <c r="C576" s="241"/>
      <c r="D576" s="241" t="str">
        <f>IF(C576="","",(COUNTIF($C$3:C576,C576)+100))</f>
        <v/>
      </c>
      <c r="E576" s="310" t="str">
        <f>IF(C576="","",INDEX('様式A-2'!$E$9:$E$4934,MATCH(C576,'様式A-2'!$B$9:$B$434,0)))</f>
        <v/>
      </c>
      <c r="F576" s="310"/>
      <c r="G576" s="241"/>
      <c r="H576" s="241"/>
      <c r="I576" s="241"/>
      <c r="J576" s="311"/>
      <c r="K576" s="241"/>
      <c r="L576" s="241"/>
      <c r="M576" s="241"/>
      <c r="N576" s="241"/>
      <c r="O576" s="241"/>
      <c r="P576" s="242"/>
    </row>
    <row r="577" spans="1:16" ht="20.100000000000001" customHeight="1" x14ac:dyDescent="0.15">
      <c r="A577" s="257">
        <f>IF(A576="",ROW()-2-COUNTBLANK($A$3:$A576),A576+1)</f>
        <v>575</v>
      </c>
      <c r="B577" s="258">
        <f>IF(A577="","",IF(B576="",ROW()-2-COUNTBLANK($B$3:$B576),B576+1))</f>
        <v>575</v>
      </c>
      <c r="C577" s="241"/>
      <c r="D577" s="241" t="str">
        <f>IF(C577="","",(COUNTIF($C$3:C577,C577)+100))</f>
        <v/>
      </c>
      <c r="E577" s="310" t="str">
        <f>IF(C577="","",INDEX('様式A-2'!$E$9:$E$4934,MATCH(C577,'様式A-2'!$B$9:$B$434,0)))</f>
        <v/>
      </c>
      <c r="F577" s="310"/>
      <c r="G577" s="241"/>
      <c r="H577" s="241"/>
      <c r="I577" s="241"/>
      <c r="J577" s="311"/>
      <c r="K577" s="241"/>
      <c r="L577" s="241"/>
      <c r="M577" s="241"/>
      <c r="N577" s="241"/>
      <c r="O577" s="241"/>
      <c r="P577" s="242"/>
    </row>
    <row r="578" spans="1:16" ht="20.100000000000001" customHeight="1" x14ac:dyDescent="0.15">
      <c r="A578" s="257">
        <f>IF(A577="",ROW()-2-COUNTBLANK($A$3:$A577),A577+1)</f>
        <v>576</v>
      </c>
      <c r="B578" s="258">
        <f>IF(A578="","",IF(B577="",ROW()-2-COUNTBLANK($B$3:$B577),B577+1))</f>
        <v>576</v>
      </c>
      <c r="C578" s="241"/>
      <c r="D578" s="241" t="str">
        <f>IF(C578="","",(COUNTIF($C$3:C578,C578)+100))</f>
        <v/>
      </c>
      <c r="E578" s="310" t="str">
        <f>IF(C578="","",INDEX('様式A-2'!$E$9:$E$4934,MATCH(C578,'様式A-2'!$B$9:$B$434,0)))</f>
        <v/>
      </c>
      <c r="F578" s="310"/>
      <c r="G578" s="241"/>
      <c r="H578" s="241"/>
      <c r="I578" s="241"/>
      <c r="J578" s="311"/>
      <c r="K578" s="241"/>
      <c r="L578" s="241"/>
      <c r="M578" s="241"/>
      <c r="N578" s="241"/>
      <c r="O578" s="241"/>
      <c r="P578" s="242"/>
    </row>
    <row r="579" spans="1:16" ht="20.100000000000001" customHeight="1" x14ac:dyDescent="0.15">
      <c r="A579" s="257">
        <f>IF(A578="",ROW()-2-COUNTBLANK($A$3:$A578),A578+1)</f>
        <v>577</v>
      </c>
      <c r="B579" s="258">
        <f>IF(A579="","",IF(B578="",ROW()-2-COUNTBLANK($B$3:$B578),B578+1))</f>
        <v>577</v>
      </c>
      <c r="C579" s="241"/>
      <c r="D579" s="241" t="str">
        <f>IF(C579="","",(COUNTIF($C$3:C579,C579)+100))</f>
        <v/>
      </c>
      <c r="E579" s="310" t="str">
        <f>IF(C579="","",INDEX('様式A-2'!$E$9:$E$4934,MATCH(C579,'様式A-2'!$B$9:$B$434,0)))</f>
        <v/>
      </c>
      <c r="F579" s="310"/>
      <c r="G579" s="241"/>
      <c r="H579" s="241"/>
      <c r="I579" s="241"/>
      <c r="J579" s="311"/>
      <c r="K579" s="241"/>
      <c r="L579" s="241"/>
      <c r="M579" s="241"/>
      <c r="N579" s="241"/>
      <c r="O579" s="241"/>
      <c r="P579" s="242"/>
    </row>
    <row r="580" spans="1:16" ht="20.100000000000001" customHeight="1" x14ac:dyDescent="0.15">
      <c r="A580" s="257">
        <f>IF(A579="",ROW()-2-COUNTBLANK($A$3:$A579),A579+1)</f>
        <v>578</v>
      </c>
      <c r="B580" s="258">
        <f>IF(A580="","",IF(B579="",ROW()-2-COUNTBLANK($B$3:$B579),B579+1))</f>
        <v>578</v>
      </c>
      <c r="C580" s="241"/>
      <c r="D580" s="241" t="str">
        <f>IF(C580="","",(COUNTIF($C$3:C580,C580)+100))</f>
        <v/>
      </c>
      <c r="E580" s="310" t="str">
        <f>IF(C580="","",INDEX('様式A-2'!$E$9:$E$4934,MATCH(C580,'様式A-2'!$B$9:$B$434,0)))</f>
        <v/>
      </c>
      <c r="F580" s="310"/>
      <c r="G580" s="241"/>
      <c r="H580" s="241"/>
      <c r="I580" s="241"/>
      <c r="J580" s="311"/>
      <c r="K580" s="241"/>
      <c r="L580" s="241"/>
      <c r="M580" s="241"/>
      <c r="N580" s="241"/>
      <c r="O580" s="241"/>
      <c r="P580" s="242"/>
    </row>
    <row r="581" spans="1:16" ht="20.100000000000001" customHeight="1" x14ac:dyDescent="0.15">
      <c r="A581" s="257">
        <f>IF(A580="",ROW()-2-COUNTBLANK($A$3:$A580),A580+1)</f>
        <v>579</v>
      </c>
      <c r="B581" s="258">
        <f>IF(A581="","",IF(B580="",ROW()-2-COUNTBLANK($B$3:$B580),B580+1))</f>
        <v>579</v>
      </c>
      <c r="C581" s="241"/>
      <c r="D581" s="241" t="str">
        <f>IF(C581="","",(COUNTIF($C$3:C581,C581)+100))</f>
        <v/>
      </c>
      <c r="E581" s="310" t="str">
        <f>IF(C581="","",INDEX('様式A-2'!$E$9:$E$4934,MATCH(C581,'様式A-2'!$B$9:$B$434,0)))</f>
        <v/>
      </c>
      <c r="F581" s="310"/>
      <c r="G581" s="241"/>
      <c r="H581" s="241"/>
      <c r="I581" s="241"/>
      <c r="J581" s="311"/>
      <c r="K581" s="241"/>
      <c r="L581" s="241"/>
      <c r="M581" s="241"/>
      <c r="N581" s="241"/>
      <c r="O581" s="241"/>
      <c r="P581" s="242"/>
    </row>
    <row r="582" spans="1:16" ht="20.100000000000001" customHeight="1" x14ac:dyDescent="0.15">
      <c r="A582" s="257">
        <f>IF(A581="",ROW()-2-COUNTBLANK($A$3:$A581),A581+1)</f>
        <v>580</v>
      </c>
      <c r="B582" s="258">
        <f>IF(A582="","",IF(B581="",ROW()-2-COUNTBLANK($B$3:$B581),B581+1))</f>
        <v>580</v>
      </c>
      <c r="C582" s="241"/>
      <c r="D582" s="241" t="str">
        <f>IF(C582="","",(COUNTIF($C$3:C582,C582)+100))</f>
        <v/>
      </c>
      <c r="E582" s="310" t="str">
        <f>IF(C582="","",INDEX('様式A-2'!$E$9:$E$4934,MATCH(C582,'様式A-2'!$B$9:$B$434,0)))</f>
        <v/>
      </c>
      <c r="F582" s="310"/>
      <c r="G582" s="241"/>
      <c r="H582" s="241"/>
      <c r="I582" s="241"/>
      <c r="J582" s="311"/>
      <c r="K582" s="241"/>
      <c r="L582" s="241"/>
      <c r="M582" s="241"/>
      <c r="N582" s="241"/>
      <c r="O582" s="241"/>
      <c r="P582" s="242"/>
    </row>
    <row r="583" spans="1:16" ht="20.100000000000001" customHeight="1" x14ac:dyDescent="0.15">
      <c r="A583" s="257">
        <f>IF(A582="",ROW()-2-COUNTBLANK($A$3:$A582),A582+1)</f>
        <v>581</v>
      </c>
      <c r="B583" s="258">
        <f>IF(A583="","",IF(B582="",ROW()-2-COUNTBLANK($B$3:$B582),B582+1))</f>
        <v>581</v>
      </c>
      <c r="C583" s="241"/>
      <c r="D583" s="241" t="str">
        <f>IF(C583="","",(COUNTIF($C$3:C583,C583)+100))</f>
        <v/>
      </c>
      <c r="E583" s="310" t="str">
        <f>IF(C583="","",INDEX('様式A-2'!$E$9:$E$4934,MATCH(C583,'様式A-2'!$B$9:$B$434,0)))</f>
        <v/>
      </c>
      <c r="F583" s="310"/>
      <c r="G583" s="241"/>
      <c r="H583" s="241"/>
      <c r="I583" s="241"/>
      <c r="J583" s="311"/>
      <c r="K583" s="241"/>
      <c r="L583" s="241"/>
      <c r="M583" s="241"/>
      <c r="N583" s="241"/>
      <c r="O583" s="241"/>
      <c r="P583" s="242"/>
    </row>
    <row r="584" spans="1:16" ht="20.100000000000001" customHeight="1" x14ac:dyDescent="0.15">
      <c r="A584" s="257">
        <f>IF(A583="",ROW()-2-COUNTBLANK($A$3:$A583),A583+1)</f>
        <v>582</v>
      </c>
      <c r="B584" s="258">
        <f>IF(A584="","",IF(B583="",ROW()-2-COUNTBLANK($B$3:$B583),B583+1))</f>
        <v>582</v>
      </c>
      <c r="C584" s="241"/>
      <c r="D584" s="241" t="str">
        <f>IF(C584="","",(COUNTIF($C$3:C584,C584)+100))</f>
        <v/>
      </c>
      <c r="E584" s="310" t="str">
        <f>IF(C584="","",INDEX('様式A-2'!$E$9:$E$4934,MATCH(C584,'様式A-2'!$B$9:$B$434,0)))</f>
        <v/>
      </c>
      <c r="F584" s="310"/>
      <c r="G584" s="241"/>
      <c r="H584" s="241"/>
      <c r="I584" s="241"/>
      <c r="J584" s="311"/>
      <c r="K584" s="241"/>
      <c r="L584" s="241"/>
      <c r="M584" s="241"/>
      <c r="N584" s="241"/>
      <c r="O584" s="241"/>
      <c r="P584" s="242"/>
    </row>
    <row r="585" spans="1:16" ht="20.100000000000001" customHeight="1" x14ac:dyDescent="0.15">
      <c r="A585" s="257">
        <f>IF(A584="",ROW()-2-COUNTBLANK($A$3:$A584),A584+1)</f>
        <v>583</v>
      </c>
      <c r="B585" s="258">
        <f>IF(A585="","",IF(B584="",ROW()-2-COUNTBLANK($B$3:$B584),B584+1))</f>
        <v>583</v>
      </c>
      <c r="C585" s="241"/>
      <c r="D585" s="241" t="str">
        <f>IF(C585="","",(COUNTIF($C$3:C585,C585)+100))</f>
        <v/>
      </c>
      <c r="E585" s="310" t="str">
        <f>IF(C585="","",INDEX('様式A-2'!$E$9:$E$4934,MATCH(C585,'様式A-2'!$B$9:$B$434,0)))</f>
        <v/>
      </c>
      <c r="F585" s="310"/>
      <c r="G585" s="241"/>
      <c r="H585" s="241"/>
      <c r="I585" s="241"/>
      <c r="J585" s="311"/>
      <c r="K585" s="241"/>
      <c r="L585" s="241"/>
      <c r="M585" s="241"/>
      <c r="N585" s="241"/>
      <c r="O585" s="241"/>
      <c r="P585" s="242"/>
    </row>
    <row r="586" spans="1:16" ht="20.100000000000001" customHeight="1" x14ac:dyDescent="0.15">
      <c r="A586" s="257">
        <f>IF(A585="",ROW()-2-COUNTBLANK($A$3:$A585),A585+1)</f>
        <v>584</v>
      </c>
      <c r="B586" s="258">
        <f>IF(A586="","",IF(B585="",ROW()-2-COUNTBLANK($B$3:$B585),B585+1))</f>
        <v>584</v>
      </c>
      <c r="C586" s="241"/>
      <c r="D586" s="241" t="str">
        <f>IF(C586="","",(COUNTIF($C$3:C586,C586)+100))</f>
        <v/>
      </c>
      <c r="E586" s="310" t="str">
        <f>IF(C586="","",INDEX('様式A-2'!$E$9:$E$4934,MATCH(C586,'様式A-2'!$B$9:$B$434,0)))</f>
        <v/>
      </c>
      <c r="F586" s="310"/>
      <c r="G586" s="241"/>
      <c r="H586" s="241"/>
      <c r="I586" s="241"/>
      <c r="J586" s="311"/>
      <c r="K586" s="241"/>
      <c r="L586" s="241"/>
      <c r="M586" s="241"/>
      <c r="N586" s="241"/>
      <c r="O586" s="241"/>
      <c r="P586" s="242"/>
    </row>
    <row r="587" spans="1:16" ht="20.100000000000001" customHeight="1" x14ac:dyDescent="0.15">
      <c r="A587" s="257">
        <f>IF(A586="",ROW()-2-COUNTBLANK($A$3:$A586),A586+1)</f>
        <v>585</v>
      </c>
      <c r="B587" s="258">
        <f>IF(A587="","",IF(B586="",ROW()-2-COUNTBLANK($B$3:$B586),B586+1))</f>
        <v>585</v>
      </c>
      <c r="C587" s="241"/>
      <c r="D587" s="241" t="str">
        <f>IF(C587="","",(COUNTIF($C$3:C587,C587)+100))</f>
        <v/>
      </c>
      <c r="E587" s="310" t="str">
        <f>IF(C587="","",INDEX('様式A-2'!$E$9:$E$4934,MATCH(C587,'様式A-2'!$B$9:$B$434,0)))</f>
        <v/>
      </c>
      <c r="F587" s="310"/>
      <c r="G587" s="241"/>
      <c r="H587" s="241"/>
      <c r="I587" s="241"/>
      <c r="J587" s="311"/>
      <c r="K587" s="241"/>
      <c r="L587" s="241"/>
      <c r="M587" s="241"/>
      <c r="N587" s="241"/>
      <c r="O587" s="241"/>
      <c r="P587" s="242"/>
    </row>
    <row r="588" spans="1:16" ht="20.100000000000001" customHeight="1" x14ac:dyDescent="0.15">
      <c r="A588" s="257">
        <f>IF(A587="",ROW()-2-COUNTBLANK($A$3:$A587),A587+1)</f>
        <v>586</v>
      </c>
      <c r="B588" s="258">
        <f>IF(A588="","",IF(B587="",ROW()-2-COUNTBLANK($B$3:$B587),B587+1))</f>
        <v>586</v>
      </c>
      <c r="C588" s="241"/>
      <c r="D588" s="241" t="str">
        <f>IF(C588="","",(COUNTIF($C$3:C588,C588)+100))</f>
        <v/>
      </c>
      <c r="E588" s="310" t="str">
        <f>IF(C588="","",INDEX('様式A-2'!$E$9:$E$4934,MATCH(C588,'様式A-2'!$B$9:$B$434,0)))</f>
        <v/>
      </c>
      <c r="F588" s="310"/>
      <c r="G588" s="241"/>
      <c r="H588" s="241"/>
      <c r="I588" s="241"/>
      <c r="J588" s="311"/>
      <c r="K588" s="241"/>
      <c r="L588" s="241"/>
      <c r="M588" s="241"/>
      <c r="N588" s="241"/>
      <c r="O588" s="241"/>
      <c r="P588" s="242"/>
    </row>
    <row r="589" spans="1:16" ht="20.100000000000001" customHeight="1" x14ac:dyDescent="0.15">
      <c r="A589" s="257">
        <f>IF(A588="",ROW()-2-COUNTBLANK($A$3:$A588),A588+1)</f>
        <v>587</v>
      </c>
      <c r="B589" s="258">
        <f>IF(A589="","",IF(B588="",ROW()-2-COUNTBLANK($B$3:$B588),B588+1))</f>
        <v>587</v>
      </c>
      <c r="C589" s="241"/>
      <c r="D589" s="241" t="str">
        <f>IF(C589="","",(COUNTIF($C$3:C589,C589)+100))</f>
        <v/>
      </c>
      <c r="E589" s="310" t="str">
        <f>IF(C589="","",INDEX('様式A-2'!$E$9:$E$4934,MATCH(C589,'様式A-2'!$B$9:$B$434,0)))</f>
        <v/>
      </c>
      <c r="F589" s="310"/>
      <c r="G589" s="241"/>
      <c r="H589" s="241"/>
      <c r="I589" s="241"/>
      <c r="J589" s="311"/>
      <c r="K589" s="241"/>
      <c r="L589" s="241"/>
      <c r="M589" s="241"/>
      <c r="N589" s="241"/>
      <c r="O589" s="241"/>
      <c r="P589" s="242"/>
    </row>
    <row r="590" spans="1:16" ht="20.100000000000001" customHeight="1" x14ac:dyDescent="0.15">
      <c r="A590" s="257">
        <f>IF(A589="",ROW()-2-COUNTBLANK($A$3:$A589),A589+1)</f>
        <v>588</v>
      </c>
      <c r="B590" s="258">
        <f>IF(A590="","",IF(B589="",ROW()-2-COUNTBLANK($B$3:$B589),B589+1))</f>
        <v>588</v>
      </c>
      <c r="C590" s="241"/>
      <c r="D590" s="241" t="str">
        <f>IF(C590="","",(COUNTIF($C$3:C590,C590)+100))</f>
        <v/>
      </c>
      <c r="E590" s="310" t="str">
        <f>IF(C590="","",INDEX('様式A-2'!$E$9:$E$4934,MATCH(C590,'様式A-2'!$B$9:$B$434,0)))</f>
        <v/>
      </c>
      <c r="F590" s="310"/>
      <c r="G590" s="241"/>
      <c r="H590" s="241"/>
      <c r="I590" s="241"/>
      <c r="J590" s="311"/>
      <c r="K590" s="241"/>
      <c r="L590" s="241"/>
      <c r="M590" s="241"/>
      <c r="N590" s="241"/>
      <c r="O590" s="241"/>
      <c r="P590" s="242"/>
    </row>
    <row r="591" spans="1:16" ht="20.100000000000001" customHeight="1" x14ac:dyDescent="0.15">
      <c r="A591" s="257">
        <f>IF(A590="",ROW()-2-COUNTBLANK($A$3:$A590),A590+1)</f>
        <v>589</v>
      </c>
      <c r="B591" s="258">
        <f>IF(A591="","",IF(B590="",ROW()-2-COUNTBLANK($B$3:$B590),B590+1))</f>
        <v>589</v>
      </c>
      <c r="C591" s="241"/>
      <c r="D591" s="241" t="str">
        <f>IF(C591="","",(COUNTIF($C$3:C591,C591)+100))</f>
        <v/>
      </c>
      <c r="E591" s="310" t="str">
        <f>IF(C591="","",INDEX('様式A-2'!$E$9:$E$4934,MATCH(C591,'様式A-2'!$B$9:$B$434,0)))</f>
        <v/>
      </c>
      <c r="F591" s="310"/>
      <c r="G591" s="241"/>
      <c r="H591" s="241"/>
      <c r="I591" s="241"/>
      <c r="J591" s="311"/>
      <c r="K591" s="241"/>
      <c r="L591" s="241"/>
      <c r="M591" s="241"/>
      <c r="N591" s="241"/>
      <c r="O591" s="241"/>
      <c r="P591" s="242"/>
    </row>
    <row r="592" spans="1:16" ht="20.100000000000001" customHeight="1" x14ac:dyDescent="0.15">
      <c r="A592" s="257">
        <f>IF(A591="",ROW()-2-COUNTBLANK($A$3:$A591),A591+1)</f>
        <v>590</v>
      </c>
      <c r="B592" s="258">
        <f>IF(A592="","",IF(B591="",ROW()-2-COUNTBLANK($B$3:$B591),B591+1))</f>
        <v>590</v>
      </c>
      <c r="C592" s="241"/>
      <c r="D592" s="241" t="str">
        <f>IF(C592="","",(COUNTIF($C$3:C592,C592)+100))</f>
        <v/>
      </c>
      <c r="E592" s="310" t="str">
        <f>IF(C592="","",INDEX('様式A-2'!$E$9:$E$4934,MATCH(C592,'様式A-2'!$B$9:$B$434,0)))</f>
        <v/>
      </c>
      <c r="F592" s="310"/>
      <c r="G592" s="241"/>
      <c r="H592" s="241"/>
      <c r="I592" s="241"/>
      <c r="J592" s="311"/>
      <c r="K592" s="241"/>
      <c r="L592" s="241"/>
      <c r="M592" s="241"/>
      <c r="N592" s="241"/>
      <c r="O592" s="241"/>
      <c r="P592" s="242"/>
    </row>
    <row r="593" spans="1:16" ht="20.100000000000001" customHeight="1" x14ac:dyDescent="0.15">
      <c r="A593" s="257">
        <f>IF(A592="",ROW()-2-COUNTBLANK($A$3:$A592),A592+1)</f>
        <v>591</v>
      </c>
      <c r="B593" s="258">
        <f>IF(A593="","",IF(B592="",ROW()-2-COUNTBLANK($B$3:$B592),B592+1))</f>
        <v>591</v>
      </c>
      <c r="C593" s="241"/>
      <c r="D593" s="241" t="str">
        <f>IF(C593="","",(COUNTIF($C$3:C593,C593)+100))</f>
        <v/>
      </c>
      <c r="E593" s="310" t="str">
        <f>IF(C593="","",INDEX('様式A-2'!$E$9:$E$4934,MATCH(C593,'様式A-2'!$B$9:$B$434,0)))</f>
        <v/>
      </c>
      <c r="F593" s="310"/>
      <c r="G593" s="241"/>
      <c r="H593" s="241"/>
      <c r="I593" s="241"/>
      <c r="J593" s="311"/>
      <c r="K593" s="241"/>
      <c r="L593" s="241"/>
      <c r="M593" s="241"/>
      <c r="N593" s="241"/>
      <c r="O593" s="241"/>
      <c r="P593" s="242"/>
    </row>
    <row r="594" spans="1:16" ht="20.100000000000001" customHeight="1" x14ac:dyDescent="0.15">
      <c r="A594" s="257">
        <f>IF(A593="",ROW()-2-COUNTBLANK($A$3:$A593),A593+1)</f>
        <v>592</v>
      </c>
      <c r="B594" s="258">
        <f>IF(A594="","",IF(B593="",ROW()-2-COUNTBLANK($B$3:$B593),B593+1))</f>
        <v>592</v>
      </c>
      <c r="C594" s="241"/>
      <c r="D594" s="241" t="str">
        <f>IF(C594="","",(COUNTIF($C$3:C594,C594)+100))</f>
        <v/>
      </c>
      <c r="E594" s="310" t="str">
        <f>IF(C594="","",INDEX('様式A-2'!$E$9:$E$4934,MATCH(C594,'様式A-2'!$B$9:$B$434,0)))</f>
        <v/>
      </c>
      <c r="F594" s="310"/>
      <c r="G594" s="241"/>
      <c r="H594" s="241"/>
      <c r="I594" s="241"/>
      <c r="J594" s="311"/>
      <c r="K594" s="241"/>
      <c r="L594" s="241"/>
      <c r="M594" s="241"/>
      <c r="N594" s="241"/>
      <c r="O594" s="241"/>
      <c r="P594" s="242"/>
    </row>
    <row r="595" spans="1:16" ht="20.100000000000001" customHeight="1" x14ac:dyDescent="0.15">
      <c r="A595" s="257">
        <f>IF(A594="",ROW()-2-COUNTBLANK($A$3:$A594),A594+1)</f>
        <v>593</v>
      </c>
      <c r="B595" s="258">
        <f>IF(A595="","",IF(B594="",ROW()-2-COUNTBLANK($B$3:$B594),B594+1))</f>
        <v>593</v>
      </c>
      <c r="C595" s="241"/>
      <c r="D595" s="241" t="str">
        <f>IF(C595="","",(COUNTIF($C$3:C595,C595)+100))</f>
        <v/>
      </c>
      <c r="E595" s="310" t="str">
        <f>IF(C595="","",INDEX('様式A-2'!$E$9:$E$4934,MATCH(C595,'様式A-2'!$B$9:$B$434,0)))</f>
        <v/>
      </c>
      <c r="F595" s="310"/>
      <c r="G595" s="241"/>
      <c r="H595" s="241"/>
      <c r="I595" s="241"/>
      <c r="J595" s="311"/>
      <c r="K595" s="241"/>
      <c r="L595" s="241"/>
      <c r="M595" s="241"/>
      <c r="N595" s="241"/>
      <c r="O595" s="241"/>
      <c r="P595" s="242"/>
    </row>
    <row r="596" spans="1:16" ht="20.100000000000001" customHeight="1" x14ac:dyDescent="0.15">
      <c r="A596" s="257">
        <f>IF(A595="",ROW()-2-COUNTBLANK($A$3:$A595),A595+1)</f>
        <v>594</v>
      </c>
      <c r="B596" s="258">
        <f>IF(A596="","",IF(B595="",ROW()-2-COUNTBLANK($B$3:$B595),B595+1))</f>
        <v>594</v>
      </c>
      <c r="C596" s="241"/>
      <c r="D596" s="241" t="str">
        <f>IF(C596="","",(COUNTIF($C$3:C596,C596)+100))</f>
        <v/>
      </c>
      <c r="E596" s="310" t="str">
        <f>IF(C596="","",INDEX('様式A-2'!$E$9:$E$4934,MATCH(C596,'様式A-2'!$B$9:$B$434,0)))</f>
        <v/>
      </c>
      <c r="F596" s="310"/>
      <c r="G596" s="241"/>
      <c r="H596" s="241"/>
      <c r="I596" s="241"/>
      <c r="J596" s="311"/>
      <c r="K596" s="241"/>
      <c r="L596" s="241"/>
      <c r="M596" s="241"/>
      <c r="N596" s="241"/>
      <c r="O596" s="241"/>
      <c r="P596" s="242"/>
    </row>
    <row r="597" spans="1:16" ht="20.100000000000001" customHeight="1" x14ac:dyDescent="0.15">
      <c r="A597" s="257">
        <f>IF(A596="",ROW()-2-COUNTBLANK($A$3:$A596),A596+1)</f>
        <v>595</v>
      </c>
      <c r="B597" s="258">
        <f>IF(A597="","",IF(B596="",ROW()-2-COUNTBLANK($B$3:$B596),B596+1))</f>
        <v>595</v>
      </c>
      <c r="C597" s="241"/>
      <c r="D597" s="241" t="str">
        <f>IF(C597="","",(COUNTIF($C$3:C597,C597)+100))</f>
        <v/>
      </c>
      <c r="E597" s="310" t="str">
        <f>IF(C597="","",INDEX('様式A-2'!$E$9:$E$4934,MATCH(C597,'様式A-2'!$B$9:$B$434,0)))</f>
        <v/>
      </c>
      <c r="F597" s="310"/>
      <c r="G597" s="241"/>
      <c r="H597" s="241"/>
      <c r="I597" s="241"/>
      <c r="J597" s="311"/>
      <c r="K597" s="241"/>
      <c r="L597" s="241"/>
      <c r="M597" s="241"/>
      <c r="N597" s="241"/>
      <c r="O597" s="241"/>
      <c r="P597" s="242"/>
    </row>
    <row r="598" spans="1:16" ht="20.100000000000001" customHeight="1" x14ac:dyDescent="0.15">
      <c r="A598" s="257">
        <f>IF(A597="",ROW()-2-COUNTBLANK($A$3:$A597),A597+1)</f>
        <v>596</v>
      </c>
      <c r="B598" s="258">
        <f>IF(A598="","",IF(B597="",ROW()-2-COUNTBLANK($B$3:$B597),B597+1))</f>
        <v>596</v>
      </c>
      <c r="C598" s="241"/>
      <c r="D598" s="241" t="str">
        <f>IF(C598="","",(COUNTIF($C$3:C598,C598)+100))</f>
        <v/>
      </c>
      <c r="E598" s="310" t="str">
        <f>IF(C598="","",INDEX('様式A-2'!$E$9:$E$4934,MATCH(C598,'様式A-2'!$B$9:$B$434,0)))</f>
        <v/>
      </c>
      <c r="F598" s="310"/>
      <c r="G598" s="241"/>
      <c r="H598" s="241"/>
      <c r="I598" s="241"/>
      <c r="J598" s="311"/>
      <c r="K598" s="241"/>
      <c r="L598" s="241"/>
      <c r="M598" s="241"/>
      <c r="N598" s="241"/>
      <c r="O598" s="241"/>
      <c r="P598" s="242"/>
    </row>
    <row r="599" spans="1:16" ht="20.100000000000001" customHeight="1" x14ac:dyDescent="0.15">
      <c r="A599" s="257">
        <f>IF(A598="",ROW()-2-COUNTBLANK($A$3:$A598),A598+1)</f>
        <v>597</v>
      </c>
      <c r="B599" s="258">
        <f>IF(A599="","",IF(B598="",ROW()-2-COUNTBLANK($B$3:$B598),B598+1))</f>
        <v>597</v>
      </c>
      <c r="C599" s="241"/>
      <c r="D599" s="241" t="str">
        <f>IF(C599="","",(COUNTIF($C$3:C599,C599)+100))</f>
        <v/>
      </c>
      <c r="E599" s="310" t="str">
        <f>IF(C599="","",INDEX('様式A-2'!$E$9:$E$4934,MATCH(C599,'様式A-2'!$B$9:$B$434,0)))</f>
        <v/>
      </c>
      <c r="F599" s="310"/>
      <c r="G599" s="241"/>
      <c r="H599" s="241"/>
      <c r="I599" s="241"/>
      <c r="J599" s="311"/>
      <c r="K599" s="241"/>
      <c r="L599" s="241"/>
      <c r="M599" s="241"/>
      <c r="N599" s="241"/>
      <c r="O599" s="241"/>
      <c r="P599" s="242"/>
    </row>
    <row r="600" spans="1:16" ht="20.100000000000001" customHeight="1" x14ac:dyDescent="0.15">
      <c r="A600" s="257">
        <f>IF(A599="",ROW()-2-COUNTBLANK($A$3:$A599),A599+1)</f>
        <v>598</v>
      </c>
      <c r="B600" s="258">
        <f>IF(A600="","",IF(B599="",ROW()-2-COUNTBLANK($B$3:$B599),B599+1))</f>
        <v>598</v>
      </c>
      <c r="C600" s="241"/>
      <c r="D600" s="241" t="str">
        <f>IF(C600="","",(COUNTIF($C$3:C600,C600)+100))</f>
        <v/>
      </c>
      <c r="E600" s="310" t="str">
        <f>IF(C600="","",INDEX('様式A-2'!$E$9:$E$4934,MATCH(C600,'様式A-2'!$B$9:$B$434,0)))</f>
        <v/>
      </c>
      <c r="F600" s="310"/>
      <c r="G600" s="241"/>
      <c r="H600" s="241"/>
      <c r="I600" s="241"/>
      <c r="J600" s="311"/>
      <c r="K600" s="241"/>
      <c r="L600" s="241"/>
      <c r="M600" s="241"/>
      <c r="N600" s="241"/>
      <c r="O600" s="241"/>
      <c r="P600" s="242"/>
    </row>
    <row r="601" spans="1:16" ht="20.100000000000001" customHeight="1" x14ac:dyDescent="0.15">
      <c r="A601" s="257">
        <f>IF(A600="",ROW()-2-COUNTBLANK($A$3:$A600),A600+1)</f>
        <v>599</v>
      </c>
      <c r="B601" s="258">
        <f>IF(A601="","",IF(B600="",ROW()-2-COUNTBLANK($B$3:$B600),B600+1))</f>
        <v>599</v>
      </c>
      <c r="C601" s="241"/>
      <c r="D601" s="241" t="str">
        <f>IF(C601="","",(COUNTIF($C$3:C601,C601)+100))</f>
        <v/>
      </c>
      <c r="E601" s="310" t="str">
        <f>IF(C601="","",INDEX('様式A-2'!$E$9:$E$4934,MATCH(C601,'様式A-2'!$B$9:$B$434,0)))</f>
        <v/>
      </c>
      <c r="F601" s="310"/>
      <c r="G601" s="241"/>
      <c r="H601" s="241"/>
      <c r="I601" s="241"/>
      <c r="J601" s="311"/>
      <c r="K601" s="241"/>
      <c r="L601" s="241"/>
      <c r="M601" s="241"/>
      <c r="N601" s="241"/>
      <c r="O601" s="241"/>
      <c r="P601" s="242"/>
    </row>
    <row r="602" spans="1:16" ht="20.100000000000001" customHeight="1" x14ac:dyDescent="0.15">
      <c r="A602" s="257">
        <f>IF(A601="",ROW()-2-COUNTBLANK($A$3:$A601),A601+1)</f>
        <v>600</v>
      </c>
      <c r="B602" s="258">
        <f>IF(A602="","",IF(B601="",ROW()-2-COUNTBLANK($B$3:$B601),B601+1))</f>
        <v>600</v>
      </c>
      <c r="C602" s="241"/>
      <c r="D602" s="241" t="str">
        <f>IF(C602="","",(COUNTIF($C$3:C602,C602)+100))</f>
        <v/>
      </c>
      <c r="E602" s="310" t="str">
        <f>IF(C602="","",INDEX('様式A-2'!$E$9:$E$4934,MATCH(C602,'様式A-2'!$B$9:$B$434,0)))</f>
        <v/>
      </c>
      <c r="F602" s="310"/>
      <c r="G602" s="241"/>
      <c r="H602" s="241"/>
      <c r="I602" s="241"/>
      <c r="J602" s="311"/>
      <c r="K602" s="241"/>
      <c r="L602" s="241"/>
      <c r="M602" s="241"/>
      <c r="N602" s="241"/>
      <c r="O602" s="241"/>
      <c r="P602" s="242"/>
    </row>
    <row r="603" spans="1:16" ht="20.100000000000001" customHeight="1" x14ac:dyDescent="0.15">
      <c r="A603" s="257">
        <f>IF(A602="",ROW()-2-COUNTBLANK($A$3:$A602),A602+1)</f>
        <v>601</v>
      </c>
      <c r="B603" s="258">
        <f>IF(A603="","",IF(B602="",ROW()-2-COUNTBLANK($B$3:$B602),B602+1))</f>
        <v>601</v>
      </c>
      <c r="C603" s="241"/>
      <c r="D603" s="241" t="str">
        <f>IF(C603="","",(COUNTIF($C$3:C603,C603)+100))</f>
        <v/>
      </c>
      <c r="E603" s="310" t="str">
        <f>IF(C603="","",INDEX('様式A-2'!$E$9:$E$4934,MATCH(C603,'様式A-2'!$B$9:$B$434,0)))</f>
        <v/>
      </c>
      <c r="F603" s="310"/>
      <c r="G603" s="241"/>
      <c r="H603" s="241"/>
      <c r="I603" s="241"/>
      <c r="J603" s="311"/>
      <c r="K603" s="241"/>
      <c r="L603" s="241"/>
      <c r="M603" s="241"/>
      <c r="N603" s="241"/>
      <c r="O603" s="241"/>
      <c r="P603" s="242"/>
    </row>
    <row r="604" spans="1:16" ht="20.100000000000001" customHeight="1" x14ac:dyDescent="0.15">
      <c r="A604" s="257">
        <f>IF(A603="",ROW()-2-COUNTBLANK($A$3:$A603),A603+1)</f>
        <v>602</v>
      </c>
      <c r="B604" s="258">
        <f>IF(A604="","",IF(B603="",ROW()-2-COUNTBLANK($B$3:$B603),B603+1))</f>
        <v>602</v>
      </c>
      <c r="C604" s="241"/>
      <c r="D604" s="241" t="str">
        <f>IF(C604="","",(COUNTIF($C$3:C604,C604)+100))</f>
        <v/>
      </c>
      <c r="E604" s="310" t="str">
        <f>IF(C604="","",INDEX('様式A-2'!$E$9:$E$4934,MATCH(C604,'様式A-2'!$B$9:$B$434,0)))</f>
        <v/>
      </c>
      <c r="F604" s="310"/>
      <c r="G604" s="241"/>
      <c r="H604" s="241"/>
      <c r="I604" s="241"/>
      <c r="J604" s="311"/>
      <c r="K604" s="241"/>
      <c r="L604" s="241"/>
      <c r="M604" s="241"/>
      <c r="N604" s="241"/>
      <c r="O604" s="241"/>
      <c r="P604" s="242"/>
    </row>
    <row r="605" spans="1:16" ht="20.100000000000001" customHeight="1" x14ac:dyDescent="0.15">
      <c r="A605" s="257">
        <f>IF(A604="",ROW()-2-COUNTBLANK($A$3:$A604),A604+1)</f>
        <v>603</v>
      </c>
      <c r="B605" s="258">
        <f>IF(A605="","",IF(B604="",ROW()-2-COUNTBLANK($B$3:$B604),B604+1))</f>
        <v>603</v>
      </c>
      <c r="C605" s="241"/>
      <c r="D605" s="241" t="str">
        <f>IF(C605="","",(COUNTIF($C$3:C605,C605)+100))</f>
        <v/>
      </c>
      <c r="E605" s="310" t="str">
        <f>IF(C605="","",INDEX('様式A-2'!$E$9:$E$4934,MATCH(C605,'様式A-2'!$B$9:$B$434,0)))</f>
        <v/>
      </c>
      <c r="F605" s="310"/>
      <c r="G605" s="241"/>
      <c r="H605" s="241"/>
      <c r="I605" s="241"/>
      <c r="J605" s="311"/>
      <c r="K605" s="241"/>
      <c r="L605" s="241"/>
      <c r="M605" s="241"/>
      <c r="N605" s="241"/>
      <c r="O605" s="241"/>
      <c r="P605" s="242"/>
    </row>
    <row r="606" spans="1:16" ht="20.100000000000001" customHeight="1" x14ac:dyDescent="0.15">
      <c r="A606" s="257">
        <f>IF(A605="",ROW()-2-COUNTBLANK($A$3:$A605),A605+1)</f>
        <v>604</v>
      </c>
      <c r="B606" s="258">
        <f>IF(A606="","",IF(B605="",ROW()-2-COUNTBLANK($B$3:$B605),B605+1))</f>
        <v>604</v>
      </c>
      <c r="C606" s="241"/>
      <c r="D606" s="241" t="str">
        <f>IF(C606="","",(COUNTIF($C$3:C606,C606)+100))</f>
        <v/>
      </c>
      <c r="E606" s="310" t="str">
        <f>IF(C606="","",INDEX('様式A-2'!$E$9:$E$4934,MATCH(C606,'様式A-2'!$B$9:$B$434,0)))</f>
        <v/>
      </c>
      <c r="F606" s="310"/>
      <c r="G606" s="241"/>
      <c r="H606" s="241"/>
      <c r="I606" s="241"/>
      <c r="J606" s="311"/>
      <c r="K606" s="241"/>
      <c r="L606" s="241"/>
      <c r="M606" s="241"/>
      <c r="N606" s="241"/>
      <c r="O606" s="241"/>
      <c r="P606" s="242"/>
    </row>
    <row r="607" spans="1:16" ht="20.100000000000001" customHeight="1" x14ac:dyDescent="0.15">
      <c r="A607" s="257">
        <f>IF(A606="",ROW()-2-COUNTBLANK($A$3:$A606),A606+1)</f>
        <v>605</v>
      </c>
      <c r="B607" s="258">
        <f>IF(A607="","",IF(B606="",ROW()-2-COUNTBLANK($B$3:$B606),B606+1))</f>
        <v>605</v>
      </c>
      <c r="C607" s="241"/>
      <c r="D607" s="241" t="str">
        <f>IF(C607="","",(COUNTIF($C$3:C607,C607)+100))</f>
        <v/>
      </c>
      <c r="E607" s="310" t="str">
        <f>IF(C607="","",INDEX('様式A-2'!$E$9:$E$4934,MATCH(C607,'様式A-2'!$B$9:$B$434,0)))</f>
        <v/>
      </c>
      <c r="F607" s="310"/>
      <c r="G607" s="241"/>
      <c r="H607" s="241"/>
      <c r="I607" s="241"/>
      <c r="J607" s="311"/>
      <c r="K607" s="241"/>
      <c r="L607" s="241"/>
      <c r="M607" s="241"/>
      <c r="N607" s="241"/>
      <c r="O607" s="241"/>
      <c r="P607" s="242"/>
    </row>
    <row r="608" spans="1:16" ht="20.100000000000001" customHeight="1" x14ac:dyDescent="0.15">
      <c r="A608" s="257">
        <f>IF(A607="",ROW()-2-COUNTBLANK($A$3:$A607),A607+1)</f>
        <v>606</v>
      </c>
      <c r="B608" s="258">
        <f>IF(A608="","",IF(B607="",ROW()-2-COUNTBLANK($B$3:$B607),B607+1))</f>
        <v>606</v>
      </c>
      <c r="C608" s="241"/>
      <c r="D608" s="241" t="str">
        <f>IF(C608="","",(COUNTIF($C$3:C608,C608)+100))</f>
        <v/>
      </c>
      <c r="E608" s="310" t="str">
        <f>IF(C608="","",INDEX('様式A-2'!$E$9:$E$4934,MATCH(C608,'様式A-2'!$B$9:$B$434,0)))</f>
        <v/>
      </c>
      <c r="F608" s="310"/>
      <c r="G608" s="241"/>
      <c r="H608" s="241"/>
      <c r="I608" s="241"/>
      <c r="J608" s="311"/>
      <c r="K608" s="241"/>
      <c r="L608" s="241"/>
      <c r="M608" s="241"/>
      <c r="N608" s="241"/>
      <c r="O608" s="241"/>
      <c r="P608" s="242"/>
    </row>
    <row r="609" spans="1:16" ht="20.100000000000001" customHeight="1" x14ac:dyDescent="0.15">
      <c r="A609" s="257">
        <f>IF(A608="",ROW()-2-COUNTBLANK($A$3:$A608),A608+1)</f>
        <v>607</v>
      </c>
      <c r="B609" s="258">
        <f>IF(A609="","",IF(B608="",ROW()-2-COUNTBLANK($B$3:$B608),B608+1))</f>
        <v>607</v>
      </c>
      <c r="C609" s="241"/>
      <c r="D609" s="241" t="str">
        <f>IF(C609="","",(COUNTIF($C$3:C609,C609)+100))</f>
        <v/>
      </c>
      <c r="E609" s="310" t="str">
        <f>IF(C609="","",INDEX('様式A-2'!$E$9:$E$4934,MATCH(C609,'様式A-2'!$B$9:$B$434,0)))</f>
        <v/>
      </c>
      <c r="F609" s="310"/>
      <c r="G609" s="241"/>
      <c r="H609" s="241"/>
      <c r="I609" s="241"/>
      <c r="J609" s="311"/>
      <c r="K609" s="241"/>
      <c r="L609" s="241"/>
      <c r="M609" s="241"/>
      <c r="N609" s="241"/>
      <c r="O609" s="241"/>
      <c r="P609" s="242"/>
    </row>
    <row r="610" spans="1:16" ht="20.100000000000001" customHeight="1" x14ac:dyDescent="0.15">
      <c r="A610" s="257">
        <f>IF(A609="",ROW()-2-COUNTBLANK($A$3:$A609),A609+1)</f>
        <v>608</v>
      </c>
      <c r="B610" s="258">
        <f>IF(A610="","",IF(B609="",ROW()-2-COUNTBLANK($B$3:$B609),B609+1))</f>
        <v>608</v>
      </c>
      <c r="C610" s="241"/>
      <c r="D610" s="241" t="str">
        <f>IF(C610="","",(COUNTIF($C$3:C610,C610)+100))</f>
        <v/>
      </c>
      <c r="E610" s="310" t="str">
        <f>IF(C610="","",INDEX('様式A-2'!$E$9:$E$4934,MATCH(C610,'様式A-2'!$B$9:$B$434,0)))</f>
        <v/>
      </c>
      <c r="F610" s="310"/>
      <c r="G610" s="241"/>
      <c r="H610" s="241"/>
      <c r="I610" s="241"/>
      <c r="J610" s="311"/>
      <c r="K610" s="241"/>
      <c r="L610" s="241"/>
      <c r="M610" s="241"/>
      <c r="N610" s="241"/>
      <c r="O610" s="241"/>
      <c r="P610" s="242"/>
    </row>
    <row r="611" spans="1:16" ht="20.100000000000001" customHeight="1" x14ac:dyDescent="0.15">
      <c r="A611" s="257">
        <f>IF(A610="",ROW()-2-COUNTBLANK($A$3:$A610),A610+1)</f>
        <v>609</v>
      </c>
      <c r="B611" s="258">
        <f>IF(A611="","",IF(B610="",ROW()-2-COUNTBLANK($B$3:$B610),B610+1))</f>
        <v>609</v>
      </c>
      <c r="C611" s="241"/>
      <c r="D611" s="241" t="str">
        <f>IF(C611="","",(COUNTIF($C$3:C611,C611)+100))</f>
        <v/>
      </c>
      <c r="E611" s="310" t="str">
        <f>IF(C611="","",INDEX('様式A-2'!$E$9:$E$4934,MATCH(C611,'様式A-2'!$B$9:$B$434,0)))</f>
        <v/>
      </c>
      <c r="F611" s="310"/>
      <c r="G611" s="241"/>
      <c r="H611" s="241"/>
      <c r="I611" s="241"/>
      <c r="J611" s="311"/>
      <c r="K611" s="241"/>
      <c r="L611" s="241"/>
      <c r="M611" s="241"/>
      <c r="N611" s="241"/>
      <c r="O611" s="241"/>
      <c r="P611" s="242"/>
    </row>
    <row r="612" spans="1:16" ht="20.100000000000001" customHeight="1" x14ac:dyDescent="0.15">
      <c r="A612" s="257">
        <f>IF(A611="",ROW()-2-COUNTBLANK($A$3:$A611),A611+1)</f>
        <v>610</v>
      </c>
      <c r="B612" s="258">
        <f>IF(A612="","",IF(B611="",ROW()-2-COUNTBLANK($B$3:$B611),B611+1))</f>
        <v>610</v>
      </c>
      <c r="C612" s="241"/>
      <c r="D612" s="241" t="str">
        <f>IF(C612="","",(COUNTIF($C$3:C612,C612)+100))</f>
        <v/>
      </c>
      <c r="E612" s="310" t="str">
        <f>IF(C612="","",INDEX('様式A-2'!$E$9:$E$4934,MATCH(C612,'様式A-2'!$B$9:$B$434,0)))</f>
        <v/>
      </c>
      <c r="F612" s="310"/>
      <c r="G612" s="241"/>
      <c r="H612" s="241"/>
      <c r="I612" s="241"/>
      <c r="J612" s="311"/>
      <c r="K612" s="241"/>
      <c r="L612" s="241"/>
      <c r="M612" s="241"/>
      <c r="N612" s="241"/>
      <c r="O612" s="241"/>
      <c r="P612" s="242"/>
    </row>
    <row r="613" spans="1:16" ht="20.100000000000001" customHeight="1" x14ac:dyDescent="0.15">
      <c r="A613" s="257">
        <f>IF(A612="",ROW()-2-COUNTBLANK($A$3:$A612),A612+1)</f>
        <v>611</v>
      </c>
      <c r="B613" s="258">
        <f>IF(A613="","",IF(B612="",ROW()-2-COUNTBLANK($B$3:$B612),B612+1))</f>
        <v>611</v>
      </c>
      <c r="C613" s="241"/>
      <c r="D613" s="241" t="str">
        <f>IF(C613="","",(COUNTIF($C$3:C613,C613)+100))</f>
        <v/>
      </c>
      <c r="E613" s="310" t="str">
        <f>IF(C613="","",INDEX('様式A-2'!$E$9:$E$4934,MATCH(C613,'様式A-2'!$B$9:$B$434,0)))</f>
        <v/>
      </c>
      <c r="F613" s="310"/>
      <c r="G613" s="241"/>
      <c r="H613" s="241"/>
      <c r="I613" s="241"/>
      <c r="J613" s="311"/>
      <c r="K613" s="241"/>
      <c r="L613" s="241"/>
      <c r="M613" s="241"/>
      <c r="N613" s="241"/>
      <c r="O613" s="241"/>
      <c r="P613" s="242"/>
    </row>
    <row r="614" spans="1:16" ht="20.100000000000001" customHeight="1" x14ac:dyDescent="0.15">
      <c r="A614" s="257">
        <f>IF(A613="",ROW()-2-COUNTBLANK($A$3:$A613),A613+1)</f>
        <v>612</v>
      </c>
      <c r="B614" s="258">
        <f>IF(A614="","",IF(B613="",ROW()-2-COUNTBLANK($B$3:$B613),B613+1))</f>
        <v>612</v>
      </c>
      <c r="C614" s="241"/>
      <c r="D614" s="241" t="str">
        <f>IF(C614="","",(COUNTIF($C$3:C614,C614)+100))</f>
        <v/>
      </c>
      <c r="E614" s="310" t="str">
        <f>IF(C614="","",INDEX('様式A-2'!$E$9:$E$4934,MATCH(C614,'様式A-2'!$B$9:$B$434,0)))</f>
        <v/>
      </c>
      <c r="F614" s="310"/>
      <c r="G614" s="241"/>
      <c r="H614" s="241"/>
      <c r="I614" s="241"/>
      <c r="J614" s="311"/>
      <c r="K614" s="241"/>
      <c r="L614" s="241"/>
      <c r="M614" s="241"/>
      <c r="N614" s="241"/>
      <c r="O614" s="241"/>
      <c r="P614" s="242"/>
    </row>
    <row r="615" spans="1:16" ht="20.100000000000001" customHeight="1" x14ac:dyDescent="0.15">
      <c r="A615" s="257">
        <f>IF(A614="",ROW()-2-COUNTBLANK($A$3:$A614),A614+1)</f>
        <v>613</v>
      </c>
      <c r="B615" s="258">
        <f>IF(A615="","",IF(B614="",ROW()-2-COUNTBLANK($B$3:$B614),B614+1))</f>
        <v>613</v>
      </c>
      <c r="C615" s="241"/>
      <c r="D615" s="241" t="str">
        <f>IF(C615="","",(COUNTIF($C$3:C615,C615)+100))</f>
        <v/>
      </c>
      <c r="E615" s="310" t="str">
        <f>IF(C615="","",INDEX('様式A-2'!$E$9:$E$4934,MATCH(C615,'様式A-2'!$B$9:$B$434,0)))</f>
        <v/>
      </c>
      <c r="F615" s="310"/>
      <c r="G615" s="241"/>
      <c r="H615" s="241"/>
      <c r="I615" s="241"/>
      <c r="J615" s="311"/>
      <c r="K615" s="241"/>
      <c r="L615" s="241"/>
      <c r="M615" s="241"/>
      <c r="N615" s="241"/>
      <c r="O615" s="241"/>
      <c r="P615" s="242"/>
    </row>
    <row r="616" spans="1:16" ht="20.100000000000001" customHeight="1" x14ac:dyDescent="0.15">
      <c r="A616" s="257">
        <f>IF(A615="",ROW()-2-COUNTBLANK($A$3:$A615),A615+1)</f>
        <v>614</v>
      </c>
      <c r="B616" s="258">
        <f>IF(A616="","",IF(B615="",ROW()-2-COUNTBLANK($B$3:$B615),B615+1))</f>
        <v>614</v>
      </c>
      <c r="C616" s="241"/>
      <c r="D616" s="241" t="str">
        <f>IF(C616="","",(COUNTIF($C$3:C616,C616)+100))</f>
        <v/>
      </c>
      <c r="E616" s="310" t="str">
        <f>IF(C616="","",INDEX('様式A-2'!$E$9:$E$4934,MATCH(C616,'様式A-2'!$B$9:$B$434,0)))</f>
        <v/>
      </c>
      <c r="F616" s="310"/>
      <c r="G616" s="241"/>
      <c r="H616" s="241"/>
      <c r="I616" s="241"/>
      <c r="J616" s="311"/>
      <c r="K616" s="241"/>
      <c r="L616" s="241"/>
      <c r="M616" s="241"/>
      <c r="N616" s="241"/>
      <c r="O616" s="241"/>
      <c r="P616" s="242"/>
    </row>
    <row r="617" spans="1:16" ht="20.100000000000001" customHeight="1" x14ac:dyDescent="0.15">
      <c r="A617" s="257">
        <f>IF(A616="",ROW()-2-COUNTBLANK($A$3:$A616),A616+1)</f>
        <v>615</v>
      </c>
      <c r="B617" s="258">
        <f>IF(A617="","",IF(B616="",ROW()-2-COUNTBLANK($B$3:$B616),B616+1))</f>
        <v>615</v>
      </c>
      <c r="C617" s="241"/>
      <c r="D617" s="241" t="str">
        <f>IF(C617="","",(COUNTIF($C$3:C617,C617)+100))</f>
        <v/>
      </c>
      <c r="E617" s="310" t="str">
        <f>IF(C617="","",INDEX('様式A-2'!$E$9:$E$4934,MATCH(C617,'様式A-2'!$B$9:$B$434,0)))</f>
        <v/>
      </c>
      <c r="F617" s="310"/>
      <c r="G617" s="241"/>
      <c r="H617" s="241"/>
      <c r="I617" s="241"/>
      <c r="J617" s="311"/>
      <c r="K617" s="241"/>
      <c r="L617" s="241"/>
      <c r="M617" s="241"/>
      <c r="N617" s="241"/>
      <c r="O617" s="241"/>
      <c r="P617" s="242"/>
    </row>
    <row r="618" spans="1:16" ht="20.100000000000001" customHeight="1" x14ac:dyDescent="0.15">
      <c r="A618" s="257">
        <f>IF(A617="",ROW()-2-COUNTBLANK($A$3:$A617),A617+1)</f>
        <v>616</v>
      </c>
      <c r="B618" s="258">
        <f>IF(A618="","",IF(B617="",ROW()-2-COUNTBLANK($B$3:$B617),B617+1))</f>
        <v>616</v>
      </c>
      <c r="C618" s="241"/>
      <c r="D618" s="241" t="str">
        <f>IF(C618="","",(COUNTIF($C$3:C618,C618)+100))</f>
        <v/>
      </c>
      <c r="E618" s="310" t="str">
        <f>IF(C618="","",INDEX('様式A-2'!$E$9:$E$4934,MATCH(C618,'様式A-2'!$B$9:$B$434,0)))</f>
        <v/>
      </c>
      <c r="F618" s="310"/>
      <c r="G618" s="241"/>
      <c r="H618" s="241"/>
      <c r="I618" s="241"/>
      <c r="J618" s="311"/>
      <c r="K618" s="241"/>
      <c r="L618" s="241"/>
      <c r="M618" s="241"/>
      <c r="N618" s="241"/>
      <c r="O618" s="241"/>
      <c r="P618" s="242"/>
    </row>
    <row r="619" spans="1:16" ht="20.100000000000001" customHeight="1" x14ac:dyDescent="0.15">
      <c r="A619" s="257">
        <f>IF(A618="",ROW()-2-COUNTBLANK($A$3:$A618),A618+1)</f>
        <v>617</v>
      </c>
      <c r="B619" s="258">
        <f>IF(A619="","",IF(B618="",ROW()-2-COUNTBLANK($B$3:$B618),B618+1))</f>
        <v>617</v>
      </c>
      <c r="C619" s="241"/>
      <c r="D619" s="241" t="str">
        <f>IF(C619="","",(COUNTIF($C$3:C619,C619)+100))</f>
        <v/>
      </c>
      <c r="E619" s="310" t="str">
        <f>IF(C619="","",INDEX('様式A-2'!$E$9:$E$4934,MATCH(C619,'様式A-2'!$B$9:$B$434,0)))</f>
        <v/>
      </c>
      <c r="F619" s="310"/>
      <c r="G619" s="241"/>
      <c r="H619" s="241"/>
      <c r="I619" s="241"/>
      <c r="J619" s="311"/>
      <c r="K619" s="241"/>
      <c r="L619" s="241"/>
      <c r="M619" s="241"/>
      <c r="N619" s="241"/>
      <c r="O619" s="241"/>
      <c r="P619" s="242"/>
    </row>
    <row r="620" spans="1:16" ht="20.100000000000001" customHeight="1" x14ac:dyDescent="0.15">
      <c r="A620" s="257">
        <f>IF(A619="",ROW()-2-COUNTBLANK($A$3:$A619),A619+1)</f>
        <v>618</v>
      </c>
      <c r="B620" s="258">
        <f>IF(A620="","",IF(B619="",ROW()-2-COUNTBLANK($B$3:$B619),B619+1))</f>
        <v>618</v>
      </c>
      <c r="C620" s="241"/>
      <c r="D620" s="241" t="str">
        <f>IF(C620="","",(COUNTIF($C$3:C620,C620)+100))</f>
        <v/>
      </c>
      <c r="E620" s="310" t="str">
        <f>IF(C620="","",INDEX('様式A-2'!$E$9:$E$4934,MATCH(C620,'様式A-2'!$B$9:$B$434,0)))</f>
        <v/>
      </c>
      <c r="F620" s="310"/>
      <c r="G620" s="241"/>
      <c r="H620" s="241"/>
      <c r="I620" s="241"/>
      <c r="J620" s="311"/>
      <c r="K620" s="241"/>
      <c r="L620" s="241"/>
      <c r="M620" s="241"/>
      <c r="N620" s="241"/>
      <c r="O620" s="241"/>
      <c r="P620" s="242"/>
    </row>
    <row r="621" spans="1:16" ht="20.100000000000001" customHeight="1" x14ac:dyDescent="0.15">
      <c r="A621" s="257">
        <f>IF(A620="",ROW()-2-COUNTBLANK($A$3:$A620),A620+1)</f>
        <v>619</v>
      </c>
      <c r="B621" s="258">
        <f>IF(A621="","",IF(B620="",ROW()-2-COUNTBLANK($B$3:$B620),B620+1))</f>
        <v>619</v>
      </c>
      <c r="C621" s="241"/>
      <c r="D621" s="241" t="str">
        <f>IF(C621="","",(COUNTIF($C$3:C621,C621)+100))</f>
        <v/>
      </c>
      <c r="E621" s="310" t="str">
        <f>IF(C621="","",INDEX('様式A-2'!$E$9:$E$4934,MATCH(C621,'様式A-2'!$B$9:$B$434,0)))</f>
        <v/>
      </c>
      <c r="F621" s="310"/>
      <c r="G621" s="241"/>
      <c r="H621" s="241"/>
      <c r="I621" s="241"/>
      <c r="J621" s="311"/>
      <c r="K621" s="241"/>
      <c r="L621" s="241"/>
      <c r="M621" s="241"/>
      <c r="N621" s="241"/>
      <c r="O621" s="241"/>
      <c r="P621" s="242"/>
    </row>
    <row r="622" spans="1:16" ht="20.100000000000001" customHeight="1" x14ac:dyDescent="0.15">
      <c r="A622" s="257">
        <f>IF(A621="",ROW()-2-COUNTBLANK($A$3:$A621),A621+1)</f>
        <v>620</v>
      </c>
      <c r="B622" s="258">
        <f>IF(A622="","",IF(B621="",ROW()-2-COUNTBLANK($B$3:$B621),B621+1))</f>
        <v>620</v>
      </c>
      <c r="C622" s="241"/>
      <c r="D622" s="241" t="str">
        <f>IF(C622="","",(COUNTIF($C$3:C622,C622)+100))</f>
        <v/>
      </c>
      <c r="E622" s="310" t="str">
        <f>IF(C622="","",INDEX('様式A-2'!$E$9:$E$4934,MATCH(C622,'様式A-2'!$B$9:$B$434,0)))</f>
        <v/>
      </c>
      <c r="F622" s="310"/>
      <c r="G622" s="241"/>
      <c r="H622" s="241"/>
      <c r="I622" s="241"/>
      <c r="J622" s="311"/>
      <c r="K622" s="241"/>
      <c r="L622" s="241"/>
      <c r="M622" s="241"/>
      <c r="N622" s="241"/>
      <c r="O622" s="241"/>
      <c r="P622" s="242"/>
    </row>
    <row r="623" spans="1:16" ht="20.100000000000001" customHeight="1" x14ac:dyDescent="0.15">
      <c r="A623" s="257">
        <f>IF(A622="",ROW()-2-COUNTBLANK($A$3:$A622),A622+1)</f>
        <v>621</v>
      </c>
      <c r="B623" s="258">
        <f>IF(A623="","",IF(B622="",ROW()-2-COUNTBLANK($B$3:$B622),B622+1))</f>
        <v>621</v>
      </c>
      <c r="C623" s="241"/>
      <c r="D623" s="241" t="str">
        <f>IF(C623="","",(COUNTIF($C$3:C623,C623)+100))</f>
        <v/>
      </c>
      <c r="E623" s="310" t="str">
        <f>IF(C623="","",INDEX('様式A-2'!$E$9:$E$4934,MATCH(C623,'様式A-2'!$B$9:$B$434,0)))</f>
        <v/>
      </c>
      <c r="F623" s="310"/>
      <c r="G623" s="241"/>
      <c r="H623" s="241"/>
      <c r="I623" s="241"/>
      <c r="J623" s="311"/>
      <c r="K623" s="241"/>
      <c r="L623" s="241"/>
      <c r="M623" s="241"/>
      <c r="N623" s="241"/>
      <c r="O623" s="241"/>
      <c r="P623" s="242"/>
    </row>
    <row r="624" spans="1:16" ht="20.100000000000001" customHeight="1" x14ac:dyDescent="0.15">
      <c r="A624" s="257">
        <f>IF(A623="",ROW()-2-COUNTBLANK($A$3:$A623),A623+1)</f>
        <v>622</v>
      </c>
      <c r="B624" s="258">
        <f>IF(A624="","",IF(B623="",ROW()-2-COUNTBLANK($B$3:$B623),B623+1))</f>
        <v>622</v>
      </c>
      <c r="C624" s="241"/>
      <c r="D624" s="241" t="str">
        <f>IF(C624="","",(COUNTIF($C$3:C624,C624)+100))</f>
        <v/>
      </c>
      <c r="E624" s="310" t="str">
        <f>IF(C624="","",INDEX('様式A-2'!$E$9:$E$4934,MATCH(C624,'様式A-2'!$B$9:$B$434,0)))</f>
        <v/>
      </c>
      <c r="F624" s="310"/>
      <c r="G624" s="241"/>
      <c r="H624" s="241"/>
      <c r="I624" s="241"/>
      <c r="J624" s="311"/>
      <c r="K624" s="241"/>
      <c r="L624" s="241"/>
      <c r="M624" s="241"/>
      <c r="N624" s="241"/>
      <c r="O624" s="241"/>
      <c r="P624" s="242"/>
    </row>
    <row r="625" spans="1:16" ht="20.100000000000001" customHeight="1" x14ac:dyDescent="0.15">
      <c r="A625" s="257">
        <f>IF(A624="",ROW()-2-COUNTBLANK($A$3:$A624),A624+1)</f>
        <v>623</v>
      </c>
      <c r="B625" s="258">
        <f>IF(A625="","",IF(B624="",ROW()-2-COUNTBLANK($B$3:$B624),B624+1))</f>
        <v>623</v>
      </c>
      <c r="C625" s="241"/>
      <c r="D625" s="241" t="str">
        <f>IF(C625="","",(COUNTIF($C$3:C625,C625)+100))</f>
        <v/>
      </c>
      <c r="E625" s="310" t="str">
        <f>IF(C625="","",INDEX('様式A-2'!$E$9:$E$4934,MATCH(C625,'様式A-2'!$B$9:$B$434,0)))</f>
        <v/>
      </c>
      <c r="F625" s="310"/>
      <c r="G625" s="241"/>
      <c r="H625" s="241"/>
      <c r="I625" s="241"/>
      <c r="J625" s="311"/>
      <c r="K625" s="241"/>
      <c r="L625" s="241"/>
      <c r="M625" s="241"/>
      <c r="N625" s="241"/>
      <c r="O625" s="241"/>
      <c r="P625" s="242"/>
    </row>
    <row r="626" spans="1:16" ht="20.100000000000001" customHeight="1" x14ac:dyDescent="0.15">
      <c r="A626" s="257">
        <f>IF(A625="",ROW()-2-COUNTBLANK($A$3:$A625),A625+1)</f>
        <v>624</v>
      </c>
      <c r="B626" s="258">
        <f>IF(A626="","",IF(B625="",ROW()-2-COUNTBLANK($B$3:$B625),B625+1))</f>
        <v>624</v>
      </c>
      <c r="C626" s="241"/>
      <c r="D626" s="241" t="str">
        <f>IF(C626="","",(COUNTIF($C$3:C626,C626)+100))</f>
        <v/>
      </c>
      <c r="E626" s="310" t="str">
        <f>IF(C626="","",INDEX('様式A-2'!$E$9:$E$4934,MATCH(C626,'様式A-2'!$B$9:$B$434,0)))</f>
        <v/>
      </c>
      <c r="F626" s="310"/>
      <c r="G626" s="241"/>
      <c r="H626" s="241"/>
      <c r="I626" s="241"/>
      <c r="J626" s="311"/>
      <c r="K626" s="241"/>
      <c r="L626" s="241"/>
      <c r="M626" s="241"/>
      <c r="N626" s="241"/>
      <c r="O626" s="241"/>
      <c r="P626" s="242"/>
    </row>
    <row r="627" spans="1:16" ht="20.100000000000001" customHeight="1" x14ac:dyDescent="0.15">
      <c r="A627" s="257">
        <f>IF(A626="",ROW()-2-COUNTBLANK($A$3:$A626),A626+1)</f>
        <v>625</v>
      </c>
      <c r="B627" s="258">
        <f>IF(A627="","",IF(B626="",ROW()-2-COUNTBLANK($B$3:$B626),B626+1))</f>
        <v>625</v>
      </c>
      <c r="C627" s="241"/>
      <c r="D627" s="241" t="str">
        <f>IF(C627="","",(COUNTIF($C$3:C627,C627)+100))</f>
        <v/>
      </c>
      <c r="E627" s="310" t="str">
        <f>IF(C627="","",INDEX('様式A-2'!$E$9:$E$4934,MATCH(C627,'様式A-2'!$B$9:$B$434,0)))</f>
        <v/>
      </c>
      <c r="F627" s="310"/>
      <c r="G627" s="241"/>
      <c r="H627" s="241"/>
      <c r="I627" s="241"/>
      <c r="J627" s="311"/>
      <c r="K627" s="241"/>
      <c r="L627" s="241"/>
      <c r="M627" s="241"/>
      <c r="N627" s="241"/>
      <c r="O627" s="241"/>
      <c r="P627" s="242"/>
    </row>
    <row r="628" spans="1:16" ht="20.100000000000001" customHeight="1" x14ac:dyDescent="0.15">
      <c r="A628" s="257">
        <f>IF(A627="",ROW()-2-COUNTBLANK($A$3:$A627),A627+1)</f>
        <v>626</v>
      </c>
      <c r="B628" s="258">
        <f>IF(A628="","",IF(B627="",ROW()-2-COUNTBLANK($B$3:$B627),B627+1))</f>
        <v>626</v>
      </c>
      <c r="C628" s="241"/>
      <c r="D628" s="241" t="str">
        <f>IF(C628="","",(COUNTIF($C$3:C628,C628)+100))</f>
        <v/>
      </c>
      <c r="E628" s="310" t="str">
        <f>IF(C628="","",INDEX('様式A-2'!$E$9:$E$4934,MATCH(C628,'様式A-2'!$B$9:$B$434,0)))</f>
        <v/>
      </c>
      <c r="F628" s="310"/>
      <c r="G628" s="241"/>
      <c r="H628" s="241"/>
      <c r="I628" s="241"/>
      <c r="J628" s="311"/>
      <c r="K628" s="241"/>
      <c r="L628" s="241"/>
      <c r="M628" s="241"/>
      <c r="N628" s="241"/>
      <c r="O628" s="241"/>
      <c r="P628" s="242"/>
    </row>
    <row r="629" spans="1:16" ht="20.100000000000001" customHeight="1" x14ac:dyDescent="0.15">
      <c r="A629" s="257">
        <f>IF(A628="",ROW()-2-COUNTBLANK($A$3:$A628),A628+1)</f>
        <v>627</v>
      </c>
      <c r="B629" s="258">
        <f>IF(A629="","",IF(B628="",ROW()-2-COUNTBLANK($B$3:$B628),B628+1))</f>
        <v>627</v>
      </c>
      <c r="C629" s="241"/>
      <c r="D629" s="241" t="str">
        <f>IF(C629="","",(COUNTIF($C$3:C629,C629)+100))</f>
        <v/>
      </c>
      <c r="E629" s="310" t="str">
        <f>IF(C629="","",INDEX('様式A-2'!$E$9:$E$4934,MATCH(C629,'様式A-2'!$B$9:$B$434,0)))</f>
        <v/>
      </c>
      <c r="F629" s="310"/>
      <c r="G629" s="241"/>
      <c r="H629" s="241"/>
      <c r="I629" s="241"/>
      <c r="J629" s="311"/>
      <c r="K629" s="241"/>
      <c r="L629" s="241"/>
      <c r="M629" s="241"/>
      <c r="N629" s="241"/>
      <c r="O629" s="241"/>
      <c r="P629" s="242"/>
    </row>
    <row r="630" spans="1:16" ht="20.100000000000001" customHeight="1" x14ac:dyDescent="0.15">
      <c r="A630" s="257">
        <f>IF(A629="",ROW()-2-COUNTBLANK($A$3:$A629),A629+1)</f>
        <v>628</v>
      </c>
      <c r="B630" s="258">
        <f>IF(A630="","",IF(B629="",ROW()-2-COUNTBLANK($B$3:$B629),B629+1))</f>
        <v>628</v>
      </c>
      <c r="C630" s="241"/>
      <c r="D630" s="241" t="str">
        <f>IF(C630="","",(COUNTIF($C$3:C630,C630)+100))</f>
        <v/>
      </c>
      <c r="E630" s="310" t="str">
        <f>IF(C630="","",INDEX('様式A-2'!$E$9:$E$4934,MATCH(C630,'様式A-2'!$B$9:$B$434,0)))</f>
        <v/>
      </c>
      <c r="F630" s="310"/>
      <c r="G630" s="241"/>
      <c r="H630" s="241"/>
      <c r="I630" s="241"/>
      <c r="J630" s="311"/>
      <c r="K630" s="241"/>
      <c r="L630" s="241"/>
      <c r="M630" s="241"/>
      <c r="N630" s="241"/>
      <c r="O630" s="241"/>
      <c r="P630" s="242"/>
    </row>
    <row r="631" spans="1:16" ht="20.100000000000001" customHeight="1" x14ac:dyDescent="0.15">
      <c r="A631" s="257">
        <f>IF(A630="",ROW()-2-COUNTBLANK($A$3:$A630),A630+1)</f>
        <v>629</v>
      </c>
      <c r="B631" s="258">
        <f>IF(A631="","",IF(B630="",ROW()-2-COUNTBLANK($B$3:$B630),B630+1))</f>
        <v>629</v>
      </c>
      <c r="C631" s="241"/>
      <c r="D631" s="241" t="str">
        <f>IF(C631="","",(COUNTIF($C$3:C631,C631)+100))</f>
        <v/>
      </c>
      <c r="E631" s="310" t="str">
        <f>IF(C631="","",INDEX('様式A-2'!$E$9:$E$4934,MATCH(C631,'様式A-2'!$B$9:$B$434,0)))</f>
        <v/>
      </c>
      <c r="F631" s="310"/>
      <c r="G631" s="241"/>
      <c r="H631" s="241"/>
      <c r="I631" s="241"/>
      <c r="J631" s="311"/>
      <c r="K631" s="241"/>
      <c r="L631" s="241"/>
      <c r="M631" s="241"/>
      <c r="N631" s="241"/>
      <c r="O631" s="241"/>
      <c r="P631" s="242"/>
    </row>
    <row r="632" spans="1:16" ht="20.100000000000001" customHeight="1" x14ac:dyDescent="0.15">
      <c r="A632" s="257">
        <f>IF(A631="",ROW()-2-COUNTBLANK($A$3:$A631),A631+1)</f>
        <v>630</v>
      </c>
      <c r="B632" s="258">
        <f>IF(A632="","",IF(B631="",ROW()-2-COUNTBLANK($B$3:$B631),B631+1))</f>
        <v>630</v>
      </c>
      <c r="C632" s="241"/>
      <c r="D632" s="241" t="str">
        <f>IF(C632="","",(COUNTIF($C$3:C632,C632)+100))</f>
        <v/>
      </c>
      <c r="E632" s="310" t="str">
        <f>IF(C632="","",INDEX('様式A-2'!$E$9:$E$4934,MATCH(C632,'様式A-2'!$B$9:$B$434,0)))</f>
        <v/>
      </c>
      <c r="F632" s="310"/>
      <c r="G632" s="241"/>
      <c r="H632" s="241"/>
      <c r="I632" s="241"/>
      <c r="J632" s="311"/>
      <c r="K632" s="241"/>
      <c r="L632" s="241"/>
      <c r="M632" s="241"/>
      <c r="N632" s="241"/>
      <c r="O632" s="241"/>
      <c r="P632" s="242"/>
    </row>
    <row r="633" spans="1:16" ht="20.100000000000001" customHeight="1" x14ac:dyDescent="0.15">
      <c r="A633" s="257">
        <f>IF(A632="",ROW()-2-COUNTBLANK($A$3:$A632),A632+1)</f>
        <v>631</v>
      </c>
      <c r="B633" s="258">
        <f>IF(A633="","",IF(B632="",ROW()-2-COUNTBLANK($B$3:$B632),B632+1))</f>
        <v>631</v>
      </c>
      <c r="C633" s="241"/>
      <c r="D633" s="241" t="str">
        <f>IF(C633="","",(COUNTIF($C$3:C633,C633)+100))</f>
        <v/>
      </c>
      <c r="E633" s="310" t="str">
        <f>IF(C633="","",INDEX('様式A-2'!$E$9:$E$4934,MATCH(C633,'様式A-2'!$B$9:$B$434,0)))</f>
        <v/>
      </c>
      <c r="F633" s="310"/>
      <c r="G633" s="241"/>
      <c r="H633" s="241"/>
      <c r="I633" s="241"/>
      <c r="J633" s="311"/>
      <c r="K633" s="241"/>
      <c r="L633" s="241"/>
      <c r="M633" s="241"/>
      <c r="N633" s="241"/>
      <c r="O633" s="241"/>
      <c r="P633" s="242"/>
    </row>
    <row r="634" spans="1:16" ht="20.100000000000001" customHeight="1" x14ac:dyDescent="0.15">
      <c r="A634" s="257">
        <f>IF(A633="",ROW()-2-COUNTBLANK($A$3:$A633),A633+1)</f>
        <v>632</v>
      </c>
      <c r="B634" s="258">
        <f>IF(A634="","",IF(B633="",ROW()-2-COUNTBLANK($B$3:$B633),B633+1))</f>
        <v>632</v>
      </c>
      <c r="C634" s="241"/>
      <c r="D634" s="241" t="str">
        <f>IF(C634="","",(COUNTIF($C$3:C634,C634)+100))</f>
        <v/>
      </c>
      <c r="E634" s="310" t="str">
        <f>IF(C634="","",INDEX('様式A-2'!$E$9:$E$4934,MATCH(C634,'様式A-2'!$B$9:$B$434,0)))</f>
        <v/>
      </c>
      <c r="F634" s="310"/>
      <c r="G634" s="241"/>
      <c r="H634" s="241"/>
      <c r="I634" s="241"/>
      <c r="J634" s="311"/>
      <c r="K634" s="241"/>
      <c r="L634" s="241"/>
      <c r="M634" s="241"/>
      <c r="N634" s="241"/>
      <c r="O634" s="241"/>
      <c r="P634" s="242"/>
    </row>
    <row r="635" spans="1:16" ht="20.100000000000001" customHeight="1" x14ac:dyDescent="0.15">
      <c r="A635" s="257">
        <f>IF(A634="",ROW()-2-COUNTBLANK($A$3:$A634),A634+1)</f>
        <v>633</v>
      </c>
      <c r="B635" s="258">
        <f>IF(A635="","",IF(B634="",ROW()-2-COUNTBLANK($B$3:$B634),B634+1))</f>
        <v>633</v>
      </c>
      <c r="C635" s="241"/>
      <c r="D635" s="241" t="str">
        <f>IF(C635="","",(COUNTIF($C$3:C635,C635)+100))</f>
        <v/>
      </c>
      <c r="E635" s="310" t="str">
        <f>IF(C635="","",INDEX('様式A-2'!$E$9:$E$4934,MATCH(C635,'様式A-2'!$B$9:$B$434,0)))</f>
        <v/>
      </c>
      <c r="F635" s="310"/>
      <c r="G635" s="241"/>
      <c r="H635" s="241"/>
      <c r="I635" s="241"/>
      <c r="J635" s="311"/>
      <c r="K635" s="241"/>
      <c r="L635" s="241"/>
      <c r="M635" s="241"/>
      <c r="N635" s="241"/>
      <c r="O635" s="241"/>
      <c r="P635" s="242"/>
    </row>
    <row r="636" spans="1:16" ht="20.100000000000001" customHeight="1" x14ac:dyDescent="0.15">
      <c r="A636" s="257">
        <f>IF(A635="",ROW()-2-COUNTBLANK($A$3:$A635),A635+1)</f>
        <v>634</v>
      </c>
      <c r="B636" s="258">
        <f>IF(A636="","",IF(B635="",ROW()-2-COUNTBLANK($B$3:$B635),B635+1))</f>
        <v>634</v>
      </c>
      <c r="C636" s="241"/>
      <c r="D636" s="241" t="str">
        <f>IF(C636="","",(COUNTIF($C$3:C636,C636)+100))</f>
        <v/>
      </c>
      <c r="E636" s="310" t="str">
        <f>IF(C636="","",INDEX('様式A-2'!$E$9:$E$4934,MATCH(C636,'様式A-2'!$B$9:$B$434,0)))</f>
        <v/>
      </c>
      <c r="F636" s="310"/>
      <c r="G636" s="241"/>
      <c r="H636" s="241"/>
      <c r="I636" s="241"/>
      <c r="J636" s="311"/>
      <c r="K636" s="241"/>
      <c r="L636" s="241"/>
      <c r="M636" s="241"/>
      <c r="N636" s="241"/>
      <c r="O636" s="241"/>
      <c r="P636" s="242"/>
    </row>
    <row r="637" spans="1:16" ht="20.100000000000001" customHeight="1" x14ac:dyDescent="0.15">
      <c r="A637" s="257">
        <f>IF(A636="",ROW()-2-COUNTBLANK($A$3:$A636),A636+1)</f>
        <v>635</v>
      </c>
      <c r="B637" s="258">
        <f>IF(A637="","",IF(B636="",ROW()-2-COUNTBLANK($B$3:$B636),B636+1))</f>
        <v>635</v>
      </c>
      <c r="C637" s="241"/>
      <c r="D637" s="241" t="str">
        <f>IF(C637="","",(COUNTIF($C$3:C637,C637)+100))</f>
        <v/>
      </c>
      <c r="E637" s="310" t="str">
        <f>IF(C637="","",INDEX('様式A-2'!$E$9:$E$4934,MATCH(C637,'様式A-2'!$B$9:$B$434,0)))</f>
        <v/>
      </c>
      <c r="F637" s="310"/>
      <c r="G637" s="241"/>
      <c r="H637" s="241"/>
      <c r="I637" s="241"/>
      <c r="J637" s="311"/>
      <c r="K637" s="241"/>
      <c r="L637" s="241"/>
      <c r="M637" s="241"/>
      <c r="N637" s="241"/>
      <c r="O637" s="241"/>
      <c r="P637" s="242"/>
    </row>
    <row r="638" spans="1:16" ht="20.100000000000001" customHeight="1" x14ac:dyDescent="0.15">
      <c r="A638" s="257">
        <f>IF(A637="",ROW()-2-COUNTBLANK($A$3:$A637),A637+1)</f>
        <v>636</v>
      </c>
      <c r="B638" s="258">
        <f>IF(A638="","",IF(B637="",ROW()-2-COUNTBLANK($B$3:$B637),B637+1))</f>
        <v>636</v>
      </c>
      <c r="C638" s="241"/>
      <c r="D638" s="241" t="str">
        <f>IF(C638="","",(COUNTIF($C$3:C638,C638)+100))</f>
        <v/>
      </c>
      <c r="E638" s="310" t="str">
        <f>IF(C638="","",INDEX('様式A-2'!$E$9:$E$4934,MATCH(C638,'様式A-2'!$B$9:$B$434,0)))</f>
        <v/>
      </c>
      <c r="F638" s="310"/>
      <c r="G638" s="241"/>
      <c r="H638" s="241"/>
      <c r="I638" s="241"/>
      <c r="J638" s="311"/>
      <c r="K638" s="241"/>
      <c r="L638" s="241"/>
      <c r="M638" s="241"/>
      <c r="N638" s="241"/>
      <c r="O638" s="241"/>
      <c r="P638" s="242"/>
    </row>
    <row r="639" spans="1:16" ht="20.100000000000001" customHeight="1" x14ac:dyDescent="0.15">
      <c r="A639" s="257">
        <f>IF(A638="",ROW()-2-COUNTBLANK($A$3:$A638),A638+1)</f>
        <v>637</v>
      </c>
      <c r="B639" s="258">
        <f>IF(A639="","",IF(B638="",ROW()-2-COUNTBLANK($B$3:$B638),B638+1))</f>
        <v>637</v>
      </c>
      <c r="C639" s="241"/>
      <c r="D639" s="241" t="str">
        <f>IF(C639="","",(COUNTIF($C$3:C639,C639)+100))</f>
        <v/>
      </c>
      <c r="E639" s="310" t="str">
        <f>IF(C639="","",INDEX('様式A-2'!$E$9:$E$4934,MATCH(C639,'様式A-2'!$B$9:$B$434,0)))</f>
        <v/>
      </c>
      <c r="F639" s="310"/>
      <c r="G639" s="241"/>
      <c r="H639" s="241"/>
      <c r="I639" s="241"/>
      <c r="J639" s="311"/>
      <c r="K639" s="241"/>
      <c r="L639" s="241"/>
      <c r="M639" s="241"/>
      <c r="N639" s="241"/>
      <c r="O639" s="241"/>
      <c r="P639" s="242"/>
    </row>
    <row r="640" spans="1:16" ht="20.100000000000001" customHeight="1" x14ac:dyDescent="0.15">
      <c r="A640" s="257">
        <f>IF(A639="",ROW()-2-COUNTBLANK($A$3:$A639),A639+1)</f>
        <v>638</v>
      </c>
      <c r="B640" s="258">
        <f>IF(A640="","",IF(B639="",ROW()-2-COUNTBLANK($B$3:$B639),B639+1))</f>
        <v>638</v>
      </c>
      <c r="C640" s="241"/>
      <c r="D640" s="241" t="str">
        <f>IF(C640="","",(COUNTIF($C$3:C640,C640)+100))</f>
        <v/>
      </c>
      <c r="E640" s="310" t="str">
        <f>IF(C640="","",INDEX('様式A-2'!$E$9:$E$4934,MATCH(C640,'様式A-2'!$B$9:$B$434,0)))</f>
        <v/>
      </c>
      <c r="F640" s="310"/>
      <c r="G640" s="241"/>
      <c r="H640" s="241"/>
      <c r="I640" s="241"/>
      <c r="J640" s="311"/>
      <c r="K640" s="241"/>
      <c r="L640" s="241"/>
      <c r="M640" s="241"/>
      <c r="N640" s="241"/>
      <c r="O640" s="241"/>
      <c r="P640" s="242"/>
    </row>
    <row r="641" spans="1:16" ht="20.100000000000001" customHeight="1" x14ac:dyDescent="0.15">
      <c r="A641" s="257">
        <f>IF(A640="",ROW()-2-COUNTBLANK($A$3:$A640),A640+1)</f>
        <v>639</v>
      </c>
      <c r="B641" s="258">
        <f>IF(A641="","",IF(B640="",ROW()-2-COUNTBLANK($B$3:$B640),B640+1))</f>
        <v>639</v>
      </c>
      <c r="C641" s="241"/>
      <c r="D641" s="241" t="str">
        <f>IF(C641="","",(COUNTIF($C$3:C641,C641)+100))</f>
        <v/>
      </c>
      <c r="E641" s="310" t="str">
        <f>IF(C641="","",INDEX('様式A-2'!$E$9:$E$4934,MATCH(C641,'様式A-2'!$B$9:$B$434,0)))</f>
        <v/>
      </c>
      <c r="F641" s="310"/>
      <c r="G641" s="241"/>
      <c r="H641" s="241"/>
      <c r="I641" s="241"/>
      <c r="J641" s="311"/>
      <c r="K641" s="241"/>
      <c r="L641" s="241"/>
      <c r="M641" s="241"/>
      <c r="N641" s="241"/>
      <c r="O641" s="241"/>
      <c r="P641" s="242"/>
    </row>
    <row r="642" spans="1:16" ht="20.100000000000001" customHeight="1" x14ac:dyDescent="0.15">
      <c r="A642" s="257">
        <f>IF(A641="",ROW()-2-COUNTBLANK($A$3:$A641),A641+1)</f>
        <v>640</v>
      </c>
      <c r="B642" s="258">
        <f>IF(A642="","",IF(B641="",ROW()-2-COUNTBLANK($B$3:$B641),B641+1))</f>
        <v>640</v>
      </c>
      <c r="C642" s="241"/>
      <c r="D642" s="241" t="str">
        <f>IF(C642="","",(COUNTIF($C$3:C642,C642)+100))</f>
        <v/>
      </c>
      <c r="E642" s="310" t="str">
        <f>IF(C642="","",INDEX('様式A-2'!$E$9:$E$4934,MATCH(C642,'様式A-2'!$B$9:$B$434,0)))</f>
        <v/>
      </c>
      <c r="F642" s="310"/>
      <c r="G642" s="241"/>
      <c r="H642" s="241"/>
      <c r="I642" s="241"/>
      <c r="J642" s="311"/>
      <c r="K642" s="241"/>
      <c r="L642" s="241"/>
      <c r="M642" s="241"/>
      <c r="N642" s="241"/>
      <c r="O642" s="241"/>
      <c r="P642" s="242"/>
    </row>
    <row r="643" spans="1:16" ht="20.100000000000001" customHeight="1" x14ac:dyDescent="0.15">
      <c r="A643" s="257">
        <f>IF(A642="",ROW()-2-COUNTBLANK($A$3:$A642),A642+1)</f>
        <v>641</v>
      </c>
      <c r="B643" s="258">
        <f>IF(A643="","",IF(B642="",ROW()-2-COUNTBLANK($B$3:$B642),B642+1))</f>
        <v>641</v>
      </c>
      <c r="C643" s="241"/>
      <c r="D643" s="241" t="str">
        <f>IF(C643="","",(COUNTIF($C$3:C643,C643)+100))</f>
        <v/>
      </c>
      <c r="E643" s="310" t="str">
        <f>IF(C643="","",INDEX('様式A-2'!$E$9:$E$4934,MATCH(C643,'様式A-2'!$B$9:$B$434,0)))</f>
        <v/>
      </c>
      <c r="F643" s="310"/>
      <c r="G643" s="241"/>
      <c r="H643" s="241"/>
      <c r="I643" s="241"/>
      <c r="J643" s="311"/>
      <c r="K643" s="241"/>
      <c r="L643" s="241"/>
      <c r="M643" s="241"/>
      <c r="N643" s="241"/>
      <c r="O643" s="241"/>
      <c r="P643" s="242"/>
    </row>
    <row r="644" spans="1:16" ht="20.100000000000001" customHeight="1" x14ac:dyDescent="0.15">
      <c r="A644" s="257">
        <f>IF(A643="",ROW()-2-COUNTBLANK($A$3:$A643),A643+1)</f>
        <v>642</v>
      </c>
      <c r="B644" s="258">
        <f>IF(A644="","",IF(B643="",ROW()-2-COUNTBLANK($B$3:$B643),B643+1))</f>
        <v>642</v>
      </c>
      <c r="C644" s="241"/>
      <c r="D644" s="241" t="str">
        <f>IF(C644="","",(COUNTIF($C$3:C644,C644)+100))</f>
        <v/>
      </c>
      <c r="E644" s="310" t="str">
        <f>IF(C644="","",INDEX('様式A-2'!$E$9:$E$4934,MATCH(C644,'様式A-2'!$B$9:$B$434,0)))</f>
        <v/>
      </c>
      <c r="F644" s="310"/>
      <c r="G644" s="241"/>
      <c r="H644" s="241"/>
      <c r="I644" s="241"/>
      <c r="J644" s="311"/>
      <c r="K644" s="241"/>
      <c r="L644" s="241"/>
      <c r="M644" s="241"/>
      <c r="N644" s="241"/>
      <c r="O644" s="241"/>
      <c r="P644" s="242"/>
    </row>
    <row r="645" spans="1:16" ht="20.100000000000001" customHeight="1" x14ac:dyDescent="0.15">
      <c r="A645" s="257">
        <f>IF(A644="",ROW()-2-COUNTBLANK($A$3:$A644),A644+1)</f>
        <v>643</v>
      </c>
      <c r="B645" s="258">
        <f>IF(A645="","",IF(B644="",ROW()-2-COUNTBLANK($B$3:$B644),B644+1))</f>
        <v>643</v>
      </c>
      <c r="C645" s="241"/>
      <c r="D645" s="241" t="str">
        <f>IF(C645="","",(COUNTIF($C$3:C645,C645)+100))</f>
        <v/>
      </c>
      <c r="E645" s="310" t="str">
        <f>IF(C645="","",INDEX('様式A-2'!$E$9:$E$4934,MATCH(C645,'様式A-2'!$B$9:$B$434,0)))</f>
        <v/>
      </c>
      <c r="F645" s="310"/>
      <c r="G645" s="241"/>
      <c r="H645" s="241"/>
      <c r="I645" s="241"/>
      <c r="J645" s="311"/>
      <c r="K645" s="241"/>
      <c r="L645" s="241"/>
      <c r="M645" s="241"/>
      <c r="N645" s="241"/>
      <c r="O645" s="241"/>
      <c r="P645" s="242"/>
    </row>
    <row r="646" spans="1:16" ht="20.100000000000001" customHeight="1" x14ac:dyDescent="0.15">
      <c r="A646" s="257">
        <f>IF(A645="",ROW()-2-COUNTBLANK($A$3:$A645),A645+1)</f>
        <v>644</v>
      </c>
      <c r="B646" s="258">
        <f>IF(A646="","",IF(B645="",ROW()-2-COUNTBLANK($B$3:$B645),B645+1))</f>
        <v>644</v>
      </c>
      <c r="C646" s="241"/>
      <c r="D646" s="241" t="str">
        <f>IF(C646="","",(COUNTIF($C$3:C646,C646)+100))</f>
        <v/>
      </c>
      <c r="E646" s="310" t="str">
        <f>IF(C646="","",INDEX('様式A-2'!$E$9:$E$4934,MATCH(C646,'様式A-2'!$B$9:$B$434,0)))</f>
        <v/>
      </c>
      <c r="F646" s="310"/>
      <c r="G646" s="241"/>
      <c r="H646" s="241"/>
      <c r="I646" s="241"/>
      <c r="J646" s="311"/>
      <c r="K646" s="241"/>
      <c r="L646" s="241"/>
      <c r="M646" s="241"/>
      <c r="N646" s="241"/>
      <c r="O646" s="241"/>
      <c r="P646" s="242"/>
    </row>
    <row r="647" spans="1:16" ht="20.100000000000001" customHeight="1" x14ac:dyDescent="0.15">
      <c r="A647" s="257">
        <f>IF(A646="",ROW()-2-COUNTBLANK($A$3:$A646),A646+1)</f>
        <v>645</v>
      </c>
      <c r="B647" s="258">
        <f>IF(A647="","",IF(B646="",ROW()-2-COUNTBLANK($B$3:$B646),B646+1))</f>
        <v>645</v>
      </c>
      <c r="C647" s="241"/>
      <c r="D647" s="241" t="str">
        <f>IF(C647="","",(COUNTIF($C$3:C647,C647)+100))</f>
        <v/>
      </c>
      <c r="E647" s="310" t="str">
        <f>IF(C647="","",INDEX('様式A-2'!$E$9:$E$4934,MATCH(C647,'様式A-2'!$B$9:$B$434,0)))</f>
        <v/>
      </c>
      <c r="F647" s="310"/>
      <c r="G647" s="241"/>
      <c r="H647" s="241"/>
      <c r="I647" s="241"/>
      <c r="J647" s="311"/>
      <c r="K647" s="241"/>
      <c r="L647" s="241"/>
      <c r="M647" s="241"/>
      <c r="N647" s="241"/>
      <c r="O647" s="241"/>
      <c r="P647" s="242"/>
    </row>
    <row r="648" spans="1:16" ht="20.100000000000001" customHeight="1" x14ac:dyDescent="0.15">
      <c r="A648" s="257">
        <f>IF(A647="",ROW()-2-COUNTBLANK($A$3:$A647),A647+1)</f>
        <v>646</v>
      </c>
      <c r="B648" s="258">
        <f>IF(A648="","",IF(B647="",ROW()-2-COUNTBLANK($B$3:$B647),B647+1))</f>
        <v>646</v>
      </c>
      <c r="C648" s="241"/>
      <c r="D648" s="241" t="str">
        <f>IF(C648="","",(COUNTIF($C$3:C648,C648)+100))</f>
        <v/>
      </c>
      <c r="E648" s="310" t="str">
        <f>IF(C648="","",INDEX('様式A-2'!$E$9:$E$4934,MATCH(C648,'様式A-2'!$B$9:$B$434,0)))</f>
        <v/>
      </c>
      <c r="F648" s="310"/>
      <c r="G648" s="241"/>
      <c r="H648" s="241"/>
      <c r="I648" s="241"/>
      <c r="J648" s="311"/>
      <c r="K648" s="241"/>
      <c r="L648" s="241"/>
      <c r="M648" s="241"/>
      <c r="N648" s="241"/>
      <c r="O648" s="241"/>
      <c r="P648" s="242"/>
    </row>
    <row r="649" spans="1:16" ht="20.100000000000001" customHeight="1" x14ac:dyDescent="0.15">
      <c r="A649" s="257">
        <f>IF(A648="",ROW()-2-COUNTBLANK($A$3:$A648),A648+1)</f>
        <v>647</v>
      </c>
      <c r="B649" s="258">
        <f>IF(A649="","",IF(B648="",ROW()-2-COUNTBLANK($B$3:$B648),B648+1))</f>
        <v>647</v>
      </c>
      <c r="C649" s="241"/>
      <c r="D649" s="241" t="str">
        <f>IF(C649="","",(COUNTIF($C$3:C649,C649)+100))</f>
        <v/>
      </c>
      <c r="E649" s="310" t="str">
        <f>IF(C649="","",INDEX('様式A-2'!$E$9:$E$4934,MATCH(C649,'様式A-2'!$B$9:$B$434,0)))</f>
        <v/>
      </c>
      <c r="F649" s="310"/>
      <c r="G649" s="241"/>
      <c r="H649" s="241"/>
      <c r="I649" s="241"/>
      <c r="J649" s="311"/>
      <c r="K649" s="241"/>
      <c r="L649" s="241"/>
      <c r="M649" s="241"/>
      <c r="N649" s="241"/>
      <c r="O649" s="241"/>
      <c r="P649" s="242"/>
    </row>
    <row r="650" spans="1:16" ht="20.100000000000001" customHeight="1" x14ac:dyDescent="0.15">
      <c r="A650" s="257">
        <f>IF(A649="",ROW()-2-COUNTBLANK($A$3:$A649),A649+1)</f>
        <v>648</v>
      </c>
      <c r="B650" s="258">
        <f>IF(A650="","",IF(B649="",ROW()-2-COUNTBLANK($B$3:$B649),B649+1))</f>
        <v>648</v>
      </c>
      <c r="C650" s="241"/>
      <c r="D650" s="241" t="str">
        <f>IF(C650="","",(COUNTIF($C$3:C650,C650)+100))</f>
        <v/>
      </c>
      <c r="E650" s="310" t="str">
        <f>IF(C650="","",INDEX('様式A-2'!$E$9:$E$4934,MATCH(C650,'様式A-2'!$B$9:$B$434,0)))</f>
        <v/>
      </c>
      <c r="F650" s="310"/>
      <c r="G650" s="241"/>
      <c r="H650" s="241"/>
      <c r="I650" s="241"/>
      <c r="J650" s="311"/>
      <c r="K650" s="241"/>
      <c r="L650" s="241"/>
      <c r="M650" s="241"/>
      <c r="N650" s="241"/>
      <c r="O650" s="241"/>
      <c r="P650" s="242"/>
    </row>
    <row r="651" spans="1:16" ht="20.100000000000001" customHeight="1" x14ac:dyDescent="0.15">
      <c r="A651" s="257">
        <f>IF(A650="",ROW()-2-COUNTBLANK($A$3:$A650),A650+1)</f>
        <v>649</v>
      </c>
      <c r="B651" s="258">
        <f>IF(A651="","",IF(B650="",ROW()-2-COUNTBLANK($B$3:$B650),B650+1))</f>
        <v>649</v>
      </c>
      <c r="C651" s="241"/>
      <c r="D651" s="241" t="str">
        <f>IF(C651="","",(COUNTIF($C$3:C651,C651)+100))</f>
        <v/>
      </c>
      <c r="E651" s="310" t="str">
        <f>IF(C651="","",INDEX('様式A-2'!$E$9:$E$4934,MATCH(C651,'様式A-2'!$B$9:$B$434,0)))</f>
        <v/>
      </c>
      <c r="F651" s="310"/>
      <c r="G651" s="241"/>
      <c r="H651" s="241"/>
      <c r="I651" s="241"/>
      <c r="J651" s="311"/>
      <c r="K651" s="241"/>
      <c r="L651" s="241"/>
      <c r="M651" s="241"/>
      <c r="N651" s="241"/>
      <c r="O651" s="241"/>
      <c r="P651" s="242"/>
    </row>
    <row r="652" spans="1:16" ht="20.100000000000001" customHeight="1" x14ac:dyDescent="0.15">
      <c r="A652" s="257">
        <f>IF(A651="",ROW()-2-COUNTBLANK($A$3:$A651),A651+1)</f>
        <v>650</v>
      </c>
      <c r="B652" s="258">
        <f>IF(A652="","",IF(B651="",ROW()-2-COUNTBLANK($B$3:$B651),B651+1))</f>
        <v>650</v>
      </c>
      <c r="C652" s="241"/>
      <c r="D652" s="241" t="str">
        <f>IF(C652="","",(COUNTIF($C$3:C652,C652)+100))</f>
        <v/>
      </c>
      <c r="E652" s="310" t="str">
        <f>IF(C652="","",INDEX('様式A-2'!$E$9:$E$4934,MATCH(C652,'様式A-2'!$B$9:$B$434,0)))</f>
        <v/>
      </c>
      <c r="F652" s="310"/>
      <c r="G652" s="241"/>
      <c r="H652" s="241"/>
      <c r="I652" s="241"/>
      <c r="J652" s="311"/>
      <c r="K652" s="241"/>
      <c r="L652" s="241"/>
      <c r="M652" s="241"/>
      <c r="N652" s="241"/>
      <c r="O652" s="241"/>
      <c r="P652" s="242"/>
    </row>
    <row r="653" spans="1:16" ht="20.100000000000001" customHeight="1" x14ac:dyDescent="0.15">
      <c r="A653" s="257">
        <f>IF(A652="",ROW()-2-COUNTBLANK($A$3:$A652),A652+1)</f>
        <v>651</v>
      </c>
      <c r="B653" s="258">
        <f>IF(A653="","",IF(B652="",ROW()-2-COUNTBLANK($B$3:$B652),B652+1))</f>
        <v>651</v>
      </c>
      <c r="C653" s="241"/>
      <c r="D653" s="241" t="str">
        <f>IF(C653="","",(COUNTIF($C$3:C653,C653)+100))</f>
        <v/>
      </c>
      <c r="E653" s="310" t="str">
        <f>IF(C653="","",INDEX('様式A-2'!$E$9:$E$4934,MATCH(C653,'様式A-2'!$B$9:$B$434,0)))</f>
        <v/>
      </c>
      <c r="F653" s="310"/>
      <c r="G653" s="241"/>
      <c r="H653" s="241"/>
      <c r="I653" s="241"/>
      <c r="J653" s="311"/>
      <c r="K653" s="241"/>
      <c r="L653" s="241"/>
      <c r="M653" s="241"/>
      <c r="N653" s="241"/>
      <c r="O653" s="241"/>
      <c r="P653" s="242"/>
    </row>
    <row r="654" spans="1:16" ht="20.100000000000001" customHeight="1" x14ac:dyDescent="0.15">
      <c r="A654" s="257">
        <f>IF(A653="",ROW()-2-COUNTBLANK($A$3:$A653),A653+1)</f>
        <v>652</v>
      </c>
      <c r="B654" s="258">
        <f>IF(A654="","",IF(B653="",ROW()-2-COUNTBLANK($B$3:$B653),B653+1))</f>
        <v>652</v>
      </c>
      <c r="C654" s="241"/>
      <c r="D654" s="241" t="str">
        <f>IF(C654="","",(COUNTIF($C$3:C654,C654)+100))</f>
        <v/>
      </c>
      <c r="E654" s="310" t="str">
        <f>IF(C654="","",INDEX('様式A-2'!$E$9:$E$4934,MATCH(C654,'様式A-2'!$B$9:$B$434,0)))</f>
        <v/>
      </c>
      <c r="F654" s="310"/>
      <c r="G654" s="241"/>
      <c r="H654" s="241"/>
      <c r="I654" s="241"/>
      <c r="J654" s="311"/>
      <c r="K654" s="241"/>
      <c r="L654" s="241"/>
      <c r="M654" s="241"/>
      <c r="N654" s="241"/>
      <c r="O654" s="241"/>
      <c r="P654" s="242"/>
    </row>
    <row r="655" spans="1:16" ht="20.100000000000001" customHeight="1" x14ac:dyDescent="0.15">
      <c r="A655" s="257">
        <f>IF(A654="",ROW()-2-COUNTBLANK($A$3:$A654),A654+1)</f>
        <v>653</v>
      </c>
      <c r="B655" s="258">
        <f>IF(A655="","",IF(B654="",ROW()-2-COUNTBLANK($B$3:$B654),B654+1))</f>
        <v>653</v>
      </c>
      <c r="C655" s="241"/>
      <c r="D655" s="241" t="str">
        <f>IF(C655="","",(COUNTIF($C$3:C655,C655)+100))</f>
        <v/>
      </c>
      <c r="E655" s="310" t="str">
        <f>IF(C655="","",INDEX('様式A-2'!$E$9:$E$4934,MATCH(C655,'様式A-2'!$B$9:$B$434,0)))</f>
        <v/>
      </c>
      <c r="F655" s="310"/>
      <c r="G655" s="241"/>
      <c r="H655" s="241"/>
      <c r="I655" s="241"/>
      <c r="J655" s="311"/>
      <c r="K655" s="241"/>
      <c r="L655" s="241"/>
      <c r="M655" s="241"/>
      <c r="N655" s="241"/>
      <c r="O655" s="241"/>
      <c r="P655" s="242"/>
    </row>
    <row r="656" spans="1:16" ht="20.100000000000001" customHeight="1" x14ac:dyDescent="0.15">
      <c r="A656" s="257">
        <f>IF(A655="",ROW()-2-COUNTBLANK($A$3:$A655),A655+1)</f>
        <v>654</v>
      </c>
      <c r="B656" s="258">
        <f>IF(A656="","",IF(B655="",ROW()-2-COUNTBLANK($B$3:$B655),B655+1))</f>
        <v>654</v>
      </c>
      <c r="C656" s="241"/>
      <c r="D656" s="241" t="str">
        <f>IF(C656="","",(COUNTIF($C$3:C656,C656)+100))</f>
        <v/>
      </c>
      <c r="E656" s="310" t="str">
        <f>IF(C656="","",INDEX('様式A-2'!$E$9:$E$4934,MATCH(C656,'様式A-2'!$B$9:$B$434,0)))</f>
        <v/>
      </c>
      <c r="F656" s="310"/>
      <c r="G656" s="241"/>
      <c r="H656" s="241"/>
      <c r="I656" s="241"/>
      <c r="J656" s="311"/>
      <c r="K656" s="241"/>
      <c r="L656" s="241"/>
      <c r="M656" s="241"/>
      <c r="N656" s="241"/>
      <c r="O656" s="241"/>
      <c r="P656" s="242"/>
    </row>
    <row r="657" spans="1:16" ht="20.100000000000001" customHeight="1" x14ac:dyDescent="0.15">
      <c r="A657" s="257">
        <f>IF(A656="",ROW()-2-COUNTBLANK($A$3:$A656),A656+1)</f>
        <v>655</v>
      </c>
      <c r="B657" s="258">
        <f>IF(A657="","",IF(B656="",ROW()-2-COUNTBLANK($B$3:$B656),B656+1))</f>
        <v>655</v>
      </c>
      <c r="C657" s="241"/>
      <c r="D657" s="241" t="str">
        <f>IF(C657="","",(COUNTIF($C$3:C657,C657)+100))</f>
        <v/>
      </c>
      <c r="E657" s="310" t="str">
        <f>IF(C657="","",INDEX('様式A-2'!$E$9:$E$4934,MATCH(C657,'様式A-2'!$B$9:$B$434,0)))</f>
        <v/>
      </c>
      <c r="F657" s="310"/>
      <c r="G657" s="241"/>
      <c r="H657" s="241"/>
      <c r="I657" s="241"/>
      <c r="J657" s="311"/>
      <c r="K657" s="241"/>
      <c r="L657" s="241"/>
      <c r="M657" s="241"/>
      <c r="N657" s="241"/>
      <c r="O657" s="241"/>
      <c r="P657" s="242"/>
    </row>
    <row r="658" spans="1:16" ht="20.100000000000001" customHeight="1" x14ac:dyDescent="0.15">
      <c r="A658" s="257">
        <f>IF(A657="",ROW()-2-COUNTBLANK($A$3:$A657),A657+1)</f>
        <v>656</v>
      </c>
      <c r="B658" s="258">
        <f>IF(A658="","",IF(B657="",ROW()-2-COUNTBLANK($B$3:$B657),B657+1))</f>
        <v>656</v>
      </c>
      <c r="C658" s="241"/>
      <c r="D658" s="241" t="str">
        <f>IF(C658="","",(COUNTIF($C$3:C658,C658)+100))</f>
        <v/>
      </c>
      <c r="E658" s="310" t="str">
        <f>IF(C658="","",INDEX('様式A-2'!$E$9:$E$4934,MATCH(C658,'様式A-2'!$B$9:$B$434,0)))</f>
        <v/>
      </c>
      <c r="F658" s="310"/>
      <c r="G658" s="241"/>
      <c r="H658" s="241"/>
      <c r="I658" s="241"/>
      <c r="J658" s="311"/>
      <c r="K658" s="241"/>
      <c r="L658" s="241"/>
      <c r="M658" s="241"/>
      <c r="N658" s="241"/>
      <c r="O658" s="241"/>
      <c r="P658" s="242"/>
    </row>
    <row r="659" spans="1:16" ht="20.100000000000001" customHeight="1" x14ac:dyDescent="0.15">
      <c r="A659" s="257">
        <f>IF(A658="",ROW()-2-COUNTBLANK($A$3:$A658),A658+1)</f>
        <v>657</v>
      </c>
      <c r="B659" s="258">
        <f>IF(A659="","",IF(B658="",ROW()-2-COUNTBLANK($B$3:$B658),B658+1))</f>
        <v>657</v>
      </c>
      <c r="C659" s="241"/>
      <c r="D659" s="241" t="str">
        <f>IF(C659="","",(COUNTIF($C$3:C659,C659)+100))</f>
        <v/>
      </c>
      <c r="E659" s="310" t="str">
        <f>IF(C659="","",INDEX('様式A-2'!$E$9:$E$4934,MATCH(C659,'様式A-2'!$B$9:$B$434,0)))</f>
        <v/>
      </c>
      <c r="F659" s="310"/>
      <c r="G659" s="241"/>
      <c r="H659" s="241"/>
      <c r="I659" s="241"/>
      <c r="J659" s="311"/>
      <c r="K659" s="241"/>
      <c r="L659" s="241"/>
      <c r="M659" s="241"/>
      <c r="N659" s="241"/>
      <c r="O659" s="241"/>
      <c r="P659" s="242"/>
    </row>
    <row r="660" spans="1:16" ht="20.100000000000001" customHeight="1" x14ac:dyDescent="0.15">
      <c r="A660" s="257">
        <f>IF(A659="",ROW()-2-COUNTBLANK($A$3:$A659),A659+1)</f>
        <v>658</v>
      </c>
      <c r="B660" s="258">
        <f>IF(A660="","",IF(B659="",ROW()-2-COUNTBLANK($B$3:$B659),B659+1))</f>
        <v>658</v>
      </c>
      <c r="C660" s="241"/>
      <c r="D660" s="241" t="str">
        <f>IF(C660="","",(COUNTIF($C$3:C660,C660)+100))</f>
        <v/>
      </c>
      <c r="E660" s="310" t="str">
        <f>IF(C660="","",INDEX('様式A-2'!$E$9:$E$4934,MATCH(C660,'様式A-2'!$B$9:$B$434,0)))</f>
        <v/>
      </c>
      <c r="F660" s="310"/>
      <c r="G660" s="241"/>
      <c r="H660" s="241"/>
      <c r="I660" s="241"/>
      <c r="J660" s="311"/>
      <c r="K660" s="241"/>
      <c r="L660" s="241"/>
      <c r="M660" s="241"/>
      <c r="N660" s="241"/>
      <c r="O660" s="241"/>
      <c r="P660" s="242"/>
    </row>
    <row r="661" spans="1:16" ht="20.100000000000001" customHeight="1" x14ac:dyDescent="0.15">
      <c r="A661" s="257">
        <f>IF(A660="",ROW()-2-COUNTBLANK($A$3:$A660),A660+1)</f>
        <v>659</v>
      </c>
      <c r="B661" s="258">
        <f>IF(A661="","",IF(B660="",ROW()-2-COUNTBLANK($B$3:$B660),B660+1))</f>
        <v>659</v>
      </c>
      <c r="C661" s="241"/>
      <c r="D661" s="241" t="str">
        <f>IF(C661="","",(COUNTIF($C$3:C661,C661)+100))</f>
        <v/>
      </c>
      <c r="E661" s="310" t="str">
        <f>IF(C661="","",INDEX('様式A-2'!$E$9:$E$4934,MATCH(C661,'様式A-2'!$B$9:$B$434,0)))</f>
        <v/>
      </c>
      <c r="F661" s="310"/>
      <c r="G661" s="241"/>
      <c r="H661" s="241"/>
      <c r="I661" s="241"/>
      <c r="J661" s="311"/>
      <c r="K661" s="241"/>
      <c r="L661" s="241"/>
      <c r="M661" s="241"/>
      <c r="N661" s="241"/>
      <c r="O661" s="241"/>
      <c r="P661" s="242"/>
    </row>
    <row r="662" spans="1:16" ht="20.100000000000001" customHeight="1" x14ac:dyDescent="0.15">
      <c r="A662" s="257">
        <f>IF(A661="",ROW()-2-COUNTBLANK($A$3:$A661),A661+1)</f>
        <v>660</v>
      </c>
      <c r="B662" s="258">
        <f>IF(A662="","",IF(B661="",ROW()-2-COUNTBLANK($B$3:$B661),B661+1))</f>
        <v>660</v>
      </c>
      <c r="C662" s="241"/>
      <c r="D662" s="241" t="str">
        <f>IF(C662="","",(COUNTIF($C$3:C662,C662)+100))</f>
        <v/>
      </c>
      <c r="E662" s="310" t="str">
        <f>IF(C662="","",INDEX('様式A-2'!$E$9:$E$4934,MATCH(C662,'様式A-2'!$B$9:$B$434,0)))</f>
        <v/>
      </c>
      <c r="F662" s="310"/>
      <c r="G662" s="241"/>
      <c r="H662" s="241"/>
      <c r="I662" s="241"/>
      <c r="J662" s="311"/>
      <c r="K662" s="241"/>
      <c r="L662" s="241"/>
      <c r="M662" s="241"/>
      <c r="N662" s="241"/>
      <c r="O662" s="241"/>
      <c r="P662" s="242"/>
    </row>
    <row r="663" spans="1:16" ht="20.100000000000001" customHeight="1" x14ac:dyDescent="0.15">
      <c r="A663" s="257">
        <f>IF(A662="",ROW()-2-COUNTBLANK($A$3:$A662),A662+1)</f>
        <v>661</v>
      </c>
      <c r="B663" s="258">
        <f>IF(A663="","",IF(B662="",ROW()-2-COUNTBLANK($B$3:$B662),B662+1))</f>
        <v>661</v>
      </c>
      <c r="C663" s="241"/>
      <c r="D663" s="241" t="str">
        <f>IF(C663="","",(COUNTIF($C$3:C663,C663)+100))</f>
        <v/>
      </c>
      <c r="E663" s="310" t="str">
        <f>IF(C663="","",INDEX('様式A-2'!$E$9:$E$4934,MATCH(C663,'様式A-2'!$B$9:$B$434,0)))</f>
        <v/>
      </c>
      <c r="F663" s="310"/>
      <c r="G663" s="241"/>
      <c r="H663" s="241"/>
      <c r="I663" s="241"/>
      <c r="J663" s="311"/>
      <c r="K663" s="241"/>
      <c r="L663" s="241"/>
      <c r="M663" s="241"/>
      <c r="N663" s="241"/>
      <c r="O663" s="241"/>
      <c r="P663" s="242"/>
    </row>
    <row r="664" spans="1:16" ht="20.100000000000001" customHeight="1" x14ac:dyDescent="0.15">
      <c r="A664" s="257">
        <f>IF(A663="",ROW()-2-COUNTBLANK($A$3:$A663),A663+1)</f>
        <v>662</v>
      </c>
      <c r="B664" s="258">
        <f>IF(A664="","",IF(B663="",ROW()-2-COUNTBLANK($B$3:$B663),B663+1))</f>
        <v>662</v>
      </c>
      <c r="C664" s="241"/>
      <c r="D664" s="241" t="str">
        <f>IF(C664="","",(COUNTIF($C$3:C664,C664)+100))</f>
        <v/>
      </c>
      <c r="E664" s="310" t="str">
        <f>IF(C664="","",INDEX('様式A-2'!$E$9:$E$4934,MATCH(C664,'様式A-2'!$B$9:$B$434,0)))</f>
        <v/>
      </c>
      <c r="F664" s="310"/>
      <c r="G664" s="241"/>
      <c r="H664" s="241"/>
      <c r="I664" s="241"/>
      <c r="J664" s="311"/>
      <c r="K664" s="241"/>
      <c r="L664" s="241"/>
      <c r="M664" s="241"/>
      <c r="N664" s="241"/>
      <c r="O664" s="241"/>
      <c r="P664" s="242"/>
    </row>
    <row r="665" spans="1:16" ht="20.100000000000001" customHeight="1" x14ac:dyDescent="0.15">
      <c r="A665" s="257">
        <f>IF(A664="",ROW()-2-COUNTBLANK($A$3:$A664),A664+1)</f>
        <v>663</v>
      </c>
      <c r="B665" s="258">
        <f>IF(A665="","",IF(B664="",ROW()-2-COUNTBLANK($B$3:$B664),B664+1))</f>
        <v>663</v>
      </c>
      <c r="C665" s="241"/>
      <c r="D665" s="241" t="str">
        <f>IF(C665="","",(COUNTIF($C$3:C665,C665)+100))</f>
        <v/>
      </c>
      <c r="E665" s="310" t="str">
        <f>IF(C665="","",INDEX('様式A-2'!$E$9:$E$4934,MATCH(C665,'様式A-2'!$B$9:$B$434,0)))</f>
        <v/>
      </c>
      <c r="F665" s="310"/>
      <c r="G665" s="241"/>
      <c r="H665" s="241"/>
      <c r="I665" s="241"/>
      <c r="J665" s="311"/>
      <c r="K665" s="241"/>
      <c r="L665" s="241"/>
      <c r="M665" s="241"/>
      <c r="N665" s="241"/>
      <c r="O665" s="241"/>
      <c r="P665" s="242"/>
    </row>
    <row r="666" spans="1:16" ht="20.100000000000001" customHeight="1" x14ac:dyDescent="0.15">
      <c r="A666" s="257">
        <f>IF(A665="",ROW()-2-COUNTBLANK($A$3:$A665),A665+1)</f>
        <v>664</v>
      </c>
      <c r="B666" s="258">
        <f>IF(A666="","",IF(B665="",ROW()-2-COUNTBLANK($B$3:$B665),B665+1))</f>
        <v>664</v>
      </c>
      <c r="C666" s="241"/>
      <c r="D666" s="241" t="str">
        <f>IF(C666="","",(COUNTIF($C$3:C666,C666)+100))</f>
        <v/>
      </c>
      <c r="E666" s="310" t="str">
        <f>IF(C666="","",INDEX('様式A-2'!$E$9:$E$4934,MATCH(C666,'様式A-2'!$B$9:$B$434,0)))</f>
        <v/>
      </c>
      <c r="F666" s="310"/>
      <c r="G666" s="241"/>
      <c r="H666" s="241"/>
      <c r="I666" s="241"/>
      <c r="J666" s="311"/>
      <c r="K666" s="241"/>
      <c r="L666" s="241"/>
      <c r="M666" s="241"/>
      <c r="N666" s="241"/>
      <c r="O666" s="241"/>
      <c r="P666" s="242"/>
    </row>
    <row r="667" spans="1:16" ht="20.100000000000001" customHeight="1" x14ac:dyDescent="0.15">
      <c r="A667" s="257">
        <f>IF(A666="",ROW()-2-COUNTBLANK($A$3:$A666),A666+1)</f>
        <v>665</v>
      </c>
      <c r="B667" s="258">
        <f>IF(A667="","",IF(B666="",ROW()-2-COUNTBLANK($B$3:$B666),B666+1))</f>
        <v>665</v>
      </c>
      <c r="C667" s="241"/>
      <c r="D667" s="241" t="str">
        <f>IF(C667="","",(COUNTIF($C$3:C667,C667)+100))</f>
        <v/>
      </c>
      <c r="E667" s="310" t="str">
        <f>IF(C667="","",INDEX('様式A-2'!$E$9:$E$4934,MATCH(C667,'様式A-2'!$B$9:$B$434,0)))</f>
        <v/>
      </c>
      <c r="F667" s="310"/>
      <c r="G667" s="241"/>
      <c r="H667" s="241"/>
      <c r="I667" s="241"/>
      <c r="J667" s="311"/>
      <c r="K667" s="241"/>
      <c r="L667" s="241"/>
      <c r="M667" s="241"/>
      <c r="N667" s="241"/>
      <c r="O667" s="241"/>
      <c r="P667" s="242"/>
    </row>
    <row r="668" spans="1:16" ht="20.100000000000001" customHeight="1" x14ac:dyDescent="0.15">
      <c r="A668" s="257">
        <f>IF(A667="",ROW()-2-COUNTBLANK($A$3:$A667),A667+1)</f>
        <v>666</v>
      </c>
      <c r="B668" s="258">
        <f>IF(A668="","",IF(B667="",ROW()-2-COUNTBLANK($B$3:$B667),B667+1))</f>
        <v>666</v>
      </c>
      <c r="C668" s="241"/>
      <c r="D668" s="241" t="str">
        <f>IF(C668="","",(COUNTIF($C$3:C668,C668)+100))</f>
        <v/>
      </c>
      <c r="E668" s="310" t="str">
        <f>IF(C668="","",INDEX('様式A-2'!$E$9:$E$4934,MATCH(C668,'様式A-2'!$B$9:$B$434,0)))</f>
        <v/>
      </c>
      <c r="F668" s="310"/>
      <c r="G668" s="241"/>
      <c r="H668" s="241"/>
      <c r="I668" s="241"/>
      <c r="J668" s="311"/>
      <c r="K668" s="241"/>
      <c r="L668" s="241"/>
      <c r="M668" s="241"/>
      <c r="N668" s="241"/>
      <c r="O668" s="241"/>
      <c r="P668" s="242"/>
    </row>
    <row r="669" spans="1:16" ht="20.100000000000001" customHeight="1" x14ac:dyDescent="0.15">
      <c r="A669" s="257">
        <f>IF(A668="",ROW()-2-COUNTBLANK($A$3:$A668),A668+1)</f>
        <v>667</v>
      </c>
      <c r="B669" s="258">
        <f>IF(A669="","",IF(B668="",ROW()-2-COUNTBLANK($B$3:$B668),B668+1))</f>
        <v>667</v>
      </c>
      <c r="C669" s="241"/>
      <c r="D669" s="241" t="str">
        <f>IF(C669="","",(COUNTIF($C$3:C669,C669)+100))</f>
        <v/>
      </c>
      <c r="E669" s="310" t="str">
        <f>IF(C669="","",INDEX('様式A-2'!$E$9:$E$4934,MATCH(C669,'様式A-2'!$B$9:$B$434,0)))</f>
        <v/>
      </c>
      <c r="F669" s="310"/>
      <c r="G669" s="241"/>
      <c r="H669" s="241"/>
      <c r="I669" s="241"/>
      <c r="J669" s="311"/>
      <c r="K669" s="241"/>
      <c r="L669" s="241"/>
      <c r="M669" s="241"/>
      <c r="N669" s="241"/>
      <c r="O669" s="241"/>
      <c r="P669" s="242"/>
    </row>
    <row r="670" spans="1:16" ht="20.100000000000001" customHeight="1" x14ac:dyDescent="0.15">
      <c r="A670" s="257">
        <f>IF(A669="",ROW()-2-COUNTBLANK($A$3:$A669),A669+1)</f>
        <v>668</v>
      </c>
      <c r="B670" s="258">
        <f>IF(A670="","",IF(B669="",ROW()-2-COUNTBLANK($B$3:$B669),B669+1))</f>
        <v>668</v>
      </c>
      <c r="C670" s="241"/>
      <c r="D670" s="241" t="str">
        <f>IF(C670="","",(COUNTIF($C$3:C670,C670)+100))</f>
        <v/>
      </c>
      <c r="E670" s="310" t="str">
        <f>IF(C670="","",INDEX('様式A-2'!$E$9:$E$4934,MATCH(C670,'様式A-2'!$B$9:$B$434,0)))</f>
        <v/>
      </c>
      <c r="F670" s="310"/>
      <c r="G670" s="241"/>
      <c r="H670" s="241"/>
      <c r="I670" s="241"/>
      <c r="J670" s="311"/>
      <c r="K670" s="241"/>
      <c r="L670" s="241"/>
      <c r="M670" s="241"/>
      <c r="N670" s="241"/>
      <c r="O670" s="241"/>
      <c r="P670" s="242"/>
    </row>
    <row r="671" spans="1:16" ht="20.100000000000001" customHeight="1" x14ac:dyDescent="0.15">
      <c r="A671" s="257">
        <f>IF(A670="",ROW()-2-COUNTBLANK($A$3:$A670),A670+1)</f>
        <v>669</v>
      </c>
      <c r="B671" s="258">
        <f>IF(A671="","",IF(B670="",ROW()-2-COUNTBLANK($B$3:$B670),B670+1))</f>
        <v>669</v>
      </c>
      <c r="C671" s="241"/>
      <c r="D671" s="241" t="str">
        <f>IF(C671="","",(COUNTIF($C$3:C671,C671)+100))</f>
        <v/>
      </c>
      <c r="E671" s="310" t="str">
        <f>IF(C671="","",INDEX('様式A-2'!$E$9:$E$4934,MATCH(C671,'様式A-2'!$B$9:$B$434,0)))</f>
        <v/>
      </c>
      <c r="F671" s="310"/>
      <c r="G671" s="241"/>
      <c r="H671" s="241"/>
      <c r="I671" s="241"/>
      <c r="J671" s="311"/>
      <c r="K671" s="241"/>
      <c r="L671" s="241"/>
      <c r="M671" s="241"/>
      <c r="N671" s="241"/>
      <c r="O671" s="241"/>
      <c r="P671" s="242"/>
    </row>
    <row r="672" spans="1:16" ht="20.100000000000001" customHeight="1" x14ac:dyDescent="0.15">
      <c r="A672" s="257">
        <f>IF(A671="",ROW()-2-COUNTBLANK($A$3:$A671),A671+1)</f>
        <v>670</v>
      </c>
      <c r="B672" s="258">
        <f>IF(A672="","",IF(B671="",ROW()-2-COUNTBLANK($B$3:$B671),B671+1))</f>
        <v>670</v>
      </c>
      <c r="C672" s="241"/>
      <c r="D672" s="241" t="str">
        <f>IF(C672="","",(COUNTIF($C$3:C672,C672)+100))</f>
        <v/>
      </c>
      <c r="E672" s="310" t="str">
        <f>IF(C672="","",INDEX('様式A-2'!$E$9:$E$4934,MATCH(C672,'様式A-2'!$B$9:$B$434,0)))</f>
        <v/>
      </c>
      <c r="F672" s="310"/>
      <c r="G672" s="241"/>
      <c r="H672" s="241"/>
      <c r="I672" s="241"/>
      <c r="J672" s="311"/>
      <c r="K672" s="241"/>
      <c r="L672" s="241"/>
      <c r="M672" s="241"/>
      <c r="N672" s="241"/>
      <c r="O672" s="241"/>
      <c r="P672" s="242"/>
    </row>
    <row r="673" spans="1:16" ht="20.100000000000001" customHeight="1" x14ac:dyDescent="0.15">
      <c r="A673" s="257">
        <f>IF(A672="",ROW()-2-COUNTBLANK($A$3:$A672),A672+1)</f>
        <v>671</v>
      </c>
      <c r="B673" s="258">
        <f>IF(A673="","",IF(B672="",ROW()-2-COUNTBLANK($B$3:$B672),B672+1))</f>
        <v>671</v>
      </c>
      <c r="C673" s="241"/>
      <c r="D673" s="241" t="str">
        <f>IF(C673="","",(COUNTIF($C$3:C673,C673)+100))</f>
        <v/>
      </c>
      <c r="E673" s="310" t="str">
        <f>IF(C673="","",INDEX('様式A-2'!$E$9:$E$4934,MATCH(C673,'様式A-2'!$B$9:$B$434,0)))</f>
        <v/>
      </c>
      <c r="F673" s="310"/>
      <c r="G673" s="241"/>
      <c r="H673" s="241"/>
      <c r="I673" s="241"/>
      <c r="J673" s="311"/>
      <c r="K673" s="241"/>
      <c r="L673" s="241"/>
      <c r="M673" s="241"/>
      <c r="N673" s="241"/>
      <c r="O673" s="241"/>
      <c r="P673" s="242"/>
    </row>
    <row r="674" spans="1:16" ht="20.100000000000001" customHeight="1" x14ac:dyDescent="0.15">
      <c r="A674" s="257">
        <f>IF(A673="",ROW()-2-COUNTBLANK($A$3:$A673),A673+1)</f>
        <v>672</v>
      </c>
      <c r="B674" s="258">
        <f>IF(A674="","",IF(B673="",ROW()-2-COUNTBLANK($B$3:$B673),B673+1))</f>
        <v>672</v>
      </c>
      <c r="C674" s="241"/>
      <c r="D674" s="241" t="str">
        <f>IF(C674="","",(COUNTIF($C$3:C674,C674)+100))</f>
        <v/>
      </c>
      <c r="E674" s="310" t="str">
        <f>IF(C674="","",INDEX('様式A-2'!$E$9:$E$4934,MATCH(C674,'様式A-2'!$B$9:$B$434,0)))</f>
        <v/>
      </c>
      <c r="F674" s="310"/>
      <c r="G674" s="241"/>
      <c r="H674" s="241"/>
      <c r="I674" s="241"/>
      <c r="J674" s="311"/>
      <c r="K674" s="241"/>
      <c r="L674" s="241"/>
      <c r="M674" s="241"/>
      <c r="N674" s="241"/>
      <c r="O674" s="241"/>
      <c r="P674" s="242"/>
    </row>
    <row r="675" spans="1:16" ht="20.100000000000001" customHeight="1" x14ac:dyDescent="0.15">
      <c r="A675" s="257">
        <f>IF(A674="",ROW()-2-COUNTBLANK($A$3:$A674),A674+1)</f>
        <v>673</v>
      </c>
      <c r="B675" s="258">
        <f>IF(A675="","",IF(B674="",ROW()-2-COUNTBLANK($B$3:$B674),B674+1))</f>
        <v>673</v>
      </c>
      <c r="C675" s="241"/>
      <c r="D675" s="241" t="str">
        <f>IF(C675="","",(COUNTIF($C$3:C675,C675)+100))</f>
        <v/>
      </c>
      <c r="E675" s="310" t="str">
        <f>IF(C675="","",INDEX('様式A-2'!$E$9:$E$4934,MATCH(C675,'様式A-2'!$B$9:$B$434,0)))</f>
        <v/>
      </c>
      <c r="F675" s="310"/>
      <c r="G675" s="241"/>
      <c r="H675" s="241"/>
      <c r="I675" s="241"/>
      <c r="J675" s="311"/>
      <c r="K675" s="241"/>
      <c r="L675" s="241"/>
      <c r="M675" s="241"/>
      <c r="N675" s="241"/>
      <c r="O675" s="241"/>
      <c r="P675" s="242"/>
    </row>
    <row r="676" spans="1:16" ht="20.100000000000001" customHeight="1" x14ac:dyDescent="0.15">
      <c r="A676" s="257">
        <f>IF(A675="",ROW()-2-COUNTBLANK($A$3:$A675),A675+1)</f>
        <v>674</v>
      </c>
      <c r="B676" s="258">
        <f>IF(A676="","",IF(B675="",ROW()-2-COUNTBLANK($B$3:$B675),B675+1))</f>
        <v>674</v>
      </c>
      <c r="C676" s="241"/>
      <c r="D676" s="241" t="str">
        <f>IF(C676="","",(COUNTIF($C$3:C676,C676)+100))</f>
        <v/>
      </c>
      <c r="E676" s="310" t="str">
        <f>IF(C676="","",INDEX('様式A-2'!$E$9:$E$4934,MATCH(C676,'様式A-2'!$B$9:$B$434,0)))</f>
        <v/>
      </c>
      <c r="F676" s="310"/>
      <c r="G676" s="241"/>
      <c r="H676" s="241"/>
      <c r="I676" s="241"/>
      <c r="J676" s="311"/>
      <c r="K676" s="241"/>
      <c r="L676" s="241"/>
      <c r="M676" s="241"/>
      <c r="N676" s="241"/>
      <c r="O676" s="241"/>
      <c r="P676" s="242"/>
    </row>
    <row r="677" spans="1:16" ht="20.100000000000001" customHeight="1" x14ac:dyDescent="0.15">
      <c r="A677" s="257">
        <f>IF(A676="",ROW()-2-COUNTBLANK($A$3:$A676),A676+1)</f>
        <v>675</v>
      </c>
      <c r="B677" s="258">
        <f>IF(A677="","",IF(B676="",ROW()-2-COUNTBLANK($B$3:$B676),B676+1))</f>
        <v>675</v>
      </c>
      <c r="C677" s="241"/>
      <c r="D677" s="241" t="str">
        <f>IF(C677="","",(COUNTIF($C$3:C677,C677)+100))</f>
        <v/>
      </c>
      <c r="E677" s="310" t="str">
        <f>IF(C677="","",INDEX('様式A-2'!$E$9:$E$4934,MATCH(C677,'様式A-2'!$B$9:$B$434,0)))</f>
        <v/>
      </c>
      <c r="F677" s="310"/>
      <c r="G677" s="241"/>
      <c r="H677" s="241"/>
      <c r="I677" s="241"/>
      <c r="J677" s="311"/>
      <c r="K677" s="241"/>
      <c r="L677" s="241"/>
      <c r="M677" s="241"/>
      <c r="N677" s="241"/>
      <c r="O677" s="241"/>
      <c r="P677" s="242"/>
    </row>
    <row r="678" spans="1:16" ht="20.100000000000001" customHeight="1" x14ac:dyDescent="0.15">
      <c r="A678" s="257">
        <f>IF(A677="",ROW()-2-COUNTBLANK($A$3:$A677),A677+1)</f>
        <v>676</v>
      </c>
      <c r="B678" s="258">
        <f>IF(A678="","",IF(B677="",ROW()-2-COUNTBLANK($B$3:$B677),B677+1))</f>
        <v>676</v>
      </c>
      <c r="C678" s="241"/>
      <c r="D678" s="241" t="str">
        <f>IF(C678="","",(COUNTIF($C$3:C678,C678)+100))</f>
        <v/>
      </c>
      <c r="E678" s="310" t="str">
        <f>IF(C678="","",INDEX('様式A-2'!$E$9:$E$4934,MATCH(C678,'様式A-2'!$B$9:$B$434,0)))</f>
        <v/>
      </c>
      <c r="F678" s="310"/>
      <c r="G678" s="241"/>
      <c r="H678" s="241"/>
      <c r="I678" s="241"/>
      <c r="J678" s="311"/>
      <c r="K678" s="241"/>
      <c r="L678" s="241"/>
      <c r="M678" s="241"/>
      <c r="N678" s="241"/>
      <c r="O678" s="241"/>
      <c r="P678" s="242"/>
    </row>
    <row r="679" spans="1:16" ht="20.100000000000001" customHeight="1" x14ac:dyDescent="0.15">
      <c r="A679" s="257">
        <f>IF(A678="",ROW()-2-COUNTBLANK($A$3:$A678),A678+1)</f>
        <v>677</v>
      </c>
      <c r="B679" s="258">
        <f>IF(A679="","",IF(B678="",ROW()-2-COUNTBLANK($B$3:$B678),B678+1))</f>
        <v>677</v>
      </c>
      <c r="C679" s="241"/>
      <c r="D679" s="241" t="str">
        <f>IF(C679="","",(COUNTIF($C$3:C679,C679)+100))</f>
        <v/>
      </c>
      <c r="E679" s="310" t="str">
        <f>IF(C679="","",INDEX('様式A-2'!$E$9:$E$4934,MATCH(C679,'様式A-2'!$B$9:$B$434,0)))</f>
        <v/>
      </c>
      <c r="F679" s="310"/>
      <c r="G679" s="241"/>
      <c r="H679" s="241"/>
      <c r="I679" s="241"/>
      <c r="J679" s="311"/>
      <c r="K679" s="241"/>
      <c r="L679" s="241"/>
      <c r="M679" s="241"/>
      <c r="N679" s="241"/>
      <c r="O679" s="241"/>
      <c r="P679" s="242"/>
    </row>
    <row r="680" spans="1:16" ht="20.100000000000001" customHeight="1" x14ac:dyDescent="0.15">
      <c r="A680" s="257">
        <f>IF(A679="",ROW()-2-COUNTBLANK($A$3:$A679),A679+1)</f>
        <v>678</v>
      </c>
      <c r="B680" s="258">
        <f>IF(A680="","",IF(B679="",ROW()-2-COUNTBLANK($B$3:$B679),B679+1))</f>
        <v>678</v>
      </c>
      <c r="C680" s="241"/>
      <c r="D680" s="241" t="str">
        <f>IF(C680="","",(COUNTIF($C$3:C680,C680)+100))</f>
        <v/>
      </c>
      <c r="E680" s="310" t="str">
        <f>IF(C680="","",INDEX('様式A-2'!$E$9:$E$4934,MATCH(C680,'様式A-2'!$B$9:$B$434,0)))</f>
        <v/>
      </c>
      <c r="F680" s="310"/>
      <c r="G680" s="241"/>
      <c r="H680" s="241"/>
      <c r="I680" s="241"/>
      <c r="J680" s="311"/>
      <c r="K680" s="241"/>
      <c r="L680" s="241"/>
      <c r="M680" s="241"/>
      <c r="N680" s="241"/>
      <c r="O680" s="241"/>
      <c r="P680" s="242"/>
    </row>
    <row r="681" spans="1:16" ht="20.100000000000001" customHeight="1" x14ac:dyDescent="0.15">
      <c r="A681" s="257">
        <f>IF(A680="",ROW()-2-COUNTBLANK($A$3:$A680),A680+1)</f>
        <v>679</v>
      </c>
      <c r="B681" s="258">
        <f>IF(A681="","",IF(B680="",ROW()-2-COUNTBLANK($B$3:$B680),B680+1))</f>
        <v>679</v>
      </c>
      <c r="C681" s="241"/>
      <c r="D681" s="241" t="str">
        <f>IF(C681="","",(COUNTIF($C$3:C681,C681)+100))</f>
        <v/>
      </c>
      <c r="E681" s="310" t="str">
        <f>IF(C681="","",INDEX('様式A-2'!$E$9:$E$4934,MATCH(C681,'様式A-2'!$B$9:$B$434,0)))</f>
        <v/>
      </c>
      <c r="F681" s="310"/>
      <c r="G681" s="241"/>
      <c r="H681" s="241"/>
      <c r="I681" s="241"/>
      <c r="J681" s="311"/>
      <c r="K681" s="241"/>
      <c r="L681" s="241"/>
      <c r="M681" s="241"/>
      <c r="N681" s="241"/>
      <c r="O681" s="241"/>
      <c r="P681" s="242"/>
    </row>
    <row r="682" spans="1:16" ht="20.100000000000001" customHeight="1" x14ac:dyDescent="0.15">
      <c r="A682" s="257">
        <f>IF(A681="",ROW()-2-COUNTBLANK($A$3:$A681),A681+1)</f>
        <v>680</v>
      </c>
      <c r="B682" s="258">
        <f>IF(A682="","",IF(B681="",ROW()-2-COUNTBLANK($B$3:$B681),B681+1))</f>
        <v>680</v>
      </c>
      <c r="C682" s="241"/>
      <c r="D682" s="241" t="str">
        <f>IF(C682="","",(COUNTIF($C$3:C682,C682)+100))</f>
        <v/>
      </c>
      <c r="E682" s="310" t="str">
        <f>IF(C682="","",INDEX('様式A-2'!$E$9:$E$4934,MATCH(C682,'様式A-2'!$B$9:$B$434,0)))</f>
        <v/>
      </c>
      <c r="F682" s="310"/>
      <c r="G682" s="241"/>
      <c r="H682" s="241"/>
      <c r="I682" s="241"/>
      <c r="J682" s="311"/>
      <c r="K682" s="241"/>
      <c r="L682" s="241"/>
      <c r="M682" s="241"/>
      <c r="N682" s="241"/>
      <c r="O682" s="241"/>
      <c r="P682" s="242"/>
    </row>
    <row r="683" spans="1:16" ht="20.100000000000001" customHeight="1" x14ac:dyDescent="0.15">
      <c r="A683" s="257">
        <f>IF(A682="",ROW()-2-COUNTBLANK($A$3:$A682),A682+1)</f>
        <v>681</v>
      </c>
      <c r="B683" s="258">
        <f>IF(A683="","",IF(B682="",ROW()-2-COUNTBLANK($B$3:$B682),B682+1))</f>
        <v>681</v>
      </c>
      <c r="C683" s="241"/>
      <c r="D683" s="241" t="str">
        <f>IF(C683="","",(COUNTIF($C$3:C683,C683)+100))</f>
        <v/>
      </c>
      <c r="E683" s="310" t="str">
        <f>IF(C683="","",INDEX('様式A-2'!$E$9:$E$4934,MATCH(C683,'様式A-2'!$B$9:$B$434,0)))</f>
        <v/>
      </c>
      <c r="F683" s="310"/>
      <c r="G683" s="241"/>
      <c r="H683" s="241"/>
      <c r="I683" s="241"/>
      <c r="J683" s="311"/>
      <c r="K683" s="241"/>
      <c r="L683" s="241"/>
      <c r="M683" s="241"/>
      <c r="N683" s="241"/>
      <c r="O683" s="241"/>
      <c r="P683" s="242"/>
    </row>
    <row r="684" spans="1:16" ht="20.100000000000001" customHeight="1" x14ac:dyDescent="0.15">
      <c r="A684" s="257">
        <f>IF(A683="",ROW()-2-COUNTBLANK($A$3:$A683),A683+1)</f>
        <v>682</v>
      </c>
      <c r="B684" s="258">
        <f>IF(A684="","",IF(B683="",ROW()-2-COUNTBLANK($B$3:$B683),B683+1))</f>
        <v>682</v>
      </c>
      <c r="C684" s="241"/>
      <c r="D684" s="241" t="str">
        <f>IF(C684="","",(COUNTIF($C$3:C684,C684)+100))</f>
        <v/>
      </c>
      <c r="E684" s="310" t="str">
        <f>IF(C684="","",INDEX('様式A-2'!$E$9:$E$4934,MATCH(C684,'様式A-2'!$B$9:$B$434,0)))</f>
        <v/>
      </c>
      <c r="F684" s="310"/>
      <c r="G684" s="241"/>
      <c r="H684" s="241"/>
      <c r="I684" s="241"/>
      <c r="J684" s="311"/>
      <c r="K684" s="241"/>
      <c r="L684" s="241"/>
      <c r="M684" s="241"/>
      <c r="N684" s="241"/>
      <c r="O684" s="241"/>
      <c r="P684" s="242"/>
    </row>
    <row r="685" spans="1:16" ht="20.100000000000001" customHeight="1" x14ac:dyDescent="0.15">
      <c r="A685" s="257">
        <f>IF(A684="",ROW()-2-COUNTBLANK($A$3:$A684),A684+1)</f>
        <v>683</v>
      </c>
      <c r="B685" s="258">
        <f>IF(A685="","",IF(B684="",ROW()-2-COUNTBLANK($B$3:$B684),B684+1))</f>
        <v>683</v>
      </c>
      <c r="C685" s="241"/>
      <c r="D685" s="241" t="str">
        <f>IF(C685="","",(COUNTIF($C$3:C685,C685)+100))</f>
        <v/>
      </c>
      <c r="E685" s="310" t="str">
        <f>IF(C685="","",INDEX('様式A-2'!$E$9:$E$4934,MATCH(C685,'様式A-2'!$B$9:$B$434,0)))</f>
        <v/>
      </c>
      <c r="F685" s="310"/>
      <c r="G685" s="241"/>
      <c r="H685" s="241"/>
      <c r="I685" s="241"/>
      <c r="J685" s="311"/>
      <c r="K685" s="241"/>
      <c r="L685" s="241"/>
      <c r="M685" s="241"/>
      <c r="N685" s="241"/>
      <c r="O685" s="241"/>
      <c r="P685" s="242"/>
    </row>
    <row r="686" spans="1:16" ht="20.100000000000001" customHeight="1" x14ac:dyDescent="0.15">
      <c r="A686" s="257">
        <f>IF(A685="",ROW()-2-COUNTBLANK($A$3:$A685),A685+1)</f>
        <v>684</v>
      </c>
      <c r="B686" s="258">
        <f>IF(A686="","",IF(B685="",ROW()-2-COUNTBLANK($B$3:$B685),B685+1))</f>
        <v>684</v>
      </c>
      <c r="C686" s="241"/>
      <c r="D686" s="241" t="str">
        <f>IF(C686="","",(COUNTIF($C$3:C686,C686)+100))</f>
        <v/>
      </c>
      <c r="E686" s="310" t="str">
        <f>IF(C686="","",INDEX('様式A-2'!$E$9:$E$4934,MATCH(C686,'様式A-2'!$B$9:$B$434,0)))</f>
        <v/>
      </c>
      <c r="F686" s="310"/>
      <c r="G686" s="241"/>
      <c r="H686" s="241"/>
      <c r="I686" s="241"/>
      <c r="J686" s="311"/>
      <c r="K686" s="241"/>
      <c r="L686" s="241"/>
      <c r="M686" s="241"/>
      <c r="N686" s="241"/>
      <c r="O686" s="241"/>
      <c r="P686" s="242"/>
    </row>
    <row r="687" spans="1:16" ht="20.100000000000001" customHeight="1" x14ac:dyDescent="0.15">
      <c r="A687" s="257">
        <f>IF(A686="",ROW()-2-COUNTBLANK($A$3:$A686),A686+1)</f>
        <v>685</v>
      </c>
      <c r="B687" s="258">
        <f>IF(A687="","",IF(B686="",ROW()-2-COUNTBLANK($B$3:$B686),B686+1))</f>
        <v>685</v>
      </c>
      <c r="C687" s="241"/>
      <c r="D687" s="241" t="str">
        <f>IF(C687="","",(COUNTIF($C$3:C687,C687)+100))</f>
        <v/>
      </c>
      <c r="E687" s="310" t="str">
        <f>IF(C687="","",INDEX('様式A-2'!$E$9:$E$4934,MATCH(C687,'様式A-2'!$B$9:$B$434,0)))</f>
        <v/>
      </c>
      <c r="F687" s="310"/>
      <c r="G687" s="241"/>
      <c r="H687" s="241"/>
      <c r="I687" s="241"/>
      <c r="J687" s="311"/>
      <c r="K687" s="241"/>
      <c r="L687" s="241"/>
      <c r="M687" s="241"/>
      <c r="N687" s="241"/>
      <c r="O687" s="241"/>
      <c r="P687" s="242"/>
    </row>
    <row r="688" spans="1:16" ht="20.100000000000001" customHeight="1" x14ac:dyDescent="0.15">
      <c r="A688" s="257">
        <f>IF(A687="",ROW()-2-COUNTBLANK($A$3:$A687),A687+1)</f>
        <v>686</v>
      </c>
      <c r="B688" s="258">
        <f>IF(A688="","",IF(B687="",ROW()-2-COUNTBLANK($B$3:$B687),B687+1))</f>
        <v>686</v>
      </c>
      <c r="C688" s="241"/>
      <c r="D688" s="241" t="str">
        <f>IF(C688="","",(COUNTIF($C$3:C688,C688)+100))</f>
        <v/>
      </c>
      <c r="E688" s="310" t="str">
        <f>IF(C688="","",INDEX('様式A-2'!$E$9:$E$4934,MATCH(C688,'様式A-2'!$B$9:$B$434,0)))</f>
        <v/>
      </c>
      <c r="F688" s="310"/>
      <c r="G688" s="241"/>
      <c r="H688" s="241"/>
      <c r="I688" s="241"/>
      <c r="J688" s="311"/>
      <c r="K688" s="241"/>
      <c r="L688" s="241"/>
      <c r="M688" s="241"/>
      <c r="N688" s="241"/>
      <c r="O688" s="241"/>
      <c r="P688" s="242"/>
    </row>
    <row r="689" spans="1:16" ht="20.100000000000001" customHeight="1" x14ac:dyDescent="0.15">
      <c r="A689" s="257">
        <f>IF(A688="",ROW()-2-COUNTBLANK($A$3:$A688),A688+1)</f>
        <v>687</v>
      </c>
      <c r="B689" s="258">
        <f>IF(A689="","",IF(B688="",ROW()-2-COUNTBLANK($B$3:$B688),B688+1))</f>
        <v>687</v>
      </c>
      <c r="C689" s="241"/>
      <c r="D689" s="241" t="str">
        <f>IF(C689="","",(COUNTIF($C$3:C689,C689)+100))</f>
        <v/>
      </c>
      <c r="E689" s="310" t="str">
        <f>IF(C689="","",INDEX('様式A-2'!$E$9:$E$4934,MATCH(C689,'様式A-2'!$B$9:$B$434,0)))</f>
        <v/>
      </c>
      <c r="F689" s="310"/>
      <c r="G689" s="241"/>
      <c r="H689" s="241"/>
      <c r="I689" s="241"/>
      <c r="J689" s="311"/>
      <c r="K689" s="241"/>
      <c r="L689" s="241"/>
      <c r="M689" s="241"/>
      <c r="N689" s="241"/>
      <c r="O689" s="241"/>
      <c r="P689" s="242"/>
    </row>
    <row r="690" spans="1:16" ht="20.100000000000001" customHeight="1" x14ac:dyDescent="0.15">
      <c r="A690" s="257">
        <f>IF(A689="",ROW()-2-COUNTBLANK($A$3:$A689),A689+1)</f>
        <v>688</v>
      </c>
      <c r="B690" s="258">
        <f>IF(A690="","",IF(B689="",ROW()-2-COUNTBLANK($B$3:$B689),B689+1))</f>
        <v>688</v>
      </c>
      <c r="C690" s="241"/>
      <c r="D690" s="241" t="str">
        <f>IF(C690="","",(COUNTIF($C$3:C690,C690)+100))</f>
        <v/>
      </c>
      <c r="E690" s="310" t="str">
        <f>IF(C690="","",INDEX('様式A-2'!$E$9:$E$4934,MATCH(C690,'様式A-2'!$B$9:$B$434,0)))</f>
        <v/>
      </c>
      <c r="F690" s="310"/>
      <c r="G690" s="241"/>
      <c r="H690" s="241"/>
      <c r="I690" s="241"/>
      <c r="J690" s="311"/>
      <c r="K690" s="241"/>
      <c r="L690" s="241"/>
      <c r="M690" s="241"/>
      <c r="N690" s="241"/>
      <c r="O690" s="241"/>
      <c r="P690" s="242"/>
    </row>
    <row r="691" spans="1:16" ht="20.100000000000001" customHeight="1" x14ac:dyDescent="0.15">
      <c r="A691" s="257">
        <f>IF(A690="",ROW()-2-COUNTBLANK($A$3:$A690),A690+1)</f>
        <v>689</v>
      </c>
      <c r="B691" s="258">
        <f>IF(A691="","",IF(B690="",ROW()-2-COUNTBLANK($B$3:$B690),B690+1))</f>
        <v>689</v>
      </c>
      <c r="C691" s="241"/>
      <c r="D691" s="241" t="str">
        <f>IF(C691="","",(COUNTIF($C$3:C691,C691)+100))</f>
        <v/>
      </c>
      <c r="E691" s="310" t="str">
        <f>IF(C691="","",INDEX('様式A-2'!$E$9:$E$4934,MATCH(C691,'様式A-2'!$B$9:$B$434,0)))</f>
        <v/>
      </c>
      <c r="F691" s="310"/>
      <c r="G691" s="241"/>
      <c r="H691" s="241"/>
      <c r="I691" s="241"/>
      <c r="J691" s="311"/>
      <c r="K691" s="241"/>
      <c r="L691" s="241"/>
      <c r="M691" s="241"/>
      <c r="N691" s="241"/>
      <c r="O691" s="241"/>
      <c r="P691" s="242"/>
    </row>
    <row r="692" spans="1:16" ht="20.100000000000001" customHeight="1" x14ac:dyDescent="0.15">
      <c r="A692" s="257">
        <f>IF(A691="",ROW()-2-COUNTBLANK($A$3:$A691),A691+1)</f>
        <v>690</v>
      </c>
      <c r="B692" s="258">
        <f>IF(A692="","",IF(B691="",ROW()-2-COUNTBLANK($B$3:$B691),B691+1))</f>
        <v>690</v>
      </c>
      <c r="C692" s="241"/>
      <c r="D692" s="241" t="str">
        <f>IF(C692="","",(COUNTIF($C$3:C692,C692)+100))</f>
        <v/>
      </c>
      <c r="E692" s="310" t="str">
        <f>IF(C692="","",INDEX('様式A-2'!$E$9:$E$4934,MATCH(C692,'様式A-2'!$B$9:$B$434,0)))</f>
        <v/>
      </c>
      <c r="F692" s="310"/>
      <c r="G692" s="241"/>
      <c r="H692" s="241"/>
      <c r="I692" s="241"/>
      <c r="J692" s="311"/>
      <c r="K692" s="241"/>
      <c r="L692" s="241"/>
      <c r="M692" s="241"/>
      <c r="N692" s="241"/>
      <c r="O692" s="241"/>
      <c r="P692" s="242"/>
    </row>
    <row r="693" spans="1:16" ht="20.100000000000001" customHeight="1" x14ac:dyDescent="0.15">
      <c r="A693" s="257">
        <f>IF(A692="",ROW()-2-COUNTBLANK($A$3:$A692),A692+1)</f>
        <v>691</v>
      </c>
      <c r="B693" s="258">
        <f>IF(A693="","",IF(B692="",ROW()-2-COUNTBLANK($B$3:$B692),B692+1))</f>
        <v>691</v>
      </c>
      <c r="C693" s="241"/>
      <c r="D693" s="241" t="str">
        <f>IF(C693="","",(COUNTIF($C$3:C693,C693)+100))</f>
        <v/>
      </c>
      <c r="E693" s="310" t="str">
        <f>IF(C693="","",INDEX('様式A-2'!$E$9:$E$4934,MATCH(C693,'様式A-2'!$B$9:$B$434,0)))</f>
        <v/>
      </c>
      <c r="F693" s="310"/>
      <c r="G693" s="241"/>
      <c r="H693" s="241"/>
      <c r="I693" s="241"/>
      <c r="J693" s="311"/>
      <c r="K693" s="241"/>
      <c r="L693" s="241"/>
      <c r="M693" s="241"/>
      <c r="N693" s="241"/>
      <c r="O693" s="241"/>
      <c r="P693" s="242"/>
    </row>
    <row r="694" spans="1:16" ht="20.100000000000001" customHeight="1" x14ac:dyDescent="0.15">
      <c r="A694" s="257">
        <f>IF(A693="",ROW()-2-COUNTBLANK($A$3:$A693),A693+1)</f>
        <v>692</v>
      </c>
      <c r="B694" s="258">
        <f>IF(A694="","",IF(B693="",ROW()-2-COUNTBLANK($B$3:$B693),B693+1))</f>
        <v>692</v>
      </c>
      <c r="C694" s="241"/>
      <c r="D694" s="241" t="str">
        <f>IF(C694="","",(COUNTIF($C$3:C694,C694)+100))</f>
        <v/>
      </c>
      <c r="E694" s="310" t="str">
        <f>IF(C694="","",INDEX('様式A-2'!$E$9:$E$4934,MATCH(C694,'様式A-2'!$B$9:$B$434,0)))</f>
        <v/>
      </c>
      <c r="F694" s="310"/>
      <c r="G694" s="241"/>
      <c r="H694" s="241"/>
      <c r="I694" s="241"/>
      <c r="J694" s="311"/>
      <c r="K694" s="241"/>
      <c r="L694" s="241"/>
      <c r="M694" s="241"/>
      <c r="N694" s="241"/>
      <c r="O694" s="241"/>
      <c r="P694" s="242"/>
    </row>
    <row r="695" spans="1:16" ht="20.100000000000001" customHeight="1" x14ac:dyDescent="0.15">
      <c r="A695" s="257">
        <f>IF(A694="",ROW()-2-COUNTBLANK($A$3:$A694),A694+1)</f>
        <v>693</v>
      </c>
      <c r="B695" s="258">
        <f>IF(A695="","",IF(B694="",ROW()-2-COUNTBLANK($B$3:$B694),B694+1))</f>
        <v>693</v>
      </c>
      <c r="C695" s="241"/>
      <c r="D695" s="241" t="str">
        <f>IF(C695="","",(COUNTIF($C$3:C695,C695)+100))</f>
        <v/>
      </c>
      <c r="E695" s="310" t="str">
        <f>IF(C695="","",INDEX('様式A-2'!$E$9:$E$4934,MATCH(C695,'様式A-2'!$B$9:$B$434,0)))</f>
        <v/>
      </c>
      <c r="F695" s="310"/>
      <c r="G695" s="241"/>
      <c r="H695" s="241"/>
      <c r="I695" s="241"/>
      <c r="J695" s="311"/>
      <c r="K695" s="241"/>
      <c r="L695" s="241"/>
      <c r="M695" s="241"/>
      <c r="N695" s="241"/>
      <c r="O695" s="241"/>
      <c r="P695" s="242"/>
    </row>
    <row r="696" spans="1:16" ht="20.100000000000001" customHeight="1" x14ac:dyDescent="0.15">
      <c r="A696" s="257">
        <f>IF(A695="",ROW()-2-COUNTBLANK($A$3:$A695),A695+1)</f>
        <v>694</v>
      </c>
      <c r="B696" s="258">
        <f>IF(A696="","",IF(B695="",ROW()-2-COUNTBLANK($B$3:$B695),B695+1))</f>
        <v>694</v>
      </c>
      <c r="C696" s="241"/>
      <c r="D696" s="241" t="str">
        <f>IF(C696="","",(COUNTIF($C$3:C696,C696)+100))</f>
        <v/>
      </c>
      <c r="E696" s="310" t="str">
        <f>IF(C696="","",INDEX('様式A-2'!$E$9:$E$4934,MATCH(C696,'様式A-2'!$B$9:$B$434,0)))</f>
        <v/>
      </c>
      <c r="F696" s="310"/>
      <c r="G696" s="241"/>
      <c r="H696" s="241"/>
      <c r="I696" s="241"/>
      <c r="J696" s="311"/>
      <c r="K696" s="241"/>
      <c r="L696" s="241"/>
      <c r="M696" s="241"/>
      <c r="N696" s="241"/>
      <c r="O696" s="241"/>
      <c r="P696" s="242"/>
    </row>
    <row r="697" spans="1:16" ht="20.100000000000001" customHeight="1" x14ac:dyDescent="0.15">
      <c r="A697" s="257">
        <f>IF(A696="",ROW()-2-COUNTBLANK($A$3:$A696),A696+1)</f>
        <v>695</v>
      </c>
      <c r="B697" s="258">
        <f>IF(A697="","",IF(B696="",ROW()-2-COUNTBLANK($B$3:$B696),B696+1))</f>
        <v>695</v>
      </c>
      <c r="C697" s="241"/>
      <c r="D697" s="241" t="str">
        <f>IF(C697="","",(COUNTIF($C$3:C697,C697)+100))</f>
        <v/>
      </c>
      <c r="E697" s="310" t="str">
        <f>IF(C697="","",INDEX('様式A-2'!$E$9:$E$4934,MATCH(C697,'様式A-2'!$B$9:$B$434,0)))</f>
        <v/>
      </c>
      <c r="F697" s="310"/>
      <c r="G697" s="241"/>
      <c r="H697" s="241"/>
      <c r="I697" s="241"/>
      <c r="J697" s="311"/>
      <c r="K697" s="241"/>
      <c r="L697" s="241"/>
      <c r="M697" s="241"/>
      <c r="N697" s="241"/>
      <c r="O697" s="241"/>
      <c r="P697" s="242"/>
    </row>
    <row r="698" spans="1:16" ht="20.100000000000001" customHeight="1" x14ac:dyDescent="0.15">
      <c r="A698" s="257">
        <f>IF(A697="",ROW()-2-COUNTBLANK($A$3:$A697),A697+1)</f>
        <v>696</v>
      </c>
      <c r="B698" s="258">
        <f>IF(A698="","",IF(B697="",ROW()-2-COUNTBLANK($B$3:$B697),B697+1))</f>
        <v>696</v>
      </c>
      <c r="C698" s="241"/>
      <c r="D698" s="241" t="str">
        <f>IF(C698="","",(COUNTIF($C$3:C698,C698)+100))</f>
        <v/>
      </c>
      <c r="E698" s="310" t="str">
        <f>IF(C698="","",INDEX('様式A-2'!$E$9:$E$4934,MATCH(C698,'様式A-2'!$B$9:$B$434,0)))</f>
        <v/>
      </c>
      <c r="F698" s="310"/>
      <c r="G698" s="241"/>
      <c r="H698" s="241"/>
      <c r="I698" s="241"/>
      <c r="J698" s="311"/>
      <c r="K698" s="241"/>
      <c r="L698" s="241"/>
      <c r="M698" s="241"/>
      <c r="N698" s="241"/>
      <c r="O698" s="241"/>
      <c r="P698" s="242"/>
    </row>
    <row r="699" spans="1:16" ht="20.100000000000001" customHeight="1" x14ac:dyDescent="0.15">
      <c r="A699" s="257">
        <f>IF(A698="",ROW()-2-COUNTBLANK($A$3:$A698),A698+1)</f>
        <v>697</v>
      </c>
      <c r="B699" s="258">
        <f>IF(A699="","",IF(B698="",ROW()-2-COUNTBLANK($B$3:$B698),B698+1))</f>
        <v>697</v>
      </c>
      <c r="C699" s="241"/>
      <c r="D699" s="241" t="str">
        <f>IF(C699="","",(COUNTIF($C$3:C699,C699)+100))</f>
        <v/>
      </c>
      <c r="E699" s="310" t="str">
        <f>IF(C699="","",INDEX('様式A-2'!$E$9:$E$4934,MATCH(C699,'様式A-2'!$B$9:$B$434,0)))</f>
        <v/>
      </c>
      <c r="F699" s="310"/>
      <c r="G699" s="241"/>
      <c r="H699" s="241"/>
      <c r="I699" s="241"/>
      <c r="J699" s="311"/>
      <c r="K699" s="241"/>
      <c r="L699" s="241"/>
      <c r="M699" s="241"/>
      <c r="N699" s="241"/>
      <c r="O699" s="241"/>
      <c r="P699" s="242"/>
    </row>
    <row r="700" spans="1:16" ht="20.100000000000001" customHeight="1" x14ac:dyDescent="0.15">
      <c r="A700" s="257">
        <f>IF(A699="",ROW()-2-COUNTBLANK($A$3:$A699),A699+1)</f>
        <v>698</v>
      </c>
      <c r="B700" s="258">
        <f>IF(A700="","",IF(B699="",ROW()-2-COUNTBLANK($B$3:$B699),B699+1))</f>
        <v>698</v>
      </c>
      <c r="C700" s="241"/>
      <c r="D700" s="241" t="str">
        <f>IF(C700="","",(COUNTIF($C$3:C700,C700)+100))</f>
        <v/>
      </c>
      <c r="E700" s="310" t="str">
        <f>IF(C700="","",INDEX('様式A-2'!$E$9:$E$4934,MATCH(C700,'様式A-2'!$B$9:$B$434,0)))</f>
        <v/>
      </c>
      <c r="F700" s="310"/>
      <c r="G700" s="241"/>
      <c r="H700" s="241"/>
      <c r="I700" s="241"/>
      <c r="J700" s="311"/>
      <c r="K700" s="241"/>
      <c r="L700" s="241"/>
      <c r="M700" s="241"/>
      <c r="N700" s="241"/>
      <c r="O700" s="241"/>
      <c r="P700" s="242"/>
    </row>
    <row r="701" spans="1:16" ht="20.100000000000001" customHeight="1" x14ac:dyDescent="0.15">
      <c r="A701" s="257">
        <f>IF(A700="",ROW()-2-COUNTBLANK($A$3:$A700),A700+1)</f>
        <v>699</v>
      </c>
      <c r="B701" s="258">
        <f>IF(A701="","",IF(B700="",ROW()-2-COUNTBLANK($B$3:$B700),B700+1))</f>
        <v>699</v>
      </c>
      <c r="C701" s="241"/>
      <c r="D701" s="241" t="str">
        <f>IF(C701="","",(COUNTIF($C$3:C701,C701)+100))</f>
        <v/>
      </c>
      <c r="E701" s="310" t="str">
        <f>IF(C701="","",INDEX('様式A-2'!$E$9:$E$4934,MATCH(C701,'様式A-2'!$B$9:$B$434,0)))</f>
        <v/>
      </c>
      <c r="F701" s="310"/>
      <c r="G701" s="241"/>
      <c r="H701" s="241"/>
      <c r="I701" s="241"/>
      <c r="J701" s="311"/>
      <c r="K701" s="241"/>
      <c r="L701" s="241"/>
      <c r="M701" s="241"/>
      <c r="N701" s="241"/>
      <c r="O701" s="241"/>
      <c r="P701" s="242"/>
    </row>
    <row r="702" spans="1:16" ht="20.100000000000001" customHeight="1" x14ac:dyDescent="0.15">
      <c r="A702" s="257">
        <f>IF(A701="",ROW()-2-COUNTBLANK($A$3:$A701),A701+1)</f>
        <v>700</v>
      </c>
      <c r="B702" s="258">
        <f>IF(A702="","",IF(B701="",ROW()-2-COUNTBLANK($B$3:$B701),B701+1))</f>
        <v>700</v>
      </c>
      <c r="C702" s="241"/>
      <c r="D702" s="241" t="str">
        <f>IF(C702="","",(COUNTIF($C$3:C702,C702)+100))</f>
        <v/>
      </c>
      <c r="E702" s="310" t="str">
        <f>IF(C702="","",INDEX('様式A-2'!$E$9:$E$4934,MATCH(C702,'様式A-2'!$B$9:$B$434,0)))</f>
        <v/>
      </c>
      <c r="F702" s="310"/>
      <c r="G702" s="241"/>
      <c r="H702" s="241"/>
      <c r="I702" s="241"/>
      <c r="J702" s="311"/>
      <c r="K702" s="241"/>
      <c r="L702" s="241"/>
      <c r="M702" s="241"/>
      <c r="N702" s="241"/>
      <c r="O702" s="241"/>
      <c r="P702" s="242"/>
    </row>
    <row r="703" spans="1:16" ht="20.100000000000001" customHeight="1" x14ac:dyDescent="0.15">
      <c r="A703" s="257">
        <f>IF(A702="",ROW()-2-COUNTBLANK($A$3:$A702),A702+1)</f>
        <v>701</v>
      </c>
      <c r="B703" s="258">
        <f>IF(A703="","",IF(B702="",ROW()-2-COUNTBLANK($B$3:$B702),B702+1))</f>
        <v>701</v>
      </c>
      <c r="C703" s="241"/>
      <c r="D703" s="241" t="str">
        <f>IF(C703="","",(COUNTIF($C$3:C703,C703)+100))</f>
        <v/>
      </c>
      <c r="E703" s="310" t="str">
        <f>IF(C703="","",INDEX('様式A-2'!$E$9:$E$4934,MATCH(C703,'様式A-2'!$B$9:$B$434,0)))</f>
        <v/>
      </c>
      <c r="F703" s="310"/>
      <c r="G703" s="241"/>
      <c r="H703" s="241"/>
      <c r="I703" s="241"/>
      <c r="J703" s="311"/>
      <c r="K703" s="241"/>
      <c r="L703" s="241"/>
      <c r="M703" s="241"/>
      <c r="N703" s="241"/>
      <c r="O703" s="241"/>
      <c r="P703" s="242"/>
    </row>
    <row r="704" spans="1:16" ht="20.100000000000001" customHeight="1" x14ac:dyDescent="0.15">
      <c r="A704" s="257">
        <f>IF(A703="",ROW()-2-COUNTBLANK($A$3:$A703),A703+1)</f>
        <v>702</v>
      </c>
      <c r="B704" s="258">
        <f>IF(A704="","",IF(B703="",ROW()-2-COUNTBLANK($B$3:$B703),B703+1))</f>
        <v>702</v>
      </c>
      <c r="C704" s="241"/>
      <c r="D704" s="241" t="str">
        <f>IF(C704="","",(COUNTIF($C$3:C704,C704)+100))</f>
        <v/>
      </c>
      <c r="E704" s="310" t="str">
        <f>IF(C704="","",INDEX('様式A-2'!$E$9:$E$4934,MATCH(C704,'様式A-2'!$B$9:$B$434,0)))</f>
        <v/>
      </c>
      <c r="F704" s="310"/>
      <c r="G704" s="241"/>
      <c r="H704" s="241"/>
      <c r="I704" s="241"/>
      <c r="J704" s="311"/>
      <c r="K704" s="241"/>
      <c r="L704" s="241"/>
      <c r="M704" s="241"/>
      <c r="N704" s="241"/>
      <c r="O704" s="241"/>
      <c r="P704" s="242"/>
    </row>
    <row r="705" spans="1:16" ht="20.100000000000001" customHeight="1" x14ac:dyDescent="0.15">
      <c r="A705" s="257">
        <f>IF(A704="",ROW()-2-COUNTBLANK($A$3:$A704),A704+1)</f>
        <v>703</v>
      </c>
      <c r="B705" s="258">
        <f>IF(A705="","",IF(B704="",ROW()-2-COUNTBLANK($B$3:$B704),B704+1))</f>
        <v>703</v>
      </c>
      <c r="C705" s="241"/>
      <c r="D705" s="241" t="str">
        <f>IF(C705="","",(COUNTIF($C$3:C705,C705)+100))</f>
        <v/>
      </c>
      <c r="E705" s="310" t="str">
        <f>IF(C705="","",INDEX('様式A-2'!$E$9:$E$4934,MATCH(C705,'様式A-2'!$B$9:$B$434,0)))</f>
        <v/>
      </c>
      <c r="F705" s="310"/>
      <c r="G705" s="241"/>
      <c r="H705" s="241"/>
      <c r="I705" s="241"/>
      <c r="J705" s="311"/>
      <c r="K705" s="241"/>
      <c r="L705" s="241"/>
      <c r="M705" s="241"/>
      <c r="N705" s="241"/>
      <c r="O705" s="241"/>
      <c r="P705" s="242"/>
    </row>
    <row r="706" spans="1:16" ht="20.100000000000001" customHeight="1" x14ac:dyDescent="0.15">
      <c r="A706" s="257">
        <f>IF(A705="",ROW()-2-COUNTBLANK($A$3:$A705),A705+1)</f>
        <v>704</v>
      </c>
      <c r="B706" s="258">
        <f>IF(A706="","",IF(B705="",ROW()-2-COUNTBLANK($B$3:$B705),B705+1))</f>
        <v>704</v>
      </c>
      <c r="C706" s="241"/>
      <c r="D706" s="241" t="str">
        <f>IF(C706="","",(COUNTIF($C$3:C706,C706)+100))</f>
        <v/>
      </c>
      <c r="E706" s="310" t="str">
        <f>IF(C706="","",INDEX('様式A-2'!$E$9:$E$4934,MATCH(C706,'様式A-2'!$B$9:$B$434,0)))</f>
        <v/>
      </c>
      <c r="F706" s="310"/>
      <c r="G706" s="241"/>
      <c r="H706" s="241"/>
      <c r="I706" s="241"/>
      <c r="J706" s="311"/>
      <c r="K706" s="241"/>
      <c r="L706" s="241"/>
      <c r="M706" s="241"/>
      <c r="N706" s="241"/>
      <c r="O706" s="241"/>
      <c r="P706" s="242"/>
    </row>
    <row r="707" spans="1:16" ht="20.100000000000001" customHeight="1" x14ac:dyDescent="0.15">
      <c r="A707" s="257">
        <f>IF(A706="",ROW()-2-COUNTBLANK($A$3:$A706),A706+1)</f>
        <v>705</v>
      </c>
      <c r="B707" s="258">
        <f>IF(A707="","",IF(B706="",ROW()-2-COUNTBLANK($B$3:$B706),B706+1))</f>
        <v>705</v>
      </c>
      <c r="C707" s="241"/>
      <c r="D707" s="241" t="str">
        <f>IF(C707="","",(COUNTIF($C$3:C707,C707)+100))</f>
        <v/>
      </c>
      <c r="E707" s="310" t="str">
        <f>IF(C707="","",INDEX('様式A-2'!$E$9:$E$4934,MATCH(C707,'様式A-2'!$B$9:$B$434,0)))</f>
        <v/>
      </c>
      <c r="F707" s="310"/>
      <c r="G707" s="241"/>
      <c r="H707" s="241"/>
      <c r="I707" s="241"/>
      <c r="J707" s="311"/>
      <c r="K707" s="241"/>
      <c r="L707" s="241"/>
      <c r="M707" s="241"/>
      <c r="N707" s="241"/>
      <c r="O707" s="241"/>
      <c r="P707" s="242"/>
    </row>
    <row r="708" spans="1:16" ht="20.100000000000001" customHeight="1" x14ac:dyDescent="0.15">
      <c r="A708" s="257">
        <f>IF(A707="",ROW()-2-COUNTBLANK($A$3:$A707),A707+1)</f>
        <v>706</v>
      </c>
      <c r="B708" s="258">
        <f>IF(A708="","",IF(B707="",ROW()-2-COUNTBLANK($B$3:$B707),B707+1))</f>
        <v>706</v>
      </c>
      <c r="C708" s="241"/>
      <c r="D708" s="241" t="str">
        <f>IF(C708="","",(COUNTIF($C$3:C708,C708)+100))</f>
        <v/>
      </c>
      <c r="E708" s="310" t="str">
        <f>IF(C708="","",INDEX('様式A-2'!$E$9:$E$4934,MATCH(C708,'様式A-2'!$B$9:$B$434,0)))</f>
        <v/>
      </c>
      <c r="F708" s="310"/>
      <c r="G708" s="241"/>
      <c r="H708" s="241"/>
      <c r="I708" s="241"/>
      <c r="J708" s="311"/>
      <c r="K708" s="241"/>
      <c r="L708" s="241"/>
      <c r="M708" s="241"/>
      <c r="N708" s="241"/>
      <c r="O708" s="241"/>
      <c r="P708" s="242"/>
    </row>
    <row r="709" spans="1:16" ht="20.100000000000001" customHeight="1" x14ac:dyDescent="0.15">
      <c r="A709" s="257">
        <f>IF(A708="",ROW()-2-COUNTBLANK($A$3:$A708),A708+1)</f>
        <v>707</v>
      </c>
      <c r="B709" s="258">
        <f>IF(A709="","",IF(B708="",ROW()-2-COUNTBLANK($B$3:$B708),B708+1))</f>
        <v>707</v>
      </c>
      <c r="C709" s="241"/>
      <c r="D709" s="241" t="str">
        <f>IF(C709="","",(COUNTIF($C$3:C709,C709)+100))</f>
        <v/>
      </c>
      <c r="E709" s="310" t="str">
        <f>IF(C709="","",INDEX('様式A-2'!$E$9:$E$4934,MATCH(C709,'様式A-2'!$B$9:$B$434,0)))</f>
        <v/>
      </c>
      <c r="F709" s="310"/>
      <c r="G709" s="241"/>
      <c r="H709" s="241"/>
      <c r="I709" s="241"/>
      <c r="J709" s="311"/>
      <c r="K709" s="241"/>
      <c r="L709" s="241"/>
      <c r="M709" s="241"/>
      <c r="N709" s="241"/>
      <c r="O709" s="241"/>
      <c r="P709" s="242"/>
    </row>
    <row r="710" spans="1:16" ht="20.100000000000001" customHeight="1" x14ac:dyDescent="0.15">
      <c r="A710" s="257">
        <f>IF(A709="",ROW()-2-COUNTBLANK($A$3:$A709),A709+1)</f>
        <v>708</v>
      </c>
      <c r="B710" s="258">
        <f>IF(A710="","",IF(B709="",ROW()-2-COUNTBLANK($B$3:$B709),B709+1))</f>
        <v>708</v>
      </c>
      <c r="C710" s="241"/>
      <c r="D710" s="241" t="str">
        <f>IF(C710="","",(COUNTIF($C$3:C710,C710)+100))</f>
        <v/>
      </c>
      <c r="E710" s="310" t="str">
        <f>IF(C710="","",INDEX('様式A-2'!$E$9:$E$4934,MATCH(C710,'様式A-2'!$B$9:$B$434,0)))</f>
        <v/>
      </c>
      <c r="F710" s="310"/>
      <c r="G710" s="241"/>
      <c r="H710" s="241"/>
      <c r="I710" s="241"/>
      <c r="J710" s="311"/>
      <c r="K710" s="241"/>
      <c r="L710" s="241"/>
      <c r="M710" s="241"/>
      <c r="N710" s="241"/>
      <c r="O710" s="241"/>
      <c r="P710" s="242"/>
    </row>
    <row r="711" spans="1:16" ht="20.100000000000001" customHeight="1" x14ac:dyDescent="0.15">
      <c r="A711" s="257">
        <f>IF(A710="",ROW()-2-COUNTBLANK($A$3:$A710),A710+1)</f>
        <v>709</v>
      </c>
      <c r="B711" s="258">
        <f>IF(A711="","",IF(B710="",ROW()-2-COUNTBLANK($B$3:$B710),B710+1))</f>
        <v>709</v>
      </c>
      <c r="C711" s="241"/>
      <c r="D711" s="241" t="str">
        <f>IF(C711="","",(COUNTIF($C$3:C711,C711)+100))</f>
        <v/>
      </c>
      <c r="E711" s="310" t="str">
        <f>IF(C711="","",INDEX('様式A-2'!$E$9:$E$4934,MATCH(C711,'様式A-2'!$B$9:$B$434,0)))</f>
        <v/>
      </c>
      <c r="F711" s="310"/>
      <c r="G711" s="241"/>
      <c r="H711" s="241"/>
      <c r="I711" s="241"/>
      <c r="J711" s="311"/>
      <c r="K711" s="241"/>
      <c r="L711" s="241"/>
      <c r="M711" s="241"/>
      <c r="N711" s="241"/>
      <c r="O711" s="241"/>
      <c r="P711" s="242"/>
    </row>
    <row r="712" spans="1:16" ht="20.100000000000001" customHeight="1" x14ac:dyDescent="0.15">
      <c r="A712" s="257">
        <f>IF(A711="",ROW()-2-COUNTBLANK($A$3:$A711),A711+1)</f>
        <v>710</v>
      </c>
      <c r="B712" s="258">
        <f>IF(A712="","",IF(B711="",ROW()-2-COUNTBLANK($B$3:$B711),B711+1))</f>
        <v>710</v>
      </c>
      <c r="C712" s="241"/>
      <c r="D712" s="241" t="str">
        <f>IF(C712="","",(COUNTIF($C$3:C712,C712)+100))</f>
        <v/>
      </c>
      <c r="E712" s="310" t="str">
        <f>IF(C712="","",INDEX('様式A-2'!$E$9:$E$4934,MATCH(C712,'様式A-2'!$B$9:$B$434,0)))</f>
        <v/>
      </c>
      <c r="F712" s="310"/>
      <c r="G712" s="241"/>
      <c r="H712" s="241"/>
      <c r="I712" s="241"/>
      <c r="J712" s="311"/>
      <c r="K712" s="241"/>
      <c r="L712" s="241"/>
      <c r="M712" s="241"/>
      <c r="N712" s="241"/>
      <c r="O712" s="241"/>
      <c r="P712" s="242"/>
    </row>
    <row r="713" spans="1:16" ht="20.100000000000001" customHeight="1" x14ac:dyDescent="0.15">
      <c r="A713" s="257">
        <f>IF(A712="",ROW()-2-COUNTBLANK($A$3:$A712),A712+1)</f>
        <v>711</v>
      </c>
      <c r="B713" s="258">
        <f>IF(A713="","",IF(B712="",ROW()-2-COUNTBLANK($B$3:$B712),B712+1))</f>
        <v>711</v>
      </c>
      <c r="C713" s="241"/>
      <c r="D713" s="241" t="str">
        <f>IF(C713="","",(COUNTIF($C$3:C713,C713)+100))</f>
        <v/>
      </c>
      <c r="E713" s="310" t="str">
        <f>IF(C713="","",INDEX('様式A-2'!$E$9:$E$4934,MATCH(C713,'様式A-2'!$B$9:$B$434,0)))</f>
        <v/>
      </c>
      <c r="F713" s="310"/>
      <c r="G713" s="241"/>
      <c r="H713" s="241"/>
      <c r="I713" s="241"/>
      <c r="J713" s="311"/>
      <c r="K713" s="241"/>
      <c r="L713" s="241"/>
      <c r="M713" s="241"/>
      <c r="N713" s="241"/>
      <c r="O713" s="241"/>
      <c r="P713" s="242"/>
    </row>
    <row r="714" spans="1:16" ht="20.100000000000001" customHeight="1" x14ac:dyDescent="0.15">
      <c r="A714" s="257">
        <f>IF(A713="",ROW()-2-COUNTBLANK($A$3:$A713),A713+1)</f>
        <v>712</v>
      </c>
      <c r="B714" s="258">
        <f>IF(A714="","",IF(B713="",ROW()-2-COUNTBLANK($B$3:$B713),B713+1))</f>
        <v>712</v>
      </c>
      <c r="C714" s="241"/>
      <c r="D714" s="241" t="str">
        <f>IF(C714="","",(COUNTIF($C$3:C714,C714)+100))</f>
        <v/>
      </c>
      <c r="E714" s="310" t="str">
        <f>IF(C714="","",INDEX('様式A-2'!$E$9:$E$4934,MATCH(C714,'様式A-2'!$B$9:$B$434,0)))</f>
        <v/>
      </c>
      <c r="F714" s="310"/>
      <c r="G714" s="241"/>
      <c r="H714" s="241"/>
      <c r="I714" s="241"/>
      <c r="J714" s="311"/>
      <c r="K714" s="241"/>
      <c r="L714" s="241"/>
      <c r="M714" s="241"/>
      <c r="N714" s="241"/>
      <c r="O714" s="241"/>
      <c r="P714" s="242"/>
    </row>
    <row r="715" spans="1:16" ht="20.100000000000001" customHeight="1" x14ac:dyDescent="0.15">
      <c r="A715" s="257">
        <f>IF(A714="",ROW()-2-COUNTBLANK($A$3:$A714),A714+1)</f>
        <v>713</v>
      </c>
      <c r="B715" s="258">
        <f>IF(A715="","",IF(B714="",ROW()-2-COUNTBLANK($B$3:$B714),B714+1))</f>
        <v>713</v>
      </c>
      <c r="C715" s="241"/>
      <c r="D715" s="241" t="str">
        <f>IF(C715="","",(COUNTIF($C$3:C715,C715)+100))</f>
        <v/>
      </c>
      <c r="E715" s="310" t="str">
        <f>IF(C715="","",INDEX('様式A-2'!$E$9:$E$4934,MATCH(C715,'様式A-2'!$B$9:$B$434,0)))</f>
        <v/>
      </c>
      <c r="F715" s="310"/>
      <c r="G715" s="241"/>
      <c r="H715" s="241"/>
      <c r="I715" s="241"/>
      <c r="J715" s="311"/>
      <c r="K715" s="241"/>
      <c r="L715" s="241"/>
      <c r="M715" s="241"/>
      <c r="N715" s="241"/>
      <c r="O715" s="241"/>
      <c r="P715" s="242"/>
    </row>
    <row r="716" spans="1:16" ht="20.100000000000001" customHeight="1" x14ac:dyDescent="0.15">
      <c r="A716" s="257">
        <f>IF(A715="",ROW()-2-COUNTBLANK($A$3:$A715),A715+1)</f>
        <v>714</v>
      </c>
      <c r="B716" s="258">
        <f>IF(A716="","",IF(B715="",ROW()-2-COUNTBLANK($B$3:$B715),B715+1))</f>
        <v>714</v>
      </c>
      <c r="C716" s="241"/>
      <c r="D716" s="241" t="str">
        <f>IF(C716="","",(COUNTIF($C$3:C716,C716)+100))</f>
        <v/>
      </c>
      <c r="E716" s="310" t="str">
        <f>IF(C716="","",INDEX('様式A-2'!$E$9:$E$4934,MATCH(C716,'様式A-2'!$B$9:$B$434,0)))</f>
        <v/>
      </c>
      <c r="F716" s="310"/>
      <c r="G716" s="241"/>
      <c r="H716" s="241"/>
      <c r="I716" s="241"/>
      <c r="J716" s="311"/>
      <c r="K716" s="241"/>
      <c r="L716" s="241"/>
      <c r="M716" s="241"/>
      <c r="N716" s="241"/>
      <c r="O716" s="241"/>
      <c r="P716" s="242"/>
    </row>
    <row r="717" spans="1:16" ht="20.100000000000001" customHeight="1" x14ac:dyDescent="0.15">
      <c r="A717" s="257">
        <f>IF(A716="",ROW()-2-COUNTBLANK($A$3:$A716),A716+1)</f>
        <v>715</v>
      </c>
      <c r="B717" s="258">
        <f>IF(A717="","",IF(B716="",ROW()-2-COUNTBLANK($B$3:$B716),B716+1))</f>
        <v>715</v>
      </c>
      <c r="C717" s="241"/>
      <c r="D717" s="241" t="str">
        <f>IF(C717="","",(COUNTIF($C$3:C717,C717)+100))</f>
        <v/>
      </c>
      <c r="E717" s="310" t="str">
        <f>IF(C717="","",INDEX('様式A-2'!$E$9:$E$4934,MATCH(C717,'様式A-2'!$B$9:$B$434,0)))</f>
        <v/>
      </c>
      <c r="F717" s="310"/>
      <c r="G717" s="241"/>
      <c r="H717" s="241"/>
      <c r="I717" s="241"/>
      <c r="J717" s="311"/>
      <c r="K717" s="241"/>
      <c r="L717" s="241"/>
      <c r="M717" s="241"/>
      <c r="N717" s="241"/>
      <c r="O717" s="241"/>
      <c r="P717" s="242"/>
    </row>
    <row r="718" spans="1:16" ht="20.100000000000001" customHeight="1" x14ac:dyDescent="0.15">
      <c r="A718" s="257">
        <f>IF(A717="",ROW()-2-COUNTBLANK($A$3:$A717),A717+1)</f>
        <v>716</v>
      </c>
      <c r="B718" s="258">
        <f>IF(A718="","",IF(B717="",ROW()-2-COUNTBLANK($B$3:$B717),B717+1))</f>
        <v>716</v>
      </c>
      <c r="C718" s="241"/>
      <c r="D718" s="241" t="str">
        <f>IF(C718="","",(COUNTIF($C$3:C718,C718)+100))</f>
        <v/>
      </c>
      <c r="E718" s="310" t="str">
        <f>IF(C718="","",INDEX('様式A-2'!$E$9:$E$4934,MATCH(C718,'様式A-2'!$B$9:$B$434,0)))</f>
        <v/>
      </c>
      <c r="F718" s="310"/>
      <c r="G718" s="241"/>
      <c r="H718" s="241"/>
      <c r="I718" s="241"/>
      <c r="J718" s="311"/>
      <c r="K718" s="241"/>
      <c r="L718" s="241"/>
      <c r="M718" s="241"/>
      <c r="N718" s="241"/>
      <c r="O718" s="241"/>
      <c r="P718" s="242"/>
    </row>
    <row r="719" spans="1:16" ht="20.100000000000001" customHeight="1" x14ac:dyDescent="0.15">
      <c r="A719" s="257">
        <f>IF(A718="",ROW()-2-COUNTBLANK($A$3:$A718),A718+1)</f>
        <v>717</v>
      </c>
      <c r="B719" s="258">
        <f>IF(A719="","",IF(B718="",ROW()-2-COUNTBLANK($B$3:$B718),B718+1))</f>
        <v>717</v>
      </c>
      <c r="C719" s="241"/>
      <c r="D719" s="241" t="str">
        <f>IF(C719="","",(COUNTIF($C$3:C719,C719)+100))</f>
        <v/>
      </c>
      <c r="E719" s="310" t="str">
        <f>IF(C719="","",INDEX('様式A-2'!$E$9:$E$4934,MATCH(C719,'様式A-2'!$B$9:$B$434,0)))</f>
        <v/>
      </c>
      <c r="F719" s="310"/>
      <c r="G719" s="241"/>
      <c r="H719" s="241"/>
      <c r="I719" s="241"/>
      <c r="J719" s="311"/>
      <c r="K719" s="241"/>
      <c r="L719" s="241"/>
      <c r="M719" s="241"/>
      <c r="N719" s="241"/>
      <c r="O719" s="241"/>
      <c r="P719" s="242"/>
    </row>
    <row r="720" spans="1:16" ht="20.100000000000001" customHeight="1" x14ac:dyDescent="0.15">
      <c r="A720" s="257">
        <f>IF(A719="",ROW()-2-COUNTBLANK($A$3:$A719),A719+1)</f>
        <v>718</v>
      </c>
      <c r="B720" s="258">
        <f>IF(A720="","",IF(B719="",ROW()-2-COUNTBLANK($B$3:$B719),B719+1))</f>
        <v>718</v>
      </c>
      <c r="C720" s="241"/>
      <c r="D720" s="241" t="str">
        <f>IF(C720="","",(COUNTIF($C$3:C720,C720)+100))</f>
        <v/>
      </c>
      <c r="E720" s="310" t="str">
        <f>IF(C720="","",INDEX('様式A-2'!$E$9:$E$4934,MATCH(C720,'様式A-2'!$B$9:$B$434,0)))</f>
        <v/>
      </c>
      <c r="F720" s="310"/>
      <c r="G720" s="241"/>
      <c r="H720" s="241"/>
      <c r="I720" s="241"/>
      <c r="J720" s="311"/>
      <c r="K720" s="241"/>
      <c r="L720" s="241"/>
      <c r="M720" s="241"/>
      <c r="N720" s="241"/>
      <c r="O720" s="241"/>
      <c r="P720" s="242"/>
    </row>
    <row r="721" spans="1:16" ht="20.100000000000001" customHeight="1" x14ac:dyDescent="0.15">
      <c r="A721" s="257">
        <f>IF(A720="",ROW()-2-COUNTBLANK($A$3:$A720),A720+1)</f>
        <v>719</v>
      </c>
      <c r="B721" s="258">
        <f>IF(A721="","",IF(B720="",ROW()-2-COUNTBLANK($B$3:$B720),B720+1))</f>
        <v>719</v>
      </c>
      <c r="C721" s="241"/>
      <c r="D721" s="241" t="str">
        <f>IF(C721="","",(COUNTIF($C$3:C721,C721)+100))</f>
        <v/>
      </c>
      <c r="E721" s="310" t="str">
        <f>IF(C721="","",INDEX('様式A-2'!$E$9:$E$4934,MATCH(C721,'様式A-2'!$B$9:$B$434,0)))</f>
        <v/>
      </c>
      <c r="F721" s="310"/>
      <c r="G721" s="241"/>
      <c r="H721" s="241"/>
      <c r="I721" s="241"/>
      <c r="J721" s="311"/>
      <c r="K721" s="241"/>
      <c r="L721" s="241"/>
      <c r="M721" s="241"/>
      <c r="N721" s="241"/>
      <c r="O721" s="241"/>
      <c r="P721" s="242"/>
    </row>
    <row r="722" spans="1:16" ht="20.100000000000001" customHeight="1" x14ac:dyDescent="0.15">
      <c r="A722" s="257">
        <f>IF(A721="",ROW()-2-COUNTBLANK($A$3:$A721),A721+1)</f>
        <v>720</v>
      </c>
      <c r="B722" s="258">
        <f>IF(A722="","",IF(B721="",ROW()-2-COUNTBLANK($B$3:$B721),B721+1))</f>
        <v>720</v>
      </c>
      <c r="C722" s="241"/>
      <c r="D722" s="241" t="str">
        <f>IF(C722="","",(COUNTIF($C$3:C722,C722)+100))</f>
        <v/>
      </c>
      <c r="E722" s="310" t="str">
        <f>IF(C722="","",INDEX('様式A-2'!$E$9:$E$4934,MATCH(C722,'様式A-2'!$B$9:$B$434,0)))</f>
        <v/>
      </c>
      <c r="F722" s="310"/>
      <c r="G722" s="241"/>
      <c r="H722" s="241"/>
      <c r="I722" s="241"/>
      <c r="J722" s="311"/>
      <c r="K722" s="241"/>
      <c r="L722" s="241"/>
      <c r="M722" s="241"/>
      <c r="N722" s="241"/>
      <c r="O722" s="241"/>
      <c r="P722" s="242"/>
    </row>
    <row r="723" spans="1:16" ht="20.100000000000001" customHeight="1" x14ac:dyDescent="0.15">
      <c r="A723" s="257">
        <f>IF(A722="",ROW()-2-COUNTBLANK($A$3:$A722),A722+1)</f>
        <v>721</v>
      </c>
      <c r="B723" s="258">
        <f>IF(A723="","",IF(B722="",ROW()-2-COUNTBLANK($B$3:$B722),B722+1))</f>
        <v>721</v>
      </c>
      <c r="C723" s="241"/>
      <c r="D723" s="241" t="str">
        <f>IF(C723="","",(COUNTIF($C$3:C723,C723)+100))</f>
        <v/>
      </c>
      <c r="E723" s="310" t="str">
        <f>IF(C723="","",INDEX('様式A-2'!$E$9:$E$4934,MATCH(C723,'様式A-2'!$B$9:$B$434,0)))</f>
        <v/>
      </c>
      <c r="F723" s="310"/>
      <c r="G723" s="241"/>
      <c r="H723" s="241"/>
      <c r="I723" s="241"/>
      <c r="J723" s="311"/>
      <c r="K723" s="241"/>
      <c r="L723" s="241"/>
      <c r="M723" s="241"/>
      <c r="N723" s="241"/>
      <c r="O723" s="241"/>
      <c r="P723" s="242"/>
    </row>
    <row r="724" spans="1:16" ht="20.100000000000001" customHeight="1" x14ac:dyDescent="0.15">
      <c r="A724" s="257">
        <f>IF(A723="",ROW()-2-COUNTBLANK($A$3:$A723),A723+1)</f>
        <v>722</v>
      </c>
      <c r="B724" s="258">
        <f>IF(A724="","",IF(B723="",ROW()-2-COUNTBLANK($B$3:$B723),B723+1))</f>
        <v>722</v>
      </c>
      <c r="C724" s="241"/>
      <c r="D724" s="241" t="str">
        <f>IF(C724="","",(COUNTIF($C$3:C724,C724)+100))</f>
        <v/>
      </c>
      <c r="E724" s="310" t="str">
        <f>IF(C724="","",INDEX('様式A-2'!$E$9:$E$4934,MATCH(C724,'様式A-2'!$B$9:$B$434,0)))</f>
        <v/>
      </c>
      <c r="F724" s="310"/>
      <c r="G724" s="241"/>
      <c r="H724" s="241"/>
      <c r="I724" s="241"/>
      <c r="J724" s="311"/>
      <c r="K724" s="241"/>
      <c r="L724" s="241"/>
      <c r="M724" s="241"/>
      <c r="N724" s="241"/>
      <c r="O724" s="241"/>
      <c r="P724" s="242"/>
    </row>
    <row r="725" spans="1:16" ht="20.100000000000001" customHeight="1" x14ac:dyDescent="0.15">
      <c r="A725" s="257">
        <f>IF(A724="",ROW()-2-COUNTBLANK($A$3:$A724),A724+1)</f>
        <v>723</v>
      </c>
      <c r="B725" s="258">
        <f>IF(A725="","",IF(B724="",ROW()-2-COUNTBLANK($B$3:$B724),B724+1))</f>
        <v>723</v>
      </c>
      <c r="C725" s="241"/>
      <c r="D725" s="241" t="str">
        <f>IF(C725="","",(COUNTIF($C$3:C725,C725)+100))</f>
        <v/>
      </c>
      <c r="E725" s="310" t="str">
        <f>IF(C725="","",INDEX('様式A-2'!$E$9:$E$4934,MATCH(C725,'様式A-2'!$B$9:$B$434,0)))</f>
        <v/>
      </c>
      <c r="F725" s="310"/>
      <c r="G725" s="241"/>
      <c r="H725" s="241"/>
      <c r="I725" s="241"/>
      <c r="J725" s="311"/>
      <c r="K725" s="241"/>
      <c r="L725" s="241"/>
      <c r="M725" s="241"/>
      <c r="N725" s="241"/>
      <c r="O725" s="241"/>
      <c r="P725" s="242"/>
    </row>
    <row r="726" spans="1:16" ht="20.100000000000001" customHeight="1" x14ac:dyDescent="0.15">
      <c r="A726" s="257">
        <f>IF(A725="",ROW()-2-COUNTBLANK($A$3:$A725),A725+1)</f>
        <v>724</v>
      </c>
      <c r="B726" s="258">
        <f>IF(A726="","",IF(B725="",ROW()-2-COUNTBLANK($B$3:$B725),B725+1))</f>
        <v>724</v>
      </c>
      <c r="C726" s="241"/>
      <c r="D726" s="241" t="str">
        <f>IF(C726="","",(COUNTIF($C$3:C726,C726)+100))</f>
        <v/>
      </c>
      <c r="E726" s="310" t="str">
        <f>IF(C726="","",INDEX('様式A-2'!$E$9:$E$4934,MATCH(C726,'様式A-2'!$B$9:$B$434,0)))</f>
        <v/>
      </c>
      <c r="F726" s="310"/>
      <c r="G726" s="241"/>
      <c r="H726" s="241"/>
      <c r="I726" s="241"/>
      <c r="J726" s="311"/>
      <c r="K726" s="241"/>
      <c r="L726" s="241"/>
      <c r="M726" s="241"/>
      <c r="N726" s="241"/>
      <c r="O726" s="241"/>
      <c r="P726" s="242"/>
    </row>
    <row r="727" spans="1:16" ht="20.100000000000001" customHeight="1" x14ac:dyDescent="0.15">
      <c r="A727" s="257">
        <f>IF(A726="",ROW()-2-COUNTBLANK($A$3:$A726),A726+1)</f>
        <v>725</v>
      </c>
      <c r="B727" s="258">
        <f>IF(A727="","",IF(B726="",ROW()-2-COUNTBLANK($B$3:$B726),B726+1))</f>
        <v>725</v>
      </c>
      <c r="C727" s="241"/>
      <c r="D727" s="241" t="str">
        <f>IF(C727="","",(COUNTIF($C$3:C727,C727)+100))</f>
        <v/>
      </c>
      <c r="E727" s="310" t="str">
        <f>IF(C727="","",INDEX('様式A-2'!$E$9:$E$4934,MATCH(C727,'様式A-2'!$B$9:$B$434,0)))</f>
        <v/>
      </c>
      <c r="F727" s="310"/>
      <c r="G727" s="241"/>
      <c r="H727" s="241"/>
      <c r="I727" s="241"/>
      <c r="J727" s="311"/>
      <c r="K727" s="241"/>
      <c r="L727" s="241"/>
      <c r="M727" s="241"/>
      <c r="N727" s="241"/>
      <c r="O727" s="241"/>
      <c r="P727" s="242"/>
    </row>
    <row r="728" spans="1:16" ht="20.100000000000001" customHeight="1" x14ac:dyDescent="0.15">
      <c r="A728" s="257">
        <f>IF(A727="",ROW()-2-COUNTBLANK($A$3:$A727),A727+1)</f>
        <v>726</v>
      </c>
      <c r="B728" s="258">
        <f>IF(A728="","",IF(B727="",ROW()-2-COUNTBLANK($B$3:$B727),B727+1))</f>
        <v>726</v>
      </c>
      <c r="C728" s="241"/>
      <c r="D728" s="241" t="str">
        <f>IF(C728="","",(COUNTIF($C$3:C728,C728)+100))</f>
        <v/>
      </c>
      <c r="E728" s="310" t="str">
        <f>IF(C728="","",INDEX('様式A-2'!$E$9:$E$4934,MATCH(C728,'様式A-2'!$B$9:$B$434,0)))</f>
        <v/>
      </c>
      <c r="F728" s="310"/>
      <c r="G728" s="241"/>
      <c r="H728" s="241"/>
      <c r="I728" s="241"/>
      <c r="J728" s="311"/>
      <c r="K728" s="241"/>
      <c r="L728" s="241"/>
      <c r="M728" s="241"/>
      <c r="N728" s="241"/>
      <c r="O728" s="241"/>
      <c r="P728" s="242"/>
    </row>
    <row r="729" spans="1:16" ht="20.100000000000001" customHeight="1" x14ac:dyDescent="0.15">
      <c r="A729" s="257">
        <f>IF(A728="",ROW()-2-COUNTBLANK($A$3:$A728),A728+1)</f>
        <v>727</v>
      </c>
      <c r="B729" s="258">
        <f>IF(A729="","",IF(B728="",ROW()-2-COUNTBLANK($B$3:$B728),B728+1))</f>
        <v>727</v>
      </c>
      <c r="C729" s="241"/>
      <c r="D729" s="241" t="str">
        <f>IF(C729="","",(COUNTIF($C$3:C729,C729)+100))</f>
        <v/>
      </c>
      <c r="E729" s="310" t="str">
        <f>IF(C729="","",INDEX('様式A-2'!$E$9:$E$4934,MATCH(C729,'様式A-2'!$B$9:$B$434,0)))</f>
        <v/>
      </c>
      <c r="F729" s="310"/>
      <c r="G729" s="241"/>
      <c r="H729" s="241"/>
      <c r="I729" s="241"/>
      <c r="J729" s="311"/>
      <c r="K729" s="241"/>
      <c r="L729" s="241"/>
      <c r="M729" s="241"/>
      <c r="N729" s="241"/>
      <c r="O729" s="241"/>
      <c r="P729" s="242"/>
    </row>
    <row r="730" spans="1:16" ht="20.100000000000001" customHeight="1" x14ac:dyDescent="0.15">
      <c r="A730" s="257">
        <f>IF(A729="",ROW()-2-COUNTBLANK($A$3:$A729),A729+1)</f>
        <v>728</v>
      </c>
      <c r="B730" s="258">
        <f>IF(A730="","",IF(B729="",ROW()-2-COUNTBLANK($B$3:$B729),B729+1))</f>
        <v>728</v>
      </c>
      <c r="C730" s="241"/>
      <c r="D730" s="241" t="str">
        <f>IF(C730="","",(COUNTIF($C$3:C730,C730)+100))</f>
        <v/>
      </c>
      <c r="E730" s="310" t="str">
        <f>IF(C730="","",INDEX('様式A-2'!$E$9:$E$4934,MATCH(C730,'様式A-2'!$B$9:$B$434,0)))</f>
        <v/>
      </c>
      <c r="F730" s="310"/>
      <c r="G730" s="241"/>
      <c r="H730" s="241"/>
      <c r="I730" s="241"/>
      <c r="J730" s="311"/>
      <c r="K730" s="241"/>
      <c r="L730" s="241"/>
      <c r="M730" s="241"/>
      <c r="N730" s="241"/>
      <c r="O730" s="241"/>
      <c r="P730" s="242"/>
    </row>
    <row r="731" spans="1:16" ht="20.100000000000001" customHeight="1" x14ac:dyDescent="0.15">
      <c r="A731" s="257">
        <f>IF(A730="",ROW()-2-COUNTBLANK($A$3:$A730),A730+1)</f>
        <v>729</v>
      </c>
      <c r="B731" s="258">
        <f>IF(A731="","",IF(B730="",ROW()-2-COUNTBLANK($B$3:$B730),B730+1))</f>
        <v>729</v>
      </c>
      <c r="C731" s="241"/>
      <c r="D731" s="241" t="str">
        <f>IF(C731="","",(COUNTIF($C$3:C731,C731)+100))</f>
        <v/>
      </c>
      <c r="E731" s="310" t="str">
        <f>IF(C731="","",INDEX('様式A-2'!$E$9:$E$4934,MATCH(C731,'様式A-2'!$B$9:$B$434,0)))</f>
        <v/>
      </c>
      <c r="F731" s="310"/>
      <c r="G731" s="241"/>
      <c r="H731" s="241"/>
      <c r="I731" s="241"/>
      <c r="J731" s="311"/>
      <c r="K731" s="241"/>
      <c r="L731" s="241"/>
      <c r="M731" s="241"/>
      <c r="N731" s="241"/>
      <c r="O731" s="241"/>
      <c r="P731" s="242"/>
    </row>
    <row r="732" spans="1:16" ht="20.100000000000001" customHeight="1" x14ac:dyDescent="0.15">
      <c r="A732" s="257">
        <f>IF(A731="",ROW()-2-COUNTBLANK($A$3:$A731),A731+1)</f>
        <v>730</v>
      </c>
      <c r="B732" s="258">
        <f>IF(A732="","",IF(B731="",ROW()-2-COUNTBLANK($B$3:$B731),B731+1))</f>
        <v>730</v>
      </c>
      <c r="C732" s="241"/>
      <c r="D732" s="241" t="str">
        <f>IF(C732="","",(COUNTIF($C$3:C732,C732)+100))</f>
        <v/>
      </c>
      <c r="E732" s="310" t="str">
        <f>IF(C732="","",INDEX('様式A-2'!$E$9:$E$4934,MATCH(C732,'様式A-2'!$B$9:$B$434,0)))</f>
        <v/>
      </c>
      <c r="F732" s="310"/>
      <c r="G732" s="241"/>
      <c r="H732" s="241"/>
      <c r="I732" s="241"/>
      <c r="J732" s="311"/>
      <c r="K732" s="241"/>
      <c r="L732" s="241"/>
      <c r="M732" s="241"/>
      <c r="N732" s="241"/>
      <c r="O732" s="241"/>
      <c r="P732" s="242"/>
    </row>
    <row r="733" spans="1:16" ht="20.100000000000001" customHeight="1" x14ac:dyDescent="0.15">
      <c r="A733" s="257">
        <f>IF(A732="",ROW()-2-COUNTBLANK($A$3:$A732),A732+1)</f>
        <v>731</v>
      </c>
      <c r="B733" s="258">
        <f>IF(A733="","",IF(B732="",ROW()-2-COUNTBLANK($B$3:$B732),B732+1))</f>
        <v>731</v>
      </c>
      <c r="C733" s="241"/>
      <c r="D733" s="241" t="str">
        <f>IF(C733="","",(COUNTIF($C$3:C733,C733)+100))</f>
        <v/>
      </c>
      <c r="E733" s="310" t="str">
        <f>IF(C733="","",INDEX('様式A-2'!$E$9:$E$4934,MATCH(C733,'様式A-2'!$B$9:$B$434,0)))</f>
        <v/>
      </c>
      <c r="F733" s="310"/>
      <c r="G733" s="241"/>
      <c r="H733" s="241"/>
      <c r="I733" s="241"/>
      <c r="J733" s="311"/>
      <c r="K733" s="241"/>
      <c r="L733" s="241"/>
      <c r="M733" s="241"/>
      <c r="N733" s="241"/>
      <c r="O733" s="241"/>
      <c r="P733" s="242"/>
    </row>
    <row r="734" spans="1:16" ht="20.100000000000001" customHeight="1" x14ac:dyDescent="0.15">
      <c r="A734" s="257">
        <f>IF(A733="",ROW()-2-COUNTBLANK($A$3:$A733),A733+1)</f>
        <v>732</v>
      </c>
      <c r="B734" s="258">
        <f>IF(A734="","",IF(B733="",ROW()-2-COUNTBLANK($B$3:$B733),B733+1))</f>
        <v>732</v>
      </c>
      <c r="C734" s="241"/>
      <c r="D734" s="241" t="str">
        <f>IF(C734="","",(COUNTIF($C$3:C734,C734)+100))</f>
        <v/>
      </c>
      <c r="E734" s="310" t="str">
        <f>IF(C734="","",INDEX('様式A-2'!$E$9:$E$4934,MATCH(C734,'様式A-2'!$B$9:$B$434,0)))</f>
        <v/>
      </c>
      <c r="F734" s="310"/>
      <c r="G734" s="241"/>
      <c r="H734" s="241"/>
      <c r="I734" s="241"/>
      <c r="J734" s="311"/>
      <c r="K734" s="241"/>
      <c r="L734" s="241"/>
      <c r="M734" s="241"/>
      <c r="N734" s="241"/>
      <c r="O734" s="241"/>
      <c r="P734" s="242"/>
    </row>
    <row r="735" spans="1:16" ht="20.100000000000001" customHeight="1" x14ac:dyDescent="0.15">
      <c r="A735" s="257">
        <f>IF(A734="",ROW()-2-COUNTBLANK($A$3:$A734),A734+1)</f>
        <v>733</v>
      </c>
      <c r="B735" s="258">
        <f>IF(A735="","",IF(B734="",ROW()-2-COUNTBLANK($B$3:$B734),B734+1))</f>
        <v>733</v>
      </c>
      <c r="C735" s="241"/>
      <c r="D735" s="241" t="str">
        <f>IF(C735="","",(COUNTIF($C$3:C735,C735)+100))</f>
        <v/>
      </c>
      <c r="E735" s="310" t="str">
        <f>IF(C735="","",INDEX('様式A-2'!$E$9:$E$4934,MATCH(C735,'様式A-2'!$B$9:$B$434,0)))</f>
        <v/>
      </c>
      <c r="F735" s="310"/>
      <c r="G735" s="241"/>
      <c r="H735" s="241"/>
      <c r="I735" s="241"/>
      <c r="J735" s="311"/>
      <c r="K735" s="241"/>
      <c r="L735" s="241"/>
      <c r="M735" s="241"/>
      <c r="N735" s="241"/>
      <c r="O735" s="241"/>
      <c r="P735" s="242"/>
    </row>
    <row r="736" spans="1:16" ht="20.100000000000001" customHeight="1" x14ac:dyDescent="0.15">
      <c r="A736" s="257">
        <f>IF(A735="",ROW()-2-COUNTBLANK($A$3:$A735),A735+1)</f>
        <v>734</v>
      </c>
      <c r="B736" s="258">
        <f>IF(A736="","",IF(B735="",ROW()-2-COUNTBLANK($B$3:$B735),B735+1))</f>
        <v>734</v>
      </c>
      <c r="C736" s="241"/>
      <c r="D736" s="241" t="str">
        <f>IF(C736="","",(COUNTIF($C$3:C736,C736)+100))</f>
        <v/>
      </c>
      <c r="E736" s="310" t="str">
        <f>IF(C736="","",INDEX('様式A-2'!$E$9:$E$4934,MATCH(C736,'様式A-2'!$B$9:$B$434,0)))</f>
        <v/>
      </c>
      <c r="F736" s="310"/>
      <c r="G736" s="241"/>
      <c r="H736" s="241"/>
      <c r="I736" s="241"/>
      <c r="J736" s="311"/>
      <c r="K736" s="241"/>
      <c r="L736" s="241"/>
      <c r="M736" s="241"/>
      <c r="N736" s="241"/>
      <c r="O736" s="241"/>
      <c r="P736" s="242"/>
    </row>
    <row r="737" spans="1:16" ht="20.100000000000001" customHeight="1" x14ac:dyDescent="0.15">
      <c r="A737" s="257">
        <f>IF(A736="",ROW()-2-COUNTBLANK($A$3:$A736),A736+1)</f>
        <v>735</v>
      </c>
      <c r="B737" s="258">
        <f>IF(A737="","",IF(B736="",ROW()-2-COUNTBLANK($B$3:$B736),B736+1))</f>
        <v>735</v>
      </c>
      <c r="C737" s="241"/>
      <c r="D737" s="241" t="str">
        <f>IF(C737="","",(COUNTIF($C$3:C737,C737)+100))</f>
        <v/>
      </c>
      <c r="E737" s="310" t="str">
        <f>IF(C737="","",INDEX('様式A-2'!$E$9:$E$4934,MATCH(C737,'様式A-2'!$B$9:$B$434,0)))</f>
        <v/>
      </c>
      <c r="F737" s="310"/>
      <c r="G737" s="241"/>
      <c r="H737" s="241"/>
      <c r="I737" s="241"/>
      <c r="J737" s="311"/>
      <c r="K737" s="241"/>
      <c r="L737" s="241"/>
      <c r="M737" s="241"/>
      <c r="N737" s="241"/>
      <c r="O737" s="241"/>
      <c r="P737" s="242"/>
    </row>
    <row r="738" spans="1:16" ht="20.100000000000001" customHeight="1" x14ac:dyDescent="0.15">
      <c r="A738" s="257">
        <f>IF(A737="",ROW()-2-COUNTBLANK($A$3:$A737),A737+1)</f>
        <v>736</v>
      </c>
      <c r="B738" s="258">
        <f>IF(A738="","",IF(B737="",ROW()-2-COUNTBLANK($B$3:$B737),B737+1))</f>
        <v>736</v>
      </c>
      <c r="C738" s="241"/>
      <c r="D738" s="241" t="str">
        <f>IF(C738="","",(COUNTIF($C$3:C738,C738)+100))</f>
        <v/>
      </c>
      <c r="E738" s="310" t="str">
        <f>IF(C738="","",INDEX('様式A-2'!$E$9:$E$4934,MATCH(C738,'様式A-2'!$B$9:$B$434,0)))</f>
        <v/>
      </c>
      <c r="F738" s="310"/>
      <c r="G738" s="241"/>
      <c r="H738" s="241"/>
      <c r="I738" s="241"/>
      <c r="J738" s="311"/>
      <c r="K738" s="241"/>
      <c r="L738" s="241"/>
      <c r="M738" s="241"/>
      <c r="N738" s="241"/>
      <c r="O738" s="241"/>
      <c r="P738" s="242"/>
    </row>
    <row r="739" spans="1:16" ht="20.100000000000001" customHeight="1" x14ac:dyDescent="0.15">
      <c r="A739" s="257">
        <f>IF(A738="",ROW()-2-COUNTBLANK($A$3:$A738),A738+1)</f>
        <v>737</v>
      </c>
      <c r="B739" s="258">
        <f>IF(A739="","",IF(B738="",ROW()-2-COUNTBLANK($B$3:$B738),B738+1))</f>
        <v>737</v>
      </c>
      <c r="C739" s="241"/>
      <c r="D739" s="241" t="str">
        <f>IF(C739="","",(COUNTIF($C$3:C739,C739)+100))</f>
        <v/>
      </c>
      <c r="E739" s="310" t="str">
        <f>IF(C739="","",INDEX('様式A-2'!$E$9:$E$4934,MATCH(C739,'様式A-2'!$B$9:$B$434,0)))</f>
        <v/>
      </c>
      <c r="F739" s="310"/>
      <c r="G739" s="241"/>
      <c r="H739" s="241"/>
      <c r="I739" s="241"/>
      <c r="J739" s="311"/>
      <c r="K739" s="241"/>
      <c r="L739" s="241"/>
      <c r="M739" s="241"/>
      <c r="N739" s="241"/>
      <c r="O739" s="241"/>
      <c r="P739" s="242"/>
    </row>
    <row r="740" spans="1:16" ht="20.100000000000001" customHeight="1" x14ac:dyDescent="0.15">
      <c r="A740" s="257">
        <f>IF(A739="",ROW()-2-COUNTBLANK($A$3:$A739),A739+1)</f>
        <v>738</v>
      </c>
      <c r="B740" s="258">
        <f>IF(A740="","",IF(B739="",ROW()-2-COUNTBLANK($B$3:$B739),B739+1))</f>
        <v>738</v>
      </c>
      <c r="C740" s="241"/>
      <c r="D740" s="241" t="str">
        <f>IF(C740="","",(COUNTIF($C$3:C740,C740)+100))</f>
        <v/>
      </c>
      <c r="E740" s="310" t="str">
        <f>IF(C740="","",INDEX('様式A-2'!$E$9:$E$4934,MATCH(C740,'様式A-2'!$B$9:$B$434,0)))</f>
        <v/>
      </c>
      <c r="F740" s="310"/>
      <c r="G740" s="241"/>
      <c r="H740" s="241"/>
      <c r="I740" s="241"/>
      <c r="J740" s="311"/>
      <c r="K740" s="241"/>
      <c r="L740" s="241"/>
      <c r="M740" s="241"/>
      <c r="N740" s="241"/>
      <c r="O740" s="241"/>
      <c r="P740" s="242"/>
    </row>
    <row r="741" spans="1:16" ht="20.100000000000001" customHeight="1" x14ac:dyDescent="0.15">
      <c r="A741" s="257">
        <f>IF(A740="",ROW()-2-COUNTBLANK($A$3:$A740),A740+1)</f>
        <v>739</v>
      </c>
      <c r="B741" s="258">
        <f>IF(A741="","",IF(B740="",ROW()-2-COUNTBLANK($B$3:$B740),B740+1))</f>
        <v>739</v>
      </c>
      <c r="C741" s="241"/>
      <c r="D741" s="241" t="str">
        <f>IF(C741="","",(COUNTIF($C$3:C741,C741)+100))</f>
        <v/>
      </c>
      <c r="E741" s="310" t="str">
        <f>IF(C741="","",INDEX('様式A-2'!$E$9:$E$4934,MATCH(C741,'様式A-2'!$B$9:$B$434,0)))</f>
        <v/>
      </c>
      <c r="F741" s="310"/>
      <c r="G741" s="241"/>
      <c r="H741" s="241"/>
      <c r="I741" s="241"/>
      <c r="J741" s="311"/>
      <c r="K741" s="241"/>
      <c r="L741" s="241"/>
      <c r="M741" s="241"/>
      <c r="N741" s="241"/>
      <c r="O741" s="241"/>
      <c r="P741" s="242"/>
    </row>
    <row r="742" spans="1:16" ht="20.100000000000001" customHeight="1" x14ac:dyDescent="0.15">
      <c r="A742" s="257">
        <f>IF(A741="",ROW()-2-COUNTBLANK($A$3:$A741),A741+1)</f>
        <v>740</v>
      </c>
      <c r="B742" s="258">
        <f>IF(A742="","",IF(B741="",ROW()-2-COUNTBLANK($B$3:$B741),B741+1))</f>
        <v>740</v>
      </c>
      <c r="C742" s="241"/>
      <c r="D742" s="241" t="str">
        <f>IF(C742="","",(COUNTIF($C$3:C742,C742)+100))</f>
        <v/>
      </c>
      <c r="E742" s="310" t="str">
        <f>IF(C742="","",INDEX('様式A-2'!$E$9:$E$4934,MATCH(C742,'様式A-2'!$B$9:$B$434,0)))</f>
        <v/>
      </c>
      <c r="F742" s="310"/>
      <c r="G742" s="241"/>
      <c r="H742" s="241"/>
      <c r="I742" s="241"/>
      <c r="J742" s="311"/>
      <c r="K742" s="241"/>
      <c r="L742" s="241"/>
      <c r="M742" s="241"/>
      <c r="N742" s="241"/>
      <c r="O742" s="241"/>
      <c r="P742" s="242"/>
    </row>
    <row r="743" spans="1:16" ht="20.100000000000001" customHeight="1" x14ac:dyDescent="0.15">
      <c r="A743" s="257">
        <f>IF(A742="",ROW()-2-COUNTBLANK($A$3:$A742),A742+1)</f>
        <v>741</v>
      </c>
      <c r="B743" s="258">
        <f>IF(A743="","",IF(B742="",ROW()-2-COUNTBLANK($B$3:$B742),B742+1))</f>
        <v>741</v>
      </c>
      <c r="C743" s="241"/>
      <c r="D743" s="241" t="str">
        <f>IF(C743="","",(COUNTIF($C$3:C743,C743)+100))</f>
        <v/>
      </c>
      <c r="E743" s="310" t="str">
        <f>IF(C743="","",INDEX('様式A-2'!$E$9:$E$4934,MATCH(C743,'様式A-2'!$B$9:$B$434,0)))</f>
        <v/>
      </c>
      <c r="F743" s="310"/>
      <c r="G743" s="241"/>
      <c r="H743" s="241"/>
      <c r="I743" s="241"/>
      <c r="J743" s="311"/>
      <c r="K743" s="241"/>
      <c r="L743" s="241"/>
      <c r="M743" s="241"/>
      <c r="N743" s="241"/>
      <c r="O743" s="241"/>
      <c r="P743" s="242"/>
    </row>
    <row r="744" spans="1:16" ht="20.100000000000001" customHeight="1" x14ac:dyDescent="0.15">
      <c r="A744" s="257">
        <f>IF(A743="",ROW()-2-COUNTBLANK($A$3:$A743),A743+1)</f>
        <v>742</v>
      </c>
      <c r="B744" s="258">
        <f>IF(A744="","",IF(B743="",ROW()-2-COUNTBLANK($B$3:$B743),B743+1))</f>
        <v>742</v>
      </c>
      <c r="C744" s="241"/>
      <c r="D744" s="241" t="str">
        <f>IF(C744="","",(COUNTIF($C$3:C744,C744)+100))</f>
        <v/>
      </c>
      <c r="E744" s="310" t="str">
        <f>IF(C744="","",INDEX('様式A-2'!$E$9:$E$4934,MATCH(C744,'様式A-2'!$B$9:$B$434,0)))</f>
        <v/>
      </c>
      <c r="F744" s="310"/>
      <c r="G744" s="241"/>
      <c r="H744" s="241"/>
      <c r="I744" s="241"/>
      <c r="J744" s="311"/>
      <c r="K744" s="241"/>
      <c r="L744" s="241"/>
      <c r="M744" s="241"/>
      <c r="N744" s="241"/>
      <c r="O744" s="241"/>
      <c r="P744" s="242"/>
    </row>
    <row r="745" spans="1:16" ht="20.100000000000001" customHeight="1" x14ac:dyDescent="0.15">
      <c r="A745" s="257">
        <f>IF(A744="",ROW()-2-COUNTBLANK($A$3:$A744),A744+1)</f>
        <v>743</v>
      </c>
      <c r="B745" s="258">
        <f>IF(A745="","",IF(B744="",ROW()-2-COUNTBLANK($B$3:$B744),B744+1))</f>
        <v>743</v>
      </c>
      <c r="C745" s="241"/>
      <c r="D745" s="241" t="str">
        <f>IF(C745="","",(COUNTIF($C$3:C745,C745)+100))</f>
        <v/>
      </c>
      <c r="E745" s="310" t="str">
        <f>IF(C745="","",INDEX('様式A-2'!$E$9:$E$4934,MATCH(C745,'様式A-2'!$B$9:$B$434,0)))</f>
        <v/>
      </c>
      <c r="F745" s="310"/>
      <c r="G745" s="241"/>
      <c r="H745" s="241"/>
      <c r="I745" s="241"/>
      <c r="J745" s="311"/>
      <c r="K745" s="241"/>
      <c r="L745" s="241"/>
      <c r="M745" s="241"/>
      <c r="N745" s="241"/>
      <c r="O745" s="241"/>
      <c r="P745" s="242"/>
    </row>
    <row r="746" spans="1:16" ht="20.100000000000001" customHeight="1" x14ac:dyDescent="0.15">
      <c r="A746" s="257">
        <f>IF(A745="",ROW()-2-COUNTBLANK($A$3:$A745),A745+1)</f>
        <v>744</v>
      </c>
      <c r="B746" s="258">
        <f>IF(A746="","",IF(B745="",ROW()-2-COUNTBLANK($B$3:$B745),B745+1))</f>
        <v>744</v>
      </c>
      <c r="C746" s="241"/>
      <c r="D746" s="241" t="str">
        <f>IF(C746="","",(COUNTIF($C$3:C746,C746)+100))</f>
        <v/>
      </c>
      <c r="E746" s="310" t="str">
        <f>IF(C746="","",INDEX('様式A-2'!$E$9:$E$4934,MATCH(C746,'様式A-2'!$B$9:$B$434,0)))</f>
        <v/>
      </c>
      <c r="F746" s="310"/>
      <c r="G746" s="241"/>
      <c r="H746" s="241"/>
      <c r="I746" s="241"/>
      <c r="J746" s="311"/>
      <c r="K746" s="241"/>
      <c r="L746" s="241"/>
      <c r="M746" s="241"/>
      <c r="N746" s="241"/>
      <c r="O746" s="241"/>
      <c r="P746" s="242"/>
    </row>
    <row r="747" spans="1:16" ht="20.100000000000001" customHeight="1" x14ac:dyDescent="0.15">
      <c r="A747" s="257">
        <f>IF(A746="",ROW()-2-COUNTBLANK($A$3:$A746),A746+1)</f>
        <v>745</v>
      </c>
      <c r="B747" s="258">
        <f>IF(A747="","",IF(B746="",ROW()-2-COUNTBLANK($B$3:$B746),B746+1))</f>
        <v>745</v>
      </c>
      <c r="C747" s="241"/>
      <c r="D747" s="241" t="str">
        <f>IF(C747="","",(COUNTIF($C$3:C747,C747)+100))</f>
        <v/>
      </c>
      <c r="E747" s="310" t="str">
        <f>IF(C747="","",INDEX('様式A-2'!$E$9:$E$4934,MATCH(C747,'様式A-2'!$B$9:$B$434,0)))</f>
        <v/>
      </c>
      <c r="F747" s="310"/>
      <c r="G747" s="241"/>
      <c r="H747" s="241"/>
      <c r="I747" s="241"/>
      <c r="J747" s="311"/>
      <c r="K747" s="241"/>
      <c r="L747" s="241"/>
      <c r="M747" s="241"/>
      <c r="N747" s="241"/>
      <c r="O747" s="241"/>
      <c r="P747" s="242"/>
    </row>
    <row r="748" spans="1:16" ht="20.100000000000001" customHeight="1" x14ac:dyDescent="0.15">
      <c r="A748" s="257">
        <f>IF(A747="",ROW()-2-COUNTBLANK($A$3:$A747),A747+1)</f>
        <v>746</v>
      </c>
      <c r="B748" s="258">
        <f>IF(A748="","",IF(B747="",ROW()-2-COUNTBLANK($B$3:$B747),B747+1))</f>
        <v>746</v>
      </c>
      <c r="C748" s="241"/>
      <c r="D748" s="241" t="str">
        <f>IF(C748="","",(COUNTIF($C$3:C748,C748)+100))</f>
        <v/>
      </c>
      <c r="E748" s="310" t="str">
        <f>IF(C748="","",INDEX('様式A-2'!$E$9:$E$4934,MATCH(C748,'様式A-2'!$B$9:$B$434,0)))</f>
        <v/>
      </c>
      <c r="F748" s="310"/>
      <c r="G748" s="241"/>
      <c r="H748" s="241"/>
      <c r="I748" s="241"/>
      <c r="J748" s="311"/>
      <c r="K748" s="241"/>
      <c r="L748" s="241"/>
      <c r="M748" s="241"/>
      <c r="N748" s="241"/>
      <c r="O748" s="241"/>
      <c r="P748" s="242"/>
    </row>
    <row r="749" spans="1:16" ht="20.100000000000001" customHeight="1" x14ac:dyDescent="0.15">
      <c r="A749" s="257">
        <f>IF(A748="",ROW()-2-COUNTBLANK($A$3:$A748),A748+1)</f>
        <v>747</v>
      </c>
      <c r="B749" s="258">
        <f>IF(A749="","",IF(B748="",ROW()-2-COUNTBLANK($B$3:$B748),B748+1))</f>
        <v>747</v>
      </c>
      <c r="C749" s="241"/>
      <c r="D749" s="241" t="str">
        <f>IF(C749="","",(COUNTIF($C$3:C749,C749)+100))</f>
        <v/>
      </c>
      <c r="E749" s="310" t="str">
        <f>IF(C749="","",INDEX('様式A-2'!$E$9:$E$4934,MATCH(C749,'様式A-2'!$B$9:$B$434,0)))</f>
        <v/>
      </c>
      <c r="F749" s="310"/>
      <c r="G749" s="241"/>
      <c r="H749" s="241"/>
      <c r="I749" s="241"/>
      <c r="J749" s="311"/>
      <c r="K749" s="241"/>
      <c r="L749" s="241"/>
      <c r="M749" s="241"/>
      <c r="N749" s="241"/>
      <c r="O749" s="241"/>
      <c r="P749" s="242"/>
    </row>
    <row r="750" spans="1:16" ht="20.100000000000001" customHeight="1" x14ac:dyDescent="0.15">
      <c r="A750" s="257">
        <f>IF(A749="",ROW()-2-COUNTBLANK($A$3:$A749),A749+1)</f>
        <v>748</v>
      </c>
      <c r="B750" s="258">
        <f>IF(A750="","",IF(B749="",ROW()-2-COUNTBLANK($B$3:$B749),B749+1))</f>
        <v>748</v>
      </c>
      <c r="C750" s="241"/>
      <c r="D750" s="241" t="str">
        <f>IF(C750="","",(COUNTIF($C$3:C750,C750)+100))</f>
        <v/>
      </c>
      <c r="E750" s="310" t="str">
        <f>IF(C750="","",INDEX('様式A-2'!$E$9:$E$4934,MATCH(C750,'様式A-2'!$B$9:$B$434,0)))</f>
        <v/>
      </c>
      <c r="F750" s="310"/>
      <c r="G750" s="241"/>
      <c r="H750" s="241"/>
      <c r="I750" s="241"/>
      <c r="J750" s="311"/>
      <c r="K750" s="241"/>
      <c r="L750" s="241"/>
      <c r="M750" s="241"/>
      <c r="N750" s="241"/>
      <c r="O750" s="241"/>
      <c r="P750" s="242"/>
    </row>
    <row r="751" spans="1:16" ht="20.100000000000001" customHeight="1" x14ac:dyDescent="0.15">
      <c r="A751" s="257">
        <f>IF(A750="",ROW()-2-COUNTBLANK($A$3:$A750),A750+1)</f>
        <v>749</v>
      </c>
      <c r="B751" s="258">
        <f>IF(A751="","",IF(B750="",ROW()-2-COUNTBLANK($B$3:$B750),B750+1))</f>
        <v>749</v>
      </c>
      <c r="C751" s="241"/>
      <c r="D751" s="241" t="str">
        <f>IF(C751="","",(COUNTIF($C$3:C751,C751)+100))</f>
        <v/>
      </c>
      <c r="E751" s="310" t="str">
        <f>IF(C751="","",INDEX('様式A-2'!$E$9:$E$4934,MATCH(C751,'様式A-2'!$B$9:$B$434,0)))</f>
        <v/>
      </c>
      <c r="F751" s="310"/>
      <c r="G751" s="241"/>
      <c r="H751" s="241"/>
      <c r="I751" s="241"/>
      <c r="J751" s="311"/>
      <c r="K751" s="241"/>
      <c r="L751" s="241"/>
      <c r="M751" s="241"/>
      <c r="N751" s="241"/>
      <c r="O751" s="241"/>
      <c r="P751" s="242"/>
    </row>
    <row r="752" spans="1:16" ht="20.100000000000001" customHeight="1" x14ac:dyDescent="0.15">
      <c r="A752" s="257">
        <f>IF(A751="",ROW()-2-COUNTBLANK($A$3:$A751),A751+1)</f>
        <v>750</v>
      </c>
      <c r="B752" s="258">
        <f>IF(A752="","",IF(B751="",ROW()-2-COUNTBLANK($B$3:$B751),B751+1))</f>
        <v>750</v>
      </c>
      <c r="C752" s="241"/>
      <c r="D752" s="241" t="str">
        <f>IF(C752="","",(COUNTIF($C$3:C752,C752)+100))</f>
        <v/>
      </c>
      <c r="E752" s="310" t="str">
        <f>IF(C752="","",INDEX('様式A-2'!$E$9:$E$4934,MATCH(C752,'様式A-2'!$B$9:$B$434,0)))</f>
        <v/>
      </c>
      <c r="F752" s="310"/>
      <c r="G752" s="241"/>
      <c r="H752" s="241"/>
      <c r="I752" s="241"/>
      <c r="J752" s="311"/>
      <c r="K752" s="241"/>
      <c r="L752" s="241"/>
      <c r="M752" s="241"/>
      <c r="N752" s="241"/>
      <c r="O752" s="241"/>
      <c r="P752" s="242"/>
    </row>
    <row r="753" spans="1:16" ht="20.100000000000001" customHeight="1" x14ac:dyDescent="0.15">
      <c r="A753" s="257">
        <f>IF(A752="",ROW()-2-COUNTBLANK($A$3:$A752),A752+1)</f>
        <v>751</v>
      </c>
      <c r="B753" s="258">
        <f>IF(A753="","",IF(B752="",ROW()-2-COUNTBLANK($B$3:$B752),B752+1))</f>
        <v>751</v>
      </c>
      <c r="C753" s="241"/>
      <c r="D753" s="241" t="str">
        <f>IF(C753="","",(COUNTIF($C$3:C753,C753)+100))</f>
        <v/>
      </c>
      <c r="E753" s="310" t="str">
        <f>IF(C753="","",INDEX('様式A-2'!$E$9:$E$4934,MATCH(C753,'様式A-2'!$B$9:$B$434,0)))</f>
        <v/>
      </c>
      <c r="F753" s="310"/>
      <c r="G753" s="241"/>
      <c r="H753" s="241"/>
      <c r="I753" s="241"/>
      <c r="J753" s="311"/>
      <c r="K753" s="241"/>
      <c r="L753" s="241"/>
      <c r="M753" s="241"/>
      <c r="N753" s="241"/>
      <c r="O753" s="241"/>
      <c r="P753" s="242"/>
    </row>
    <row r="754" spans="1:16" ht="20.100000000000001" customHeight="1" x14ac:dyDescent="0.15">
      <c r="A754" s="257">
        <f>IF(A753="",ROW()-2-COUNTBLANK($A$3:$A753),A753+1)</f>
        <v>752</v>
      </c>
      <c r="B754" s="258">
        <f>IF(A754="","",IF(B753="",ROW()-2-COUNTBLANK($B$3:$B753),B753+1))</f>
        <v>752</v>
      </c>
      <c r="C754" s="241"/>
      <c r="D754" s="241" t="str">
        <f>IF(C754="","",(COUNTIF($C$3:C754,C754)+100))</f>
        <v/>
      </c>
      <c r="E754" s="310" t="str">
        <f>IF(C754="","",INDEX('様式A-2'!$E$9:$E$4934,MATCH(C754,'様式A-2'!$B$9:$B$434,0)))</f>
        <v/>
      </c>
      <c r="F754" s="310"/>
      <c r="G754" s="241"/>
      <c r="H754" s="241"/>
      <c r="I754" s="241"/>
      <c r="J754" s="311"/>
      <c r="K754" s="241"/>
      <c r="L754" s="241"/>
      <c r="M754" s="241"/>
      <c r="N754" s="241"/>
      <c r="O754" s="241"/>
      <c r="P754" s="242"/>
    </row>
    <row r="755" spans="1:16" ht="20.100000000000001" customHeight="1" x14ac:dyDescent="0.15">
      <c r="A755" s="257">
        <f>IF(A754="",ROW()-2-COUNTBLANK($A$3:$A754),A754+1)</f>
        <v>753</v>
      </c>
      <c r="B755" s="258">
        <f>IF(A755="","",IF(B754="",ROW()-2-COUNTBLANK($B$3:$B754),B754+1))</f>
        <v>753</v>
      </c>
      <c r="C755" s="241"/>
      <c r="D755" s="241" t="str">
        <f>IF(C755="","",(COUNTIF($C$3:C755,C755)+100))</f>
        <v/>
      </c>
      <c r="E755" s="310" t="str">
        <f>IF(C755="","",INDEX('様式A-2'!$E$9:$E$4934,MATCH(C755,'様式A-2'!$B$9:$B$434,0)))</f>
        <v/>
      </c>
      <c r="F755" s="310"/>
      <c r="G755" s="241"/>
      <c r="H755" s="241"/>
      <c r="I755" s="241"/>
      <c r="J755" s="311"/>
      <c r="K755" s="241"/>
      <c r="L755" s="241"/>
      <c r="M755" s="241"/>
      <c r="N755" s="241"/>
      <c r="O755" s="241"/>
      <c r="P755" s="242"/>
    </row>
    <row r="756" spans="1:16" ht="20.100000000000001" customHeight="1" x14ac:dyDescent="0.15">
      <c r="A756" s="257">
        <f>IF(A755="",ROW()-2-COUNTBLANK($A$3:$A755),A755+1)</f>
        <v>754</v>
      </c>
      <c r="B756" s="258">
        <f>IF(A756="","",IF(B755="",ROW()-2-COUNTBLANK($B$3:$B755),B755+1))</f>
        <v>754</v>
      </c>
      <c r="C756" s="241"/>
      <c r="D756" s="241" t="str">
        <f>IF(C756="","",(COUNTIF($C$3:C756,C756)+100))</f>
        <v/>
      </c>
      <c r="E756" s="310" t="str">
        <f>IF(C756="","",INDEX('様式A-2'!$E$9:$E$4934,MATCH(C756,'様式A-2'!$B$9:$B$434,0)))</f>
        <v/>
      </c>
      <c r="F756" s="310"/>
      <c r="G756" s="241"/>
      <c r="H756" s="241"/>
      <c r="I756" s="241"/>
      <c r="J756" s="311"/>
      <c r="K756" s="241"/>
      <c r="L756" s="241"/>
      <c r="M756" s="241"/>
      <c r="N756" s="241"/>
      <c r="O756" s="241"/>
      <c r="P756" s="242"/>
    </row>
    <row r="757" spans="1:16" ht="20.100000000000001" customHeight="1" x14ac:dyDescent="0.15">
      <c r="A757" s="257">
        <f>IF(A756="",ROW()-2-COUNTBLANK($A$3:$A756),A756+1)</f>
        <v>755</v>
      </c>
      <c r="B757" s="258">
        <f>IF(A757="","",IF(B756="",ROW()-2-COUNTBLANK($B$3:$B756),B756+1))</f>
        <v>755</v>
      </c>
      <c r="C757" s="241"/>
      <c r="D757" s="241" t="str">
        <f>IF(C757="","",(COUNTIF($C$3:C757,C757)+100))</f>
        <v/>
      </c>
      <c r="E757" s="310" t="str">
        <f>IF(C757="","",INDEX('様式A-2'!$E$9:$E$4934,MATCH(C757,'様式A-2'!$B$9:$B$434,0)))</f>
        <v/>
      </c>
      <c r="F757" s="310"/>
      <c r="G757" s="241"/>
      <c r="H757" s="241"/>
      <c r="I757" s="241"/>
      <c r="J757" s="311"/>
      <c r="K757" s="241"/>
      <c r="L757" s="241"/>
      <c r="M757" s="241"/>
      <c r="N757" s="241"/>
      <c r="O757" s="241"/>
      <c r="P757" s="242"/>
    </row>
    <row r="758" spans="1:16" ht="20.100000000000001" customHeight="1" x14ac:dyDescent="0.15">
      <c r="A758" s="257">
        <f>IF(A757="",ROW()-2-COUNTBLANK($A$3:$A757),A757+1)</f>
        <v>756</v>
      </c>
      <c r="B758" s="258">
        <f>IF(A758="","",IF(B757="",ROW()-2-COUNTBLANK($B$3:$B757),B757+1))</f>
        <v>756</v>
      </c>
      <c r="C758" s="241"/>
      <c r="D758" s="241" t="str">
        <f>IF(C758="","",(COUNTIF($C$3:C758,C758)+100))</f>
        <v/>
      </c>
      <c r="E758" s="310" t="str">
        <f>IF(C758="","",INDEX('様式A-2'!$E$9:$E$4934,MATCH(C758,'様式A-2'!$B$9:$B$434,0)))</f>
        <v/>
      </c>
      <c r="F758" s="310"/>
      <c r="G758" s="241"/>
      <c r="H758" s="241"/>
      <c r="I758" s="241"/>
      <c r="J758" s="311"/>
      <c r="K758" s="241"/>
      <c r="L758" s="241"/>
      <c r="M758" s="241"/>
      <c r="N758" s="241"/>
      <c r="O758" s="241"/>
      <c r="P758" s="242"/>
    </row>
    <row r="759" spans="1:16" ht="20.100000000000001" customHeight="1" x14ac:dyDescent="0.15">
      <c r="A759" s="257">
        <f>IF(A758="",ROW()-2-COUNTBLANK($A$3:$A758),A758+1)</f>
        <v>757</v>
      </c>
      <c r="B759" s="258">
        <f>IF(A759="","",IF(B758="",ROW()-2-COUNTBLANK($B$3:$B758),B758+1))</f>
        <v>757</v>
      </c>
      <c r="C759" s="241"/>
      <c r="D759" s="241" t="str">
        <f>IF(C759="","",(COUNTIF($C$3:C759,C759)+100))</f>
        <v/>
      </c>
      <c r="E759" s="310" t="str">
        <f>IF(C759="","",INDEX('様式A-2'!$E$9:$E$4934,MATCH(C759,'様式A-2'!$B$9:$B$434,0)))</f>
        <v/>
      </c>
      <c r="F759" s="310"/>
      <c r="G759" s="241"/>
      <c r="H759" s="241"/>
      <c r="I759" s="241"/>
      <c r="J759" s="311"/>
      <c r="K759" s="241"/>
      <c r="L759" s="241"/>
      <c r="M759" s="241"/>
      <c r="N759" s="241"/>
      <c r="O759" s="241"/>
      <c r="P759" s="242"/>
    </row>
    <row r="760" spans="1:16" ht="20.100000000000001" customHeight="1" x14ac:dyDescent="0.15">
      <c r="A760" s="257">
        <f>IF(A759="",ROW()-2-COUNTBLANK($A$3:$A759),A759+1)</f>
        <v>758</v>
      </c>
      <c r="B760" s="258">
        <f>IF(A760="","",IF(B759="",ROW()-2-COUNTBLANK($B$3:$B759),B759+1))</f>
        <v>758</v>
      </c>
      <c r="C760" s="241"/>
      <c r="D760" s="241" t="str">
        <f>IF(C760="","",(COUNTIF($C$3:C760,C760)+100))</f>
        <v/>
      </c>
      <c r="E760" s="310" t="str">
        <f>IF(C760="","",INDEX('様式A-2'!$E$9:$E$4934,MATCH(C760,'様式A-2'!$B$9:$B$434,0)))</f>
        <v/>
      </c>
      <c r="F760" s="310"/>
      <c r="G760" s="241"/>
      <c r="H760" s="241"/>
      <c r="I760" s="241"/>
      <c r="J760" s="311"/>
      <c r="K760" s="241"/>
      <c r="L760" s="241"/>
      <c r="M760" s="241"/>
      <c r="N760" s="241"/>
      <c r="O760" s="241"/>
      <c r="P760" s="242"/>
    </row>
    <row r="761" spans="1:16" ht="20.100000000000001" customHeight="1" x14ac:dyDescent="0.15">
      <c r="A761" s="257">
        <f>IF(A760="",ROW()-2-COUNTBLANK($A$3:$A760),A760+1)</f>
        <v>759</v>
      </c>
      <c r="B761" s="258">
        <f>IF(A761="","",IF(B760="",ROW()-2-COUNTBLANK($B$3:$B760),B760+1))</f>
        <v>759</v>
      </c>
      <c r="C761" s="241"/>
      <c r="D761" s="241" t="str">
        <f>IF(C761="","",(COUNTIF($C$3:C761,C761)+100))</f>
        <v/>
      </c>
      <c r="E761" s="310" t="str">
        <f>IF(C761="","",INDEX('様式A-2'!$E$9:$E$4934,MATCH(C761,'様式A-2'!$B$9:$B$434,0)))</f>
        <v/>
      </c>
      <c r="F761" s="310"/>
      <c r="G761" s="241"/>
      <c r="H761" s="241"/>
      <c r="I761" s="241"/>
      <c r="J761" s="311"/>
      <c r="K761" s="241"/>
      <c r="L761" s="241"/>
      <c r="M761" s="241"/>
      <c r="N761" s="241"/>
      <c r="O761" s="241"/>
      <c r="P761" s="242"/>
    </row>
    <row r="762" spans="1:16" ht="20.100000000000001" customHeight="1" x14ac:dyDescent="0.15">
      <c r="A762" s="257">
        <f>IF(A761="",ROW()-2-COUNTBLANK($A$3:$A761),A761+1)</f>
        <v>760</v>
      </c>
      <c r="B762" s="258">
        <f>IF(A762="","",IF(B761="",ROW()-2-COUNTBLANK($B$3:$B761),B761+1))</f>
        <v>760</v>
      </c>
      <c r="C762" s="241"/>
      <c r="D762" s="241" t="str">
        <f>IF(C762="","",(COUNTIF($C$3:C762,C762)+100))</f>
        <v/>
      </c>
      <c r="E762" s="310" t="str">
        <f>IF(C762="","",INDEX('様式A-2'!$E$9:$E$4934,MATCH(C762,'様式A-2'!$B$9:$B$434,0)))</f>
        <v/>
      </c>
      <c r="F762" s="310"/>
      <c r="G762" s="241"/>
      <c r="H762" s="241"/>
      <c r="I762" s="241"/>
      <c r="J762" s="311"/>
      <c r="K762" s="241"/>
      <c r="L762" s="241"/>
      <c r="M762" s="241"/>
      <c r="N762" s="241"/>
      <c r="O762" s="241"/>
      <c r="P762" s="242"/>
    </row>
    <row r="763" spans="1:16" ht="20.100000000000001" customHeight="1" x14ac:dyDescent="0.15">
      <c r="A763" s="257">
        <f>IF(A762="",ROW()-2-COUNTBLANK($A$3:$A762),A762+1)</f>
        <v>761</v>
      </c>
      <c r="B763" s="258">
        <f>IF(A763="","",IF(B762="",ROW()-2-COUNTBLANK($B$3:$B762),B762+1))</f>
        <v>761</v>
      </c>
      <c r="C763" s="241"/>
      <c r="D763" s="241" t="str">
        <f>IF(C763="","",(COUNTIF($C$3:C763,C763)+100))</f>
        <v/>
      </c>
      <c r="E763" s="310" t="str">
        <f>IF(C763="","",INDEX('様式A-2'!$E$9:$E$4934,MATCH(C763,'様式A-2'!$B$9:$B$434,0)))</f>
        <v/>
      </c>
      <c r="F763" s="310"/>
      <c r="G763" s="241"/>
      <c r="H763" s="241"/>
      <c r="I763" s="241"/>
      <c r="J763" s="311"/>
      <c r="K763" s="241"/>
      <c r="L763" s="241"/>
      <c r="M763" s="241"/>
      <c r="N763" s="241"/>
      <c r="O763" s="241"/>
      <c r="P763" s="242"/>
    </row>
    <row r="764" spans="1:16" ht="20.100000000000001" customHeight="1" x14ac:dyDescent="0.15">
      <c r="A764" s="257">
        <f>IF(A763="",ROW()-2-COUNTBLANK($A$3:$A763),A763+1)</f>
        <v>762</v>
      </c>
      <c r="B764" s="258">
        <f>IF(A764="","",IF(B763="",ROW()-2-COUNTBLANK($B$3:$B763),B763+1))</f>
        <v>762</v>
      </c>
      <c r="C764" s="241"/>
      <c r="D764" s="241" t="str">
        <f>IF(C764="","",(COUNTIF($C$3:C764,C764)+100))</f>
        <v/>
      </c>
      <c r="E764" s="310" t="str">
        <f>IF(C764="","",INDEX('様式A-2'!$E$9:$E$4934,MATCH(C764,'様式A-2'!$B$9:$B$434,0)))</f>
        <v/>
      </c>
      <c r="F764" s="310"/>
      <c r="G764" s="241"/>
      <c r="H764" s="241"/>
      <c r="I764" s="241"/>
      <c r="J764" s="311"/>
      <c r="K764" s="241"/>
      <c r="L764" s="241"/>
      <c r="M764" s="241"/>
      <c r="N764" s="241"/>
      <c r="O764" s="241"/>
      <c r="P764" s="242"/>
    </row>
    <row r="765" spans="1:16" ht="20.100000000000001" customHeight="1" x14ac:dyDescent="0.15">
      <c r="A765" s="257">
        <f>IF(A764="",ROW()-2-COUNTBLANK($A$3:$A764),A764+1)</f>
        <v>763</v>
      </c>
      <c r="B765" s="258">
        <f>IF(A765="","",IF(B764="",ROW()-2-COUNTBLANK($B$3:$B764),B764+1))</f>
        <v>763</v>
      </c>
      <c r="C765" s="241"/>
      <c r="D765" s="241" t="str">
        <f>IF(C765="","",(COUNTIF($C$3:C765,C765)+100))</f>
        <v/>
      </c>
      <c r="E765" s="310" t="str">
        <f>IF(C765="","",INDEX('様式A-2'!$E$9:$E$4934,MATCH(C765,'様式A-2'!$B$9:$B$434,0)))</f>
        <v/>
      </c>
      <c r="F765" s="310"/>
      <c r="G765" s="241"/>
      <c r="H765" s="241"/>
      <c r="I765" s="241"/>
      <c r="J765" s="311"/>
      <c r="K765" s="241"/>
      <c r="L765" s="241"/>
      <c r="M765" s="241"/>
      <c r="N765" s="241"/>
      <c r="O765" s="241"/>
      <c r="P765" s="242"/>
    </row>
    <row r="766" spans="1:16" ht="20.100000000000001" customHeight="1" x14ac:dyDescent="0.15">
      <c r="A766" s="257">
        <f>IF(A765="",ROW()-2-COUNTBLANK($A$3:$A765),A765+1)</f>
        <v>764</v>
      </c>
      <c r="B766" s="258">
        <f>IF(A766="","",IF(B765="",ROW()-2-COUNTBLANK($B$3:$B765),B765+1))</f>
        <v>764</v>
      </c>
      <c r="C766" s="241"/>
      <c r="D766" s="241" t="str">
        <f>IF(C766="","",(COUNTIF($C$3:C766,C766)+100))</f>
        <v/>
      </c>
      <c r="E766" s="310" t="str">
        <f>IF(C766="","",INDEX('様式A-2'!$E$9:$E$4934,MATCH(C766,'様式A-2'!$B$9:$B$434,0)))</f>
        <v/>
      </c>
      <c r="F766" s="310"/>
      <c r="G766" s="241"/>
      <c r="H766" s="241"/>
      <c r="I766" s="241"/>
      <c r="J766" s="311"/>
      <c r="K766" s="241"/>
      <c r="L766" s="241"/>
      <c r="M766" s="241"/>
      <c r="N766" s="241"/>
      <c r="O766" s="241"/>
      <c r="P766" s="242"/>
    </row>
    <row r="767" spans="1:16" ht="20.100000000000001" customHeight="1" x14ac:dyDescent="0.15">
      <c r="A767" s="257">
        <f>IF(A766="",ROW()-2-COUNTBLANK($A$3:$A766),A766+1)</f>
        <v>765</v>
      </c>
      <c r="B767" s="258">
        <f>IF(A767="","",IF(B766="",ROW()-2-COUNTBLANK($B$3:$B766),B766+1))</f>
        <v>765</v>
      </c>
      <c r="C767" s="241"/>
      <c r="D767" s="241" t="str">
        <f>IF(C767="","",(COUNTIF($C$3:C767,C767)+100))</f>
        <v/>
      </c>
      <c r="E767" s="310" t="str">
        <f>IF(C767="","",INDEX('様式A-2'!$E$9:$E$4934,MATCH(C767,'様式A-2'!$B$9:$B$434,0)))</f>
        <v/>
      </c>
      <c r="F767" s="310"/>
      <c r="G767" s="241"/>
      <c r="H767" s="241"/>
      <c r="I767" s="241"/>
      <c r="J767" s="311"/>
      <c r="K767" s="241"/>
      <c r="L767" s="241"/>
      <c r="M767" s="241"/>
      <c r="N767" s="241"/>
      <c r="O767" s="241"/>
      <c r="P767" s="242"/>
    </row>
    <row r="768" spans="1:16" ht="20.100000000000001" customHeight="1" x14ac:dyDescent="0.15">
      <c r="A768" s="257">
        <f>IF(A767="",ROW()-2-COUNTBLANK($A$3:$A767),A767+1)</f>
        <v>766</v>
      </c>
      <c r="B768" s="258">
        <f>IF(A768="","",IF(B767="",ROW()-2-COUNTBLANK($B$3:$B767),B767+1))</f>
        <v>766</v>
      </c>
      <c r="C768" s="241"/>
      <c r="D768" s="241" t="str">
        <f>IF(C768="","",(COUNTIF($C$3:C768,C768)+100))</f>
        <v/>
      </c>
      <c r="E768" s="310" t="str">
        <f>IF(C768="","",INDEX('様式A-2'!$E$9:$E$4934,MATCH(C768,'様式A-2'!$B$9:$B$434,0)))</f>
        <v/>
      </c>
      <c r="F768" s="310"/>
      <c r="G768" s="241"/>
      <c r="H768" s="241"/>
      <c r="I768" s="241"/>
      <c r="J768" s="311"/>
      <c r="K768" s="241"/>
      <c r="L768" s="241"/>
      <c r="M768" s="241"/>
      <c r="N768" s="241"/>
      <c r="O768" s="241"/>
      <c r="P768" s="242"/>
    </row>
    <row r="769" spans="1:16" ht="20.100000000000001" customHeight="1" x14ac:dyDescent="0.15">
      <c r="A769" s="257">
        <f>IF(A768="",ROW()-2-COUNTBLANK($A$3:$A768),A768+1)</f>
        <v>767</v>
      </c>
      <c r="B769" s="258">
        <f>IF(A769="","",IF(B768="",ROW()-2-COUNTBLANK($B$3:$B768),B768+1))</f>
        <v>767</v>
      </c>
      <c r="C769" s="241"/>
      <c r="D769" s="241" t="str">
        <f>IF(C769="","",(COUNTIF($C$3:C769,C769)+100))</f>
        <v/>
      </c>
      <c r="E769" s="310" t="str">
        <f>IF(C769="","",INDEX('様式A-2'!$E$9:$E$4934,MATCH(C769,'様式A-2'!$B$9:$B$434,0)))</f>
        <v/>
      </c>
      <c r="F769" s="310"/>
      <c r="G769" s="241"/>
      <c r="H769" s="241"/>
      <c r="I769" s="241"/>
      <c r="J769" s="311"/>
      <c r="K769" s="241"/>
      <c r="L769" s="241"/>
      <c r="M769" s="241"/>
      <c r="N769" s="241"/>
      <c r="O769" s="241"/>
      <c r="P769" s="242"/>
    </row>
    <row r="770" spans="1:16" ht="20.100000000000001" customHeight="1" x14ac:dyDescent="0.15">
      <c r="A770" s="257">
        <f>IF(A769="",ROW()-2-COUNTBLANK($A$3:$A769),A769+1)</f>
        <v>768</v>
      </c>
      <c r="B770" s="258">
        <f>IF(A770="","",IF(B769="",ROW()-2-COUNTBLANK($B$3:$B769),B769+1))</f>
        <v>768</v>
      </c>
      <c r="C770" s="241"/>
      <c r="D770" s="241" t="str">
        <f>IF(C770="","",(COUNTIF($C$3:C770,C770)+100))</f>
        <v/>
      </c>
      <c r="E770" s="310" t="str">
        <f>IF(C770="","",INDEX('様式A-2'!$E$9:$E$4934,MATCH(C770,'様式A-2'!$B$9:$B$434,0)))</f>
        <v/>
      </c>
      <c r="F770" s="310"/>
      <c r="G770" s="241"/>
      <c r="H770" s="241"/>
      <c r="I770" s="241"/>
      <c r="J770" s="311"/>
      <c r="K770" s="241"/>
      <c r="L770" s="241"/>
      <c r="M770" s="241"/>
      <c r="N770" s="241"/>
      <c r="O770" s="241"/>
      <c r="P770" s="242"/>
    </row>
    <row r="771" spans="1:16" ht="20.100000000000001" customHeight="1" x14ac:dyDescent="0.15">
      <c r="A771" s="257">
        <f>IF(A770="",ROW()-2-COUNTBLANK($A$3:$A770),A770+1)</f>
        <v>769</v>
      </c>
      <c r="B771" s="258">
        <f>IF(A771="","",IF(B770="",ROW()-2-COUNTBLANK($B$3:$B770),B770+1))</f>
        <v>769</v>
      </c>
      <c r="C771" s="241"/>
      <c r="D771" s="241" t="str">
        <f>IF(C771="","",(COUNTIF($C$3:C771,C771)+100))</f>
        <v/>
      </c>
      <c r="E771" s="310" t="str">
        <f>IF(C771="","",INDEX('様式A-2'!$E$9:$E$4934,MATCH(C771,'様式A-2'!$B$9:$B$434,0)))</f>
        <v/>
      </c>
      <c r="F771" s="310"/>
      <c r="G771" s="241"/>
      <c r="H771" s="241"/>
      <c r="I771" s="241"/>
      <c r="J771" s="311"/>
      <c r="K771" s="241"/>
      <c r="L771" s="241"/>
      <c r="M771" s="241"/>
      <c r="N771" s="241"/>
      <c r="O771" s="241"/>
      <c r="P771" s="242"/>
    </row>
    <row r="772" spans="1:16" ht="20.100000000000001" customHeight="1" x14ac:dyDescent="0.15">
      <c r="A772" s="257">
        <f>IF(A771="",ROW()-2-COUNTBLANK($A$3:$A771),A771+1)</f>
        <v>770</v>
      </c>
      <c r="B772" s="258">
        <f>IF(A772="","",IF(B771="",ROW()-2-COUNTBLANK($B$3:$B771),B771+1))</f>
        <v>770</v>
      </c>
      <c r="C772" s="241"/>
      <c r="D772" s="241" t="str">
        <f>IF(C772="","",(COUNTIF($C$3:C772,C772)+100))</f>
        <v/>
      </c>
      <c r="E772" s="310" t="str">
        <f>IF(C772="","",INDEX('様式A-2'!$E$9:$E$4934,MATCH(C772,'様式A-2'!$B$9:$B$434,0)))</f>
        <v/>
      </c>
      <c r="F772" s="310"/>
      <c r="G772" s="241"/>
      <c r="H772" s="241"/>
      <c r="I772" s="241"/>
      <c r="J772" s="311"/>
      <c r="K772" s="241"/>
      <c r="L772" s="241"/>
      <c r="M772" s="241"/>
      <c r="N772" s="241"/>
      <c r="O772" s="241"/>
      <c r="P772" s="242"/>
    </row>
    <row r="773" spans="1:16" ht="20.100000000000001" customHeight="1" x14ac:dyDescent="0.15">
      <c r="A773" s="257">
        <f>IF(A772="",ROW()-2-COUNTBLANK($A$3:$A772),A772+1)</f>
        <v>771</v>
      </c>
      <c r="B773" s="258">
        <f>IF(A773="","",IF(B772="",ROW()-2-COUNTBLANK($B$3:$B772),B772+1))</f>
        <v>771</v>
      </c>
      <c r="C773" s="241"/>
      <c r="D773" s="241" t="str">
        <f>IF(C773="","",(COUNTIF($C$3:C773,C773)+100))</f>
        <v/>
      </c>
      <c r="E773" s="310" t="str">
        <f>IF(C773="","",INDEX('様式A-2'!$E$9:$E$4934,MATCH(C773,'様式A-2'!$B$9:$B$434,0)))</f>
        <v/>
      </c>
      <c r="F773" s="310"/>
      <c r="G773" s="241"/>
      <c r="H773" s="241"/>
      <c r="I773" s="241"/>
      <c r="J773" s="311"/>
      <c r="K773" s="241"/>
      <c r="L773" s="241"/>
      <c r="M773" s="241"/>
      <c r="N773" s="241"/>
      <c r="O773" s="241"/>
      <c r="P773" s="242"/>
    </row>
    <row r="774" spans="1:16" ht="20.100000000000001" customHeight="1" x14ac:dyDescent="0.15">
      <c r="A774" s="257">
        <f>IF(A773="",ROW()-2-COUNTBLANK($A$3:$A773),A773+1)</f>
        <v>772</v>
      </c>
      <c r="B774" s="258">
        <f>IF(A774="","",IF(B773="",ROW()-2-COUNTBLANK($B$3:$B773),B773+1))</f>
        <v>772</v>
      </c>
      <c r="C774" s="241"/>
      <c r="D774" s="241" t="str">
        <f>IF(C774="","",(COUNTIF($C$3:C774,C774)+100))</f>
        <v/>
      </c>
      <c r="E774" s="310" t="str">
        <f>IF(C774="","",INDEX('様式A-2'!$E$9:$E$4934,MATCH(C774,'様式A-2'!$B$9:$B$434,0)))</f>
        <v/>
      </c>
      <c r="F774" s="310"/>
      <c r="G774" s="241"/>
      <c r="H774" s="241"/>
      <c r="I774" s="241"/>
      <c r="J774" s="311"/>
      <c r="K774" s="241"/>
      <c r="L774" s="241"/>
      <c r="M774" s="241"/>
      <c r="N774" s="241"/>
      <c r="O774" s="241"/>
      <c r="P774" s="242"/>
    </row>
    <row r="775" spans="1:16" ht="20.100000000000001" customHeight="1" x14ac:dyDescent="0.15">
      <c r="A775" s="257">
        <f>IF(A774="",ROW()-2-COUNTBLANK($A$3:$A774),A774+1)</f>
        <v>773</v>
      </c>
      <c r="B775" s="258">
        <f>IF(A775="","",IF(B774="",ROW()-2-COUNTBLANK($B$3:$B774),B774+1))</f>
        <v>773</v>
      </c>
      <c r="C775" s="241"/>
      <c r="D775" s="241" t="str">
        <f>IF(C775="","",(COUNTIF($C$3:C775,C775)+100))</f>
        <v/>
      </c>
      <c r="E775" s="310" t="str">
        <f>IF(C775="","",INDEX('様式A-2'!$E$9:$E$4934,MATCH(C775,'様式A-2'!$B$9:$B$434,0)))</f>
        <v/>
      </c>
      <c r="F775" s="310"/>
      <c r="G775" s="241"/>
      <c r="H775" s="241"/>
      <c r="I775" s="241"/>
      <c r="J775" s="311"/>
      <c r="K775" s="241"/>
      <c r="L775" s="241"/>
      <c r="M775" s="241"/>
      <c r="N775" s="241"/>
      <c r="O775" s="241"/>
      <c r="P775" s="242"/>
    </row>
    <row r="776" spans="1:16" ht="20.100000000000001" customHeight="1" x14ac:dyDescent="0.15">
      <c r="A776" s="257">
        <f>IF(A775="",ROW()-2-COUNTBLANK($A$3:$A775),A775+1)</f>
        <v>774</v>
      </c>
      <c r="B776" s="258">
        <f>IF(A776="","",IF(B775="",ROW()-2-COUNTBLANK($B$3:$B775),B775+1))</f>
        <v>774</v>
      </c>
      <c r="C776" s="241"/>
      <c r="D776" s="241" t="str">
        <f>IF(C776="","",(COUNTIF($C$3:C776,C776)+100))</f>
        <v/>
      </c>
      <c r="E776" s="310" t="str">
        <f>IF(C776="","",INDEX('様式A-2'!$E$9:$E$4934,MATCH(C776,'様式A-2'!$B$9:$B$434,0)))</f>
        <v/>
      </c>
      <c r="F776" s="310"/>
      <c r="G776" s="241"/>
      <c r="H776" s="241"/>
      <c r="I776" s="241"/>
      <c r="J776" s="311"/>
      <c r="K776" s="241"/>
      <c r="L776" s="241"/>
      <c r="M776" s="241"/>
      <c r="N776" s="241"/>
      <c r="O776" s="241"/>
      <c r="P776" s="242"/>
    </row>
    <row r="777" spans="1:16" ht="20.100000000000001" customHeight="1" x14ac:dyDescent="0.15">
      <c r="A777" s="257">
        <f>IF(A776="",ROW()-2-COUNTBLANK($A$3:$A776),A776+1)</f>
        <v>775</v>
      </c>
      <c r="B777" s="258">
        <f>IF(A777="","",IF(B776="",ROW()-2-COUNTBLANK($B$3:$B776),B776+1))</f>
        <v>775</v>
      </c>
      <c r="C777" s="241"/>
      <c r="D777" s="241" t="str">
        <f>IF(C777="","",(COUNTIF($C$3:C777,C777)+100))</f>
        <v/>
      </c>
      <c r="E777" s="310" t="str">
        <f>IF(C777="","",INDEX('様式A-2'!$E$9:$E$4934,MATCH(C777,'様式A-2'!$B$9:$B$434,0)))</f>
        <v/>
      </c>
      <c r="F777" s="310"/>
      <c r="G777" s="241"/>
      <c r="H777" s="241"/>
      <c r="I777" s="241"/>
      <c r="J777" s="311"/>
      <c r="K777" s="241"/>
      <c r="L777" s="241"/>
      <c r="M777" s="241"/>
      <c r="N777" s="241"/>
      <c r="O777" s="241"/>
      <c r="P777" s="242"/>
    </row>
    <row r="778" spans="1:16" ht="20.100000000000001" customHeight="1" x14ac:dyDescent="0.15">
      <c r="A778" s="257">
        <f>IF(A777="",ROW()-2-COUNTBLANK($A$3:$A777),A777+1)</f>
        <v>776</v>
      </c>
      <c r="B778" s="258">
        <f>IF(A778="","",IF(B777="",ROW()-2-COUNTBLANK($B$3:$B777),B777+1))</f>
        <v>776</v>
      </c>
      <c r="C778" s="241"/>
      <c r="D778" s="241" t="str">
        <f>IF(C778="","",(COUNTIF($C$3:C778,C778)+100))</f>
        <v/>
      </c>
      <c r="E778" s="310" t="str">
        <f>IF(C778="","",INDEX('様式A-2'!$E$9:$E$4934,MATCH(C778,'様式A-2'!$B$9:$B$434,0)))</f>
        <v/>
      </c>
      <c r="F778" s="310"/>
      <c r="G778" s="241"/>
      <c r="H778" s="241"/>
      <c r="I778" s="241"/>
      <c r="J778" s="311"/>
      <c r="K778" s="241"/>
      <c r="L778" s="241"/>
      <c r="M778" s="241"/>
      <c r="N778" s="241"/>
      <c r="O778" s="241"/>
      <c r="P778" s="242"/>
    </row>
    <row r="779" spans="1:16" ht="20.100000000000001" customHeight="1" x14ac:dyDescent="0.15">
      <c r="A779" s="257">
        <f>IF(A778="",ROW()-2-COUNTBLANK($A$3:$A778),A778+1)</f>
        <v>777</v>
      </c>
      <c r="B779" s="258">
        <f>IF(A779="","",IF(B778="",ROW()-2-COUNTBLANK($B$3:$B778),B778+1))</f>
        <v>777</v>
      </c>
      <c r="C779" s="241"/>
      <c r="D779" s="241" t="str">
        <f>IF(C779="","",(COUNTIF($C$3:C779,C779)+100))</f>
        <v/>
      </c>
      <c r="E779" s="310" t="str">
        <f>IF(C779="","",INDEX('様式A-2'!$E$9:$E$4934,MATCH(C779,'様式A-2'!$B$9:$B$434,0)))</f>
        <v/>
      </c>
      <c r="F779" s="310"/>
      <c r="G779" s="241"/>
      <c r="H779" s="241"/>
      <c r="I779" s="241"/>
      <c r="J779" s="311"/>
      <c r="K779" s="241"/>
      <c r="L779" s="241"/>
      <c r="M779" s="241"/>
      <c r="N779" s="241"/>
      <c r="O779" s="241"/>
      <c r="P779" s="242"/>
    </row>
    <row r="780" spans="1:16" ht="20.100000000000001" customHeight="1" x14ac:dyDescent="0.15">
      <c r="A780" s="257">
        <f>IF(A779="",ROW()-2-COUNTBLANK($A$3:$A779),A779+1)</f>
        <v>778</v>
      </c>
      <c r="B780" s="258">
        <f>IF(A780="","",IF(B779="",ROW()-2-COUNTBLANK($B$3:$B779),B779+1))</f>
        <v>778</v>
      </c>
      <c r="C780" s="241"/>
      <c r="D780" s="241" t="str">
        <f>IF(C780="","",(COUNTIF($C$3:C780,C780)+100))</f>
        <v/>
      </c>
      <c r="E780" s="310" t="str">
        <f>IF(C780="","",INDEX('様式A-2'!$E$9:$E$4934,MATCH(C780,'様式A-2'!$B$9:$B$434,0)))</f>
        <v/>
      </c>
      <c r="F780" s="310"/>
      <c r="G780" s="241"/>
      <c r="H780" s="241"/>
      <c r="I780" s="241"/>
      <c r="J780" s="311"/>
      <c r="K780" s="241"/>
      <c r="L780" s="241"/>
      <c r="M780" s="241"/>
      <c r="N780" s="241"/>
      <c r="O780" s="241"/>
      <c r="P780" s="242"/>
    </row>
    <row r="781" spans="1:16" ht="20.100000000000001" customHeight="1" x14ac:dyDescent="0.15">
      <c r="A781" s="257">
        <f>IF(A780="",ROW()-2-COUNTBLANK($A$3:$A780),A780+1)</f>
        <v>779</v>
      </c>
      <c r="B781" s="258">
        <f>IF(A781="","",IF(B780="",ROW()-2-COUNTBLANK($B$3:$B780),B780+1))</f>
        <v>779</v>
      </c>
      <c r="C781" s="241"/>
      <c r="D781" s="241" t="str">
        <f>IF(C781="","",(COUNTIF($C$3:C781,C781)+100))</f>
        <v/>
      </c>
      <c r="E781" s="310" t="str">
        <f>IF(C781="","",INDEX('様式A-2'!$E$9:$E$4934,MATCH(C781,'様式A-2'!$B$9:$B$434,0)))</f>
        <v/>
      </c>
      <c r="F781" s="310"/>
      <c r="G781" s="241"/>
      <c r="H781" s="241"/>
      <c r="I781" s="241"/>
      <c r="J781" s="311"/>
      <c r="K781" s="241"/>
      <c r="L781" s="241"/>
      <c r="M781" s="241"/>
      <c r="N781" s="241"/>
      <c r="O781" s="241"/>
      <c r="P781" s="242"/>
    </row>
    <row r="782" spans="1:16" ht="20.100000000000001" customHeight="1" x14ac:dyDescent="0.15">
      <c r="A782" s="257">
        <f>IF(A781="",ROW()-2-COUNTBLANK($A$3:$A781),A781+1)</f>
        <v>780</v>
      </c>
      <c r="B782" s="258">
        <f>IF(A782="","",IF(B781="",ROW()-2-COUNTBLANK($B$3:$B781),B781+1))</f>
        <v>780</v>
      </c>
      <c r="C782" s="241"/>
      <c r="D782" s="241" t="str">
        <f>IF(C782="","",(COUNTIF($C$3:C782,C782)+100))</f>
        <v/>
      </c>
      <c r="E782" s="310" t="str">
        <f>IF(C782="","",INDEX('様式A-2'!$E$9:$E$4934,MATCH(C782,'様式A-2'!$B$9:$B$434,0)))</f>
        <v/>
      </c>
      <c r="F782" s="310"/>
      <c r="G782" s="241"/>
      <c r="H782" s="241"/>
      <c r="I782" s="241"/>
      <c r="J782" s="311"/>
      <c r="K782" s="241"/>
      <c r="L782" s="241"/>
      <c r="M782" s="241"/>
      <c r="N782" s="241"/>
      <c r="O782" s="241"/>
      <c r="P782" s="242"/>
    </row>
    <row r="783" spans="1:16" ht="20.100000000000001" customHeight="1" x14ac:dyDescent="0.15">
      <c r="A783" s="257">
        <f>IF(A782="",ROW()-2-COUNTBLANK($A$3:$A782),A782+1)</f>
        <v>781</v>
      </c>
      <c r="B783" s="258">
        <f>IF(A783="","",IF(B782="",ROW()-2-COUNTBLANK($B$3:$B782),B782+1))</f>
        <v>781</v>
      </c>
      <c r="C783" s="241"/>
      <c r="D783" s="241" t="str">
        <f>IF(C783="","",(COUNTIF($C$3:C783,C783)+100))</f>
        <v/>
      </c>
      <c r="E783" s="310" t="str">
        <f>IF(C783="","",INDEX('様式A-2'!$E$9:$E$4934,MATCH(C783,'様式A-2'!$B$9:$B$434,0)))</f>
        <v/>
      </c>
      <c r="F783" s="310"/>
      <c r="G783" s="241"/>
      <c r="H783" s="241"/>
      <c r="I783" s="241"/>
      <c r="J783" s="311"/>
      <c r="K783" s="241"/>
      <c r="L783" s="241"/>
      <c r="M783" s="241"/>
      <c r="N783" s="241"/>
      <c r="O783" s="241"/>
      <c r="P783" s="242"/>
    </row>
    <row r="784" spans="1:16" ht="20.100000000000001" customHeight="1" x14ac:dyDescent="0.15">
      <c r="A784" s="257">
        <f>IF(A783="",ROW()-2-COUNTBLANK($A$3:$A783),A783+1)</f>
        <v>782</v>
      </c>
      <c r="B784" s="258">
        <f>IF(A784="","",IF(B783="",ROW()-2-COUNTBLANK($B$3:$B783),B783+1))</f>
        <v>782</v>
      </c>
      <c r="C784" s="241"/>
      <c r="D784" s="241" t="str">
        <f>IF(C784="","",(COUNTIF($C$3:C784,C784)+100))</f>
        <v/>
      </c>
      <c r="E784" s="310" t="str">
        <f>IF(C784="","",INDEX('様式A-2'!$E$9:$E$4934,MATCH(C784,'様式A-2'!$B$9:$B$434,0)))</f>
        <v/>
      </c>
      <c r="F784" s="310"/>
      <c r="G784" s="241"/>
      <c r="H784" s="241"/>
      <c r="I784" s="241"/>
      <c r="J784" s="311"/>
      <c r="K784" s="241"/>
      <c r="L784" s="241"/>
      <c r="M784" s="241"/>
      <c r="N784" s="241"/>
      <c r="O784" s="241"/>
      <c r="P784" s="242"/>
    </row>
    <row r="785" spans="1:16" ht="20.100000000000001" customHeight="1" x14ac:dyDescent="0.15">
      <c r="A785" s="257">
        <f>IF(A784="",ROW()-2-COUNTBLANK($A$3:$A784),A784+1)</f>
        <v>783</v>
      </c>
      <c r="B785" s="258">
        <f>IF(A785="","",IF(B784="",ROW()-2-COUNTBLANK($B$3:$B784),B784+1))</f>
        <v>783</v>
      </c>
      <c r="C785" s="241"/>
      <c r="D785" s="241" t="str">
        <f>IF(C785="","",(COUNTIF($C$3:C785,C785)+100))</f>
        <v/>
      </c>
      <c r="E785" s="310" t="str">
        <f>IF(C785="","",INDEX('様式A-2'!$E$9:$E$4934,MATCH(C785,'様式A-2'!$B$9:$B$434,0)))</f>
        <v/>
      </c>
      <c r="F785" s="310"/>
      <c r="G785" s="241"/>
      <c r="H785" s="241"/>
      <c r="I785" s="241"/>
      <c r="J785" s="311"/>
      <c r="K785" s="241"/>
      <c r="L785" s="241"/>
      <c r="M785" s="241"/>
      <c r="N785" s="241"/>
      <c r="O785" s="241"/>
      <c r="P785" s="242"/>
    </row>
    <row r="786" spans="1:16" ht="20.100000000000001" customHeight="1" x14ac:dyDescent="0.15">
      <c r="A786" s="257">
        <f>IF(A785="",ROW()-2-COUNTBLANK($A$3:$A785),A785+1)</f>
        <v>784</v>
      </c>
      <c r="B786" s="258">
        <f>IF(A786="","",IF(B785="",ROW()-2-COUNTBLANK($B$3:$B785),B785+1))</f>
        <v>784</v>
      </c>
      <c r="C786" s="241"/>
      <c r="D786" s="241" t="str">
        <f>IF(C786="","",(COUNTIF($C$3:C786,C786)+100))</f>
        <v/>
      </c>
      <c r="E786" s="310" t="str">
        <f>IF(C786="","",INDEX('様式A-2'!$E$9:$E$4934,MATCH(C786,'様式A-2'!$B$9:$B$434,0)))</f>
        <v/>
      </c>
      <c r="F786" s="310"/>
      <c r="G786" s="241"/>
      <c r="H786" s="241"/>
      <c r="I786" s="241"/>
      <c r="J786" s="311"/>
      <c r="K786" s="241"/>
      <c r="L786" s="241"/>
      <c r="M786" s="241"/>
      <c r="N786" s="241"/>
      <c r="O786" s="241"/>
      <c r="P786" s="242"/>
    </row>
    <row r="787" spans="1:16" ht="20.100000000000001" customHeight="1" x14ac:dyDescent="0.15">
      <c r="A787" s="257">
        <f>IF(A786="",ROW()-2-COUNTBLANK($A$3:$A786),A786+1)</f>
        <v>785</v>
      </c>
      <c r="B787" s="258">
        <f>IF(A787="","",IF(B786="",ROW()-2-COUNTBLANK($B$3:$B786),B786+1))</f>
        <v>785</v>
      </c>
      <c r="C787" s="241"/>
      <c r="D787" s="241" t="str">
        <f>IF(C787="","",(COUNTIF($C$3:C787,C787)+100))</f>
        <v/>
      </c>
      <c r="E787" s="310" t="str">
        <f>IF(C787="","",INDEX('様式A-2'!$E$9:$E$4934,MATCH(C787,'様式A-2'!$B$9:$B$434,0)))</f>
        <v/>
      </c>
      <c r="F787" s="310"/>
      <c r="G787" s="241"/>
      <c r="H787" s="241"/>
      <c r="I787" s="241"/>
      <c r="J787" s="311"/>
      <c r="K787" s="241"/>
      <c r="L787" s="241"/>
      <c r="M787" s="241"/>
      <c r="N787" s="241"/>
      <c r="O787" s="241"/>
      <c r="P787" s="242"/>
    </row>
    <row r="788" spans="1:16" ht="20.100000000000001" customHeight="1" x14ac:dyDescent="0.15">
      <c r="A788" s="257">
        <f>IF(A787="",ROW()-2-COUNTBLANK($A$3:$A787),A787+1)</f>
        <v>786</v>
      </c>
      <c r="B788" s="258">
        <f>IF(A788="","",IF(B787="",ROW()-2-COUNTBLANK($B$3:$B787),B787+1))</f>
        <v>786</v>
      </c>
      <c r="C788" s="241"/>
      <c r="D788" s="241" t="str">
        <f>IF(C788="","",(COUNTIF($C$3:C788,C788)+100))</f>
        <v/>
      </c>
      <c r="E788" s="310" t="str">
        <f>IF(C788="","",INDEX('様式A-2'!$E$9:$E$4934,MATCH(C788,'様式A-2'!$B$9:$B$434,0)))</f>
        <v/>
      </c>
      <c r="F788" s="310"/>
      <c r="G788" s="241"/>
      <c r="H788" s="241"/>
      <c r="I788" s="241"/>
      <c r="J788" s="311"/>
      <c r="K788" s="241"/>
      <c r="L788" s="241"/>
      <c r="M788" s="241"/>
      <c r="N788" s="241"/>
      <c r="O788" s="241"/>
      <c r="P788" s="242"/>
    </row>
    <row r="789" spans="1:16" ht="20.100000000000001" customHeight="1" x14ac:dyDescent="0.15">
      <c r="A789" s="257">
        <f>IF(A788="",ROW()-2-COUNTBLANK($A$3:$A788),A788+1)</f>
        <v>787</v>
      </c>
      <c r="B789" s="258">
        <f>IF(A789="","",IF(B788="",ROW()-2-COUNTBLANK($B$3:$B788),B788+1))</f>
        <v>787</v>
      </c>
      <c r="C789" s="241"/>
      <c r="D789" s="241" t="str">
        <f>IF(C789="","",(COUNTIF($C$3:C789,C789)+100))</f>
        <v/>
      </c>
      <c r="E789" s="310" t="str">
        <f>IF(C789="","",INDEX('様式A-2'!$E$9:$E$4934,MATCH(C789,'様式A-2'!$B$9:$B$434,0)))</f>
        <v/>
      </c>
      <c r="F789" s="310"/>
      <c r="G789" s="241"/>
      <c r="H789" s="241"/>
      <c r="I789" s="241"/>
      <c r="J789" s="311"/>
      <c r="K789" s="241"/>
      <c r="L789" s="241"/>
      <c r="M789" s="241"/>
      <c r="N789" s="241"/>
      <c r="O789" s="241"/>
      <c r="P789" s="242"/>
    </row>
    <row r="790" spans="1:16" ht="20.100000000000001" customHeight="1" x14ac:dyDescent="0.15">
      <c r="A790" s="257">
        <f>IF(A789="",ROW()-2-COUNTBLANK($A$3:$A789),A789+1)</f>
        <v>788</v>
      </c>
      <c r="B790" s="258">
        <f>IF(A790="","",IF(B789="",ROW()-2-COUNTBLANK($B$3:$B789),B789+1))</f>
        <v>788</v>
      </c>
      <c r="C790" s="241"/>
      <c r="D790" s="241" t="str">
        <f>IF(C790="","",(COUNTIF($C$3:C790,C790)+100))</f>
        <v/>
      </c>
      <c r="E790" s="310" t="str">
        <f>IF(C790="","",INDEX('様式A-2'!$E$9:$E$4934,MATCH(C790,'様式A-2'!$B$9:$B$434,0)))</f>
        <v/>
      </c>
      <c r="F790" s="310"/>
      <c r="G790" s="241"/>
      <c r="H790" s="241"/>
      <c r="I790" s="241"/>
      <c r="J790" s="311"/>
      <c r="K790" s="241"/>
      <c r="L790" s="241"/>
      <c r="M790" s="241"/>
      <c r="N790" s="241"/>
      <c r="O790" s="241"/>
      <c r="P790" s="242"/>
    </row>
    <row r="791" spans="1:16" ht="20.100000000000001" customHeight="1" x14ac:dyDescent="0.15">
      <c r="A791" s="257">
        <f>IF(A790="",ROW()-2-COUNTBLANK($A$3:$A790),A790+1)</f>
        <v>789</v>
      </c>
      <c r="B791" s="258">
        <f>IF(A791="","",IF(B790="",ROW()-2-COUNTBLANK($B$3:$B790),B790+1))</f>
        <v>789</v>
      </c>
      <c r="C791" s="241"/>
      <c r="D791" s="241" t="str">
        <f>IF(C791="","",(COUNTIF($C$3:C791,C791)+100))</f>
        <v/>
      </c>
      <c r="E791" s="310" t="str">
        <f>IF(C791="","",INDEX('様式A-2'!$E$9:$E$4934,MATCH(C791,'様式A-2'!$B$9:$B$434,0)))</f>
        <v/>
      </c>
      <c r="F791" s="310"/>
      <c r="G791" s="241"/>
      <c r="H791" s="241"/>
      <c r="I791" s="241"/>
      <c r="J791" s="311"/>
      <c r="K791" s="241"/>
      <c r="L791" s="241"/>
      <c r="M791" s="241"/>
      <c r="N791" s="241"/>
      <c r="O791" s="241"/>
      <c r="P791" s="242"/>
    </row>
    <row r="792" spans="1:16" ht="20.100000000000001" customHeight="1" x14ac:dyDescent="0.15">
      <c r="A792" s="257">
        <f>IF(A791="",ROW()-2-COUNTBLANK($A$3:$A791),A791+1)</f>
        <v>790</v>
      </c>
      <c r="B792" s="258">
        <f>IF(A792="","",IF(B791="",ROW()-2-COUNTBLANK($B$3:$B791),B791+1))</f>
        <v>790</v>
      </c>
      <c r="C792" s="241"/>
      <c r="D792" s="241" t="str">
        <f>IF(C792="","",(COUNTIF($C$3:C792,C792)+100))</f>
        <v/>
      </c>
      <c r="E792" s="310" t="str">
        <f>IF(C792="","",INDEX('様式A-2'!$E$9:$E$4934,MATCH(C792,'様式A-2'!$B$9:$B$434,0)))</f>
        <v/>
      </c>
      <c r="F792" s="310"/>
      <c r="G792" s="241"/>
      <c r="H792" s="241"/>
      <c r="I792" s="241"/>
      <c r="J792" s="311"/>
      <c r="K792" s="241"/>
      <c r="L792" s="241"/>
      <c r="M792" s="241"/>
      <c r="N792" s="241"/>
      <c r="O792" s="241"/>
      <c r="P792" s="242"/>
    </row>
    <row r="793" spans="1:16" ht="20.100000000000001" customHeight="1" x14ac:dyDescent="0.15">
      <c r="A793" s="257">
        <f>IF(A792="",ROW()-2-COUNTBLANK($A$3:$A792),A792+1)</f>
        <v>791</v>
      </c>
      <c r="B793" s="258">
        <f>IF(A793="","",IF(B792="",ROW()-2-COUNTBLANK($B$3:$B792),B792+1))</f>
        <v>791</v>
      </c>
      <c r="C793" s="241"/>
      <c r="D793" s="241" t="str">
        <f>IF(C793="","",(COUNTIF($C$3:C793,C793)+100))</f>
        <v/>
      </c>
      <c r="E793" s="310" t="str">
        <f>IF(C793="","",INDEX('様式A-2'!$E$9:$E$4934,MATCH(C793,'様式A-2'!$B$9:$B$434,0)))</f>
        <v/>
      </c>
      <c r="F793" s="310"/>
      <c r="G793" s="241"/>
      <c r="H793" s="241"/>
      <c r="I793" s="241"/>
      <c r="J793" s="311"/>
      <c r="K793" s="241"/>
      <c r="L793" s="241"/>
      <c r="M793" s="241"/>
      <c r="N793" s="241"/>
      <c r="O793" s="241"/>
      <c r="P793" s="242"/>
    </row>
    <row r="794" spans="1:16" ht="20.100000000000001" customHeight="1" x14ac:dyDescent="0.15">
      <c r="A794" s="257">
        <f>IF(A793="",ROW()-2-COUNTBLANK($A$3:$A793),A793+1)</f>
        <v>792</v>
      </c>
      <c r="B794" s="258">
        <f>IF(A794="","",IF(B793="",ROW()-2-COUNTBLANK($B$3:$B793),B793+1))</f>
        <v>792</v>
      </c>
      <c r="C794" s="241"/>
      <c r="D794" s="241" t="str">
        <f>IF(C794="","",(COUNTIF($C$3:C794,C794)+100))</f>
        <v/>
      </c>
      <c r="E794" s="310" t="str">
        <f>IF(C794="","",INDEX('様式A-2'!$E$9:$E$4934,MATCH(C794,'様式A-2'!$B$9:$B$434,0)))</f>
        <v/>
      </c>
      <c r="F794" s="310"/>
      <c r="G794" s="241"/>
      <c r="H794" s="241"/>
      <c r="I794" s="241"/>
      <c r="J794" s="311"/>
      <c r="K794" s="241"/>
      <c r="L794" s="241"/>
      <c r="M794" s="241"/>
      <c r="N794" s="241"/>
      <c r="O794" s="241"/>
      <c r="P794" s="242"/>
    </row>
    <row r="795" spans="1:16" ht="20.100000000000001" customHeight="1" x14ac:dyDescent="0.15">
      <c r="A795" s="257">
        <f>IF(A794="",ROW()-2-COUNTBLANK($A$3:$A794),A794+1)</f>
        <v>793</v>
      </c>
      <c r="B795" s="258">
        <f>IF(A795="","",IF(B794="",ROW()-2-COUNTBLANK($B$3:$B794),B794+1))</f>
        <v>793</v>
      </c>
      <c r="C795" s="241"/>
      <c r="D795" s="241" t="str">
        <f>IF(C795="","",(COUNTIF($C$3:C795,C795)+100))</f>
        <v/>
      </c>
      <c r="E795" s="310" t="str">
        <f>IF(C795="","",INDEX('様式A-2'!$E$9:$E$4934,MATCH(C795,'様式A-2'!$B$9:$B$434,0)))</f>
        <v/>
      </c>
      <c r="F795" s="310"/>
      <c r="G795" s="241"/>
      <c r="H795" s="241"/>
      <c r="I795" s="241"/>
      <c r="J795" s="311"/>
      <c r="K795" s="241"/>
      <c r="L795" s="241"/>
      <c r="M795" s="241"/>
      <c r="N795" s="241"/>
      <c r="O795" s="241"/>
      <c r="P795" s="242"/>
    </row>
    <row r="796" spans="1:16" ht="20.100000000000001" customHeight="1" x14ac:dyDescent="0.15">
      <c r="A796" s="257">
        <f>IF(A795="",ROW()-2-COUNTBLANK($A$3:$A795),A795+1)</f>
        <v>794</v>
      </c>
      <c r="B796" s="258">
        <f>IF(A796="","",IF(B795="",ROW()-2-COUNTBLANK($B$3:$B795),B795+1))</f>
        <v>794</v>
      </c>
      <c r="C796" s="241"/>
      <c r="D796" s="241" t="str">
        <f>IF(C796="","",(COUNTIF($C$3:C796,C796)+100))</f>
        <v/>
      </c>
      <c r="E796" s="310" t="str">
        <f>IF(C796="","",INDEX('様式A-2'!$E$9:$E$4934,MATCH(C796,'様式A-2'!$B$9:$B$434,0)))</f>
        <v/>
      </c>
      <c r="F796" s="310"/>
      <c r="G796" s="241"/>
      <c r="H796" s="241"/>
      <c r="I796" s="241"/>
      <c r="J796" s="311"/>
      <c r="K796" s="241"/>
      <c r="L796" s="241"/>
      <c r="M796" s="241"/>
      <c r="N796" s="241"/>
      <c r="O796" s="241"/>
      <c r="P796" s="242"/>
    </row>
    <row r="797" spans="1:16" ht="20.100000000000001" customHeight="1" x14ac:dyDescent="0.15">
      <c r="A797" s="257">
        <f>IF(A796="",ROW()-2-COUNTBLANK($A$3:$A796),A796+1)</f>
        <v>795</v>
      </c>
      <c r="B797" s="258">
        <f>IF(A797="","",IF(B796="",ROW()-2-COUNTBLANK($B$3:$B796),B796+1))</f>
        <v>795</v>
      </c>
      <c r="C797" s="241"/>
      <c r="D797" s="241" t="str">
        <f>IF(C797="","",(COUNTIF($C$3:C797,C797)+100))</f>
        <v/>
      </c>
      <c r="E797" s="310" t="str">
        <f>IF(C797="","",INDEX('様式A-2'!$E$9:$E$4934,MATCH(C797,'様式A-2'!$B$9:$B$434,0)))</f>
        <v/>
      </c>
      <c r="F797" s="310"/>
      <c r="G797" s="241"/>
      <c r="H797" s="241"/>
      <c r="I797" s="241"/>
      <c r="J797" s="311"/>
      <c r="K797" s="241"/>
      <c r="L797" s="241"/>
      <c r="M797" s="241"/>
      <c r="N797" s="241"/>
      <c r="O797" s="241"/>
      <c r="P797" s="242"/>
    </row>
    <row r="798" spans="1:16" ht="20.100000000000001" customHeight="1" x14ac:dyDescent="0.15">
      <c r="A798" s="257">
        <f>IF(A797="",ROW()-2-COUNTBLANK($A$3:$A797),A797+1)</f>
        <v>796</v>
      </c>
      <c r="B798" s="258">
        <f>IF(A798="","",IF(B797="",ROW()-2-COUNTBLANK($B$3:$B797),B797+1))</f>
        <v>796</v>
      </c>
      <c r="C798" s="241"/>
      <c r="D798" s="241" t="str">
        <f>IF(C798="","",(COUNTIF($C$3:C798,C798)+100))</f>
        <v/>
      </c>
      <c r="E798" s="310" t="str">
        <f>IF(C798="","",INDEX('様式A-2'!$E$9:$E$4934,MATCH(C798,'様式A-2'!$B$9:$B$434,0)))</f>
        <v/>
      </c>
      <c r="F798" s="310"/>
      <c r="G798" s="241"/>
      <c r="H798" s="241"/>
      <c r="I798" s="241"/>
      <c r="J798" s="311"/>
      <c r="K798" s="241"/>
      <c r="L798" s="241"/>
      <c r="M798" s="241"/>
      <c r="N798" s="241"/>
      <c r="O798" s="241"/>
      <c r="P798" s="242"/>
    </row>
    <row r="799" spans="1:16" ht="20.100000000000001" customHeight="1" x14ac:dyDescent="0.15">
      <c r="A799" s="257">
        <f>IF(A798="",ROW()-2-COUNTBLANK($A$3:$A798),A798+1)</f>
        <v>797</v>
      </c>
      <c r="B799" s="258">
        <f>IF(A799="","",IF(B798="",ROW()-2-COUNTBLANK($B$3:$B798),B798+1))</f>
        <v>797</v>
      </c>
      <c r="C799" s="241"/>
      <c r="D799" s="241" t="str">
        <f>IF(C799="","",(COUNTIF($C$3:C799,C799)+100))</f>
        <v/>
      </c>
      <c r="E799" s="310" t="str">
        <f>IF(C799="","",INDEX('様式A-2'!$E$9:$E$4934,MATCH(C799,'様式A-2'!$B$9:$B$434,0)))</f>
        <v/>
      </c>
      <c r="F799" s="310"/>
      <c r="G799" s="241"/>
      <c r="H799" s="241"/>
      <c r="I799" s="241"/>
      <c r="J799" s="311"/>
      <c r="K799" s="241"/>
      <c r="L799" s="241"/>
      <c r="M799" s="241"/>
      <c r="N799" s="241"/>
      <c r="O799" s="241"/>
      <c r="P799" s="242"/>
    </row>
    <row r="800" spans="1:16" ht="20.100000000000001" customHeight="1" x14ac:dyDescent="0.15">
      <c r="A800" s="257">
        <f>IF(A799="",ROW()-2-COUNTBLANK($A$3:$A799),A799+1)</f>
        <v>798</v>
      </c>
      <c r="B800" s="258">
        <f>IF(A800="","",IF(B799="",ROW()-2-COUNTBLANK($B$3:$B799),B799+1))</f>
        <v>798</v>
      </c>
      <c r="C800" s="241"/>
      <c r="D800" s="241" t="str">
        <f>IF(C800="","",(COUNTIF($C$3:C800,C800)+100))</f>
        <v/>
      </c>
      <c r="E800" s="310" t="str">
        <f>IF(C800="","",INDEX('様式A-2'!$E$9:$E$4934,MATCH(C800,'様式A-2'!$B$9:$B$434,0)))</f>
        <v/>
      </c>
      <c r="F800" s="310"/>
      <c r="G800" s="241"/>
      <c r="H800" s="241"/>
      <c r="I800" s="241"/>
      <c r="J800" s="311"/>
      <c r="K800" s="241"/>
      <c r="L800" s="241"/>
      <c r="M800" s="241"/>
      <c r="N800" s="241"/>
      <c r="O800" s="241"/>
      <c r="P800" s="242"/>
    </row>
    <row r="801" spans="1:16" ht="20.100000000000001" customHeight="1" x14ac:dyDescent="0.15">
      <c r="A801" s="257">
        <f>IF(A800="",ROW()-2-COUNTBLANK($A$3:$A800),A800+1)</f>
        <v>799</v>
      </c>
      <c r="B801" s="258">
        <f>IF(A801="","",IF(B800="",ROW()-2-COUNTBLANK($B$3:$B800),B800+1))</f>
        <v>799</v>
      </c>
      <c r="C801" s="241"/>
      <c r="D801" s="241" t="str">
        <f>IF(C801="","",(COUNTIF($C$3:C801,C801)+100))</f>
        <v/>
      </c>
      <c r="E801" s="310" t="str">
        <f>IF(C801="","",INDEX('様式A-2'!$E$9:$E$4934,MATCH(C801,'様式A-2'!$B$9:$B$434,0)))</f>
        <v/>
      </c>
      <c r="F801" s="310"/>
      <c r="G801" s="241"/>
      <c r="H801" s="241"/>
      <c r="I801" s="241"/>
      <c r="J801" s="311"/>
      <c r="K801" s="241"/>
      <c r="L801" s="241"/>
      <c r="M801" s="241"/>
      <c r="N801" s="241"/>
      <c r="O801" s="241"/>
      <c r="P801" s="242"/>
    </row>
    <row r="802" spans="1:16" ht="20.100000000000001" customHeight="1" x14ac:dyDescent="0.15">
      <c r="A802" s="257">
        <f>IF(A801="",ROW()-2-COUNTBLANK($A$3:$A801),A801+1)</f>
        <v>800</v>
      </c>
      <c r="B802" s="258">
        <f>IF(A802="","",IF(B801="",ROW()-2-COUNTBLANK($B$3:$B801),B801+1))</f>
        <v>800</v>
      </c>
      <c r="C802" s="241"/>
      <c r="D802" s="241" t="str">
        <f>IF(C802="","",(COUNTIF($C$3:C802,C802)+100))</f>
        <v/>
      </c>
      <c r="E802" s="310" t="str">
        <f>IF(C802="","",INDEX('様式A-2'!$E$9:$E$4934,MATCH(C802,'様式A-2'!$B$9:$B$434,0)))</f>
        <v/>
      </c>
      <c r="F802" s="310"/>
      <c r="G802" s="241"/>
      <c r="H802" s="241"/>
      <c r="I802" s="241"/>
      <c r="J802" s="311"/>
      <c r="K802" s="241"/>
      <c r="L802" s="241"/>
      <c r="M802" s="241"/>
      <c r="N802" s="241"/>
      <c r="O802" s="241"/>
      <c r="P802" s="242"/>
    </row>
    <row r="803" spans="1:16" ht="20.100000000000001" customHeight="1" x14ac:dyDescent="0.15">
      <c r="A803" s="257">
        <f>IF(A802="",ROW()-2-COUNTBLANK($A$3:$A802),A802+1)</f>
        <v>801</v>
      </c>
      <c r="B803" s="258">
        <f>IF(A803="","",IF(B802="",ROW()-2-COUNTBLANK($B$3:$B802),B802+1))</f>
        <v>801</v>
      </c>
      <c r="C803" s="241"/>
      <c r="D803" s="241" t="str">
        <f>IF(C803="","",(COUNTIF($C$3:C803,C803)+100))</f>
        <v/>
      </c>
      <c r="E803" s="310" t="str">
        <f>IF(C803="","",INDEX('様式A-2'!$E$9:$E$4934,MATCH(C803,'様式A-2'!$B$9:$B$434,0)))</f>
        <v/>
      </c>
      <c r="F803" s="310"/>
      <c r="G803" s="241"/>
      <c r="H803" s="241"/>
      <c r="I803" s="241"/>
      <c r="J803" s="311"/>
      <c r="K803" s="241"/>
      <c r="L803" s="241"/>
      <c r="M803" s="241"/>
      <c r="N803" s="241"/>
      <c r="O803" s="241"/>
      <c r="P803" s="242"/>
    </row>
    <row r="804" spans="1:16" ht="20.100000000000001" customHeight="1" x14ac:dyDescent="0.15">
      <c r="A804" s="257">
        <f>IF(A803="",ROW()-2-COUNTBLANK($A$3:$A803),A803+1)</f>
        <v>802</v>
      </c>
      <c r="B804" s="258">
        <f>IF(A804="","",IF(B803="",ROW()-2-COUNTBLANK($B$3:$B803),B803+1))</f>
        <v>802</v>
      </c>
      <c r="C804" s="241"/>
      <c r="D804" s="241" t="str">
        <f>IF(C804="","",(COUNTIF($C$3:C804,C804)+100))</f>
        <v/>
      </c>
      <c r="E804" s="310" t="str">
        <f>IF(C804="","",INDEX('様式A-2'!$E$9:$E$4934,MATCH(C804,'様式A-2'!$B$9:$B$434,0)))</f>
        <v/>
      </c>
      <c r="F804" s="310"/>
      <c r="G804" s="241"/>
      <c r="H804" s="241"/>
      <c r="I804" s="241"/>
      <c r="J804" s="311"/>
      <c r="K804" s="241"/>
      <c r="L804" s="241"/>
      <c r="M804" s="241"/>
      <c r="N804" s="241"/>
      <c r="O804" s="241"/>
      <c r="P804" s="242"/>
    </row>
    <row r="805" spans="1:16" ht="20.100000000000001" customHeight="1" x14ac:dyDescent="0.15">
      <c r="A805" s="257">
        <f>IF(A804="",ROW()-2-COUNTBLANK($A$3:$A804),A804+1)</f>
        <v>803</v>
      </c>
      <c r="B805" s="258">
        <f>IF(A805="","",IF(B804="",ROW()-2-COUNTBLANK($B$3:$B804),B804+1))</f>
        <v>803</v>
      </c>
      <c r="C805" s="241"/>
      <c r="D805" s="241" t="str">
        <f>IF(C805="","",(COUNTIF($C$3:C805,C805)+100))</f>
        <v/>
      </c>
      <c r="E805" s="310" t="str">
        <f>IF(C805="","",INDEX('様式A-2'!$E$9:$E$4934,MATCH(C805,'様式A-2'!$B$9:$B$434,0)))</f>
        <v/>
      </c>
      <c r="F805" s="310"/>
      <c r="G805" s="241"/>
      <c r="H805" s="241"/>
      <c r="I805" s="241"/>
      <c r="J805" s="311"/>
      <c r="K805" s="241"/>
      <c r="L805" s="241"/>
      <c r="M805" s="241"/>
      <c r="N805" s="241"/>
      <c r="O805" s="241"/>
      <c r="P805" s="242"/>
    </row>
    <row r="806" spans="1:16" ht="20.100000000000001" customHeight="1" x14ac:dyDescent="0.15">
      <c r="A806" s="257">
        <f>IF(A805="",ROW()-2-COUNTBLANK($A$3:$A805),A805+1)</f>
        <v>804</v>
      </c>
      <c r="B806" s="258">
        <f>IF(A806="","",IF(B805="",ROW()-2-COUNTBLANK($B$3:$B805),B805+1))</f>
        <v>804</v>
      </c>
      <c r="C806" s="241"/>
      <c r="D806" s="241" t="str">
        <f>IF(C806="","",(COUNTIF($C$3:C806,C806)+100))</f>
        <v/>
      </c>
      <c r="E806" s="310" t="str">
        <f>IF(C806="","",INDEX('様式A-2'!$E$9:$E$4934,MATCH(C806,'様式A-2'!$B$9:$B$434,0)))</f>
        <v/>
      </c>
      <c r="F806" s="310"/>
      <c r="G806" s="241"/>
      <c r="H806" s="241"/>
      <c r="I806" s="241"/>
      <c r="J806" s="311"/>
      <c r="K806" s="241"/>
      <c r="L806" s="241"/>
      <c r="M806" s="241"/>
      <c r="N806" s="241"/>
      <c r="O806" s="241"/>
      <c r="P806" s="242"/>
    </row>
    <row r="807" spans="1:16" ht="20.100000000000001" customHeight="1" x14ac:dyDescent="0.15">
      <c r="A807" s="257">
        <f>IF(A806="",ROW()-2-COUNTBLANK($A$3:$A806),A806+1)</f>
        <v>805</v>
      </c>
      <c r="B807" s="258">
        <f>IF(A807="","",IF(B806="",ROW()-2-COUNTBLANK($B$3:$B806),B806+1))</f>
        <v>805</v>
      </c>
      <c r="C807" s="241"/>
      <c r="D807" s="241" t="str">
        <f>IF(C807="","",(COUNTIF($C$3:C807,C807)+100))</f>
        <v/>
      </c>
      <c r="E807" s="310" t="str">
        <f>IF(C807="","",INDEX('様式A-2'!$E$9:$E$4934,MATCH(C807,'様式A-2'!$B$9:$B$434,0)))</f>
        <v/>
      </c>
      <c r="F807" s="310"/>
      <c r="G807" s="241"/>
      <c r="H807" s="241"/>
      <c r="I807" s="241"/>
      <c r="J807" s="311"/>
      <c r="K807" s="241"/>
      <c r="L807" s="241"/>
      <c r="M807" s="241"/>
      <c r="N807" s="241"/>
      <c r="O807" s="241"/>
      <c r="P807" s="242"/>
    </row>
    <row r="808" spans="1:16" ht="20.100000000000001" customHeight="1" x14ac:dyDescent="0.15">
      <c r="A808" s="257">
        <f>IF(A807="",ROW()-2-COUNTBLANK($A$3:$A807),A807+1)</f>
        <v>806</v>
      </c>
      <c r="B808" s="258">
        <f>IF(A808="","",IF(B807="",ROW()-2-COUNTBLANK($B$3:$B807),B807+1))</f>
        <v>806</v>
      </c>
      <c r="C808" s="241"/>
      <c r="D808" s="241" t="str">
        <f>IF(C808="","",(COUNTIF($C$3:C808,C808)+100))</f>
        <v/>
      </c>
      <c r="E808" s="310" t="str">
        <f>IF(C808="","",INDEX('様式A-2'!$E$9:$E$4934,MATCH(C808,'様式A-2'!$B$9:$B$434,0)))</f>
        <v/>
      </c>
      <c r="F808" s="310"/>
      <c r="G808" s="241"/>
      <c r="H808" s="241"/>
      <c r="I808" s="241"/>
      <c r="J808" s="311"/>
      <c r="K808" s="241"/>
      <c r="L808" s="241"/>
      <c r="M808" s="241"/>
      <c r="N808" s="241"/>
      <c r="O808" s="241"/>
      <c r="P808" s="242"/>
    </row>
    <row r="809" spans="1:16" ht="20.100000000000001" customHeight="1" x14ac:dyDescent="0.15">
      <c r="A809" s="257">
        <f>IF(A808="",ROW()-2-COUNTBLANK($A$3:$A808),A808+1)</f>
        <v>807</v>
      </c>
      <c r="B809" s="258">
        <f>IF(A809="","",IF(B808="",ROW()-2-COUNTBLANK($B$3:$B808),B808+1))</f>
        <v>807</v>
      </c>
      <c r="C809" s="241"/>
      <c r="D809" s="241" t="str">
        <f>IF(C809="","",(COUNTIF($C$3:C809,C809)+100))</f>
        <v/>
      </c>
      <c r="E809" s="310" t="str">
        <f>IF(C809="","",INDEX('様式A-2'!$E$9:$E$4934,MATCH(C809,'様式A-2'!$B$9:$B$434,0)))</f>
        <v/>
      </c>
      <c r="F809" s="310"/>
      <c r="G809" s="241"/>
      <c r="H809" s="241"/>
      <c r="I809" s="241"/>
      <c r="J809" s="311"/>
      <c r="K809" s="241"/>
      <c r="L809" s="241"/>
      <c r="M809" s="241"/>
      <c r="N809" s="241"/>
      <c r="O809" s="241"/>
      <c r="P809" s="242"/>
    </row>
    <row r="810" spans="1:16" ht="20.100000000000001" customHeight="1" x14ac:dyDescent="0.15">
      <c r="A810" s="257">
        <f>IF(A809="",ROW()-2-COUNTBLANK($A$3:$A809),A809+1)</f>
        <v>808</v>
      </c>
      <c r="B810" s="258">
        <f>IF(A810="","",IF(B809="",ROW()-2-COUNTBLANK($B$3:$B809),B809+1))</f>
        <v>808</v>
      </c>
      <c r="C810" s="241"/>
      <c r="D810" s="241" t="str">
        <f>IF(C810="","",(COUNTIF($C$3:C810,C810)+100))</f>
        <v/>
      </c>
      <c r="E810" s="310" t="str">
        <f>IF(C810="","",INDEX('様式A-2'!$E$9:$E$4934,MATCH(C810,'様式A-2'!$B$9:$B$434,0)))</f>
        <v/>
      </c>
      <c r="F810" s="310"/>
      <c r="G810" s="241"/>
      <c r="H810" s="241"/>
      <c r="I810" s="241"/>
      <c r="J810" s="311"/>
      <c r="K810" s="241"/>
      <c r="L810" s="241"/>
      <c r="M810" s="241"/>
      <c r="N810" s="241"/>
      <c r="O810" s="241"/>
      <c r="P810" s="242"/>
    </row>
    <row r="811" spans="1:16" ht="20.100000000000001" customHeight="1" x14ac:dyDescent="0.15">
      <c r="A811" s="257">
        <f>IF(A810="",ROW()-2-COUNTBLANK($A$3:$A810),A810+1)</f>
        <v>809</v>
      </c>
      <c r="B811" s="258">
        <f>IF(A811="","",IF(B810="",ROW()-2-COUNTBLANK($B$3:$B810),B810+1))</f>
        <v>809</v>
      </c>
      <c r="C811" s="241"/>
      <c r="D811" s="241" t="str">
        <f>IF(C811="","",(COUNTIF($C$3:C811,C811)+100))</f>
        <v/>
      </c>
      <c r="E811" s="310" t="str">
        <f>IF(C811="","",INDEX('様式A-2'!$E$9:$E$4934,MATCH(C811,'様式A-2'!$B$9:$B$434,0)))</f>
        <v/>
      </c>
      <c r="F811" s="310"/>
      <c r="G811" s="241"/>
      <c r="H811" s="241"/>
      <c r="I811" s="241"/>
      <c r="J811" s="311"/>
      <c r="K811" s="241"/>
      <c r="L811" s="241"/>
      <c r="M811" s="241"/>
      <c r="N811" s="241"/>
      <c r="O811" s="241"/>
      <c r="P811" s="242"/>
    </row>
    <row r="812" spans="1:16" ht="20.100000000000001" customHeight="1" x14ac:dyDescent="0.15">
      <c r="A812" s="257">
        <f>IF(A811="",ROW()-2-COUNTBLANK($A$3:$A811),A811+1)</f>
        <v>810</v>
      </c>
      <c r="B812" s="258">
        <f>IF(A812="","",IF(B811="",ROW()-2-COUNTBLANK($B$3:$B811),B811+1))</f>
        <v>810</v>
      </c>
      <c r="C812" s="241"/>
      <c r="D812" s="241" t="str">
        <f>IF(C812="","",(COUNTIF($C$3:C812,C812)+100))</f>
        <v/>
      </c>
      <c r="E812" s="310" t="str">
        <f>IF(C812="","",INDEX('様式A-2'!$E$9:$E$4934,MATCH(C812,'様式A-2'!$B$9:$B$434,0)))</f>
        <v/>
      </c>
      <c r="F812" s="310"/>
      <c r="G812" s="241"/>
      <c r="H812" s="241"/>
      <c r="I812" s="241"/>
      <c r="J812" s="311"/>
      <c r="K812" s="241"/>
      <c r="L812" s="241"/>
      <c r="M812" s="241"/>
      <c r="N812" s="241"/>
      <c r="O812" s="241"/>
      <c r="P812" s="242"/>
    </row>
    <row r="813" spans="1:16" ht="20.100000000000001" customHeight="1" x14ac:dyDescent="0.15">
      <c r="A813" s="257">
        <f>IF(A812="",ROW()-2-COUNTBLANK($A$3:$A812),A812+1)</f>
        <v>811</v>
      </c>
      <c r="B813" s="258">
        <f>IF(A813="","",IF(B812="",ROW()-2-COUNTBLANK($B$3:$B812),B812+1))</f>
        <v>811</v>
      </c>
      <c r="C813" s="241"/>
      <c r="D813" s="241" t="str">
        <f>IF(C813="","",(COUNTIF($C$3:C813,C813)+100))</f>
        <v/>
      </c>
      <c r="E813" s="310" t="str">
        <f>IF(C813="","",INDEX('様式A-2'!$E$9:$E$4934,MATCH(C813,'様式A-2'!$B$9:$B$434,0)))</f>
        <v/>
      </c>
      <c r="F813" s="310"/>
      <c r="G813" s="241"/>
      <c r="H813" s="241"/>
      <c r="I813" s="241"/>
      <c r="J813" s="311"/>
      <c r="K813" s="241"/>
      <c r="L813" s="241"/>
      <c r="M813" s="241"/>
      <c r="N813" s="241"/>
      <c r="O813" s="241"/>
      <c r="P813" s="242"/>
    </row>
    <row r="814" spans="1:16" ht="20.100000000000001" customHeight="1" x14ac:dyDescent="0.15">
      <c r="A814" s="257">
        <f>IF(A813="",ROW()-2-COUNTBLANK($A$3:$A813),A813+1)</f>
        <v>812</v>
      </c>
      <c r="B814" s="258">
        <f>IF(A814="","",IF(B813="",ROW()-2-COUNTBLANK($B$3:$B813),B813+1))</f>
        <v>812</v>
      </c>
      <c r="C814" s="241"/>
      <c r="D814" s="241" t="str">
        <f>IF(C814="","",(COUNTIF($C$3:C814,C814)+100))</f>
        <v/>
      </c>
      <c r="E814" s="310" t="str">
        <f>IF(C814="","",INDEX('様式A-2'!$E$9:$E$4934,MATCH(C814,'様式A-2'!$B$9:$B$434,0)))</f>
        <v/>
      </c>
      <c r="F814" s="310"/>
      <c r="G814" s="241"/>
      <c r="H814" s="241"/>
      <c r="I814" s="241"/>
      <c r="J814" s="311"/>
      <c r="K814" s="241"/>
      <c r="L814" s="241"/>
      <c r="M814" s="241"/>
      <c r="N814" s="241"/>
      <c r="O814" s="241"/>
      <c r="P814" s="242"/>
    </row>
    <row r="815" spans="1:16" ht="20.100000000000001" customHeight="1" x14ac:dyDescent="0.15">
      <c r="A815" s="257">
        <f>IF(A814="",ROW()-2-COUNTBLANK($A$3:$A814),A814+1)</f>
        <v>813</v>
      </c>
      <c r="B815" s="258">
        <f>IF(A815="","",IF(B814="",ROW()-2-COUNTBLANK($B$3:$B814),B814+1))</f>
        <v>813</v>
      </c>
      <c r="C815" s="241"/>
      <c r="D815" s="241" t="str">
        <f>IF(C815="","",(COUNTIF($C$3:C815,C815)+100))</f>
        <v/>
      </c>
      <c r="E815" s="310" t="str">
        <f>IF(C815="","",INDEX('様式A-2'!$E$9:$E$4934,MATCH(C815,'様式A-2'!$B$9:$B$434,0)))</f>
        <v/>
      </c>
      <c r="F815" s="310"/>
      <c r="G815" s="241"/>
      <c r="H815" s="241"/>
      <c r="I815" s="241"/>
      <c r="J815" s="311"/>
      <c r="K815" s="241"/>
      <c r="L815" s="241"/>
      <c r="M815" s="241"/>
      <c r="N815" s="241"/>
      <c r="O815" s="241"/>
      <c r="P815" s="242"/>
    </row>
    <row r="816" spans="1:16" ht="20.100000000000001" customHeight="1" x14ac:dyDescent="0.15">
      <c r="A816" s="257">
        <f>IF(A815="",ROW()-2-COUNTBLANK($A$3:$A815),A815+1)</f>
        <v>814</v>
      </c>
      <c r="B816" s="258">
        <f>IF(A816="","",IF(B815="",ROW()-2-COUNTBLANK($B$3:$B815),B815+1))</f>
        <v>814</v>
      </c>
      <c r="C816" s="241"/>
      <c r="D816" s="241" t="str">
        <f>IF(C816="","",(COUNTIF($C$3:C816,C816)+100))</f>
        <v/>
      </c>
      <c r="E816" s="310" t="str">
        <f>IF(C816="","",INDEX('様式A-2'!$E$9:$E$4934,MATCH(C816,'様式A-2'!$B$9:$B$434,0)))</f>
        <v/>
      </c>
      <c r="F816" s="310"/>
      <c r="G816" s="241"/>
      <c r="H816" s="241"/>
      <c r="I816" s="241"/>
      <c r="J816" s="311"/>
      <c r="K816" s="241"/>
      <c r="L816" s="241"/>
      <c r="M816" s="241"/>
      <c r="N816" s="241"/>
      <c r="O816" s="241"/>
      <c r="P816" s="242"/>
    </row>
    <row r="817" spans="1:16" ht="20.100000000000001" customHeight="1" x14ac:dyDescent="0.15">
      <c r="A817" s="257">
        <f>IF(A816="",ROW()-2-COUNTBLANK($A$3:$A816),A816+1)</f>
        <v>815</v>
      </c>
      <c r="B817" s="258">
        <f>IF(A817="","",IF(B816="",ROW()-2-COUNTBLANK($B$3:$B816),B816+1))</f>
        <v>815</v>
      </c>
      <c r="C817" s="241"/>
      <c r="D817" s="241" t="str">
        <f>IF(C817="","",(COUNTIF($C$3:C817,C817)+100))</f>
        <v/>
      </c>
      <c r="E817" s="310" t="str">
        <f>IF(C817="","",INDEX('様式A-2'!$E$9:$E$4934,MATCH(C817,'様式A-2'!$B$9:$B$434,0)))</f>
        <v/>
      </c>
      <c r="F817" s="310"/>
      <c r="G817" s="241"/>
      <c r="H817" s="241"/>
      <c r="I817" s="241"/>
      <c r="J817" s="311"/>
      <c r="K817" s="241"/>
      <c r="L817" s="241"/>
      <c r="M817" s="241"/>
      <c r="N817" s="241"/>
      <c r="O817" s="241"/>
      <c r="P817" s="242"/>
    </row>
    <row r="818" spans="1:16" ht="20.100000000000001" customHeight="1" x14ac:dyDescent="0.15">
      <c r="A818" s="257">
        <f>IF(A817="",ROW()-2-COUNTBLANK($A$3:$A817),A817+1)</f>
        <v>816</v>
      </c>
      <c r="B818" s="258">
        <f>IF(A818="","",IF(B817="",ROW()-2-COUNTBLANK($B$3:$B817),B817+1))</f>
        <v>816</v>
      </c>
      <c r="C818" s="241"/>
      <c r="D818" s="241" t="str">
        <f>IF(C818="","",(COUNTIF($C$3:C818,C818)+100))</f>
        <v/>
      </c>
      <c r="E818" s="310" t="str">
        <f>IF(C818="","",INDEX('様式A-2'!$E$9:$E$4934,MATCH(C818,'様式A-2'!$B$9:$B$434,0)))</f>
        <v/>
      </c>
      <c r="F818" s="310"/>
      <c r="G818" s="241"/>
      <c r="H818" s="241"/>
      <c r="I818" s="241"/>
      <c r="J818" s="311"/>
      <c r="K818" s="241"/>
      <c r="L818" s="241"/>
      <c r="M818" s="241"/>
      <c r="N818" s="241"/>
      <c r="O818" s="241"/>
      <c r="P818" s="242"/>
    </row>
    <row r="819" spans="1:16" ht="20.100000000000001" customHeight="1" x14ac:dyDescent="0.15">
      <c r="A819" s="257">
        <f>IF(A818="",ROW()-2-COUNTBLANK($A$3:$A818),A818+1)</f>
        <v>817</v>
      </c>
      <c r="B819" s="258">
        <f>IF(A819="","",IF(B818="",ROW()-2-COUNTBLANK($B$3:$B818),B818+1))</f>
        <v>817</v>
      </c>
      <c r="C819" s="241"/>
      <c r="D819" s="241" t="str">
        <f>IF(C819="","",(COUNTIF($C$3:C819,C819)+100))</f>
        <v/>
      </c>
      <c r="E819" s="310" t="str">
        <f>IF(C819="","",INDEX('様式A-2'!$E$9:$E$4934,MATCH(C819,'様式A-2'!$B$9:$B$434,0)))</f>
        <v/>
      </c>
      <c r="F819" s="310"/>
      <c r="G819" s="241"/>
      <c r="H819" s="241"/>
      <c r="I819" s="241"/>
      <c r="J819" s="311"/>
      <c r="K819" s="241"/>
      <c r="L819" s="241"/>
      <c r="M819" s="241"/>
      <c r="N819" s="241"/>
      <c r="O819" s="241"/>
      <c r="P819" s="242"/>
    </row>
    <row r="820" spans="1:16" ht="20.100000000000001" customHeight="1" x14ac:dyDescent="0.15">
      <c r="A820" s="257">
        <f>IF(A819="",ROW()-2-COUNTBLANK($A$3:$A819),A819+1)</f>
        <v>818</v>
      </c>
      <c r="B820" s="258">
        <f>IF(A820="","",IF(B819="",ROW()-2-COUNTBLANK($B$3:$B819),B819+1))</f>
        <v>818</v>
      </c>
      <c r="C820" s="241"/>
      <c r="D820" s="241" t="str">
        <f>IF(C820="","",(COUNTIF($C$3:C820,C820)+100))</f>
        <v/>
      </c>
      <c r="E820" s="310" t="str">
        <f>IF(C820="","",INDEX('様式A-2'!$E$9:$E$4934,MATCH(C820,'様式A-2'!$B$9:$B$434,0)))</f>
        <v/>
      </c>
      <c r="F820" s="310"/>
      <c r="G820" s="241"/>
      <c r="H820" s="241"/>
      <c r="I820" s="241"/>
      <c r="J820" s="311"/>
      <c r="K820" s="241"/>
      <c r="L820" s="241"/>
      <c r="M820" s="241"/>
      <c r="N820" s="241"/>
      <c r="O820" s="241"/>
      <c r="P820" s="242"/>
    </row>
    <row r="821" spans="1:16" ht="20.100000000000001" customHeight="1" x14ac:dyDescent="0.15">
      <c r="A821" s="257">
        <f>IF(A820="",ROW()-2-COUNTBLANK($A$3:$A820),A820+1)</f>
        <v>819</v>
      </c>
      <c r="B821" s="258">
        <f>IF(A821="","",IF(B820="",ROW()-2-COUNTBLANK($B$3:$B820),B820+1))</f>
        <v>819</v>
      </c>
      <c r="C821" s="241"/>
      <c r="D821" s="241" t="str">
        <f>IF(C821="","",(COUNTIF($C$3:C821,C821)+100))</f>
        <v/>
      </c>
      <c r="E821" s="310" t="str">
        <f>IF(C821="","",INDEX('様式A-2'!$E$9:$E$4934,MATCH(C821,'様式A-2'!$B$9:$B$434,0)))</f>
        <v/>
      </c>
      <c r="F821" s="310"/>
      <c r="G821" s="241"/>
      <c r="H821" s="241"/>
      <c r="I821" s="241"/>
      <c r="J821" s="311"/>
      <c r="K821" s="241"/>
      <c r="L821" s="241"/>
      <c r="M821" s="241"/>
      <c r="N821" s="241"/>
      <c r="O821" s="241"/>
      <c r="P821" s="242"/>
    </row>
    <row r="822" spans="1:16" ht="20.100000000000001" customHeight="1" x14ac:dyDescent="0.15">
      <c r="A822" s="257">
        <f>IF(A821="",ROW()-2-COUNTBLANK($A$3:$A821),A821+1)</f>
        <v>820</v>
      </c>
      <c r="B822" s="258">
        <f>IF(A822="","",IF(B821="",ROW()-2-COUNTBLANK($B$3:$B821),B821+1))</f>
        <v>820</v>
      </c>
      <c r="C822" s="241"/>
      <c r="D822" s="241" t="str">
        <f>IF(C822="","",(COUNTIF($C$3:C822,C822)+100))</f>
        <v/>
      </c>
      <c r="E822" s="310" t="str">
        <f>IF(C822="","",INDEX('様式A-2'!$E$9:$E$4934,MATCH(C822,'様式A-2'!$B$9:$B$434,0)))</f>
        <v/>
      </c>
      <c r="F822" s="310"/>
      <c r="G822" s="241"/>
      <c r="H822" s="241"/>
      <c r="I822" s="241"/>
      <c r="J822" s="311"/>
      <c r="K822" s="241"/>
      <c r="L822" s="241"/>
      <c r="M822" s="241"/>
      <c r="N822" s="241"/>
      <c r="O822" s="241"/>
      <c r="P822" s="242"/>
    </row>
    <row r="823" spans="1:16" ht="20.100000000000001" customHeight="1" x14ac:dyDescent="0.15">
      <c r="A823" s="257">
        <f>IF(A822="",ROW()-2-COUNTBLANK($A$3:$A822),A822+1)</f>
        <v>821</v>
      </c>
      <c r="B823" s="258">
        <f>IF(A823="","",IF(B822="",ROW()-2-COUNTBLANK($B$3:$B822),B822+1))</f>
        <v>821</v>
      </c>
      <c r="C823" s="241"/>
      <c r="D823" s="241" t="str">
        <f>IF(C823="","",(COUNTIF($C$3:C823,C823)+100))</f>
        <v/>
      </c>
      <c r="E823" s="310" t="str">
        <f>IF(C823="","",INDEX('様式A-2'!$E$9:$E$4934,MATCH(C823,'様式A-2'!$B$9:$B$434,0)))</f>
        <v/>
      </c>
      <c r="F823" s="310"/>
      <c r="G823" s="241"/>
      <c r="H823" s="241"/>
      <c r="I823" s="241"/>
      <c r="J823" s="311"/>
      <c r="K823" s="241"/>
      <c r="L823" s="241"/>
      <c r="M823" s="241"/>
      <c r="N823" s="241"/>
      <c r="O823" s="241"/>
      <c r="P823" s="242"/>
    </row>
    <row r="824" spans="1:16" ht="20.100000000000001" customHeight="1" x14ac:dyDescent="0.15">
      <c r="A824" s="257">
        <f>IF(A823="",ROW()-2-COUNTBLANK($A$3:$A823),A823+1)</f>
        <v>822</v>
      </c>
      <c r="B824" s="258">
        <f>IF(A824="","",IF(B823="",ROW()-2-COUNTBLANK($B$3:$B823),B823+1))</f>
        <v>822</v>
      </c>
      <c r="C824" s="241"/>
      <c r="D824" s="241" t="str">
        <f>IF(C824="","",(COUNTIF($C$3:C824,C824)+100))</f>
        <v/>
      </c>
      <c r="E824" s="310" t="str">
        <f>IF(C824="","",INDEX('様式A-2'!$E$9:$E$4934,MATCH(C824,'様式A-2'!$B$9:$B$434,0)))</f>
        <v/>
      </c>
      <c r="F824" s="310"/>
      <c r="G824" s="241"/>
      <c r="H824" s="241"/>
      <c r="I824" s="241"/>
      <c r="J824" s="311"/>
      <c r="K824" s="241"/>
      <c r="L824" s="241"/>
      <c r="M824" s="241"/>
      <c r="N824" s="241"/>
      <c r="O824" s="241"/>
      <c r="P824" s="242"/>
    </row>
    <row r="825" spans="1:16" ht="20.100000000000001" customHeight="1" x14ac:dyDescent="0.15">
      <c r="A825" s="257">
        <f>IF(A824="",ROW()-2-COUNTBLANK($A$3:$A824),A824+1)</f>
        <v>823</v>
      </c>
      <c r="B825" s="258">
        <f>IF(A825="","",IF(B824="",ROW()-2-COUNTBLANK($B$3:$B824),B824+1))</f>
        <v>823</v>
      </c>
      <c r="C825" s="241"/>
      <c r="D825" s="241" t="str">
        <f>IF(C825="","",(COUNTIF($C$3:C825,C825)+100))</f>
        <v/>
      </c>
      <c r="E825" s="310" t="str">
        <f>IF(C825="","",INDEX('様式A-2'!$E$9:$E$4934,MATCH(C825,'様式A-2'!$B$9:$B$434,0)))</f>
        <v/>
      </c>
      <c r="F825" s="310"/>
      <c r="G825" s="241"/>
      <c r="H825" s="241"/>
      <c r="I825" s="241"/>
      <c r="J825" s="311"/>
      <c r="K825" s="241"/>
      <c r="L825" s="241"/>
      <c r="M825" s="241"/>
      <c r="N825" s="241"/>
      <c r="O825" s="241"/>
      <c r="P825" s="242"/>
    </row>
    <row r="826" spans="1:16" ht="20.100000000000001" customHeight="1" x14ac:dyDescent="0.15">
      <c r="A826" s="257">
        <f>IF(A825="",ROW()-2-COUNTBLANK($A$3:$A825),A825+1)</f>
        <v>824</v>
      </c>
      <c r="B826" s="258">
        <f>IF(A826="","",IF(B825="",ROW()-2-COUNTBLANK($B$3:$B825),B825+1))</f>
        <v>824</v>
      </c>
      <c r="C826" s="241"/>
      <c r="D826" s="241" t="str">
        <f>IF(C826="","",(COUNTIF($C$3:C826,C826)+100))</f>
        <v/>
      </c>
      <c r="E826" s="310" t="str">
        <f>IF(C826="","",INDEX('様式A-2'!$E$9:$E$4934,MATCH(C826,'様式A-2'!$B$9:$B$434,0)))</f>
        <v/>
      </c>
      <c r="F826" s="310"/>
      <c r="G826" s="241"/>
      <c r="H826" s="241"/>
      <c r="I826" s="241"/>
      <c r="J826" s="311"/>
      <c r="K826" s="241"/>
      <c r="L826" s="241"/>
      <c r="M826" s="241"/>
      <c r="N826" s="241"/>
      <c r="O826" s="241"/>
      <c r="P826" s="242"/>
    </row>
    <row r="827" spans="1:16" ht="20.100000000000001" customHeight="1" x14ac:dyDescent="0.15">
      <c r="A827" s="257">
        <f>IF(A826="",ROW()-2-COUNTBLANK($A$3:$A826),A826+1)</f>
        <v>825</v>
      </c>
      <c r="B827" s="258">
        <f>IF(A827="","",IF(B826="",ROW()-2-COUNTBLANK($B$3:$B826),B826+1))</f>
        <v>825</v>
      </c>
      <c r="C827" s="241"/>
      <c r="D827" s="241" t="str">
        <f>IF(C827="","",(COUNTIF($C$3:C827,C827)+100))</f>
        <v/>
      </c>
      <c r="E827" s="310" t="str">
        <f>IF(C827="","",INDEX('様式A-2'!$E$9:$E$4934,MATCH(C827,'様式A-2'!$B$9:$B$434,0)))</f>
        <v/>
      </c>
      <c r="F827" s="310"/>
      <c r="G827" s="241"/>
      <c r="H827" s="241"/>
      <c r="I827" s="241"/>
      <c r="J827" s="311"/>
      <c r="K827" s="241"/>
      <c r="L827" s="241"/>
      <c r="M827" s="241"/>
      <c r="N827" s="241"/>
      <c r="O827" s="241"/>
      <c r="P827" s="242"/>
    </row>
    <row r="828" spans="1:16" ht="20.100000000000001" customHeight="1" x14ac:dyDescent="0.15">
      <c r="A828" s="257">
        <f>IF(A827="",ROW()-2-COUNTBLANK($A$3:$A827),A827+1)</f>
        <v>826</v>
      </c>
      <c r="B828" s="258">
        <f>IF(A828="","",IF(B827="",ROW()-2-COUNTBLANK($B$3:$B827),B827+1))</f>
        <v>826</v>
      </c>
      <c r="C828" s="241"/>
      <c r="D828" s="241" t="str">
        <f>IF(C828="","",(COUNTIF($C$3:C828,C828)+100))</f>
        <v/>
      </c>
      <c r="E828" s="310" t="str">
        <f>IF(C828="","",INDEX('様式A-2'!$E$9:$E$4934,MATCH(C828,'様式A-2'!$B$9:$B$434,0)))</f>
        <v/>
      </c>
      <c r="F828" s="310"/>
      <c r="G828" s="241"/>
      <c r="H828" s="241"/>
      <c r="I828" s="241"/>
      <c r="J828" s="311"/>
      <c r="K828" s="241"/>
      <c r="L828" s="241"/>
      <c r="M828" s="241"/>
      <c r="N828" s="241"/>
      <c r="O828" s="241"/>
      <c r="P828" s="242"/>
    </row>
    <row r="829" spans="1:16" ht="20.100000000000001" customHeight="1" x14ac:dyDescent="0.15">
      <c r="A829" s="257">
        <f>IF(A828="",ROW()-2-COUNTBLANK($A$3:$A828),A828+1)</f>
        <v>827</v>
      </c>
      <c r="B829" s="258">
        <f>IF(A829="","",IF(B828="",ROW()-2-COUNTBLANK($B$3:$B828),B828+1))</f>
        <v>827</v>
      </c>
      <c r="C829" s="241"/>
      <c r="D829" s="241" t="str">
        <f>IF(C829="","",(COUNTIF($C$3:C829,C829)+100))</f>
        <v/>
      </c>
      <c r="E829" s="310" t="str">
        <f>IF(C829="","",INDEX('様式A-2'!$E$9:$E$4934,MATCH(C829,'様式A-2'!$B$9:$B$434,0)))</f>
        <v/>
      </c>
      <c r="F829" s="310"/>
      <c r="G829" s="241"/>
      <c r="H829" s="241"/>
      <c r="I829" s="241"/>
      <c r="J829" s="311"/>
      <c r="K829" s="241"/>
      <c r="L829" s="241"/>
      <c r="M829" s="241"/>
      <c r="N829" s="241"/>
      <c r="O829" s="241"/>
      <c r="P829" s="242"/>
    </row>
    <row r="830" spans="1:16" ht="20.100000000000001" customHeight="1" x14ac:dyDescent="0.15">
      <c r="A830" s="257">
        <f>IF(A829="",ROW()-2-COUNTBLANK($A$3:$A829),A829+1)</f>
        <v>828</v>
      </c>
      <c r="B830" s="258">
        <f>IF(A830="","",IF(B829="",ROW()-2-COUNTBLANK($B$3:$B829),B829+1))</f>
        <v>828</v>
      </c>
      <c r="C830" s="241"/>
      <c r="D830" s="241" t="str">
        <f>IF(C830="","",(COUNTIF($C$3:C830,C830)+100))</f>
        <v/>
      </c>
      <c r="E830" s="310" t="str">
        <f>IF(C830="","",INDEX('様式A-2'!$E$9:$E$4934,MATCH(C830,'様式A-2'!$B$9:$B$434,0)))</f>
        <v/>
      </c>
      <c r="F830" s="310"/>
      <c r="G830" s="241"/>
      <c r="H830" s="241"/>
      <c r="I830" s="241"/>
      <c r="J830" s="311"/>
      <c r="K830" s="241"/>
      <c r="L830" s="241"/>
      <c r="M830" s="241"/>
      <c r="N830" s="241"/>
      <c r="O830" s="241"/>
      <c r="P830" s="242"/>
    </row>
    <row r="831" spans="1:16" ht="20.100000000000001" customHeight="1" x14ac:dyDescent="0.15">
      <c r="A831" s="257">
        <f>IF(A830="",ROW()-2-COUNTBLANK($A$3:$A830),A830+1)</f>
        <v>829</v>
      </c>
      <c r="B831" s="258">
        <f>IF(A831="","",IF(B830="",ROW()-2-COUNTBLANK($B$3:$B830),B830+1))</f>
        <v>829</v>
      </c>
      <c r="C831" s="241"/>
      <c r="D831" s="241" t="str">
        <f>IF(C831="","",(COUNTIF($C$3:C831,C831)+100))</f>
        <v/>
      </c>
      <c r="E831" s="310" t="str">
        <f>IF(C831="","",INDEX('様式A-2'!$E$9:$E$4934,MATCH(C831,'様式A-2'!$B$9:$B$434,0)))</f>
        <v/>
      </c>
      <c r="F831" s="310"/>
      <c r="G831" s="241"/>
      <c r="H831" s="241"/>
      <c r="I831" s="241"/>
      <c r="J831" s="311"/>
      <c r="K831" s="241"/>
      <c r="L831" s="241"/>
      <c r="M831" s="241"/>
      <c r="N831" s="241"/>
      <c r="O831" s="241"/>
      <c r="P831" s="242"/>
    </row>
    <row r="832" spans="1:16" ht="20.100000000000001" customHeight="1" x14ac:dyDescent="0.15">
      <c r="A832" s="257">
        <f>IF(A831="",ROW()-2-COUNTBLANK($A$3:$A831),A831+1)</f>
        <v>830</v>
      </c>
      <c r="B832" s="258">
        <f>IF(A832="","",IF(B831="",ROW()-2-COUNTBLANK($B$3:$B831),B831+1))</f>
        <v>830</v>
      </c>
      <c r="C832" s="241"/>
      <c r="D832" s="241" t="str">
        <f>IF(C832="","",(COUNTIF($C$3:C832,C832)+100))</f>
        <v/>
      </c>
      <c r="E832" s="310" t="str">
        <f>IF(C832="","",INDEX('様式A-2'!$E$9:$E$4934,MATCH(C832,'様式A-2'!$B$9:$B$434,0)))</f>
        <v/>
      </c>
      <c r="F832" s="310"/>
      <c r="G832" s="241"/>
      <c r="H832" s="241"/>
      <c r="I832" s="241"/>
      <c r="J832" s="311"/>
      <c r="K832" s="241"/>
      <c r="L832" s="241"/>
      <c r="M832" s="241"/>
      <c r="N832" s="241"/>
      <c r="O832" s="241"/>
      <c r="P832" s="242"/>
    </row>
    <row r="833" spans="1:16" ht="20.100000000000001" customHeight="1" x14ac:dyDescent="0.15">
      <c r="A833" s="257">
        <f>IF(A832="",ROW()-2-COUNTBLANK($A$3:$A832),A832+1)</f>
        <v>831</v>
      </c>
      <c r="B833" s="258">
        <f>IF(A833="","",IF(B832="",ROW()-2-COUNTBLANK($B$3:$B832),B832+1))</f>
        <v>831</v>
      </c>
      <c r="C833" s="241"/>
      <c r="D833" s="241" t="str">
        <f>IF(C833="","",(COUNTIF($C$3:C833,C833)+100))</f>
        <v/>
      </c>
      <c r="E833" s="310" t="str">
        <f>IF(C833="","",INDEX('様式A-2'!$E$9:$E$4934,MATCH(C833,'様式A-2'!$B$9:$B$434,0)))</f>
        <v/>
      </c>
      <c r="F833" s="310"/>
      <c r="G833" s="241"/>
      <c r="H833" s="241"/>
      <c r="I833" s="241"/>
      <c r="J833" s="311"/>
      <c r="K833" s="241"/>
      <c r="L833" s="241"/>
      <c r="M833" s="241"/>
      <c r="N833" s="241"/>
      <c r="O833" s="241"/>
      <c r="P833" s="242"/>
    </row>
    <row r="834" spans="1:16" ht="20.100000000000001" customHeight="1" x14ac:dyDescent="0.15">
      <c r="A834" s="257">
        <f>IF(A833="",ROW()-2-COUNTBLANK($A$3:$A833),A833+1)</f>
        <v>832</v>
      </c>
      <c r="B834" s="258">
        <f>IF(A834="","",IF(B833="",ROW()-2-COUNTBLANK($B$3:$B833),B833+1))</f>
        <v>832</v>
      </c>
      <c r="C834" s="241"/>
      <c r="D834" s="241" t="str">
        <f>IF(C834="","",(COUNTIF($C$3:C834,C834)+100))</f>
        <v/>
      </c>
      <c r="E834" s="310" t="str">
        <f>IF(C834="","",INDEX('様式A-2'!$E$9:$E$4934,MATCH(C834,'様式A-2'!$B$9:$B$434,0)))</f>
        <v/>
      </c>
      <c r="F834" s="310"/>
      <c r="G834" s="241"/>
      <c r="H834" s="241"/>
      <c r="I834" s="241"/>
      <c r="J834" s="311"/>
      <c r="K834" s="241"/>
      <c r="L834" s="241"/>
      <c r="M834" s="241"/>
      <c r="N834" s="241"/>
      <c r="O834" s="241"/>
      <c r="P834" s="242"/>
    </row>
    <row r="835" spans="1:16" ht="20.100000000000001" customHeight="1" x14ac:dyDescent="0.15">
      <c r="A835" s="257">
        <f>IF(A834="",ROW()-2-COUNTBLANK($A$3:$A834),A834+1)</f>
        <v>833</v>
      </c>
      <c r="B835" s="258">
        <f>IF(A835="","",IF(B834="",ROW()-2-COUNTBLANK($B$3:$B834),B834+1))</f>
        <v>833</v>
      </c>
      <c r="C835" s="241"/>
      <c r="D835" s="241" t="str">
        <f>IF(C835="","",(COUNTIF($C$3:C835,C835)+100))</f>
        <v/>
      </c>
      <c r="E835" s="310" t="str">
        <f>IF(C835="","",INDEX('様式A-2'!$E$9:$E$4934,MATCH(C835,'様式A-2'!$B$9:$B$434,0)))</f>
        <v/>
      </c>
      <c r="F835" s="310"/>
      <c r="G835" s="241"/>
      <c r="H835" s="241"/>
      <c r="I835" s="241"/>
      <c r="J835" s="311"/>
      <c r="K835" s="241"/>
      <c r="L835" s="241"/>
      <c r="M835" s="241"/>
      <c r="N835" s="241"/>
      <c r="O835" s="241"/>
      <c r="P835" s="242"/>
    </row>
    <row r="836" spans="1:16" ht="20.100000000000001" customHeight="1" x14ac:dyDescent="0.15">
      <c r="A836" s="257">
        <f>IF(A835="",ROW()-2-COUNTBLANK($A$3:$A835),A835+1)</f>
        <v>834</v>
      </c>
      <c r="B836" s="258">
        <f>IF(A836="","",IF(B835="",ROW()-2-COUNTBLANK($B$3:$B835),B835+1))</f>
        <v>834</v>
      </c>
      <c r="C836" s="241"/>
      <c r="D836" s="241" t="str">
        <f>IF(C836="","",(COUNTIF($C$3:C836,C836)+100))</f>
        <v/>
      </c>
      <c r="E836" s="310" t="str">
        <f>IF(C836="","",INDEX('様式A-2'!$E$9:$E$4934,MATCH(C836,'様式A-2'!$B$9:$B$434,0)))</f>
        <v/>
      </c>
      <c r="F836" s="310"/>
      <c r="G836" s="241"/>
      <c r="H836" s="241"/>
      <c r="I836" s="241"/>
      <c r="J836" s="311"/>
      <c r="K836" s="241"/>
      <c r="L836" s="241"/>
      <c r="M836" s="241"/>
      <c r="N836" s="241"/>
      <c r="O836" s="241"/>
      <c r="P836" s="242"/>
    </row>
    <row r="837" spans="1:16" ht="20.100000000000001" customHeight="1" x14ac:dyDescent="0.15">
      <c r="A837" s="257">
        <f>IF(A836="",ROW()-2-COUNTBLANK($A$3:$A836),A836+1)</f>
        <v>835</v>
      </c>
      <c r="B837" s="258">
        <f>IF(A837="","",IF(B836="",ROW()-2-COUNTBLANK($B$3:$B836),B836+1))</f>
        <v>835</v>
      </c>
      <c r="C837" s="241"/>
      <c r="D837" s="241" t="str">
        <f>IF(C837="","",(COUNTIF($C$3:C837,C837)+100))</f>
        <v/>
      </c>
      <c r="E837" s="310" t="str">
        <f>IF(C837="","",INDEX('様式A-2'!$E$9:$E$4934,MATCH(C837,'様式A-2'!$B$9:$B$434,0)))</f>
        <v/>
      </c>
      <c r="F837" s="310"/>
      <c r="G837" s="241"/>
      <c r="H837" s="241"/>
      <c r="I837" s="241"/>
      <c r="J837" s="311"/>
      <c r="K837" s="241"/>
      <c r="L837" s="241"/>
      <c r="M837" s="241"/>
      <c r="N837" s="241"/>
      <c r="O837" s="241"/>
      <c r="P837" s="242"/>
    </row>
    <row r="838" spans="1:16" ht="20.100000000000001" customHeight="1" x14ac:dyDescent="0.15">
      <c r="A838" s="257">
        <f>IF(A837="",ROW()-2-COUNTBLANK($A$3:$A837),A837+1)</f>
        <v>836</v>
      </c>
      <c r="B838" s="258">
        <f>IF(A838="","",IF(B837="",ROW()-2-COUNTBLANK($B$3:$B837),B837+1))</f>
        <v>836</v>
      </c>
      <c r="C838" s="241"/>
      <c r="D838" s="241" t="str">
        <f>IF(C838="","",(COUNTIF($C$3:C838,C838)+100))</f>
        <v/>
      </c>
      <c r="E838" s="310" t="str">
        <f>IF(C838="","",INDEX('様式A-2'!$E$9:$E$4934,MATCH(C838,'様式A-2'!$B$9:$B$434,0)))</f>
        <v/>
      </c>
      <c r="F838" s="310"/>
      <c r="G838" s="241"/>
      <c r="H838" s="241"/>
      <c r="I838" s="241"/>
      <c r="J838" s="311"/>
      <c r="K838" s="241"/>
      <c r="L838" s="241"/>
      <c r="M838" s="241"/>
      <c r="N838" s="241"/>
      <c r="O838" s="241"/>
      <c r="P838" s="242"/>
    </row>
    <row r="839" spans="1:16" ht="20.100000000000001" customHeight="1" x14ac:dyDescent="0.15">
      <c r="A839" s="257">
        <f>IF(A838="",ROW()-2-COUNTBLANK($A$3:$A838),A838+1)</f>
        <v>837</v>
      </c>
      <c r="B839" s="258">
        <f>IF(A839="","",IF(B838="",ROW()-2-COUNTBLANK($B$3:$B838),B838+1))</f>
        <v>837</v>
      </c>
      <c r="C839" s="241"/>
      <c r="D839" s="241" t="str">
        <f>IF(C839="","",(COUNTIF($C$3:C839,C839)+100))</f>
        <v/>
      </c>
      <c r="E839" s="310" t="str">
        <f>IF(C839="","",INDEX('様式A-2'!$E$9:$E$4934,MATCH(C839,'様式A-2'!$B$9:$B$434,0)))</f>
        <v/>
      </c>
      <c r="F839" s="310"/>
      <c r="G839" s="241"/>
      <c r="H839" s="241"/>
      <c r="I839" s="241"/>
      <c r="J839" s="311"/>
      <c r="K839" s="241"/>
      <c r="L839" s="241"/>
      <c r="M839" s="241"/>
      <c r="N839" s="241"/>
      <c r="O839" s="241"/>
      <c r="P839" s="242"/>
    </row>
    <row r="840" spans="1:16" ht="20.100000000000001" customHeight="1" x14ac:dyDescent="0.15">
      <c r="A840" s="257">
        <f>IF(A839="",ROW()-2-COUNTBLANK($A$3:$A839),A839+1)</f>
        <v>838</v>
      </c>
      <c r="B840" s="258">
        <f>IF(A840="","",IF(B839="",ROW()-2-COUNTBLANK($B$3:$B839),B839+1))</f>
        <v>838</v>
      </c>
      <c r="C840" s="241"/>
      <c r="D840" s="241" t="str">
        <f>IF(C840="","",(COUNTIF($C$3:C840,C840)+100))</f>
        <v/>
      </c>
      <c r="E840" s="310" t="str">
        <f>IF(C840="","",INDEX('様式A-2'!$E$9:$E$4934,MATCH(C840,'様式A-2'!$B$9:$B$434,0)))</f>
        <v/>
      </c>
      <c r="F840" s="310"/>
      <c r="G840" s="241"/>
      <c r="H840" s="241"/>
      <c r="I840" s="241"/>
      <c r="J840" s="311"/>
      <c r="K840" s="241"/>
      <c r="L840" s="241"/>
      <c r="M840" s="241"/>
      <c r="N840" s="241"/>
      <c r="O840" s="241"/>
      <c r="P840" s="242"/>
    </row>
    <row r="841" spans="1:16" ht="20.100000000000001" customHeight="1" x14ac:dyDescent="0.15">
      <c r="A841" s="257">
        <f>IF(A840="",ROW()-2-COUNTBLANK($A$3:$A840),A840+1)</f>
        <v>839</v>
      </c>
      <c r="B841" s="258">
        <f>IF(A841="","",IF(B840="",ROW()-2-COUNTBLANK($B$3:$B840),B840+1))</f>
        <v>839</v>
      </c>
      <c r="C841" s="241"/>
      <c r="D841" s="241" t="str">
        <f>IF(C841="","",(COUNTIF($C$3:C841,C841)+100))</f>
        <v/>
      </c>
      <c r="E841" s="310" t="str">
        <f>IF(C841="","",INDEX('様式A-2'!$E$9:$E$4934,MATCH(C841,'様式A-2'!$B$9:$B$434,0)))</f>
        <v/>
      </c>
      <c r="F841" s="310"/>
      <c r="G841" s="241"/>
      <c r="H841" s="241"/>
      <c r="I841" s="241"/>
      <c r="J841" s="311"/>
      <c r="K841" s="241"/>
      <c r="L841" s="241"/>
      <c r="M841" s="241"/>
      <c r="N841" s="241"/>
      <c r="O841" s="241"/>
      <c r="P841" s="242"/>
    </row>
    <row r="842" spans="1:16" ht="20.100000000000001" customHeight="1" x14ac:dyDescent="0.15">
      <c r="A842" s="257">
        <f>IF(A841="",ROW()-2-COUNTBLANK($A$3:$A841),A841+1)</f>
        <v>840</v>
      </c>
      <c r="B842" s="258">
        <f>IF(A842="","",IF(B841="",ROW()-2-COUNTBLANK($B$3:$B841),B841+1))</f>
        <v>840</v>
      </c>
      <c r="C842" s="241"/>
      <c r="D842" s="241" t="str">
        <f>IF(C842="","",(COUNTIF($C$3:C842,C842)+100))</f>
        <v/>
      </c>
      <c r="E842" s="310" t="str">
        <f>IF(C842="","",INDEX('様式A-2'!$E$9:$E$4934,MATCH(C842,'様式A-2'!$B$9:$B$434,0)))</f>
        <v/>
      </c>
      <c r="F842" s="310"/>
      <c r="G842" s="241"/>
      <c r="H842" s="241"/>
      <c r="I842" s="241"/>
      <c r="J842" s="311"/>
      <c r="K842" s="241"/>
      <c r="L842" s="241"/>
      <c r="M842" s="241"/>
      <c r="N842" s="241"/>
      <c r="O842" s="241"/>
      <c r="P842" s="242"/>
    </row>
    <row r="843" spans="1:16" ht="20.100000000000001" customHeight="1" x14ac:dyDescent="0.15">
      <c r="A843" s="257">
        <f>IF(A842="",ROW()-2-COUNTBLANK($A$3:$A842),A842+1)</f>
        <v>841</v>
      </c>
      <c r="B843" s="258">
        <f>IF(A843="","",IF(B842="",ROW()-2-COUNTBLANK($B$3:$B842),B842+1))</f>
        <v>841</v>
      </c>
      <c r="C843" s="241"/>
      <c r="D843" s="241" t="str">
        <f>IF(C843="","",(COUNTIF($C$3:C843,C843)+100))</f>
        <v/>
      </c>
      <c r="E843" s="310" t="str">
        <f>IF(C843="","",INDEX('様式A-2'!$E$9:$E$4934,MATCH(C843,'様式A-2'!$B$9:$B$434,0)))</f>
        <v/>
      </c>
      <c r="F843" s="310"/>
      <c r="G843" s="241"/>
      <c r="H843" s="241"/>
      <c r="I843" s="241"/>
      <c r="J843" s="311"/>
      <c r="K843" s="241"/>
      <c r="L843" s="241"/>
      <c r="M843" s="241"/>
      <c r="N843" s="241"/>
      <c r="O843" s="241"/>
      <c r="P843" s="242"/>
    </row>
    <row r="844" spans="1:16" ht="20.100000000000001" customHeight="1" x14ac:dyDescent="0.15">
      <c r="A844" s="257">
        <f>IF(A843="",ROW()-2-COUNTBLANK($A$3:$A843),A843+1)</f>
        <v>842</v>
      </c>
      <c r="B844" s="258">
        <f>IF(A844="","",IF(B843="",ROW()-2-COUNTBLANK($B$3:$B843),B843+1))</f>
        <v>842</v>
      </c>
      <c r="C844" s="241"/>
      <c r="D844" s="241" t="str">
        <f>IF(C844="","",(COUNTIF($C$3:C844,C844)+100))</f>
        <v/>
      </c>
      <c r="E844" s="310" t="str">
        <f>IF(C844="","",INDEX('様式A-2'!$E$9:$E$4934,MATCH(C844,'様式A-2'!$B$9:$B$434,0)))</f>
        <v/>
      </c>
      <c r="F844" s="310"/>
      <c r="G844" s="241"/>
      <c r="H844" s="241"/>
      <c r="I844" s="241"/>
      <c r="J844" s="311"/>
      <c r="K844" s="241"/>
      <c r="L844" s="241"/>
      <c r="M844" s="241"/>
      <c r="N844" s="241"/>
      <c r="O844" s="241"/>
      <c r="P844" s="242"/>
    </row>
    <row r="845" spans="1:16" ht="20.100000000000001" customHeight="1" x14ac:dyDescent="0.15">
      <c r="A845" s="257">
        <f>IF(A844="",ROW()-2-COUNTBLANK($A$3:$A844),A844+1)</f>
        <v>843</v>
      </c>
      <c r="B845" s="258">
        <f>IF(A845="","",IF(B844="",ROW()-2-COUNTBLANK($B$3:$B844),B844+1))</f>
        <v>843</v>
      </c>
      <c r="C845" s="241"/>
      <c r="D845" s="241" t="str">
        <f>IF(C845="","",(COUNTIF($C$3:C845,C845)+100))</f>
        <v/>
      </c>
      <c r="E845" s="310" t="str">
        <f>IF(C845="","",INDEX('様式A-2'!$E$9:$E$4934,MATCH(C845,'様式A-2'!$B$9:$B$434,0)))</f>
        <v/>
      </c>
      <c r="F845" s="310"/>
      <c r="G845" s="241"/>
      <c r="H845" s="241"/>
      <c r="I845" s="241"/>
      <c r="J845" s="311"/>
      <c r="K845" s="241"/>
      <c r="L845" s="241"/>
      <c r="M845" s="241"/>
      <c r="N845" s="241"/>
      <c r="O845" s="241"/>
      <c r="P845" s="242"/>
    </row>
    <row r="846" spans="1:16" ht="20.100000000000001" customHeight="1" x14ac:dyDescent="0.15">
      <c r="A846" s="257">
        <f>IF(A845="",ROW()-2-COUNTBLANK($A$3:$A845),A845+1)</f>
        <v>844</v>
      </c>
      <c r="B846" s="258">
        <f>IF(A846="","",IF(B845="",ROW()-2-COUNTBLANK($B$3:$B845),B845+1))</f>
        <v>844</v>
      </c>
      <c r="C846" s="241"/>
      <c r="D846" s="241" t="str">
        <f>IF(C846="","",(COUNTIF($C$3:C846,C846)+100))</f>
        <v/>
      </c>
      <c r="E846" s="310" t="str">
        <f>IF(C846="","",INDEX('様式A-2'!$E$9:$E$4934,MATCH(C846,'様式A-2'!$B$9:$B$434,0)))</f>
        <v/>
      </c>
      <c r="F846" s="310"/>
      <c r="G846" s="241"/>
      <c r="H846" s="241"/>
      <c r="I846" s="241"/>
      <c r="J846" s="311"/>
      <c r="K846" s="241"/>
      <c r="L846" s="241"/>
      <c r="M846" s="241"/>
      <c r="N846" s="241"/>
      <c r="O846" s="241"/>
      <c r="P846" s="242"/>
    </row>
    <row r="847" spans="1:16" ht="20.100000000000001" customHeight="1" x14ac:dyDescent="0.15">
      <c r="A847" s="257">
        <f>IF(A846="",ROW()-2-COUNTBLANK($A$3:$A846),A846+1)</f>
        <v>845</v>
      </c>
      <c r="B847" s="258">
        <f>IF(A847="","",IF(B846="",ROW()-2-COUNTBLANK($B$3:$B846),B846+1))</f>
        <v>845</v>
      </c>
      <c r="C847" s="241"/>
      <c r="D847" s="241" t="str">
        <f>IF(C847="","",(COUNTIF($C$3:C847,C847)+100))</f>
        <v/>
      </c>
      <c r="E847" s="310" t="str">
        <f>IF(C847="","",INDEX('様式A-2'!$E$9:$E$4934,MATCH(C847,'様式A-2'!$B$9:$B$434,0)))</f>
        <v/>
      </c>
      <c r="F847" s="310"/>
      <c r="G847" s="241"/>
      <c r="H847" s="241"/>
      <c r="I847" s="241"/>
      <c r="J847" s="311"/>
      <c r="K847" s="241"/>
      <c r="L847" s="241"/>
      <c r="M847" s="241"/>
      <c r="N847" s="241"/>
      <c r="O847" s="241"/>
      <c r="P847" s="242"/>
    </row>
    <row r="848" spans="1:16" ht="20.100000000000001" customHeight="1" x14ac:dyDescent="0.15">
      <c r="A848" s="257">
        <f>IF(A847="",ROW()-2-COUNTBLANK($A$3:$A847),A847+1)</f>
        <v>846</v>
      </c>
      <c r="B848" s="258">
        <f>IF(A848="","",IF(B847="",ROW()-2-COUNTBLANK($B$3:$B847),B847+1))</f>
        <v>846</v>
      </c>
      <c r="C848" s="241"/>
      <c r="D848" s="241" t="str">
        <f>IF(C848="","",(COUNTIF($C$3:C848,C848)+100))</f>
        <v/>
      </c>
      <c r="E848" s="310" t="str">
        <f>IF(C848="","",INDEX('様式A-2'!$E$9:$E$4934,MATCH(C848,'様式A-2'!$B$9:$B$434,0)))</f>
        <v/>
      </c>
      <c r="F848" s="310"/>
      <c r="G848" s="241"/>
      <c r="H848" s="241"/>
      <c r="I848" s="241"/>
      <c r="J848" s="311"/>
      <c r="K848" s="241"/>
      <c r="L848" s="241"/>
      <c r="M848" s="241"/>
      <c r="N848" s="241"/>
      <c r="O848" s="241"/>
      <c r="P848" s="242"/>
    </row>
    <row r="849" spans="1:16" ht="20.100000000000001" customHeight="1" x14ac:dyDescent="0.15">
      <c r="A849" s="257">
        <f>IF(A848="",ROW()-2-COUNTBLANK($A$3:$A848),A848+1)</f>
        <v>847</v>
      </c>
      <c r="B849" s="258">
        <f>IF(A849="","",IF(B848="",ROW()-2-COUNTBLANK($B$3:$B848),B848+1))</f>
        <v>847</v>
      </c>
      <c r="C849" s="241"/>
      <c r="D849" s="241" t="str">
        <f>IF(C849="","",(COUNTIF($C$3:C849,C849)+100))</f>
        <v/>
      </c>
      <c r="E849" s="310" t="str">
        <f>IF(C849="","",INDEX('様式A-2'!$E$9:$E$4934,MATCH(C849,'様式A-2'!$B$9:$B$434,0)))</f>
        <v/>
      </c>
      <c r="F849" s="310"/>
      <c r="G849" s="241"/>
      <c r="H849" s="241"/>
      <c r="I849" s="241"/>
      <c r="J849" s="311"/>
      <c r="K849" s="241"/>
      <c r="L849" s="241"/>
      <c r="M849" s="241"/>
      <c r="N849" s="241"/>
      <c r="O849" s="241"/>
      <c r="P849" s="242"/>
    </row>
    <row r="850" spans="1:16" ht="20.100000000000001" customHeight="1" x14ac:dyDescent="0.15">
      <c r="A850" s="257">
        <f>IF(A849="",ROW()-2-COUNTBLANK($A$3:$A849),A849+1)</f>
        <v>848</v>
      </c>
      <c r="B850" s="258">
        <f>IF(A850="","",IF(B849="",ROW()-2-COUNTBLANK($B$3:$B849),B849+1))</f>
        <v>848</v>
      </c>
      <c r="C850" s="241"/>
      <c r="D850" s="241" t="str">
        <f>IF(C850="","",(COUNTIF($C$3:C850,C850)+100))</f>
        <v/>
      </c>
      <c r="E850" s="310" t="str">
        <f>IF(C850="","",INDEX('様式A-2'!$E$9:$E$4934,MATCH(C850,'様式A-2'!$B$9:$B$434,0)))</f>
        <v/>
      </c>
      <c r="F850" s="310"/>
      <c r="G850" s="241"/>
      <c r="H850" s="241"/>
      <c r="I850" s="241"/>
      <c r="J850" s="311"/>
      <c r="K850" s="241"/>
      <c r="L850" s="241"/>
      <c r="M850" s="241"/>
      <c r="N850" s="241"/>
      <c r="O850" s="241"/>
      <c r="P850" s="242"/>
    </row>
    <row r="851" spans="1:16" ht="20.100000000000001" customHeight="1" x14ac:dyDescent="0.15">
      <c r="A851" s="257">
        <f>IF(A850="",ROW()-2-COUNTBLANK($A$3:$A850),A850+1)</f>
        <v>849</v>
      </c>
      <c r="B851" s="258">
        <f>IF(A851="","",IF(B850="",ROW()-2-COUNTBLANK($B$3:$B850),B850+1))</f>
        <v>849</v>
      </c>
      <c r="C851" s="241"/>
      <c r="D851" s="241" t="str">
        <f>IF(C851="","",(COUNTIF($C$3:C851,C851)+100))</f>
        <v/>
      </c>
      <c r="E851" s="310" t="str">
        <f>IF(C851="","",INDEX('様式A-2'!$E$9:$E$4934,MATCH(C851,'様式A-2'!$B$9:$B$434,0)))</f>
        <v/>
      </c>
      <c r="F851" s="310"/>
      <c r="G851" s="241"/>
      <c r="H851" s="241"/>
      <c r="I851" s="241"/>
      <c r="J851" s="311"/>
      <c r="K851" s="241"/>
      <c r="L851" s="241"/>
      <c r="M851" s="241"/>
      <c r="N851" s="241"/>
      <c r="O851" s="241"/>
      <c r="P851" s="242"/>
    </row>
    <row r="852" spans="1:16" ht="20.100000000000001" customHeight="1" x14ac:dyDescent="0.15">
      <c r="A852" s="257">
        <f>IF(A851="",ROW()-2-COUNTBLANK($A$3:$A851),A851+1)</f>
        <v>850</v>
      </c>
      <c r="B852" s="258">
        <f>IF(A852="","",IF(B851="",ROW()-2-COUNTBLANK($B$3:$B851),B851+1))</f>
        <v>850</v>
      </c>
      <c r="C852" s="241"/>
      <c r="D852" s="241" t="str">
        <f>IF(C852="","",(COUNTIF($C$3:C852,C852)+100))</f>
        <v/>
      </c>
      <c r="E852" s="310" t="str">
        <f>IF(C852="","",INDEX('様式A-2'!$E$9:$E$4934,MATCH(C852,'様式A-2'!$B$9:$B$434,0)))</f>
        <v/>
      </c>
      <c r="F852" s="310"/>
      <c r="G852" s="241"/>
      <c r="H852" s="241"/>
      <c r="I852" s="241"/>
      <c r="J852" s="311"/>
      <c r="K852" s="241"/>
      <c r="L852" s="241"/>
      <c r="M852" s="241"/>
      <c r="N852" s="241"/>
      <c r="O852" s="241"/>
      <c r="P852" s="242"/>
    </row>
    <row r="853" spans="1:16" ht="20.100000000000001" customHeight="1" x14ac:dyDescent="0.15">
      <c r="A853" s="257">
        <f>IF(A852="",ROW()-2-COUNTBLANK($A$3:$A852),A852+1)</f>
        <v>851</v>
      </c>
      <c r="B853" s="258">
        <f>IF(A853="","",IF(B852="",ROW()-2-COUNTBLANK($B$3:$B852),B852+1))</f>
        <v>851</v>
      </c>
      <c r="C853" s="241"/>
      <c r="D853" s="241" t="str">
        <f>IF(C853="","",(COUNTIF($C$3:C853,C853)+100))</f>
        <v/>
      </c>
      <c r="E853" s="310" t="str">
        <f>IF(C853="","",INDEX('様式A-2'!$E$9:$E$4934,MATCH(C853,'様式A-2'!$B$9:$B$434,0)))</f>
        <v/>
      </c>
      <c r="F853" s="310"/>
      <c r="G853" s="241"/>
      <c r="H853" s="241"/>
      <c r="I853" s="241"/>
      <c r="J853" s="311"/>
      <c r="K853" s="241"/>
      <c r="L853" s="241"/>
      <c r="M853" s="241"/>
      <c r="N853" s="241"/>
      <c r="O853" s="241"/>
      <c r="P853" s="242"/>
    </row>
    <row r="854" spans="1:16" ht="20.100000000000001" customHeight="1" x14ac:dyDescent="0.15">
      <c r="A854" s="257">
        <f>IF(A853="",ROW()-2-COUNTBLANK($A$3:$A853),A853+1)</f>
        <v>852</v>
      </c>
      <c r="B854" s="258">
        <f>IF(A854="","",IF(B853="",ROW()-2-COUNTBLANK($B$3:$B853),B853+1))</f>
        <v>852</v>
      </c>
      <c r="C854" s="241"/>
      <c r="D854" s="241" t="str">
        <f>IF(C854="","",(COUNTIF($C$3:C854,C854)+100))</f>
        <v/>
      </c>
      <c r="E854" s="310" t="str">
        <f>IF(C854="","",INDEX('様式A-2'!$E$9:$E$4934,MATCH(C854,'様式A-2'!$B$9:$B$434,0)))</f>
        <v/>
      </c>
      <c r="F854" s="310"/>
      <c r="G854" s="241"/>
      <c r="H854" s="241"/>
      <c r="I854" s="241"/>
      <c r="J854" s="311"/>
      <c r="K854" s="241"/>
      <c r="L854" s="241"/>
      <c r="M854" s="241"/>
      <c r="N854" s="241"/>
      <c r="O854" s="241"/>
      <c r="P854" s="242"/>
    </row>
    <row r="855" spans="1:16" ht="20.100000000000001" customHeight="1" x14ac:dyDescent="0.15">
      <c r="A855" s="257">
        <f>IF(A854="",ROW()-2-COUNTBLANK($A$3:$A854),A854+1)</f>
        <v>853</v>
      </c>
      <c r="B855" s="258">
        <f>IF(A855="","",IF(B854="",ROW()-2-COUNTBLANK($B$3:$B854),B854+1))</f>
        <v>853</v>
      </c>
      <c r="C855" s="241"/>
      <c r="D855" s="241" t="str">
        <f>IF(C855="","",(COUNTIF($C$3:C855,C855)+100))</f>
        <v/>
      </c>
      <c r="E855" s="310" t="str">
        <f>IF(C855="","",INDEX('様式A-2'!$E$9:$E$4934,MATCH(C855,'様式A-2'!$B$9:$B$434,0)))</f>
        <v/>
      </c>
      <c r="F855" s="310"/>
      <c r="G855" s="241"/>
      <c r="H855" s="241"/>
      <c r="I855" s="241"/>
      <c r="J855" s="311"/>
      <c r="K855" s="241"/>
      <c r="L855" s="241"/>
      <c r="M855" s="241"/>
      <c r="N855" s="241"/>
      <c r="O855" s="241"/>
      <c r="P855" s="242"/>
    </row>
    <row r="856" spans="1:16" ht="20.100000000000001" customHeight="1" x14ac:dyDescent="0.15">
      <c r="A856" s="257">
        <f>IF(A855="",ROW()-2-COUNTBLANK($A$3:$A855),A855+1)</f>
        <v>854</v>
      </c>
      <c r="B856" s="258">
        <f>IF(A856="","",IF(B855="",ROW()-2-COUNTBLANK($B$3:$B855),B855+1))</f>
        <v>854</v>
      </c>
      <c r="C856" s="241"/>
      <c r="D856" s="241" t="str">
        <f>IF(C856="","",(COUNTIF($C$3:C856,C856)+100))</f>
        <v/>
      </c>
      <c r="E856" s="310" t="str">
        <f>IF(C856="","",INDEX('様式A-2'!$E$9:$E$4934,MATCH(C856,'様式A-2'!$B$9:$B$434,0)))</f>
        <v/>
      </c>
      <c r="F856" s="310"/>
      <c r="G856" s="241"/>
      <c r="H856" s="241"/>
      <c r="I856" s="241"/>
      <c r="J856" s="311"/>
      <c r="K856" s="241"/>
      <c r="L856" s="241"/>
      <c r="M856" s="241"/>
      <c r="N856" s="241"/>
      <c r="O856" s="241"/>
      <c r="P856" s="242"/>
    </row>
    <row r="857" spans="1:16" ht="20.100000000000001" customHeight="1" x14ac:dyDescent="0.15">
      <c r="A857" s="257">
        <f>IF(A856="",ROW()-2-COUNTBLANK($A$3:$A856),A856+1)</f>
        <v>855</v>
      </c>
      <c r="B857" s="258">
        <f>IF(A857="","",IF(B856="",ROW()-2-COUNTBLANK($B$3:$B856),B856+1))</f>
        <v>855</v>
      </c>
      <c r="C857" s="241"/>
      <c r="D857" s="241" t="str">
        <f>IF(C857="","",(COUNTIF($C$3:C857,C857)+100))</f>
        <v/>
      </c>
      <c r="E857" s="310" t="str">
        <f>IF(C857="","",INDEX('様式A-2'!$E$9:$E$4934,MATCH(C857,'様式A-2'!$B$9:$B$434,0)))</f>
        <v/>
      </c>
      <c r="F857" s="310"/>
      <c r="G857" s="241"/>
      <c r="H857" s="241"/>
      <c r="I857" s="241"/>
      <c r="J857" s="311"/>
      <c r="K857" s="241"/>
      <c r="L857" s="241"/>
      <c r="M857" s="241"/>
      <c r="N857" s="241"/>
      <c r="O857" s="241"/>
      <c r="P857" s="242"/>
    </row>
    <row r="858" spans="1:16" ht="20.100000000000001" customHeight="1" x14ac:dyDescent="0.15">
      <c r="A858" s="257">
        <f>IF(A857="",ROW()-2-COUNTBLANK($A$3:$A857),A857+1)</f>
        <v>856</v>
      </c>
      <c r="B858" s="258">
        <f>IF(A858="","",IF(B857="",ROW()-2-COUNTBLANK($B$3:$B857),B857+1))</f>
        <v>856</v>
      </c>
      <c r="C858" s="241"/>
      <c r="D858" s="241" t="str">
        <f>IF(C858="","",(COUNTIF($C$3:C858,C858)+100))</f>
        <v/>
      </c>
      <c r="E858" s="310" t="str">
        <f>IF(C858="","",INDEX('様式A-2'!$E$9:$E$4934,MATCH(C858,'様式A-2'!$B$9:$B$434,0)))</f>
        <v/>
      </c>
      <c r="F858" s="310"/>
      <c r="G858" s="241"/>
      <c r="H858" s="241"/>
      <c r="I858" s="241"/>
      <c r="J858" s="311"/>
      <c r="K858" s="241"/>
      <c r="L858" s="241"/>
      <c r="M858" s="241"/>
      <c r="N858" s="241"/>
      <c r="O858" s="241"/>
      <c r="P858" s="242"/>
    </row>
    <row r="859" spans="1:16" ht="20.100000000000001" customHeight="1" x14ac:dyDescent="0.15">
      <c r="A859" s="257">
        <f>IF(A858="",ROW()-2-COUNTBLANK($A$3:$A858),A858+1)</f>
        <v>857</v>
      </c>
      <c r="B859" s="258">
        <f>IF(A859="","",IF(B858="",ROW()-2-COUNTBLANK($B$3:$B858),B858+1))</f>
        <v>857</v>
      </c>
      <c r="C859" s="241"/>
      <c r="D859" s="241" t="str">
        <f>IF(C859="","",(COUNTIF($C$3:C859,C859)+100))</f>
        <v/>
      </c>
      <c r="E859" s="310" t="str">
        <f>IF(C859="","",INDEX('様式A-2'!$E$9:$E$4934,MATCH(C859,'様式A-2'!$B$9:$B$434,0)))</f>
        <v/>
      </c>
      <c r="F859" s="310"/>
      <c r="G859" s="241"/>
      <c r="H859" s="241"/>
      <c r="I859" s="241"/>
      <c r="J859" s="311"/>
      <c r="K859" s="241"/>
      <c r="L859" s="241"/>
      <c r="M859" s="241"/>
      <c r="N859" s="241"/>
      <c r="O859" s="241"/>
      <c r="P859" s="242"/>
    </row>
    <row r="860" spans="1:16" ht="20.100000000000001" customHeight="1" x14ac:dyDescent="0.15">
      <c r="A860" s="257">
        <f>IF(A859="",ROW()-2-COUNTBLANK($A$3:$A859),A859+1)</f>
        <v>858</v>
      </c>
      <c r="B860" s="258">
        <f>IF(A860="","",IF(B859="",ROW()-2-COUNTBLANK($B$3:$B859),B859+1))</f>
        <v>858</v>
      </c>
      <c r="C860" s="241"/>
      <c r="D860" s="241" t="str">
        <f>IF(C860="","",(COUNTIF($C$3:C860,C860)+100))</f>
        <v/>
      </c>
      <c r="E860" s="310" t="str">
        <f>IF(C860="","",INDEX('様式A-2'!$E$9:$E$4934,MATCH(C860,'様式A-2'!$B$9:$B$434,0)))</f>
        <v/>
      </c>
      <c r="F860" s="310"/>
      <c r="G860" s="241"/>
      <c r="H860" s="241"/>
      <c r="I860" s="241"/>
      <c r="J860" s="311"/>
      <c r="K860" s="241"/>
      <c r="L860" s="241"/>
      <c r="M860" s="241"/>
      <c r="N860" s="241"/>
      <c r="O860" s="241"/>
      <c r="P860" s="242"/>
    </row>
    <row r="861" spans="1:16" ht="20.100000000000001" customHeight="1" x14ac:dyDescent="0.15">
      <c r="A861" s="257">
        <f>IF(A860="",ROW()-2-COUNTBLANK($A$3:$A860),A860+1)</f>
        <v>859</v>
      </c>
      <c r="B861" s="258">
        <f>IF(A861="","",IF(B860="",ROW()-2-COUNTBLANK($B$3:$B860),B860+1))</f>
        <v>859</v>
      </c>
      <c r="C861" s="241"/>
      <c r="D861" s="241" t="str">
        <f>IF(C861="","",(COUNTIF($C$3:C861,C861)+100))</f>
        <v/>
      </c>
      <c r="E861" s="310" t="str">
        <f>IF(C861="","",INDEX('様式A-2'!$E$9:$E$4934,MATCH(C861,'様式A-2'!$B$9:$B$434,0)))</f>
        <v/>
      </c>
      <c r="F861" s="310"/>
      <c r="G861" s="241"/>
      <c r="H861" s="241"/>
      <c r="I861" s="241"/>
      <c r="J861" s="311"/>
      <c r="K861" s="241"/>
      <c r="L861" s="241"/>
      <c r="M861" s="241"/>
      <c r="N861" s="241"/>
      <c r="O861" s="241"/>
      <c r="P861" s="242"/>
    </row>
    <row r="862" spans="1:16" ht="20.100000000000001" customHeight="1" x14ac:dyDescent="0.15">
      <c r="A862" s="257">
        <f>IF(A861="",ROW()-2-COUNTBLANK($A$3:$A861),A861+1)</f>
        <v>860</v>
      </c>
      <c r="B862" s="258">
        <f>IF(A862="","",IF(B861="",ROW()-2-COUNTBLANK($B$3:$B861),B861+1))</f>
        <v>860</v>
      </c>
      <c r="C862" s="241"/>
      <c r="D862" s="241" t="str">
        <f>IF(C862="","",(COUNTIF($C$3:C862,C862)+100))</f>
        <v/>
      </c>
      <c r="E862" s="310" t="str">
        <f>IF(C862="","",INDEX('様式A-2'!$E$9:$E$4934,MATCH(C862,'様式A-2'!$B$9:$B$434,0)))</f>
        <v/>
      </c>
      <c r="F862" s="310"/>
      <c r="G862" s="241"/>
      <c r="H862" s="241"/>
      <c r="I862" s="241"/>
      <c r="J862" s="311"/>
      <c r="K862" s="241"/>
      <c r="L862" s="241"/>
      <c r="M862" s="241"/>
      <c r="N862" s="241"/>
      <c r="O862" s="241"/>
      <c r="P862" s="242"/>
    </row>
    <row r="863" spans="1:16" ht="20.100000000000001" customHeight="1" x14ac:dyDescent="0.15">
      <c r="A863" s="257">
        <f>IF(A862="",ROW()-2-COUNTBLANK($A$3:$A862),A862+1)</f>
        <v>861</v>
      </c>
      <c r="B863" s="258">
        <f>IF(A863="","",IF(B862="",ROW()-2-COUNTBLANK($B$3:$B862),B862+1))</f>
        <v>861</v>
      </c>
      <c r="C863" s="241"/>
      <c r="D863" s="241" t="str">
        <f>IF(C863="","",(COUNTIF($C$3:C863,C863)+100))</f>
        <v/>
      </c>
      <c r="E863" s="310" t="str">
        <f>IF(C863="","",INDEX('様式A-2'!$E$9:$E$4934,MATCH(C863,'様式A-2'!$B$9:$B$434,0)))</f>
        <v/>
      </c>
      <c r="F863" s="310"/>
      <c r="G863" s="241"/>
      <c r="H863" s="241"/>
      <c r="I863" s="241"/>
      <c r="J863" s="311"/>
      <c r="K863" s="241"/>
      <c r="L863" s="241"/>
      <c r="M863" s="241"/>
      <c r="N863" s="241"/>
      <c r="O863" s="241"/>
      <c r="P863" s="242"/>
    </row>
    <row r="864" spans="1:16" ht="20.100000000000001" customHeight="1" x14ac:dyDescent="0.15">
      <c r="A864" s="257">
        <f>IF(A863="",ROW()-2-COUNTBLANK($A$3:$A863),A863+1)</f>
        <v>862</v>
      </c>
      <c r="B864" s="258">
        <f>IF(A864="","",IF(B863="",ROW()-2-COUNTBLANK($B$3:$B863),B863+1))</f>
        <v>862</v>
      </c>
      <c r="C864" s="241"/>
      <c r="D864" s="241" t="str">
        <f>IF(C864="","",(COUNTIF($C$3:C864,C864)+100))</f>
        <v/>
      </c>
      <c r="E864" s="310" t="str">
        <f>IF(C864="","",INDEX('様式A-2'!$E$9:$E$4934,MATCH(C864,'様式A-2'!$B$9:$B$434,0)))</f>
        <v/>
      </c>
      <c r="F864" s="310"/>
      <c r="G864" s="241"/>
      <c r="H864" s="241"/>
      <c r="I864" s="241"/>
      <c r="J864" s="311"/>
      <c r="K864" s="241"/>
      <c r="L864" s="241"/>
      <c r="M864" s="241"/>
      <c r="N864" s="241"/>
      <c r="O864" s="241"/>
      <c r="P864" s="242"/>
    </row>
    <row r="865" spans="1:16" ht="20.100000000000001" customHeight="1" x14ac:dyDescent="0.15">
      <c r="A865" s="257">
        <f>IF(A864="",ROW()-2-COUNTBLANK($A$3:$A864),A864+1)</f>
        <v>863</v>
      </c>
      <c r="B865" s="258">
        <f>IF(A865="","",IF(B864="",ROW()-2-COUNTBLANK($B$3:$B864),B864+1))</f>
        <v>863</v>
      </c>
      <c r="C865" s="241"/>
      <c r="D865" s="241" t="str">
        <f>IF(C865="","",(COUNTIF($C$3:C865,C865)+100))</f>
        <v/>
      </c>
      <c r="E865" s="310" t="str">
        <f>IF(C865="","",INDEX('様式A-2'!$E$9:$E$4934,MATCH(C865,'様式A-2'!$B$9:$B$434,0)))</f>
        <v/>
      </c>
      <c r="F865" s="310"/>
      <c r="G865" s="241"/>
      <c r="H865" s="241"/>
      <c r="I865" s="241"/>
      <c r="J865" s="311"/>
      <c r="K865" s="241"/>
      <c r="L865" s="241"/>
      <c r="M865" s="241"/>
      <c r="N865" s="241"/>
      <c r="O865" s="241"/>
      <c r="P865" s="242"/>
    </row>
    <row r="866" spans="1:16" ht="20.100000000000001" customHeight="1" x14ac:dyDescent="0.15">
      <c r="A866" s="257">
        <f>IF(A865="",ROW()-2-COUNTBLANK($A$3:$A865),A865+1)</f>
        <v>864</v>
      </c>
      <c r="B866" s="258">
        <f>IF(A866="","",IF(B865="",ROW()-2-COUNTBLANK($B$3:$B865),B865+1))</f>
        <v>864</v>
      </c>
      <c r="C866" s="241"/>
      <c r="D866" s="241" t="str">
        <f>IF(C866="","",(COUNTIF($C$3:C866,C866)+100))</f>
        <v/>
      </c>
      <c r="E866" s="310" t="str">
        <f>IF(C866="","",INDEX('様式A-2'!$E$9:$E$4934,MATCH(C866,'様式A-2'!$B$9:$B$434,0)))</f>
        <v/>
      </c>
      <c r="F866" s="310"/>
      <c r="G866" s="241"/>
      <c r="H866" s="241"/>
      <c r="I866" s="241"/>
      <c r="J866" s="311"/>
      <c r="K866" s="241"/>
      <c r="L866" s="241"/>
      <c r="M866" s="241"/>
      <c r="N866" s="241"/>
      <c r="O866" s="241"/>
      <c r="P866" s="242"/>
    </row>
    <row r="867" spans="1:16" ht="20.100000000000001" customHeight="1" x14ac:dyDescent="0.15">
      <c r="A867" s="257">
        <f>IF(A866="",ROW()-2-COUNTBLANK($A$3:$A866),A866+1)</f>
        <v>865</v>
      </c>
      <c r="B867" s="258">
        <f>IF(A867="","",IF(B866="",ROW()-2-COUNTBLANK($B$3:$B866),B866+1))</f>
        <v>865</v>
      </c>
      <c r="C867" s="241"/>
      <c r="D867" s="241" t="str">
        <f>IF(C867="","",(COUNTIF($C$3:C867,C867)+100))</f>
        <v/>
      </c>
      <c r="E867" s="310" t="str">
        <f>IF(C867="","",INDEX('様式A-2'!$E$9:$E$4934,MATCH(C867,'様式A-2'!$B$9:$B$434,0)))</f>
        <v/>
      </c>
      <c r="F867" s="310"/>
      <c r="G867" s="241"/>
      <c r="H867" s="241"/>
      <c r="I867" s="241"/>
      <c r="J867" s="311"/>
      <c r="K867" s="241"/>
      <c r="L867" s="241"/>
      <c r="M867" s="241"/>
      <c r="N867" s="241"/>
      <c r="O867" s="241"/>
      <c r="P867" s="242"/>
    </row>
    <row r="868" spans="1:16" ht="20.100000000000001" customHeight="1" x14ac:dyDescent="0.15">
      <c r="A868" s="257">
        <f>IF(A867="",ROW()-2-COUNTBLANK($A$3:$A867),A867+1)</f>
        <v>866</v>
      </c>
      <c r="B868" s="258">
        <f>IF(A868="","",IF(B867="",ROW()-2-COUNTBLANK($B$3:$B867),B867+1))</f>
        <v>866</v>
      </c>
      <c r="C868" s="241"/>
      <c r="D868" s="241" t="str">
        <f>IF(C868="","",(COUNTIF($C$3:C868,C868)+100))</f>
        <v/>
      </c>
      <c r="E868" s="310" t="str">
        <f>IF(C868="","",INDEX('様式A-2'!$E$9:$E$4934,MATCH(C868,'様式A-2'!$B$9:$B$434,0)))</f>
        <v/>
      </c>
      <c r="F868" s="310"/>
      <c r="G868" s="241"/>
      <c r="H868" s="241"/>
      <c r="I868" s="241"/>
      <c r="J868" s="311"/>
      <c r="K868" s="241"/>
      <c r="L868" s="241"/>
      <c r="M868" s="241"/>
      <c r="N868" s="241"/>
      <c r="O868" s="241"/>
      <c r="P868" s="242"/>
    </row>
    <row r="869" spans="1:16" ht="20.100000000000001" customHeight="1" x14ac:dyDescent="0.15">
      <c r="A869" s="257">
        <f>IF(A868="",ROW()-2-COUNTBLANK($A$3:$A868),A868+1)</f>
        <v>867</v>
      </c>
      <c r="B869" s="258">
        <f>IF(A869="","",IF(B868="",ROW()-2-COUNTBLANK($B$3:$B868),B868+1))</f>
        <v>867</v>
      </c>
      <c r="C869" s="241"/>
      <c r="D869" s="241" t="str">
        <f>IF(C869="","",(COUNTIF($C$3:C869,C869)+100))</f>
        <v/>
      </c>
      <c r="E869" s="310" t="str">
        <f>IF(C869="","",INDEX('様式A-2'!$E$9:$E$4934,MATCH(C869,'様式A-2'!$B$9:$B$434,0)))</f>
        <v/>
      </c>
      <c r="F869" s="310"/>
      <c r="G869" s="241"/>
      <c r="H869" s="241"/>
      <c r="I869" s="241"/>
      <c r="J869" s="311"/>
      <c r="K869" s="241"/>
      <c r="L869" s="241"/>
      <c r="M869" s="241"/>
      <c r="N869" s="241"/>
      <c r="O869" s="241"/>
      <c r="P869" s="242"/>
    </row>
    <row r="870" spans="1:16" ht="20.100000000000001" customHeight="1" x14ac:dyDescent="0.15">
      <c r="A870" s="257">
        <f>IF(A869="",ROW()-2-COUNTBLANK($A$3:$A869),A869+1)</f>
        <v>868</v>
      </c>
      <c r="B870" s="258">
        <f>IF(A870="","",IF(B869="",ROW()-2-COUNTBLANK($B$3:$B869),B869+1))</f>
        <v>868</v>
      </c>
      <c r="C870" s="241"/>
      <c r="D870" s="241" t="str">
        <f>IF(C870="","",(COUNTIF($C$3:C870,C870)+100))</f>
        <v/>
      </c>
      <c r="E870" s="310" t="str">
        <f>IF(C870="","",INDEX('様式A-2'!$E$9:$E$4934,MATCH(C870,'様式A-2'!$B$9:$B$434,0)))</f>
        <v/>
      </c>
      <c r="F870" s="310"/>
      <c r="G870" s="241"/>
      <c r="H870" s="241"/>
      <c r="I870" s="241"/>
      <c r="J870" s="311"/>
      <c r="K870" s="241"/>
      <c r="L870" s="241"/>
      <c r="M870" s="241"/>
      <c r="N870" s="241"/>
      <c r="O870" s="241"/>
      <c r="P870" s="242"/>
    </row>
    <row r="871" spans="1:16" ht="20.100000000000001" customHeight="1" x14ac:dyDescent="0.15">
      <c r="A871" s="257">
        <f>IF(A870="",ROW()-2-COUNTBLANK($A$3:$A870),A870+1)</f>
        <v>869</v>
      </c>
      <c r="B871" s="258">
        <f>IF(A871="","",IF(B870="",ROW()-2-COUNTBLANK($B$3:$B870),B870+1))</f>
        <v>869</v>
      </c>
      <c r="C871" s="241"/>
      <c r="D871" s="241" t="str">
        <f>IF(C871="","",(COUNTIF($C$3:C871,C871)+100))</f>
        <v/>
      </c>
      <c r="E871" s="310" t="str">
        <f>IF(C871="","",INDEX('様式A-2'!$E$9:$E$4934,MATCH(C871,'様式A-2'!$B$9:$B$434,0)))</f>
        <v/>
      </c>
      <c r="F871" s="310"/>
      <c r="G871" s="241"/>
      <c r="H871" s="241"/>
      <c r="I871" s="241"/>
      <c r="J871" s="311"/>
      <c r="K871" s="241"/>
      <c r="L871" s="241"/>
      <c r="M871" s="241"/>
      <c r="N871" s="241"/>
      <c r="O871" s="241"/>
      <c r="P871" s="242"/>
    </row>
    <row r="872" spans="1:16" ht="20.100000000000001" customHeight="1" x14ac:dyDescent="0.15">
      <c r="A872" s="257">
        <f>IF(A871="",ROW()-2-COUNTBLANK($A$3:$A871),A871+1)</f>
        <v>870</v>
      </c>
      <c r="B872" s="258">
        <f>IF(A872="","",IF(B871="",ROW()-2-COUNTBLANK($B$3:$B871),B871+1))</f>
        <v>870</v>
      </c>
      <c r="C872" s="241"/>
      <c r="D872" s="241" t="str">
        <f>IF(C872="","",(COUNTIF($C$3:C872,C872)+100))</f>
        <v/>
      </c>
      <c r="E872" s="310" t="str">
        <f>IF(C872="","",INDEX('様式A-2'!$E$9:$E$4934,MATCH(C872,'様式A-2'!$B$9:$B$434,0)))</f>
        <v/>
      </c>
      <c r="F872" s="310"/>
      <c r="G872" s="241"/>
      <c r="H872" s="241"/>
      <c r="I872" s="241"/>
      <c r="J872" s="311"/>
      <c r="K872" s="241"/>
      <c r="L872" s="241"/>
      <c r="M872" s="241"/>
      <c r="N872" s="241"/>
      <c r="O872" s="241"/>
      <c r="P872" s="242"/>
    </row>
    <row r="873" spans="1:16" ht="20.100000000000001" customHeight="1" x14ac:dyDescent="0.15">
      <c r="A873" s="257">
        <f>IF(A872="",ROW()-2-COUNTBLANK($A$3:$A872),A872+1)</f>
        <v>871</v>
      </c>
      <c r="B873" s="258">
        <f>IF(A873="","",IF(B872="",ROW()-2-COUNTBLANK($B$3:$B872),B872+1))</f>
        <v>871</v>
      </c>
      <c r="C873" s="241"/>
      <c r="D873" s="241" t="str">
        <f>IF(C873="","",(COUNTIF($C$3:C873,C873)+100))</f>
        <v/>
      </c>
      <c r="E873" s="310" t="str">
        <f>IF(C873="","",INDEX('様式A-2'!$E$9:$E$4934,MATCH(C873,'様式A-2'!$B$9:$B$434,0)))</f>
        <v/>
      </c>
      <c r="F873" s="310"/>
      <c r="G873" s="241"/>
      <c r="H873" s="241"/>
      <c r="I873" s="241"/>
      <c r="J873" s="311"/>
      <c r="K873" s="241"/>
      <c r="L873" s="241"/>
      <c r="M873" s="241"/>
      <c r="N873" s="241"/>
      <c r="O873" s="241"/>
      <c r="P873" s="242"/>
    </row>
    <row r="874" spans="1:16" ht="20.100000000000001" customHeight="1" x14ac:dyDescent="0.15">
      <c r="A874" s="257">
        <f>IF(A873="",ROW()-2-COUNTBLANK($A$3:$A873),A873+1)</f>
        <v>872</v>
      </c>
      <c r="B874" s="258">
        <f>IF(A874="","",IF(B873="",ROW()-2-COUNTBLANK($B$3:$B873),B873+1))</f>
        <v>872</v>
      </c>
      <c r="C874" s="241"/>
      <c r="D874" s="241" t="str">
        <f>IF(C874="","",(COUNTIF($C$3:C874,C874)+100))</f>
        <v/>
      </c>
      <c r="E874" s="310" t="str">
        <f>IF(C874="","",INDEX('様式A-2'!$E$9:$E$4934,MATCH(C874,'様式A-2'!$B$9:$B$434,0)))</f>
        <v/>
      </c>
      <c r="F874" s="310"/>
      <c r="G874" s="241"/>
      <c r="H874" s="241"/>
      <c r="I874" s="241"/>
      <c r="J874" s="311"/>
      <c r="K874" s="241"/>
      <c r="L874" s="241"/>
      <c r="M874" s="241"/>
      <c r="N874" s="241"/>
      <c r="O874" s="241"/>
      <c r="P874" s="242"/>
    </row>
    <row r="875" spans="1:16" ht="20.100000000000001" customHeight="1" x14ac:dyDescent="0.15">
      <c r="A875" s="257">
        <f>IF(A874="",ROW()-2-COUNTBLANK($A$3:$A874),A874+1)</f>
        <v>873</v>
      </c>
      <c r="B875" s="258">
        <f>IF(A875="","",IF(B874="",ROW()-2-COUNTBLANK($B$3:$B874),B874+1))</f>
        <v>873</v>
      </c>
      <c r="C875" s="241"/>
      <c r="D875" s="241" t="str">
        <f>IF(C875="","",(COUNTIF($C$3:C875,C875)+100))</f>
        <v/>
      </c>
      <c r="E875" s="310" t="str">
        <f>IF(C875="","",INDEX('様式A-2'!$E$9:$E$4934,MATCH(C875,'様式A-2'!$B$9:$B$434,0)))</f>
        <v/>
      </c>
      <c r="F875" s="310"/>
      <c r="G875" s="241"/>
      <c r="H875" s="241"/>
      <c r="I875" s="241"/>
      <c r="J875" s="311"/>
      <c r="K875" s="241"/>
      <c r="L875" s="241"/>
      <c r="M875" s="241"/>
      <c r="N875" s="241"/>
      <c r="O875" s="241"/>
      <c r="P875" s="242"/>
    </row>
    <row r="876" spans="1:16" ht="20.100000000000001" customHeight="1" x14ac:dyDescent="0.15">
      <c r="A876" s="257">
        <f>IF(A875="",ROW()-2-COUNTBLANK($A$3:$A875),A875+1)</f>
        <v>874</v>
      </c>
      <c r="B876" s="258">
        <f>IF(A876="","",IF(B875="",ROW()-2-COUNTBLANK($B$3:$B875),B875+1))</f>
        <v>874</v>
      </c>
      <c r="C876" s="241"/>
      <c r="D876" s="241" t="str">
        <f>IF(C876="","",(COUNTIF($C$3:C876,C876)+100))</f>
        <v/>
      </c>
      <c r="E876" s="310" t="str">
        <f>IF(C876="","",INDEX('様式A-2'!$E$9:$E$4934,MATCH(C876,'様式A-2'!$B$9:$B$434,0)))</f>
        <v/>
      </c>
      <c r="F876" s="310"/>
      <c r="G876" s="241"/>
      <c r="H876" s="241"/>
      <c r="I876" s="241"/>
      <c r="J876" s="311"/>
      <c r="K876" s="241"/>
      <c r="L876" s="241"/>
      <c r="M876" s="241"/>
      <c r="N876" s="241"/>
      <c r="O876" s="241"/>
      <c r="P876" s="242"/>
    </row>
    <row r="877" spans="1:16" ht="20.100000000000001" customHeight="1" x14ac:dyDescent="0.15">
      <c r="A877" s="257">
        <f>IF(A876="",ROW()-2-COUNTBLANK($A$3:$A876),A876+1)</f>
        <v>875</v>
      </c>
      <c r="B877" s="258">
        <f>IF(A877="","",IF(B876="",ROW()-2-COUNTBLANK($B$3:$B876),B876+1))</f>
        <v>875</v>
      </c>
      <c r="C877" s="241"/>
      <c r="D877" s="241" t="str">
        <f>IF(C877="","",(COUNTIF($C$3:C877,C877)+100))</f>
        <v/>
      </c>
      <c r="E877" s="310" t="str">
        <f>IF(C877="","",INDEX('様式A-2'!$E$9:$E$4934,MATCH(C877,'様式A-2'!$B$9:$B$434,0)))</f>
        <v/>
      </c>
      <c r="F877" s="310"/>
      <c r="G877" s="241"/>
      <c r="H877" s="241"/>
      <c r="I877" s="241"/>
      <c r="J877" s="311"/>
      <c r="K877" s="241"/>
      <c r="L877" s="241"/>
      <c r="M877" s="241"/>
      <c r="N877" s="241"/>
      <c r="O877" s="241"/>
      <c r="P877" s="242"/>
    </row>
    <row r="878" spans="1:16" ht="20.100000000000001" customHeight="1" x14ac:dyDescent="0.15">
      <c r="A878" s="257">
        <f>IF(A877="",ROW()-2-COUNTBLANK($A$3:$A877),A877+1)</f>
        <v>876</v>
      </c>
      <c r="B878" s="258">
        <f>IF(A878="","",IF(B877="",ROW()-2-COUNTBLANK($B$3:$B877),B877+1))</f>
        <v>876</v>
      </c>
      <c r="C878" s="241"/>
      <c r="D878" s="241" t="str">
        <f>IF(C878="","",(COUNTIF($C$3:C878,C878)+100))</f>
        <v/>
      </c>
      <c r="E878" s="310" t="str">
        <f>IF(C878="","",INDEX('様式A-2'!$E$9:$E$4934,MATCH(C878,'様式A-2'!$B$9:$B$434,0)))</f>
        <v/>
      </c>
      <c r="F878" s="310"/>
      <c r="G878" s="241"/>
      <c r="H878" s="241"/>
      <c r="I878" s="241"/>
      <c r="J878" s="311"/>
      <c r="K878" s="241"/>
      <c r="L878" s="241"/>
      <c r="M878" s="241"/>
      <c r="N878" s="241"/>
      <c r="O878" s="241"/>
      <c r="P878" s="242"/>
    </row>
    <row r="879" spans="1:16" ht="20.100000000000001" customHeight="1" x14ac:dyDescent="0.15">
      <c r="A879" s="257">
        <f>IF(A878="",ROW()-2-COUNTBLANK($A$3:$A878),A878+1)</f>
        <v>877</v>
      </c>
      <c r="B879" s="258">
        <f>IF(A879="","",IF(B878="",ROW()-2-COUNTBLANK($B$3:$B878),B878+1))</f>
        <v>877</v>
      </c>
      <c r="C879" s="241"/>
      <c r="D879" s="241" t="str">
        <f>IF(C879="","",(COUNTIF($C$3:C879,C879)+100))</f>
        <v/>
      </c>
      <c r="E879" s="310" t="str">
        <f>IF(C879="","",INDEX('様式A-2'!$E$9:$E$4934,MATCH(C879,'様式A-2'!$B$9:$B$434,0)))</f>
        <v/>
      </c>
      <c r="F879" s="310"/>
      <c r="G879" s="241"/>
      <c r="H879" s="241"/>
      <c r="I879" s="241"/>
      <c r="J879" s="311"/>
      <c r="K879" s="241"/>
      <c r="L879" s="241"/>
      <c r="M879" s="241"/>
      <c r="N879" s="241"/>
      <c r="O879" s="241"/>
      <c r="P879" s="242"/>
    </row>
    <row r="880" spans="1:16" ht="20.100000000000001" customHeight="1" x14ac:dyDescent="0.15">
      <c r="A880" s="257">
        <f>IF(A879="",ROW()-2-COUNTBLANK($A$3:$A879),A879+1)</f>
        <v>878</v>
      </c>
      <c r="B880" s="258">
        <f>IF(A880="","",IF(B879="",ROW()-2-COUNTBLANK($B$3:$B879),B879+1))</f>
        <v>878</v>
      </c>
      <c r="C880" s="241"/>
      <c r="D880" s="241" t="str">
        <f>IF(C880="","",(COUNTIF($C$3:C880,C880)+100))</f>
        <v/>
      </c>
      <c r="E880" s="310" t="str">
        <f>IF(C880="","",INDEX('様式A-2'!$E$9:$E$4934,MATCH(C880,'様式A-2'!$B$9:$B$434,0)))</f>
        <v/>
      </c>
      <c r="F880" s="310"/>
      <c r="G880" s="241"/>
      <c r="H880" s="241"/>
      <c r="I880" s="241"/>
      <c r="J880" s="311"/>
      <c r="K880" s="241"/>
      <c r="L880" s="241"/>
      <c r="M880" s="241"/>
      <c r="N880" s="241"/>
      <c r="O880" s="241"/>
      <c r="P880" s="242"/>
    </row>
    <row r="881" spans="1:16" ht="20.100000000000001" customHeight="1" x14ac:dyDescent="0.15">
      <c r="A881" s="257">
        <f>IF(A880="",ROW()-2-COUNTBLANK($A$3:$A880),A880+1)</f>
        <v>879</v>
      </c>
      <c r="B881" s="258">
        <f>IF(A881="","",IF(B880="",ROW()-2-COUNTBLANK($B$3:$B880),B880+1))</f>
        <v>879</v>
      </c>
      <c r="C881" s="241"/>
      <c r="D881" s="241" t="str">
        <f>IF(C881="","",(COUNTIF($C$3:C881,C881)+100))</f>
        <v/>
      </c>
      <c r="E881" s="310" t="str">
        <f>IF(C881="","",INDEX('様式A-2'!$E$9:$E$4934,MATCH(C881,'様式A-2'!$B$9:$B$434,0)))</f>
        <v/>
      </c>
      <c r="F881" s="310"/>
      <c r="G881" s="241"/>
      <c r="H881" s="241"/>
      <c r="I881" s="241"/>
      <c r="J881" s="311"/>
      <c r="K881" s="241"/>
      <c r="L881" s="241"/>
      <c r="M881" s="241"/>
      <c r="N881" s="241"/>
      <c r="O881" s="241"/>
      <c r="P881" s="242"/>
    </row>
    <row r="882" spans="1:16" ht="20.100000000000001" customHeight="1" x14ac:dyDescent="0.15">
      <c r="A882" s="257">
        <f>IF(A881="",ROW()-2-COUNTBLANK($A$3:$A881),A881+1)</f>
        <v>880</v>
      </c>
      <c r="B882" s="258">
        <f>IF(A882="","",IF(B881="",ROW()-2-COUNTBLANK($B$3:$B881),B881+1))</f>
        <v>880</v>
      </c>
      <c r="C882" s="241"/>
      <c r="D882" s="241" t="str">
        <f>IF(C882="","",(COUNTIF($C$3:C882,C882)+100))</f>
        <v/>
      </c>
      <c r="E882" s="310" t="str">
        <f>IF(C882="","",INDEX('様式A-2'!$E$9:$E$4934,MATCH(C882,'様式A-2'!$B$9:$B$434,0)))</f>
        <v/>
      </c>
      <c r="F882" s="310"/>
      <c r="G882" s="241"/>
      <c r="H882" s="241"/>
      <c r="I882" s="241"/>
      <c r="J882" s="311"/>
      <c r="K882" s="241"/>
      <c r="L882" s="241"/>
      <c r="M882" s="241"/>
      <c r="N882" s="241"/>
      <c r="O882" s="241"/>
      <c r="P882" s="242"/>
    </row>
    <row r="883" spans="1:16" ht="20.100000000000001" customHeight="1" x14ac:dyDescent="0.15">
      <c r="A883" s="257">
        <f>IF(A882="",ROW()-2-COUNTBLANK($A$3:$A882),A882+1)</f>
        <v>881</v>
      </c>
      <c r="B883" s="258">
        <f>IF(A883="","",IF(B882="",ROW()-2-COUNTBLANK($B$3:$B882),B882+1))</f>
        <v>881</v>
      </c>
      <c r="C883" s="241"/>
      <c r="D883" s="241" t="str">
        <f>IF(C883="","",(COUNTIF($C$3:C883,C883)+100))</f>
        <v/>
      </c>
      <c r="E883" s="310" t="str">
        <f>IF(C883="","",INDEX('様式A-2'!$E$9:$E$4934,MATCH(C883,'様式A-2'!$B$9:$B$434,0)))</f>
        <v/>
      </c>
      <c r="F883" s="310"/>
      <c r="G883" s="241"/>
      <c r="H883" s="241"/>
      <c r="I883" s="241"/>
      <c r="J883" s="311"/>
      <c r="K883" s="241"/>
      <c r="L883" s="241"/>
      <c r="M883" s="241"/>
      <c r="N883" s="241"/>
      <c r="O883" s="241"/>
      <c r="P883" s="242"/>
    </row>
    <row r="884" spans="1:16" ht="20.100000000000001" customHeight="1" x14ac:dyDescent="0.15">
      <c r="A884" s="257">
        <f>IF(A883="",ROW()-2-COUNTBLANK($A$3:$A883),A883+1)</f>
        <v>882</v>
      </c>
      <c r="B884" s="258">
        <f>IF(A884="","",IF(B883="",ROW()-2-COUNTBLANK($B$3:$B883),B883+1))</f>
        <v>882</v>
      </c>
      <c r="C884" s="241"/>
      <c r="D884" s="241" t="str">
        <f>IF(C884="","",(COUNTIF($C$3:C884,C884)+100))</f>
        <v/>
      </c>
      <c r="E884" s="310" t="str">
        <f>IF(C884="","",INDEX('様式A-2'!$E$9:$E$4934,MATCH(C884,'様式A-2'!$B$9:$B$434,0)))</f>
        <v/>
      </c>
      <c r="F884" s="310"/>
      <c r="G884" s="241"/>
      <c r="H884" s="241"/>
      <c r="I884" s="241"/>
      <c r="J884" s="311"/>
      <c r="K884" s="241"/>
      <c r="L884" s="241"/>
      <c r="M884" s="241"/>
      <c r="N884" s="241"/>
      <c r="O884" s="241"/>
      <c r="P884" s="242"/>
    </row>
    <row r="885" spans="1:16" ht="20.100000000000001" customHeight="1" x14ac:dyDescent="0.15">
      <c r="A885" s="257">
        <f>IF(A884="",ROW()-2-COUNTBLANK($A$3:$A884),A884+1)</f>
        <v>883</v>
      </c>
      <c r="B885" s="258">
        <f>IF(A885="","",IF(B884="",ROW()-2-COUNTBLANK($B$3:$B884),B884+1))</f>
        <v>883</v>
      </c>
      <c r="C885" s="241"/>
      <c r="D885" s="241" t="str">
        <f>IF(C885="","",(COUNTIF($C$3:C885,C885)+100))</f>
        <v/>
      </c>
      <c r="E885" s="310" t="str">
        <f>IF(C885="","",INDEX('様式A-2'!$E$9:$E$4934,MATCH(C885,'様式A-2'!$B$9:$B$434,0)))</f>
        <v/>
      </c>
      <c r="F885" s="310"/>
      <c r="G885" s="241"/>
      <c r="H885" s="241"/>
      <c r="I885" s="241"/>
      <c r="J885" s="311"/>
      <c r="K885" s="241"/>
      <c r="L885" s="241"/>
      <c r="M885" s="241"/>
      <c r="N885" s="241"/>
      <c r="O885" s="241"/>
      <c r="P885" s="242"/>
    </row>
    <row r="886" spans="1:16" ht="20.100000000000001" customHeight="1" x14ac:dyDescent="0.15">
      <c r="A886" s="257">
        <f>IF(A885="",ROW()-2-COUNTBLANK($A$3:$A885),A885+1)</f>
        <v>884</v>
      </c>
      <c r="B886" s="258">
        <f>IF(A886="","",IF(B885="",ROW()-2-COUNTBLANK($B$3:$B885),B885+1))</f>
        <v>884</v>
      </c>
      <c r="C886" s="241"/>
      <c r="D886" s="241" t="str">
        <f>IF(C886="","",(COUNTIF($C$3:C886,C886)+100))</f>
        <v/>
      </c>
      <c r="E886" s="310" t="str">
        <f>IF(C886="","",INDEX('様式A-2'!$E$9:$E$4934,MATCH(C886,'様式A-2'!$B$9:$B$434,0)))</f>
        <v/>
      </c>
      <c r="F886" s="310"/>
      <c r="G886" s="241"/>
      <c r="H886" s="241"/>
      <c r="I886" s="241"/>
      <c r="J886" s="311"/>
      <c r="K886" s="241"/>
      <c r="L886" s="241"/>
      <c r="M886" s="241"/>
      <c r="N886" s="241"/>
      <c r="O886" s="241"/>
      <c r="P886" s="242"/>
    </row>
    <row r="887" spans="1:16" ht="20.100000000000001" customHeight="1" x14ac:dyDescent="0.15">
      <c r="A887" s="257">
        <f>IF(A886="",ROW()-2-COUNTBLANK($A$3:$A886),A886+1)</f>
        <v>885</v>
      </c>
      <c r="B887" s="258">
        <f>IF(A887="","",IF(B886="",ROW()-2-COUNTBLANK($B$3:$B886),B886+1))</f>
        <v>885</v>
      </c>
      <c r="C887" s="241"/>
      <c r="D887" s="241" t="str">
        <f>IF(C887="","",(COUNTIF($C$3:C887,C887)+100))</f>
        <v/>
      </c>
      <c r="E887" s="310" t="str">
        <f>IF(C887="","",INDEX('様式A-2'!$E$9:$E$4934,MATCH(C887,'様式A-2'!$B$9:$B$434,0)))</f>
        <v/>
      </c>
      <c r="F887" s="310"/>
      <c r="G887" s="241"/>
      <c r="H887" s="241"/>
      <c r="I887" s="241"/>
      <c r="J887" s="311"/>
      <c r="K887" s="241"/>
      <c r="L887" s="241"/>
      <c r="M887" s="241"/>
      <c r="N887" s="241"/>
      <c r="O887" s="241"/>
      <c r="P887" s="242"/>
    </row>
    <row r="888" spans="1:16" ht="20.100000000000001" customHeight="1" x14ac:dyDescent="0.15">
      <c r="A888" s="257">
        <f>IF(A887="",ROW()-2-COUNTBLANK($A$3:$A887),A887+1)</f>
        <v>886</v>
      </c>
      <c r="B888" s="258">
        <f>IF(A888="","",IF(B887="",ROW()-2-COUNTBLANK($B$3:$B887),B887+1))</f>
        <v>886</v>
      </c>
      <c r="C888" s="241"/>
      <c r="D888" s="241" t="str">
        <f>IF(C888="","",(COUNTIF($C$3:C888,C888)+100))</f>
        <v/>
      </c>
      <c r="E888" s="310" t="str">
        <f>IF(C888="","",INDEX('様式A-2'!$E$9:$E$4934,MATCH(C888,'様式A-2'!$B$9:$B$434,0)))</f>
        <v/>
      </c>
      <c r="F888" s="310"/>
      <c r="G888" s="241"/>
      <c r="H888" s="241"/>
      <c r="I888" s="241"/>
      <c r="J888" s="311"/>
      <c r="K888" s="241"/>
      <c r="L888" s="241"/>
      <c r="M888" s="241"/>
      <c r="N888" s="241"/>
      <c r="O888" s="241"/>
      <c r="P888" s="242"/>
    </row>
    <row r="889" spans="1:16" ht="20.100000000000001" customHeight="1" x14ac:dyDescent="0.15">
      <c r="A889" s="257">
        <f>IF(A888="",ROW()-2-COUNTBLANK($A$3:$A888),A888+1)</f>
        <v>887</v>
      </c>
      <c r="B889" s="258">
        <f>IF(A889="","",IF(B888="",ROW()-2-COUNTBLANK($B$3:$B888),B888+1))</f>
        <v>887</v>
      </c>
      <c r="C889" s="241"/>
      <c r="D889" s="241" t="str">
        <f>IF(C889="","",(COUNTIF($C$3:C889,C889)+100))</f>
        <v/>
      </c>
      <c r="E889" s="310" t="str">
        <f>IF(C889="","",INDEX('様式A-2'!$E$9:$E$4934,MATCH(C889,'様式A-2'!$B$9:$B$434,0)))</f>
        <v/>
      </c>
      <c r="F889" s="310"/>
      <c r="G889" s="241"/>
      <c r="H889" s="241"/>
      <c r="I889" s="241"/>
      <c r="J889" s="311"/>
      <c r="K889" s="241"/>
      <c r="L889" s="241"/>
      <c r="M889" s="241"/>
      <c r="N889" s="241"/>
      <c r="O889" s="241"/>
      <c r="P889" s="242"/>
    </row>
    <row r="890" spans="1:16" ht="20.100000000000001" customHeight="1" x14ac:dyDescent="0.15">
      <c r="A890" s="257">
        <f>IF(A889="",ROW()-2-COUNTBLANK($A$3:$A889),A889+1)</f>
        <v>888</v>
      </c>
      <c r="B890" s="258">
        <f>IF(A890="","",IF(B889="",ROW()-2-COUNTBLANK($B$3:$B889),B889+1))</f>
        <v>888</v>
      </c>
      <c r="C890" s="241"/>
      <c r="D890" s="241" t="str">
        <f>IF(C890="","",(COUNTIF($C$3:C890,C890)+100))</f>
        <v/>
      </c>
      <c r="E890" s="310" t="str">
        <f>IF(C890="","",INDEX('様式A-2'!$E$9:$E$4934,MATCH(C890,'様式A-2'!$B$9:$B$434,0)))</f>
        <v/>
      </c>
      <c r="F890" s="310"/>
      <c r="G890" s="241"/>
      <c r="H890" s="241"/>
      <c r="I890" s="241"/>
      <c r="J890" s="311"/>
      <c r="K890" s="241"/>
      <c r="L890" s="241"/>
      <c r="M890" s="241"/>
      <c r="N890" s="241"/>
      <c r="O890" s="241"/>
      <c r="P890" s="242"/>
    </row>
    <row r="891" spans="1:16" ht="20.100000000000001" customHeight="1" x14ac:dyDescent="0.15">
      <c r="A891" s="257">
        <f>IF(A890="",ROW()-2-COUNTBLANK($A$3:$A890),A890+1)</f>
        <v>889</v>
      </c>
      <c r="B891" s="258">
        <f>IF(A891="","",IF(B890="",ROW()-2-COUNTBLANK($B$3:$B890),B890+1))</f>
        <v>889</v>
      </c>
      <c r="C891" s="241"/>
      <c r="D891" s="241" t="str">
        <f>IF(C891="","",(COUNTIF($C$3:C891,C891)+100))</f>
        <v/>
      </c>
      <c r="E891" s="310" t="str">
        <f>IF(C891="","",INDEX('様式A-2'!$E$9:$E$4934,MATCH(C891,'様式A-2'!$B$9:$B$434,0)))</f>
        <v/>
      </c>
      <c r="F891" s="310"/>
      <c r="G891" s="241"/>
      <c r="H891" s="241"/>
      <c r="I891" s="241"/>
      <c r="J891" s="311"/>
      <c r="K891" s="241"/>
      <c r="L891" s="241"/>
      <c r="M891" s="241"/>
      <c r="N891" s="241"/>
      <c r="O891" s="241"/>
      <c r="P891" s="242"/>
    </row>
    <row r="892" spans="1:16" ht="20.100000000000001" customHeight="1" x14ac:dyDescent="0.15">
      <c r="A892" s="257">
        <f>IF(A891="",ROW()-2-COUNTBLANK($A$3:$A891),A891+1)</f>
        <v>890</v>
      </c>
      <c r="B892" s="258">
        <f>IF(A892="","",IF(B891="",ROW()-2-COUNTBLANK($B$3:$B891),B891+1))</f>
        <v>890</v>
      </c>
      <c r="C892" s="241"/>
      <c r="D892" s="241" t="str">
        <f>IF(C892="","",(COUNTIF($C$3:C892,C892)+100))</f>
        <v/>
      </c>
      <c r="E892" s="310" t="str">
        <f>IF(C892="","",INDEX('様式A-2'!$E$9:$E$4934,MATCH(C892,'様式A-2'!$B$9:$B$434,0)))</f>
        <v/>
      </c>
      <c r="F892" s="310"/>
      <c r="G892" s="241"/>
      <c r="H892" s="241"/>
      <c r="I892" s="241"/>
      <c r="J892" s="311"/>
      <c r="K892" s="241"/>
      <c r="L892" s="241"/>
      <c r="M892" s="241"/>
      <c r="N892" s="241"/>
      <c r="O892" s="241"/>
      <c r="P892" s="242"/>
    </row>
    <row r="893" spans="1:16" ht="20.100000000000001" customHeight="1" x14ac:dyDescent="0.15">
      <c r="A893" s="257">
        <f>IF(A892="",ROW()-2-COUNTBLANK($A$3:$A892),A892+1)</f>
        <v>891</v>
      </c>
      <c r="B893" s="258">
        <f>IF(A893="","",IF(B892="",ROW()-2-COUNTBLANK($B$3:$B892),B892+1))</f>
        <v>891</v>
      </c>
      <c r="C893" s="241"/>
      <c r="D893" s="241" t="str">
        <f>IF(C893="","",(COUNTIF($C$3:C893,C893)+100))</f>
        <v/>
      </c>
      <c r="E893" s="310" t="str">
        <f>IF(C893="","",INDEX('様式A-2'!$E$9:$E$4934,MATCH(C893,'様式A-2'!$B$9:$B$434,0)))</f>
        <v/>
      </c>
      <c r="F893" s="310"/>
      <c r="G893" s="241"/>
      <c r="H893" s="241"/>
      <c r="I893" s="241"/>
      <c r="J893" s="311"/>
      <c r="K893" s="241"/>
      <c r="L893" s="241"/>
      <c r="M893" s="241"/>
      <c r="N893" s="241"/>
      <c r="O893" s="241"/>
      <c r="P893" s="242"/>
    </row>
    <row r="894" spans="1:16" ht="20.100000000000001" customHeight="1" x14ac:dyDescent="0.15">
      <c r="A894" s="257">
        <f>IF(A893="",ROW()-2-COUNTBLANK($A$3:$A893),A893+1)</f>
        <v>892</v>
      </c>
      <c r="B894" s="258">
        <f>IF(A894="","",IF(B893="",ROW()-2-COUNTBLANK($B$3:$B893),B893+1))</f>
        <v>892</v>
      </c>
      <c r="C894" s="241"/>
      <c r="D894" s="241" t="str">
        <f>IF(C894="","",(COUNTIF($C$3:C894,C894)+100))</f>
        <v/>
      </c>
      <c r="E894" s="310" t="str">
        <f>IF(C894="","",INDEX('様式A-2'!$E$9:$E$4934,MATCH(C894,'様式A-2'!$B$9:$B$434,0)))</f>
        <v/>
      </c>
      <c r="F894" s="310"/>
      <c r="G894" s="241"/>
      <c r="H894" s="241"/>
      <c r="I894" s="241"/>
      <c r="J894" s="311"/>
      <c r="K894" s="241"/>
      <c r="L894" s="241"/>
      <c r="M894" s="241"/>
      <c r="N894" s="241"/>
      <c r="O894" s="241"/>
      <c r="P894" s="242"/>
    </row>
    <row r="895" spans="1:16" ht="20.100000000000001" customHeight="1" x14ac:dyDescent="0.15">
      <c r="A895" s="257">
        <f>IF(A894="",ROW()-2-COUNTBLANK($A$3:$A894),A894+1)</f>
        <v>893</v>
      </c>
      <c r="B895" s="258">
        <f>IF(A895="","",IF(B894="",ROW()-2-COUNTBLANK($B$3:$B894),B894+1))</f>
        <v>893</v>
      </c>
      <c r="C895" s="241"/>
      <c r="D895" s="241" t="str">
        <f>IF(C895="","",(COUNTIF($C$3:C895,C895)+100))</f>
        <v/>
      </c>
      <c r="E895" s="310" t="str">
        <f>IF(C895="","",INDEX('様式A-2'!$E$9:$E$4934,MATCH(C895,'様式A-2'!$B$9:$B$434,0)))</f>
        <v/>
      </c>
      <c r="F895" s="310"/>
      <c r="G895" s="241"/>
      <c r="H895" s="241"/>
      <c r="I895" s="241"/>
      <c r="J895" s="311"/>
      <c r="K895" s="241"/>
      <c r="L895" s="241"/>
      <c r="M895" s="241"/>
      <c r="N895" s="241"/>
      <c r="O895" s="241"/>
      <c r="P895" s="242"/>
    </row>
    <row r="896" spans="1:16" ht="20.100000000000001" customHeight="1" x14ac:dyDescent="0.15">
      <c r="A896" s="257">
        <f>IF(A895="",ROW()-2-COUNTBLANK($A$3:$A895),A895+1)</f>
        <v>894</v>
      </c>
      <c r="B896" s="258">
        <f>IF(A896="","",IF(B895="",ROW()-2-COUNTBLANK($B$3:$B895),B895+1))</f>
        <v>894</v>
      </c>
      <c r="C896" s="241"/>
      <c r="D896" s="241" t="str">
        <f>IF(C896="","",(COUNTIF($C$3:C896,C896)+100))</f>
        <v/>
      </c>
      <c r="E896" s="310" t="str">
        <f>IF(C896="","",INDEX('様式A-2'!$E$9:$E$4934,MATCH(C896,'様式A-2'!$B$9:$B$434,0)))</f>
        <v/>
      </c>
      <c r="F896" s="310"/>
      <c r="G896" s="241"/>
      <c r="H896" s="241"/>
      <c r="I896" s="241"/>
      <c r="J896" s="311"/>
      <c r="K896" s="241"/>
      <c r="L896" s="241"/>
      <c r="M896" s="241"/>
      <c r="N896" s="241"/>
      <c r="O896" s="241"/>
      <c r="P896" s="242"/>
    </row>
    <row r="897" spans="1:16" ht="20.100000000000001" customHeight="1" x14ac:dyDescent="0.15">
      <c r="A897" s="257">
        <f>IF(A896="",ROW()-2-COUNTBLANK($A$3:$A896),A896+1)</f>
        <v>895</v>
      </c>
      <c r="B897" s="258">
        <f>IF(A897="","",IF(B896="",ROW()-2-COUNTBLANK($B$3:$B896),B896+1))</f>
        <v>895</v>
      </c>
      <c r="C897" s="241"/>
      <c r="D897" s="241" t="str">
        <f>IF(C897="","",(COUNTIF($C$3:C897,C897)+100))</f>
        <v/>
      </c>
      <c r="E897" s="310" t="str">
        <f>IF(C897="","",INDEX('様式A-2'!$E$9:$E$4934,MATCH(C897,'様式A-2'!$B$9:$B$434,0)))</f>
        <v/>
      </c>
      <c r="F897" s="310"/>
      <c r="G897" s="241"/>
      <c r="H897" s="241"/>
      <c r="I897" s="241"/>
      <c r="J897" s="311"/>
      <c r="K897" s="241"/>
      <c r="L897" s="241"/>
      <c r="M897" s="241"/>
      <c r="N897" s="241"/>
      <c r="O897" s="241"/>
      <c r="P897" s="242"/>
    </row>
    <row r="898" spans="1:16" ht="20.100000000000001" customHeight="1" x14ac:dyDescent="0.15">
      <c r="A898" s="257">
        <f>IF(A897="",ROW()-2-COUNTBLANK($A$3:$A897),A897+1)</f>
        <v>896</v>
      </c>
      <c r="B898" s="258">
        <f>IF(A898="","",IF(B897="",ROW()-2-COUNTBLANK($B$3:$B897),B897+1))</f>
        <v>896</v>
      </c>
      <c r="C898" s="241"/>
      <c r="D898" s="241" t="str">
        <f>IF(C898="","",(COUNTIF($C$3:C898,C898)+100))</f>
        <v/>
      </c>
      <c r="E898" s="310" t="str">
        <f>IF(C898="","",INDEX('様式A-2'!$E$9:$E$4934,MATCH(C898,'様式A-2'!$B$9:$B$434,0)))</f>
        <v/>
      </c>
      <c r="F898" s="310"/>
      <c r="G898" s="241"/>
      <c r="H898" s="241"/>
      <c r="I898" s="241"/>
      <c r="J898" s="311"/>
      <c r="K898" s="241"/>
      <c r="L898" s="241"/>
      <c r="M898" s="241"/>
      <c r="N898" s="241"/>
      <c r="O898" s="241"/>
      <c r="P898" s="242"/>
    </row>
    <row r="899" spans="1:16" ht="20.100000000000001" customHeight="1" x14ac:dyDescent="0.15">
      <c r="A899" s="257">
        <f>IF(A898="",ROW()-2-COUNTBLANK($A$3:$A898),A898+1)</f>
        <v>897</v>
      </c>
      <c r="B899" s="258">
        <f>IF(A899="","",IF(B898="",ROW()-2-COUNTBLANK($B$3:$B898),B898+1))</f>
        <v>897</v>
      </c>
      <c r="C899" s="241"/>
      <c r="D899" s="241" t="str">
        <f>IF(C899="","",(COUNTIF($C$3:C899,C899)+100))</f>
        <v/>
      </c>
      <c r="E899" s="310" t="str">
        <f>IF(C899="","",INDEX('様式A-2'!$E$9:$E$4934,MATCH(C899,'様式A-2'!$B$9:$B$434,0)))</f>
        <v/>
      </c>
      <c r="F899" s="310"/>
      <c r="G899" s="241"/>
      <c r="H899" s="241"/>
      <c r="I899" s="241"/>
      <c r="J899" s="311"/>
      <c r="K899" s="241"/>
      <c r="L899" s="241"/>
      <c r="M899" s="241"/>
      <c r="N899" s="241"/>
      <c r="O899" s="241"/>
      <c r="P899" s="242"/>
    </row>
    <row r="900" spans="1:16" ht="20.100000000000001" customHeight="1" x14ac:dyDescent="0.15">
      <c r="A900" s="257">
        <f>IF(A899="",ROW()-2-COUNTBLANK($A$3:$A899),A899+1)</f>
        <v>898</v>
      </c>
      <c r="B900" s="258">
        <f>IF(A900="","",IF(B899="",ROW()-2-COUNTBLANK($B$3:$B899),B899+1))</f>
        <v>898</v>
      </c>
      <c r="C900" s="241"/>
      <c r="D900" s="241" t="str">
        <f>IF(C900="","",(COUNTIF($C$3:C900,C900)+100))</f>
        <v/>
      </c>
      <c r="E900" s="310" t="str">
        <f>IF(C900="","",INDEX('様式A-2'!$E$9:$E$4934,MATCH(C900,'様式A-2'!$B$9:$B$434,0)))</f>
        <v/>
      </c>
      <c r="F900" s="310"/>
      <c r="G900" s="241"/>
      <c r="H900" s="241"/>
      <c r="I900" s="241"/>
      <c r="J900" s="311"/>
      <c r="K900" s="241"/>
      <c r="L900" s="241"/>
      <c r="M900" s="241"/>
      <c r="N900" s="241"/>
      <c r="O900" s="241"/>
      <c r="P900" s="242"/>
    </row>
    <row r="901" spans="1:16" ht="20.100000000000001" customHeight="1" x14ac:dyDescent="0.15">
      <c r="A901" s="257">
        <f>IF(A900="",ROW()-2-COUNTBLANK($A$3:$A900),A900+1)</f>
        <v>899</v>
      </c>
      <c r="B901" s="258">
        <f>IF(A901="","",IF(B900="",ROW()-2-COUNTBLANK($B$3:$B900),B900+1))</f>
        <v>899</v>
      </c>
      <c r="C901" s="241"/>
      <c r="D901" s="241" t="str">
        <f>IF(C901="","",(COUNTIF($C$3:C901,C901)+100))</f>
        <v/>
      </c>
      <c r="E901" s="310" t="str">
        <f>IF(C901="","",INDEX('様式A-2'!$E$9:$E$4934,MATCH(C901,'様式A-2'!$B$9:$B$434,0)))</f>
        <v/>
      </c>
      <c r="F901" s="310"/>
      <c r="G901" s="241"/>
      <c r="H901" s="241"/>
      <c r="I901" s="241"/>
      <c r="J901" s="311"/>
      <c r="K901" s="241"/>
      <c r="L901" s="241"/>
      <c r="M901" s="241"/>
      <c r="N901" s="241"/>
      <c r="O901" s="241"/>
      <c r="P901" s="242"/>
    </row>
    <row r="902" spans="1:16" ht="20.100000000000001" customHeight="1" x14ac:dyDescent="0.15">
      <c r="A902" s="257">
        <f>IF(A901="",ROW()-2-COUNTBLANK($A$3:$A901),A901+1)</f>
        <v>900</v>
      </c>
      <c r="B902" s="258">
        <f>IF(A902="","",IF(B901="",ROW()-2-COUNTBLANK($B$3:$B901),B901+1))</f>
        <v>900</v>
      </c>
      <c r="C902" s="241"/>
      <c r="D902" s="241" t="str">
        <f>IF(C902="","",(COUNTIF($C$3:C902,C902)+100))</f>
        <v/>
      </c>
      <c r="E902" s="310" t="str">
        <f>IF(C902="","",INDEX('様式A-2'!$E$9:$E$4934,MATCH(C902,'様式A-2'!$B$9:$B$434,0)))</f>
        <v/>
      </c>
      <c r="F902" s="310"/>
      <c r="G902" s="241"/>
      <c r="H902" s="241"/>
      <c r="I902" s="241"/>
      <c r="J902" s="311"/>
      <c r="K902" s="241"/>
      <c r="L902" s="241"/>
      <c r="M902" s="241"/>
      <c r="N902" s="241"/>
      <c r="O902" s="241"/>
      <c r="P902" s="242"/>
    </row>
    <row r="903" spans="1:16" ht="20.100000000000001" customHeight="1" x14ac:dyDescent="0.15">
      <c r="A903" s="257">
        <f>IF(A902="",ROW()-2-COUNTBLANK($A$3:$A902),A902+1)</f>
        <v>901</v>
      </c>
      <c r="B903" s="258">
        <f>IF(A903="","",IF(B902="",ROW()-2-COUNTBLANK($B$3:$B902),B902+1))</f>
        <v>901</v>
      </c>
      <c r="C903" s="241"/>
      <c r="D903" s="241" t="str">
        <f>IF(C903="","",(COUNTIF($C$3:C903,C903)+100))</f>
        <v/>
      </c>
      <c r="E903" s="310" t="str">
        <f>IF(C903="","",INDEX('様式A-2'!$E$9:$E$4934,MATCH(C903,'様式A-2'!$B$9:$B$434,0)))</f>
        <v/>
      </c>
      <c r="F903" s="310"/>
      <c r="G903" s="241"/>
      <c r="H903" s="241"/>
      <c r="I903" s="241"/>
      <c r="J903" s="311"/>
      <c r="K903" s="241"/>
      <c r="L903" s="241"/>
      <c r="M903" s="241"/>
      <c r="N903" s="241"/>
      <c r="O903" s="241"/>
      <c r="P903" s="242"/>
    </row>
    <row r="904" spans="1:16" ht="20.100000000000001" customHeight="1" x14ac:dyDescent="0.15">
      <c r="A904" s="257">
        <f>IF(A903="",ROW()-2-COUNTBLANK($A$3:$A903),A903+1)</f>
        <v>902</v>
      </c>
      <c r="B904" s="258">
        <f>IF(A904="","",IF(B903="",ROW()-2-COUNTBLANK($B$3:$B903),B903+1))</f>
        <v>902</v>
      </c>
      <c r="C904" s="241"/>
      <c r="D904" s="241" t="str">
        <f>IF(C904="","",(COUNTIF($C$3:C904,C904)+100))</f>
        <v/>
      </c>
      <c r="E904" s="310" t="str">
        <f>IF(C904="","",INDEX('様式A-2'!$E$9:$E$4934,MATCH(C904,'様式A-2'!$B$9:$B$434,0)))</f>
        <v/>
      </c>
      <c r="F904" s="310"/>
      <c r="G904" s="241"/>
      <c r="H904" s="241"/>
      <c r="I904" s="241"/>
      <c r="J904" s="311"/>
      <c r="K904" s="241"/>
      <c r="L904" s="241"/>
      <c r="M904" s="241"/>
      <c r="N904" s="241"/>
      <c r="O904" s="241"/>
      <c r="P904" s="242"/>
    </row>
    <row r="905" spans="1:16" ht="20.100000000000001" customHeight="1" x14ac:dyDescent="0.15">
      <c r="A905" s="257">
        <f>IF(A904="",ROW()-2-COUNTBLANK($A$3:$A904),A904+1)</f>
        <v>903</v>
      </c>
      <c r="B905" s="258">
        <f>IF(A905="","",IF(B904="",ROW()-2-COUNTBLANK($B$3:$B904),B904+1))</f>
        <v>903</v>
      </c>
      <c r="C905" s="241"/>
      <c r="D905" s="241" t="str">
        <f>IF(C905="","",(COUNTIF($C$3:C905,C905)+100))</f>
        <v/>
      </c>
      <c r="E905" s="310" t="str">
        <f>IF(C905="","",INDEX('様式A-2'!$E$9:$E$4934,MATCH(C905,'様式A-2'!$B$9:$B$434,0)))</f>
        <v/>
      </c>
      <c r="F905" s="310"/>
      <c r="G905" s="241"/>
      <c r="H905" s="241"/>
      <c r="I905" s="241"/>
      <c r="J905" s="311"/>
      <c r="K905" s="241"/>
      <c r="L905" s="241"/>
      <c r="M905" s="241"/>
      <c r="N905" s="241"/>
      <c r="O905" s="241"/>
      <c r="P905" s="242"/>
    </row>
    <row r="906" spans="1:16" ht="20.100000000000001" customHeight="1" x14ac:dyDescent="0.15">
      <c r="A906" s="257">
        <f>IF(A905="",ROW()-2-COUNTBLANK($A$3:$A905),A905+1)</f>
        <v>904</v>
      </c>
      <c r="B906" s="258">
        <f>IF(A906="","",IF(B905="",ROW()-2-COUNTBLANK($B$3:$B905),B905+1))</f>
        <v>904</v>
      </c>
      <c r="C906" s="241"/>
      <c r="D906" s="241" t="str">
        <f>IF(C906="","",(COUNTIF($C$3:C906,C906)+100))</f>
        <v/>
      </c>
      <c r="E906" s="310" t="str">
        <f>IF(C906="","",INDEX('様式A-2'!$E$9:$E$4934,MATCH(C906,'様式A-2'!$B$9:$B$434,0)))</f>
        <v/>
      </c>
      <c r="F906" s="310"/>
      <c r="G906" s="241"/>
      <c r="H906" s="241"/>
      <c r="I906" s="241"/>
      <c r="J906" s="311"/>
      <c r="K906" s="241"/>
      <c r="L906" s="241"/>
      <c r="M906" s="241"/>
      <c r="N906" s="241"/>
      <c r="O906" s="241"/>
      <c r="P906" s="242"/>
    </row>
    <row r="907" spans="1:16" ht="20.100000000000001" customHeight="1" x14ac:dyDescent="0.15">
      <c r="A907" s="257">
        <f>IF(A906="",ROW()-2-COUNTBLANK($A$3:$A906),A906+1)</f>
        <v>905</v>
      </c>
      <c r="B907" s="258">
        <f>IF(A907="","",IF(B906="",ROW()-2-COUNTBLANK($B$3:$B906),B906+1))</f>
        <v>905</v>
      </c>
      <c r="C907" s="241"/>
      <c r="D907" s="241" t="str">
        <f>IF(C907="","",(COUNTIF($C$3:C907,C907)+100))</f>
        <v/>
      </c>
      <c r="E907" s="310" t="str">
        <f>IF(C907="","",INDEX('様式A-2'!$E$9:$E$4934,MATCH(C907,'様式A-2'!$B$9:$B$434,0)))</f>
        <v/>
      </c>
      <c r="F907" s="310"/>
      <c r="G907" s="241"/>
      <c r="H907" s="241"/>
      <c r="I907" s="241"/>
      <c r="J907" s="311"/>
      <c r="K907" s="241"/>
      <c r="L907" s="241"/>
      <c r="M907" s="241"/>
      <c r="N907" s="241"/>
      <c r="O907" s="241"/>
      <c r="P907" s="242"/>
    </row>
    <row r="908" spans="1:16" ht="20.100000000000001" customHeight="1" x14ac:dyDescent="0.15">
      <c r="A908" s="257">
        <f>IF(A907="",ROW()-2-COUNTBLANK($A$3:$A907),A907+1)</f>
        <v>906</v>
      </c>
      <c r="B908" s="258">
        <f>IF(A908="","",IF(B907="",ROW()-2-COUNTBLANK($B$3:$B907),B907+1))</f>
        <v>906</v>
      </c>
      <c r="C908" s="241"/>
      <c r="D908" s="241" t="str">
        <f>IF(C908="","",(COUNTIF($C$3:C908,C908)+100))</f>
        <v/>
      </c>
      <c r="E908" s="310" t="str">
        <f>IF(C908="","",INDEX('様式A-2'!$E$9:$E$4934,MATCH(C908,'様式A-2'!$B$9:$B$434,0)))</f>
        <v/>
      </c>
      <c r="F908" s="310"/>
      <c r="G908" s="241"/>
      <c r="H908" s="241"/>
      <c r="I908" s="241"/>
      <c r="J908" s="311"/>
      <c r="K908" s="241"/>
      <c r="L908" s="241"/>
      <c r="M908" s="241"/>
      <c r="N908" s="241"/>
      <c r="O908" s="241"/>
      <c r="P908" s="242"/>
    </row>
    <row r="909" spans="1:16" ht="20.100000000000001" customHeight="1" x14ac:dyDescent="0.15">
      <c r="A909" s="257">
        <f>IF(A908="",ROW()-2-COUNTBLANK($A$3:$A908),A908+1)</f>
        <v>907</v>
      </c>
      <c r="B909" s="258">
        <f>IF(A909="","",IF(B908="",ROW()-2-COUNTBLANK($B$3:$B908),B908+1))</f>
        <v>907</v>
      </c>
      <c r="C909" s="241"/>
      <c r="D909" s="241" t="str">
        <f>IF(C909="","",(COUNTIF($C$3:C909,C909)+100))</f>
        <v/>
      </c>
      <c r="E909" s="310" t="str">
        <f>IF(C909="","",INDEX('様式A-2'!$E$9:$E$4934,MATCH(C909,'様式A-2'!$B$9:$B$434,0)))</f>
        <v/>
      </c>
      <c r="F909" s="310"/>
      <c r="G909" s="241"/>
      <c r="H909" s="241"/>
      <c r="I909" s="241"/>
      <c r="J909" s="311"/>
      <c r="K909" s="241"/>
      <c r="L909" s="241"/>
      <c r="M909" s="241"/>
      <c r="N909" s="241"/>
      <c r="O909" s="241"/>
      <c r="P909" s="242"/>
    </row>
    <row r="910" spans="1:16" ht="20.100000000000001" customHeight="1" x14ac:dyDescent="0.15">
      <c r="A910" s="257">
        <f>IF(A909="",ROW()-2-COUNTBLANK($A$3:$A909),A909+1)</f>
        <v>908</v>
      </c>
      <c r="B910" s="258">
        <f>IF(A910="","",IF(B909="",ROW()-2-COUNTBLANK($B$3:$B909),B909+1))</f>
        <v>908</v>
      </c>
      <c r="C910" s="241"/>
      <c r="D910" s="241" t="str">
        <f>IF(C910="","",(COUNTIF($C$3:C910,C910)+100))</f>
        <v/>
      </c>
      <c r="E910" s="310" t="str">
        <f>IF(C910="","",INDEX('様式A-2'!$E$9:$E$4934,MATCH(C910,'様式A-2'!$B$9:$B$434,0)))</f>
        <v/>
      </c>
      <c r="F910" s="310"/>
      <c r="G910" s="241"/>
      <c r="H910" s="241"/>
      <c r="I910" s="241"/>
      <c r="J910" s="311"/>
      <c r="K910" s="241"/>
      <c r="L910" s="241"/>
      <c r="M910" s="241"/>
      <c r="N910" s="241"/>
      <c r="O910" s="241"/>
      <c r="P910" s="242"/>
    </row>
    <row r="911" spans="1:16" ht="20.100000000000001" customHeight="1" x14ac:dyDescent="0.15">
      <c r="A911" s="257">
        <f>IF(A910="",ROW()-2-COUNTBLANK($A$3:$A910),A910+1)</f>
        <v>909</v>
      </c>
      <c r="B911" s="258">
        <f>IF(A911="","",IF(B910="",ROW()-2-COUNTBLANK($B$3:$B910),B910+1))</f>
        <v>909</v>
      </c>
      <c r="C911" s="241"/>
      <c r="D911" s="241" t="str">
        <f>IF(C911="","",(COUNTIF($C$3:C911,C911)+100))</f>
        <v/>
      </c>
      <c r="E911" s="310" t="str">
        <f>IF(C911="","",INDEX('様式A-2'!$E$9:$E$4934,MATCH(C911,'様式A-2'!$B$9:$B$434,0)))</f>
        <v/>
      </c>
      <c r="F911" s="310"/>
      <c r="G911" s="241"/>
      <c r="H911" s="241"/>
      <c r="I911" s="241"/>
      <c r="J911" s="311"/>
      <c r="K911" s="241"/>
      <c r="L911" s="241"/>
      <c r="M911" s="241"/>
      <c r="N911" s="241"/>
      <c r="O911" s="241"/>
      <c r="P911" s="242"/>
    </row>
    <row r="912" spans="1:16" ht="20.100000000000001" customHeight="1" x14ac:dyDescent="0.15">
      <c r="A912" s="257">
        <f>IF(A911="",ROW()-2-COUNTBLANK($A$3:$A911),A911+1)</f>
        <v>910</v>
      </c>
      <c r="B912" s="258">
        <f>IF(A912="","",IF(B911="",ROW()-2-COUNTBLANK($B$3:$B911),B911+1))</f>
        <v>910</v>
      </c>
      <c r="C912" s="241"/>
      <c r="D912" s="241" t="str">
        <f>IF(C912="","",(COUNTIF($C$3:C912,C912)+100))</f>
        <v/>
      </c>
      <c r="E912" s="310" t="str">
        <f>IF(C912="","",INDEX('様式A-2'!$E$9:$E$4934,MATCH(C912,'様式A-2'!$B$9:$B$434,0)))</f>
        <v/>
      </c>
      <c r="F912" s="310"/>
      <c r="G912" s="241"/>
      <c r="H912" s="241"/>
      <c r="I912" s="241"/>
      <c r="J912" s="311"/>
      <c r="K912" s="241"/>
      <c r="L912" s="241"/>
      <c r="M912" s="241"/>
      <c r="N912" s="241"/>
      <c r="O912" s="241"/>
      <c r="P912" s="242"/>
    </row>
    <row r="913" spans="1:16" ht="20.100000000000001" customHeight="1" x14ac:dyDescent="0.15">
      <c r="A913" s="257">
        <f>IF(A912="",ROW()-2-COUNTBLANK($A$3:$A912),A912+1)</f>
        <v>911</v>
      </c>
      <c r="B913" s="258">
        <f>IF(A913="","",IF(B912="",ROW()-2-COUNTBLANK($B$3:$B912),B912+1))</f>
        <v>911</v>
      </c>
      <c r="C913" s="241"/>
      <c r="D913" s="241" t="str">
        <f>IF(C913="","",(COUNTIF($C$3:C913,C913)+100))</f>
        <v/>
      </c>
      <c r="E913" s="310" t="str">
        <f>IF(C913="","",INDEX('様式A-2'!$E$9:$E$4934,MATCH(C913,'様式A-2'!$B$9:$B$434,0)))</f>
        <v/>
      </c>
      <c r="F913" s="310"/>
      <c r="G913" s="241"/>
      <c r="H913" s="241"/>
      <c r="I913" s="241"/>
      <c r="J913" s="311"/>
      <c r="K913" s="241"/>
      <c r="L913" s="241"/>
      <c r="M913" s="241"/>
      <c r="N913" s="241"/>
      <c r="O913" s="241"/>
      <c r="P913" s="242"/>
    </row>
    <row r="914" spans="1:16" ht="20.100000000000001" customHeight="1" x14ac:dyDescent="0.15">
      <c r="A914" s="257">
        <f>IF(A913="",ROW()-2-COUNTBLANK($A$3:$A913),A913+1)</f>
        <v>912</v>
      </c>
      <c r="B914" s="258">
        <f>IF(A914="","",IF(B913="",ROW()-2-COUNTBLANK($B$3:$B913),B913+1))</f>
        <v>912</v>
      </c>
      <c r="C914" s="241"/>
      <c r="D914" s="241" t="str">
        <f>IF(C914="","",(COUNTIF($C$3:C914,C914)+100))</f>
        <v/>
      </c>
      <c r="E914" s="310" t="str">
        <f>IF(C914="","",INDEX('様式A-2'!$E$9:$E$4934,MATCH(C914,'様式A-2'!$B$9:$B$434,0)))</f>
        <v/>
      </c>
      <c r="F914" s="310"/>
      <c r="G914" s="241"/>
      <c r="H914" s="241"/>
      <c r="I914" s="241"/>
      <c r="J914" s="311"/>
      <c r="K914" s="241"/>
      <c r="L914" s="241"/>
      <c r="M914" s="241"/>
      <c r="N914" s="241"/>
      <c r="O914" s="241"/>
      <c r="P914" s="242"/>
    </row>
    <row r="915" spans="1:16" ht="20.100000000000001" customHeight="1" x14ac:dyDescent="0.15">
      <c r="A915" s="257">
        <f>IF(A914="",ROW()-2-COUNTBLANK($A$3:$A914),A914+1)</f>
        <v>913</v>
      </c>
      <c r="B915" s="258">
        <f>IF(A915="","",IF(B914="",ROW()-2-COUNTBLANK($B$3:$B914),B914+1))</f>
        <v>913</v>
      </c>
      <c r="C915" s="241"/>
      <c r="D915" s="241" t="str">
        <f>IF(C915="","",(COUNTIF($C$3:C915,C915)+100))</f>
        <v/>
      </c>
      <c r="E915" s="310" t="str">
        <f>IF(C915="","",INDEX('様式A-2'!$E$9:$E$4934,MATCH(C915,'様式A-2'!$B$9:$B$434,0)))</f>
        <v/>
      </c>
      <c r="F915" s="310"/>
      <c r="G915" s="241"/>
      <c r="H915" s="241"/>
      <c r="I915" s="241"/>
      <c r="J915" s="311"/>
      <c r="K915" s="241"/>
      <c r="L915" s="241"/>
      <c r="M915" s="241"/>
      <c r="N915" s="241"/>
      <c r="O915" s="241"/>
      <c r="P915" s="242"/>
    </row>
    <row r="916" spans="1:16" ht="20.100000000000001" customHeight="1" x14ac:dyDescent="0.15">
      <c r="A916" s="257">
        <f>IF(A915="",ROW()-2-COUNTBLANK($A$3:$A915),A915+1)</f>
        <v>914</v>
      </c>
      <c r="B916" s="258">
        <f>IF(A916="","",IF(B915="",ROW()-2-COUNTBLANK($B$3:$B915),B915+1))</f>
        <v>914</v>
      </c>
      <c r="C916" s="241"/>
      <c r="D916" s="241" t="str">
        <f>IF(C916="","",(COUNTIF($C$3:C916,C916)+100))</f>
        <v/>
      </c>
      <c r="E916" s="310" t="str">
        <f>IF(C916="","",INDEX('様式A-2'!$E$9:$E$4934,MATCH(C916,'様式A-2'!$B$9:$B$434,0)))</f>
        <v/>
      </c>
      <c r="F916" s="310"/>
      <c r="G916" s="241"/>
      <c r="H916" s="241"/>
      <c r="I916" s="241"/>
      <c r="J916" s="311"/>
      <c r="K916" s="241"/>
      <c r="L916" s="241"/>
      <c r="M916" s="241"/>
      <c r="N916" s="241"/>
      <c r="O916" s="241"/>
      <c r="P916" s="242"/>
    </row>
    <row r="917" spans="1:16" ht="20.100000000000001" customHeight="1" x14ac:dyDescent="0.15">
      <c r="A917" s="257">
        <f>IF(A916="",ROW()-2-COUNTBLANK($A$3:$A916),A916+1)</f>
        <v>915</v>
      </c>
      <c r="B917" s="258">
        <f>IF(A917="","",IF(B916="",ROW()-2-COUNTBLANK($B$3:$B916),B916+1))</f>
        <v>915</v>
      </c>
      <c r="C917" s="241"/>
      <c r="D917" s="241" t="str">
        <f>IF(C917="","",(COUNTIF($C$3:C917,C917)+100))</f>
        <v/>
      </c>
      <c r="E917" s="310" t="str">
        <f>IF(C917="","",INDEX('様式A-2'!$E$9:$E$4934,MATCH(C917,'様式A-2'!$B$9:$B$434,0)))</f>
        <v/>
      </c>
      <c r="F917" s="310"/>
      <c r="G917" s="241"/>
      <c r="H917" s="241"/>
      <c r="I917" s="241"/>
      <c r="J917" s="311"/>
      <c r="K917" s="241"/>
      <c r="L917" s="241"/>
      <c r="M917" s="241"/>
      <c r="N917" s="241"/>
      <c r="O917" s="241"/>
      <c r="P917" s="242"/>
    </row>
    <row r="918" spans="1:16" ht="20.100000000000001" customHeight="1" x14ac:dyDescent="0.15">
      <c r="A918" s="257">
        <f>IF(A917="",ROW()-2-COUNTBLANK($A$3:$A917),A917+1)</f>
        <v>916</v>
      </c>
      <c r="B918" s="258">
        <f>IF(A918="","",IF(B917="",ROW()-2-COUNTBLANK($B$3:$B917),B917+1))</f>
        <v>916</v>
      </c>
      <c r="C918" s="241"/>
      <c r="D918" s="241" t="str">
        <f>IF(C918="","",(COUNTIF($C$3:C918,C918)+100))</f>
        <v/>
      </c>
      <c r="E918" s="310" t="str">
        <f>IF(C918="","",INDEX('様式A-2'!$E$9:$E$4934,MATCH(C918,'様式A-2'!$B$9:$B$434,0)))</f>
        <v/>
      </c>
      <c r="F918" s="310"/>
      <c r="G918" s="241"/>
      <c r="H918" s="241"/>
      <c r="I918" s="241"/>
      <c r="J918" s="311"/>
      <c r="K918" s="241"/>
      <c r="L918" s="241"/>
      <c r="M918" s="241"/>
      <c r="N918" s="241"/>
      <c r="O918" s="241"/>
      <c r="P918" s="242"/>
    </row>
    <row r="919" spans="1:16" ht="20.100000000000001" customHeight="1" x14ac:dyDescent="0.15">
      <c r="A919" s="257">
        <f>IF(A918="",ROW()-2-COUNTBLANK($A$3:$A918),A918+1)</f>
        <v>917</v>
      </c>
      <c r="B919" s="258">
        <f>IF(A919="","",IF(B918="",ROW()-2-COUNTBLANK($B$3:$B918),B918+1))</f>
        <v>917</v>
      </c>
      <c r="C919" s="241"/>
      <c r="D919" s="241" t="str">
        <f>IF(C919="","",(COUNTIF($C$3:C919,C919)+100))</f>
        <v/>
      </c>
      <c r="E919" s="310" t="str">
        <f>IF(C919="","",INDEX('様式A-2'!$E$9:$E$4934,MATCH(C919,'様式A-2'!$B$9:$B$434,0)))</f>
        <v/>
      </c>
      <c r="F919" s="310"/>
      <c r="G919" s="241"/>
      <c r="H919" s="241"/>
      <c r="I919" s="241"/>
      <c r="J919" s="311"/>
      <c r="K919" s="241"/>
      <c r="L919" s="241"/>
      <c r="M919" s="241"/>
      <c r="N919" s="241"/>
      <c r="O919" s="241"/>
      <c r="P919" s="242"/>
    </row>
    <row r="920" spans="1:16" ht="20.100000000000001" customHeight="1" x14ac:dyDescent="0.15">
      <c r="A920" s="257">
        <f>IF(A919="",ROW()-2-COUNTBLANK($A$3:$A919),A919+1)</f>
        <v>918</v>
      </c>
      <c r="B920" s="258">
        <f>IF(A920="","",IF(B919="",ROW()-2-COUNTBLANK($B$3:$B919),B919+1))</f>
        <v>918</v>
      </c>
      <c r="C920" s="241"/>
      <c r="D920" s="241" t="str">
        <f>IF(C920="","",(COUNTIF($C$3:C920,C920)+100))</f>
        <v/>
      </c>
      <c r="E920" s="310" t="str">
        <f>IF(C920="","",INDEX('様式A-2'!$E$9:$E$4934,MATCH(C920,'様式A-2'!$B$9:$B$434,0)))</f>
        <v/>
      </c>
      <c r="F920" s="310"/>
      <c r="G920" s="241"/>
      <c r="H920" s="241"/>
      <c r="I920" s="241"/>
      <c r="J920" s="311"/>
      <c r="K920" s="241"/>
      <c r="L920" s="241"/>
      <c r="M920" s="241"/>
      <c r="N920" s="241"/>
      <c r="O920" s="241"/>
      <c r="P920" s="242"/>
    </row>
    <row r="921" spans="1:16" ht="20.100000000000001" customHeight="1" x14ac:dyDescent="0.15">
      <c r="A921" s="257">
        <f>IF(A920="",ROW()-2-COUNTBLANK($A$3:$A920),A920+1)</f>
        <v>919</v>
      </c>
      <c r="B921" s="258">
        <f>IF(A921="","",IF(B920="",ROW()-2-COUNTBLANK($B$3:$B920),B920+1))</f>
        <v>919</v>
      </c>
      <c r="C921" s="241"/>
      <c r="D921" s="241" t="str">
        <f>IF(C921="","",(COUNTIF($C$3:C921,C921)+100))</f>
        <v/>
      </c>
      <c r="E921" s="310" t="str">
        <f>IF(C921="","",INDEX('様式A-2'!$E$9:$E$4934,MATCH(C921,'様式A-2'!$B$9:$B$434,0)))</f>
        <v/>
      </c>
      <c r="F921" s="310"/>
      <c r="G921" s="241"/>
      <c r="H921" s="241"/>
      <c r="I921" s="241"/>
      <c r="J921" s="311"/>
      <c r="K921" s="241"/>
      <c r="L921" s="241"/>
      <c r="M921" s="241"/>
      <c r="N921" s="241"/>
      <c r="O921" s="241"/>
      <c r="P921" s="242"/>
    </row>
    <row r="922" spans="1:16" ht="20.100000000000001" customHeight="1" x14ac:dyDescent="0.15">
      <c r="A922" s="257">
        <f>IF(A921="",ROW()-2-COUNTBLANK($A$3:$A921),A921+1)</f>
        <v>920</v>
      </c>
      <c r="B922" s="258">
        <f>IF(A922="","",IF(B921="",ROW()-2-COUNTBLANK($B$3:$B921),B921+1))</f>
        <v>920</v>
      </c>
      <c r="C922" s="241"/>
      <c r="D922" s="241" t="str">
        <f>IF(C922="","",(COUNTIF($C$3:C922,C922)+100))</f>
        <v/>
      </c>
      <c r="E922" s="310" t="str">
        <f>IF(C922="","",INDEX('様式A-2'!$E$9:$E$4934,MATCH(C922,'様式A-2'!$B$9:$B$434,0)))</f>
        <v/>
      </c>
      <c r="F922" s="310"/>
      <c r="G922" s="241"/>
      <c r="H922" s="241"/>
      <c r="I922" s="241"/>
      <c r="J922" s="311"/>
      <c r="K922" s="241"/>
      <c r="L922" s="241"/>
      <c r="M922" s="241"/>
      <c r="N922" s="241"/>
      <c r="O922" s="241"/>
      <c r="P922" s="242"/>
    </row>
    <row r="923" spans="1:16" ht="20.100000000000001" customHeight="1" x14ac:dyDescent="0.15">
      <c r="A923" s="257">
        <f>IF(A922="",ROW()-2-COUNTBLANK($A$3:$A922),A922+1)</f>
        <v>921</v>
      </c>
      <c r="B923" s="258">
        <f>IF(A923="","",IF(B922="",ROW()-2-COUNTBLANK($B$3:$B922),B922+1))</f>
        <v>921</v>
      </c>
      <c r="C923" s="241"/>
      <c r="D923" s="241" t="str">
        <f>IF(C923="","",(COUNTIF($C$3:C923,C923)+100))</f>
        <v/>
      </c>
      <c r="E923" s="310" t="str">
        <f>IF(C923="","",INDEX('様式A-2'!$E$9:$E$4934,MATCH(C923,'様式A-2'!$B$9:$B$434,0)))</f>
        <v/>
      </c>
      <c r="F923" s="310"/>
      <c r="G923" s="241"/>
      <c r="H923" s="241"/>
      <c r="I923" s="241"/>
      <c r="J923" s="311"/>
      <c r="K923" s="241"/>
      <c r="L923" s="241"/>
      <c r="M923" s="241"/>
      <c r="N923" s="241"/>
      <c r="O923" s="241"/>
      <c r="P923" s="242"/>
    </row>
    <row r="924" spans="1:16" ht="20.100000000000001" customHeight="1" x14ac:dyDescent="0.15">
      <c r="A924" s="257">
        <f>IF(A923="",ROW()-2-COUNTBLANK($A$3:$A923),A923+1)</f>
        <v>922</v>
      </c>
      <c r="B924" s="258">
        <f>IF(A924="","",IF(B923="",ROW()-2-COUNTBLANK($B$3:$B923),B923+1))</f>
        <v>922</v>
      </c>
      <c r="C924" s="241"/>
      <c r="D924" s="241" t="str">
        <f>IF(C924="","",(COUNTIF($C$3:C924,C924)+100))</f>
        <v/>
      </c>
      <c r="E924" s="310" t="str">
        <f>IF(C924="","",INDEX('様式A-2'!$E$9:$E$4934,MATCH(C924,'様式A-2'!$B$9:$B$434,0)))</f>
        <v/>
      </c>
      <c r="F924" s="310"/>
      <c r="G924" s="241"/>
      <c r="H924" s="241"/>
      <c r="I924" s="241"/>
      <c r="J924" s="311"/>
      <c r="K924" s="241"/>
      <c r="L924" s="241"/>
      <c r="M924" s="241"/>
      <c r="N924" s="241"/>
      <c r="O924" s="241"/>
      <c r="P924" s="242"/>
    </row>
    <row r="925" spans="1:16" ht="20.100000000000001" customHeight="1" x14ac:dyDescent="0.15">
      <c r="A925" s="257">
        <f>IF(A924="",ROW()-2-COUNTBLANK($A$3:$A924),A924+1)</f>
        <v>923</v>
      </c>
      <c r="B925" s="258">
        <f>IF(A925="","",IF(B924="",ROW()-2-COUNTBLANK($B$3:$B924),B924+1))</f>
        <v>923</v>
      </c>
      <c r="C925" s="241"/>
      <c r="D925" s="241" t="str">
        <f>IF(C925="","",(COUNTIF($C$3:C925,C925)+100))</f>
        <v/>
      </c>
      <c r="E925" s="310" t="str">
        <f>IF(C925="","",INDEX('様式A-2'!$E$9:$E$4934,MATCH(C925,'様式A-2'!$B$9:$B$434,0)))</f>
        <v/>
      </c>
      <c r="F925" s="310"/>
      <c r="G925" s="241"/>
      <c r="H925" s="241"/>
      <c r="I925" s="241"/>
      <c r="J925" s="311"/>
      <c r="K925" s="241"/>
      <c r="L925" s="241"/>
      <c r="M925" s="241"/>
      <c r="N925" s="241"/>
      <c r="O925" s="241"/>
      <c r="P925" s="242"/>
    </row>
    <row r="926" spans="1:16" ht="20.100000000000001" customHeight="1" x14ac:dyDescent="0.15">
      <c r="A926" s="257">
        <f>IF(A925="",ROW()-2-COUNTBLANK($A$3:$A925),A925+1)</f>
        <v>924</v>
      </c>
      <c r="B926" s="258">
        <f>IF(A926="","",IF(B925="",ROW()-2-COUNTBLANK($B$3:$B925),B925+1))</f>
        <v>924</v>
      </c>
      <c r="C926" s="241"/>
      <c r="D926" s="241" t="str">
        <f>IF(C926="","",(COUNTIF($C$3:C926,C926)+100))</f>
        <v/>
      </c>
      <c r="E926" s="310" t="str">
        <f>IF(C926="","",INDEX('様式A-2'!$E$9:$E$4934,MATCH(C926,'様式A-2'!$B$9:$B$434,0)))</f>
        <v/>
      </c>
      <c r="F926" s="310"/>
      <c r="G926" s="241"/>
      <c r="H926" s="241"/>
      <c r="I926" s="241"/>
      <c r="J926" s="311"/>
      <c r="K926" s="241"/>
      <c r="L926" s="241"/>
      <c r="M926" s="241"/>
      <c r="N926" s="241"/>
      <c r="O926" s="241"/>
      <c r="P926" s="242"/>
    </row>
    <row r="927" spans="1:16" ht="20.100000000000001" customHeight="1" x14ac:dyDescent="0.15">
      <c r="A927" s="257">
        <f>IF(A926="",ROW()-2-COUNTBLANK($A$3:$A926),A926+1)</f>
        <v>925</v>
      </c>
      <c r="B927" s="258">
        <f>IF(A927="","",IF(B926="",ROW()-2-COUNTBLANK($B$3:$B926),B926+1))</f>
        <v>925</v>
      </c>
      <c r="C927" s="241"/>
      <c r="D927" s="241" t="str">
        <f>IF(C927="","",(COUNTIF($C$3:C927,C927)+100))</f>
        <v/>
      </c>
      <c r="E927" s="310" t="str">
        <f>IF(C927="","",INDEX('様式A-2'!$E$9:$E$4934,MATCH(C927,'様式A-2'!$B$9:$B$434,0)))</f>
        <v/>
      </c>
      <c r="F927" s="310"/>
      <c r="G927" s="241"/>
      <c r="H927" s="241"/>
      <c r="I927" s="241"/>
      <c r="J927" s="311"/>
      <c r="K927" s="241"/>
      <c r="L927" s="241"/>
      <c r="M927" s="241"/>
      <c r="N927" s="241"/>
      <c r="O927" s="241"/>
      <c r="P927" s="242"/>
    </row>
    <row r="928" spans="1:16" ht="20.100000000000001" customHeight="1" x14ac:dyDescent="0.15">
      <c r="A928" s="257">
        <f>IF(A927="",ROW()-2-COUNTBLANK($A$3:$A927),A927+1)</f>
        <v>926</v>
      </c>
      <c r="B928" s="258">
        <f>IF(A928="","",IF(B927="",ROW()-2-COUNTBLANK($B$3:$B927),B927+1))</f>
        <v>926</v>
      </c>
      <c r="C928" s="241"/>
      <c r="D928" s="241" t="str">
        <f>IF(C928="","",(COUNTIF($C$3:C928,C928)+100))</f>
        <v/>
      </c>
      <c r="E928" s="310" t="str">
        <f>IF(C928="","",INDEX('様式A-2'!$E$9:$E$4934,MATCH(C928,'様式A-2'!$B$9:$B$434,0)))</f>
        <v/>
      </c>
      <c r="F928" s="310"/>
      <c r="G928" s="241"/>
      <c r="H928" s="241"/>
      <c r="I928" s="241"/>
      <c r="J928" s="311"/>
      <c r="K928" s="241"/>
      <c r="L928" s="241"/>
      <c r="M928" s="241"/>
      <c r="N928" s="241"/>
      <c r="O928" s="241"/>
      <c r="P928" s="242"/>
    </row>
    <row r="929" spans="1:16" ht="20.100000000000001" customHeight="1" x14ac:dyDescent="0.15">
      <c r="A929" s="257">
        <f>IF(A928="",ROW()-2-COUNTBLANK($A$3:$A928),A928+1)</f>
        <v>927</v>
      </c>
      <c r="B929" s="258">
        <f>IF(A929="","",IF(B928="",ROW()-2-COUNTBLANK($B$3:$B928),B928+1))</f>
        <v>927</v>
      </c>
      <c r="C929" s="241"/>
      <c r="D929" s="241" t="str">
        <f>IF(C929="","",(COUNTIF($C$3:C929,C929)+100))</f>
        <v/>
      </c>
      <c r="E929" s="310" t="str">
        <f>IF(C929="","",INDEX('様式A-2'!$E$9:$E$4934,MATCH(C929,'様式A-2'!$B$9:$B$434,0)))</f>
        <v/>
      </c>
      <c r="F929" s="310"/>
      <c r="G929" s="241"/>
      <c r="H929" s="241"/>
      <c r="I929" s="241"/>
      <c r="J929" s="311"/>
      <c r="K929" s="241"/>
      <c r="L929" s="241"/>
      <c r="M929" s="241"/>
      <c r="N929" s="241"/>
      <c r="O929" s="241"/>
      <c r="P929" s="242"/>
    </row>
    <row r="930" spans="1:16" ht="20.100000000000001" customHeight="1" x14ac:dyDescent="0.15">
      <c r="A930" s="257">
        <f>IF(A929="",ROW()-2-COUNTBLANK($A$3:$A929),A929+1)</f>
        <v>928</v>
      </c>
      <c r="B930" s="258">
        <f>IF(A930="","",IF(B929="",ROW()-2-COUNTBLANK($B$3:$B929),B929+1))</f>
        <v>928</v>
      </c>
      <c r="C930" s="241"/>
      <c r="D930" s="241" t="str">
        <f>IF(C930="","",(COUNTIF($C$3:C930,C930)+100))</f>
        <v/>
      </c>
      <c r="E930" s="310" t="str">
        <f>IF(C930="","",INDEX('様式A-2'!$E$9:$E$4934,MATCH(C930,'様式A-2'!$B$9:$B$434,0)))</f>
        <v/>
      </c>
      <c r="F930" s="310"/>
      <c r="G930" s="241"/>
      <c r="H930" s="241"/>
      <c r="I930" s="241"/>
      <c r="J930" s="311"/>
      <c r="K930" s="241"/>
      <c r="L930" s="241"/>
      <c r="M930" s="241"/>
      <c r="N930" s="241"/>
      <c r="O930" s="241"/>
      <c r="P930" s="242"/>
    </row>
    <row r="931" spans="1:16" ht="20.100000000000001" customHeight="1" x14ac:dyDescent="0.15">
      <c r="A931" s="257">
        <f>IF(A930="",ROW()-2-COUNTBLANK($A$3:$A930),A930+1)</f>
        <v>929</v>
      </c>
      <c r="B931" s="258">
        <f>IF(A931="","",IF(B930="",ROW()-2-COUNTBLANK($B$3:$B930),B930+1))</f>
        <v>929</v>
      </c>
      <c r="C931" s="241"/>
      <c r="D931" s="241" t="str">
        <f>IF(C931="","",(COUNTIF($C$3:C931,C931)+100))</f>
        <v/>
      </c>
      <c r="E931" s="310" t="str">
        <f>IF(C931="","",INDEX('様式A-2'!$E$9:$E$4934,MATCH(C931,'様式A-2'!$B$9:$B$434,0)))</f>
        <v/>
      </c>
      <c r="F931" s="310"/>
      <c r="G931" s="241"/>
      <c r="H931" s="241"/>
      <c r="I931" s="241"/>
      <c r="J931" s="311"/>
      <c r="K931" s="241"/>
      <c r="L931" s="241"/>
      <c r="M931" s="241"/>
      <c r="N931" s="241"/>
      <c r="O931" s="241"/>
      <c r="P931" s="242"/>
    </row>
    <row r="932" spans="1:16" ht="20.100000000000001" customHeight="1" x14ac:dyDescent="0.15">
      <c r="A932" s="257">
        <f>IF(A931="",ROW()-2-COUNTBLANK($A$3:$A931),A931+1)</f>
        <v>930</v>
      </c>
      <c r="B932" s="258">
        <f>IF(A932="","",IF(B931="",ROW()-2-COUNTBLANK($B$3:$B931),B931+1))</f>
        <v>930</v>
      </c>
      <c r="C932" s="241"/>
      <c r="D932" s="241" t="str">
        <f>IF(C932="","",(COUNTIF($C$3:C932,C932)+100))</f>
        <v/>
      </c>
      <c r="E932" s="310" t="str">
        <f>IF(C932="","",INDEX('様式A-2'!$E$9:$E$4934,MATCH(C932,'様式A-2'!$B$9:$B$434,0)))</f>
        <v/>
      </c>
      <c r="F932" s="310"/>
      <c r="G932" s="241"/>
      <c r="H932" s="241"/>
      <c r="I932" s="241"/>
      <c r="J932" s="311"/>
      <c r="K932" s="241"/>
      <c r="L932" s="241"/>
      <c r="M932" s="241"/>
      <c r="N932" s="241"/>
      <c r="O932" s="241"/>
      <c r="P932" s="242"/>
    </row>
    <row r="933" spans="1:16" ht="20.100000000000001" customHeight="1" x14ac:dyDescent="0.15">
      <c r="A933" s="257">
        <f>IF(A932="",ROW()-2-COUNTBLANK($A$3:$A932),A932+1)</f>
        <v>931</v>
      </c>
      <c r="B933" s="258">
        <f>IF(A933="","",IF(B932="",ROW()-2-COUNTBLANK($B$3:$B932),B932+1))</f>
        <v>931</v>
      </c>
      <c r="C933" s="241"/>
      <c r="D933" s="241" t="str">
        <f>IF(C933="","",(COUNTIF($C$3:C933,C933)+100))</f>
        <v/>
      </c>
      <c r="E933" s="310" t="str">
        <f>IF(C933="","",INDEX('様式A-2'!$E$9:$E$4934,MATCH(C933,'様式A-2'!$B$9:$B$434,0)))</f>
        <v/>
      </c>
      <c r="F933" s="310"/>
      <c r="G933" s="241"/>
      <c r="H933" s="241"/>
      <c r="I933" s="241"/>
      <c r="J933" s="311"/>
      <c r="K933" s="241"/>
      <c r="L933" s="241"/>
      <c r="M933" s="241"/>
      <c r="N933" s="241"/>
      <c r="O933" s="241"/>
      <c r="P933" s="242"/>
    </row>
    <row r="934" spans="1:16" ht="20.100000000000001" customHeight="1" x14ac:dyDescent="0.15">
      <c r="A934" s="257">
        <f>IF(A933="",ROW()-2-COUNTBLANK($A$3:$A933),A933+1)</f>
        <v>932</v>
      </c>
      <c r="B934" s="258">
        <f>IF(A934="","",IF(B933="",ROW()-2-COUNTBLANK($B$3:$B933),B933+1))</f>
        <v>932</v>
      </c>
      <c r="C934" s="241"/>
      <c r="D934" s="241" t="str">
        <f>IF(C934="","",(COUNTIF($C$3:C934,C934)+100))</f>
        <v/>
      </c>
      <c r="E934" s="310" t="str">
        <f>IF(C934="","",INDEX('様式A-2'!$E$9:$E$4934,MATCH(C934,'様式A-2'!$B$9:$B$434,0)))</f>
        <v/>
      </c>
      <c r="F934" s="310"/>
      <c r="G934" s="241"/>
      <c r="H934" s="241"/>
      <c r="I934" s="241"/>
      <c r="J934" s="311"/>
      <c r="K934" s="241"/>
      <c r="L934" s="241"/>
      <c r="M934" s="241"/>
      <c r="N934" s="241"/>
      <c r="O934" s="241"/>
      <c r="P934" s="242"/>
    </row>
    <row r="935" spans="1:16" ht="20.100000000000001" customHeight="1" x14ac:dyDescent="0.15">
      <c r="A935" s="257">
        <f>IF(A934="",ROW()-2-COUNTBLANK($A$3:$A934),A934+1)</f>
        <v>933</v>
      </c>
      <c r="B935" s="258">
        <f>IF(A935="","",IF(B934="",ROW()-2-COUNTBLANK($B$3:$B934),B934+1))</f>
        <v>933</v>
      </c>
      <c r="C935" s="241"/>
      <c r="D935" s="241" t="str">
        <f>IF(C935="","",(COUNTIF($C$3:C935,C935)+100))</f>
        <v/>
      </c>
      <c r="E935" s="310" t="str">
        <f>IF(C935="","",INDEX('様式A-2'!$E$9:$E$4934,MATCH(C935,'様式A-2'!$B$9:$B$434,0)))</f>
        <v/>
      </c>
      <c r="F935" s="310"/>
      <c r="G935" s="241"/>
      <c r="H935" s="241"/>
      <c r="I935" s="241"/>
      <c r="J935" s="311"/>
      <c r="K935" s="241"/>
      <c r="L935" s="241"/>
      <c r="M935" s="241"/>
      <c r="N935" s="241"/>
      <c r="O935" s="241"/>
      <c r="P935" s="242"/>
    </row>
    <row r="936" spans="1:16" ht="20.100000000000001" customHeight="1" x14ac:dyDescent="0.15">
      <c r="A936" s="257">
        <f>IF(A935="",ROW()-2-COUNTBLANK($A$3:$A935),A935+1)</f>
        <v>934</v>
      </c>
      <c r="B936" s="258">
        <f>IF(A936="","",IF(B935="",ROW()-2-COUNTBLANK($B$3:$B935),B935+1))</f>
        <v>934</v>
      </c>
      <c r="C936" s="241"/>
      <c r="D936" s="241" t="str">
        <f>IF(C936="","",(COUNTIF($C$3:C936,C936)+100))</f>
        <v/>
      </c>
      <c r="E936" s="310" t="str">
        <f>IF(C936="","",INDEX('様式A-2'!$E$9:$E$4934,MATCH(C936,'様式A-2'!$B$9:$B$434,0)))</f>
        <v/>
      </c>
      <c r="F936" s="310"/>
      <c r="G936" s="241"/>
      <c r="H936" s="241"/>
      <c r="I936" s="241"/>
      <c r="J936" s="311"/>
      <c r="K936" s="241"/>
      <c r="L936" s="241"/>
      <c r="M936" s="241"/>
      <c r="N936" s="241"/>
      <c r="O936" s="241"/>
      <c r="P936" s="242"/>
    </row>
    <row r="937" spans="1:16" ht="20.100000000000001" customHeight="1" x14ac:dyDescent="0.15">
      <c r="A937" s="257">
        <f>IF(A936="",ROW()-2-COUNTBLANK($A$3:$A936),A936+1)</f>
        <v>935</v>
      </c>
      <c r="B937" s="258">
        <f>IF(A937="","",IF(B936="",ROW()-2-COUNTBLANK($B$3:$B936),B936+1))</f>
        <v>935</v>
      </c>
      <c r="C937" s="241"/>
      <c r="D937" s="241" t="str">
        <f>IF(C937="","",(COUNTIF($C$3:C937,C937)+100))</f>
        <v/>
      </c>
      <c r="E937" s="310" t="str">
        <f>IF(C937="","",INDEX('様式A-2'!$E$9:$E$4934,MATCH(C937,'様式A-2'!$B$9:$B$434,0)))</f>
        <v/>
      </c>
      <c r="F937" s="310"/>
      <c r="G937" s="241"/>
      <c r="H937" s="241"/>
      <c r="I937" s="241"/>
      <c r="J937" s="311"/>
      <c r="K937" s="241"/>
      <c r="L937" s="241"/>
      <c r="M937" s="241"/>
      <c r="N937" s="241"/>
      <c r="O937" s="241"/>
      <c r="P937" s="242"/>
    </row>
    <row r="938" spans="1:16" ht="20.100000000000001" customHeight="1" x14ac:dyDescent="0.15">
      <c r="A938" s="257">
        <f>IF(A937="",ROW()-2-COUNTBLANK($A$3:$A937),A937+1)</f>
        <v>936</v>
      </c>
      <c r="B938" s="258">
        <f>IF(A938="","",IF(B937="",ROW()-2-COUNTBLANK($B$3:$B937),B937+1))</f>
        <v>936</v>
      </c>
      <c r="C938" s="241"/>
      <c r="D938" s="241" t="str">
        <f>IF(C938="","",(COUNTIF($C$3:C938,C938)+100))</f>
        <v/>
      </c>
      <c r="E938" s="310" t="str">
        <f>IF(C938="","",INDEX('様式A-2'!$E$9:$E$4934,MATCH(C938,'様式A-2'!$B$9:$B$434,0)))</f>
        <v/>
      </c>
      <c r="F938" s="310"/>
      <c r="G938" s="241"/>
      <c r="H938" s="241"/>
      <c r="I938" s="241"/>
      <c r="J938" s="311"/>
      <c r="K938" s="241"/>
      <c r="L938" s="241"/>
      <c r="M938" s="241"/>
      <c r="N938" s="241"/>
      <c r="O938" s="241"/>
      <c r="P938" s="242"/>
    </row>
    <row r="939" spans="1:16" ht="20.100000000000001" customHeight="1" x14ac:dyDescent="0.15">
      <c r="A939" s="257">
        <f>IF(A938="",ROW()-2-COUNTBLANK($A$3:$A938),A938+1)</f>
        <v>937</v>
      </c>
      <c r="B939" s="258">
        <f>IF(A939="","",IF(B938="",ROW()-2-COUNTBLANK($B$3:$B938),B938+1))</f>
        <v>937</v>
      </c>
      <c r="C939" s="241"/>
      <c r="D939" s="241" t="str">
        <f>IF(C939="","",(COUNTIF($C$3:C939,C939)+100))</f>
        <v/>
      </c>
      <c r="E939" s="310" t="str">
        <f>IF(C939="","",INDEX('様式A-2'!$E$9:$E$4934,MATCH(C939,'様式A-2'!$B$9:$B$434,0)))</f>
        <v/>
      </c>
      <c r="F939" s="310"/>
      <c r="G939" s="241"/>
      <c r="H939" s="241"/>
      <c r="I939" s="241"/>
      <c r="J939" s="311"/>
      <c r="K939" s="241"/>
      <c r="L939" s="241"/>
      <c r="M939" s="241"/>
      <c r="N939" s="241"/>
      <c r="O939" s="241"/>
      <c r="P939" s="242"/>
    </row>
    <row r="940" spans="1:16" ht="20.100000000000001" customHeight="1" x14ac:dyDescent="0.15">
      <c r="A940" s="257">
        <f>IF(A939="",ROW()-2-COUNTBLANK($A$3:$A939),A939+1)</f>
        <v>938</v>
      </c>
      <c r="B940" s="258">
        <f>IF(A940="","",IF(B939="",ROW()-2-COUNTBLANK($B$3:$B939),B939+1))</f>
        <v>938</v>
      </c>
      <c r="C940" s="241"/>
      <c r="D940" s="241" t="str">
        <f>IF(C940="","",(COUNTIF($C$3:C940,C940)+100))</f>
        <v/>
      </c>
      <c r="E940" s="310" t="str">
        <f>IF(C940="","",INDEX('様式A-2'!$E$9:$E$4934,MATCH(C940,'様式A-2'!$B$9:$B$434,0)))</f>
        <v/>
      </c>
      <c r="F940" s="310"/>
      <c r="G940" s="241"/>
      <c r="H940" s="241"/>
      <c r="I940" s="241"/>
      <c r="J940" s="311"/>
      <c r="K940" s="241"/>
      <c r="L940" s="241"/>
      <c r="M940" s="241"/>
      <c r="N940" s="241"/>
      <c r="O940" s="241"/>
      <c r="P940" s="242"/>
    </row>
    <row r="941" spans="1:16" ht="20.100000000000001" customHeight="1" x14ac:dyDescent="0.15">
      <c r="A941" s="257">
        <f>IF(A940="",ROW()-2-COUNTBLANK($A$3:$A940),A940+1)</f>
        <v>939</v>
      </c>
      <c r="B941" s="258">
        <f>IF(A941="","",IF(B940="",ROW()-2-COUNTBLANK($B$3:$B940),B940+1))</f>
        <v>939</v>
      </c>
      <c r="C941" s="241"/>
      <c r="D941" s="241" t="str">
        <f>IF(C941="","",(COUNTIF($C$3:C941,C941)+100))</f>
        <v/>
      </c>
      <c r="E941" s="310" t="str">
        <f>IF(C941="","",INDEX('様式A-2'!$E$9:$E$4934,MATCH(C941,'様式A-2'!$B$9:$B$434,0)))</f>
        <v/>
      </c>
      <c r="F941" s="310"/>
      <c r="G941" s="241"/>
      <c r="H941" s="241"/>
      <c r="I941" s="241"/>
      <c r="J941" s="311"/>
      <c r="K941" s="241"/>
      <c r="L941" s="241"/>
      <c r="M941" s="241"/>
      <c r="N941" s="241"/>
      <c r="O941" s="241"/>
      <c r="P941" s="242"/>
    </row>
    <row r="942" spans="1:16" ht="20.100000000000001" customHeight="1" x14ac:dyDescent="0.15">
      <c r="A942" s="257">
        <f>IF(A941="",ROW()-2-COUNTBLANK($A$3:$A941),A941+1)</f>
        <v>940</v>
      </c>
      <c r="B942" s="258">
        <f>IF(A942="","",IF(B941="",ROW()-2-COUNTBLANK($B$3:$B941),B941+1))</f>
        <v>940</v>
      </c>
      <c r="C942" s="241"/>
      <c r="D942" s="241" t="str">
        <f>IF(C942="","",(COUNTIF($C$3:C942,C942)+100))</f>
        <v/>
      </c>
      <c r="E942" s="310" t="str">
        <f>IF(C942="","",INDEX('様式A-2'!$E$9:$E$4934,MATCH(C942,'様式A-2'!$B$9:$B$434,0)))</f>
        <v/>
      </c>
      <c r="F942" s="310"/>
      <c r="G942" s="241"/>
      <c r="H942" s="241"/>
      <c r="I942" s="241"/>
      <c r="J942" s="311"/>
      <c r="K942" s="241"/>
      <c r="L942" s="241"/>
      <c r="M942" s="241"/>
      <c r="N942" s="241"/>
      <c r="O942" s="241"/>
      <c r="P942" s="242"/>
    </row>
    <row r="943" spans="1:16" ht="20.100000000000001" customHeight="1" x14ac:dyDescent="0.15">
      <c r="A943" s="257">
        <f>IF(A942="",ROW()-2-COUNTBLANK($A$3:$A942),A942+1)</f>
        <v>941</v>
      </c>
      <c r="B943" s="258">
        <f>IF(A943="","",IF(B942="",ROW()-2-COUNTBLANK($B$3:$B942),B942+1))</f>
        <v>941</v>
      </c>
      <c r="C943" s="241"/>
      <c r="D943" s="241" t="str">
        <f>IF(C943="","",(COUNTIF($C$3:C943,C943)+100))</f>
        <v/>
      </c>
      <c r="E943" s="310" t="str">
        <f>IF(C943="","",INDEX('様式A-2'!$E$9:$E$4934,MATCH(C943,'様式A-2'!$B$9:$B$434,0)))</f>
        <v/>
      </c>
      <c r="F943" s="310"/>
      <c r="G943" s="241"/>
      <c r="H943" s="241"/>
      <c r="I943" s="241"/>
      <c r="J943" s="311"/>
      <c r="K943" s="241"/>
      <c r="L943" s="241"/>
      <c r="M943" s="241"/>
      <c r="N943" s="241"/>
      <c r="O943" s="241"/>
      <c r="P943" s="242"/>
    </row>
    <row r="944" spans="1:16" ht="20.100000000000001" customHeight="1" x14ac:dyDescent="0.15">
      <c r="A944" s="257">
        <f>IF(A943="",ROW()-2-COUNTBLANK($A$3:$A943),A943+1)</f>
        <v>942</v>
      </c>
      <c r="B944" s="258">
        <f>IF(A944="","",IF(B943="",ROW()-2-COUNTBLANK($B$3:$B943),B943+1))</f>
        <v>942</v>
      </c>
      <c r="C944" s="241"/>
      <c r="D944" s="241" t="str">
        <f>IF(C944="","",(COUNTIF($C$3:C944,C944)+100))</f>
        <v/>
      </c>
      <c r="E944" s="310" t="str">
        <f>IF(C944="","",INDEX('様式A-2'!$E$9:$E$4934,MATCH(C944,'様式A-2'!$B$9:$B$434,0)))</f>
        <v/>
      </c>
      <c r="F944" s="310"/>
      <c r="G944" s="241"/>
      <c r="H944" s="241"/>
      <c r="I944" s="241"/>
      <c r="J944" s="311"/>
      <c r="K944" s="241"/>
      <c r="L944" s="241"/>
      <c r="M944" s="241"/>
      <c r="N944" s="241"/>
      <c r="O944" s="241"/>
      <c r="P944" s="242"/>
    </row>
    <row r="945" spans="1:16" ht="20.100000000000001" customHeight="1" x14ac:dyDescent="0.15">
      <c r="A945" s="257">
        <f>IF(A944="",ROW()-2-COUNTBLANK($A$3:$A944),A944+1)</f>
        <v>943</v>
      </c>
      <c r="B945" s="258">
        <f>IF(A945="","",IF(B944="",ROW()-2-COUNTBLANK($B$3:$B944),B944+1))</f>
        <v>943</v>
      </c>
      <c r="C945" s="241"/>
      <c r="D945" s="241" t="str">
        <f>IF(C945="","",(COUNTIF($C$3:C945,C945)+100))</f>
        <v/>
      </c>
      <c r="E945" s="310" t="str">
        <f>IF(C945="","",INDEX('様式A-2'!$E$9:$E$4934,MATCH(C945,'様式A-2'!$B$9:$B$434,0)))</f>
        <v/>
      </c>
      <c r="F945" s="310"/>
      <c r="G945" s="241"/>
      <c r="H945" s="241"/>
      <c r="I945" s="241"/>
      <c r="J945" s="311"/>
      <c r="K945" s="241"/>
      <c r="L945" s="241"/>
      <c r="M945" s="241"/>
      <c r="N945" s="241"/>
      <c r="O945" s="241"/>
      <c r="P945" s="242"/>
    </row>
    <row r="946" spans="1:16" ht="20.100000000000001" customHeight="1" x14ac:dyDescent="0.15">
      <c r="A946" s="257">
        <f>IF(A945="",ROW()-2-COUNTBLANK($A$3:$A945),A945+1)</f>
        <v>944</v>
      </c>
      <c r="B946" s="258">
        <f>IF(A946="","",IF(B945="",ROW()-2-COUNTBLANK($B$3:$B945),B945+1))</f>
        <v>944</v>
      </c>
      <c r="C946" s="241"/>
      <c r="D946" s="241" t="str">
        <f>IF(C946="","",(COUNTIF($C$3:C946,C946)+100))</f>
        <v/>
      </c>
      <c r="E946" s="310" t="str">
        <f>IF(C946="","",INDEX('様式A-2'!$E$9:$E$4934,MATCH(C946,'様式A-2'!$B$9:$B$434,0)))</f>
        <v/>
      </c>
      <c r="F946" s="310"/>
      <c r="G946" s="241"/>
      <c r="H946" s="241"/>
      <c r="I946" s="241"/>
      <c r="J946" s="311"/>
      <c r="K946" s="241"/>
      <c r="L946" s="241"/>
      <c r="M946" s="241"/>
      <c r="N946" s="241"/>
      <c r="O946" s="241"/>
      <c r="P946" s="242"/>
    </row>
    <row r="947" spans="1:16" ht="20.100000000000001" customHeight="1" x14ac:dyDescent="0.15">
      <c r="A947" s="257">
        <f>IF(A946="",ROW()-2-COUNTBLANK($A$3:$A946),A946+1)</f>
        <v>945</v>
      </c>
      <c r="B947" s="258">
        <f>IF(A947="","",IF(B946="",ROW()-2-COUNTBLANK($B$3:$B946),B946+1))</f>
        <v>945</v>
      </c>
      <c r="C947" s="241"/>
      <c r="D947" s="241" t="str">
        <f>IF(C947="","",(COUNTIF($C$3:C947,C947)+100))</f>
        <v/>
      </c>
      <c r="E947" s="310" t="str">
        <f>IF(C947="","",INDEX('様式A-2'!$E$9:$E$4934,MATCH(C947,'様式A-2'!$B$9:$B$434,0)))</f>
        <v/>
      </c>
      <c r="F947" s="310"/>
      <c r="G947" s="241"/>
      <c r="H947" s="241"/>
      <c r="I947" s="241"/>
      <c r="J947" s="311"/>
      <c r="K947" s="241"/>
      <c r="L947" s="241"/>
      <c r="M947" s="241"/>
      <c r="N947" s="241"/>
      <c r="O947" s="241"/>
      <c r="P947" s="242"/>
    </row>
    <row r="948" spans="1:16" ht="20.100000000000001" customHeight="1" x14ac:dyDescent="0.15">
      <c r="A948" s="257">
        <f>IF(A947="",ROW()-2-COUNTBLANK($A$3:$A947),A947+1)</f>
        <v>946</v>
      </c>
      <c r="B948" s="258">
        <f>IF(A948="","",IF(B947="",ROW()-2-COUNTBLANK($B$3:$B947),B947+1))</f>
        <v>946</v>
      </c>
      <c r="C948" s="241"/>
      <c r="D948" s="241" t="str">
        <f>IF(C948="","",(COUNTIF($C$3:C948,C948)+100))</f>
        <v/>
      </c>
      <c r="E948" s="310" t="str">
        <f>IF(C948="","",INDEX('様式A-2'!$E$9:$E$4934,MATCH(C948,'様式A-2'!$B$9:$B$434,0)))</f>
        <v/>
      </c>
      <c r="F948" s="310"/>
      <c r="G948" s="241"/>
      <c r="H948" s="241"/>
      <c r="I948" s="241"/>
      <c r="J948" s="311"/>
      <c r="K948" s="241"/>
      <c r="L948" s="241"/>
      <c r="M948" s="241"/>
      <c r="N948" s="241"/>
      <c r="O948" s="241"/>
      <c r="P948" s="242"/>
    </row>
    <row r="949" spans="1:16" ht="20.100000000000001" customHeight="1" x14ac:dyDescent="0.15">
      <c r="A949" s="257">
        <f>IF(A948="",ROW()-2-COUNTBLANK($A$3:$A948),A948+1)</f>
        <v>947</v>
      </c>
      <c r="B949" s="258">
        <f>IF(A949="","",IF(B948="",ROW()-2-COUNTBLANK($B$3:$B948),B948+1))</f>
        <v>947</v>
      </c>
      <c r="C949" s="241"/>
      <c r="D949" s="241" t="str">
        <f>IF(C949="","",(COUNTIF($C$3:C949,C949)+100))</f>
        <v/>
      </c>
      <c r="E949" s="310" t="str">
        <f>IF(C949="","",INDEX('様式A-2'!$E$9:$E$4934,MATCH(C949,'様式A-2'!$B$9:$B$434,0)))</f>
        <v/>
      </c>
      <c r="F949" s="310"/>
      <c r="G949" s="241"/>
      <c r="H949" s="241"/>
      <c r="I949" s="241"/>
      <c r="J949" s="311"/>
      <c r="K949" s="241"/>
      <c r="L949" s="241"/>
      <c r="M949" s="241"/>
      <c r="N949" s="241"/>
      <c r="O949" s="241"/>
      <c r="P949" s="242"/>
    </row>
    <row r="950" spans="1:16" ht="20.100000000000001" customHeight="1" x14ac:dyDescent="0.15">
      <c r="A950" s="257">
        <f>IF(A949="",ROW()-2-COUNTBLANK($A$3:$A949),A949+1)</f>
        <v>948</v>
      </c>
      <c r="B950" s="258">
        <f>IF(A950="","",IF(B949="",ROW()-2-COUNTBLANK($B$3:$B949),B949+1))</f>
        <v>948</v>
      </c>
      <c r="C950" s="241"/>
      <c r="D950" s="241" t="str">
        <f>IF(C950="","",(COUNTIF($C$3:C950,C950)+100))</f>
        <v/>
      </c>
      <c r="E950" s="310" t="str">
        <f>IF(C950="","",INDEX('様式A-2'!$E$9:$E$4934,MATCH(C950,'様式A-2'!$B$9:$B$434,0)))</f>
        <v/>
      </c>
      <c r="F950" s="310"/>
      <c r="G950" s="241"/>
      <c r="H950" s="241"/>
      <c r="I950" s="241"/>
      <c r="J950" s="311"/>
      <c r="K950" s="241"/>
      <c r="L950" s="241"/>
      <c r="M950" s="241"/>
      <c r="N950" s="241"/>
      <c r="O950" s="241"/>
      <c r="P950" s="242"/>
    </row>
    <row r="951" spans="1:16" ht="20.100000000000001" customHeight="1" x14ac:dyDescent="0.15">
      <c r="A951" s="257">
        <f>IF(A950="",ROW()-2-COUNTBLANK($A$3:$A950),A950+1)</f>
        <v>949</v>
      </c>
      <c r="B951" s="258">
        <f>IF(A951="","",IF(B950="",ROW()-2-COUNTBLANK($B$3:$B950),B950+1))</f>
        <v>949</v>
      </c>
      <c r="C951" s="241"/>
      <c r="D951" s="241" t="str">
        <f>IF(C951="","",(COUNTIF($C$3:C951,C951)+100))</f>
        <v/>
      </c>
      <c r="E951" s="310" t="str">
        <f>IF(C951="","",INDEX('様式A-2'!$E$9:$E$4934,MATCH(C951,'様式A-2'!$B$9:$B$434,0)))</f>
        <v/>
      </c>
      <c r="F951" s="310"/>
      <c r="G951" s="241"/>
      <c r="H951" s="241"/>
      <c r="I951" s="241"/>
      <c r="J951" s="311"/>
      <c r="K951" s="241"/>
      <c r="L951" s="241"/>
      <c r="M951" s="241"/>
      <c r="N951" s="241"/>
      <c r="O951" s="241"/>
      <c r="P951" s="242"/>
    </row>
    <row r="952" spans="1:16" ht="20.100000000000001" customHeight="1" x14ac:dyDescent="0.15">
      <c r="A952" s="257">
        <f>IF(A951="",ROW()-2-COUNTBLANK($A$3:$A951),A951+1)</f>
        <v>950</v>
      </c>
      <c r="B952" s="258">
        <f>IF(A952="","",IF(B951="",ROW()-2-COUNTBLANK($B$3:$B951),B951+1))</f>
        <v>950</v>
      </c>
      <c r="C952" s="241"/>
      <c r="D952" s="241" t="str">
        <f>IF(C952="","",(COUNTIF($C$3:C952,C952)+100))</f>
        <v/>
      </c>
      <c r="E952" s="310" t="str">
        <f>IF(C952="","",INDEX('様式A-2'!$E$9:$E$4934,MATCH(C952,'様式A-2'!$B$9:$B$434,0)))</f>
        <v/>
      </c>
      <c r="F952" s="310"/>
      <c r="G952" s="241"/>
      <c r="H952" s="241"/>
      <c r="I952" s="241"/>
      <c r="J952" s="311"/>
      <c r="K952" s="241"/>
      <c r="L952" s="241"/>
      <c r="M952" s="241"/>
      <c r="N952" s="241"/>
      <c r="O952" s="241"/>
      <c r="P952" s="242"/>
    </row>
    <row r="953" spans="1:16" ht="20.100000000000001" customHeight="1" x14ac:dyDescent="0.15">
      <c r="A953" s="257">
        <f>IF(A952="",ROW()-2-COUNTBLANK($A$3:$A952),A952+1)</f>
        <v>951</v>
      </c>
      <c r="B953" s="258">
        <f>IF(A953="","",IF(B952="",ROW()-2-COUNTBLANK($B$3:$B952),B952+1))</f>
        <v>951</v>
      </c>
      <c r="C953" s="241"/>
      <c r="D953" s="241" t="str">
        <f>IF(C953="","",(COUNTIF($C$3:C953,C953)+100))</f>
        <v/>
      </c>
      <c r="E953" s="310" t="str">
        <f>IF(C953="","",INDEX('様式A-2'!$E$9:$E$4934,MATCH(C953,'様式A-2'!$B$9:$B$434,0)))</f>
        <v/>
      </c>
      <c r="F953" s="310"/>
      <c r="G953" s="241"/>
      <c r="H953" s="241"/>
      <c r="I953" s="241"/>
      <c r="J953" s="311"/>
      <c r="K953" s="241"/>
      <c r="L953" s="241"/>
      <c r="M953" s="241"/>
      <c r="N953" s="241"/>
      <c r="O953" s="241"/>
      <c r="P953" s="242"/>
    </row>
    <row r="954" spans="1:16" ht="20.100000000000001" customHeight="1" x14ac:dyDescent="0.15">
      <c r="A954" s="257">
        <f>IF(A953="",ROW()-2-COUNTBLANK($A$3:$A953),A953+1)</f>
        <v>952</v>
      </c>
      <c r="B954" s="258">
        <f>IF(A954="","",IF(B953="",ROW()-2-COUNTBLANK($B$3:$B953),B953+1))</f>
        <v>952</v>
      </c>
      <c r="C954" s="241"/>
      <c r="D954" s="241" t="str">
        <f>IF(C954="","",(COUNTIF($C$3:C954,C954)+100))</f>
        <v/>
      </c>
      <c r="E954" s="310" t="str">
        <f>IF(C954="","",INDEX('様式A-2'!$E$9:$E$4934,MATCH(C954,'様式A-2'!$B$9:$B$434,0)))</f>
        <v/>
      </c>
      <c r="F954" s="310"/>
      <c r="G954" s="241"/>
      <c r="H954" s="241"/>
      <c r="I954" s="241"/>
      <c r="J954" s="311"/>
      <c r="K954" s="241"/>
      <c r="L954" s="241"/>
      <c r="M954" s="241"/>
      <c r="N954" s="241"/>
      <c r="O954" s="241"/>
      <c r="P954" s="242"/>
    </row>
    <row r="955" spans="1:16" ht="20.100000000000001" customHeight="1" x14ac:dyDescent="0.15">
      <c r="A955" s="257">
        <f>IF(A954="",ROW()-2-COUNTBLANK($A$3:$A954),A954+1)</f>
        <v>953</v>
      </c>
      <c r="B955" s="258">
        <f>IF(A955="","",IF(B954="",ROW()-2-COUNTBLANK($B$3:$B954),B954+1))</f>
        <v>953</v>
      </c>
      <c r="C955" s="241"/>
      <c r="D955" s="241" t="str">
        <f>IF(C955="","",(COUNTIF($C$3:C955,C955)+100))</f>
        <v/>
      </c>
      <c r="E955" s="310" t="str">
        <f>IF(C955="","",INDEX('様式A-2'!$E$9:$E$4934,MATCH(C955,'様式A-2'!$B$9:$B$434,0)))</f>
        <v/>
      </c>
      <c r="F955" s="310"/>
      <c r="G955" s="241"/>
      <c r="H955" s="241"/>
      <c r="I955" s="241"/>
      <c r="J955" s="311"/>
      <c r="K955" s="241"/>
      <c r="L955" s="241"/>
      <c r="M955" s="241"/>
      <c r="N955" s="241"/>
      <c r="O955" s="241"/>
      <c r="P955" s="242"/>
    </row>
    <row r="956" spans="1:16" ht="20.100000000000001" customHeight="1" x14ac:dyDescent="0.15">
      <c r="A956" s="257">
        <f>IF(A955="",ROW()-2-COUNTBLANK($A$3:$A955),A955+1)</f>
        <v>954</v>
      </c>
      <c r="B956" s="258">
        <f>IF(A956="","",IF(B955="",ROW()-2-COUNTBLANK($B$3:$B955),B955+1))</f>
        <v>954</v>
      </c>
      <c r="C956" s="241"/>
      <c r="D956" s="241" t="str">
        <f>IF(C956="","",(COUNTIF($C$3:C956,C956)+100))</f>
        <v/>
      </c>
      <c r="E956" s="310" t="str">
        <f>IF(C956="","",INDEX('様式A-2'!$E$9:$E$4934,MATCH(C956,'様式A-2'!$B$9:$B$434,0)))</f>
        <v/>
      </c>
      <c r="F956" s="310"/>
      <c r="G956" s="241"/>
      <c r="H956" s="241"/>
      <c r="I956" s="241"/>
      <c r="J956" s="311"/>
      <c r="K956" s="241"/>
      <c r="L956" s="241"/>
      <c r="M956" s="241"/>
      <c r="N956" s="241"/>
      <c r="O956" s="241"/>
      <c r="P956" s="242"/>
    </row>
    <row r="957" spans="1:16" ht="20.100000000000001" customHeight="1" x14ac:dyDescent="0.15">
      <c r="A957" s="257">
        <f>IF(A956="",ROW()-2-COUNTBLANK($A$3:$A956),A956+1)</f>
        <v>955</v>
      </c>
      <c r="B957" s="258">
        <f>IF(A957="","",IF(B956="",ROW()-2-COUNTBLANK($B$3:$B956),B956+1))</f>
        <v>955</v>
      </c>
      <c r="C957" s="241"/>
      <c r="D957" s="241" t="str">
        <f>IF(C957="","",(COUNTIF($C$3:C957,C957)+100))</f>
        <v/>
      </c>
      <c r="E957" s="310" t="str">
        <f>IF(C957="","",INDEX('様式A-2'!$E$9:$E$4934,MATCH(C957,'様式A-2'!$B$9:$B$434,0)))</f>
        <v/>
      </c>
      <c r="F957" s="310"/>
      <c r="G957" s="241"/>
      <c r="H957" s="241"/>
      <c r="I957" s="241"/>
      <c r="J957" s="311"/>
      <c r="K957" s="241"/>
      <c r="L957" s="241"/>
      <c r="M957" s="241"/>
      <c r="N957" s="241"/>
      <c r="O957" s="241"/>
      <c r="P957" s="242"/>
    </row>
    <row r="958" spans="1:16" ht="20.100000000000001" customHeight="1" x14ac:dyDescent="0.15">
      <c r="A958" s="257">
        <f>IF(A957="",ROW()-2-COUNTBLANK($A$3:$A957),A957+1)</f>
        <v>956</v>
      </c>
      <c r="B958" s="258">
        <f>IF(A958="","",IF(B957="",ROW()-2-COUNTBLANK($B$3:$B957),B957+1))</f>
        <v>956</v>
      </c>
      <c r="C958" s="241"/>
      <c r="D958" s="241" t="str">
        <f>IF(C958="","",(COUNTIF($C$3:C958,C958)+100))</f>
        <v/>
      </c>
      <c r="E958" s="310" t="str">
        <f>IF(C958="","",INDEX('様式A-2'!$E$9:$E$4934,MATCH(C958,'様式A-2'!$B$9:$B$434,0)))</f>
        <v/>
      </c>
      <c r="F958" s="310"/>
      <c r="G958" s="241"/>
      <c r="H958" s="241"/>
      <c r="I958" s="241"/>
      <c r="J958" s="311"/>
      <c r="K958" s="241"/>
      <c r="L958" s="241"/>
      <c r="M958" s="241"/>
      <c r="N958" s="241"/>
      <c r="O958" s="241"/>
      <c r="P958" s="242"/>
    </row>
    <row r="959" spans="1:16" ht="20.100000000000001" customHeight="1" x14ac:dyDescent="0.15">
      <c r="A959" s="257">
        <f>IF(A958="",ROW()-2-COUNTBLANK($A$3:$A958),A958+1)</f>
        <v>957</v>
      </c>
      <c r="B959" s="258">
        <f>IF(A959="","",IF(B958="",ROW()-2-COUNTBLANK($B$3:$B958),B958+1))</f>
        <v>957</v>
      </c>
      <c r="C959" s="241"/>
      <c r="D959" s="241" t="str">
        <f>IF(C959="","",(COUNTIF($C$3:C959,C959)+100))</f>
        <v/>
      </c>
      <c r="E959" s="310" t="str">
        <f>IF(C959="","",INDEX('様式A-2'!$E$9:$E$4934,MATCH(C959,'様式A-2'!$B$9:$B$434,0)))</f>
        <v/>
      </c>
      <c r="F959" s="310"/>
      <c r="G959" s="241"/>
      <c r="H959" s="241"/>
      <c r="I959" s="241"/>
      <c r="J959" s="311"/>
      <c r="K959" s="241"/>
      <c r="L959" s="241"/>
      <c r="M959" s="241"/>
      <c r="N959" s="241"/>
      <c r="O959" s="241"/>
      <c r="P959" s="242"/>
    </row>
    <row r="960" spans="1:16" ht="20.100000000000001" customHeight="1" x14ac:dyDescent="0.15">
      <c r="A960" s="257">
        <f>IF(A959="",ROW()-2-COUNTBLANK($A$3:$A959),A959+1)</f>
        <v>958</v>
      </c>
      <c r="B960" s="258">
        <f>IF(A960="","",IF(B959="",ROW()-2-COUNTBLANK($B$3:$B959),B959+1))</f>
        <v>958</v>
      </c>
      <c r="C960" s="241"/>
      <c r="D960" s="241" t="str">
        <f>IF(C960="","",(COUNTIF($C$3:C960,C960)+100))</f>
        <v/>
      </c>
      <c r="E960" s="310" t="str">
        <f>IF(C960="","",INDEX('様式A-2'!$E$9:$E$4934,MATCH(C960,'様式A-2'!$B$9:$B$434,0)))</f>
        <v/>
      </c>
      <c r="F960" s="310"/>
      <c r="G960" s="241"/>
      <c r="H960" s="241"/>
      <c r="I960" s="241"/>
      <c r="J960" s="311"/>
      <c r="K960" s="241"/>
      <c r="L960" s="241"/>
      <c r="M960" s="241"/>
      <c r="N960" s="241"/>
      <c r="O960" s="241"/>
      <c r="P960" s="242"/>
    </row>
    <row r="961" spans="1:16" ht="20.100000000000001" customHeight="1" x14ac:dyDescent="0.15">
      <c r="A961" s="257">
        <f>IF(A960="",ROW()-2-COUNTBLANK($A$3:$A960),A960+1)</f>
        <v>959</v>
      </c>
      <c r="B961" s="258">
        <f>IF(A961="","",IF(B960="",ROW()-2-COUNTBLANK($B$3:$B960),B960+1))</f>
        <v>959</v>
      </c>
      <c r="C961" s="241"/>
      <c r="D961" s="241" t="str">
        <f>IF(C961="","",(COUNTIF($C$3:C961,C961)+100))</f>
        <v/>
      </c>
      <c r="E961" s="310" t="str">
        <f>IF(C961="","",INDEX('様式A-2'!$E$9:$E$4934,MATCH(C961,'様式A-2'!$B$9:$B$434,0)))</f>
        <v/>
      </c>
      <c r="F961" s="310"/>
      <c r="G961" s="241"/>
      <c r="H961" s="241"/>
      <c r="I961" s="241"/>
      <c r="J961" s="311"/>
      <c r="K961" s="241"/>
      <c r="L961" s="241"/>
      <c r="M961" s="241"/>
      <c r="N961" s="241"/>
      <c r="O961" s="241"/>
      <c r="P961" s="242"/>
    </row>
    <row r="962" spans="1:16" ht="20.100000000000001" customHeight="1" x14ac:dyDescent="0.15">
      <c r="A962" s="257">
        <f>IF(A961="",ROW()-2-COUNTBLANK($A$3:$A961),A961+1)</f>
        <v>960</v>
      </c>
      <c r="B962" s="258">
        <f>IF(A962="","",IF(B961="",ROW()-2-COUNTBLANK($B$3:$B961),B961+1))</f>
        <v>960</v>
      </c>
      <c r="C962" s="241"/>
      <c r="D962" s="241" t="str">
        <f>IF(C962="","",(COUNTIF($C$3:C962,C962)+100))</f>
        <v/>
      </c>
      <c r="E962" s="310" t="str">
        <f>IF(C962="","",INDEX('様式A-2'!$E$9:$E$4934,MATCH(C962,'様式A-2'!$B$9:$B$434,0)))</f>
        <v/>
      </c>
      <c r="F962" s="310"/>
      <c r="G962" s="241"/>
      <c r="H962" s="241"/>
      <c r="I962" s="241"/>
      <c r="J962" s="311"/>
      <c r="K962" s="241"/>
      <c r="L962" s="241"/>
      <c r="M962" s="241"/>
      <c r="N962" s="241"/>
      <c r="O962" s="241"/>
      <c r="P962" s="242"/>
    </row>
    <row r="963" spans="1:16" ht="20.100000000000001" customHeight="1" x14ac:dyDescent="0.15">
      <c r="A963" s="257">
        <f>IF(A962="",ROW()-2-COUNTBLANK($A$3:$A962),A962+1)</f>
        <v>961</v>
      </c>
      <c r="B963" s="258">
        <f>IF(A963="","",IF(B962="",ROW()-2-COUNTBLANK($B$3:$B962),B962+1))</f>
        <v>961</v>
      </c>
      <c r="C963" s="241"/>
      <c r="D963" s="241" t="str">
        <f>IF(C963="","",(COUNTIF($C$3:C963,C963)+100))</f>
        <v/>
      </c>
      <c r="E963" s="310" t="str">
        <f>IF(C963="","",INDEX('様式A-2'!$E$9:$E$4934,MATCH(C963,'様式A-2'!$B$9:$B$434,0)))</f>
        <v/>
      </c>
      <c r="F963" s="310"/>
      <c r="G963" s="241"/>
      <c r="H963" s="241"/>
      <c r="I963" s="241"/>
      <c r="J963" s="311"/>
      <c r="K963" s="241"/>
      <c r="L963" s="241"/>
      <c r="M963" s="241"/>
      <c r="N963" s="241"/>
      <c r="O963" s="241"/>
      <c r="P963" s="242"/>
    </row>
    <row r="964" spans="1:16" ht="20.100000000000001" customHeight="1" x14ac:dyDescent="0.15">
      <c r="A964" s="257">
        <f>IF(A963="",ROW()-2-COUNTBLANK($A$3:$A963),A963+1)</f>
        <v>962</v>
      </c>
      <c r="B964" s="258">
        <f>IF(A964="","",IF(B963="",ROW()-2-COUNTBLANK($B$3:$B963),B963+1))</f>
        <v>962</v>
      </c>
      <c r="C964" s="241"/>
      <c r="D964" s="241" t="str">
        <f>IF(C964="","",(COUNTIF($C$3:C964,C964)+100))</f>
        <v/>
      </c>
      <c r="E964" s="310" t="str">
        <f>IF(C964="","",INDEX('様式A-2'!$E$9:$E$4934,MATCH(C964,'様式A-2'!$B$9:$B$434,0)))</f>
        <v/>
      </c>
      <c r="F964" s="310"/>
      <c r="G964" s="241"/>
      <c r="H964" s="241"/>
      <c r="I964" s="241"/>
      <c r="J964" s="311"/>
      <c r="K964" s="241"/>
      <c r="L964" s="241"/>
      <c r="M964" s="241"/>
      <c r="N964" s="241"/>
      <c r="O964" s="241"/>
      <c r="P964" s="242"/>
    </row>
    <row r="965" spans="1:16" ht="20.100000000000001" customHeight="1" x14ac:dyDescent="0.15">
      <c r="A965" s="257">
        <f>IF(A964="",ROW()-2-COUNTBLANK($A$3:$A964),A964+1)</f>
        <v>963</v>
      </c>
      <c r="B965" s="258">
        <f>IF(A965="","",IF(B964="",ROW()-2-COUNTBLANK($B$3:$B964),B964+1))</f>
        <v>963</v>
      </c>
      <c r="C965" s="241"/>
      <c r="D965" s="241" t="str">
        <f>IF(C965="","",(COUNTIF($C$3:C965,C965)+100))</f>
        <v/>
      </c>
      <c r="E965" s="310" t="str">
        <f>IF(C965="","",INDEX('様式A-2'!$E$9:$E$4934,MATCH(C965,'様式A-2'!$B$9:$B$434,0)))</f>
        <v/>
      </c>
      <c r="F965" s="310"/>
      <c r="G965" s="241"/>
      <c r="H965" s="241"/>
      <c r="I965" s="241"/>
      <c r="J965" s="311"/>
      <c r="K965" s="241"/>
      <c r="L965" s="241"/>
      <c r="M965" s="241"/>
      <c r="N965" s="241"/>
      <c r="O965" s="241"/>
      <c r="P965" s="242"/>
    </row>
    <row r="966" spans="1:16" ht="20.100000000000001" customHeight="1" x14ac:dyDescent="0.15">
      <c r="A966" s="257">
        <f>IF(A965="",ROW()-2-COUNTBLANK($A$3:$A965),A965+1)</f>
        <v>964</v>
      </c>
      <c r="B966" s="258">
        <f>IF(A966="","",IF(B965="",ROW()-2-COUNTBLANK($B$3:$B965),B965+1))</f>
        <v>964</v>
      </c>
      <c r="C966" s="241"/>
      <c r="D966" s="241" t="str">
        <f>IF(C966="","",(COUNTIF($C$3:C966,C966)+100))</f>
        <v/>
      </c>
      <c r="E966" s="310" t="str">
        <f>IF(C966="","",INDEX('様式A-2'!$E$9:$E$4934,MATCH(C966,'様式A-2'!$B$9:$B$434,0)))</f>
        <v/>
      </c>
      <c r="F966" s="310"/>
      <c r="G966" s="241"/>
      <c r="H966" s="241"/>
      <c r="I966" s="241"/>
      <c r="J966" s="311"/>
      <c r="K966" s="241"/>
      <c r="L966" s="241"/>
      <c r="M966" s="241"/>
      <c r="N966" s="241"/>
      <c r="O966" s="241"/>
      <c r="P966" s="242"/>
    </row>
    <row r="967" spans="1:16" ht="20.100000000000001" customHeight="1" x14ac:dyDescent="0.15">
      <c r="A967" s="257">
        <f>IF(A966="",ROW()-2-COUNTBLANK($A$3:$A966),A966+1)</f>
        <v>965</v>
      </c>
      <c r="B967" s="258">
        <f>IF(A967="","",IF(B966="",ROW()-2-COUNTBLANK($B$3:$B966),B966+1))</f>
        <v>965</v>
      </c>
      <c r="C967" s="241"/>
      <c r="D967" s="241" t="str">
        <f>IF(C967="","",(COUNTIF($C$3:C967,C967)+100))</f>
        <v/>
      </c>
      <c r="E967" s="310" t="str">
        <f>IF(C967="","",INDEX('様式A-2'!$E$9:$E$4934,MATCH(C967,'様式A-2'!$B$9:$B$434,0)))</f>
        <v/>
      </c>
      <c r="F967" s="310"/>
      <c r="G967" s="241"/>
      <c r="H967" s="241"/>
      <c r="I967" s="241"/>
      <c r="J967" s="311"/>
      <c r="K967" s="241"/>
      <c r="L967" s="241"/>
      <c r="M967" s="241"/>
      <c r="N967" s="241"/>
      <c r="O967" s="241"/>
      <c r="P967" s="242"/>
    </row>
    <row r="968" spans="1:16" ht="20.100000000000001" customHeight="1" x14ac:dyDescent="0.15">
      <c r="A968" s="257">
        <f>IF(A967="",ROW()-2-COUNTBLANK($A$3:$A967),A967+1)</f>
        <v>966</v>
      </c>
      <c r="B968" s="258">
        <f>IF(A968="","",IF(B967="",ROW()-2-COUNTBLANK($B$3:$B967),B967+1))</f>
        <v>966</v>
      </c>
      <c r="C968" s="241"/>
      <c r="D968" s="241" t="str">
        <f>IF(C968="","",(COUNTIF($C$3:C968,C968)+100))</f>
        <v/>
      </c>
      <c r="E968" s="310" t="str">
        <f>IF(C968="","",INDEX('様式A-2'!$E$9:$E$4934,MATCH(C968,'様式A-2'!$B$9:$B$434,0)))</f>
        <v/>
      </c>
      <c r="F968" s="310"/>
      <c r="G968" s="241"/>
      <c r="H968" s="241"/>
      <c r="I968" s="241"/>
      <c r="J968" s="311"/>
      <c r="K968" s="241"/>
      <c r="L968" s="241"/>
      <c r="M968" s="241"/>
      <c r="N968" s="241"/>
      <c r="O968" s="241"/>
      <c r="P968" s="242"/>
    </row>
    <row r="969" spans="1:16" ht="20.100000000000001" customHeight="1" x14ac:dyDescent="0.15">
      <c r="A969" s="257">
        <f>IF(A968="",ROW()-2-COUNTBLANK($A$3:$A968),A968+1)</f>
        <v>967</v>
      </c>
      <c r="B969" s="258">
        <f>IF(A969="","",IF(B968="",ROW()-2-COUNTBLANK($B$3:$B968),B968+1))</f>
        <v>967</v>
      </c>
      <c r="C969" s="241"/>
      <c r="D969" s="241" t="str">
        <f>IF(C969="","",(COUNTIF($C$3:C969,C969)+100))</f>
        <v/>
      </c>
      <c r="E969" s="310" t="str">
        <f>IF(C969="","",INDEX('様式A-2'!$E$9:$E$4934,MATCH(C969,'様式A-2'!$B$9:$B$434,0)))</f>
        <v/>
      </c>
      <c r="F969" s="310"/>
      <c r="G969" s="241"/>
      <c r="H969" s="241"/>
      <c r="I969" s="241"/>
      <c r="J969" s="311"/>
      <c r="K969" s="241"/>
      <c r="L969" s="241"/>
      <c r="M969" s="241"/>
      <c r="N969" s="241"/>
      <c r="O969" s="241"/>
      <c r="P969" s="242"/>
    </row>
    <row r="970" spans="1:16" ht="20.100000000000001" customHeight="1" x14ac:dyDescent="0.15">
      <c r="A970" s="257">
        <f>IF(A969="",ROW()-2-COUNTBLANK($A$3:$A969),A969+1)</f>
        <v>968</v>
      </c>
      <c r="B970" s="258">
        <f>IF(A970="","",IF(B969="",ROW()-2-COUNTBLANK($B$3:$B969),B969+1))</f>
        <v>968</v>
      </c>
      <c r="C970" s="241"/>
      <c r="D970" s="241" t="str">
        <f>IF(C970="","",(COUNTIF($C$3:C970,C970)+100))</f>
        <v/>
      </c>
      <c r="E970" s="310" t="str">
        <f>IF(C970="","",INDEX('様式A-2'!$E$9:$E$4934,MATCH(C970,'様式A-2'!$B$9:$B$434,0)))</f>
        <v/>
      </c>
      <c r="F970" s="310"/>
      <c r="G970" s="241"/>
      <c r="H970" s="241"/>
      <c r="I970" s="241"/>
      <c r="J970" s="311"/>
      <c r="K970" s="241"/>
      <c r="L970" s="241"/>
      <c r="M970" s="241"/>
      <c r="N970" s="241"/>
      <c r="O970" s="241"/>
      <c r="P970" s="242"/>
    </row>
    <row r="971" spans="1:16" ht="20.100000000000001" customHeight="1" x14ac:dyDescent="0.15">
      <c r="A971" s="257">
        <f>IF(A970="",ROW()-2-COUNTBLANK($A$3:$A970),A970+1)</f>
        <v>969</v>
      </c>
      <c r="B971" s="258">
        <f>IF(A971="","",IF(B970="",ROW()-2-COUNTBLANK($B$3:$B970),B970+1))</f>
        <v>969</v>
      </c>
      <c r="C971" s="241"/>
      <c r="D971" s="241" t="str">
        <f>IF(C971="","",(COUNTIF($C$3:C971,C971)+100))</f>
        <v/>
      </c>
      <c r="E971" s="310" t="str">
        <f>IF(C971="","",INDEX('様式A-2'!$E$9:$E$4934,MATCH(C971,'様式A-2'!$B$9:$B$434,0)))</f>
        <v/>
      </c>
      <c r="F971" s="310"/>
      <c r="G971" s="241"/>
      <c r="H971" s="241"/>
      <c r="I971" s="241"/>
      <c r="J971" s="311"/>
      <c r="K971" s="241"/>
      <c r="L971" s="241"/>
      <c r="M971" s="241"/>
      <c r="N971" s="241"/>
      <c r="O971" s="241"/>
      <c r="P971" s="242"/>
    </row>
    <row r="972" spans="1:16" ht="20.100000000000001" customHeight="1" x14ac:dyDescent="0.15">
      <c r="A972" s="257">
        <f>IF(A971="",ROW()-2-COUNTBLANK($A$3:$A971),A971+1)</f>
        <v>970</v>
      </c>
      <c r="B972" s="258">
        <f>IF(A972="","",IF(B971="",ROW()-2-COUNTBLANK($B$3:$B971),B971+1))</f>
        <v>970</v>
      </c>
      <c r="C972" s="241"/>
      <c r="D972" s="241" t="str">
        <f>IF(C972="","",(COUNTIF($C$3:C972,C972)+100))</f>
        <v/>
      </c>
      <c r="E972" s="310" t="str">
        <f>IF(C972="","",INDEX('様式A-2'!$E$9:$E$4934,MATCH(C972,'様式A-2'!$B$9:$B$434,0)))</f>
        <v/>
      </c>
      <c r="F972" s="310"/>
      <c r="G972" s="241"/>
      <c r="H972" s="241"/>
      <c r="I972" s="241"/>
      <c r="J972" s="311"/>
      <c r="K972" s="241"/>
      <c r="L972" s="241"/>
      <c r="M972" s="241"/>
      <c r="N972" s="241"/>
      <c r="O972" s="241"/>
      <c r="P972" s="242"/>
    </row>
    <row r="973" spans="1:16" ht="20.100000000000001" customHeight="1" x14ac:dyDescent="0.15">
      <c r="A973" s="257">
        <f>IF(A972="",ROW()-2-COUNTBLANK($A$3:$A972),A972+1)</f>
        <v>971</v>
      </c>
      <c r="B973" s="258">
        <f>IF(A973="","",IF(B972="",ROW()-2-COUNTBLANK($B$3:$B972),B972+1))</f>
        <v>971</v>
      </c>
      <c r="C973" s="241"/>
      <c r="D973" s="241" t="str">
        <f>IF(C973="","",(COUNTIF($C$3:C973,C973)+100))</f>
        <v/>
      </c>
      <c r="E973" s="310" t="str">
        <f>IF(C973="","",INDEX('様式A-2'!$E$9:$E$4934,MATCH(C973,'様式A-2'!$B$9:$B$434,0)))</f>
        <v/>
      </c>
      <c r="F973" s="310"/>
      <c r="G973" s="241"/>
      <c r="H973" s="241"/>
      <c r="I973" s="241"/>
      <c r="J973" s="311"/>
      <c r="K973" s="241"/>
      <c r="L973" s="241"/>
      <c r="M973" s="241"/>
      <c r="N973" s="241"/>
      <c r="O973" s="241"/>
      <c r="P973" s="242"/>
    </row>
    <row r="974" spans="1:16" ht="20.100000000000001" customHeight="1" x14ac:dyDescent="0.15">
      <c r="A974" s="257">
        <f>IF(A973="",ROW()-2-COUNTBLANK($A$3:$A973),A973+1)</f>
        <v>972</v>
      </c>
      <c r="B974" s="258">
        <f>IF(A974="","",IF(B973="",ROW()-2-COUNTBLANK($B$3:$B973),B973+1))</f>
        <v>972</v>
      </c>
      <c r="C974" s="241"/>
      <c r="D974" s="241" t="str">
        <f>IF(C974="","",(COUNTIF($C$3:C974,C974)+100))</f>
        <v/>
      </c>
      <c r="E974" s="310" t="str">
        <f>IF(C974="","",INDEX('様式A-2'!$E$9:$E$4934,MATCH(C974,'様式A-2'!$B$9:$B$434,0)))</f>
        <v/>
      </c>
      <c r="F974" s="310"/>
      <c r="G974" s="241"/>
      <c r="H974" s="241"/>
      <c r="I974" s="241"/>
      <c r="J974" s="311"/>
      <c r="K974" s="241"/>
      <c r="L974" s="241"/>
      <c r="M974" s="241"/>
      <c r="N974" s="241"/>
      <c r="O974" s="241"/>
      <c r="P974" s="242"/>
    </row>
    <row r="975" spans="1:16" ht="20.100000000000001" customHeight="1" x14ac:dyDescent="0.15">
      <c r="A975" s="257">
        <f>IF(A974="",ROW()-2-COUNTBLANK($A$3:$A974),A974+1)</f>
        <v>973</v>
      </c>
      <c r="B975" s="258">
        <f>IF(A975="","",IF(B974="",ROW()-2-COUNTBLANK($B$3:$B974),B974+1))</f>
        <v>973</v>
      </c>
      <c r="C975" s="241"/>
      <c r="D975" s="241" t="str">
        <f>IF(C975="","",(COUNTIF($C$3:C975,C975)+100))</f>
        <v/>
      </c>
      <c r="E975" s="310" t="str">
        <f>IF(C975="","",INDEX('様式A-2'!$E$9:$E$4934,MATCH(C975,'様式A-2'!$B$9:$B$434,0)))</f>
        <v/>
      </c>
      <c r="F975" s="310"/>
      <c r="G975" s="241"/>
      <c r="H975" s="241"/>
      <c r="I975" s="241"/>
      <c r="J975" s="311"/>
      <c r="K975" s="241"/>
      <c r="L975" s="241"/>
      <c r="M975" s="241"/>
      <c r="N975" s="241"/>
      <c r="O975" s="241"/>
      <c r="P975" s="242"/>
    </row>
    <row r="976" spans="1:16" ht="20.100000000000001" customHeight="1" x14ac:dyDescent="0.15">
      <c r="A976" s="257">
        <f>IF(A975="",ROW()-2-COUNTBLANK($A$3:$A975),A975+1)</f>
        <v>974</v>
      </c>
      <c r="B976" s="258">
        <f>IF(A976="","",IF(B975="",ROW()-2-COUNTBLANK($B$3:$B975),B975+1))</f>
        <v>974</v>
      </c>
      <c r="C976" s="241"/>
      <c r="D976" s="241" t="str">
        <f>IF(C976="","",(COUNTIF($C$3:C976,C976)+100))</f>
        <v/>
      </c>
      <c r="E976" s="310" t="str">
        <f>IF(C976="","",INDEX('様式A-2'!$E$9:$E$4934,MATCH(C976,'様式A-2'!$B$9:$B$434,0)))</f>
        <v/>
      </c>
      <c r="F976" s="310"/>
      <c r="G976" s="241"/>
      <c r="H976" s="241"/>
      <c r="I976" s="241"/>
      <c r="J976" s="311"/>
      <c r="K976" s="241"/>
      <c r="L976" s="241"/>
      <c r="M976" s="241"/>
      <c r="N976" s="241"/>
      <c r="O976" s="241"/>
      <c r="P976" s="242"/>
    </row>
    <row r="977" spans="1:16" ht="20.100000000000001" customHeight="1" x14ac:dyDescent="0.15">
      <c r="A977" s="257">
        <f>IF(A976="",ROW()-2-COUNTBLANK($A$3:$A976),A976+1)</f>
        <v>975</v>
      </c>
      <c r="B977" s="258">
        <f>IF(A977="","",IF(B976="",ROW()-2-COUNTBLANK($B$3:$B976),B976+1))</f>
        <v>975</v>
      </c>
      <c r="C977" s="241"/>
      <c r="D977" s="241" t="str">
        <f>IF(C977="","",(COUNTIF($C$3:C977,C977)+100))</f>
        <v/>
      </c>
      <c r="E977" s="310" t="str">
        <f>IF(C977="","",INDEX('様式A-2'!$E$9:$E$4934,MATCH(C977,'様式A-2'!$B$9:$B$434,0)))</f>
        <v/>
      </c>
      <c r="F977" s="310"/>
      <c r="G977" s="241"/>
      <c r="H977" s="241"/>
      <c r="I977" s="241"/>
      <c r="J977" s="311"/>
      <c r="K977" s="241"/>
      <c r="L977" s="241"/>
      <c r="M977" s="241"/>
      <c r="N977" s="241"/>
      <c r="O977" s="241"/>
      <c r="P977" s="242"/>
    </row>
    <row r="978" spans="1:16" ht="20.100000000000001" customHeight="1" x14ac:dyDescent="0.15">
      <c r="A978" s="257">
        <f>IF(A977="",ROW()-2-COUNTBLANK($A$3:$A977),A977+1)</f>
        <v>976</v>
      </c>
      <c r="B978" s="258">
        <f>IF(A978="","",IF(B977="",ROW()-2-COUNTBLANK($B$3:$B977),B977+1))</f>
        <v>976</v>
      </c>
      <c r="C978" s="241"/>
      <c r="D978" s="241" t="str">
        <f>IF(C978="","",(COUNTIF($C$3:C978,C978)+100))</f>
        <v/>
      </c>
      <c r="E978" s="310" t="str">
        <f>IF(C978="","",INDEX('様式A-2'!$E$9:$E$4934,MATCH(C978,'様式A-2'!$B$9:$B$434,0)))</f>
        <v/>
      </c>
      <c r="F978" s="310"/>
      <c r="G978" s="241"/>
      <c r="H978" s="241"/>
      <c r="I978" s="241"/>
      <c r="J978" s="311"/>
      <c r="K978" s="241"/>
      <c r="L978" s="241"/>
      <c r="M978" s="241"/>
      <c r="N978" s="241"/>
      <c r="O978" s="241"/>
      <c r="P978" s="242"/>
    </row>
    <row r="979" spans="1:16" ht="20.100000000000001" customHeight="1" x14ac:dyDescent="0.15">
      <c r="A979" s="257">
        <f>IF(A978="",ROW()-2-COUNTBLANK($A$3:$A978),A978+1)</f>
        <v>977</v>
      </c>
      <c r="B979" s="258">
        <f>IF(A979="","",IF(B978="",ROW()-2-COUNTBLANK($B$3:$B978),B978+1))</f>
        <v>977</v>
      </c>
      <c r="C979" s="241"/>
      <c r="D979" s="241" t="str">
        <f>IF(C979="","",(COUNTIF($C$3:C979,C979)+100))</f>
        <v/>
      </c>
      <c r="E979" s="310" t="str">
        <f>IF(C979="","",INDEX('様式A-2'!$E$9:$E$4934,MATCH(C979,'様式A-2'!$B$9:$B$434,0)))</f>
        <v/>
      </c>
      <c r="F979" s="310"/>
      <c r="G979" s="241"/>
      <c r="H979" s="241"/>
      <c r="I979" s="241"/>
      <c r="J979" s="311"/>
      <c r="K979" s="241"/>
      <c r="L979" s="241"/>
      <c r="M979" s="241"/>
      <c r="N979" s="241"/>
      <c r="O979" s="241"/>
      <c r="P979" s="242"/>
    </row>
    <row r="980" spans="1:16" ht="20.100000000000001" customHeight="1" x14ac:dyDescent="0.15">
      <c r="A980" s="257">
        <f>IF(A979="",ROW()-2-COUNTBLANK($A$3:$A979),A979+1)</f>
        <v>978</v>
      </c>
      <c r="B980" s="258">
        <f>IF(A980="","",IF(B979="",ROW()-2-COUNTBLANK($B$3:$B979),B979+1))</f>
        <v>978</v>
      </c>
      <c r="C980" s="241"/>
      <c r="D980" s="241" t="str">
        <f>IF(C980="","",(COUNTIF($C$3:C980,C980)+100))</f>
        <v/>
      </c>
      <c r="E980" s="310" t="str">
        <f>IF(C980="","",INDEX('様式A-2'!$E$9:$E$4934,MATCH(C980,'様式A-2'!$B$9:$B$434,0)))</f>
        <v/>
      </c>
      <c r="F980" s="310"/>
      <c r="G980" s="241"/>
      <c r="H980" s="241"/>
      <c r="I980" s="241"/>
      <c r="J980" s="311"/>
      <c r="K980" s="241"/>
      <c r="L980" s="241"/>
      <c r="M980" s="241"/>
      <c r="N980" s="241"/>
      <c r="O980" s="241"/>
      <c r="P980" s="242"/>
    </row>
    <row r="981" spans="1:16" ht="20.100000000000001" customHeight="1" x14ac:dyDescent="0.15">
      <c r="A981" s="257">
        <f>IF(A980="",ROW()-2-COUNTBLANK($A$3:$A980),A980+1)</f>
        <v>979</v>
      </c>
      <c r="B981" s="258">
        <f>IF(A981="","",IF(B980="",ROW()-2-COUNTBLANK($B$3:$B980),B980+1))</f>
        <v>979</v>
      </c>
      <c r="C981" s="241"/>
      <c r="D981" s="241" t="str">
        <f>IF(C981="","",(COUNTIF($C$3:C981,C981)+100))</f>
        <v/>
      </c>
      <c r="E981" s="310" t="str">
        <f>IF(C981="","",INDEX('様式A-2'!$E$9:$E$4934,MATCH(C981,'様式A-2'!$B$9:$B$434,0)))</f>
        <v/>
      </c>
      <c r="F981" s="310"/>
      <c r="G981" s="241"/>
      <c r="H981" s="241"/>
      <c r="I981" s="241"/>
      <c r="J981" s="311"/>
      <c r="K981" s="241"/>
      <c r="L981" s="241"/>
      <c r="M981" s="241"/>
      <c r="N981" s="241"/>
      <c r="O981" s="241"/>
      <c r="P981" s="242"/>
    </row>
    <row r="982" spans="1:16" ht="20.100000000000001" customHeight="1" x14ac:dyDescent="0.15">
      <c r="A982" s="257">
        <f>IF(A981="",ROW()-2-COUNTBLANK($A$3:$A981),A981+1)</f>
        <v>980</v>
      </c>
      <c r="B982" s="258">
        <f>IF(A982="","",IF(B981="",ROW()-2-COUNTBLANK($B$3:$B981),B981+1))</f>
        <v>980</v>
      </c>
      <c r="C982" s="241"/>
      <c r="D982" s="241" t="str">
        <f>IF(C982="","",(COUNTIF($C$3:C982,C982)+100))</f>
        <v/>
      </c>
      <c r="E982" s="310" t="str">
        <f>IF(C982="","",INDEX('様式A-2'!$E$9:$E$4934,MATCH(C982,'様式A-2'!$B$9:$B$434,0)))</f>
        <v/>
      </c>
      <c r="F982" s="310"/>
      <c r="G982" s="241"/>
      <c r="H982" s="241"/>
      <c r="I982" s="241"/>
      <c r="J982" s="311"/>
      <c r="K982" s="241"/>
      <c r="L982" s="241"/>
      <c r="M982" s="241"/>
      <c r="N982" s="241"/>
      <c r="O982" s="241"/>
      <c r="P982" s="242"/>
    </row>
    <row r="983" spans="1:16" ht="20.100000000000001" customHeight="1" x14ac:dyDescent="0.15">
      <c r="A983" s="257">
        <f>IF(A982="",ROW()-2-COUNTBLANK($A$3:$A982),A982+1)</f>
        <v>981</v>
      </c>
      <c r="B983" s="258">
        <f>IF(A983="","",IF(B982="",ROW()-2-COUNTBLANK($B$3:$B982),B982+1))</f>
        <v>981</v>
      </c>
      <c r="C983" s="241"/>
      <c r="D983" s="241" t="str">
        <f>IF(C983="","",(COUNTIF($C$3:C983,C983)+100))</f>
        <v/>
      </c>
      <c r="E983" s="310" t="str">
        <f>IF(C983="","",INDEX('様式A-2'!$E$9:$E$4934,MATCH(C983,'様式A-2'!$B$9:$B$434,0)))</f>
        <v/>
      </c>
      <c r="F983" s="310"/>
      <c r="G983" s="241"/>
      <c r="H983" s="241"/>
      <c r="I983" s="241"/>
      <c r="J983" s="311"/>
      <c r="K983" s="241"/>
      <c r="L983" s="241"/>
      <c r="M983" s="241"/>
      <c r="N983" s="241"/>
      <c r="O983" s="241"/>
      <c r="P983" s="242"/>
    </row>
    <row r="984" spans="1:16" ht="20.100000000000001" customHeight="1" x14ac:dyDescent="0.15">
      <c r="A984" s="257">
        <f>IF(A983="",ROW()-2-COUNTBLANK($A$3:$A983),A983+1)</f>
        <v>982</v>
      </c>
      <c r="B984" s="258">
        <f>IF(A984="","",IF(B983="",ROW()-2-COUNTBLANK($B$3:$B983),B983+1))</f>
        <v>982</v>
      </c>
      <c r="C984" s="241"/>
      <c r="D984" s="241" t="str">
        <f>IF(C984="","",(COUNTIF($C$3:C984,C984)+100))</f>
        <v/>
      </c>
      <c r="E984" s="310" t="str">
        <f>IF(C984="","",INDEX('様式A-2'!$E$9:$E$4934,MATCH(C984,'様式A-2'!$B$9:$B$434,0)))</f>
        <v/>
      </c>
      <c r="F984" s="310"/>
      <c r="G984" s="241"/>
      <c r="H984" s="241"/>
      <c r="I984" s="241"/>
      <c r="J984" s="311"/>
      <c r="K984" s="241"/>
      <c r="L984" s="241"/>
      <c r="M984" s="241"/>
      <c r="N984" s="241"/>
      <c r="O984" s="241"/>
      <c r="P984" s="242"/>
    </row>
    <row r="985" spans="1:16" ht="20.100000000000001" customHeight="1" x14ac:dyDescent="0.15">
      <c r="A985" s="257">
        <f>IF(A984="",ROW()-2-COUNTBLANK($A$3:$A984),A984+1)</f>
        <v>983</v>
      </c>
      <c r="B985" s="258">
        <f>IF(A985="","",IF(B984="",ROW()-2-COUNTBLANK($B$3:$B984),B984+1))</f>
        <v>983</v>
      </c>
      <c r="C985" s="241"/>
      <c r="D985" s="241" t="str">
        <f>IF(C985="","",(COUNTIF($C$3:C985,C985)+100))</f>
        <v/>
      </c>
      <c r="E985" s="310" t="str">
        <f>IF(C985="","",INDEX('様式A-2'!$E$9:$E$4934,MATCH(C985,'様式A-2'!$B$9:$B$434,0)))</f>
        <v/>
      </c>
      <c r="F985" s="310"/>
      <c r="G985" s="241"/>
      <c r="H985" s="241"/>
      <c r="I985" s="241"/>
      <c r="J985" s="311"/>
      <c r="K985" s="241"/>
      <c r="L985" s="241"/>
      <c r="M985" s="241"/>
      <c r="N985" s="241"/>
      <c r="O985" s="241"/>
      <c r="P985" s="242"/>
    </row>
    <row r="986" spans="1:16" ht="20.100000000000001" customHeight="1" x14ac:dyDescent="0.15">
      <c r="A986" s="257">
        <f>IF(A985="",ROW()-2-COUNTBLANK($A$3:$A985),A985+1)</f>
        <v>984</v>
      </c>
      <c r="B986" s="258">
        <f>IF(A986="","",IF(B985="",ROW()-2-COUNTBLANK($B$3:$B985),B985+1))</f>
        <v>984</v>
      </c>
      <c r="C986" s="241"/>
      <c r="D986" s="241" t="str">
        <f>IF(C986="","",(COUNTIF($C$3:C986,C986)+100))</f>
        <v/>
      </c>
      <c r="E986" s="310" t="str">
        <f>IF(C986="","",INDEX('様式A-2'!$E$9:$E$4934,MATCH(C986,'様式A-2'!$B$9:$B$434,0)))</f>
        <v/>
      </c>
      <c r="F986" s="310"/>
      <c r="G986" s="241"/>
      <c r="H986" s="241"/>
      <c r="I986" s="241"/>
      <c r="J986" s="311"/>
      <c r="K986" s="241"/>
      <c r="L986" s="241"/>
      <c r="M986" s="241"/>
      <c r="N986" s="241"/>
      <c r="O986" s="241"/>
      <c r="P986" s="242"/>
    </row>
    <row r="987" spans="1:16" ht="20.100000000000001" customHeight="1" x14ac:dyDescent="0.15">
      <c r="A987" s="257">
        <f>IF(A986="",ROW()-2-COUNTBLANK($A$3:$A986),A986+1)</f>
        <v>985</v>
      </c>
      <c r="B987" s="258">
        <f>IF(A987="","",IF(B986="",ROW()-2-COUNTBLANK($B$3:$B986),B986+1))</f>
        <v>985</v>
      </c>
      <c r="C987" s="241"/>
      <c r="D987" s="241" t="str">
        <f>IF(C987="","",(COUNTIF($C$3:C987,C987)+100))</f>
        <v/>
      </c>
      <c r="E987" s="310" t="str">
        <f>IF(C987="","",INDEX('様式A-2'!$E$9:$E$4934,MATCH(C987,'様式A-2'!$B$9:$B$434,0)))</f>
        <v/>
      </c>
      <c r="F987" s="310"/>
      <c r="G987" s="241"/>
      <c r="H987" s="241"/>
      <c r="I987" s="241"/>
      <c r="J987" s="311"/>
      <c r="K987" s="241"/>
      <c r="L987" s="241"/>
      <c r="M987" s="241"/>
      <c r="N987" s="241"/>
      <c r="O987" s="241"/>
      <c r="P987" s="242"/>
    </row>
    <row r="988" spans="1:16" ht="20.100000000000001" customHeight="1" x14ac:dyDescent="0.15">
      <c r="A988" s="257">
        <f>IF(A987="",ROW()-2-COUNTBLANK($A$3:$A987),A987+1)</f>
        <v>986</v>
      </c>
      <c r="B988" s="258">
        <f>IF(A988="","",IF(B987="",ROW()-2-COUNTBLANK($B$3:$B987),B987+1))</f>
        <v>986</v>
      </c>
      <c r="C988" s="241"/>
      <c r="D988" s="241" t="str">
        <f>IF(C988="","",(COUNTIF($C$3:C988,C988)+100))</f>
        <v/>
      </c>
      <c r="E988" s="310" t="str">
        <f>IF(C988="","",INDEX('様式A-2'!$E$9:$E$4934,MATCH(C988,'様式A-2'!$B$9:$B$434,0)))</f>
        <v/>
      </c>
      <c r="F988" s="310"/>
      <c r="G988" s="241"/>
      <c r="H988" s="241"/>
      <c r="I988" s="241"/>
      <c r="J988" s="311"/>
      <c r="K988" s="241"/>
      <c r="L988" s="241"/>
      <c r="M988" s="241"/>
      <c r="N988" s="241"/>
      <c r="O988" s="241"/>
      <c r="P988" s="242"/>
    </row>
    <row r="989" spans="1:16" ht="20.100000000000001" customHeight="1" x14ac:dyDescent="0.15">
      <c r="A989" s="257">
        <f>IF(A988="",ROW()-2-COUNTBLANK($A$3:$A988),A988+1)</f>
        <v>987</v>
      </c>
      <c r="B989" s="258">
        <f>IF(A989="","",IF(B988="",ROW()-2-COUNTBLANK($B$3:$B988),B988+1))</f>
        <v>987</v>
      </c>
      <c r="C989" s="241"/>
      <c r="D989" s="241" t="str">
        <f>IF(C989="","",(COUNTIF($C$3:C989,C989)+100))</f>
        <v/>
      </c>
      <c r="E989" s="310" t="str">
        <f>IF(C989="","",INDEX('様式A-2'!$E$9:$E$4934,MATCH(C989,'様式A-2'!$B$9:$B$434,0)))</f>
        <v/>
      </c>
      <c r="F989" s="310"/>
      <c r="G989" s="241"/>
      <c r="H989" s="241"/>
      <c r="I989" s="241"/>
      <c r="J989" s="311"/>
      <c r="K989" s="241"/>
      <c r="L989" s="241"/>
      <c r="M989" s="241"/>
      <c r="N989" s="241"/>
      <c r="O989" s="241"/>
      <c r="P989" s="242"/>
    </row>
    <row r="990" spans="1:16" ht="20.100000000000001" customHeight="1" x14ac:dyDescent="0.15">
      <c r="A990" s="257">
        <f>IF(A989="",ROW()-2-COUNTBLANK($A$3:$A989),A989+1)</f>
        <v>988</v>
      </c>
      <c r="B990" s="258">
        <f>IF(A990="","",IF(B989="",ROW()-2-COUNTBLANK($B$3:$B989),B989+1))</f>
        <v>988</v>
      </c>
      <c r="C990" s="241"/>
      <c r="D990" s="241" t="str">
        <f>IF(C990="","",(COUNTIF($C$3:C990,C990)+100))</f>
        <v/>
      </c>
      <c r="E990" s="310" t="str">
        <f>IF(C990="","",INDEX('様式A-2'!$E$9:$E$4934,MATCH(C990,'様式A-2'!$B$9:$B$434,0)))</f>
        <v/>
      </c>
      <c r="F990" s="310"/>
      <c r="G990" s="241"/>
      <c r="H990" s="241"/>
      <c r="I990" s="241"/>
      <c r="J990" s="311"/>
      <c r="K990" s="241"/>
      <c r="L990" s="241"/>
      <c r="M990" s="241"/>
      <c r="N990" s="241"/>
      <c r="O990" s="241"/>
      <c r="P990" s="242"/>
    </row>
    <row r="991" spans="1:16" ht="20.100000000000001" customHeight="1" x14ac:dyDescent="0.15">
      <c r="A991" s="257">
        <f>IF(A990="",ROW()-2-COUNTBLANK($A$3:$A990),A990+1)</f>
        <v>989</v>
      </c>
      <c r="B991" s="258">
        <f>IF(A991="","",IF(B990="",ROW()-2-COUNTBLANK($B$3:$B990),B990+1))</f>
        <v>989</v>
      </c>
      <c r="C991" s="241"/>
      <c r="D991" s="241" t="str">
        <f>IF(C991="","",(COUNTIF($C$3:C991,C991)+100))</f>
        <v/>
      </c>
      <c r="E991" s="310" t="str">
        <f>IF(C991="","",INDEX('様式A-2'!$E$9:$E$4934,MATCH(C991,'様式A-2'!$B$9:$B$434,0)))</f>
        <v/>
      </c>
      <c r="F991" s="310"/>
      <c r="G991" s="241"/>
      <c r="H991" s="241"/>
      <c r="I991" s="241"/>
      <c r="J991" s="311"/>
      <c r="K991" s="241"/>
      <c r="L991" s="241"/>
      <c r="M991" s="241"/>
      <c r="N991" s="241"/>
      <c r="O991" s="241"/>
      <c r="P991" s="242"/>
    </row>
    <row r="992" spans="1:16" ht="20.100000000000001" customHeight="1" x14ac:dyDescent="0.15">
      <c r="A992" s="257">
        <f>IF(A991="",ROW()-2-COUNTBLANK($A$3:$A991),A991+1)</f>
        <v>990</v>
      </c>
      <c r="B992" s="258">
        <f>IF(A992="","",IF(B991="",ROW()-2-COUNTBLANK($B$3:$B991),B991+1))</f>
        <v>990</v>
      </c>
      <c r="C992" s="241"/>
      <c r="D992" s="241" t="str">
        <f>IF(C992="","",(COUNTIF($C$3:C992,C992)+100))</f>
        <v/>
      </c>
      <c r="E992" s="310" t="str">
        <f>IF(C992="","",INDEX('様式A-2'!$E$9:$E$4934,MATCH(C992,'様式A-2'!$B$9:$B$434,0)))</f>
        <v/>
      </c>
      <c r="F992" s="310"/>
      <c r="G992" s="241"/>
      <c r="H992" s="241"/>
      <c r="I992" s="241"/>
      <c r="J992" s="311"/>
      <c r="K992" s="241"/>
      <c r="L992" s="241"/>
      <c r="M992" s="241"/>
      <c r="N992" s="241"/>
      <c r="O992" s="241"/>
      <c r="P992" s="242"/>
    </row>
    <row r="993" spans="1:16" ht="20.100000000000001" customHeight="1" x14ac:dyDescent="0.15">
      <c r="A993" s="257">
        <f>IF(A992="",ROW()-2-COUNTBLANK($A$3:$A992),A992+1)</f>
        <v>991</v>
      </c>
      <c r="B993" s="258">
        <f>IF(A993="","",IF(B992="",ROW()-2-COUNTBLANK($B$3:$B992),B992+1))</f>
        <v>991</v>
      </c>
      <c r="C993" s="241"/>
      <c r="D993" s="241" t="str">
        <f>IF(C993="","",(COUNTIF($C$3:C993,C993)+100))</f>
        <v/>
      </c>
      <c r="E993" s="310" t="str">
        <f>IF(C993="","",INDEX('様式A-2'!$E$9:$E$4934,MATCH(C993,'様式A-2'!$B$9:$B$434,0)))</f>
        <v/>
      </c>
      <c r="F993" s="310"/>
      <c r="G993" s="241"/>
      <c r="H993" s="241"/>
      <c r="I993" s="241"/>
      <c r="J993" s="311"/>
      <c r="K993" s="241"/>
      <c r="L993" s="241"/>
      <c r="M993" s="241"/>
      <c r="N993" s="241"/>
      <c r="O993" s="241"/>
      <c r="P993" s="242"/>
    </row>
    <row r="994" spans="1:16" ht="20.100000000000001" customHeight="1" x14ac:dyDescent="0.15">
      <c r="A994" s="257">
        <f>IF(A993="",ROW()-2-COUNTBLANK($A$3:$A993),A993+1)</f>
        <v>992</v>
      </c>
      <c r="B994" s="258">
        <f>IF(A994="","",IF(B993="",ROW()-2-COUNTBLANK($B$3:$B993),B993+1))</f>
        <v>992</v>
      </c>
      <c r="C994" s="241"/>
      <c r="D994" s="241" t="str">
        <f>IF(C994="","",(COUNTIF($C$3:C994,C994)+100))</f>
        <v/>
      </c>
      <c r="E994" s="310" t="str">
        <f>IF(C994="","",INDEX('様式A-2'!$E$9:$E$4934,MATCH(C994,'様式A-2'!$B$9:$B$434,0)))</f>
        <v/>
      </c>
      <c r="F994" s="310"/>
      <c r="G994" s="241"/>
      <c r="H994" s="241"/>
      <c r="I994" s="241"/>
      <c r="J994" s="311"/>
      <c r="K994" s="241"/>
      <c r="L994" s="241"/>
      <c r="M994" s="241"/>
      <c r="N994" s="241"/>
      <c r="O994" s="241"/>
      <c r="P994" s="242"/>
    </row>
    <row r="995" spans="1:16" ht="20.100000000000001" customHeight="1" x14ac:dyDescent="0.15">
      <c r="A995" s="257">
        <f>IF(A994="",ROW()-2-COUNTBLANK($A$3:$A994),A994+1)</f>
        <v>993</v>
      </c>
      <c r="B995" s="258">
        <f>IF(A995="","",IF(B994="",ROW()-2-COUNTBLANK($B$3:$B994),B994+1))</f>
        <v>993</v>
      </c>
      <c r="C995" s="241"/>
      <c r="D995" s="241" t="str">
        <f>IF(C995="","",(COUNTIF($C$3:C995,C995)+100))</f>
        <v/>
      </c>
      <c r="E995" s="310" t="str">
        <f>IF(C995="","",INDEX('様式A-2'!$E$9:$E$4934,MATCH(C995,'様式A-2'!$B$9:$B$434,0)))</f>
        <v/>
      </c>
      <c r="F995" s="310"/>
      <c r="G995" s="241"/>
      <c r="H995" s="241"/>
      <c r="I995" s="241"/>
      <c r="J995" s="311"/>
      <c r="K995" s="241"/>
      <c r="L995" s="241"/>
      <c r="M995" s="241"/>
      <c r="N995" s="241"/>
      <c r="O995" s="241"/>
      <c r="P995" s="242"/>
    </row>
    <row r="996" spans="1:16" ht="20.100000000000001" customHeight="1" x14ac:dyDescent="0.15">
      <c r="A996" s="257">
        <f>IF(A995="",ROW()-2-COUNTBLANK($A$3:$A995),A995+1)</f>
        <v>994</v>
      </c>
      <c r="B996" s="258">
        <f>IF(A996="","",IF(B995="",ROW()-2-COUNTBLANK($B$3:$B995),B995+1))</f>
        <v>994</v>
      </c>
      <c r="C996" s="241"/>
      <c r="D996" s="241" t="str">
        <f>IF(C996="","",(COUNTIF($C$3:C996,C996)+100))</f>
        <v/>
      </c>
      <c r="E996" s="310" t="str">
        <f>IF(C996="","",INDEX('様式A-2'!$E$9:$E$4934,MATCH(C996,'様式A-2'!$B$9:$B$434,0)))</f>
        <v/>
      </c>
      <c r="F996" s="310"/>
      <c r="G996" s="241"/>
      <c r="H996" s="241"/>
      <c r="I996" s="241"/>
      <c r="J996" s="311"/>
      <c r="K996" s="241"/>
      <c r="L996" s="241"/>
      <c r="M996" s="241"/>
      <c r="N996" s="241"/>
      <c r="O996" s="241"/>
      <c r="P996" s="242"/>
    </row>
    <row r="997" spans="1:16" ht="20.100000000000001" customHeight="1" x14ac:dyDescent="0.15">
      <c r="A997" s="257">
        <f>IF(A996="",ROW()-2-COUNTBLANK($A$3:$A996),A996+1)</f>
        <v>995</v>
      </c>
      <c r="B997" s="258">
        <f>IF(A997="","",IF(B996="",ROW()-2-COUNTBLANK($B$3:$B996),B996+1))</f>
        <v>995</v>
      </c>
      <c r="C997" s="241"/>
      <c r="D997" s="241" t="str">
        <f>IF(C997="","",(COUNTIF($C$3:C997,C997)+100))</f>
        <v/>
      </c>
      <c r="E997" s="310" t="str">
        <f>IF(C997="","",INDEX('様式A-2'!$E$9:$E$4934,MATCH(C997,'様式A-2'!$B$9:$B$434,0)))</f>
        <v/>
      </c>
      <c r="F997" s="310"/>
      <c r="G997" s="241"/>
      <c r="H997" s="241"/>
      <c r="I997" s="241"/>
      <c r="J997" s="311"/>
      <c r="K997" s="241"/>
      <c r="L997" s="241"/>
      <c r="M997" s="241"/>
      <c r="N997" s="241"/>
      <c r="O997" s="241"/>
      <c r="P997" s="242"/>
    </row>
    <row r="998" spans="1:16" ht="20.100000000000001" customHeight="1" x14ac:dyDescent="0.15">
      <c r="A998" s="257">
        <f>IF(A997="",ROW()-2-COUNTBLANK($A$3:$A997),A997+1)</f>
        <v>996</v>
      </c>
      <c r="B998" s="258">
        <f>IF(A998="","",IF(B997="",ROW()-2-COUNTBLANK($B$3:$B997),B997+1))</f>
        <v>996</v>
      </c>
      <c r="C998" s="241"/>
      <c r="D998" s="241" t="str">
        <f>IF(C998="","",(COUNTIF($C$3:C998,C998)+100))</f>
        <v/>
      </c>
      <c r="E998" s="310" t="str">
        <f>IF(C998="","",INDEX('様式A-2'!$E$9:$E$4934,MATCH(C998,'様式A-2'!$B$9:$B$434,0)))</f>
        <v/>
      </c>
      <c r="F998" s="310"/>
      <c r="G998" s="241"/>
      <c r="H998" s="241"/>
      <c r="I998" s="241"/>
      <c r="J998" s="311"/>
      <c r="K998" s="241"/>
      <c r="L998" s="241"/>
      <c r="M998" s="241"/>
      <c r="N998" s="241"/>
      <c r="O998" s="241"/>
      <c r="P998" s="242"/>
    </row>
    <row r="999" spans="1:16" ht="20.100000000000001" customHeight="1" x14ac:dyDescent="0.15">
      <c r="A999" s="257">
        <f>IF(A998="",ROW()-2-COUNTBLANK($A$3:$A998),A998+1)</f>
        <v>997</v>
      </c>
      <c r="B999" s="258">
        <f>IF(A999="","",IF(B998="",ROW()-2-COUNTBLANK($B$3:$B998),B998+1))</f>
        <v>997</v>
      </c>
      <c r="C999" s="241"/>
      <c r="D999" s="241" t="str">
        <f>IF(C999="","",(COUNTIF($C$3:C999,C999)+100))</f>
        <v/>
      </c>
      <c r="E999" s="310" t="str">
        <f>IF(C999="","",INDEX('様式A-2'!$E$9:$E$4934,MATCH(C999,'様式A-2'!$B$9:$B$434,0)))</f>
        <v/>
      </c>
      <c r="F999" s="310"/>
      <c r="G999" s="241"/>
      <c r="H999" s="241"/>
      <c r="I999" s="241"/>
      <c r="J999" s="311"/>
      <c r="K999" s="241"/>
      <c r="L999" s="241"/>
      <c r="M999" s="241"/>
      <c r="N999" s="241"/>
      <c r="O999" s="241"/>
      <c r="P999" s="242"/>
    </row>
    <row r="1000" spans="1:16" ht="20.100000000000001" customHeight="1" x14ac:dyDescent="0.15">
      <c r="A1000" s="257">
        <f>IF(A999="",ROW()-2-COUNTBLANK($A$3:$A999),A999+1)</f>
        <v>998</v>
      </c>
      <c r="B1000" s="258">
        <f>IF(A1000="","",IF(B999="",ROW()-2-COUNTBLANK($B$3:$B999),B999+1))</f>
        <v>998</v>
      </c>
      <c r="C1000" s="241"/>
      <c r="D1000" s="241" t="str">
        <f>IF(C1000="","",(COUNTIF($C$3:C1000,C1000)+100))</f>
        <v/>
      </c>
      <c r="E1000" s="310" t="str">
        <f>IF(C1000="","",INDEX('様式A-2'!$E$9:$E$4934,MATCH(C1000,'様式A-2'!$B$9:$B$434,0)))</f>
        <v/>
      </c>
      <c r="F1000" s="310"/>
      <c r="G1000" s="241"/>
      <c r="H1000" s="241"/>
      <c r="I1000" s="241"/>
      <c r="J1000" s="311"/>
      <c r="K1000" s="241"/>
      <c r="L1000" s="241"/>
      <c r="M1000" s="241"/>
      <c r="N1000" s="241"/>
      <c r="O1000" s="241"/>
      <c r="P1000" s="242"/>
    </row>
    <row r="1001" spans="1:16" ht="20.100000000000001" customHeight="1" x14ac:dyDescent="0.15">
      <c r="A1001" s="257">
        <f>IF(A1000="",ROW()-2-COUNTBLANK($A$3:$A1000),A1000+1)</f>
        <v>999</v>
      </c>
      <c r="B1001" s="258">
        <f>IF(A1001="","",IF(B1000="",ROW()-2-COUNTBLANK($B$3:$B1000),B1000+1))</f>
        <v>999</v>
      </c>
      <c r="C1001" s="241"/>
      <c r="D1001" s="241" t="str">
        <f>IF(C1001="","",(COUNTIF($C$3:C1001,C1001)+100))</f>
        <v/>
      </c>
      <c r="E1001" s="310" t="str">
        <f>IF(C1001="","",INDEX('様式A-2'!$E$9:$E$4934,MATCH(C1001,'様式A-2'!$B$9:$B$434,0)))</f>
        <v/>
      </c>
      <c r="F1001" s="310"/>
      <c r="G1001" s="241"/>
      <c r="H1001" s="241"/>
      <c r="I1001" s="241"/>
      <c r="J1001" s="311"/>
      <c r="K1001" s="241"/>
      <c r="L1001" s="241"/>
      <c r="M1001" s="241"/>
      <c r="N1001" s="241"/>
      <c r="O1001" s="241"/>
      <c r="P1001" s="242"/>
    </row>
    <row r="1002" spans="1:16" ht="20.100000000000001" customHeight="1" x14ac:dyDescent="0.15">
      <c r="A1002" s="257">
        <f>IF(A1001="",ROW()-2-COUNTBLANK($A$3:$A1001),A1001+1)</f>
        <v>1000</v>
      </c>
      <c r="B1002" s="253">
        <f>IF(A1002="","",IF(B1001="",ROW()-2-COUNTBLANK($B$3:$B1001),B1001+1))</f>
        <v>1000</v>
      </c>
      <c r="C1002" s="241"/>
      <c r="D1002" s="241" t="str">
        <f>IF(C1002="","",(COUNTIF($C$3:C1002,C1002)+100))</f>
        <v/>
      </c>
      <c r="E1002" s="310" t="str">
        <f>IF(C1002="","",INDEX('様式A-2'!$E$9:$E$4934,MATCH(C1002,'様式A-2'!$B$9:$B$434,0)))</f>
        <v/>
      </c>
      <c r="F1002" s="310"/>
      <c r="G1002" s="241"/>
      <c r="H1002" s="241"/>
      <c r="I1002" s="241"/>
      <c r="J1002" s="311"/>
      <c r="K1002" s="241"/>
      <c r="L1002" s="241"/>
      <c r="M1002" s="241"/>
      <c r="N1002" s="241"/>
      <c r="O1002" s="241"/>
      <c r="P1002" s="242"/>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6">
        <x14:dataValidation type="list" errorStyle="information" allowBlank="1" showInputMessage="1" showErrorMessage="1">
          <x14:formula1>
            <xm:f>'(参考)リスト'!$B$51:$B$54</xm:f>
          </x14:formula1>
          <xm:sqref>F3:F1002</xm:sqref>
        </x14:dataValidation>
        <x14:dataValidation type="list" errorStyle="information" allowBlank="1" showInputMessage="1" showErrorMessage="1">
          <x14:formula1>
            <xm:f>'(参考)リスト'!$D$51:$D$53</xm:f>
          </x14:formula1>
          <xm:sqref>H3:H1002</xm:sqref>
        </x14:dataValidation>
        <x14:dataValidation type="list" errorStyle="warning" allowBlank="1" showInputMessage="1" showErrorMessage="1">
          <x14:formula1>
            <xm:f>'(参考)リスト'!$E$51:$E$58</xm:f>
          </x14:formula1>
          <xm:sqref>I3:I1002</xm:sqref>
        </x14:dataValidation>
        <x14:dataValidation type="list" errorStyle="information" allowBlank="1" showInputMessage="1" showErrorMessage="1">
          <x14:formula1>
            <xm:f>'(参考)リスト'!$F$51:$F$52</xm:f>
          </x14:formula1>
          <xm:sqref>K3:L1002</xm:sqref>
        </x14:dataValidation>
        <x14:dataValidation type="list" errorStyle="information" allowBlank="1" showInputMessage="1" showErrorMessage="1">
          <x14:formula1>
            <xm:f>'(参考)リスト'!$G$51:$G$53</xm:f>
          </x14:formula1>
          <xm:sqref>M3:M1002</xm:sqref>
        </x14:dataValidation>
        <x14:dataValidation type="list" allowBlank="1" showInputMessage="1">
          <x14:formula1>
            <xm:f>'(参考)リスト'!$S$40:$S$47</xm:f>
          </x14:formula1>
          <xm:sqref>N3:N1002</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FF6699"/>
  </sheetPr>
  <dimension ref="A1:P1002"/>
  <sheetViews>
    <sheetView showZeros="0" topLeftCell="B1" workbookViewId="0">
      <selection activeCell="I10" sqref="I10"/>
    </sheetView>
  </sheetViews>
  <sheetFormatPr defaultRowHeight="12" x14ac:dyDescent="0.15"/>
  <cols>
    <col min="1" max="1" width="9" style="318"/>
    <col min="2" max="3" width="8.625" style="318" customWidth="1"/>
    <col min="4" max="4" width="12.625" style="318" customWidth="1"/>
    <col min="5" max="6" width="10.625" style="318" customWidth="1"/>
    <col min="7" max="7" width="15.625" style="318" customWidth="1"/>
    <col min="8" max="11" width="8.625" style="318" customWidth="1"/>
    <col min="12" max="15" width="16.625" style="318" customWidth="1"/>
    <col min="16" max="16" width="40.625" style="318" customWidth="1"/>
    <col min="17" max="16384" width="9" style="318"/>
  </cols>
  <sheetData>
    <row r="1" spans="1:16" ht="15.95" customHeight="1" x14ac:dyDescent="0.15">
      <c r="A1" s="312" t="s">
        <v>820</v>
      </c>
      <c r="B1" s="313" t="s">
        <v>227</v>
      </c>
      <c r="C1" s="313" t="s">
        <v>474</v>
      </c>
      <c r="D1" s="313" t="s">
        <v>207</v>
      </c>
      <c r="E1" s="313" t="s">
        <v>206</v>
      </c>
      <c r="F1" s="313" t="s">
        <v>475</v>
      </c>
      <c r="G1" s="313" t="s">
        <v>6</v>
      </c>
      <c r="H1" s="314" t="s">
        <v>821</v>
      </c>
      <c r="I1" s="315"/>
      <c r="J1" s="316" t="s">
        <v>317</v>
      </c>
      <c r="K1" s="316"/>
      <c r="L1" s="317" t="s">
        <v>822</v>
      </c>
      <c r="M1" s="317" t="s">
        <v>764</v>
      </c>
      <c r="N1" s="317" t="s">
        <v>823</v>
      </c>
      <c r="O1" s="317" t="s">
        <v>824</v>
      </c>
      <c r="P1" s="317" t="s">
        <v>575</v>
      </c>
    </row>
    <row r="2" spans="1:16" ht="15.95" customHeight="1" x14ac:dyDescent="0.15">
      <c r="A2" s="319" t="s">
        <v>825</v>
      </c>
      <c r="B2" s="320"/>
      <c r="C2" s="320"/>
      <c r="D2" s="320"/>
      <c r="E2" s="320"/>
      <c r="F2" s="320"/>
      <c r="G2" s="320"/>
      <c r="H2" s="321" t="s">
        <v>826</v>
      </c>
      <c r="I2" s="321" t="s">
        <v>827</v>
      </c>
      <c r="J2" s="321" t="s">
        <v>826</v>
      </c>
      <c r="K2" s="321" t="s">
        <v>827</v>
      </c>
      <c r="L2" s="322"/>
      <c r="M2" s="322"/>
      <c r="N2" s="322"/>
      <c r="O2" s="322"/>
      <c r="P2" s="322"/>
    </row>
    <row r="3" spans="1:16" ht="15.95" customHeight="1" x14ac:dyDescent="0.15">
      <c r="A3" s="323">
        <v>1</v>
      </c>
      <c r="B3" s="324" t="str">
        <f>IFERROR(VLOOKUP($A3,'様式C-1-1用'!$B$3:$AI$1004,3,0),"")</f>
        <v>PS</v>
      </c>
      <c r="C3" s="325">
        <f>IFERROR(VLOOKUP($A3,'様式C-1-1用'!$B$3:$AI$1004,4,0),"")</f>
        <v>1</v>
      </c>
      <c r="D3" s="325" t="str">
        <f>IFERROR(VLOOKUP($A3,'様式C-1-1用'!$B$3:$AI$1004,6,0),"")</f>
        <v>覆工・坑門</v>
      </c>
      <c r="E3" s="325" t="str">
        <f>IFERROR(VLOOKUP($A3,'様式C-1-1用'!$B$3:$AI$1004,7,0),"")</f>
        <v>面壁・妻壁等</v>
      </c>
      <c r="F3" s="325" t="str">
        <f>IFERROR(VLOOKUP($A3,'様式C-1-1用'!$B$3:$AI$1004,8,0),"")</f>
        <v>材質劣化</v>
      </c>
      <c r="G3" s="325" t="str">
        <f>IFERROR(VLOOKUP($A3,'様式C-1-1用'!$B$3:$AI$1004,10,0),"")</f>
        <v>うき・はく離</v>
      </c>
      <c r="H3" s="325">
        <f>IFERROR(VLOOKUP($A3,'様式C-1-1用'!$B$3:$AI$1004,22,0),"")</f>
        <v>0</v>
      </c>
      <c r="I3" s="325" t="str">
        <f>IFERROR(VLOOKUP($A3,'様式C-1-1用'!$B$3:$AI$1004,23,0),"")</f>
        <v>Ⅱa</v>
      </c>
      <c r="J3" s="325" t="str">
        <f>IFERROR(VLOOKUP($A3,'様式C-1-1用'!$B$3:$AI$1004,24,0),"")</f>
        <v>Ⅱ</v>
      </c>
      <c r="K3" s="325" t="str">
        <f>IFERROR(VLOOKUP($A3,'様式C-1-1用'!$B$3:$AI$1004,25,0),"")</f>
        <v>Ⅱ</v>
      </c>
      <c r="L3" s="325" t="str">
        <f>IFERROR(VLOOKUP($A3,'様式C-1-1用'!$B$3:$AI$1004,16,0),"")</f>
        <v xml:space="preserve">2.0m×2.4m </v>
      </c>
      <c r="M3" s="325" t="str">
        <f>IFERROR(VLOOKUP($A3,'様式C-1-1用'!$B$3:$AI$1004,34,0),"")</f>
        <v xml:space="preserve">2.0m×2.4m </v>
      </c>
      <c r="N3" s="325" t="str">
        <f>IFERROR(VLOOKUP($A3,'様式C-1-1用'!$B$3:$AI$1004,30,0),"")</f>
        <v>－</v>
      </c>
      <c r="O3" s="325" t="str">
        <f>IF(VLOOKUP($A3,'様式C-1-1用'!$B$3:$AI$1004,29,0)="－","なし",VLOOKUP($A3,'様式C-1-1用'!$B$3:$AI$1004,29,0))</f>
        <v>監視（日常巡視）</v>
      </c>
      <c r="P3" s="326" t="str">
        <f>IFERROR(VLOOKUP($A3,'様式C-1-1用'!$B$3:$AI$1004,33,0),"")</f>
        <v xml:space="preserve">うき・はく離、2.0m×2.4m </v>
      </c>
    </row>
    <row r="4" spans="1:16" ht="15.95" customHeight="1" x14ac:dyDescent="0.15">
      <c r="A4" s="318">
        <v>2</v>
      </c>
      <c r="B4" s="324" t="str">
        <f>IFERROR(VLOOKUP($A4,'様式C-1-1用'!$B$3:$AI$1004,3,0),"")</f>
        <v>PS</v>
      </c>
      <c r="C4" s="325">
        <f>IFERROR(VLOOKUP($A4,'様式C-1-1用'!$B$3:$AI$1004,4,0),"")</f>
        <v>2</v>
      </c>
      <c r="D4" s="325" t="str">
        <f>IFERROR(VLOOKUP($A4,'様式C-1-1用'!$B$3:$AI$1004,6,0),"")</f>
        <v>覆工・坑門</v>
      </c>
      <c r="E4" s="325" t="str">
        <f>IFERROR(VLOOKUP($A4,'様式C-1-1用'!$B$3:$AI$1004,7,0),"")</f>
        <v>面壁・妻壁等</v>
      </c>
      <c r="F4" s="325" t="str">
        <f>IFERROR(VLOOKUP($A4,'様式C-1-1用'!$B$3:$AI$1004,8,0),"")</f>
        <v>材質劣化</v>
      </c>
      <c r="G4" s="325" t="str">
        <f>IFERROR(VLOOKUP($A4,'様式C-1-1用'!$B$3:$AI$1004,10,0),"")</f>
        <v>うき・はく離</v>
      </c>
      <c r="H4" s="325">
        <f>IFERROR(VLOOKUP($A4,'様式C-1-1用'!$B$3:$AI$1004,22,0),"")</f>
        <v>0</v>
      </c>
      <c r="I4" s="325" t="str">
        <f>IFERROR(VLOOKUP($A4,'様式C-1-1用'!$B$3:$AI$1004,23,0),"")</f>
        <v>Ⅱa</v>
      </c>
      <c r="J4" s="325" t="str">
        <f>IFERROR(VLOOKUP($A4,'様式C-1-1用'!$B$3:$AI$1004,24,0),"")</f>
        <v>Ⅱ</v>
      </c>
      <c r="K4" s="325" t="str">
        <f>IFERROR(VLOOKUP($A4,'様式C-1-1用'!$B$3:$AI$1004,25,0),"")</f>
        <v>Ⅱ</v>
      </c>
      <c r="L4" s="325" t="str">
        <f>IFERROR(VLOOKUP($A4,'様式C-1-1用'!$B$3:$AI$1004,16,0),"")</f>
        <v xml:space="preserve">4.0m×8.2m </v>
      </c>
      <c r="M4" s="325" t="str">
        <f>IFERROR(VLOOKUP($A4,'様式C-1-1用'!$B$3:$AI$1004,34,0),"")</f>
        <v>1.0m×6.2m</v>
      </c>
      <c r="N4" s="325" t="str">
        <f>IFERROR(VLOOKUP($A4,'様式C-1-1用'!$B$3:$AI$1004,30,0),"")</f>
        <v>－</v>
      </c>
      <c r="O4" s="325" t="str">
        <f>IF(VLOOKUP($A4,'様式C-1-1用'!$B$3:$AI$1004,29,0)="－","なし",VLOOKUP($A4,'様式C-1-1用'!$B$3:$AI$1004,29,0))</f>
        <v>監視（日常巡視）</v>
      </c>
      <c r="P4" s="326" t="str">
        <f>IFERROR(VLOOKUP($A4,'様式C-1-1用'!$B$3:$AI$1004,33,0),"")</f>
        <v xml:space="preserve">うき・はく離、4.0m×8.2m </v>
      </c>
    </row>
    <row r="5" spans="1:16" ht="15.95" customHeight="1" x14ac:dyDescent="0.15">
      <c r="A5" s="318">
        <v>3</v>
      </c>
      <c r="B5" s="324" t="str">
        <f>IFERROR(VLOOKUP($A5,'様式C-1-1用'!$B$3:$AI$1004,3,0),"")</f>
        <v>PS</v>
      </c>
      <c r="C5" s="325">
        <f>IFERROR(VLOOKUP($A5,'様式C-1-1用'!$B$3:$AI$1004,4,0),"")</f>
        <v>3</v>
      </c>
      <c r="D5" s="325" t="str">
        <f>IFERROR(VLOOKUP($A5,'様式C-1-1用'!$B$3:$AI$1004,6,0),"")</f>
        <v>覆工・坑門</v>
      </c>
      <c r="E5" s="325" t="str">
        <f>IFERROR(VLOOKUP($A5,'様式C-1-1用'!$B$3:$AI$1004,7,0),"")</f>
        <v>面壁・妻壁等</v>
      </c>
      <c r="F5" s="325" t="str">
        <f>IFERROR(VLOOKUP($A5,'様式C-1-1用'!$B$3:$AI$1004,8,0),"")</f>
        <v>材質劣化</v>
      </c>
      <c r="G5" s="325" t="str">
        <f>IFERROR(VLOOKUP($A5,'様式C-1-1用'!$B$3:$AI$1004,10,0),"")</f>
        <v>うき・はく離</v>
      </c>
      <c r="H5" s="325">
        <f>IFERROR(VLOOKUP($A5,'様式C-1-1用'!$B$3:$AI$1004,22,0),"")</f>
        <v>0</v>
      </c>
      <c r="I5" s="325" t="str">
        <f>IFERROR(VLOOKUP($A5,'様式C-1-1用'!$B$3:$AI$1004,23,0),"")</f>
        <v>Ⅱa</v>
      </c>
      <c r="J5" s="325" t="str">
        <f>IFERROR(VLOOKUP($A5,'様式C-1-1用'!$B$3:$AI$1004,24,0),"")</f>
        <v>Ⅱ</v>
      </c>
      <c r="K5" s="325" t="str">
        <f>IFERROR(VLOOKUP($A5,'様式C-1-1用'!$B$3:$AI$1004,25,0),"")</f>
        <v>Ⅱ</v>
      </c>
      <c r="L5" s="325" t="str">
        <f>IFERROR(VLOOKUP($A5,'様式C-1-1用'!$B$3:$AI$1004,16,0),"")</f>
        <v xml:space="preserve">4.0m×8.2m </v>
      </c>
      <c r="M5" s="325" t="str">
        <f>IFERROR(VLOOKUP($A5,'様式C-1-1用'!$B$3:$AI$1004,34,0),"")</f>
        <v>0.9m×0.4m</v>
      </c>
      <c r="N5" s="325" t="str">
        <f>IFERROR(VLOOKUP($A5,'様式C-1-1用'!$B$3:$AI$1004,30,0),"")</f>
        <v>－</v>
      </c>
      <c r="O5" s="325" t="str">
        <f>IF(VLOOKUP($A5,'様式C-1-1用'!$B$3:$AI$1004,29,0)="－","なし",VLOOKUP($A5,'様式C-1-1用'!$B$3:$AI$1004,29,0))</f>
        <v>監視（日常巡視）</v>
      </c>
      <c r="P5" s="326" t="str">
        <f>IFERROR(VLOOKUP($A5,'様式C-1-1用'!$B$3:$AI$1004,33,0),"")</f>
        <v xml:space="preserve">うき・はく離、4.0m×8.2m </v>
      </c>
    </row>
    <row r="6" spans="1:16" ht="15.95" customHeight="1" x14ac:dyDescent="0.15">
      <c r="A6" s="318">
        <v>4</v>
      </c>
      <c r="B6" s="324" t="str">
        <f>IFERROR(VLOOKUP($A6,'様式C-1-1用'!$B$3:$AI$1004,3,0),"")</f>
        <v>PS</v>
      </c>
      <c r="C6" s="325">
        <f>IFERROR(VLOOKUP($A6,'様式C-1-1用'!$B$3:$AI$1004,4,0),"")</f>
        <v>4</v>
      </c>
      <c r="D6" s="325" t="str">
        <f>IFERROR(VLOOKUP($A6,'様式C-1-1用'!$B$3:$AI$1004,6,0),"")</f>
        <v>覆工・坑門</v>
      </c>
      <c r="E6" s="325" t="str">
        <f>IFERROR(VLOOKUP($A6,'様式C-1-1用'!$B$3:$AI$1004,7,0),"")</f>
        <v>アーチ（左側）</v>
      </c>
      <c r="F6" s="325" t="str">
        <f>IFERROR(VLOOKUP($A6,'様式C-1-1用'!$B$3:$AI$1004,8,0),"")</f>
        <v>材質劣化</v>
      </c>
      <c r="G6" s="325" t="str">
        <f>IFERROR(VLOOKUP($A6,'様式C-1-1用'!$B$3:$AI$1004,10,0),"")</f>
        <v>うき・はく離</v>
      </c>
      <c r="H6" s="325">
        <f>IFERROR(VLOOKUP($A6,'様式C-1-1用'!$B$3:$AI$1004,22,0),"")</f>
        <v>0</v>
      </c>
      <c r="I6" s="325" t="str">
        <f>IFERROR(VLOOKUP($A6,'様式C-1-1用'!$B$3:$AI$1004,23,0),"")</f>
        <v>Ⅱa</v>
      </c>
      <c r="J6" s="325" t="str">
        <f>IFERROR(VLOOKUP($A6,'様式C-1-1用'!$B$3:$AI$1004,24,0),"")</f>
        <v>Ⅱ</v>
      </c>
      <c r="K6" s="325" t="str">
        <f>IFERROR(VLOOKUP($A6,'様式C-1-1用'!$B$3:$AI$1004,25,0),"")</f>
        <v>Ⅱ</v>
      </c>
      <c r="L6" s="325" t="str">
        <f>IFERROR(VLOOKUP($A6,'様式C-1-1用'!$B$3:$AI$1004,16,0),"")</f>
        <v xml:space="preserve">1.5m×0.5m </v>
      </c>
      <c r="M6" s="325" t="str">
        <f>IFERROR(VLOOKUP($A6,'様式C-1-1用'!$B$3:$AI$1004,34,0),"")</f>
        <v>1.5m×0.5m、過年度写PS-5</v>
      </c>
      <c r="N6" s="325" t="str">
        <f>IFERROR(VLOOKUP($A6,'様式C-1-1用'!$B$3:$AI$1004,30,0),"")</f>
        <v>－</v>
      </c>
      <c r="O6" s="325" t="str">
        <f>IF(VLOOKUP($A6,'様式C-1-1用'!$B$3:$AI$1004,29,0)="－","なし",VLOOKUP($A6,'様式C-1-1用'!$B$3:$AI$1004,29,0))</f>
        <v>監視（日常巡視）</v>
      </c>
      <c r="P6" s="326" t="str">
        <f>IFERROR(VLOOKUP($A6,'様式C-1-1用'!$B$3:$AI$1004,33,0),"")</f>
        <v xml:space="preserve">うき・はく離、1.5m×0.5m </v>
      </c>
    </row>
    <row r="7" spans="1:16" ht="15.95" customHeight="1" x14ac:dyDescent="0.15">
      <c r="A7" s="318">
        <v>5</v>
      </c>
      <c r="B7" s="324">
        <f>IFERROR(VLOOKUP($A7,'様式C-1-1用'!$B$3:$AI$1004,3,0),"")</f>
        <v>1</v>
      </c>
      <c r="C7" s="325">
        <f>IFERROR(VLOOKUP($A7,'様式C-1-1用'!$B$3:$AI$1004,4,0),"")</f>
        <v>1</v>
      </c>
      <c r="D7" s="325" t="str">
        <f>IFERROR(VLOOKUP($A7,'様式C-1-1用'!$B$3:$AI$1004,6,0),"")</f>
        <v>覆工・坑門</v>
      </c>
      <c r="E7" s="325" t="str">
        <f>IFERROR(VLOOKUP($A7,'様式C-1-1用'!$B$3:$AI$1004,7,0),"")</f>
        <v>アーチ（左側）</v>
      </c>
      <c r="F7" s="325" t="str">
        <f>IFERROR(VLOOKUP($A7,'様式C-1-1用'!$B$3:$AI$1004,8,0),"")</f>
        <v>材質劣化</v>
      </c>
      <c r="G7" s="325" t="str">
        <f>IFERROR(VLOOKUP($A7,'様式C-1-1用'!$B$3:$AI$1004,10,0),"")</f>
        <v>うき・はく離</v>
      </c>
      <c r="H7" s="325">
        <f>IFERROR(VLOOKUP($A7,'様式C-1-1用'!$B$3:$AI$1004,22,0),"")</f>
        <v>0</v>
      </c>
      <c r="I7" s="325" t="str">
        <f>IFERROR(VLOOKUP($A7,'様式C-1-1用'!$B$3:$AI$1004,23,0),"")</f>
        <v>Ⅱa</v>
      </c>
      <c r="J7" s="325" t="str">
        <f>IFERROR(VLOOKUP($A7,'様式C-1-1用'!$B$3:$AI$1004,24,0),"")</f>
        <v>Ⅱ</v>
      </c>
      <c r="K7" s="325" t="str">
        <f>IFERROR(VLOOKUP($A7,'様式C-1-1用'!$B$3:$AI$1004,25,0),"")</f>
        <v>Ⅱ</v>
      </c>
      <c r="L7" s="325" t="str">
        <f>IFERROR(VLOOKUP($A7,'様式C-1-1用'!$B$3:$AI$1004,16,0),"")</f>
        <v xml:space="preserve">0.6m×1.0m </v>
      </c>
      <c r="M7" s="325" t="str">
        <f>IFERROR(VLOOKUP($A7,'様式C-1-1用'!$B$3:$AI$1004,34,0),"")</f>
        <v>0.5m×1.0m、過年度写1-4</v>
      </c>
      <c r="N7" s="325" t="str">
        <f>IFERROR(VLOOKUP($A7,'様式C-1-1用'!$B$3:$AI$1004,30,0),"")</f>
        <v>－</v>
      </c>
      <c r="O7" s="325" t="str">
        <f>IF(VLOOKUP($A7,'様式C-1-1用'!$B$3:$AI$1004,29,0)="－","なし",VLOOKUP($A7,'様式C-1-1用'!$B$3:$AI$1004,29,0))</f>
        <v>監視（日常巡視）</v>
      </c>
      <c r="P7" s="326" t="str">
        <f>IFERROR(VLOOKUP($A7,'様式C-1-1用'!$B$3:$AI$1004,33,0),"")</f>
        <v xml:space="preserve">うき・はく離、0.6m×1.0m </v>
      </c>
    </row>
    <row r="8" spans="1:16" ht="15.95" customHeight="1" x14ac:dyDescent="0.15">
      <c r="A8" s="318">
        <v>6</v>
      </c>
      <c r="B8" s="324">
        <f>IFERROR(VLOOKUP($A8,'様式C-1-1用'!$B$3:$AI$1004,3,0),"")</f>
        <v>1</v>
      </c>
      <c r="C8" s="325">
        <f>IFERROR(VLOOKUP($A8,'様式C-1-1用'!$B$3:$AI$1004,4,0),"")</f>
        <v>2</v>
      </c>
      <c r="D8" s="325" t="str">
        <f>IFERROR(VLOOKUP($A8,'様式C-1-1用'!$B$3:$AI$1004,6,0),"")</f>
        <v>覆工・坑門</v>
      </c>
      <c r="E8" s="325" t="str">
        <f>IFERROR(VLOOKUP($A8,'様式C-1-1用'!$B$3:$AI$1004,7,0),"")</f>
        <v>アーチ（左側）</v>
      </c>
      <c r="F8" s="325" t="str">
        <f>IFERROR(VLOOKUP($A8,'様式C-1-1用'!$B$3:$AI$1004,8,0),"")</f>
        <v>材質劣化</v>
      </c>
      <c r="G8" s="325" t="str">
        <f>IFERROR(VLOOKUP($A8,'様式C-1-1用'!$B$3:$AI$1004,10,0),"")</f>
        <v>うき・はく離</v>
      </c>
      <c r="H8" s="325">
        <f>IFERROR(VLOOKUP($A8,'様式C-1-1用'!$B$3:$AI$1004,22,0),"")</f>
        <v>0</v>
      </c>
      <c r="I8" s="325" t="str">
        <f>IFERROR(VLOOKUP($A8,'様式C-1-1用'!$B$3:$AI$1004,23,0),"")</f>
        <v>Ⅱa</v>
      </c>
      <c r="J8" s="325" t="str">
        <f>IFERROR(VLOOKUP($A8,'様式C-1-1用'!$B$3:$AI$1004,24,0),"")</f>
        <v>Ⅱ</v>
      </c>
      <c r="K8" s="325" t="str">
        <f>IFERROR(VLOOKUP($A8,'様式C-1-1用'!$B$3:$AI$1004,25,0),"")</f>
        <v>Ⅱ</v>
      </c>
      <c r="L8" s="325" t="str">
        <f>IFERROR(VLOOKUP($A8,'様式C-1-1用'!$B$3:$AI$1004,16,0),"")</f>
        <v xml:space="preserve">0.6m×0.8m </v>
      </c>
      <c r="M8" s="325" t="str">
        <f>IFERROR(VLOOKUP($A8,'様式C-1-1用'!$B$3:$AI$1004,34,0),"")</f>
        <v>0.6m×0.8m、過年度写1-5</v>
      </c>
      <c r="N8" s="325" t="str">
        <f>IFERROR(VLOOKUP($A8,'様式C-1-1用'!$B$3:$AI$1004,30,0),"")</f>
        <v>－</v>
      </c>
      <c r="O8" s="325" t="str">
        <f>IF(VLOOKUP($A8,'様式C-1-1用'!$B$3:$AI$1004,29,0)="－","なし",VLOOKUP($A8,'様式C-1-1用'!$B$3:$AI$1004,29,0))</f>
        <v>監視（日常巡視）</v>
      </c>
      <c r="P8" s="326" t="str">
        <f>IFERROR(VLOOKUP($A8,'様式C-1-1用'!$B$3:$AI$1004,33,0),"")</f>
        <v xml:space="preserve">うき・はく離、0.6m×0.8m </v>
      </c>
    </row>
    <row r="9" spans="1:16" ht="15.95" customHeight="1" x14ac:dyDescent="0.15">
      <c r="A9" s="318">
        <v>7</v>
      </c>
      <c r="B9" s="324">
        <f>IFERROR(VLOOKUP($A9,'様式C-1-1用'!$B$3:$AI$1004,3,0),"")</f>
        <v>1</v>
      </c>
      <c r="C9" s="325">
        <f>IFERROR(VLOOKUP($A9,'様式C-1-1用'!$B$3:$AI$1004,4,0),"")</f>
        <v>3</v>
      </c>
      <c r="D9" s="325" t="str">
        <f>IFERROR(VLOOKUP($A9,'様式C-1-1用'!$B$3:$AI$1004,6,0),"")</f>
        <v>覆工・坑門</v>
      </c>
      <c r="E9" s="325" t="str">
        <f>IFERROR(VLOOKUP($A9,'様式C-1-1用'!$B$3:$AI$1004,7,0),"")</f>
        <v>アーチ（右側）</v>
      </c>
      <c r="F9" s="325" t="str">
        <f>IFERROR(VLOOKUP($A9,'様式C-1-1用'!$B$3:$AI$1004,8,0),"")</f>
        <v>材質劣化</v>
      </c>
      <c r="G9" s="325" t="str">
        <f>IFERROR(VLOOKUP($A9,'様式C-1-1用'!$B$3:$AI$1004,10,0),"")</f>
        <v>うき・はく離</v>
      </c>
      <c r="H9" s="325">
        <f>IFERROR(VLOOKUP($A9,'様式C-1-1用'!$B$3:$AI$1004,22,0),"")</f>
        <v>0</v>
      </c>
      <c r="I9" s="325" t="str">
        <f>IFERROR(VLOOKUP($A9,'様式C-1-1用'!$B$3:$AI$1004,23,0),"")</f>
        <v>Ⅱa</v>
      </c>
      <c r="J9" s="325" t="str">
        <f>IFERROR(VLOOKUP($A9,'様式C-1-1用'!$B$3:$AI$1004,24,0),"")</f>
        <v>Ⅱ</v>
      </c>
      <c r="K9" s="325" t="str">
        <f>IFERROR(VLOOKUP($A9,'様式C-1-1用'!$B$3:$AI$1004,25,0),"")</f>
        <v>Ⅱ</v>
      </c>
      <c r="L9" s="325" t="str">
        <f>IFERROR(VLOOKUP($A9,'様式C-1-1用'!$B$3:$AI$1004,16,0),"")</f>
        <v xml:space="preserve">1.4m×0.8m </v>
      </c>
      <c r="M9" s="325" t="str">
        <f>IFERROR(VLOOKUP($A9,'様式C-1-1用'!$B$3:$AI$1004,34,0),"")</f>
        <v>1.4m×0.6m、過年度写1-6</v>
      </c>
      <c r="N9" s="325" t="str">
        <f>IFERROR(VLOOKUP($A9,'様式C-1-1用'!$B$3:$AI$1004,30,0),"")</f>
        <v>－</v>
      </c>
      <c r="O9" s="325" t="str">
        <f>IF(VLOOKUP($A9,'様式C-1-1用'!$B$3:$AI$1004,29,0)="－","なし",VLOOKUP($A9,'様式C-1-1用'!$B$3:$AI$1004,29,0))</f>
        <v>監視（日常巡視）</v>
      </c>
      <c r="P9" s="326" t="str">
        <f>IFERROR(VLOOKUP($A9,'様式C-1-1用'!$B$3:$AI$1004,33,0),"")</f>
        <v xml:space="preserve">うき・はく離、1.4m×0.8m </v>
      </c>
    </row>
    <row r="10" spans="1:16" ht="15.95" customHeight="1" x14ac:dyDescent="0.15">
      <c r="A10" s="318">
        <v>8</v>
      </c>
      <c r="B10" s="324">
        <f>IFERROR(VLOOKUP($A10,'様式C-1-1用'!$B$3:$AI$1004,3,0),"")</f>
        <v>1</v>
      </c>
      <c r="C10" s="325">
        <f>IFERROR(VLOOKUP($A10,'様式C-1-1用'!$B$3:$AI$1004,4,0),"")</f>
        <v>4</v>
      </c>
      <c r="D10" s="325" t="str">
        <f>IFERROR(VLOOKUP($A10,'様式C-1-1用'!$B$3:$AI$1004,6,0),"")</f>
        <v>覆工・坑門</v>
      </c>
      <c r="E10" s="325" t="str">
        <f>IFERROR(VLOOKUP($A10,'様式C-1-1用'!$B$3:$AI$1004,7,0),"")</f>
        <v>アーチ（右側）</v>
      </c>
      <c r="F10" s="325" t="str">
        <f>IFERROR(VLOOKUP($A10,'様式C-1-1用'!$B$3:$AI$1004,8,0),"")</f>
        <v>材質劣化</v>
      </c>
      <c r="G10" s="325" t="str">
        <f>IFERROR(VLOOKUP($A10,'様式C-1-1用'!$B$3:$AI$1004,10,0),"")</f>
        <v>うき・はく離</v>
      </c>
      <c r="H10" s="325">
        <f>IFERROR(VLOOKUP($A10,'様式C-1-1用'!$B$3:$AI$1004,22,0),"")</f>
        <v>0</v>
      </c>
      <c r="I10" s="325" t="str">
        <f>IFERROR(VLOOKUP($A10,'様式C-1-1用'!$B$3:$AI$1004,23,0),"")</f>
        <v>Ⅱa</v>
      </c>
      <c r="J10" s="325" t="str">
        <f>IFERROR(VLOOKUP($A10,'様式C-1-1用'!$B$3:$AI$1004,24,0),"")</f>
        <v>Ⅱ</v>
      </c>
      <c r="K10" s="325" t="str">
        <f>IFERROR(VLOOKUP($A10,'様式C-1-1用'!$B$3:$AI$1004,25,0),"")</f>
        <v>Ⅱ</v>
      </c>
      <c r="L10" s="325" t="str">
        <f>IFERROR(VLOOKUP($A10,'様式C-1-1用'!$B$3:$AI$1004,16,0),"")</f>
        <v xml:space="preserve">1.5m×1.5m </v>
      </c>
      <c r="M10" s="325" t="str">
        <f>IFERROR(VLOOKUP($A10,'様式C-1-1用'!$B$3:$AI$1004,34,0),"")</f>
        <v>うき(一部はく落)
1.5m×3.2m、過年度写1-7</v>
      </c>
      <c r="N10" s="325" t="str">
        <f>IFERROR(VLOOKUP($A10,'様式C-1-1用'!$B$3:$AI$1004,30,0),"")</f>
        <v>－</v>
      </c>
      <c r="O10" s="325" t="str">
        <f>IF(VLOOKUP($A10,'様式C-1-1用'!$B$3:$AI$1004,29,0)="－","なし",VLOOKUP($A10,'様式C-1-1用'!$B$3:$AI$1004,29,0))</f>
        <v>監視（日常巡視）</v>
      </c>
      <c r="P10" s="326" t="str">
        <f>IFERROR(VLOOKUP($A10,'様式C-1-1用'!$B$3:$AI$1004,33,0),"")</f>
        <v xml:space="preserve">うき・はく離、1.5m×1.5m </v>
      </c>
    </row>
    <row r="11" spans="1:16" ht="15.95" customHeight="1" x14ac:dyDescent="0.15">
      <c r="A11" s="318">
        <v>9</v>
      </c>
      <c r="B11" s="324">
        <f>IFERROR(VLOOKUP($A11,'様式C-1-1用'!$B$3:$AI$1004,3,0),"")</f>
        <v>1</v>
      </c>
      <c r="C11" s="325">
        <f>IFERROR(VLOOKUP($A11,'様式C-1-1用'!$B$3:$AI$1004,4,0),"")</f>
        <v>5</v>
      </c>
      <c r="D11" s="325" t="str">
        <f>IFERROR(VLOOKUP($A11,'様式C-1-1用'!$B$3:$AI$1004,6,0),"")</f>
        <v>覆工・坑門</v>
      </c>
      <c r="E11" s="325" t="str">
        <f>IFERROR(VLOOKUP($A11,'様式C-1-1用'!$B$3:$AI$1004,7,0),"")</f>
        <v>アーチ（右側）</v>
      </c>
      <c r="F11" s="325" t="str">
        <f>IFERROR(VLOOKUP($A11,'様式C-1-1用'!$B$3:$AI$1004,8,0),"")</f>
        <v>材質劣化</v>
      </c>
      <c r="G11" s="325" t="str">
        <f>IFERROR(VLOOKUP($A11,'様式C-1-1用'!$B$3:$AI$1004,10,0),"")</f>
        <v>うき・はく離</v>
      </c>
      <c r="H11" s="325">
        <f>IFERROR(VLOOKUP($A11,'様式C-1-1用'!$B$3:$AI$1004,22,0),"")</f>
        <v>0</v>
      </c>
      <c r="I11" s="325" t="str">
        <f>IFERROR(VLOOKUP($A11,'様式C-1-1用'!$B$3:$AI$1004,23,0),"")</f>
        <v>Ⅱa</v>
      </c>
      <c r="J11" s="325" t="str">
        <f>IFERROR(VLOOKUP($A11,'様式C-1-1用'!$B$3:$AI$1004,24,0),"")</f>
        <v>Ⅱ</v>
      </c>
      <c r="K11" s="325" t="str">
        <f>IFERROR(VLOOKUP($A11,'様式C-1-1用'!$B$3:$AI$1004,25,0),"")</f>
        <v>Ⅱ</v>
      </c>
      <c r="L11" s="325" t="str">
        <f>IFERROR(VLOOKUP($A11,'様式C-1-1用'!$B$3:$AI$1004,16,0),"")</f>
        <v xml:space="preserve">0.3m×0.4m </v>
      </c>
      <c r="M11" s="325" t="str">
        <f>IFERROR(VLOOKUP($A11,'様式C-1-1用'!$B$3:$AI$1004,34,0),"")</f>
        <v>0.4m×0.5m、過年度写1-8</v>
      </c>
      <c r="N11" s="325" t="str">
        <f>IFERROR(VLOOKUP($A11,'様式C-1-1用'!$B$3:$AI$1004,30,0),"")</f>
        <v>－</v>
      </c>
      <c r="O11" s="325" t="str">
        <f>IF(VLOOKUP($A11,'様式C-1-1用'!$B$3:$AI$1004,29,0)="－","なし",VLOOKUP($A11,'様式C-1-1用'!$B$3:$AI$1004,29,0))</f>
        <v>監視（日常巡視）</v>
      </c>
      <c r="P11" s="326" t="str">
        <f>IFERROR(VLOOKUP($A11,'様式C-1-1用'!$B$3:$AI$1004,33,0),"")</f>
        <v xml:space="preserve">うき・はく離、0.3m×0.4m </v>
      </c>
    </row>
    <row r="12" spans="1:16" ht="15.95" customHeight="1" x14ac:dyDescent="0.15">
      <c r="A12" s="318">
        <v>10</v>
      </c>
      <c r="B12" s="324">
        <f>IFERROR(VLOOKUP($A12,'様式C-1-1用'!$B$3:$AI$1004,3,0),"")</f>
        <v>1</v>
      </c>
      <c r="C12" s="325">
        <f>IFERROR(VLOOKUP($A12,'様式C-1-1用'!$B$3:$AI$1004,4,0),"")</f>
        <v>6</v>
      </c>
      <c r="D12" s="325" t="str">
        <f>IFERROR(VLOOKUP($A12,'様式C-1-1用'!$B$3:$AI$1004,6,0),"")</f>
        <v>覆工・坑門</v>
      </c>
      <c r="E12" s="325" t="str">
        <f>IFERROR(VLOOKUP($A12,'様式C-1-1用'!$B$3:$AI$1004,7,0),"")</f>
        <v>アーチ（右側）</v>
      </c>
      <c r="F12" s="325" t="str">
        <f>IFERROR(VLOOKUP($A12,'様式C-1-1用'!$B$3:$AI$1004,8,0),"")</f>
        <v>材質劣化</v>
      </c>
      <c r="G12" s="325" t="str">
        <f>IFERROR(VLOOKUP($A12,'様式C-1-1用'!$B$3:$AI$1004,10,0),"")</f>
        <v>うき・はく離</v>
      </c>
      <c r="H12" s="325">
        <f>IFERROR(VLOOKUP($A12,'様式C-1-1用'!$B$3:$AI$1004,22,0),"")</f>
        <v>0</v>
      </c>
      <c r="I12" s="325" t="str">
        <f>IFERROR(VLOOKUP($A12,'様式C-1-1用'!$B$3:$AI$1004,23,0),"")</f>
        <v>Ⅱa</v>
      </c>
      <c r="J12" s="325" t="str">
        <f>IFERROR(VLOOKUP($A12,'様式C-1-1用'!$B$3:$AI$1004,24,0),"")</f>
        <v>Ⅱ</v>
      </c>
      <c r="K12" s="325" t="str">
        <f>IFERROR(VLOOKUP($A12,'様式C-1-1用'!$B$3:$AI$1004,25,0),"")</f>
        <v>Ⅱ</v>
      </c>
      <c r="L12" s="325" t="str">
        <f>IFERROR(VLOOKUP($A12,'様式C-1-1用'!$B$3:$AI$1004,16,0),"")</f>
        <v xml:space="preserve">0.2m×0.2m </v>
      </c>
      <c r="M12" s="325" t="str">
        <f>IFERROR(VLOOKUP($A12,'様式C-1-1用'!$B$3:$AI$1004,34,0),"")</f>
        <v>0.2m×0.3m、過年度写1-9</v>
      </c>
      <c r="N12" s="325" t="str">
        <f>IFERROR(VLOOKUP($A12,'様式C-1-1用'!$B$3:$AI$1004,30,0),"")</f>
        <v>－</v>
      </c>
      <c r="O12" s="325" t="str">
        <f>IF(VLOOKUP($A12,'様式C-1-1用'!$B$3:$AI$1004,29,0)="－","なし",VLOOKUP($A12,'様式C-1-1用'!$B$3:$AI$1004,29,0))</f>
        <v>監視（日常巡視）</v>
      </c>
      <c r="P12" s="326" t="str">
        <f>IFERROR(VLOOKUP($A12,'様式C-1-1用'!$B$3:$AI$1004,33,0),"")</f>
        <v xml:space="preserve">うき・はく離、0.2m×0.2m </v>
      </c>
    </row>
    <row r="13" spans="1:16" ht="15.95" customHeight="1" x14ac:dyDescent="0.15">
      <c r="A13" s="318">
        <v>11</v>
      </c>
      <c r="B13" s="324">
        <f>IFERROR(VLOOKUP($A13,'様式C-1-1用'!$B$3:$AI$1004,3,0),"")</f>
        <v>1</v>
      </c>
      <c r="C13" s="325">
        <f>IFERROR(VLOOKUP($A13,'様式C-1-1用'!$B$3:$AI$1004,4,0),"")</f>
        <v>7</v>
      </c>
      <c r="D13" s="325" t="str">
        <f>IFERROR(VLOOKUP($A13,'様式C-1-1用'!$B$3:$AI$1004,6,0),"")</f>
        <v>覆工・坑門</v>
      </c>
      <c r="E13" s="325" t="str">
        <f>IFERROR(VLOOKUP($A13,'様式C-1-1用'!$B$3:$AI$1004,7,0),"")</f>
        <v>アーチ（右側）</v>
      </c>
      <c r="F13" s="325" t="str">
        <f>IFERROR(VLOOKUP($A13,'様式C-1-1用'!$B$3:$AI$1004,8,0),"")</f>
        <v>材質劣化</v>
      </c>
      <c r="G13" s="325" t="str">
        <f>IFERROR(VLOOKUP($A13,'様式C-1-1用'!$B$3:$AI$1004,10,0),"")</f>
        <v>うき・はく離</v>
      </c>
      <c r="H13" s="325">
        <f>IFERROR(VLOOKUP($A13,'様式C-1-1用'!$B$3:$AI$1004,22,0),"")</f>
        <v>0</v>
      </c>
      <c r="I13" s="325" t="str">
        <f>IFERROR(VLOOKUP($A13,'様式C-1-1用'!$B$3:$AI$1004,23,0),"")</f>
        <v>Ⅱa</v>
      </c>
      <c r="J13" s="325" t="str">
        <f>IFERROR(VLOOKUP($A13,'様式C-1-1用'!$B$3:$AI$1004,24,0),"")</f>
        <v>Ⅱ</v>
      </c>
      <c r="K13" s="325" t="str">
        <f>IFERROR(VLOOKUP($A13,'様式C-1-1用'!$B$3:$AI$1004,25,0),"")</f>
        <v>Ⅱ</v>
      </c>
      <c r="L13" s="325" t="str">
        <f>IFERROR(VLOOKUP($A13,'様式C-1-1用'!$B$3:$AI$1004,16,0),"")</f>
        <v xml:space="preserve">0.5m×0.2m </v>
      </c>
      <c r="M13" s="325" t="str">
        <f>IFERROR(VLOOKUP($A13,'様式C-1-1用'!$B$3:$AI$1004,34,0),"")</f>
        <v>－</v>
      </c>
      <c r="N13" s="325" t="str">
        <f>IFERROR(VLOOKUP($A13,'様式C-1-1用'!$B$3:$AI$1004,30,0),"")</f>
        <v>－</v>
      </c>
      <c r="O13" s="325" t="str">
        <f>IF(VLOOKUP($A13,'様式C-1-1用'!$B$3:$AI$1004,29,0)="－","なし",VLOOKUP($A13,'様式C-1-1用'!$B$3:$AI$1004,29,0))</f>
        <v>なし</v>
      </c>
      <c r="P13" s="326" t="str">
        <f>IFERROR(VLOOKUP($A13,'様式C-1-1用'!$B$3:$AI$1004,33,0),"")</f>
        <v xml:space="preserve">うき・はく離、0.5m×0.2m </v>
      </c>
    </row>
    <row r="14" spans="1:16" ht="15.95" customHeight="1" x14ac:dyDescent="0.15">
      <c r="A14" s="318">
        <v>12</v>
      </c>
      <c r="B14" s="324">
        <f>IFERROR(VLOOKUP($A14,'様式C-1-1用'!$B$3:$AI$1004,3,0),"")</f>
        <v>1</v>
      </c>
      <c r="C14" s="325">
        <f>IFERROR(VLOOKUP($A14,'様式C-1-1用'!$B$3:$AI$1004,4,0),"")</f>
        <v>8</v>
      </c>
      <c r="D14" s="325" t="str">
        <f>IFERROR(VLOOKUP($A14,'様式C-1-1用'!$B$3:$AI$1004,6,0),"")</f>
        <v>覆工・坑門</v>
      </c>
      <c r="E14" s="325" t="str">
        <f>IFERROR(VLOOKUP($A14,'様式C-1-1用'!$B$3:$AI$1004,7,0),"")</f>
        <v>アーチ（右側）</v>
      </c>
      <c r="F14" s="325" t="str">
        <f>IFERROR(VLOOKUP($A14,'様式C-1-1用'!$B$3:$AI$1004,8,0),"")</f>
        <v>漏水</v>
      </c>
      <c r="G14" s="325" t="str">
        <f>IFERROR(VLOOKUP($A14,'様式C-1-1用'!$B$3:$AI$1004,10,0),"")</f>
        <v>漏水</v>
      </c>
      <c r="H14" s="325">
        <f>IFERROR(VLOOKUP($A14,'様式C-1-1用'!$B$3:$AI$1004,22,0),"")</f>
        <v>0</v>
      </c>
      <c r="I14" s="325" t="str">
        <f>IFERROR(VLOOKUP($A14,'様式C-1-1用'!$B$3:$AI$1004,23,0),"")</f>
        <v>Ⅱa</v>
      </c>
      <c r="J14" s="325" t="str">
        <f>IFERROR(VLOOKUP($A14,'様式C-1-1用'!$B$3:$AI$1004,24,0),"")</f>
        <v>Ⅱ</v>
      </c>
      <c r="K14" s="325" t="str">
        <f>IFERROR(VLOOKUP($A14,'様式C-1-1用'!$B$3:$AI$1004,25,0),"")</f>
        <v>Ⅱ</v>
      </c>
      <c r="L14" s="325" t="str">
        <f>IFERROR(VLOOKUP($A14,'様式C-1-1用'!$B$3:$AI$1004,16,0),"")</f>
        <v>0.1m×7.5m 滴水</v>
      </c>
      <c r="M14" s="325" t="str">
        <f>IFERROR(VLOOKUP($A14,'様式C-1-1用'!$B$3:$AI$1004,34,0),"")</f>
        <v>－</v>
      </c>
      <c r="N14" s="325" t="str">
        <f>IFERROR(VLOOKUP($A14,'様式C-1-1用'!$B$3:$AI$1004,30,0),"")</f>
        <v>－</v>
      </c>
      <c r="O14" s="325" t="str">
        <f>IF(VLOOKUP($A14,'様式C-1-1用'!$B$3:$AI$1004,29,0)="－","なし",VLOOKUP($A14,'様式C-1-1用'!$B$3:$AI$1004,29,0))</f>
        <v>なし</v>
      </c>
      <c r="P14" s="326" t="str">
        <f>IFERROR(VLOOKUP($A14,'様式C-1-1用'!$B$3:$AI$1004,33,0),"")</f>
        <v>漏水、0.1m×7.5m 滴水</v>
      </c>
    </row>
    <row r="15" spans="1:16" ht="15.95" customHeight="1" x14ac:dyDescent="0.15">
      <c r="A15" s="318">
        <v>13</v>
      </c>
      <c r="B15" s="324">
        <f>IFERROR(VLOOKUP($A15,'様式C-1-1用'!$B$3:$AI$1004,3,0),"")</f>
        <v>2</v>
      </c>
      <c r="C15" s="325">
        <f>IFERROR(VLOOKUP($A15,'様式C-1-1用'!$B$3:$AI$1004,4,0),"")</f>
        <v>1</v>
      </c>
      <c r="D15" s="325" t="str">
        <f>IFERROR(VLOOKUP($A15,'様式C-1-1用'!$B$3:$AI$1004,6,0),"")</f>
        <v>覆工・坑門</v>
      </c>
      <c r="E15" s="325" t="str">
        <f>IFERROR(VLOOKUP($A15,'様式C-1-1用'!$B$3:$AI$1004,7,0),"")</f>
        <v>アーチ（天端）</v>
      </c>
      <c r="F15" s="325" t="str">
        <f>IFERROR(VLOOKUP($A15,'様式C-1-1用'!$B$3:$AI$1004,8,0),"")</f>
        <v>材質劣化</v>
      </c>
      <c r="G15" s="325" t="str">
        <f>IFERROR(VLOOKUP($A15,'様式C-1-1用'!$B$3:$AI$1004,10,0),"")</f>
        <v>うき・はく離</v>
      </c>
      <c r="H15" s="325">
        <f>IFERROR(VLOOKUP($A15,'様式C-1-1用'!$B$3:$AI$1004,22,0),"")</f>
        <v>0</v>
      </c>
      <c r="I15" s="325" t="str">
        <f>IFERROR(VLOOKUP($A15,'様式C-1-1用'!$B$3:$AI$1004,23,0),"")</f>
        <v>Ⅱa</v>
      </c>
      <c r="J15" s="325" t="str">
        <f>IFERROR(VLOOKUP($A15,'様式C-1-1用'!$B$3:$AI$1004,24,0),"")</f>
        <v>Ⅱ</v>
      </c>
      <c r="K15" s="325" t="str">
        <f>IFERROR(VLOOKUP($A15,'様式C-1-1用'!$B$3:$AI$1004,25,0),"")</f>
        <v>Ⅱ</v>
      </c>
      <c r="L15" s="325" t="str">
        <f>IFERROR(VLOOKUP($A15,'様式C-1-1用'!$B$3:$AI$1004,16,0),"")</f>
        <v xml:space="preserve">1.0m×0.9m </v>
      </c>
      <c r="M15" s="325" t="str">
        <f>IFERROR(VLOOKUP($A15,'様式C-1-1用'!$B$3:$AI$1004,34,0),"")</f>
        <v>1.3m×0.5m、過年度写2-4</v>
      </c>
      <c r="N15" s="325" t="str">
        <f>IFERROR(VLOOKUP($A15,'様式C-1-1用'!$B$3:$AI$1004,30,0),"")</f>
        <v>－</v>
      </c>
      <c r="O15" s="325" t="str">
        <f>IF(VLOOKUP($A15,'様式C-1-1用'!$B$3:$AI$1004,29,0)="－","なし",VLOOKUP($A15,'様式C-1-1用'!$B$3:$AI$1004,29,0))</f>
        <v>監視（日常巡視）</v>
      </c>
      <c r="P15" s="326" t="str">
        <f>IFERROR(VLOOKUP($A15,'様式C-1-1用'!$B$3:$AI$1004,33,0),"")</f>
        <v xml:space="preserve">うき・はく離、1.0m×0.9m </v>
      </c>
    </row>
    <row r="16" spans="1:16" ht="15.95" customHeight="1" x14ac:dyDescent="0.15">
      <c r="A16" s="318">
        <v>14</v>
      </c>
      <c r="B16" s="324">
        <f>IFERROR(VLOOKUP($A16,'様式C-1-1用'!$B$3:$AI$1004,3,0),"")</f>
        <v>2</v>
      </c>
      <c r="C16" s="325">
        <f>IFERROR(VLOOKUP($A16,'様式C-1-1用'!$B$3:$AI$1004,4,0),"")</f>
        <v>2</v>
      </c>
      <c r="D16" s="325" t="str">
        <f>IFERROR(VLOOKUP($A16,'様式C-1-1用'!$B$3:$AI$1004,6,0),"")</f>
        <v>覆工・坑門</v>
      </c>
      <c r="E16" s="325" t="str">
        <f>IFERROR(VLOOKUP($A16,'様式C-1-1用'!$B$3:$AI$1004,7,0),"")</f>
        <v>アーチ（右側）</v>
      </c>
      <c r="F16" s="325" t="str">
        <f>IFERROR(VLOOKUP($A16,'様式C-1-1用'!$B$3:$AI$1004,8,0),"")</f>
        <v>材質劣化</v>
      </c>
      <c r="G16" s="325" t="str">
        <f>IFERROR(VLOOKUP($A16,'様式C-1-1用'!$B$3:$AI$1004,10,0),"")</f>
        <v>うき・はく離</v>
      </c>
      <c r="H16" s="325">
        <f>IFERROR(VLOOKUP($A16,'様式C-1-1用'!$B$3:$AI$1004,22,0),"")</f>
        <v>0</v>
      </c>
      <c r="I16" s="325" t="str">
        <f>IFERROR(VLOOKUP($A16,'様式C-1-1用'!$B$3:$AI$1004,23,0),"")</f>
        <v>Ⅱa</v>
      </c>
      <c r="J16" s="325" t="str">
        <f>IFERROR(VLOOKUP($A16,'様式C-1-1用'!$B$3:$AI$1004,24,0),"")</f>
        <v>Ⅱ</v>
      </c>
      <c r="K16" s="325" t="str">
        <f>IFERROR(VLOOKUP($A16,'様式C-1-1用'!$B$3:$AI$1004,25,0),"")</f>
        <v>Ⅱ</v>
      </c>
      <c r="L16" s="325" t="str">
        <f>IFERROR(VLOOKUP($A16,'様式C-1-1用'!$B$3:$AI$1004,16,0),"")</f>
        <v xml:space="preserve">0.8m×0.4m </v>
      </c>
      <c r="M16" s="325" t="str">
        <f>IFERROR(VLOOKUP($A16,'様式C-1-1用'!$B$3:$AI$1004,34,0),"")</f>
        <v>0.8m×0.4m、過年度写2-5</v>
      </c>
      <c r="N16" s="325" t="str">
        <f>IFERROR(VLOOKUP($A16,'様式C-1-1用'!$B$3:$AI$1004,30,0),"")</f>
        <v>－</v>
      </c>
      <c r="O16" s="325" t="str">
        <f>IF(VLOOKUP($A16,'様式C-1-1用'!$B$3:$AI$1004,29,0)="－","なし",VLOOKUP($A16,'様式C-1-1用'!$B$3:$AI$1004,29,0))</f>
        <v>監視（日常巡視）</v>
      </c>
      <c r="P16" s="326" t="str">
        <f>IFERROR(VLOOKUP($A16,'様式C-1-1用'!$B$3:$AI$1004,33,0),"")</f>
        <v xml:space="preserve">うき・はく離、0.8m×0.4m </v>
      </c>
    </row>
    <row r="17" spans="1:16" ht="15.95" customHeight="1" x14ac:dyDescent="0.15">
      <c r="A17" s="318">
        <v>15</v>
      </c>
      <c r="B17" s="324">
        <f>IFERROR(VLOOKUP($A17,'様式C-1-1用'!$B$3:$AI$1004,3,0),"")</f>
        <v>2</v>
      </c>
      <c r="C17" s="325">
        <f>IFERROR(VLOOKUP($A17,'様式C-1-1用'!$B$3:$AI$1004,4,0),"")</f>
        <v>3</v>
      </c>
      <c r="D17" s="325" t="str">
        <f>IFERROR(VLOOKUP($A17,'様式C-1-1用'!$B$3:$AI$1004,6,0),"")</f>
        <v>覆工・坑門</v>
      </c>
      <c r="E17" s="325" t="str">
        <f>IFERROR(VLOOKUP($A17,'様式C-1-1用'!$B$3:$AI$1004,7,0),"")</f>
        <v>アーチ（右側）</v>
      </c>
      <c r="F17" s="325" t="str">
        <f>IFERROR(VLOOKUP($A17,'様式C-1-1用'!$B$3:$AI$1004,8,0),"")</f>
        <v>材質劣化</v>
      </c>
      <c r="G17" s="325" t="str">
        <f>IFERROR(VLOOKUP($A17,'様式C-1-1用'!$B$3:$AI$1004,10,0),"")</f>
        <v>うき・はく離</v>
      </c>
      <c r="H17" s="325">
        <f>IFERROR(VLOOKUP($A17,'様式C-1-1用'!$B$3:$AI$1004,22,0),"")</f>
        <v>0</v>
      </c>
      <c r="I17" s="325" t="str">
        <f>IFERROR(VLOOKUP($A17,'様式C-1-1用'!$B$3:$AI$1004,23,0),"")</f>
        <v>Ⅰ</v>
      </c>
      <c r="J17" s="325" t="str">
        <f>IFERROR(VLOOKUP($A17,'様式C-1-1用'!$B$3:$AI$1004,24,0),"")</f>
        <v>Ⅰ</v>
      </c>
      <c r="K17" s="325" t="str">
        <f>IFERROR(VLOOKUP($A17,'様式C-1-1用'!$B$3:$AI$1004,25,0),"")</f>
        <v>Ⅰ</v>
      </c>
      <c r="L17" s="325">
        <f>IFERROR(VLOOKUP($A17,'様式C-1-1用'!$B$3:$AI$1004,16,0),"")</f>
        <v>0</v>
      </c>
      <c r="M17" s="325" t="str">
        <f>IFERROR(VLOOKUP($A17,'様式C-1-1用'!$B$3:$AI$1004,34,0),"")</f>
        <v>うき0.2m×0.2m、過年度写2-6</v>
      </c>
      <c r="N17" s="325" t="str">
        <f>IFERROR(VLOOKUP($A17,'様式C-1-1用'!$B$3:$AI$1004,30,0),"")</f>
        <v>－</v>
      </c>
      <c r="O17" s="325" t="str">
        <f>IF(VLOOKUP($A17,'様式C-1-1用'!$B$3:$AI$1004,29,0)="－","なし",VLOOKUP($A17,'様式C-1-1用'!$B$3:$AI$1004,29,0))</f>
        <v>叩き落し済</v>
      </c>
      <c r="P17" s="326" t="str">
        <f>IFERROR(VLOOKUP($A17,'様式C-1-1用'!$B$3:$AI$1004,33,0),"")</f>
        <v>うきなし、0</v>
      </c>
    </row>
    <row r="18" spans="1:16" ht="15.95" customHeight="1" x14ac:dyDescent="0.15">
      <c r="A18" s="318">
        <v>16</v>
      </c>
      <c r="B18" s="324">
        <f>IFERROR(VLOOKUP($A18,'様式C-1-1用'!$B$3:$AI$1004,3,0),"")</f>
        <v>2</v>
      </c>
      <c r="C18" s="325">
        <f>IFERROR(VLOOKUP($A18,'様式C-1-1用'!$B$3:$AI$1004,4,0),"")</f>
        <v>4</v>
      </c>
      <c r="D18" s="325" t="str">
        <f>IFERROR(VLOOKUP($A18,'様式C-1-1用'!$B$3:$AI$1004,6,0),"")</f>
        <v>覆工・坑門</v>
      </c>
      <c r="E18" s="325" t="str">
        <f>IFERROR(VLOOKUP($A18,'様式C-1-1用'!$B$3:$AI$1004,7,0),"")</f>
        <v>アーチ（右側）</v>
      </c>
      <c r="F18" s="325" t="str">
        <f>IFERROR(VLOOKUP($A18,'様式C-1-1用'!$B$3:$AI$1004,8,0),"")</f>
        <v>材質劣化</v>
      </c>
      <c r="G18" s="325" t="str">
        <f>IFERROR(VLOOKUP($A18,'様式C-1-1用'!$B$3:$AI$1004,10,0),"")</f>
        <v>うき・はく離</v>
      </c>
      <c r="H18" s="325">
        <f>IFERROR(VLOOKUP($A18,'様式C-1-1用'!$B$3:$AI$1004,22,0),"")</f>
        <v>0</v>
      </c>
      <c r="I18" s="325" t="str">
        <f>IFERROR(VLOOKUP($A18,'様式C-1-1用'!$B$3:$AI$1004,23,0),"")</f>
        <v>Ⅱa</v>
      </c>
      <c r="J18" s="325" t="str">
        <f>IFERROR(VLOOKUP($A18,'様式C-1-1用'!$B$3:$AI$1004,24,0),"")</f>
        <v>Ⅱ</v>
      </c>
      <c r="K18" s="325" t="str">
        <f>IFERROR(VLOOKUP($A18,'様式C-1-1用'!$B$3:$AI$1004,25,0),"")</f>
        <v>Ⅱ</v>
      </c>
      <c r="L18" s="325" t="str">
        <f>IFERROR(VLOOKUP($A18,'様式C-1-1用'!$B$3:$AI$1004,16,0),"")</f>
        <v xml:space="preserve">0.2m×0.4m </v>
      </c>
      <c r="M18" s="325" t="str">
        <f>IFERROR(VLOOKUP($A18,'様式C-1-1用'!$B$3:$AI$1004,34,0),"")</f>
        <v>0.3m×0.4m、過年度写2-7</v>
      </c>
      <c r="N18" s="325" t="str">
        <f>IFERROR(VLOOKUP($A18,'様式C-1-1用'!$B$3:$AI$1004,30,0),"")</f>
        <v>－</v>
      </c>
      <c r="O18" s="325" t="str">
        <f>IF(VLOOKUP($A18,'様式C-1-1用'!$B$3:$AI$1004,29,0)="－","なし",VLOOKUP($A18,'様式C-1-1用'!$B$3:$AI$1004,29,0))</f>
        <v>監視（日常巡視）</v>
      </c>
      <c r="P18" s="326" t="str">
        <f>IFERROR(VLOOKUP($A18,'様式C-1-1用'!$B$3:$AI$1004,33,0),"")</f>
        <v xml:space="preserve">うき・はく離、0.2m×0.4m </v>
      </c>
    </row>
    <row r="19" spans="1:16" ht="15.95" customHeight="1" x14ac:dyDescent="0.15">
      <c r="A19" s="318">
        <v>17</v>
      </c>
      <c r="B19" s="324">
        <f>IFERROR(VLOOKUP($A19,'様式C-1-1用'!$B$3:$AI$1004,3,0),"")</f>
        <v>2</v>
      </c>
      <c r="C19" s="325">
        <f>IFERROR(VLOOKUP($A19,'様式C-1-1用'!$B$3:$AI$1004,4,0),"")</f>
        <v>5</v>
      </c>
      <c r="D19" s="325" t="str">
        <f>IFERROR(VLOOKUP($A19,'様式C-1-1用'!$B$3:$AI$1004,6,0),"")</f>
        <v>覆工・坑門</v>
      </c>
      <c r="E19" s="325" t="str">
        <f>IFERROR(VLOOKUP($A19,'様式C-1-1用'!$B$3:$AI$1004,7,0),"")</f>
        <v>アーチ（右側）</v>
      </c>
      <c r="F19" s="325" t="str">
        <f>IFERROR(VLOOKUP($A19,'様式C-1-1用'!$B$3:$AI$1004,8,0),"")</f>
        <v>材質劣化</v>
      </c>
      <c r="G19" s="325" t="str">
        <f>IFERROR(VLOOKUP($A19,'様式C-1-1用'!$B$3:$AI$1004,10,0),"")</f>
        <v>うき・はく離</v>
      </c>
      <c r="H19" s="325">
        <f>IFERROR(VLOOKUP($A19,'様式C-1-1用'!$B$3:$AI$1004,22,0),"")</f>
        <v>0</v>
      </c>
      <c r="I19" s="325" t="str">
        <f>IFERROR(VLOOKUP($A19,'様式C-1-1用'!$B$3:$AI$1004,23,0),"")</f>
        <v>Ⅱa</v>
      </c>
      <c r="J19" s="325" t="str">
        <f>IFERROR(VLOOKUP($A19,'様式C-1-1用'!$B$3:$AI$1004,24,0),"")</f>
        <v>Ⅱ</v>
      </c>
      <c r="K19" s="325" t="str">
        <f>IFERROR(VLOOKUP($A19,'様式C-1-1用'!$B$3:$AI$1004,25,0),"")</f>
        <v>Ⅱ</v>
      </c>
      <c r="L19" s="325" t="str">
        <f>IFERROR(VLOOKUP($A19,'様式C-1-1用'!$B$3:$AI$1004,16,0),"")</f>
        <v xml:space="preserve">0.2m×0.2m </v>
      </c>
      <c r="M19" s="325" t="str">
        <f>IFERROR(VLOOKUP($A19,'様式C-1-1用'!$B$3:$AI$1004,34,0),"")</f>
        <v>0.2m×0.2m、過年度写2-8</v>
      </c>
      <c r="N19" s="325" t="str">
        <f>IFERROR(VLOOKUP($A19,'様式C-1-1用'!$B$3:$AI$1004,30,0),"")</f>
        <v>－</v>
      </c>
      <c r="O19" s="325" t="str">
        <f>IF(VLOOKUP($A19,'様式C-1-1用'!$B$3:$AI$1004,29,0)="－","なし",VLOOKUP($A19,'様式C-1-1用'!$B$3:$AI$1004,29,0))</f>
        <v>監視（日常巡視）</v>
      </c>
      <c r="P19" s="326" t="str">
        <f>IFERROR(VLOOKUP($A19,'様式C-1-1用'!$B$3:$AI$1004,33,0),"")</f>
        <v xml:space="preserve">うき・はく離、0.2m×0.2m </v>
      </c>
    </row>
    <row r="20" spans="1:16" ht="15.95" customHeight="1" x14ac:dyDescent="0.15">
      <c r="A20" s="318">
        <v>18</v>
      </c>
      <c r="B20" s="324">
        <f>IFERROR(VLOOKUP($A20,'様式C-1-1用'!$B$3:$AI$1004,3,0),"")</f>
        <v>2</v>
      </c>
      <c r="C20" s="325">
        <f>IFERROR(VLOOKUP($A20,'様式C-1-1用'!$B$3:$AI$1004,4,0),"")</f>
        <v>6</v>
      </c>
      <c r="D20" s="325" t="str">
        <f>IFERROR(VLOOKUP($A20,'様式C-1-1用'!$B$3:$AI$1004,6,0),"")</f>
        <v>覆工・坑門</v>
      </c>
      <c r="E20" s="325" t="str">
        <f>IFERROR(VLOOKUP($A20,'様式C-1-1用'!$B$3:$AI$1004,7,0),"")</f>
        <v>アーチ（右側）</v>
      </c>
      <c r="F20" s="325" t="str">
        <f>IFERROR(VLOOKUP($A20,'様式C-1-1用'!$B$3:$AI$1004,8,0),"")</f>
        <v>漏水</v>
      </c>
      <c r="G20" s="325" t="str">
        <f>IFERROR(VLOOKUP($A20,'様式C-1-1用'!$B$3:$AI$1004,10,0),"")</f>
        <v>漏水</v>
      </c>
      <c r="H20" s="325">
        <f>IFERROR(VLOOKUP($A20,'様式C-1-1用'!$B$3:$AI$1004,22,0),"")</f>
        <v>0</v>
      </c>
      <c r="I20" s="325" t="str">
        <f>IFERROR(VLOOKUP($A20,'様式C-1-1用'!$B$3:$AI$1004,23,0),"")</f>
        <v>Ⅱa</v>
      </c>
      <c r="J20" s="325" t="str">
        <f>IFERROR(VLOOKUP($A20,'様式C-1-1用'!$B$3:$AI$1004,24,0),"")</f>
        <v>Ⅱ</v>
      </c>
      <c r="K20" s="325" t="str">
        <f>IFERROR(VLOOKUP($A20,'様式C-1-1用'!$B$3:$AI$1004,25,0),"")</f>
        <v>Ⅱ</v>
      </c>
      <c r="L20" s="325" t="str">
        <f>IFERROR(VLOOKUP($A20,'様式C-1-1用'!$B$3:$AI$1004,16,0),"")</f>
        <v xml:space="preserve">0.1m×5.5m </v>
      </c>
      <c r="M20" s="325" t="str">
        <f>IFERROR(VLOOKUP($A20,'様式C-1-1用'!$B$3:$AI$1004,34,0),"")</f>
        <v>1箇所、過年度写2-9</v>
      </c>
      <c r="N20" s="325" t="str">
        <f>IFERROR(VLOOKUP($A20,'様式C-1-1用'!$B$3:$AI$1004,30,0),"")</f>
        <v>－</v>
      </c>
      <c r="O20" s="325" t="str">
        <f>IF(VLOOKUP($A20,'様式C-1-1用'!$B$3:$AI$1004,29,0)="－","なし",VLOOKUP($A20,'様式C-1-1用'!$B$3:$AI$1004,29,0))</f>
        <v>監視（日常巡視）</v>
      </c>
      <c r="P20" s="326" t="str">
        <f>IFERROR(VLOOKUP($A20,'様式C-1-1用'!$B$3:$AI$1004,33,0),"")</f>
        <v xml:space="preserve">漏水、0.1m×5.5m </v>
      </c>
    </row>
    <row r="21" spans="1:16" ht="15.95" customHeight="1" x14ac:dyDescent="0.15">
      <c r="A21" s="318">
        <v>19</v>
      </c>
      <c r="B21" s="324">
        <f>IFERROR(VLOOKUP($A21,'様式C-1-1用'!$B$3:$AI$1004,3,0),"")</f>
        <v>2</v>
      </c>
      <c r="C21" s="325">
        <f>IFERROR(VLOOKUP($A21,'様式C-1-1用'!$B$3:$AI$1004,4,0),"")</f>
        <v>7</v>
      </c>
      <c r="D21" s="325" t="str">
        <f>IFERROR(VLOOKUP($A21,'様式C-1-1用'!$B$3:$AI$1004,6,0),"")</f>
        <v>覆工・坑門</v>
      </c>
      <c r="E21" s="325" t="str">
        <f>IFERROR(VLOOKUP($A21,'様式C-1-1用'!$B$3:$AI$1004,7,0),"")</f>
        <v>アーチ（天端）</v>
      </c>
      <c r="F21" s="325" t="str">
        <f>IFERROR(VLOOKUP($A21,'様式C-1-1用'!$B$3:$AI$1004,8,0),"")</f>
        <v>材質劣化</v>
      </c>
      <c r="G21" s="325" t="str">
        <f>IFERROR(VLOOKUP($A21,'様式C-1-1用'!$B$3:$AI$1004,10,0),"")</f>
        <v>うき・はく離</v>
      </c>
      <c r="H21" s="325">
        <f>IFERROR(VLOOKUP($A21,'様式C-1-1用'!$B$3:$AI$1004,22,0),"")</f>
        <v>0</v>
      </c>
      <c r="I21" s="325" t="str">
        <f>IFERROR(VLOOKUP($A21,'様式C-1-1用'!$B$3:$AI$1004,23,0),"")</f>
        <v>Ⅱa</v>
      </c>
      <c r="J21" s="325" t="str">
        <f>IFERROR(VLOOKUP($A21,'様式C-1-1用'!$B$3:$AI$1004,24,0),"")</f>
        <v>Ⅱ</v>
      </c>
      <c r="K21" s="325" t="str">
        <f>IFERROR(VLOOKUP($A21,'様式C-1-1用'!$B$3:$AI$1004,25,0),"")</f>
        <v>Ⅱ</v>
      </c>
      <c r="L21" s="325" t="str">
        <f>IFERROR(VLOOKUP($A21,'様式C-1-1用'!$B$3:$AI$1004,16,0),"")</f>
        <v xml:space="preserve">1.5m×3.2m </v>
      </c>
      <c r="M21" s="325" t="str">
        <f>IFERROR(VLOOKUP($A21,'様式C-1-1用'!$B$3:$AI$1004,34,0),"")</f>
        <v>－</v>
      </c>
      <c r="N21" s="325" t="str">
        <f>IFERROR(VLOOKUP($A21,'様式C-1-1用'!$B$3:$AI$1004,30,0),"")</f>
        <v>－</v>
      </c>
      <c r="O21" s="325" t="str">
        <f>IF(VLOOKUP($A21,'様式C-1-1用'!$B$3:$AI$1004,29,0)="－","なし",VLOOKUP($A21,'様式C-1-1用'!$B$3:$AI$1004,29,0))</f>
        <v>なし</v>
      </c>
      <c r="P21" s="326" t="str">
        <f>IFERROR(VLOOKUP($A21,'様式C-1-1用'!$B$3:$AI$1004,33,0),"")</f>
        <v xml:space="preserve">うき・はく離、1.5m×3.2m </v>
      </c>
    </row>
    <row r="22" spans="1:16" ht="15.95" customHeight="1" x14ac:dyDescent="0.15">
      <c r="A22" s="318">
        <v>20</v>
      </c>
      <c r="B22" s="324">
        <f>IFERROR(VLOOKUP($A22,'様式C-1-1用'!$B$3:$AI$1004,3,0),"")</f>
        <v>2</v>
      </c>
      <c r="C22" s="325">
        <f>IFERROR(VLOOKUP($A22,'様式C-1-1用'!$B$3:$AI$1004,4,0),"")</f>
        <v>8</v>
      </c>
      <c r="D22" s="325" t="str">
        <f>IFERROR(VLOOKUP($A22,'様式C-1-1用'!$B$3:$AI$1004,6,0),"")</f>
        <v>覆工・坑門</v>
      </c>
      <c r="E22" s="325" t="str">
        <f>IFERROR(VLOOKUP($A22,'様式C-1-1用'!$B$3:$AI$1004,7,0),"")</f>
        <v>アーチ（右側）</v>
      </c>
      <c r="F22" s="325" t="str">
        <f>IFERROR(VLOOKUP($A22,'様式C-1-1用'!$B$3:$AI$1004,8,0),"")</f>
        <v>漏水</v>
      </c>
      <c r="G22" s="325" t="str">
        <f>IFERROR(VLOOKUP($A22,'様式C-1-1用'!$B$3:$AI$1004,10,0),"")</f>
        <v>漏水</v>
      </c>
      <c r="H22" s="325">
        <f>IFERROR(VLOOKUP($A22,'様式C-1-1用'!$B$3:$AI$1004,22,0),"")</f>
        <v>0</v>
      </c>
      <c r="I22" s="325" t="str">
        <f>IFERROR(VLOOKUP($A22,'様式C-1-1用'!$B$3:$AI$1004,23,0),"")</f>
        <v>Ⅱa</v>
      </c>
      <c r="J22" s="325" t="str">
        <f>IFERROR(VLOOKUP($A22,'様式C-1-1用'!$B$3:$AI$1004,24,0),"")</f>
        <v>Ⅱ</v>
      </c>
      <c r="K22" s="325" t="str">
        <f>IFERROR(VLOOKUP($A22,'様式C-1-1用'!$B$3:$AI$1004,25,0),"")</f>
        <v>Ⅱ</v>
      </c>
      <c r="L22" s="325" t="str">
        <f>IFERROR(VLOOKUP($A22,'様式C-1-1用'!$B$3:$AI$1004,16,0),"")</f>
        <v xml:space="preserve">0.1m×8.6m </v>
      </c>
      <c r="M22" s="325" t="str">
        <f>IFERROR(VLOOKUP($A22,'様式C-1-1用'!$B$3:$AI$1004,34,0),"")</f>
        <v>－</v>
      </c>
      <c r="N22" s="325" t="str">
        <f>IFERROR(VLOOKUP($A22,'様式C-1-1用'!$B$3:$AI$1004,30,0),"")</f>
        <v>－</v>
      </c>
      <c r="O22" s="325" t="str">
        <f>IF(VLOOKUP($A22,'様式C-1-1用'!$B$3:$AI$1004,29,0)="－","なし",VLOOKUP($A22,'様式C-1-1用'!$B$3:$AI$1004,29,0))</f>
        <v>なし</v>
      </c>
      <c r="P22" s="326" t="str">
        <f>IFERROR(VLOOKUP($A22,'様式C-1-1用'!$B$3:$AI$1004,33,0),"")</f>
        <v xml:space="preserve">漏水、0.1m×8.6m </v>
      </c>
    </row>
    <row r="23" spans="1:16" ht="15.95" customHeight="1" x14ac:dyDescent="0.15">
      <c r="A23" s="318">
        <v>21</v>
      </c>
      <c r="B23" s="324">
        <f>IFERROR(VLOOKUP($A23,'様式C-1-1用'!$B$3:$AI$1004,3,0),"")</f>
        <v>2</v>
      </c>
      <c r="C23" s="325">
        <f>IFERROR(VLOOKUP($A23,'様式C-1-1用'!$B$3:$AI$1004,4,0),"")</f>
        <v>9</v>
      </c>
      <c r="D23" s="325" t="str">
        <f>IFERROR(VLOOKUP($A23,'様式C-1-1用'!$B$3:$AI$1004,6,0),"")</f>
        <v>覆工・坑門</v>
      </c>
      <c r="E23" s="325" t="str">
        <f>IFERROR(VLOOKUP($A23,'様式C-1-1用'!$B$3:$AI$1004,7,0),"")</f>
        <v>アーチ（右側）</v>
      </c>
      <c r="F23" s="325" t="str">
        <f>IFERROR(VLOOKUP($A23,'様式C-1-1用'!$B$3:$AI$1004,8,0),"")</f>
        <v>漏水</v>
      </c>
      <c r="G23" s="325" t="str">
        <f>IFERROR(VLOOKUP($A23,'様式C-1-1用'!$B$3:$AI$1004,10,0),"")</f>
        <v>漏水</v>
      </c>
      <c r="H23" s="325">
        <f>IFERROR(VLOOKUP($A23,'様式C-1-1用'!$B$3:$AI$1004,22,0),"")</f>
        <v>0</v>
      </c>
      <c r="I23" s="325" t="str">
        <f>IFERROR(VLOOKUP($A23,'様式C-1-1用'!$B$3:$AI$1004,23,0),"")</f>
        <v>Ⅱa</v>
      </c>
      <c r="J23" s="325" t="str">
        <f>IFERROR(VLOOKUP($A23,'様式C-1-1用'!$B$3:$AI$1004,24,0),"")</f>
        <v>Ⅱ</v>
      </c>
      <c r="K23" s="325" t="str">
        <f>IFERROR(VLOOKUP($A23,'様式C-1-1用'!$B$3:$AI$1004,25,0),"")</f>
        <v>Ⅱ</v>
      </c>
      <c r="L23" s="325" t="str">
        <f>IFERROR(VLOOKUP($A23,'様式C-1-1用'!$B$3:$AI$1004,16,0),"")</f>
        <v xml:space="preserve">0.1m×7.3m </v>
      </c>
      <c r="M23" s="325" t="str">
        <f>IFERROR(VLOOKUP($A23,'様式C-1-1用'!$B$3:$AI$1004,34,0),"")</f>
        <v>－</v>
      </c>
      <c r="N23" s="325" t="str">
        <f>IFERROR(VLOOKUP($A23,'様式C-1-1用'!$B$3:$AI$1004,30,0),"")</f>
        <v>－</v>
      </c>
      <c r="O23" s="325" t="str">
        <f>IF(VLOOKUP($A23,'様式C-1-1用'!$B$3:$AI$1004,29,0)="－","なし",VLOOKUP($A23,'様式C-1-1用'!$B$3:$AI$1004,29,0))</f>
        <v>なし</v>
      </c>
      <c r="P23" s="326" t="str">
        <f>IFERROR(VLOOKUP($A23,'様式C-1-1用'!$B$3:$AI$1004,33,0),"")</f>
        <v xml:space="preserve">漏水、0.1m×7.3m </v>
      </c>
    </row>
    <row r="24" spans="1:16" ht="15.95" customHeight="1" x14ac:dyDescent="0.15">
      <c r="A24" s="318">
        <v>22</v>
      </c>
      <c r="B24" s="324">
        <f>IFERROR(VLOOKUP($A24,'様式C-1-1用'!$B$3:$AI$1004,3,0),"")</f>
        <v>2</v>
      </c>
      <c r="C24" s="325">
        <f>IFERROR(VLOOKUP($A24,'様式C-1-1用'!$B$3:$AI$1004,4,0),"")</f>
        <v>10</v>
      </c>
      <c r="D24" s="325" t="str">
        <f>IFERROR(VLOOKUP($A24,'様式C-1-1用'!$B$3:$AI$1004,6,0),"")</f>
        <v>路面</v>
      </c>
      <c r="E24" s="325" t="str">
        <f>IFERROR(VLOOKUP($A24,'様式C-1-1用'!$B$3:$AI$1004,7,0),"")</f>
        <v>車道</v>
      </c>
      <c r="F24" s="325" t="str">
        <f>IFERROR(VLOOKUP($A24,'様式C-1-1用'!$B$3:$AI$1004,8,0),"")</f>
        <v>漏水</v>
      </c>
      <c r="G24" s="325" t="str">
        <f>IFERROR(VLOOKUP($A24,'様式C-1-1用'!$B$3:$AI$1004,10,0),"")</f>
        <v>漏水</v>
      </c>
      <c r="H24" s="325">
        <f>IFERROR(VLOOKUP($A24,'様式C-1-1用'!$B$3:$AI$1004,22,0),"")</f>
        <v>0</v>
      </c>
      <c r="I24" s="325" t="str">
        <f>IFERROR(VLOOKUP($A24,'様式C-1-1用'!$B$3:$AI$1004,23,0),"")</f>
        <v>Ⅱb</v>
      </c>
      <c r="J24" s="325" t="str">
        <f>IFERROR(VLOOKUP($A24,'様式C-1-1用'!$B$3:$AI$1004,24,0),"")</f>
        <v>Ⅱ</v>
      </c>
      <c r="K24" s="325" t="str">
        <f>IFERROR(VLOOKUP($A24,'様式C-1-1用'!$B$3:$AI$1004,25,0),"")</f>
        <v>Ⅱ</v>
      </c>
      <c r="L24" s="325" t="str">
        <f>IFERROR(VLOOKUP($A24,'様式C-1-1用'!$B$3:$AI$1004,16,0),"")</f>
        <v xml:space="preserve">0.2m×0.4m </v>
      </c>
      <c r="M24" s="325" t="str">
        <f>IFERROR(VLOOKUP($A24,'様式C-1-1用'!$B$3:$AI$1004,34,0),"")</f>
        <v>－</v>
      </c>
      <c r="N24" s="325" t="str">
        <f>IFERROR(VLOOKUP($A24,'様式C-1-1用'!$B$3:$AI$1004,30,0),"")</f>
        <v>－</v>
      </c>
      <c r="O24" s="325" t="str">
        <f>IF(VLOOKUP($A24,'様式C-1-1用'!$B$3:$AI$1004,29,0)="－","なし",VLOOKUP($A24,'様式C-1-1用'!$B$3:$AI$1004,29,0))</f>
        <v>なし</v>
      </c>
      <c r="P24" s="326" t="str">
        <f>IFERROR(VLOOKUP($A24,'様式C-1-1用'!$B$3:$AI$1004,33,0),"")</f>
        <v xml:space="preserve">滞水、0.2m×0.4m </v>
      </c>
    </row>
    <row r="25" spans="1:16" ht="15.95" customHeight="1" x14ac:dyDescent="0.15">
      <c r="A25" s="318">
        <v>23</v>
      </c>
      <c r="B25" s="324">
        <f>IFERROR(VLOOKUP($A25,'様式C-1-1用'!$B$3:$AI$1004,3,0),"")</f>
        <v>2</v>
      </c>
      <c r="C25" s="325">
        <f>IFERROR(VLOOKUP($A25,'様式C-1-1用'!$B$3:$AI$1004,4,0),"")</f>
        <v>11</v>
      </c>
      <c r="D25" s="325" t="str">
        <f>IFERROR(VLOOKUP($A25,'様式C-1-1用'!$B$3:$AI$1004,6,0),"")</f>
        <v>路面</v>
      </c>
      <c r="E25" s="325" t="str">
        <f>IFERROR(VLOOKUP($A25,'様式C-1-1用'!$B$3:$AI$1004,7,0),"")</f>
        <v>車道</v>
      </c>
      <c r="F25" s="325" t="str">
        <f>IFERROR(VLOOKUP($A25,'様式C-1-1用'!$B$3:$AI$1004,8,0),"")</f>
        <v>漏水</v>
      </c>
      <c r="G25" s="325" t="str">
        <f>IFERROR(VLOOKUP($A25,'様式C-1-1用'!$B$3:$AI$1004,10,0),"")</f>
        <v>漏水</v>
      </c>
      <c r="H25" s="325">
        <f>IFERROR(VLOOKUP($A25,'様式C-1-1用'!$B$3:$AI$1004,22,0),"")</f>
        <v>0</v>
      </c>
      <c r="I25" s="325" t="str">
        <f>IFERROR(VLOOKUP($A25,'様式C-1-1用'!$B$3:$AI$1004,23,0),"")</f>
        <v>Ⅱb</v>
      </c>
      <c r="J25" s="325" t="str">
        <f>IFERROR(VLOOKUP($A25,'様式C-1-1用'!$B$3:$AI$1004,24,0),"")</f>
        <v>Ⅱ</v>
      </c>
      <c r="K25" s="325" t="str">
        <f>IFERROR(VLOOKUP($A25,'様式C-1-1用'!$B$3:$AI$1004,25,0),"")</f>
        <v>Ⅱ</v>
      </c>
      <c r="L25" s="325" t="str">
        <f>IFERROR(VLOOKUP($A25,'様式C-1-1用'!$B$3:$AI$1004,16,0),"")</f>
        <v xml:space="preserve">0.1m×0.3m </v>
      </c>
      <c r="M25" s="325" t="str">
        <f>IFERROR(VLOOKUP($A25,'様式C-1-1用'!$B$3:$AI$1004,34,0),"")</f>
        <v>－</v>
      </c>
      <c r="N25" s="325" t="str">
        <f>IFERROR(VLOOKUP($A25,'様式C-1-1用'!$B$3:$AI$1004,30,0),"")</f>
        <v>－</v>
      </c>
      <c r="O25" s="325" t="str">
        <f>IF(VLOOKUP($A25,'様式C-1-1用'!$B$3:$AI$1004,29,0)="－","なし",VLOOKUP($A25,'様式C-1-1用'!$B$3:$AI$1004,29,0))</f>
        <v>なし</v>
      </c>
      <c r="P25" s="326" t="str">
        <f>IFERROR(VLOOKUP($A25,'様式C-1-1用'!$B$3:$AI$1004,33,0),"")</f>
        <v xml:space="preserve">滞水、0.1m×0.3m </v>
      </c>
    </row>
    <row r="26" spans="1:16" ht="15.95" customHeight="1" x14ac:dyDescent="0.15">
      <c r="A26" s="318">
        <v>24</v>
      </c>
      <c r="B26" s="324">
        <f>IFERROR(VLOOKUP($A26,'様式C-1-1用'!$B$3:$AI$1004,3,0),"")</f>
        <v>2</v>
      </c>
      <c r="C26" s="325">
        <f>IFERROR(VLOOKUP($A26,'様式C-1-1用'!$B$3:$AI$1004,4,0),"")</f>
        <v>12</v>
      </c>
      <c r="D26" s="325" t="str">
        <f>IFERROR(VLOOKUP($A26,'様式C-1-1用'!$B$3:$AI$1004,6,0),"")</f>
        <v>路面</v>
      </c>
      <c r="E26" s="325" t="str">
        <f>IFERROR(VLOOKUP($A26,'様式C-1-1用'!$B$3:$AI$1004,7,0),"")</f>
        <v>車道</v>
      </c>
      <c r="F26" s="325" t="str">
        <f>IFERROR(VLOOKUP($A26,'様式C-1-1用'!$B$3:$AI$1004,8,0),"")</f>
        <v>漏水</v>
      </c>
      <c r="G26" s="325" t="str">
        <f>IFERROR(VLOOKUP($A26,'様式C-1-1用'!$B$3:$AI$1004,10,0),"")</f>
        <v>漏水</v>
      </c>
      <c r="H26" s="325">
        <f>IFERROR(VLOOKUP($A26,'様式C-1-1用'!$B$3:$AI$1004,22,0),"")</f>
        <v>0</v>
      </c>
      <c r="I26" s="325" t="str">
        <f>IFERROR(VLOOKUP($A26,'様式C-1-1用'!$B$3:$AI$1004,23,0),"")</f>
        <v>Ⅱb</v>
      </c>
      <c r="J26" s="325" t="str">
        <f>IFERROR(VLOOKUP($A26,'様式C-1-1用'!$B$3:$AI$1004,24,0),"")</f>
        <v>Ⅱ</v>
      </c>
      <c r="K26" s="325" t="str">
        <f>IFERROR(VLOOKUP($A26,'様式C-1-1用'!$B$3:$AI$1004,25,0),"")</f>
        <v>Ⅱ</v>
      </c>
      <c r="L26" s="325" t="str">
        <f>IFERROR(VLOOKUP($A26,'様式C-1-1用'!$B$3:$AI$1004,16,0),"")</f>
        <v xml:space="preserve">1.0m×0.4m </v>
      </c>
      <c r="M26" s="325" t="str">
        <f>IFERROR(VLOOKUP($A26,'様式C-1-1用'!$B$3:$AI$1004,34,0),"")</f>
        <v>－</v>
      </c>
      <c r="N26" s="325" t="str">
        <f>IFERROR(VLOOKUP($A26,'様式C-1-1用'!$B$3:$AI$1004,30,0),"")</f>
        <v>－</v>
      </c>
      <c r="O26" s="325" t="str">
        <f>IF(VLOOKUP($A26,'様式C-1-1用'!$B$3:$AI$1004,29,0)="－","なし",VLOOKUP($A26,'様式C-1-1用'!$B$3:$AI$1004,29,0))</f>
        <v>なし</v>
      </c>
      <c r="P26" s="326" t="str">
        <f>IFERROR(VLOOKUP($A26,'様式C-1-1用'!$B$3:$AI$1004,33,0),"")</f>
        <v xml:space="preserve">滞水、1.0m×0.4m </v>
      </c>
    </row>
    <row r="27" spans="1:16" ht="15.95" customHeight="1" x14ac:dyDescent="0.15">
      <c r="A27" s="318">
        <v>25</v>
      </c>
      <c r="B27" s="324" t="str">
        <f>IFERROR(VLOOKUP($A27,'様式C-1-1用'!$B$3:$AI$1004,3,0),"")</f>
        <v>PE</v>
      </c>
      <c r="C27" s="325">
        <f>IFERROR(VLOOKUP($A27,'様式C-1-1用'!$B$3:$AI$1004,4,0),"")</f>
        <v>1</v>
      </c>
      <c r="D27" s="325" t="str">
        <f>IFERROR(VLOOKUP($A27,'様式C-1-1用'!$B$3:$AI$1004,6,0),"")</f>
        <v>覆工・坑門</v>
      </c>
      <c r="E27" s="325" t="str">
        <f>IFERROR(VLOOKUP($A27,'様式C-1-1用'!$B$3:$AI$1004,7,0),"")</f>
        <v>アーチ（右側）</v>
      </c>
      <c r="F27" s="325" t="str">
        <f>IFERROR(VLOOKUP($A27,'様式C-1-1用'!$B$3:$AI$1004,8,0),"")</f>
        <v>材質劣化</v>
      </c>
      <c r="G27" s="325" t="str">
        <f>IFERROR(VLOOKUP($A27,'様式C-1-1用'!$B$3:$AI$1004,10,0),"")</f>
        <v>うき・はく離</v>
      </c>
      <c r="H27" s="325">
        <f>IFERROR(VLOOKUP($A27,'様式C-1-1用'!$B$3:$AI$1004,22,0),"")</f>
        <v>0</v>
      </c>
      <c r="I27" s="325" t="str">
        <f>IFERROR(VLOOKUP($A27,'様式C-1-1用'!$B$3:$AI$1004,23,0),"")</f>
        <v>Ⅱa</v>
      </c>
      <c r="J27" s="325" t="str">
        <f>IFERROR(VLOOKUP($A27,'様式C-1-1用'!$B$3:$AI$1004,24,0),"")</f>
        <v>Ⅱ</v>
      </c>
      <c r="K27" s="325" t="str">
        <f>IFERROR(VLOOKUP($A27,'様式C-1-1用'!$B$3:$AI$1004,25,0),"")</f>
        <v>Ⅱ</v>
      </c>
      <c r="L27" s="325" t="str">
        <f>IFERROR(VLOOKUP($A27,'様式C-1-1用'!$B$3:$AI$1004,16,0),"")</f>
        <v xml:space="preserve">1.0m×1.0m </v>
      </c>
      <c r="M27" s="325" t="str">
        <f>IFERROR(VLOOKUP($A27,'様式C-1-1用'!$B$3:$AI$1004,34,0),"")</f>
        <v xml:space="preserve">1.0m×1.0m </v>
      </c>
      <c r="N27" s="325" t="str">
        <f>IFERROR(VLOOKUP($A27,'様式C-1-1用'!$B$3:$AI$1004,30,0),"")</f>
        <v>－</v>
      </c>
      <c r="O27" s="325" t="str">
        <f>IF(VLOOKUP($A27,'様式C-1-1用'!$B$3:$AI$1004,29,0)="－","なし",VLOOKUP($A27,'様式C-1-1用'!$B$3:$AI$1004,29,0))</f>
        <v>監視（日常巡視）</v>
      </c>
      <c r="P27" s="326" t="str">
        <f>IFERROR(VLOOKUP($A27,'様式C-1-1用'!$B$3:$AI$1004,33,0),"")</f>
        <v xml:space="preserve">うき・はく離、1.0m×1.0m </v>
      </c>
    </row>
    <row r="28" spans="1:16" ht="15.95" customHeight="1" x14ac:dyDescent="0.15">
      <c r="A28" s="318">
        <v>26</v>
      </c>
      <c r="B28" s="324" t="str">
        <f>IFERROR(VLOOKUP($A28,'様式C-1-1用'!$B$3:$AI$1004,3,0),"")</f>
        <v>PE</v>
      </c>
      <c r="C28" s="325">
        <f>IFERROR(VLOOKUP($A28,'様式C-1-1用'!$B$3:$AI$1004,4,0),"")</f>
        <v>2</v>
      </c>
      <c r="D28" s="325" t="str">
        <f>IFERROR(VLOOKUP($A28,'様式C-1-1用'!$B$3:$AI$1004,6,0),"")</f>
        <v>覆工・坑門</v>
      </c>
      <c r="E28" s="325" t="str">
        <f>IFERROR(VLOOKUP($A28,'様式C-1-1用'!$B$3:$AI$1004,7,0),"")</f>
        <v>側壁（右側）</v>
      </c>
      <c r="F28" s="325" t="str">
        <f>IFERROR(VLOOKUP($A28,'様式C-1-1用'!$B$3:$AI$1004,8,0),"")</f>
        <v>材質劣化</v>
      </c>
      <c r="G28" s="325" t="str">
        <f>IFERROR(VLOOKUP($A28,'様式C-1-1用'!$B$3:$AI$1004,10,0),"")</f>
        <v>うき・はく離</v>
      </c>
      <c r="H28" s="325">
        <f>IFERROR(VLOOKUP($A28,'様式C-1-1用'!$B$3:$AI$1004,22,0),"")</f>
        <v>0</v>
      </c>
      <c r="I28" s="325" t="str">
        <f>IFERROR(VLOOKUP($A28,'様式C-1-1用'!$B$3:$AI$1004,23,0),"")</f>
        <v>Ⅱb</v>
      </c>
      <c r="J28" s="325" t="str">
        <f>IFERROR(VLOOKUP($A28,'様式C-1-1用'!$B$3:$AI$1004,24,0),"")</f>
        <v>Ⅱ</v>
      </c>
      <c r="K28" s="325" t="str">
        <f>IFERROR(VLOOKUP($A28,'様式C-1-1用'!$B$3:$AI$1004,25,0),"")</f>
        <v>Ⅱ</v>
      </c>
      <c r="L28" s="325" t="str">
        <f>IFERROR(VLOOKUP($A28,'様式C-1-1用'!$B$3:$AI$1004,16,0),"")</f>
        <v xml:space="preserve">2.8m×2.9m </v>
      </c>
      <c r="M28" s="325" t="str">
        <f>IFERROR(VLOOKUP($A28,'様式C-1-1用'!$B$3:$AI$1004,34,0),"")</f>
        <v xml:space="preserve">2.8m×2.9m </v>
      </c>
      <c r="N28" s="325" t="str">
        <f>IFERROR(VLOOKUP($A28,'様式C-1-1用'!$B$3:$AI$1004,30,0),"")</f>
        <v>－</v>
      </c>
      <c r="O28" s="325" t="str">
        <f>IF(VLOOKUP($A28,'様式C-1-1用'!$B$3:$AI$1004,29,0)="－","なし",VLOOKUP($A28,'様式C-1-1用'!$B$3:$AI$1004,29,0))</f>
        <v>監視（日常巡視）</v>
      </c>
      <c r="P28" s="326" t="str">
        <f>IFERROR(VLOOKUP($A28,'様式C-1-1用'!$B$3:$AI$1004,33,0),"")</f>
        <v xml:space="preserve">うき・はく離、2.8m×2.9m </v>
      </c>
    </row>
    <row r="29" spans="1:16" ht="15.95" customHeight="1" x14ac:dyDescent="0.15">
      <c r="A29" s="318">
        <v>27</v>
      </c>
      <c r="B29" s="324" t="str">
        <f>IFERROR(VLOOKUP($A29,'様式C-1-1用'!$B$3:$AI$1004,3,0),"")</f>
        <v>PE</v>
      </c>
      <c r="C29" s="325">
        <f>IFERROR(VLOOKUP($A29,'様式C-1-1用'!$B$3:$AI$1004,4,0),"")</f>
        <v>3</v>
      </c>
      <c r="D29" s="325" t="str">
        <f>IFERROR(VLOOKUP($A29,'様式C-1-1用'!$B$3:$AI$1004,6,0),"")</f>
        <v>覆工・坑門</v>
      </c>
      <c r="E29" s="325" t="str">
        <f>IFERROR(VLOOKUP($A29,'様式C-1-1用'!$B$3:$AI$1004,7,0),"")</f>
        <v>面壁・妻壁等</v>
      </c>
      <c r="F29" s="325" t="str">
        <f>IFERROR(VLOOKUP($A29,'様式C-1-1用'!$B$3:$AI$1004,8,0),"")</f>
        <v>材質劣化</v>
      </c>
      <c r="G29" s="325" t="str">
        <f>IFERROR(VLOOKUP($A29,'様式C-1-1用'!$B$3:$AI$1004,10,0),"")</f>
        <v>うき・はく離</v>
      </c>
      <c r="H29" s="325">
        <f>IFERROR(VLOOKUP($A29,'様式C-1-1用'!$B$3:$AI$1004,22,0),"")</f>
        <v>0</v>
      </c>
      <c r="I29" s="325" t="str">
        <f>IFERROR(VLOOKUP($A29,'様式C-1-1用'!$B$3:$AI$1004,23,0),"")</f>
        <v>Ⅱa</v>
      </c>
      <c r="J29" s="325" t="str">
        <f>IFERROR(VLOOKUP($A29,'様式C-1-1用'!$B$3:$AI$1004,24,0),"")</f>
        <v>Ⅱ</v>
      </c>
      <c r="K29" s="325" t="str">
        <f>IFERROR(VLOOKUP($A29,'様式C-1-1用'!$B$3:$AI$1004,25,0),"")</f>
        <v>Ⅱ</v>
      </c>
      <c r="L29" s="325" t="str">
        <f>IFERROR(VLOOKUP($A29,'様式C-1-1用'!$B$3:$AI$1004,16,0),"")</f>
        <v xml:space="preserve">1.5m×5.0m </v>
      </c>
      <c r="M29" s="325" t="str">
        <f>IFERROR(VLOOKUP($A29,'様式C-1-1用'!$B$3:$AI$1004,34,0),"")</f>
        <v>5.0m×1.0m、過年度写PE-4</v>
      </c>
      <c r="N29" s="325" t="str">
        <f>IFERROR(VLOOKUP($A29,'様式C-1-1用'!$B$3:$AI$1004,30,0),"")</f>
        <v>－</v>
      </c>
      <c r="O29" s="325" t="str">
        <f>IF(VLOOKUP($A29,'様式C-1-1用'!$B$3:$AI$1004,29,0)="－","なし",VLOOKUP($A29,'様式C-1-1用'!$B$3:$AI$1004,29,0))</f>
        <v>監視（日常巡視）</v>
      </c>
      <c r="P29" s="326" t="str">
        <f>IFERROR(VLOOKUP($A29,'様式C-1-1用'!$B$3:$AI$1004,33,0),"")</f>
        <v xml:space="preserve">うき・はく離、1.5m×5.0m </v>
      </c>
    </row>
    <row r="30" spans="1:16" ht="15.95" customHeight="1" x14ac:dyDescent="0.15">
      <c r="A30" s="318">
        <v>28</v>
      </c>
      <c r="B30" s="324" t="str">
        <f>IFERROR(VLOOKUP($A30,'様式C-1-1用'!$B$3:$AI$1004,3,0),"")</f>
        <v>PE</v>
      </c>
      <c r="C30" s="325">
        <f>IFERROR(VLOOKUP($A30,'様式C-1-1用'!$B$3:$AI$1004,4,0),"")</f>
        <v>4</v>
      </c>
      <c r="D30" s="325" t="str">
        <f>IFERROR(VLOOKUP($A30,'様式C-1-1用'!$B$3:$AI$1004,6,0),"")</f>
        <v>路面</v>
      </c>
      <c r="E30" s="325" t="str">
        <f>IFERROR(VLOOKUP($A30,'様式C-1-1用'!$B$3:$AI$1004,7,0),"")</f>
        <v>車道</v>
      </c>
      <c r="F30" s="325" t="str">
        <f>IFERROR(VLOOKUP($A30,'様式C-1-1用'!$B$3:$AI$1004,8,0),"")</f>
        <v>漏水</v>
      </c>
      <c r="G30" s="325" t="str">
        <f>IFERROR(VLOOKUP($A30,'様式C-1-1用'!$B$3:$AI$1004,10,0),"")</f>
        <v>漏水</v>
      </c>
      <c r="H30" s="325">
        <f>IFERROR(VLOOKUP($A30,'様式C-1-1用'!$B$3:$AI$1004,22,0),"")</f>
        <v>0</v>
      </c>
      <c r="I30" s="325" t="str">
        <f>IFERROR(VLOOKUP($A30,'様式C-1-1用'!$B$3:$AI$1004,23,0),"")</f>
        <v>Ⅱb</v>
      </c>
      <c r="J30" s="325" t="str">
        <f>IFERROR(VLOOKUP($A30,'様式C-1-1用'!$B$3:$AI$1004,24,0),"")</f>
        <v>Ⅱ</v>
      </c>
      <c r="K30" s="325" t="str">
        <f>IFERROR(VLOOKUP($A30,'様式C-1-1用'!$B$3:$AI$1004,25,0),"")</f>
        <v>Ⅱ</v>
      </c>
      <c r="L30" s="325" t="str">
        <f>IFERROR(VLOOKUP($A30,'様式C-1-1用'!$B$3:$AI$1004,16,0),"")</f>
        <v xml:space="preserve">0.3m×0.4m </v>
      </c>
      <c r="M30" s="325" t="str">
        <f>IFERROR(VLOOKUP($A30,'様式C-1-1用'!$B$3:$AI$1004,34,0),"")</f>
        <v>－</v>
      </c>
      <c r="N30" s="325" t="str">
        <f>IFERROR(VLOOKUP($A30,'様式C-1-1用'!$B$3:$AI$1004,30,0),"")</f>
        <v>－</v>
      </c>
      <c r="O30" s="325" t="str">
        <f>IF(VLOOKUP($A30,'様式C-1-1用'!$B$3:$AI$1004,29,0)="－","なし",VLOOKUP($A30,'様式C-1-1用'!$B$3:$AI$1004,29,0))</f>
        <v>なし</v>
      </c>
      <c r="P30" s="326" t="str">
        <f>IFERROR(VLOOKUP($A30,'様式C-1-1用'!$B$3:$AI$1004,33,0),"")</f>
        <v xml:space="preserve">滞水、0.3m×0.4m </v>
      </c>
    </row>
    <row r="31" spans="1:16" ht="15.95" customHeight="1" x14ac:dyDescent="0.15">
      <c r="A31" s="318">
        <v>29</v>
      </c>
      <c r="B31" s="324">
        <f>IFERROR(VLOOKUP($A31,'様式C-1-1用'!$B$3:$AI$1004,3,0),"")</f>
        <v>0</v>
      </c>
      <c r="C31" s="325" t="str">
        <f>IFERROR(VLOOKUP($A31,'様式C-1-1用'!$B$3:$AI$1004,4,0),"")</f>
        <v/>
      </c>
      <c r="D31" s="325">
        <f>IFERROR(VLOOKUP($A31,'様式C-1-1用'!$B$3:$AI$1004,6,0),"")</f>
        <v>0</v>
      </c>
      <c r="E31" s="325">
        <f>IFERROR(VLOOKUP($A31,'様式C-1-1用'!$B$3:$AI$1004,7,0),"")</f>
        <v>0</v>
      </c>
      <c r="F31" s="325">
        <f>IFERROR(VLOOKUP($A31,'様式C-1-1用'!$B$3:$AI$1004,8,0),"")</f>
        <v>0</v>
      </c>
      <c r="G31" s="325">
        <f>IFERROR(VLOOKUP($A31,'様式C-1-1用'!$B$3:$AI$1004,10,0),"")</f>
        <v>0</v>
      </c>
      <c r="H31" s="325">
        <f>IFERROR(VLOOKUP($A31,'様式C-1-1用'!$B$3:$AI$1004,22,0),"")</f>
        <v>0</v>
      </c>
      <c r="I31" s="325">
        <f>IFERROR(VLOOKUP($A31,'様式C-1-1用'!$B$3:$AI$1004,23,0),"")</f>
        <v>0</v>
      </c>
      <c r="J31" s="325" t="str">
        <f>IFERROR(VLOOKUP($A31,'様式C-1-1用'!$B$3:$AI$1004,24,0),"")</f>
        <v/>
      </c>
      <c r="K31" s="325" t="str">
        <f>IFERROR(VLOOKUP($A31,'様式C-1-1用'!$B$3:$AI$1004,25,0),"")</f>
        <v/>
      </c>
      <c r="L31" s="325">
        <f>IFERROR(VLOOKUP($A31,'様式C-1-1用'!$B$3:$AI$1004,16,0),"")</f>
        <v>0</v>
      </c>
      <c r="M31" s="325" t="str">
        <f>IFERROR(VLOOKUP($A31,'様式C-1-1用'!$B$3:$AI$1004,34,0),"")</f>
        <v/>
      </c>
      <c r="N31" s="325" t="str">
        <f>IFERROR(VLOOKUP($A31,'様式C-1-1用'!$B$3:$AI$1004,30,0),"")</f>
        <v/>
      </c>
      <c r="O31" s="325" t="str">
        <f>IF(VLOOKUP($A31,'様式C-1-1用'!$B$3:$AI$1004,29,0)="－","なし",VLOOKUP($A31,'様式C-1-1用'!$B$3:$AI$1004,29,0))</f>
        <v/>
      </c>
      <c r="P31" s="326" t="str">
        <f>IFERROR(VLOOKUP($A31,'様式C-1-1用'!$B$3:$AI$1004,33,0),"")</f>
        <v/>
      </c>
    </row>
    <row r="32" spans="1:16" ht="15.95" customHeight="1" x14ac:dyDescent="0.15">
      <c r="A32" s="318">
        <v>30</v>
      </c>
      <c r="B32" s="324">
        <f>IFERROR(VLOOKUP($A32,'様式C-1-1用'!$B$3:$AI$1004,3,0),"")</f>
        <v>0</v>
      </c>
      <c r="C32" s="325" t="str">
        <f>IFERROR(VLOOKUP($A32,'様式C-1-1用'!$B$3:$AI$1004,4,0),"")</f>
        <v/>
      </c>
      <c r="D32" s="325">
        <f>IFERROR(VLOOKUP($A32,'様式C-1-1用'!$B$3:$AI$1004,6,0),"")</f>
        <v>0</v>
      </c>
      <c r="E32" s="325">
        <f>IFERROR(VLOOKUP($A32,'様式C-1-1用'!$B$3:$AI$1004,7,0),"")</f>
        <v>0</v>
      </c>
      <c r="F32" s="325">
        <f>IFERROR(VLOOKUP($A32,'様式C-1-1用'!$B$3:$AI$1004,8,0),"")</f>
        <v>0</v>
      </c>
      <c r="G32" s="325">
        <f>IFERROR(VLOOKUP($A32,'様式C-1-1用'!$B$3:$AI$1004,10,0),"")</f>
        <v>0</v>
      </c>
      <c r="H32" s="325">
        <f>IFERROR(VLOOKUP($A32,'様式C-1-1用'!$B$3:$AI$1004,22,0),"")</f>
        <v>0</v>
      </c>
      <c r="I32" s="325">
        <f>IFERROR(VLOOKUP($A32,'様式C-1-1用'!$B$3:$AI$1004,23,0),"")</f>
        <v>0</v>
      </c>
      <c r="J32" s="325" t="str">
        <f>IFERROR(VLOOKUP($A32,'様式C-1-1用'!$B$3:$AI$1004,24,0),"")</f>
        <v/>
      </c>
      <c r="K32" s="325" t="str">
        <f>IFERROR(VLOOKUP($A32,'様式C-1-1用'!$B$3:$AI$1004,25,0),"")</f>
        <v/>
      </c>
      <c r="L32" s="325">
        <f>IFERROR(VLOOKUP($A32,'様式C-1-1用'!$B$3:$AI$1004,16,0),"")</f>
        <v>0</v>
      </c>
      <c r="M32" s="325" t="str">
        <f>IFERROR(VLOOKUP($A32,'様式C-1-1用'!$B$3:$AI$1004,34,0),"")</f>
        <v/>
      </c>
      <c r="N32" s="325" t="str">
        <f>IFERROR(VLOOKUP($A32,'様式C-1-1用'!$B$3:$AI$1004,30,0),"")</f>
        <v/>
      </c>
      <c r="O32" s="325" t="str">
        <f>IF(VLOOKUP($A32,'様式C-1-1用'!$B$3:$AI$1004,29,0)="－","なし",VLOOKUP($A32,'様式C-1-1用'!$B$3:$AI$1004,29,0))</f>
        <v/>
      </c>
      <c r="P32" s="326" t="str">
        <f>IFERROR(VLOOKUP($A32,'様式C-1-1用'!$B$3:$AI$1004,33,0),"")</f>
        <v/>
      </c>
    </row>
    <row r="33" spans="1:16" ht="15.95" customHeight="1" x14ac:dyDescent="0.15">
      <c r="A33" s="318">
        <v>31</v>
      </c>
      <c r="B33" s="324">
        <f>IFERROR(VLOOKUP($A33,'様式C-1-1用'!$B$3:$AI$1004,3,0),"")</f>
        <v>0</v>
      </c>
      <c r="C33" s="325" t="str">
        <f>IFERROR(VLOOKUP($A33,'様式C-1-1用'!$B$3:$AI$1004,4,0),"")</f>
        <v/>
      </c>
      <c r="D33" s="325">
        <f>IFERROR(VLOOKUP($A33,'様式C-1-1用'!$B$3:$AI$1004,6,0),"")</f>
        <v>0</v>
      </c>
      <c r="E33" s="325">
        <f>IFERROR(VLOOKUP($A33,'様式C-1-1用'!$B$3:$AI$1004,7,0),"")</f>
        <v>0</v>
      </c>
      <c r="F33" s="325">
        <f>IFERROR(VLOOKUP($A33,'様式C-1-1用'!$B$3:$AI$1004,8,0),"")</f>
        <v>0</v>
      </c>
      <c r="G33" s="325">
        <f>IFERROR(VLOOKUP($A33,'様式C-1-1用'!$B$3:$AI$1004,10,0),"")</f>
        <v>0</v>
      </c>
      <c r="H33" s="325">
        <f>IFERROR(VLOOKUP($A33,'様式C-1-1用'!$B$3:$AI$1004,22,0),"")</f>
        <v>0</v>
      </c>
      <c r="I33" s="325">
        <f>IFERROR(VLOOKUP($A33,'様式C-1-1用'!$B$3:$AI$1004,23,0),"")</f>
        <v>0</v>
      </c>
      <c r="J33" s="325" t="str">
        <f>IFERROR(VLOOKUP($A33,'様式C-1-1用'!$B$3:$AI$1004,24,0),"")</f>
        <v/>
      </c>
      <c r="K33" s="325" t="str">
        <f>IFERROR(VLOOKUP($A33,'様式C-1-1用'!$B$3:$AI$1004,25,0),"")</f>
        <v/>
      </c>
      <c r="L33" s="325">
        <f>IFERROR(VLOOKUP($A33,'様式C-1-1用'!$B$3:$AI$1004,16,0),"")</f>
        <v>0</v>
      </c>
      <c r="M33" s="325" t="str">
        <f>IFERROR(VLOOKUP($A33,'様式C-1-1用'!$B$3:$AI$1004,34,0),"")</f>
        <v/>
      </c>
      <c r="N33" s="325" t="str">
        <f>IFERROR(VLOOKUP($A33,'様式C-1-1用'!$B$3:$AI$1004,30,0),"")</f>
        <v/>
      </c>
      <c r="O33" s="325" t="str">
        <f>IF(VLOOKUP($A33,'様式C-1-1用'!$B$3:$AI$1004,29,0)="－","なし",VLOOKUP($A33,'様式C-1-1用'!$B$3:$AI$1004,29,0))</f>
        <v/>
      </c>
      <c r="P33" s="326" t="str">
        <f>IFERROR(VLOOKUP($A33,'様式C-1-1用'!$B$3:$AI$1004,33,0),"")</f>
        <v/>
      </c>
    </row>
    <row r="34" spans="1:16" ht="15.95" customHeight="1" x14ac:dyDescent="0.15">
      <c r="A34" s="318">
        <v>32</v>
      </c>
      <c r="B34" s="324">
        <f>IFERROR(VLOOKUP($A34,'様式C-1-1用'!$B$3:$AI$1004,3,0),"")</f>
        <v>0</v>
      </c>
      <c r="C34" s="325" t="str">
        <f>IFERROR(VLOOKUP($A34,'様式C-1-1用'!$B$3:$AI$1004,4,0),"")</f>
        <v/>
      </c>
      <c r="D34" s="325">
        <f>IFERROR(VLOOKUP($A34,'様式C-1-1用'!$B$3:$AI$1004,6,0),"")</f>
        <v>0</v>
      </c>
      <c r="E34" s="325">
        <f>IFERROR(VLOOKUP($A34,'様式C-1-1用'!$B$3:$AI$1004,7,0),"")</f>
        <v>0</v>
      </c>
      <c r="F34" s="325">
        <f>IFERROR(VLOOKUP($A34,'様式C-1-1用'!$B$3:$AI$1004,8,0),"")</f>
        <v>0</v>
      </c>
      <c r="G34" s="325">
        <f>IFERROR(VLOOKUP($A34,'様式C-1-1用'!$B$3:$AI$1004,10,0),"")</f>
        <v>0</v>
      </c>
      <c r="H34" s="325">
        <f>IFERROR(VLOOKUP($A34,'様式C-1-1用'!$B$3:$AI$1004,22,0),"")</f>
        <v>0</v>
      </c>
      <c r="I34" s="325">
        <f>IFERROR(VLOOKUP($A34,'様式C-1-1用'!$B$3:$AI$1004,23,0),"")</f>
        <v>0</v>
      </c>
      <c r="J34" s="325" t="str">
        <f>IFERROR(VLOOKUP($A34,'様式C-1-1用'!$B$3:$AI$1004,24,0),"")</f>
        <v/>
      </c>
      <c r="K34" s="325" t="str">
        <f>IFERROR(VLOOKUP($A34,'様式C-1-1用'!$B$3:$AI$1004,25,0),"")</f>
        <v/>
      </c>
      <c r="L34" s="325">
        <f>IFERROR(VLOOKUP($A34,'様式C-1-1用'!$B$3:$AI$1004,16,0),"")</f>
        <v>0</v>
      </c>
      <c r="M34" s="325" t="str">
        <f>IFERROR(VLOOKUP($A34,'様式C-1-1用'!$B$3:$AI$1004,34,0),"")</f>
        <v/>
      </c>
      <c r="N34" s="325" t="str">
        <f>IFERROR(VLOOKUP($A34,'様式C-1-1用'!$B$3:$AI$1004,30,0),"")</f>
        <v/>
      </c>
      <c r="O34" s="325" t="str">
        <f>IF(VLOOKUP($A34,'様式C-1-1用'!$B$3:$AI$1004,29,0)="－","なし",VLOOKUP($A34,'様式C-1-1用'!$B$3:$AI$1004,29,0))</f>
        <v/>
      </c>
      <c r="P34" s="326" t="str">
        <f>IFERROR(VLOOKUP($A34,'様式C-1-1用'!$B$3:$AI$1004,33,0),"")</f>
        <v/>
      </c>
    </row>
    <row r="35" spans="1:16" ht="15.95" customHeight="1" x14ac:dyDescent="0.15">
      <c r="A35" s="318">
        <v>33</v>
      </c>
      <c r="B35" s="324">
        <f>IFERROR(VLOOKUP($A35,'様式C-1-1用'!$B$3:$AI$1004,3,0),"")</f>
        <v>0</v>
      </c>
      <c r="C35" s="325" t="str">
        <f>IFERROR(VLOOKUP($A35,'様式C-1-1用'!$B$3:$AI$1004,4,0),"")</f>
        <v/>
      </c>
      <c r="D35" s="325">
        <f>IFERROR(VLOOKUP($A35,'様式C-1-1用'!$B$3:$AI$1004,6,0),"")</f>
        <v>0</v>
      </c>
      <c r="E35" s="325">
        <f>IFERROR(VLOOKUP($A35,'様式C-1-1用'!$B$3:$AI$1004,7,0),"")</f>
        <v>0</v>
      </c>
      <c r="F35" s="325">
        <f>IFERROR(VLOOKUP($A35,'様式C-1-1用'!$B$3:$AI$1004,8,0),"")</f>
        <v>0</v>
      </c>
      <c r="G35" s="325">
        <f>IFERROR(VLOOKUP($A35,'様式C-1-1用'!$B$3:$AI$1004,10,0),"")</f>
        <v>0</v>
      </c>
      <c r="H35" s="325">
        <f>IFERROR(VLOOKUP($A35,'様式C-1-1用'!$B$3:$AI$1004,22,0),"")</f>
        <v>0</v>
      </c>
      <c r="I35" s="325">
        <f>IFERROR(VLOOKUP($A35,'様式C-1-1用'!$B$3:$AI$1004,23,0),"")</f>
        <v>0</v>
      </c>
      <c r="J35" s="325" t="str">
        <f>IFERROR(VLOOKUP($A35,'様式C-1-1用'!$B$3:$AI$1004,24,0),"")</f>
        <v/>
      </c>
      <c r="K35" s="325" t="str">
        <f>IFERROR(VLOOKUP($A35,'様式C-1-1用'!$B$3:$AI$1004,25,0),"")</f>
        <v/>
      </c>
      <c r="L35" s="325">
        <f>IFERROR(VLOOKUP($A35,'様式C-1-1用'!$B$3:$AI$1004,16,0),"")</f>
        <v>0</v>
      </c>
      <c r="M35" s="325" t="str">
        <f>IFERROR(VLOOKUP($A35,'様式C-1-1用'!$B$3:$AI$1004,34,0),"")</f>
        <v/>
      </c>
      <c r="N35" s="325" t="str">
        <f>IFERROR(VLOOKUP($A35,'様式C-1-1用'!$B$3:$AI$1004,30,0),"")</f>
        <v/>
      </c>
      <c r="O35" s="325" t="str">
        <f>IF(VLOOKUP($A35,'様式C-1-1用'!$B$3:$AI$1004,29,0)="－","なし",VLOOKUP($A35,'様式C-1-1用'!$B$3:$AI$1004,29,0))</f>
        <v/>
      </c>
      <c r="P35" s="326" t="str">
        <f>IFERROR(VLOOKUP($A35,'様式C-1-1用'!$B$3:$AI$1004,33,0),"")</f>
        <v/>
      </c>
    </row>
    <row r="36" spans="1:16" ht="15.95" customHeight="1" x14ac:dyDescent="0.15">
      <c r="A36" s="318">
        <v>34</v>
      </c>
      <c r="B36" s="324">
        <f>IFERROR(VLOOKUP($A36,'様式C-1-1用'!$B$3:$AI$1004,3,0),"")</f>
        <v>0</v>
      </c>
      <c r="C36" s="325" t="str">
        <f>IFERROR(VLOOKUP($A36,'様式C-1-1用'!$B$3:$AI$1004,4,0),"")</f>
        <v/>
      </c>
      <c r="D36" s="325">
        <f>IFERROR(VLOOKUP($A36,'様式C-1-1用'!$B$3:$AI$1004,6,0),"")</f>
        <v>0</v>
      </c>
      <c r="E36" s="325">
        <f>IFERROR(VLOOKUP($A36,'様式C-1-1用'!$B$3:$AI$1004,7,0),"")</f>
        <v>0</v>
      </c>
      <c r="F36" s="325">
        <f>IFERROR(VLOOKUP($A36,'様式C-1-1用'!$B$3:$AI$1004,8,0),"")</f>
        <v>0</v>
      </c>
      <c r="G36" s="325">
        <f>IFERROR(VLOOKUP($A36,'様式C-1-1用'!$B$3:$AI$1004,10,0),"")</f>
        <v>0</v>
      </c>
      <c r="H36" s="325">
        <f>IFERROR(VLOOKUP($A36,'様式C-1-1用'!$B$3:$AI$1004,22,0),"")</f>
        <v>0</v>
      </c>
      <c r="I36" s="325">
        <f>IFERROR(VLOOKUP($A36,'様式C-1-1用'!$B$3:$AI$1004,23,0),"")</f>
        <v>0</v>
      </c>
      <c r="J36" s="325" t="str">
        <f>IFERROR(VLOOKUP($A36,'様式C-1-1用'!$B$3:$AI$1004,24,0),"")</f>
        <v/>
      </c>
      <c r="K36" s="325" t="str">
        <f>IFERROR(VLOOKUP($A36,'様式C-1-1用'!$B$3:$AI$1004,25,0),"")</f>
        <v/>
      </c>
      <c r="L36" s="325">
        <f>IFERROR(VLOOKUP($A36,'様式C-1-1用'!$B$3:$AI$1004,16,0),"")</f>
        <v>0</v>
      </c>
      <c r="M36" s="325" t="str">
        <f>IFERROR(VLOOKUP($A36,'様式C-1-1用'!$B$3:$AI$1004,34,0),"")</f>
        <v/>
      </c>
      <c r="N36" s="325" t="str">
        <f>IFERROR(VLOOKUP($A36,'様式C-1-1用'!$B$3:$AI$1004,30,0),"")</f>
        <v/>
      </c>
      <c r="O36" s="325" t="str">
        <f>IF(VLOOKUP($A36,'様式C-1-1用'!$B$3:$AI$1004,29,0)="－","なし",VLOOKUP($A36,'様式C-1-1用'!$B$3:$AI$1004,29,0))</f>
        <v/>
      </c>
      <c r="P36" s="326" t="str">
        <f>IFERROR(VLOOKUP($A36,'様式C-1-1用'!$B$3:$AI$1004,33,0),"")</f>
        <v/>
      </c>
    </row>
    <row r="37" spans="1:16" ht="15.95" customHeight="1" x14ac:dyDescent="0.15">
      <c r="A37" s="318">
        <v>35</v>
      </c>
      <c r="B37" s="324">
        <f>IFERROR(VLOOKUP($A37,'様式C-1-1用'!$B$3:$AI$1004,3,0),"")</f>
        <v>0</v>
      </c>
      <c r="C37" s="325" t="str">
        <f>IFERROR(VLOOKUP($A37,'様式C-1-1用'!$B$3:$AI$1004,4,0),"")</f>
        <v/>
      </c>
      <c r="D37" s="325">
        <f>IFERROR(VLOOKUP($A37,'様式C-1-1用'!$B$3:$AI$1004,6,0),"")</f>
        <v>0</v>
      </c>
      <c r="E37" s="325">
        <f>IFERROR(VLOOKUP($A37,'様式C-1-1用'!$B$3:$AI$1004,7,0),"")</f>
        <v>0</v>
      </c>
      <c r="F37" s="325">
        <f>IFERROR(VLOOKUP($A37,'様式C-1-1用'!$B$3:$AI$1004,8,0),"")</f>
        <v>0</v>
      </c>
      <c r="G37" s="325">
        <f>IFERROR(VLOOKUP($A37,'様式C-1-1用'!$B$3:$AI$1004,10,0),"")</f>
        <v>0</v>
      </c>
      <c r="H37" s="325">
        <f>IFERROR(VLOOKUP($A37,'様式C-1-1用'!$B$3:$AI$1004,22,0),"")</f>
        <v>0</v>
      </c>
      <c r="I37" s="325">
        <f>IFERROR(VLOOKUP($A37,'様式C-1-1用'!$B$3:$AI$1004,23,0),"")</f>
        <v>0</v>
      </c>
      <c r="J37" s="325" t="str">
        <f>IFERROR(VLOOKUP($A37,'様式C-1-1用'!$B$3:$AI$1004,24,0),"")</f>
        <v/>
      </c>
      <c r="K37" s="325" t="str">
        <f>IFERROR(VLOOKUP($A37,'様式C-1-1用'!$B$3:$AI$1004,25,0),"")</f>
        <v/>
      </c>
      <c r="L37" s="325">
        <f>IFERROR(VLOOKUP($A37,'様式C-1-1用'!$B$3:$AI$1004,16,0),"")</f>
        <v>0</v>
      </c>
      <c r="M37" s="325" t="str">
        <f>IFERROR(VLOOKUP($A37,'様式C-1-1用'!$B$3:$AI$1004,34,0),"")</f>
        <v/>
      </c>
      <c r="N37" s="325" t="str">
        <f>IFERROR(VLOOKUP($A37,'様式C-1-1用'!$B$3:$AI$1004,30,0),"")</f>
        <v/>
      </c>
      <c r="O37" s="325" t="str">
        <f>IF(VLOOKUP($A37,'様式C-1-1用'!$B$3:$AI$1004,29,0)="－","なし",VLOOKUP($A37,'様式C-1-1用'!$B$3:$AI$1004,29,0))</f>
        <v/>
      </c>
      <c r="P37" s="326" t="str">
        <f>IFERROR(VLOOKUP($A37,'様式C-1-1用'!$B$3:$AI$1004,33,0),"")</f>
        <v/>
      </c>
    </row>
    <row r="38" spans="1:16" ht="15.95" customHeight="1" x14ac:dyDescent="0.15">
      <c r="A38" s="318">
        <v>36</v>
      </c>
      <c r="B38" s="324">
        <f>IFERROR(VLOOKUP($A38,'様式C-1-1用'!$B$3:$AI$1004,3,0),"")</f>
        <v>0</v>
      </c>
      <c r="C38" s="325" t="str">
        <f>IFERROR(VLOOKUP($A38,'様式C-1-1用'!$B$3:$AI$1004,4,0),"")</f>
        <v/>
      </c>
      <c r="D38" s="325">
        <f>IFERROR(VLOOKUP($A38,'様式C-1-1用'!$B$3:$AI$1004,6,0),"")</f>
        <v>0</v>
      </c>
      <c r="E38" s="325">
        <f>IFERROR(VLOOKUP($A38,'様式C-1-1用'!$B$3:$AI$1004,7,0),"")</f>
        <v>0</v>
      </c>
      <c r="F38" s="325">
        <f>IFERROR(VLOOKUP($A38,'様式C-1-1用'!$B$3:$AI$1004,8,0),"")</f>
        <v>0</v>
      </c>
      <c r="G38" s="325">
        <f>IFERROR(VLOOKUP($A38,'様式C-1-1用'!$B$3:$AI$1004,10,0),"")</f>
        <v>0</v>
      </c>
      <c r="H38" s="325">
        <f>IFERROR(VLOOKUP($A38,'様式C-1-1用'!$B$3:$AI$1004,22,0),"")</f>
        <v>0</v>
      </c>
      <c r="I38" s="325">
        <f>IFERROR(VLOOKUP($A38,'様式C-1-1用'!$B$3:$AI$1004,23,0),"")</f>
        <v>0</v>
      </c>
      <c r="J38" s="325" t="str">
        <f>IFERROR(VLOOKUP($A38,'様式C-1-1用'!$B$3:$AI$1004,24,0),"")</f>
        <v/>
      </c>
      <c r="K38" s="325" t="str">
        <f>IFERROR(VLOOKUP($A38,'様式C-1-1用'!$B$3:$AI$1004,25,0),"")</f>
        <v/>
      </c>
      <c r="L38" s="325">
        <f>IFERROR(VLOOKUP($A38,'様式C-1-1用'!$B$3:$AI$1004,16,0),"")</f>
        <v>0</v>
      </c>
      <c r="M38" s="325" t="str">
        <f>IFERROR(VLOOKUP($A38,'様式C-1-1用'!$B$3:$AI$1004,34,0),"")</f>
        <v/>
      </c>
      <c r="N38" s="325" t="str">
        <f>IFERROR(VLOOKUP($A38,'様式C-1-1用'!$B$3:$AI$1004,30,0),"")</f>
        <v/>
      </c>
      <c r="O38" s="325" t="str">
        <f>IF(VLOOKUP($A38,'様式C-1-1用'!$B$3:$AI$1004,29,0)="－","なし",VLOOKUP($A38,'様式C-1-1用'!$B$3:$AI$1004,29,0))</f>
        <v/>
      </c>
      <c r="P38" s="326" t="str">
        <f>IFERROR(VLOOKUP($A38,'様式C-1-1用'!$B$3:$AI$1004,33,0),"")</f>
        <v/>
      </c>
    </row>
    <row r="39" spans="1:16" ht="15.95" customHeight="1" x14ac:dyDescent="0.15">
      <c r="A39" s="318">
        <v>37</v>
      </c>
      <c r="B39" s="324">
        <f>IFERROR(VLOOKUP($A39,'様式C-1-1用'!$B$3:$AI$1004,3,0),"")</f>
        <v>0</v>
      </c>
      <c r="C39" s="325" t="str">
        <f>IFERROR(VLOOKUP($A39,'様式C-1-1用'!$B$3:$AI$1004,4,0),"")</f>
        <v/>
      </c>
      <c r="D39" s="325">
        <f>IFERROR(VLOOKUP($A39,'様式C-1-1用'!$B$3:$AI$1004,6,0),"")</f>
        <v>0</v>
      </c>
      <c r="E39" s="325">
        <f>IFERROR(VLOOKUP($A39,'様式C-1-1用'!$B$3:$AI$1004,7,0),"")</f>
        <v>0</v>
      </c>
      <c r="F39" s="325">
        <f>IFERROR(VLOOKUP($A39,'様式C-1-1用'!$B$3:$AI$1004,8,0),"")</f>
        <v>0</v>
      </c>
      <c r="G39" s="325">
        <f>IFERROR(VLOOKUP($A39,'様式C-1-1用'!$B$3:$AI$1004,10,0),"")</f>
        <v>0</v>
      </c>
      <c r="H39" s="325">
        <f>IFERROR(VLOOKUP($A39,'様式C-1-1用'!$B$3:$AI$1004,22,0),"")</f>
        <v>0</v>
      </c>
      <c r="I39" s="325">
        <f>IFERROR(VLOOKUP($A39,'様式C-1-1用'!$B$3:$AI$1004,23,0),"")</f>
        <v>0</v>
      </c>
      <c r="J39" s="325" t="str">
        <f>IFERROR(VLOOKUP($A39,'様式C-1-1用'!$B$3:$AI$1004,24,0),"")</f>
        <v/>
      </c>
      <c r="K39" s="325" t="str">
        <f>IFERROR(VLOOKUP($A39,'様式C-1-1用'!$B$3:$AI$1004,25,0),"")</f>
        <v/>
      </c>
      <c r="L39" s="325">
        <f>IFERROR(VLOOKUP($A39,'様式C-1-1用'!$B$3:$AI$1004,16,0),"")</f>
        <v>0</v>
      </c>
      <c r="M39" s="325" t="str">
        <f>IFERROR(VLOOKUP($A39,'様式C-1-1用'!$B$3:$AI$1004,34,0),"")</f>
        <v/>
      </c>
      <c r="N39" s="325" t="str">
        <f>IFERROR(VLOOKUP($A39,'様式C-1-1用'!$B$3:$AI$1004,30,0),"")</f>
        <v/>
      </c>
      <c r="O39" s="325" t="str">
        <f>IF(VLOOKUP($A39,'様式C-1-1用'!$B$3:$AI$1004,29,0)="－","なし",VLOOKUP($A39,'様式C-1-1用'!$B$3:$AI$1004,29,0))</f>
        <v/>
      </c>
      <c r="P39" s="326" t="str">
        <f>IFERROR(VLOOKUP($A39,'様式C-1-1用'!$B$3:$AI$1004,33,0),"")</f>
        <v/>
      </c>
    </row>
    <row r="40" spans="1:16" ht="15.95" customHeight="1" x14ac:dyDescent="0.15">
      <c r="A40" s="318">
        <v>38</v>
      </c>
      <c r="B40" s="324">
        <f>IFERROR(VLOOKUP($A40,'様式C-1-1用'!$B$3:$AI$1004,3,0),"")</f>
        <v>0</v>
      </c>
      <c r="C40" s="325" t="str">
        <f>IFERROR(VLOOKUP($A40,'様式C-1-1用'!$B$3:$AI$1004,4,0),"")</f>
        <v/>
      </c>
      <c r="D40" s="325">
        <f>IFERROR(VLOOKUP($A40,'様式C-1-1用'!$B$3:$AI$1004,6,0),"")</f>
        <v>0</v>
      </c>
      <c r="E40" s="325">
        <f>IFERROR(VLOOKUP($A40,'様式C-1-1用'!$B$3:$AI$1004,7,0),"")</f>
        <v>0</v>
      </c>
      <c r="F40" s="325">
        <f>IFERROR(VLOOKUP($A40,'様式C-1-1用'!$B$3:$AI$1004,8,0),"")</f>
        <v>0</v>
      </c>
      <c r="G40" s="325">
        <f>IFERROR(VLOOKUP($A40,'様式C-1-1用'!$B$3:$AI$1004,10,0),"")</f>
        <v>0</v>
      </c>
      <c r="H40" s="325">
        <f>IFERROR(VLOOKUP($A40,'様式C-1-1用'!$B$3:$AI$1004,22,0),"")</f>
        <v>0</v>
      </c>
      <c r="I40" s="325">
        <f>IFERROR(VLOOKUP($A40,'様式C-1-1用'!$B$3:$AI$1004,23,0),"")</f>
        <v>0</v>
      </c>
      <c r="J40" s="325" t="str">
        <f>IFERROR(VLOOKUP($A40,'様式C-1-1用'!$B$3:$AI$1004,24,0),"")</f>
        <v/>
      </c>
      <c r="K40" s="325" t="str">
        <f>IFERROR(VLOOKUP($A40,'様式C-1-1用'!$B$3:$AI$1004,25,0),"")</f>
        <v/>
      </c>
      <c r="L40" s="325">
        <f>IFERROR(VLOOKUP($A40,'様式C-1-1用'!$B$3:$AI$1004,16,0),"")</f>
        <v>0</v>
      </c>
      <c r="M40" s="325" t="str">
        <f>IFERROR(VLOOKUP($A40,'様式C-1-1用'!$B$3:$AI$1004,34,0),"")</f>
        <v/>
      </c>
      <c r="N40" s="325" t="str">
        <f>IFERROR(VLOOKUP($A40,'様式C-1-1用'!$B$3:$AI$1004,30,0),"")</f>
        <v/>
      </c>
      <c r="O40" s="325" t="str">
        <f>IF(VLOOKUP($A40,'様式C-1-1用'!$B$3:$AI$1004,29,0)="－","なし",VLOOKUP($A40,'様式C-1-1用'!$B$3:$AI$1004,29,0))</f>
        <v/>
      </c>
      <c r="P40" s="326" t="str">
        <f>IFERROR(VLOOKUP($A40,'様式C-1-1用'!$B$3:$AI$1004,33,0),"")</f>
        <v/>
      </c>
    </row>
    <row r="41" spans="1:16" ht="15.95" customHeight="1" x14ac:dyDescent="0.15">
      <c r="A41" s="318">
        <v>39</v>
      </c>
      <c r="B41" s="324">
        <f>IFERROR(VLOOKUP($A41,'様式C-1-1用'!$B$3:$AI$1004,3,0),"")</f>
        <v>0</v>
      </c>
      <c r="C41" s="325" t="str">
        <f>IFERROR(VLOOKUP($A41,'様式C-1-1用'!$B$3:$AI$1004,4,0),"")</f>
        <v/>
      </c>
      <c r="D41" s="325">
        <f>IFERROR(VLOOKUP($A41,'様式C-1-1用'!$B$3:$AI$1004,6,0),"")</f>
        <v>0</v>
      </c>
      <c r="E41" s="325">
        <f>IFERROR(VLOOKUP($A41,'様式C-1-1用'!$B$3:$AI$1004,7,0),"")</f>
        <v>0</v>
      </c>
      <c r="F41" s="325">
        <f>IFERROR(VLOOKUP($A41,'様式C-1-1用'!$B$3:$AI$1004,8,0),"")</f>
        <v>0</v>
      </c>
      <c r="G41" s="325">
        <f>IFERROR(VLOOKUP($A41,'様式C-1-1用'!$B$3:$AI$1004,10,0),"")</f>
        <v>0</v>
      </c>
      <c r="H41" s="325">
        <f>IFERROR(VLOOKUP($A41,'様式C-1-1用'!$B$3:$AI$1004,22,0),"")</f>
        <v>0</v>
      </c>
      <c r="I41" s="325">
        <f>IFERROR(VLOOKUP($A41,'様式C-1-1用'!$B$3:$AI$1004,23,0),"")</f>
        <v>0</v>
      </c>
      <c r="J41" s="325" t="str">
        <f>IFERROR(VLOOKUP($A41,'様式C-1-1用'!$B$3:$AI$1004,24,0),"")</f>
        <v/>
      </c>
      <c r="K41" s="325" t="str">
        <f>IFERROR(VLOOKUP($A41,'様式C-1-1用'!$B$3:$AI$1004,25,0),"")</f>
        <v/>
      </c>
      <c r="L41" s="325">
        <f>IFERROR(VLOOKUP($A41,'様式C-1-1用'!$B$3:$AI$1004,16,0),"")</f>
        <v>0</v>
      </c>
      <c r="M41" s="325" t="str">
        <f>IFERROR(VLOOKUP($A41,'様式C-1-1用'!$B$3:$AI$1004,34,0),"")</f>
        <v/>
      </c>
      <c r="N41" s="325" t="str">
        <f>IFERROR(VLOOKUP($A41,'様式C-1-1用'!$B$3:$AI$1004,30,0),"")</f>
        <v/>
      </c>
      <c r="O41" s="325" t="str">
        <f>IF(VLOOKUP($A41,'様式C-1-1用'!$B$3:$AI$1004,29,0)="－","なし",VLOOKUP($A41,'様式C-1-1用'!$B$3:$AI$1004,29,0))</f>
        <v/>
      </c>
      <c r="P41" s="326" t="str">
        <f>IFERROR(VLOOKUP($A41,'様式C-1-1用'!$B$3:$AI$1004,33,0),"")</f>
        <v/>
      </c>
    </row>
    <row r="42" spans="1:16" ht="15.95" customHeight="1" x14ac:dyDescent="0.15">
      <c r="A42" s="318">
        <v>40</v>
      </c>
      <c r="B42" s="324">
        <f>IFERROR(VLOOKUP($A42,'様式C-1-1用'!$B$3:$AI$1004,3,0),"")</f>
        <v>0</v>
      </c>
      <c r="C42" s="325" t="str">
        <f>IFERROR(VLOOKUP($A42,'様式C-1-1用'!$B$3:$AI$1004,4,0),"")</f>
        <v/>
      </c>
      <c r="D42" s="325">
        <f>IFERROR(VLOOKUP($A42,'様式C-1-1用'!$B$3:$AI$1004,6,0),"")</f>
        <v>0</v>
      </c>
      <c r="E42" s="325">
        <f>IFERROR(VLOOKUP($A42,'様式C-1-1用'!$B$3:$AI$1004,7,0),"")</f>
        <v>0</v>
      </c>
      <c r="F42" s="325">
        <f>IFERROR(VLOOKUP($A42,'様式C-1-1用'!$B$3:$AI$1004,8,0),"")</f>
        <v>0</v>
      </c>
      <c r="G42" s="325">
        <f>IFERROR(VLOOKUP($A42,'様式C-1-1用'!$B$3:$AI$1004,10,0),"")</f>
        <v>0</v>
      </c>
      <c r="H42" s="325">
        <f>IFERROR(VLOOKUP($A42,'様式C-1-1用'!$B$3:$AI$1004,22,0),"")</f>
        <v>0</v>
      </c>
      <c r="I42" s="325">
        <f>IFERROR(VLOOKUP($A42,'様式C-1-1用'!$B$3:$AI$1004,23,0),"")</f>
        <v>0</v>
      </c>
      <c r="J42" s="325" t="str">
        <f>IFERROR(VLOOKUP($A42,'様式C-1-1用'!$B$3:$AI$1004,24,0),"")</f>
        <v/>
      </c>
      <c r="K42" s="325" t="str">
        <f>IFERROR(VLOOKUP($A42,'様式C-1-1用'!$B$3:$AI$1004,25,0),"")</f>
        <v/>
      </c>
      <c r="L42" s="325">
        <f>IFERROR(VLOOKUP($A42,'様式C-1-1用'!$B$3:$AI$1004,16,0),"")</f>
        <v>0</v>
      </c>
      <c r="M42" s="325" t="str">
        <f>IFERROR(VLOOKUP($A42,'様式C-1-1用'!$B$3:$AI$1004,34,0),"")</f>
        <v/>
      </c>
      <c r="N42" s="325" t="str">
        <f>IFERROR(VLOOKUP($A42,'様式C-1-1用'!$B$3:$AI$1004,30,0),"")</f>
        <v/>
      </c>
      <c r="O42" s="325" t="str">
        <f>IF(VLOOKUP($A42,'様式C-1-1用'!$B$3:$AI$1004,29,0)="－","なし",VLOOKUP($A42,'様式C-1-1用'!$B$3:$AI$1004,29,0))</f>
        <v/>
      </c>
      <c r="P42" s="326" t="str">
        <f>IFERROR(VLOOKUP($A42,'様式C-1-1用'!$B$3:$AI$1004,33,0),"")</f>
        <v/>
      </c>
    </row>
    <row r="43" spans="1:16" ht="15.95" customHeight="1" x14ac:dyDescent="0.15">
      <c r="A43" s="318">
        <v>41</v>
      </c>
      <c r="B43" s="324">
        <f>IFERROR(VLOOKUP($A43,'様式C-1-1用'!$B$3:$AI$1004,3,0),"")</f>
        <v>0</v>
      </c>
      <c r="C43" s="325" t="str">
        <f>IFERROR(VLOOKUP($A43,'様式C-1-1用'!$B$3:$AI$1004,4,0),"")</f>
        <v/>
      </c>
      <c r="D43" s="325">
        <f>IFERROR(VLOOKUP($A43,'様式C-1-1用'!$B$3:$AI$1004,6,0),"")</f>
        <v>0</v>
      </c>
      <c r="E43" s="325">
        <f>IFERROR(VLOOKUP($A43,'様式C-1-1用'!$B$3:$AI$1004,7,0),"")</f>
        <v>0</v>
      </c>
      <c r="F43" s="325">
        <f>IFERROR(VLOOKUP($A43,'様式C-1-1用'!$B$3:$AI$1004,8,0),"")</f>
        <v>0</v>
      </c>
      <c r="G43" s="325">
        <f>IFERROR(VLOOKUP($A43,'様式C-1-1用'!$B$3:$AI$1004,10,0),"")</f>
        <v>0</v>
      </c>
      <c r="H43" s="325">
        <f>IFERROR(VLOOKUP($A43,'様式C-1-1用'!$B$3:$AI$1004,22,0),"")</f>
        <v>0</v>
      </c>
      <c r="I43" s="325">
        <f>IFERROR(VLOOKUP($A43,'様式C-1-1用'!$B$3:$AI$1004,23,0),"")</f>
        <v>0</v>
      </c>
      <c r="J43" s="325" t="str">
        <f>IFERROR(VLOOKUP($A43,'様式C-1-1用'!$B$3:$AI$1004,24,0),"")</f>
        <v/>
      </c>
      <c r="K43" s="325" t="str">
        <f>IFERROR(VLOOKUP($A43,'様式C-1-1用'!$B$3:$AI$1004,25,0),"")</f>
        <v/>
      </c>
      <c r="L43" s="325">
        <f>IFERROR(VLOOKUP($A43,'様式C-1-1用'!$B$3:$AI$1004,16,0),"")</f>
        <v>0</v>
      </c>
      <c r="M43" s="325" t="str">
        <f>IFERROR(VLOOKUP($A43,'様式C-1-1用'!$B$3:$AI$1004,34,0),"")</f>
        <v/>
      </c>
      <c r="N43" s="325" t="str">
        <f>IFERROR(VLOOKUP($A43,'様式C-1-1用'!$B$3:$AI$1004,30,0),"")</f>
        <v/>
      </c>
      <c r="O43" s="325" t="str">
        <f>IF(VLOOKUP($A43,'様式C-1-1用'!$B$3:$AI$1004,29,0)="－","なし",VLOOKUP($A43,'様式C-1-1用'!$B$3:$AI$1004,29,0))</f>
        <v/>
      </c>
      <c r="P43" s="326" t="str">
        <f>IFERROR(VLOOKUP($A43,'様式C-1-1用'!$B$3:$AI$1004,33,0),"")</f>
        <v/>
      </c>
    </row>
    <row r="44" spans="1:16" ht="15.95" customHeight="1" x14ac:dyDescent="0.15">
      <c r="A44" s="318">
        <v>42</v>
      </c>
      <c r="B44" s="324">
        <f>IFERROR(VLOOKUP($A44,'様式C-1-1用'!$B$3:$AI$1004,3,0),"")</f>
        <v>0</v>
      </c>
      <c r="C44" s="325" t="str">
        <f>IFERROR(VLOOKUP($A44,'様式C-1-1用'!$B$3:$AI$1004,4,0),"")</f>
        <v/>
      </c>
      <c r="D44" s="325">
        <f>IFERROR(VLOOKUP($A44,'様式C-1-1用'!$B$3:$AI$1004,6,0),"")</f>
        <v>0</v>
      </c>
      <c r="E44" s="325">
        <f>IFERROR(VLOOKUP($A44,'様式C-1-1用'!$B$3:$AI$1004,7,0),"")</f>
        <v>0</v>
      </c>
      <c r="F44" s="325">
        <f>IFERROR(VLOOKUP($A44,'様式C-1-1用'!$B$3:$AI$1004,8,0),"")</f>
        <v>0</v>
      </c>
      <c r="G44" s="325">
        <f>IFERROR(VLOOKUP($A44,'様式C-1-1用'!$B$3:$AI$1004,10,0),"")</f>
        <v>0</v>
      </c>
      <c r="H44" s="325">
        <f>IFERROR(VLOOKUP($A44,'様式C-1-1用'!$B$3:$AI$1004,22,0),"")</f>
        <v>0</v>
      </c>
      <c r="I44" s="325">
        <f>IFERROR(VLOOKUP($A44,'様式C-1-1用'!$B$3:$AI$1004,23,0),"")</f>
        <v>0</v>
      </c>
      <c r="J44" s="325" t="str">
        <f>IFERROR(VLOOKUP($A44,'様式C-1-1用'!$B$3:$AI$1004,24,0),"")</f>
        <v/>
      </c>
      <c r="K44" s="325" t="str">
        <f>IFERROR(VLOOKUP($A44,'様式C-1-1用'!$B$3:$AI$1004,25,0),"")</f>
        <v/>
      </c>
      <c r="L44" s="325">
        <f>IFERROR(VLOOKUP($A44,'様式C-1-1用'!$B$3:$AI$1004,16,0),"")</f>
        <v>0</v>
      </c>
      <c r="M44" s="325" t="str">
        <f>IFERROR(VLOOKUP($A44,'様式C-1-1用'!$B$3:$AI$1004,34,0),"")</f>
        <v/>
      </c>
      <c r="N44" s="325" t="str">
        <f>IFERROR(VLOOKUP($A44,'様式C-1-1用'!$B$3:$AI$1004,30,0),"")</f>
        <v/>
      </c>
      <c r="O44" s="325" t="str">
        <f>IF(VLOOKUP($A44,'様式C-1-1用'!$B$3:$AI$1004,29,0)="－","なし",VLOOKUP($A44,'様式C-1-1用'!$B$3:$AI$1004,29,0))</f>
        <v/>
      </c>
      <c r="P44" s="326" t="str">
        <f>IFERROR(VLOOKUP($A44,'様式C-1-1用'!$B$3:$AI$1004,33,0),"")</f>
        <v/>
      </c>
    </row>
    <row r="45" spans="1:16" ht="15.95" customHeight="1" x14ac:dyDescent="0.15">
      <c r="A45" s="318">
        <v>43</v>
      </c>
      <c r="B45" s="325">
        <f>IFERROR(VLOOKUP($A45,'様式C-1-1用'!$B$3:$AI$1004,3,0),"")</f>
        <v>0</v>
      </c>
      <c r="C45" s="325" t="str">
        <f>IFERROR(VLOOKUP($A45,'様式C-1-1用'!$B$3:$AI$1004,4,0),"")</f>
        <v/>
      </c>
      <c r="D45" s="325">
        <f>IFERROR(VLOOKUP($A45,'様式C-1-1用'!$B$3:$AI$1004,6,0),"")</f>
        <v>0</v>
      </c>
      <c r="E45" s="325">
        <f>IFERROR(VLOOKUP($A45,'様式C-1-1用'!$B$3:$AI$1004,7,0),"")</f>
        <v>0</v>
      </c>
      <c r="F45" s="325">
        <f>IFERROR(VLOOKUP($A45,'様式C-1-1用'!$B$3:$AI$1004,8,0),"")</f>
        <v>0</v>
      </c>
      <c r="G45" s="325">
        <f>IFERROR(VLOOKUP($A45,'様式C-1-1用'!$B$3:$AI$1004,10,0),"")</f>
        <v>0</v>
      </c>
      <c r="H45" s="325">
        <f>IFERROR(VLOOKUP($A45,'様式C-1-1用'!$B$3:$AI$1004,22,0),"")</f>
        <v>0</v>
      </c>
      <c r="I45" s="325">
        <f>IFERROR(VLOOKUP($A45,'様式C-1-1用'!$B$3:$AI$1004,23,0),"")</f>
        <v>0</v>
      </c>
      <c r="J45" s="325" t="str">
        <f>IFERROR(VLOOKUP($A45,'様式C-1-1用'!$B$3:$AI$1004,24,0),"")</f>
        <v/>
      </c>
      <c r="K45" s="325" t="str">
        <f>IFERROR(VLOOKUP($A45,'様式C-1-1用'!$B$3:$AI$1004,25,0),"")</f>
        <v/>
      </c>
      <c r="L45" s="325">
        <f>IFERROR(VLOOKUP($A45,'様式C-1-1用'!$B$3:$AI$1004,16,0),"")</f>
        <v>0</v>
      </c>
      <c r="M45" s="325" t="str">
        <f>IFERROR(VLOOKUP($A45,'様式C-1-1用'!$B$3:$AI$1004,34,0),"")</f>
        <v/>
      </c>
      <c r="N45" s="325" t="str">
        <f>IFERROR(VLOOKUP($A45,'様式C-1-1用'!$B$3:$AI$1004,30,0),"")</f>
        <v/>
      </c>
      <c r="O45" s="325" t="str">
        <f>IF(VLOOKUP($A45,'様式C-1-1用'!$B$3:$AI$1004,29,0)="－","なし",VLOOKUP($A45,'様式C-1-1用'!$B$3:$AI$1004,29,0))</f>
        <v/>
      </c>
      <c r="P45" s="326" t="str">
        <f>IFERROR(VLOOKUP($A45,'様式C-1-1用'!$B$3:$AI$1004,33,0),"")</f>
        <v/>
      </c>
    </row>
    <row r="46" spans="1:16" ht="15.95" customHeight="1" x14ac:dyDescent="0.15">
      <c r="A46" s="318">
        <v>44</v>
      </c>
      <c r="B46" s="325">
        <f>IFERROR(VLOOKUP($A46,'様式C-1-1用'!$B$3:$AI$1004,3,0),"")</f>
        <v>0</v>
      </c>
      <c r="C46" s="325" t="str">
        <f>IFERROR(VLOOKUP($A46,'様式C-1-1用'!$B$3:$AI$1004,4,0),"")</f>
        <v/>
      </c>
      <c r="D46" s="325">
        <f>IFERROR(VLOOKUP($A46,'様式C-1-1用'!$B$3:$AI$1004,6,0),"")</f>
        <v>0</v>
      </c>
      <c r="E46" s="325">
        <f>IFERROR(VLOOKUP($A46,'様式C-1-1用'!$B$3:$AI$1004,7,0),"")</f>
        <v>0</v>
      </c>
      <c r="F46" s="325">
        <f>IFERROR(VLOOKUP($A46,'様式C-1-1用'!$B$3:$AI$1004,8,0),"")</f>
        <v>0</v>
      </c>
      <c r="G46" s="325">
        <f>IFERROR(VLOOKUP($A46,'様式C-1-1用'!$B$3:$AI$1004,10,0),"")</f>
        <v>0</v>
      </c>
      <c r="H46" s="325">
        <f>IFERROR(VLOOKUP($A46,'様式C-1-1用'!$B$3:$AI$1004,22,0),"")</f>
        <v>0</v>
      </c>
      <c r="I46" s="325">
        <f>IFERROR(VLOOKUP($A46,'様式C-1-1用'!$B$3:$AI$1004,23,0),"")</f>
        <v>0</v>
      </c>
      <c r="J46" s="325" t="str">
        <f>IFERROR(VLOOKUP($A46,'様式C-1-1用'!$B$3:$AI$1004,24,0),"")</f>
        <v/>
      </c>
      <c r="K46" s="325" t="str">
        <f>IFERROR(VLOOKUP($A46,'様式C-1-1用'!$B$3:$AI$1004,25,0),"")</f>
        <v/>
      </c>
      <c r="L46" s="325">
        <f>IFERROR(VLOOKUP($A46,'様式C-1-1用'!$B$3:$AI$1004,16,0),"")</f>
        <v>0</v>
      </c>
      <c r="M46" s="325" t="str">
        <f>IFERROR(VLOOKUP($A46,'様式C-1-1用'!$B$3:$AI$1004,34,0),"")</f>
        <v/>
      </c>
      <c r="N46" s="325" t="str">
        <f>IFERROR(VLOOKUP($A46,'様式C-1-1用'!$B$3:$AI$1004,30,0),"")</f>
        <v/>
      </c>
      <c r="O46" s="325" t="str">
        <f>IF(VLOOKUP($A46,'様式C-1-1用'!$B$3:$AI$1004,29,0)="－","なし",VLOOKUP($A46,'様式C-1-1用'!$B$3:$AI$1004,29,0))</f>
        <v/>
      </c>
      <c r="P46" s="326" t="str">
        <f>IFERROR(VLOOKUP($A46,'様式C-1-1用'!$B$3:$AI$1004,33,0),"")</f>
        <v/>
      </c>
    </row>
    <row r="47" spans="1:16" ht="15.95" customHeight="1" x14ac:dyDescent="0.15">
      <c r="A47" s="318">
        <v>45</v>
      </c>
      <c r="B47" s="325">
        <f>IFERROR(VLOOKUP($A47,'様式C-1-1用'!$B$3:$AI$1004,3,0),"")</f>
        <v>0</v>
      </c>
      <c r="C47" s="325" t="str">
        <f>IFERROR(VLOOKUP($A47,'様式C-1-1用'!$B$3:$AI$1004,4,0),"")</f>
        <v/>
      </c>
      <c r="D47" s="325">
        <f>IFERROR(VLOOKUP($A47,'様式C-1-1用'!$B$3:$AI$1004,6,0),"")</f>
        <v>0</v>
      </c>
      <c r="E47" s="325">
        <f>IFERROR(VLOOKUP($A47,'様式C-1-1用'!$B$3:$AI$1004,7,0),"")</f>
        <v>0</v>
      </c>
      <c r="F47" s="325">
        <f>IFERROR(VLOOKUP($A47,'様式C-1-1用'!$B$3:$AI$1004,8,0),"")</f>
        <v>0</v>
      </c>
      <c r="G47" s="325">
        <f>IFERROR(VLOOKUP($A47,'様式C-1-1用'!$B$3:$AI$1004,10,0),"")</f>
        <v>0</v>
      </c>
      <c r="H47" s="325">
        <f>IFERROR(VLOOKUP($A47,'様式C-1-1用'!$B$3:$AI$1004,22,0),"")</f>
        <v>0</v>
      </c>
      <c r="I47" s="325">
        <f>IFERROR(VLOOKUP($A47,'様式C-1-1用'!$B$3:$AI$1004,23,0),"")</f>
        <v>0</v>
      </c>
      <c r="J47" s="325" t="str">
        <f>IFERROR(VLOOKUP($A47,'様式C-1-1用'!$B$3:$AI$1004,24,0),"")</f>
        <v/>
      </c>
      <c r="K47" s="325" t="str">
        <f>IFERROR(VLOOKUP($A47,'様式C-1-1用'!$B$3:$AI$1004,25,0),"")</f>
        <v/>
      </c>
      <c r="L47" s="325">
        <f>IFERROR(VLOOKUP($A47,'様式C-1-1用'!$B$3:$AI$1004,16,0),"")</f>
        <v>0</v>
      </c>
      <c r="M47" s="325" t="str">
        <f>IFERROR(VLOOKUP($A47,'様式C-1-1用'!$B$3:$AI$1004,34,0),"")</f>
        <v/>
      </c>
      <c r="N47" s="325" t="str">
        <f>IFERROR(VLOOKUP($A47,'様式C-1-1用'!$B$3:$AI$1004,30,0),"")</f>
        <v/>
      </c>
      <c r="O47" s="325" t="str">
        <f>IF(VLOOKUP($A47,'様式C-1-1用'!$B$3:$AI$1004,29,0)="－","なし",VLOOKUP($A47,'様式C-1-1用'!$B$3:$AI$1004,29,0))</f>
        <v/>
      </c>
      <c r="P47" s="326" t="str">
        <f>IFERROR(VLOOKUP($A47,'様式C-1-1用'!$B$3:$AI$1004,33,0),"")</f>
        <v/>
      </c>
    </row>
    <row r="48" spans="1:16" ht="15.95" customHeight="1" x14ac:dyDescent="0.15">
      <c r="A48" s="318">
        <v>46</v>
      </c>
      <c r="B48" s="325">
        <f>IFERROR(VLOOKUP($A48,'様式C-1-1用'!$B$3:$AI$1004,3,0),"")</f>
        <v>0</v>
      </c>
      <c r="C48" s="325" t="str">
        <f>IFERROR(VLOOKUP($A48,'様式C-1-1用'!$B$3:$AI$1004,4,0),"")</f>
        <v/>
      </c>
      <c r="D48" s="325">
        <f>IFERROR(VLOOKUP($A48,'様式C-1-1用'!$B$3:$AI$1004,6,0),"")</f>
        <v>0</v>
      </c>
      <c r="E48" s="325">
        <f>IFERROR(VLOOKUP($A48,'様式C-1-1用'!$B$3:$AI$1004,7,0),"")</f>
        <v>0</v>
      </c>
      <c r="F48" s="325">
        <f>IFERROR(VLOOKUP($A48,'様式C-1-1用'!$B$3:$AI$1004,8,0),"")</f>
        <v>0</v>
      </c>
      <c r="G48" s="325">
        <f>IFERROR(VLOOKUP($A48,'様式C-1-1用'!$B$3:$AI$1004,10,0),"")</f>
        <v>0</v>
      </c>
      <c r="H48" s="325">
        <f>IFERROR(VLOOKUP($A48,'様式C-1-1用'!$B$3:$AI$1004,22,0),"")</f>
        <v>0</v>
      </c>
      <c r="I48" s="325">
        <f>IFERROR(VLOOKUP($A48,'様式C-1-1用'!$B$3:$AI$1004,23,0),"")</f>
        <v>0</v>
      </c>
      <c r="J48" s="325" t="str">
        <f>IFERROR(VLOOKUP($A48,'様式C-1-1用'!$B$3:$AI$1004,24,0),"")</f>
        <v/>
      </c>
      <c r="K48" s="325" t="str">
        <f>IFERROR(VLOOKUP($A48,'様式C-1-1用'!$B$3:$AI$1004,25,0),"")</f>
        <v/>
      </c>
      <c r="L48" s="325">
        <f>IFERROR(VLOOKUP($A48,'様式C-1-1用'!$B$3:$AI$1004,16,0),"")</f>
        <v>0</v>
      </c>
      <c r="M48" s="325" t="str">
        <f>IFERROR(VLOOKUP($A48,'様式C-1-1用'!$B$3:$AI$1004,34,0),"")</f>
        <v/>
      </c>
      <c r="N48" s="325" t="str">
        <f>IFERROR(VLOOKUP($A48,'様式C-1-1用'!$B$3:$AI$1004,30,0),"")</f>
        <v/>
      </c>
      <c r="O48" s="325" t="str">
        <f>IF(VLOOKUP($A48,'様式C-1-1用'!$B$3:$AI$1004,29,0)="－","なし",VLOOKUP($A48,'様式C-1-1用'!$B$3:$AI$1004,29,0))</f>
        <v/>
      </c>
      <c r="P48" s="326" t="str">
        <f>IFERROR(VLOOKUP($A48,'様式C-1-1用'!$B$3:$AI$1004,33,0),"")</f>
        <v/>
      </c>
    </row>
    <row r="49" spans="1:16" ht="15.95" customHeight="1" x14ac:dyDescent="0.15">
      <c r="A49" s="318">
        <v>47</v>
      </c>
      <c r="B49" s="325">
        <f>IFERROR(VLOOKUP($A49,'様式C-1-1用'!$B$3:$AI$1004,3,0),"")</f>
        <v>0</v>
      </c>
      <c r="C49" s="325" t="str">
        <f>IFERROR(VLOOKUP($A49,'様式C-1-1用'!$B$3:$AI$1004,4,0),"")</f>
        <v/>
      </c>
      <c r="D49" s="325">
        <f>IFERROR(VLOOKUP($A49,'様式C-1-1用'!$B$3:$AI$1004,6,0),"")</f>
        <v>0</v>
      </c>
      <c r="E49" s="325">
        <f>IFERROR(VLOOKUP($A49,'様式C-1-1用'!$B$3:$AI$1004,7,0),"")</f>
        <v>0</v>
      </c>
      <c r="F49" s="325">
        <f>IFERROR(VLOOKUP($A49,'様式C-1-1用'!$B$3:$AI$1004,8,0),"")</f>
        <v>0</v>
      </c>
      <c r="G49" s="325">
        <f>IFERROR(VLOOKUP($A49,'様式C-1-1用'!$B$3:$AI$1004,10,0),"")</f>
        <v>0</v>
      </c>
      <c r="H49" s="325">
        <f>IFERROR(VLOOKUP($A49,'様式C-1-1用'!$B$3:$AI$1004,22,0),"")</f>
        <v>0</v>
      </c>
      <c r="I49" s="325">
        <f>IFERROR(VLOOKUP($A49,'様式C-1-1用'!$B$3:$AI$1004,23,0),"")</f>
        <v>0</v>
      </c>
      <c r="J49" s="325" t="str">
        <f>IFERROR(VLOOKUP($A49,'様式C-1-1用'!$B$3:$AI$1004,24,0),"")</f>
        <v/>
      </c>
      <c r="K49" s="325" t="str">
        <f>IFERROR(VLOOKUP($A49,'様式C-1-1用'!$B$3:$AI$1004,25,0),"")</f>
        <v/>
      </c>
      <c r="L49" s="325">
        <f>IFERROR(VLOOKUP($A49,'様式C-1-1用'!$B$3:$AI$1004,16,0),"")</f>
        <v>0</v>
      </c>
      <c r="M49" s="325" t="str">
        <f>IFERROR(VLOOKUP($A49,'様式C-1-1用'!$B$3:$AI$1004,34,0),"")</f>
        <v/>
      </c>
      <c r="N49" s="325" t="str">
        <f>IFERROR(VLOOKUP($A49,'様式C-1-1用'!$B$3:$AI$1004,30,0),"")</f>
        <v/>
      </c>
      <c r="O49" s="325" t="str">
        <f>IF(VLOOKUP($A49,'様式C-1-1用'!$B$3:$AI$1004,29,0)="－","なし",VLOOKUP($A49,'様式C-1-1用'!$B$3:$AI$1004,29,0))</f>
        <v/>
      </c>
      <c r="P49" s="326" t="str">
        <f>IFERROR(VLOOKUP($A49,'様式C-1-1用'!$B$3:$AI$1004,33,0),"")</f>
        <v/>
      </c>
    </row>
    <row r="50" spans="1:16" ht="15.95" customHeight="1" x14ac:dyDescent="0.15">
      <c r="A50" s="318">
        <v>48</v>
      </c>
      <c r="B50" s="325">
        <f>IFERROR(VLOOKUP($A50,'様式C-1-1用'!$B$3:$AI$1004,3,0),"")</f>
        <v>0</v>
      </c>
      <c r="C50" s="325" t="str">
        <f>IFERROR(VLOOKUP($A50,'様式C-1-1用'!$B$3:$AI$1004,4,0),"")</f>
        <v/>
      </c>
      <c r="D50" s="325">
        <f>IFERROR(VLOOKUP($A50,'様式C-1-1用'!$B$3:$AI$1004,6,0),"")</f>
        <v>0</v>
      </c>
      <c r="E50" s="325">
        <f>IFERROR(VLOOKUP($A50,'様式C-1-1用'!$B$3:$AI$1004,7,0),"")</f>
        <v>0</v>
      </c>
      <c r="F50" s="325">
        <f>IFERROR(VLOOKUP($A50,'様式C-1-1用'!$B$3:$AI$1004,8,0),"")</f>
        <v>0</v>
      </c>
      <c r="G50" s="325">
        <f>IFERROR(VLOOKUP($A50,'様式C-1-1用'!$B$3:$AI$1004,10,0),"")</f>
        <v>0</v>
      </c>
      <c r="H50" s="325">
        <f>IFERROR(VLOOKUP($A50,'様式C-1-1用'!$B$3:$AI$1004,22,0),"")</f>
        <v>0</v>
      </c>
      <c r="I50" s="325">
        <f>IFERROR(VLOOKUP($A50,'様式C-1-1用'!$B$3:$AI$1004,23,0),"")</f>
        <v>0</v>
      </c>
      <c r="J50" s="325" t="str">
        <f>IFERROR(VLOOKUP($A50,'様式C-1-1用'!$B$3:$AI$1004,24,0),"")</f>
        <v/>
      </c>
      <c r="K50" s="325" t="str">
        <f>IFERROR(VLOOKUP($A50,'様式C-1-1用'!$B$3:$AI$1004,25,0),"")</f>
        <v/>
      </c>
      <c r="L50" s="325">
        <f>IFERROR(VLOOKUP($A50,'様式C-1-1用'!$B$3:$AI$1004,16,0),"")</f>
        <v>0</v>
      </c>
      <c r="M50" s="325" t="str">
        <f>IFERROR(VLOOKUP($A50,'様式C-1-1用'!$B$3:$AI$1004,34,0),"")</f>
        <v/>
      </c>
      <c r="N50" s="325" t="str">
        <f>IFERROR(VLOOKUP($A50,'様式C-1-1用'!$B$3:$AI$1004,30,0),"")</f>
        <v/>
      </c>
      <c r="O50" s="325" t="str">
        <f>IF(VLOOKUP($A50,'様式C-1-1用'!$B$3:$AI$1004,29,0)="－","なし",VLOOKUP($A50,'様式C-1-1用'!$B$3:$AI$1004,29,0))</f>
        <v/>
      </c>
      <c r="P50" s="326" t="str">
        <f>IFERROR(VLOOKUP($A50,'様式C-1-1用'!$B$3:$AI$1004,33,0),"")</f>
        <v/>
      </c>
    </row>
    <row r="51" spans="1:16" ht="15.95" customHeight="1" x14ac:dyDescent="0.15">
      <c r="A51" s="318">
        <v>49</v>
      </c>
      <c r="B51" s="325">
        <f>IFERROR(VLOOKUP($A51,'様式C-1-1用'!$B$3:$AI$1004,3,0),"")</f>
        <v>0</v>
      </c>
      <c r="C51" s="325" t="str">
        <f>IFERROR(VLOOKUP($A51,'様式C-1-1用'!$B$3:$AI$1004,4,0),"")</f>
        <v/>
      </c>
      <c r="D51" s="325">
        <f>IFERROR(VLOOKUP($A51,'様式C-1-1用'!$B$3:$AI$1004,6,0),"")</f>
        <v>0</v>
      </c>
      <c r="E51" s="325">
        <f>IFERROR(VLOOKUP($A51,'様式C-1-1用'!$B$3:$AI$1004,7,0),"")</f>
        <v>0</v>
      </c>
      <c r="F51" s="325">
        <f>IFERROR(VLOOKUP($A51,'様式C-1-1用'!$B$3:$AI$1004,8,0),"")</f>
        <v>0</v>
      </c>
      <c r="G51" s="325">
        <f>IFERROR(VLOOKUP($A51,'様式C-1-1用'!$B$3:$AI$1004,10,0),"")</f>
        <v>0</v>
      </c>
      <c r="H51" s="325">
        <f>IFERROR(VLOOKUP($A51,'様式C-1-1用'!$B$3:$AI$1004,22,0),"")</f>
        <v>0</v>
      </c>
      <c r="I51" s="325">
        <f>IFERROR(VLOOKUP($A51,'様式C-1-1用'!$B$3:$AI$1004,23,0),"")</f>
        <v>0</v>
      </c>
      <c r="J51" s="325" t="str">
        <f>IFERROR(VLOOKUP($A51,'様式C-1-1用'!$B$3:$AI$1004,24,0),"")</f>
        <v/>
      </c>
      <c r="K51" s="325" t="str">
        <f>IFERROR(VLOOKUP($A51,'様式C-1-1用'!$B$3:$AI$1004,25,0),"")</f>
        <v/>
      </c>
      <c r="L51" s="325">
        <f>IFERROR(VLOOKUP($A51,'様式C-1-1用'!$B$3:$AI$1004,16,0),"")</f>
        <v>0</v>
      </c>
      <c r="M51" s="325" t="str">
        <f>IFERROR(VLOOKUP($A51,'様式C-1-1用'!$B$3:$AI$1004,34,0),"")</f>
        <v/>
      </c>
      <c r="N51" s="325" t="str">
        <f>IFERROR(VLOOKUP($A51,'様式C-1-1用'!$B$3:$AI$1004,30,0),"")</f>
        <v/>
      </c>
      <c r="O51" s="325" t="str">
        <f>IF(VLOOKUP($A51,'様式C-1-1用'!$B$3:$AI$1004,29,0)="－","なし",VLOOKUP($A51,'様式C-1-1用'!$B$3:$AI$1004,29,0))</f>
        <v/>
      </c>
      <c r="P51" s="326" t="str">
        <f>IFERROR(VLOOKUP($A51,'様式C-1-1用'!$B$3:$AI$1004,33,0),"")</f>
        <v/>
      </c>
    </row>
    <row r="52" spans="1:16" ht="15.95" customHeight="1" x14ac:dyDescent="0.15">
      <c r="A52" s="318">
        <v>50</v>
      </c>
      <c r="B52" s="325">
        <f>IFERROR(VLOOKUP($A52,'様式C-1-1用'!$B$3:$AI$1004,3,0),"")</f>
        <v>0</v>
      </c>
      <c r="C52" s="325" t="str">
        <f>IFERROR(VLOOKUP($A52,'様式C-1-1用'!$B$3:$AI$1004,4,0),"")</f>
        <v/>
      </c>
      <c r="D52" s="325">
        <f>IFERROR(VLOOKUP($A52,'様式C-1-1用'!$B$3:$AI$1004,6,0),"")</f>
        <v>0</v>
      </c>
      <c r="E52" s="325">
        <f>IFERROR(VLOOKUP($A52,'様式C-1-1用'!$B$3:$AI$1004,7,0),"")</f>
        <v>0</v>
      </c>
      <c r="F52" s="325">
        <f>IFERROR(VLOOKUP($A52,'様式C-1-1用'!$B$3:$AI$1004,8,0),"")</f>
        <v>0</v>
      </c>
      <c r="G52" s="325">
        <f>IFERROR(VLOOKUP($A52,'様式C-1-1用'!$B$3:$AI$1004,10,0),"")</f>
        <v>0</v>
      </c>
      <c r="H52" s="325">
        <f>IFERROR(VLOOKUP($A52,'様式C-1-1用'!$B$3:$AI$1004,22,0),"")</f>
        <v>0</v>
      </c>
      <c r="I52" s="325">
        <f>IFERROR(VLOOKUP($A52,'様式C-1-1用'!$B$3:$AI$1004,23,0),"")</f>
        <v>0</v>
      </c>
      <c r="J52" s="325" t="str">
        <f>IFERROR(VLOOKUP($A52,'様式C-1-1用'!$B$3:$AI$1004,24,0),"")</f>
        <v/>
      </c>
      <c r="K52" s="325" t="str">
        <f>IFERROR(VLOOKUP($A52,'様式C-1-1用'!$B$3:$AI$1004,25,0),"")</f>
        <v/>
      </c>
      <c r="L52" s="325">
        <f>IFERROR(VLOOKUP($A52,'様式C-1-1用'!$B$3:$AI$1004,16,0),"")</f>
        <v>0</v>
      </c>
      <c r="M52" s="325" t="str">
        <f>IFERROR(VLOOKUP($A52,'様式C-1-1用'!$B$3:$AI$1004,34,0),"")</f>
        <v/>
      </c>
      <c r="N52" s="325" t="str">
        <f>IFERROR(VLOOKUP($A52,'様式C-1-1用'!$B$3:$AI$1004,30,0),"")</f>
        <v/>
      </c>
      <c r="O52" s="325" t="str">
        <f>IF(VLOOKUP($A52,'様式C-1-1用'!$B$3:$AI$1004,29,0)="－","なし",VLOOKUP($A52,'様式C-1-1用'!$B$3:$AI$1004,29,0))</f>
        <v/>
      </c>
      <c r="P52" s="326" t="str">
        <f>IFERROR(VLOOKUP($A52,'様式C-1-1用'!$B$3:$AI$1004,33,0),"")</f>
        <v/>
      </c>
    </row>
    <row r="53" spans="1:16" ht="15.95" customHeight="1" x14ac:dyDescent="0.15">
      <c r="A53" s="318">
        <v>51</v>
      </c>
      <c r="B53" s="325">
        <f>IFERROR(VLOOKUP($A53,'様式C-1-1用'!$B$3:$AI$1004,3,0),"")</f>
        <v>0</v>
      </c>
      <c r="C53" s="325" t="str">
        <f>IFERROR(VLOOKUP($A53,'様式C-1-1用'!$B$3:$AI$1004,4,0),"")</f>
        <v/>
      </c>
      <c r="D53" s="325">
        <f>IFERROR(VLOOKUP($A53,'様式C-1-1用'!$B$3:$AI$1004,6,0),"")</f>
        <v>0</v>
      </c>
      <c r="E53" s="325">
        <f>IFERROR(VLOOKUP($A53,'様式C-1-1用'!$B$3:$AI$1004,7,0),"")</f>
        <v>0</v>
      </c>
      <c r="F53" s="325">
        <f>IFERROR(VLOOKUP($A53,'様式C-1-1用'!$B$3:$AI$1004,8,0),"")</f>
        <v>0</v>
      </c>
      <c r="G53" s="325">
        <f>IFERROR(VLOOKUP($A53,'様式C-1-1用'!$B$3:$AI$1004,10,0),"")</f>
        <v>0</v>
      </c>
      <c r="H53" s="325">
        <f>IFERROR(VLOOKUP($A53,'様式C-1-1用'!$B$3:$AI$1004,22,0),"")</f>
        <v>0</v>
      </c>
      <c r="I53" s="325">
        <f>IFERROR(VLOOKUP($A53,'様式C-1-1用'!$B$3:$AI$1004,23,0),"")</f>
        <v>0</v>
      </c>
      <c r="J53" s="325" t="str">
        <f>IFERROR(VLOOKUP($A53,'様式C-1-1用'!$B$3:$AI$1004,24,0),"")</f>
        <v/>
      </c>
      <c r="K53" s="325" t="str">
        <f>IFERROR(VLOOKUP($A53,'様式C-1-1用'!$B$3:$AI$1004,25,0),"")</f>
        <v/>
      </c>
      <c r="L53" s="325">
        <f>IFERROR(VLOOKUP($A53,'様式C-1-1用'!$B$3:$AI$1004,16,0),"")</f>
        <v>0</v>
      </c>
      <c r="M53" s="325" t="str">
        <f>IFERROR(VLOOKUP($A53,'様式C-1-1用'!$B$3:$AI$1004,34,0),"")</f>
        <v/>
      </c>
      <c r="N53" s="325" t="str">
        <f>IFERROR(VLOOKUP($A53,'様式C-1-1用'!$B$3:$AI$1004,30,0),"")</f>
        <v/>
      </c>
      <c r="O53" s="325" t="str">
        <f>IF(VLOOKUP($A53,'様式C-1-1用'!$B$3:$AI$1004,29,0)="－","なし",VLOOKUP($A53,'様式C-1-1用'!$B$3:$AI$1004,29,0))</f>
        <v/>
      </c>
      <c r="P53" s="326" t="str">
        <f>IFERROR(VLOOKUP($A53,'様式C-1-1用'!$B$3:$AI$1004,33,0),"")</f>
        <v/>
      </c>
    </row>
    <row r="54" spans="1:16" ht="15.95" customHeight="1" x14ac:dyDescent="0.15">
      <c r="A54" s="318">
        <v>52</v>
      </c>
      <c r="B54" s="325">
        <f>IFERROR(VLOOKUP($A54,'様式C-1-1用'!$B$3:$AI$1004,3,0),"")</f>
        <v>0</v>
      </c>
      <c r="C54" s="325" t="str">
        <f>IFERROR(VLOOKUP($A54,'様式C-1-1用'!$B$3:$AI$1004,4,0),"")</f>
        <v/>
      </c>
      <c r="D54" s="325">
        <f>IFERROR(VLOOKUP($A54,'様式C-1-1用'!$B$3:$AI$1004,6,0),"")</f>
        <v>0</v>
      </c>
      <c r="E54" s="325">
        <f>IFERROR(VLOOKUP($A54,'様式C-1-1用'!$B$3:$AI$1004,7,0),"")</f>
        <v>0</v>
      </c>
      <c r="F54" s="325">
        <f>IFERROR(VLOOKUP($A54,'様式C-1-1用'!$B$3:$AI$1004,8,0),"")</f>
        <v>0</v>
      </c>
      <c r="G54" s="325">
        <f>IFERROR(VLOOKUP($A54,'様式C-1-1用'!$B$3:$AI$1004,10,0),"")</f>
        <v>0</v>
      </c>
      <c r="H54" s="325">
        <f>IFERROR(VLOOKUP($A54,'様式C-1-1用'!$B$3:$AI$1004,22,0),"")</f>
        <v>0</v>
      </c>
      <c r="I54" s="325">
        <f>IFERROR(VLOOKUP($A54,'様式C-1-1用'!$B$3:$AI$1004,23,0),"")</f>
        <v>0</v>
      </c>
      <c r="J54" s="325" t="str">
        <f>IFERROR(VLOOKUP($A54,'様式C-1-1用'!$B$3:$AI$1004,24,0),"")</f>
        <v/>
      </c>
      <c r="K54" s="325" t="str">
        <f>IFERROR(VLOOKUP($A54,'様式C-1-1用'!$B$3:$AI$1004,25,0),"")</f>
        <v/>
      </c>
      <c r="L54" s="325">
        <f>IFERROR(VLOOKUP($A54,'様式C-1-1用'!$B$3:$AI$1004,16,0),"")</f>
        <v>0</v>
      </c>
      <c r="M54" s="325" t="str">
        <f>IFERROR(VLOOKUP($A54,'様式C-1-1用'!$B$3:$AI$1004,34,0),"")</f>
        <v/>
      </c>
      <c r="N54" s="325" t="str">
        <f>IFERROR(VLOOKUP($A54,'様式C-1-1用'!$B$3:$AI$1004,30,0),"")</f>
        <v/>
      </c>
      <c r="O54" s="325" t="str">
        <f>IF(VLOOKUP($A54,'様式C-1-1用'!$B$3:$AI$1004,29,0)="－","なし",VLOOKUP($A54,'様式C-1-1用'!$B$3:$AI$1004,29,0))</f>
        <v/>
      </c>
      <c r="P54" s="326" t="str">
        <f>IFERROR(VLOOKUP($A54,'様式C-1-1用'!$B$3:$AI$1004,33,0),"")</f>
        <v/>
      </c>
    </row>
    <row r="55" spans="1:16" ht="15.95" customHeight="1" x14ac:dyDescent="0.15">
      <c r="A55" s="318">
        <v>53</v>
      </c>
      <c r="B55" s="325">
        <f>IFERROR(VLOOKUP($A55,'様式C-1-1用'!$B$3:$AI$1004,3,0),"")</f>
        <v>0</v>
      </c>
      <c r="C55" s="325" t="str">
        <f>IFERROR(VLOOKUP($A55,'様式C-1-1用'!$B$3:$AI$1004,4,0),"")</f>
        <v/>
      </c>
      <c r="D55" s="325">
        <f>IFERROR(VLOOKUP($A55,'様式C-1-1用'!$B$3:$AI$1004,6,0),"")</f>
        <v>0</v>
      </c>
      <c r="E55" s="325">
        <f>IFERROR(VLOOKUP($A55,'様式C-1-1用'!$B$3:$AI$1004,7,0),"")</f>
        <v>0</v>
      </c>
      <c r="F55" s="325">
        <f>IFERROR(VLOOKUP($A55,'様式C-1-1用'!$B$3:$AI$1004,8,0),"")</f>
        <v>0</v>
      </c>
      <c r="G55" s="325">
        <f>IFERROR(VLOOKUP($A55,'様式C-1-1用'!$B$3:$AI$1004,10,0),"")</f>
        <v>0</v>
      </c>
      <c r="H55" s="325">
        <f>IFERROR(VLOOKUP($A55,'様式C-1-1用'!$B$3:$AI$1004,22,0),"")</f>
        <v>0</v>
      </c>
      <c r="I55" s="325">
        <f>IFERROR(VLOOKUP($A55,'様式C-1-1用'!$B$3:$AI$1004,23,0),"")</f>
        <v>0</v>
      </c>
      <c r="J55" s="325" t="str">
        <f>IFERROR(VLOOKUP($A55,'様式C-1-1用'!$B$3:$AI$1004,24,0),"")</f>
        <v/>
      </c>
      <c r="K55" s="325" t="str">
        <f>IFERROR(VLOOKUP($A55,'様式C-1-1用'!$B$3:$AI$1004,25,0),"")</f>
        <v/>
      </c>
      <c r="L55" s="325">
        <f>IFERROR(VLOOKUP($A55,'様式C-1-1用'!$B$3:$AI$1004,16,0),"")</f>
        <v>0</v>
      </c>
      <c r="M55" s="325" t="str">
        <f>IFERROR(VLOOKUP($A55,'様式C-1-1用'!$B$3:$AI$1004,34,0),"")</f>
        <v/>
      </c>
      <c r="N55" s="325" t="str">
        <f>IFERROR(VLOOKUP($A55,'様式C-1-1用'!$B$3:$AI$1004,30,0),"")</f>
        <v/>
      </c>
      <c r="O55" s="325" t="str">
        <f>IF(VLOOKUP($A55,'様式C-1-1用'!$B$3:$AI$1004,29,0)="－","なし",VLOOKUP($A55,'様式C-1-1用'!$B$3:$AI$1004,29,0))</f>
        <v/>
      </c>
      <c r="P55" s="326" t="str">
        <f>IFERROR(VLOOKUP($A55,'様式C-1-1用'!$B$3:$AI$1004,33,0),"")</f>
        <v/>
      </c>
    </row>
    <row r="56" spans="1:16" ht="15.95" customHeight="1" x14ac:dyDescent="0.15">
      <c r="A56" s="318">
        <v>54</v>
      </c>
      <c r="B56" s="325">
        <f>IFERROR(VLOOKUP($A56,'様式C-1-1用'!$B$3:$AI$1004,3,0),"")</f>
        <v>0</v>
      </c>
      <c r="C56" s="325" t="str">
        <f>IFERROR(VLOOKUP($A56,'様式C-1-1用'!$B$3:$AI$1004,4,0),"")</f>
        <v/>
      </c>
      <c r="D56" s="325">
        <f>IFERROR(VLOOKUP($A56,'様式C-1-1用'!$B$3:$AI$1004,6,0),"")</f>
        <v>0</v>
      </c>
      <c r="E56" s="325">
        <f>IFERROR(VLOOKUP($A56,'様式C-1-1用'!$B$3:$AI$1004,7,0),"")</f>
        <v>0</v>
      </c>
      <c r="F56" s="325">
        <f>IFERROR(VLOOKUP($A56,'様式C-1-1用'!$B$3:$AI$1004,8,0),"")</f>
        <v>0</v>
      </c>
      <c r="G56" s="325">
        <f>IFERROR(VLOOKUP($A56,'様式C-1-1用'!$B$3:$AI$1004,10,0),"")</f>
        <v>0</v>
      </c>
      <c r="H56" s="325">
        <f>IFERROR(VLOOKUP($A56,'様式C-1-1用'!$B$3:$AI$1004,22,0),"")</f>
        <v>0</v>
      </c>
      <c r="I56" s="325">
        <f>IFERROR(VLOOKUP($A56,'様式C-1-1用'!$B$3:$AI$1004,23,0),"")</f>
        <v>0</v>
      </c>
      <c r="J56" s="325" t="str">
        <f>IFERROR(VLOOKUP($A56,'様式C-1-1用'!$B$3:$AI$1004,24,0),"")</f>
        <v/>
      </c>
      <c r="K56" s="325" t="str">
        <f>IFERROR(VLOOKUP($A56,'様式C-1-1用'!$B$3:$AI$1004,25,0),"")</f>
        <v/>
      </c>
      <c r="L56" s="325">
        <f>IFERROR(VLOOKUP($A56,'様式C-1-1用'!$B$3:$AI$1004,16,0),"")</f>
        <v>0</v>
      </c>
      <c r="M56" s="325" t="str">
        <f>IFERROR(VLOOKUP($A56,'様式C-1-1用'!$B$3:$AI$1004,34,0),"")</f>
        <v/>
      </c>
      <c r="N56" s="325" t="str">
        <f>IFERROR(VLOOKUP($A56,'様式C-1-1用'!$B$3:$AI$1004,30,0),"")</f>
        <v/>
      </c>
      <c r="O56" s="325" t="str">
        <f>IF(VLOOKUP($A56,'様式C-1-1用'!$B$3:$AI$1004,29,0)="－","なし",VLOOKUP($A56,'様式C-1-1用'!$B$3:$AI$1004,29,0))</f>
        <v/>
      </c>
      <c r="P56" s="326" t="str">
        <f>IFERROR(VLOOKUP($A56,'様式C-1-1用'!$B$3:$AI$1004,33,0),"")</f>
        <v/>
      </c>
    </row>
    <row r="57" spans="1:16" ht="15.95" customHeight="1" x14ac:dyDescent="0.15">
      <c r="A57" s="318">
        <v>55</v>
      </c>
      <c r="B57" s="325">
        <f>IFERROR(VLOOKUP($A57,'様式C-1-1用'!$B$3:$AI$1004,3,0),"")</f>
        <v>0</v>
      </c>
      <c r="C57" s="325" t="str">
        <f>IFERROR(VLOOKUP($A57,'様式C-1-1用'!$B$3:$AI$1004,4,0),"")</f>
        <v/>
      </c>
      <c r="D57" s="325">
        <f>IFERROR(VLOOKUP($A57,'様式C-1-1用'!$B$3:$AI$1004,6,0),"")</f>
        <v>0</v>
      </c>
      <c r="E57" s="325">
        <f>IFERROR(VLOOKUP($A57,'様式C-1-1用'!$B$3:$AI$1004,7,0),"")</f>
        <v>0</v>
      </c>
      <c r="F57" s="325">
        <f>IFERROR(VLOOKUP($A57,'様式C-1-1用'!$B$3:$AI$1004,8,0),"")</f>
        <v>0</v>
      </c>
      <c r="G57" s="325">
        <f>IFERROR(VLOOKUP($A57,'様式C-1-1用'!$B$3:$AI$1004,10,0),"")</f>
        <v>0</v>
      </c>
      <c r="H57" s="325">
        <f>IFERROR(VLOOKUP($A57,'様式C-1-1用'!$B$3:$AI$1004,22,0),"")</f>
        <v>0</v>
      </c>
      <c r="I57" s="325">
        <f>IFERROR(VLOOKUP($A57,'様式C-1-1用'!$B$3:$AI$1004,23,0),"")</f>
        <v>0</v>
      </c>
      <c r="J57" s="325" t="str">
        <f>IFERROR(VLOOKUP($A57,'様式C-1-1用'!$B$3:$AI$1004,24,0),"")</f>
        <v/>
      </c>
      <c r="K57" s="325" t="str">
        <f>IFERROR(VLOOKUP($A57,'様式C-1-1用'!$B$3:$AI$1004,25,0),"")</f>
        <v/>
      </c>
      <c r="L57" s="325">
        <f>IFERROR(VLOOKUP($A57,'様式C-1-1用'!$B$3:$AI$1004,16,0),"")</f>
        <v>0</v>
      </c>
      <c r="M57" s="325" t="str">
        <f>IFERROR(VLOOKUP($A57,'様式C-1-1用'!$B$3:$AI$1004,34,0),"")</f>
        <v/>
      </c>
      <c r="N57" s="325" t="str">
        <f>IFERROR(VLOOKUP($A57,'様式C-1-1用'!$B$3:$AI$1004,30,0),"")</f>
        <v/>
      </c>
      <c r="O57" s="325" t="str">
        <f>IF(VLOOKUP($A57,'様式C-1-1用'!$B$3:$AI$1004,29,0)="－","なし",VLOOKUP($A57,'様式C-1-1用'!$B$3:$AI$1004,29,0))</f>
        <v/>
      </c>
      <c r="P57" s="326" t="str">
        <f>IFERROR(VLOOKUP($A57,'様式C-1-1用'!$B$3:$AI$1004,33,0),"")</f>
        <v/>
      </c>
    </row>
    <row r="58" spans="1:16" ht="15.95" customHeight="1" x14ac:dyDescent="0.15">
      <c r="A58" s="318">
        <v>56</v>
      </c>
      <c r="B58" s="325">
        <f>IFERROR(VLOOKUP($A58,'様式C-1-1用'!$B$3:$AI$1004,3,0),"")</f>
        <v>0</v>
      </c>
      <c r="C58" s="325" t="str">
        <f>IFERROR(VLOOKUP($A58,'様式C-1-1用'!$B$3:$AI$1004,4,0),"")</f>
        <v/>
      </c>
      <c r="D58" s="325">
        <f>IFERROR(VLOOKUP($A58,'様式C-1-1用'!$B$3:$AI$1004,6,0),"")</f>
        <v>0</v>
      </c>
      <c r="E58" s="325">
        <f>IFERROR(VLOOKUP($A58,'様式C-1-1用'!$B$3:$AI$1004,7,0),"")</f>
        <v>0</v>
      </c>
      <c r="F58" s="325">
        <f>IFERROR(VLOOKUP($A58,'様式C-1-1用'!$B$3:$AI$1004,8,0),"")</f>
        <v>0</v>
      </c>
      <c r="G58" s="325">
        <f>IFERROR(VLOOKUP($A58,'様式C-1-1用'!$B$3:$AI$1004,10,0),"")</f>
        <v>0</v>
      </c>
      <c r="H58" s="325">
        <f>IFERROR(VLOOKUP($A58,'様式C-1-1用'!$B$3:$AI$1004,22,0),"")</f>
        <v>0</v>
      </c>
      <c r="I58" s="325">
        <f>IFERROR(VLOOKUP($A58,'様式C-1-1用'!$B$3:$AI$1004,23,0),"")</f>
        <v>0</v>
      </c>
      <c r="J58" s="325" t="str">
        <f>IFERROR(VLOOKUP($A58,'様式C-1-1用'!$B$3:$AI$1004,24,0),"")</f>
        <v/>
      </c>
      <c r="K58" s="325" t="str">
        <f>IFERROR(VLOOKUP($A58,'様式C-1-1用'!$B$3:$AI$1004,25,0),"")</f>
        <v/>
      </c>
      <c r="L58" s="325">
        <f>IFERROR(VLOOKUP($A58,'様式C-1-1用'!$B$3:$AI$1004,16,0),"")</f>
        <v>0</v>
      </c>
      <c r="M58" s="325" t="str">
        <f>IFERROR(VLOOKUP($A58,'様式C-1-1用'!$B$3:$AI$1004,34,0),"")</f>
        <v/>
      </c>
      <c r="N58" s="325" t="str">
        <f>IFERROR(VLOOKUP($A58,'様式C-1-1用'!$B$3:$AI$1004,30,0),"")</f>
        <v/>
      </c>
      <c r="O58" s="325" t="str">
        <f>IF(VLOOKUP($A58,'様式C-1-1用'!$B$3:$AI$1004,29,0)="－","なし",VLOOKUP($A58,'様式C-1-1用'!$B$3:$AI$1004,29,0))</f>
        <v/>
      </c>
      <c r="P58" s="326" t="str">
        <f>IFERROR(VLOOKUP($A58,'様式C-1-1用'!$B$3:$AI$1004,33,0),"")</f>
        <v/>
      </c>
    </row>
    <row r="59" spans="1:16" ht="15.95" customHeight="1" x14ac:dyDescent="0.15">
      <c r="A59" s="318">
        <v>57</v>
      </c>
      <c r="B59" s="325">
        <f>IFERROR(VLOOKUP($A59,'様式C-1-1用'!$B$3:$AI$1004,3,0),"")</f>
        <v>0</v>
      </c>
      <c r="C59" s="325" t="str">
        <f>IFERROR(VLOOKUP($A59,'様式C-1-1用'!$B$3:$AI$1004,4,0),"")</f>
        <v/>
      </c>
      <c r="D59" s="325">
        <f>IFERROR(VLOOKUP($A59,'様式C-1-1用'!$B$3:$AI$1004,6,0),"")</f>
        <v>0</v>
      </c>
      <c r="E59" s="325">
        <f>IFERROR(VLOOKUP($A59,'様式C-1-1用'!$B$3:$AI$1004,7,0),"")</f>
        <v>0</v>
      </c>
      <c r="F59" s="325">
        <f>IFERROR(VLOOKUP($A59,'様式C-1-1用'!$B$3:$AI$1004,8,0),"")</f>
        <v>0</v>
      </c>
      <c r="G59" s="325">
        <f>IFERROR(VLOOKUP($A59,'様式C-1-1用'!$B$3:$AI$1004,10,0),"")</f>
        <v>0</v>
      </c>
      <c r="H59" s="325">
        <f>IFERROR(VLOOKUP($A59,'様式C-1-1用'!$B$3:$AI$1004,22,0),"")</f>
        <v>0</v>
      </c>
      <c r="I59" s="325">
        <f>IFERROR(VLOOKUP($A59,'様式C-1-1用'!$B$3:$AI$1004,23,0),"")</f>
        <v>0</v>
      </c>
      <c r="J59" s="325" t="str">
        <f>IFERROR(VLOOKUP($A59,'様式C-1-1用'!$B$3:$AI$1004,24,0),"")</f>
        <v/>
      </c>
      <c r="K59" s="325" t="str">
        <f>IFERROR(VLOOKUP($A59,'様式C-1-1用'!$B$3:$AI$1004,25,0),"")</f>
        <v/>
      </c>
      <c r="L59" s="325">
        <f>IFERROR(VLOOKUP($A59,'様式C-1-1用'!$B$3:$AI$1004,16,0),"")</f>
        <v>0</v>
      </c>
      <c r="M59" s="325" t="str">
        <f>IFERROR(VLOOKUP($A59,'様式C-1-1用'!$B$3:$AI$1004,34,0),"")</f>
        <v/>
      </c>
      <c r="N59" s="325" t="str">
        <f>IFERROR(VLOOKUP($A59,'様式C-1-1用'!$B$3:$AI$1004,30,0),"")</f>
        <v/>
      </c>
      <c r="O59" s="325" t="str">
        <f>IF(VLOOKUP($A59,'様式C-1-1用'!$B$3:$AI$1004,29,0)="－","なし",VLOOKUP($A59,'様式C-1-1用'!$B$3:$AI$1004,29,0))</f>
        <v/>
      </c>
      <c r="P59" s="326" t="str">
        <f>IFERROR(VLOOKUP($A59,'様式C-1-1用'!$B$3:$AI$1004,33,0),"")</f>
        <v/>
      </c>
    </row>
    <row r="60" spans="1:16" ht="15.95" customHeight="1" x14ac:dyDescent="0.15">
      <c r="A60" s="318">
        <v>58</v>
      </c>
      <c r="B60" s="325">
        <f>IFERROR(VLOOKUP($A60,'様式C-1-1用'!$B$3:$AI$1004,3,0),"")</f>
        <v>0</v>
      </c>
      <c r="C60" s="325" t="str">
        <f>IFERROR(VLOOKUP($A60,'様式C-1-1用'!$B$3:$AI$1004,4,0),"")</f>
        <v/>
      </c>
      <c r="D60" s="325">
        <f>IFERROR(VLOOKUP($A60,'様式C-1-1用'!$B$3:$AI$1004,6,0),"")</f>
        <v>0</v>
      </c>
      <c r="E60" s="325">
        <f>IFERROR(VLOOKUP($A60,'様式C-1-1用'!$B$3:$AI$1004,7,0),"")</f>
        <v>0</v>
      </c>
      <c r="F60" s="325">
        <f>IFERROR(VLOOKUP($A60,'様式C-1-1用'!$B$3:$AI$1004,8,0),"")</f>
        <v>0</v>
      </c>
      <c r="G60" s="325">
        <f>IFERROR(VLOOKUP($A60,'様式C-1-1用'!$B$3:$AI$1004,10,0),"")</f>
        <v>0</v>
      </c>
      <c r="H60" s="325">
        <f>IFERROR(VLOOKUP($A60,'様式C-1-1用'!$B$3:$AI$1004,22,0),"")</f>
        <v>0</v>
      </c>
      <c r="I60" s="325">
        <f>IFERROR(VLOOKUP($A60,'様式C-1-1用'!$B$3:$AI$1004,23,0),"")</f>
        <v>0</v>
      </c>
      <c r="J60" s="325" t="str">
        <f>IFERROR(VLOOKUP($A60,'様式C-1-1用'!$B$3:$AI$1004,24,0),"")</f>
        <v/>
      </c>
      <c r="K60" s="325" t="str">
        <f>IFERROR(VLOOKUP($A60,'様式C-1-1用'!$B$3:$AI$1004,25,0),"")</f>
        <v/>
      </c>
      <c r="L60" s="325">
        <f>IFERROR(VLOOKUP($A60,'様式C-1-1用'!$B$3:$AI$1004,16,0),"")</f>
        <v>0</v>
      </c>
      <c r="M60" s="325" t="str">
        <f>IFERROR(VLOOKUP($A60,'様式C-1-1用'!$B$3:$AI$1004,34,0),"")</f>
        <v/>
      </c>
      <c r="N60" s="325" t="str">
        <f>IFERROR(VLOOKUP($A60,'様式C-1-1用'!$B$3:$AI$1004,30,0),"")</f>
        <v/>
      </c>
      <c r="O60" s="325" t="str">
        <f>IF(VLOOKUP($A60,'様式C-1-1用'!$B$3:$AI$1004,29,0)="－","なし",VLOOKUP($A60,'様式C-1-1用'!$B$3:$AI$1004,29,0))</f>
        <v/>
      </c>
      <c r="P60" s="326" t="str">
        <f>IFERROR(VLOOKUP($A60,'様式C-1-1用'!$B$3:$AI$1004,33,0),"")</f>
        <v/>
      </c>
    </row>
    <row r="61" spans="1:16" ht="15.95" customHeight="1" x14ac:dyDescent="0.15">
      <c r="A61" s="318">
        <v>59</v>
      </c>
      <c r="B61" s="325">
        <f>IFERROR(VLOOKUP($A61,'様式C-1-1用'!$B$3:$AI$1004,3,0),"")</f>
        <v>0</v>
      </c>
      <c r="C61" s="325" t="str">
        <f>IFERROR(VLOOKUP($A61,'様式C-1-1用'!$B$3:$AI$1004,4,0),"")</f>
        <v/>
      </c>
      <c r="D61" s="325">
        <f>IFERROR(VLOOKUP($A61,'様式C-1-1用'!$B$3:$AI$1004,6,0),"")</f>
        <v>0</v>
      </c>
      <c r="E61" s="325">
        <f>IFERROR(VLOOKUP($A61,'様式C-1-1用'!$B$3:$AI$1004,7,0),"")</f>
        <v>0</v>
      </c>
      <c r="F61" s="325">
        <f>IFERROR(VLOOKUP($A61,'様式C-1-1用'!$B$3:$AI$1004,8,0),"")</f>
        <v>0</v>
      </c>
      <c r="G61" s="325">
        <f>IFERROR(VLOOKUP($A61,'様式C-1-1用'!$B$3:$AI$1004,10,0),"")</f>
        <v>0</v>
      </c>
      <c r="H61" s="325">
        <f>IFERROR(VLOOKUP($A61,'様式C-1-1用'!$B$3:$AI$1004,22,0),"")</f>
        <v>0</v>
      </c>
      <c r="I61" s="325">
        <f>IFERROR(VLOOKUP($A61,'様式C-1-1用'!$B$3:$AI$1004,23,0),"")</f>
        <v>0</v>
      </c>
      <c r="J61" s="325" t="str">
        <f>IFERROR(VLOOKUP($A61,'様式C-1-1用'!$B$3:$AI$1004,24,0),"")</f>
        <v/>
      </c>
      <c r="K61" s="325" t="str">
        <f>IFERROR(VLOOKUP($A61,'様式C-1-1用'!$B$3:$AI$1004,25,0),"")</f>
        <v/>
      </c>
      <c r="L61" s="325">
        <f>IFERROR(VLOOKUP($A61,'様式C-1-1用'!$B$3:$AI$1004,16,0),"")</f>
        <v>0</v>
      </c>
      <c r="M61" s="325" t="str">
        <f>IFERROR(VLOOKUP($A61,'様式C-1-1用'!$B$3:$AI$1004,34,0),"")</f>
        <v/>
      </c>
      <c r="N61" s="325" t="str">
        <f>IFERROR(VLOOKUP($A61,'様式C-1-1用'!$B$3:$AI$1004,30,0),"")</f>
        <v/>
      </c>
      <c r="O61" s="325" t="str">
        <f>IF(VLOOKUP($A61,'様式C-1-1用'!$B$3:$AI$1004,29,0)="－","なし",VLOOKUP($A61,'様式C-1-1用'!$B$3:$AI$1004,29,0))</f>
        <v/>
      </c>
      <c r="P61" s="326" t="str">
        <f>IFERROR(VLOOKUP($A61,'様式C-1-1用'!$B$3:$AI$1004,33,0),"")</f>
        <v/>
      </c>
    </row>
    <row r="62" spans="1:16" ht="15.95" customHeight="1" x14ac:dyDescent="0.15">
      <c r="A62" s="318">
        <v>60</v>
      </c>
      <c r="B62" s="325">
        <f>IFERROR(VLOOKUP($A62,'様式C-1-1用'!$B$3:$AI$1004,3,0),"")</f>
        <v>0</v>
      </c>
      <c r="C62" s="325" t="str">
        <f>IFERROR(VLOOKUP($A62,'様式C-1-1用'!$B$3:$AI$1004,4,0),"")</f>
        <v/>
      </c>
      <c r="D62" s="325">
        <f>IFERROR(VLOOKUP($A62,'様式C-1-1用'!$B$3:$AI$1004,6,0),"")</f>
        <v>0</v>
      </c>
      <c r="E62" s="325">
        <f>IFERROR(VLOOKUP($A62,'様式C-1-1用'!$B$3:$AI$1004,7,0),"")</f>
        <v>0</v>
      </c>
      <c r="F62" s="325">
        <f>IFERROR(VLOOKUP($A62,'様式C-1-1用'!$B$3:$AI$1004,8,0),"")</f>
        <v>0</v>
      </c>
      <c r="G62" s="325">
        <f>IFERROR(VLOOKUP($A62,'様式C-1-1用'!$B$3:$AI$1004,10,0),"")</f>
        <v>0</v>
      </c>
      <c r="H62" s="325">
        <f>IFERROR(VLOOKUP($A62,'様式C-1-1用'!$B$3:$AI$1004,22,0),"")</f>
        <v>0</v>
      </c>
      <c r="I62" s="325">
        <f>IFERROR(VLOOKUP($A62,'様式C-1-1用'!$B$3:$AI$1004,23,0),"")</f>
        <v>0</v>
      </c>
      <c r="J62" s="325" t="str">
        <f>IFERROR(VLOOKUP($A62,'様式C-1-1用'!$B$3:$AI$1004,24,0),"")</f>
        <v/>
      </c>
      <c r="K62" s="325" t="str">
        <f>IFERROR(VLOOKUP($A62,'様式C-1-1用'!$B$3:$AI$1004,25,0),"")</f>
        <v/>
      </c>
      <c r="L62" s="325">
        <f>IFERROR(VLOOKUP($A62,'様式C-1-1用'!$B$3:$AI$1004,16,0),"")</f>
        <v>0</v>
      </c>
      <c r="M62" s="325" t="str">
        <f>IFERROR(VLOOKUP($A62,'様式C-1-1用'!$B$3:$AI$1004,34,0),"")</f>
        <v/>
      </c>
      <c r="N62" s="325" t="str">
        <f>IFERROR(VLOOKUP($A62,'様式C-1-1用'!$B$3:$AI$1004,30,0),"")</f>
        <v/>
      </c>
      <c r="O62" s="325" t="str">
        <f>IF(VLOOKUP($A62,'様式C-1-1用'!$B$3:$AI$1004,29,0)="－","なし",VLOOKUP($A62,'様式C-1-1用'!$B$3:$AI$1004,29,0))</f>
        <v/>
      </c>
      <c r="P62" s="326" t="str">
        <f>IFERROR(VLOOKUP($A62,'様式C-1-1用'!$B$3:$AI$1004,33,0),"")</f>
        <v/>
      </c>
    </row>
    <row r="63" spans="1:16" ht="15.95" customHeight="1" x14ac:dyDescent="0.15">
      <c r="A63" s="318">
        <v>61</v>
      </c>
      <c r="B63" s="325">
        <f>IFERROR(VLOOKUP($A63,'様式C-1-1用'!$B$3:$AI$1004,3,0),"")</f>
        <v>0</v>
      </c>
      <c r="C63" s="325" t="str">
        <f>IFERROR(VLOOKUP($A63,'様式C-1-1用'!$B$3:$AI$1004,4,0),"")</f>
        <v/>
      </c>
      <c r="D63" s="325">
        <f>IFERROR(VLOOKUP($A63,'様式C-1-1用'!$B$3:$AI$1004,6,0),"")</f>
        <v>0</v>
      </c>
      <c r="E63" s="325">
        <f>IFERROR(VLOOKUP($A63,'様式C-1-1用'!$B$3:$AI$1004,7,0),"")</f>
        <v>0</v>
      </c>
      <c r="F63" s="325">
        <f>IFERROR(VLOOKUP($A63,'様式C-1-1用'!$B$3:$AI$1004,8,0),"")</f>
        <v>0</v>
      </c>
      <c r="G63" s="325">
        <f>IFERROR(VLOOKUP($A63,'様式C-1-1用'!$B$3:$AI$1004,10,0),"")</f>
        <v>0</v>
      </c>
      <c r="H63" s="325">
        <f>IFERROR(VLOOKUP($A63,'様式C-1-1用'!$B$3:$AI$1004,22,0),"")</f>
        <v>0</v>
      </c>
      <c r="I63" s="325">
        <f>IFERROR(VLOOKUP($A63,'様式C-1-1用'!$B$3:$AI$1004,23,0),"")</f>
        <v>0</v>
      </c>
      <c r="J63" s="325" t="str">
        <f>IFERROR(VLOOKUP($A63,'様式C-1-1用'!$B$3:$AI$1004,24,0),"")</f>
        <v/>
      </c>
      <c r="K63" s="325" t="str">
        <f>IFERROR(VLOOKUP($A63,'様式C-1-1用'!$B$3:$AI$1004,25,0),"")</f>
        <v/>
      </c>
      <c r="L63" s="325">
        <f>IFERROR(VLOOKUP($A63,'様式C-1-1用'!$B$3:$AI$1004,16,0),"")</f>
        <v>0</v>
      </c>
      <c r="M63" s="325" t="str">
        <f>IFERROR(VLOOKUP($A63,'様式C-1-1用'!$B$3:$AI$1004,34,0),"")</f>
        <v/>
      </c>
      <c r="N63" s="325" t="str">
        <f>IFERROR(VLOOKUP($A63,'様式C-1-1用'!$B$3:$AI$1004,30,0),"")</f>
        <v/>
      </c>
      <c r="O63" s="325" t="str">
        <f>IF(VLOOKUP($A63,'様式C-1-1用'!$B$3:$AI$1004,29,0)="－","なし",VLOOKUP($A63,'様式C-1-1用'!$B$3:$AI$1004,29,0))</f>
        <v/>
      </c>
      <c r="P63" s="326" t="str">
        <f>IFERROR(VLOOKUP($A63,'様式C-1-1用'!$B$3:$AI$1004,33,0),"")</f>
        <v/>
      </c>
    </row>
    <row r="64" spans="1:16" ht="15.95" customHeight="1" x14ac:dyDescent="0.15">
      <c r="A64" s="318">
        <v>62</v>
      </c>
      <c r="B64" s="325">
        <f>IFERROR(VLOOKUP($A64,'様式C-1-1用'!$B$3:$AI$1004,3,0),"")</f>
        <v>0</v>
      </c>
      <c r="C64" s="325" t="str">
        <f>IFERROR(VLOOKUP($A64,'様式C-1-1用'!$B$3:$AI$1004,4,0),"")</f>
        <v/>
      </c>
      <c r="D64" s="325">
        <f>IFERROR(VLOOKUP($A64,'様式C-1-1用'!$B$3:$AI$1004,6,0),"")</f>
        <v>0</v>
      </c>
      <c r="E64" s="325">
        <f>IFERROR(VLOOKUP($A64,'様式C-1-1用'!$B$3:$AI$1004,7,0),"")</f>
        <v>0</v>
      </c>
      <c r="F64" s="325">
        <f>IFERROR(VLOOKUP($A64,'様式C-1-1用'!$B$3:$AI$1004,8,0),"")</f>
        <v>0</v>
      </c>
      <c r="G64" s="325">
        <f>IFERROR(VLOOKUP($A64,'様式C-1-1用'!$B$3:$AI$1004,10,0),"")</f>
        <v>0</v>
      </c>
      <c r="H64" s="325">
        <f>IFERROR(VLOOKUP($A64,'様式C-1-1用'!$B$3:$AI$1004,22,0),"")</f>
        <v>0</v>
      </c>
      <c r="I64" s="325">
        <f>IFERROR(VLOOKUP($A64,'様式C-1-1用'!$B$3:$AI$1004,23,0),"")</f>
        <v>0</v>
      </c>
      <c r="J64" s="325" t="str">
        <f>IFERROR(VLOOKUP($A64,'様式C-1-1用'!$B$3:$AI$1004,24,0),"")</f>
        <v/>
      </c>
      <c r="K64" s="325" t="str">
        <f>IFERROR(VLOOKUP($A64,'様式C-1-1用'!$B$3:$AI$1004,25,0),"")</f>
        <v/>
      </c>
      <c r="L64" s="325">
        <f>IFERROR(VLOOKUP($A64,'様式C-1-1用'!$B$3:$AI$1004,16,0),"")</f>
        <v>0</v>
      </c>
      <c r="M64" s="325" t="str">
        <f>IFERROR(VLOOKUP($A64,'様式C-1-1用'!$B$3:$AI$1004,34,0),"")</f>
        <v/>
      </c>
      <c r="N64" s="325" t="str">
        <f>IFERROR(VLOOKUP($A64,'様式C-1-1用'!$B$3:$AI$1004,30,0),"")</f>
        <v/>
      </c>
      <c r="O64" s="325" t="str">
        <f>IF(VLOOKUP($A64,'様式C-1-1用'!$B$3:$AI$1004,29,0)="－","なし",VLOOKUP($A64,'様式C-1-1用'!$B$3:$AI$1004,29,0))</f>
        <v/>
      </c>
      <c r="P64" s="326" t="str">
        <f>IFERROR(VLOOKUP($A64,'様式C-1-1用'!$B$3:$AI$1004,33,0),"")</f>
        <v/>
      </c>
    </row>
    <row r="65" spans="1:16" ht="15.95" customHeight="1" x14ac:dyDescent="0.15">
      <c r="A65" s="318">
        <v>63</v>
      </c>
      <c r="B65" s="325">
        <f>IFERROR(VLOOKUP($A65,'様式C-1-1用'!$B$3:$AI$1004,3,0),"")</f>
        <v>0</v>
      </c>
      <c r="C65" s="325" t="str">
        <f>IFERROR(VLOOKUP($A65,'様式C-1-1用'!$B$3:$AI$1004,4,0),"")</f>
        <v/>
      </c>
      <c r="D65" s="325">
        <f>IFERROR(VLOOKUP($A65,'様式C-1-1用'!$B$3:$AI$1004,6,0),"")</f>
        <v>0</v>
      </c>
      <c r="E65" s="325">
        <f>IFERROR(VLOOKUP($A65,'様式C-1-1用'!$B$3:$AI$1004,7,0),"")</f>
        <v>0</v>
      </c>
      <c r="F65" s="325">
        <f>IFERROR(VLOOKUP($A65,'様式C-1-1用'!$B$3:$AI$1004,8,0),"")</f>
        <v>0</v>
      </c>
      <c r="G65" s="325">
        <f>IFERROR(VLOOKUP($A65,'様式C-1-1用'!$B$3:$AI$1004,10,0),"")</f>
        <v>0</v>
      </c>
      <c r="H65" s="325">
        <f>IFERROR(VLOOKUP($A65,'様式C-1-1用'!$B$3:$AI$1004,22,0),"")</f>
        <v>0</v>
      </c>
      <c r="I65" s="325">
        <f>IFERROR(VLOOKUP($A65,'様式C-1-1用'!$B$3:$AI$1004,23,0),"")</f>
        <v>0</v>
      </c>
      <c r="J65" s="325" t="str">
        <f>IFERROR(VLOOKUP($A65,'様式C-1-1用'!$B$3:$AI$1004,24,0),"")</f>
        <v/>
      </c>
      <c r="K65" s="325" t="str">
        <f>IFERROR(VLOOKUP($A65,'様式C-1-1用'!$B$3:$AI$1004,25,0),"")</f>
        <v/>
      </c>
      <c r="L65" s="325">
        <f>IFERROR(VLOOKUP($A65,'様式C-1-1用'!$B$3:$AI$1004,16,0),"")</f>
        <v>0</v>
      </c>
      <c r="M65" s="325" t="str">
        <f>IFERROR(VLOOKUP($A65,'様式C-1-1用'!$B$3:$AI$1004,34,0),"")</f>
        <v/>
      </c>
      <c r="N65" s="325" t="str">
        <f>IFERROR(VLOOKUP($A65,'様式C-1-1用'!$B$3:$AI$1004,30,0),"")</f>
        <v/>
      </c>
      <c r="O65" s="325" t="str">
        <f>IF(VLOOKUP($A65,'様式C-1-1用'!$B$3:$AI$1004,29,0)="－","なし",VLOOKUP($A65,'様式C-1-1用'!$B$3:$AI$1004,29,0))</f>
        <v/>
      </c>
      <c r="P65" s="326" t="str">
        <f>IFERROR(VLOOKUP($A65,'様式C-1-1用'!$B$3:$AI$1004,33,0),"")</f>
        <v/>
      </c>
    </row>
    <row r="66" spans="1:16" ht="15.95" customHeight="1" x14ac:dyDescent="0.15">
      <c r="A66" s="318">
        <v>64</v>
      </c>
      <c r="B66" s="325">
        <f>IFERROR(VLOOKUP($A66,'様式C-1-1用'!$B$3:$AI$1004,3,0),"")</f>
        <v>0</v>
      </c>
      <c r="C66" s="325" t="str">
        <f>IFERROR(VLOOKUP($A66,'様式C-1-1用'!$B$3:$AI$1004,4,0),"")</f>
        <v/>
      </c>
      <c r="D66" s="325">
        <f>IFERROR(VLOOKUP($A66,'様式C-1-1用'!$B$3:$AI$1004,6,0),"")</f>
        <v>0</v>
      </c>
      <c r="E66" s="325">
        <f>IFERROR(VLOOKUP($A66,'様式C-1-1用'!$B$3:$AI$1004,7,0),"")</f>
        <v>0</v>
      </c>
      <c r="F66" s="325">
        <f>IFERROR(VLOOKUP($A66,'様式C-1-1用'!$B$3:$AI$1004,8,0),"")</f>
        <v>0</v>
      </c>
      <c r="G66" s="325">
        <f>IFERROR(VLOOKUP($A66,'様式C-1-1用'!$B$3:$AI$1004,10,0),"")</f>
        <v>0</v>
      </c>
      <c r="H66" s="325">
        <f>IFERROR(VLOOKUP($A66,'様式C-1-1用'!$B$3:$AI$1004,22,0),"")</f>
        <v>0</v>
      </c>
      <c r="I66" s="325">
        <f>IFERROR(VLOOKUP($A66,'様式C-1-1用'!$B$3:$AI$1004,23,0),"")</f>
        <v>0</v>
      </c>
      <c r="J66" s="325" t="str">
        <f>IFERROR(VLOOKUP($A66,'様式C-1-1用'!$B$3:$AI$1004,24,0),"")</f>
        <v/>
      </c>
      <c r="K66" s="325" t="str">
        <f>IFERROR(VLOOKUP($A66,'様式C-1-1用'!$B$3:$AI$1004,25,0),"")</f>
        <v/>
      </c>
      <c r="L66" s="325">
        <f>IFERROR(VLOOKUP($A66,'様式C-1-1用'!$B$3:$AI$1004,16,0),"")</f>
        <v>0</v>
      </c>
      <c r="M66" s="325" t="str">
        <f>IFERROR(VLOOKUP($A66,'様式C-1-1用'!$B$3:$AI$1004,34,0),"")</f>
        <v/>
      </c>
      <c r="N66" s="325" t="str">
        <f>IFERROR(VLOOKUP($A66,'様式C-1-1用'!$B$3:$AI$1004,30,0),"")</f>
        <v/>
      </c>
      <c r="O66" s="325" t="str">
        <f>IF(VLOOKUP($A66,'様式C-1-1用'!$B$3:$AI$1004,29,0)="－","なし",VLOOKUP($A66,'様式C-1-1用'!$B$3:$AI$1004,29,0))</f>
        <v/>
      </c>
      <c r="P66" s="326" t="str">
        <f>IFERROR(VLOOKUP($A66,'様式C-1-1用'!$B$3:$AI$1004,33,0),"")</f>
        <v/>
      </c>
    </row>
    <row r="67" spans="1:16" ht="15.95" customHeight="1" x14ac:dyDescent="0.15">
      <c r="A67" s="318">
        <v>65</v>
      </c>
      <c r="B67" s="325">
        <f>IFERROR(VLOOKUP($A67,'様式C-1-1用'!$B$3:$AI$1004,3,0),"")</f>
        <v>0</v>
      </c>
      <c r="C67" s="325" t="str">
        <f>IFERROR(VLOOKUP($A67,'様式C-1-1用'!$B$3:$AI$1004,4,0),"")</f>
        <v/>
      </c>
      <c r="D67" s="325">
        <f>IFERROR(VLOOKUP($A67,'様式C-1-1用'!$B$3:$AI$1004,6,0),"")</f>
        <v>0</v>
      </c>
      <c r="E67" s="325">
        <f>IFERROR(VLOOKUP($A67,'様式C-1-1用'!$B$3:$AI$1004,7,0),"")</f>
        <v>0</v>
      </c>
      <c r="F67" s="325">
        <f>IFERROR(VLOOKUP($A67,'様式C-1-1用'!$B$3:$AI$1004,8,0),"")</f>
        <v>0</v>
      </c>
      <c r="G67" s="325">
        <f>IFERROR(VLOOKUP($A67,'様式C-1-1用'!$B$3:$AI$1004,10,0),"")</f>
        <v>0</v>
      </c>
      <c r="H67" s="325">
        <f>IFERROR(VLOOKUP($A67,'様式C-1-1用'!$B$3:$AI$1004,22,0),"")</f>
        <v>0</v>
      </c>
      <c r="I67" s="325">
        <f>IFERROR(VLOOKUP($A67,'様式C-1-1用'!$B$3:$AI$1004,23,0),"")</f>
        <v>0</v>
      </c>
      <c r="J67" s="325" t="str">
        <f>IFERROR(VLOOKUP($A67,'様式C-1-1用'!$B$3:$AI$1004,24,0),"")</f>
        <v/>
      </c>
      <c r="K67" s="325" t="str">
        <f>IFERROR(VLOOKUP($A67,'様式C-1-1用'!$B$3:$AI$1004,25,0),"")</f>
        <v/>
      </c>
      <c r="L67" s="325">
        <f>IFERROR(VLOOKUP($A67,'様式C-1-1用'!$B$3:$AI$1004,16,0),"")</f>
        <v>0</v>
      </c>
      <c r="M67" s="325" t="str">
        <f>IFERROR(VLOOKUP($A67,'様式C-1-1用'!$B$3:$AI$1004,34,0),"")</f>
        <v/>
      </c>
      <c r="N67" s="325" t="str">
        <f>IFERROR(VLOOKUP($A67,'様式C-1-1用'!$B$3:$AI$1004,30,0),"")</f>
        <v/>
      </c>
      <c r="O67" s="325" t="str">
        <f>IF(VLOOKUP($A67,'様式C-1-1用'!$B$3:$AI$1004,29,0)="－","なし",VLOOKUP($A67,'様式C-1-1用'!$B$3:$AI$1004,29,0))</f>
        <v/>
      </c>
      <c r="P67" s="326" t="str">
        <f>IFERROR(VLOOKUP($A67,'様式C-1-1用'!$B$3:$AI$1004,33,0),"")</f>
        <v/>
      </c>
    </row>
    <row r="68" spans="1:16" ht="15.95" customHeight="1" x14ac:dyDescent="0.15">
      <c r="A68" s="318">
        <v>66</v>
      </c>
      <c r="B68" s="325">
        <f>IFERROR(VLOOKUP($A68,'様式C-1-1用'!$B$3:$AI$1004,3,0),"")</f>
        <v>0</v>
      </c>
      <c r="C68" s="325" t="str">
        <f>IFERROR(VLOOKUP($A68,'様式C-1-1用'!$B$3:$AI$1004,4,0),"")</f>
        <v/>
      </c>
      <c r="D68" s="325">
        <f>IFERROR(VLOOKUP($A68,'様式C-1-1用'!$B$3:$AI$1004,6,0),"")</f>
        <v>0</v>
      </c>
      <c r="E68" s="325">
        <f>IFERROR(VLOOKUP($A68,'様式C-1-1用'!$B$3:$AI$1004,7,0),"")</f>
        <v>0</v>
      </c>
      <c r="F68" s="325">
        <f>IFERROR(VLOOKUP($A68,'様式C-1-1用'!$B$3:$AI$1004,8,0),"")</f>
        <v>0</v>
      </c>
      <c r="G68" s="325">
        <f>IFERROR(VLOOKUP($A68,'様式C-1-1用'!$B$3:$AI$1004,10,0),"")</f>
        <v>0</v>
      </c>
      <c r="H68" s="325">
        <f>IFERROR(VLOOKUP($A68,'様式C-1-1用'!$B$3:$AI$1004,22,0),"")</f>
        <v>0</v>
      </c>
      <c r="I68" s="325">
        <f>IFERROR(VLOOKUP($A68,'様式C-1-1用'!$B$3:$AI$1004,23,0),"")</f>
        <v>0</v>
      </c>
      <c r="J68" s="325" t="str">
        <f>IFERROR(VLOOKUP($A68,'様式C-1-1用'!$B$3:$AI$1004,24,0),"")</f>
        <v/>
      </c>
      <c r="K68" s="325" t="str">
        <f>IFERROR(VLOOKUP($A68,'様式C-1-1用'!$B$3:$AI$1004,25,0),"")</f>
        <v/>
      </c>
      <c r="L68" s="325">
        <f>IFERROR(VLOOKUP($A68,'様式C-1-1用'!$B$3:$AI$1004,16,0),"")</f>
        <v>0</v>
      </c>
      <c r="M68" s="325" t="str">
        <f>IFERROR(VLOOKUP($A68,'様式C-1-1用'!$B$3:$AI$1004,34,0),"")</f>
        <v/>
      </c>
      <c r="N68" s="325" t="str">
        <f>IFERROR(VLOOKUP($A68,'様式C-1-1用'!$B$3:$AI$1004,30,0),"")</f>
        <v/>
      </c>
      <c r="O68" s="325" t="str">
        <f>IF(VLOOKUP($A68,'様式C-1-1用'!$B$3:$AI$1004,29,0)="－","なし",VLOOKUP($A68,'様式C-1-1用'!$B$3:$AI$1004,29,0))</f>
        <v/>
      </c>
      <c r="P68" s="326" t="str">
        <f>IFERROR(VLOOKUP($A68,'様式C-1-1用'!$B$3:$AI$1004,33,0),"")</f>
        <v/>
      </c>
    </row>
    <row r="69" spans="1:16" ht="15.95" customHeight="1" x14ac:dyDescent="0.15">
      <c r="A69" s="318">
        <v>67</v>
      </c>
      <c r="B69" s="325">
        <f>IFERROR(VLOOKUP($A69,'様式C-1-1用'!$B$3:$AI$1004,3,0),"")</f>
        <v>0</v>
      </c>
      <c r="C69" s="325" t="str">
        <f>IFERROR(VLOOKUP($A69,'様式C-1-1用'!$B$3:$AI$1004,4,0),"")</f>
        <v/>
      </c>
      <c r="D69" s="325">
        <f>IFERROR(VLOOKUP($A69,'様式C-1-1用'!$B$3:$AI$1004,6,0),"")</f>
        <v>0</v>
      </c>
      <c r="E69" s="325">
        <f>IFERROR(VLOOKUP($A69,'様式C-1-1用'!$B$3:$AI$1004,7,0),"")</f>
        <v>0</v>
      </c>
      <c r="F69" s="325">
        <f>IFERROR(VLOOKUP($A69,'様式C-1-1用'!$B$3:$AI$1004,8,0),"")</f>
        <v>0</v>
      </c>
      <c r="G69" s="325">
        <f>IFERROR(VLOOKUP($A69,'様式C-1-1用'!$B$3:$AI$1004,10,0),"")</f>
        <v>0</v>
      </c>
      <c r="H69" s="325">
        <f>IFERROR(VLOOKUP($A69,'様式C-1-1用'!$B$3:$AI$1004,22,0),"")</f>
        <v>0</v>
      </c>
      <c r="I69" s="325">
        <f>IFERROR(VLOOKUP($A69,'様式C-1-1用'!$B$3:$AI$1004,23,0),"")</f>
        <v>0</v>
      </c>
      <c r="J69" s="325" t="str">
        <f>IFERROR(VLOOKUP($A69,'様式C-1-1用'!$B$3:$AI$1004,24,0),"")</f>
        <v/>
      </c>
      <c r="K69" s="325" t="str">
        <f>IFERROR(VLOOKUP($A69,'様式C-1-1用'!$B$3:$AI$1004,25,0),"")</f>
        <v/>
      </c>
      <c r="L69" s="325">
        <f>IFERROR(VLOOKUP($A69,'様式C-1-1用'!$B$3:$AI$1004,16,0),"")</f>
        <v>0</v>
      </c>
      <c r="M69" s="325" t="str">
        <f>IFERROR(VLOOKUP($A69,'様式C-1-1用'!$B$3:$AI$1004,34,0),"")</f>
        <v/>
      </c>
      <c r="N69" s="325" t="str">
        <f>IFERROR(VLOOKUP($A69,'様式C-1-1用'!$B$3:$AI$1004,30,0),"")</f>
        <v/>
      </c>
      <c r="O69" s="325" t="str">
        <f>IF(VLOOKUP($A69,'様式C-1-1用'!$B$3:$AI$1004,29,0)="－","なし",VLOOKUP($A69,'様式C-1-1用'!$B$3:$AI$1004,29,0))</f>
        <v/>
      </c>
      <c r="P69" s="326" t="str">
        <f>IFERROR(VLOOKUP($A69,'様式C-1-1用'!$B$3:$AI$1004,33,0),"")</f>
        <v/>
      </c>
    </row>
    <row r="70" spans="1:16" ht="15.95" customHeight="1" x14ac:dyDescent="0.15">
      <c r="A70" s="318">
        <v>68</v>
      </c>
      <c r="B70" s="325">
        <f>IFERROR(VLOOKUP($A70,'様式C-1-1用'!$B$3:$AI$1004,3,0),"")</f>
        <v>0</v>
      </c>
      <c r="C70" s="325" t="str">
        <f>IFERROR(VLOOKUP($A70,'様式C-1-1用'!$B$3:$AI$1004,4,0),"")</f>
        <v/>
      </c>
      <c r="D70" s="325">
        <f>IFERROR(VLOOKUP($A70,'様式C-1-1用'!$B$3:$AI$1004,6,0),"")</f>
        <v>0</v>
      </c>
      <c r="E70" s="325">
        <f>IFERROR(VLOOKUP($A70,'様式C-1-1用'!$B$3:$AI$1004,7,0),"")</f>
        <v>0</v>
      </c>
      <c r="F70" s="325">
        <f>IFERROR(VLOOKUP($A70,'様式C-1-1用'!$B$3:$AI$1004,8,0),"")</f>
        <v>0</v>
      </c>
      <c r="G70" s="325">
        <f>IFERROR(VLOOKUP($A70,'様式C-1-1用'!$B$3:$AI$1004,10,0),"")</f>
        <v>0</v>
      </c>
      <c r="H70" s="325">
        <f>IFERROR(VLOOKUP($A70,'様式C-1-1用'!$B$3:$AI$1004,22,0),"")</f>
        <v>0</v>
      </c>
      <c r="I70" s="325">
        <f>IFERROR(VLOOKUP($A70,'様式C-1-1用'!$B$3:$AI$1004,23,0),"")</f>
        <v>0</v>
      </c>
      <c r="J70" s="325" t="str">
        <f>IFERROR(VLOOKUP($A70,'様式C-1-1用'!$B$3:$AI$1004,24,0),"")</f>
        <v/>
      </c>
      <c r="K70" s="325" t="str">
        <f>IFERROR(VLOOKUP($A70,'様式C-1-1用'!$B$3:$AI$1004,25,0),"")</f>
        <v/>
      </c>
      <c r="L70" s="325">
        <f>IFERROR(VLOOKUP($A70,'様式C-1-1用'!$B$3:$AI$1004,16,0),"")</f>
        <v>0</v>
      </c>
      <c r="M70" s="325" t="str">
        <f>IFERROR(VLOOKUP($A70,'様式C-1-1用'!$B$3:$AI$1004,34,0),"")</f>
        <v/>
      </c>
      <c r="N70" s="325" t="str">
        <f>IFERROR(VLOOKUP($A70,'様式C-1-1用'!$B$3:$AI$1004,30,0),"")</f>
        <v/>
      </c>
      <c r="O70" s="325" t="str">
        <f>IF(VLOOKUP($A70,'様式C-1-1用'!$B$3:$AI$1004,29,0)="－","なし",VLOOKUP($A70,'様式C-1-1用'!$B$3:$AI$1004,29,0))</f>
        <v/>
      </c>
      <c r="P70" s="326" t="str">
        <f>IFERROR(VLOOKUP($A70,'様式C-1-1用'!$B$3:$AI$1004,33,0),"")</f>
        <v/>
      </c>
    </row>
    <row r="71" spans="1:16" ht="15.95" customHeight="1" x14ac:dyDescent="0.15">
      <c r="A71" s="318">
        <v>69</v>
      </c>
      <c r="B71" s="325">
        <f>IFERROR(VLOOKUP($A71,'様式C-1-1用'!$B$3:$AI$1004,3,0),"")</f>
        <v>0</v>
      </c>
      <c r="C71" s="325" t="str">
        <f>IFERROR(VLOOKUP($A71,'様式C-1-1用'!$B$3:$AI$1004,4,0),"")</f>
        <v/>
      </c>
      <c r="D71" s="325">
        <f>IFERROR(VLOOKUP($A71,'様式C-1-1用'!$B$3:$AI$1004,6,0),"")</f>
        <v>0</v>
      </c>
      <c r="E71" s="325">
        <f>IFERROR(VLOOKUP($A71,'様式C-1-1用'!$B$3:$AI$1004,7,0),"")</f>
        <v>0</v>
      </c>
      <c r="F71" s="325">
        <f>IFERROR(VLOOKUP($A71,'様式C-1-1用'!$B$3:$AI$1004,8,0),"")</f>
        <v>0</v>
      </c>
      <c r="G71" s="325">
        <f>IFERROR(VLOOKUP($A71,'様式C-1-1用'!$B$3:$AI$1004,10,0),"")</f>
        <v>0</v>
      </c>
      <c r="H71" s="325">
        <f>IFERROR(VLOOKUP($A71,'様式C-1-1用'!$B$3:$AI$1004,22,0),"")</f>
        <v>0</v>
      </c>
      <c r="I71" s="325">
        <f>IFERROR(VLOOKUP($A71,'様式C-1-1用'!$B$3:$AI$1004,23,0),"")</f>
        <v>0</v>
      </c>
      <c r="J71" s="325" t="str">
        <f>IFERROR(VLOOKUP($A71,'様式C-1-1用'!$B$3:$AI$1004,24,0),"")</f>
        <v/>
      </c>
      <c r="K71" s="325" t="str">
        <f>IFERROR(VLOOKUP($A71,'様式C-1-1用'!$B$3:$AI$1004,25,0),"")</f>
        <v/>
      </c>
      <c r="L71" s="325">
        <f>IFERROR(VLOOKUP($A71,'様式C-1-1用'!$B$3:$AI$1004,16,0),"")</f>
        <v>0</v>
      </c>
      <c r="M71" s="325" t="str">
        <f>IFERROR(VLOOKUP($A71,'様式C-1-1用'!$B$3:$AI$1004,34,0),"")</f>
        <v/>
      </c>
      <c r="N71" s="325" t="str">
        <f>IFERROR(VLOOKUP($A71,'様式C-1-1用'!$B$3:$AI$1004,30,0),"")</f>
        <v/>
      </c>
      <c r="O71" s="325" t="str">
        <f>IF(VLOOKUP($A71,'様式C-1-1用'!$B$3:$AI$1004,29,0)="－","なし",VLOOKUP($A71,'様式C-1-1用'!$B$3:$AI$1004,29,0))</f>
        <v/>
      </c>
      <c r="P71" s="326" t="str">
        <f>IFERROR(VLOOKUP($A71,'様式C-1-1用'!$B$3:$AI$1004,33,0),"")</f>
        <v/>
      </c>
    </row>
    <row r="72" spans="1:16" ht="15.95" customHeight="1" x14ac:dyDescent="0.15">
      <c r="A72" s="318">
        <v>70</v>
      </c>
      <c r="B72" s="325">
        <f>IFERROR(VLOOKUP($A72,'様式C-1-1用'!$B$3:$AI$1004,3,0),"")</f>
        <v>0</v>
      </c>
      <c r="C72" s="325" t="str">
        <f>IFERROR(VLOOKUP($A72,'様式C-1-1用'!$B$3:$AI$1004,4,0),"")</f>
        <v/>
      </c>
      <c r="D72" s="325">
        <f>IFERROR(VLOOKUP($A72,'様式C-1-1用'!$B$3:$AI$1004,6,0),"")</f>
        <v>0</v>
      </c>
      <c r="E72" s="325">
        <f>IFERROR(VLOOKUP($A72,'様式C-1-1用'!$B$3:$AI$1004,7,0),"")</f>
        <v>0</v>
      </c>
      <c r="F72" s="325">
        <f>IFERROR(VLOOKUP($A72,'様式C-1-1用'!$B$3:$AI$1004,8,0),"")</f>
        <v>0</v>
      </c>
      <c r="G72" s="325">
        <f>IFERROR(VLOOKUP($A72,'様式C-1-1用'!$B$3:$AI$1004,10,0),"")</f>
        <v>0</v>
      </c>
      <c r="H72" s="325">
        <f>IFERROR(VLOOKUP($A72,'様式C-1-1用'!$B$3:$AI$1004,22,0),"")</f>
        <v>0</v>
      </c>
      <c r="I72" s="325">
        <f>IFERROR(VLOOKUP($A72,'様式C-1-1用'!$B$3:$AI$1004,23,0),"")</f>
        <v>0</v>
      </c>
      <c r="J72" s="325" t="str">
        <f>IFERROR(VLOOKUP($A72,'様式C-1-1用'!$B$3:$AI$1004,24,0),"")</f>
        <v/>
      </c>
      <c r="K72" s="325" t="str">
        <f>IFERROR(VLOOKUP($A72,'様式C-1-1用'!$B$3:$AI$1004,25,0),"")</f>
        <v/>
      </c>
      <c r="L72" s="325">
        <f>IFERROR(VLOOKUP($A72,'様式C-1-1用'!$B$3:$AI$1004,16,0),"")</f>
        <v>0</v>
      </c>
      <c r="M72" s="325" t="str">
        <f>IFERROR(VLOOKUP($A72,'様式C-1-1用'!$B$3:$AI$1004,34,0),"")</f>
        <v/>
      </c>
      <c r="N72" s="325" t="str">
        <f>IFERROR(VLOOKUP($A72,'様式C-1-1用'!$B$3:$AI$1004,30,0),"")</f>
        <v/>
      </c>
      <c r="O72" s="325" t="str">
        <f>IF(VLOOKUP($A72,'様式C-1-1用'!$B$3:$AI$1004,29,0)="－","なし",VLOOKUP($A72,'様式C-1-1用'!$B$3:$AI$1004,29,0))</f>
        <v/>
      </c>
      <c r="P72" s="326" t="str">
        <f>IFERROR(VLOOKUP($A72,'様式C-1-1用'!$B$3:$AI$1004,33,0),"")</f>
        <v/>
      </c>
    </row>
    <row r="73" spans="1:16" ht="15.95" customHeight="1" x14ac:dyDescent="0.15">
      <c r="A73" s="318">
        <v>71</v>
      </c>
      <c r="B73" s="325">
        <f>IFERROR(VLOOKUP($A73,'様式C-1-1用'!$B$3:$AI$1004,3,0),"")</f>
        <v>0</v>
      </c>
      <c r="C73" s="325" t="str">
        <f>IFERROR(VLOOKUP($A73,'様式C-1-1用'!$B$3:$AI$1004,4,0),"")</f>
        <v/>
      </c>
      <c r="D73" s="325">
        <f>IFERROR(VLOOKUP($A73,'様式C-1-1用'!$B$3:$AI$1004,6,0),"")</f>
        <v>0</v>
      </c>
      <c r="E73" s="325">
        <f>IFERROR(VLOOKUP($A73,'様式C-1-1用'!$B$3:$AI$1004,7,0),"")</f>
        <v>0</v>
      </c>
      <c r="F73" s="325">
        <f>IFERROR(VLOOKUP($A73,'様式C-1-1用'!$B$3:$AI$1004,8,0),"")</f>
        <v>0</v>
      </c>
      <c r="G73" s="325">
        <f>IFERROR(VLOOKUP($A73,'様式C-1-1用'!$B$3:$AI$1004,10,0),"")</f>
        <v>0</v>
      </c>
      <c r="H73" s="325">
        <f>IFERROR(VLOOKUP($A73,'様式C-1-1用'!$B$3:$AI$1004,22,0),"")</f>
        <v>0</v>
      </c>
      <c r="I73" s="325">
        <f>IFERROR(VLOOKUP($A73,'様式C-1-1用'!$B$3:$AI$1004,23,0),"")</f>
        <v>0</v>
      </c>
      <c r="J73" s="325" t="str">
        <f>IFERROR(VLOOKUP($A73,'様式C-1-1用'!$B$3:$AI$1004,24,0),"")</f>
        <v/>
      </c>
      <c r="K73" s="325" t="str">
        <f>IFERROR(VLOOKUP($A73,'様式C-1-1用'!$B$3:$AI$1004,25,0),"")</f>
        <v/>
      </c>
      <c r="L73" s="325">
        <f>IFERROR(VLOOKUP($A73,'様式C-1-1用'!$B$3:$AI$1004,16,0),"")</f>
        <v>0</v>
      </c>
      <c r="M73" s="325" t="str">
        <f>IFERROR(VLOOKUP($A73,'様式C-1-1用'!$B$3:$AI$1004,34,0),"")</f>
        <v/>
      </c>
      <c r="N73" s="325" t="str">
        <f>IFERROR(VLOOKUP($A73,'様式C-1-1用'!$B$3:$AI$1004,30,0),"")</f>
        <v/>
      </c>
      <c r="O73" s="325" t="str">
        <f>IF(VLOOKUP($A73,'様式C-1-1用'!$B$3:$AI$1004,29,0)="－","なし",VLOOKUP($A73,'様式C-1-1用'!$B$3:$AI$1004,29,0))</f>
        <v/>
      </c>
      <c r="P73" s="326" t="str">
        <f>IFERROR(VLOOKUP($A73,'様式C-1-1用'!$B$3:$AI$1004,33,0),"")</f>
        <v/>
      </c>
    </row>
    <row r="74" spans="1:16" ht="15.95" customHeight="1" x14ac:dyDescent="0.15">
      <c r="A74" s="318">
        <v>72</v>
      </c>
      <c r="B74" s="325">
        <f>IFERROR(VLOOKUP($A74,'様式C-1-1用'!$B$3:$AI$1004,3,0),"")</f>
        <v>0</v>
      </c>
      <c r="C74" s="325" t="str">
        <f>IFERROR(VLOOKUP($A74,'様式C-1-1用'!$B$3:$AI$1004,4,0),"")</f>
        <v/>
      </c>
      <c r="D74" s="325">
        <f>IFERROR(VLOOKUP($A74,'様式C-1-1用'!$B$3:$AI$1004,6,0),"")</f>
        <v>0</v>
      </c>
      <c r="E74" s="325">
        <f>IFERROR(VLOOKUP($A74,'様式C-1-1用'!$B$3:$AI$1004,7,0),"")</f>
        <v>0</v>
      </c>
      <c r="F74" s="325">
        <f>IFERROR(VLOOKUP($A74,'様式C-1-1用'!$B$3:$AI$1004,8,0),"")</f>
        <v>0</v>
      </c>
      <c r="G74" s="325">
        <f>IFERROR(VLOOKUP($A74,'様式C-1-1用'!$B$3:$AI$1004,10,0),"")</f>
        <v>0</v>
      </c>
      <c r="H74" s="325">
        <f>IFERROR(VLOOKUP($A74,'様式C-1-1用'!$B$3:$AI$1004,22,0),"")</f>
        <v>0</v>
      </c>
      <c r="I74" s="325">
        <f>IFERROR(VLOOKUP($A74,'様式C-1-1用'!$B$3:$AI$1004,23,0),"")</f>
        <v>0</v>
      </c>
      <c r="J74" s="325" t="str">
        <f>IFERROR(VLOOKUP($A74,'様式C-1-1用'!$B$3:$AI$1004,24,0),"")</f>
        <v/>
      </c>
      <c r="K74" s="325" t="str">
        <f>IFERROR(VLOOKUP($A74,'様式C-1-1用'!$B$3:$AI$1004,25,0),"")</f>
        <v/>
      </c>
      <c r="L74" s="325">
        <f>IFERROR(VLOOKUP($A74,'様式C-1-1用'!$B$3:$AI$1004,16,0),"")</f>
        <v>0</v>
      </c>
      <c r="M74" s="325" t="str">
        <f>IFERROR(VLOOKUP($A74,'様式C-1-1用'!$B$3:$AI$1004,34,0),"")</f>
        <v/>
      </c>
      <c r="N74" s="325" t="str">
        <f>IFERROR(VLOOKUP($A74,'様式C-1-1用'!$B$3:$AI$1004,30,0),"")</f>
        <v/>
      </c>
      <c r="O74" s="325" t="str">
        <f>IF(VLOOKUP($A74,'様式C-1-1用'!$B$3:$AI$1004,29,0)="－","なし",VLOOKUP($A74,'様式C-1-1用'!$B$3:$AI$1004,29,0))</f>
        <v/>
      </c>
      <c r="P74" s="326" t="str">
        <f>IFERROR(VLOOKUP($A74,'様式C-1-1用'!$B$3:$AI$1004,33,0),"")</f>
        <v/>
      </c>
    </row>
    <row r="75" spans="1:16" ht="15.95" customHeight="1" x14ac:dyDescent="0.15">
      <c r="A75" s="318">
        <v>73</v>
      </c>
      <c r="B75" s="325">
        <f>IFERROR(VLOOKUP($A75,'様式C-1-1用'!$B$3:$AI$1004,3,0),"")</f>
        <v>0</v>
      </c>
      <c r="C75" s="325" t="str">
        <f>IFERROR(VLOOKUP($A75,'様式C-1-1用'!$B$3:$AI$1004,4,0),"")</f>
        <v/>
      </c>
      <c r="D75" s="325">
        <f>IFERROR(VLOOKUP($A75,'様式C-1-1用'!$B$3:$AI$1004,6,0),"")</f>
        <v>0</v>
      </c>
      <c r="E75" s="325">
        <f>IFERROR(VLOOKUP($A75,'様式C-1-1用'!$B$3:$AI$1004,7,0),"")</f>
        <v>0</v>
      </c>
      <c r="F75" s="325">
        <f>IFERROR(VLOOKUP($A75,'様式C-1-1用'!$B$3:$AI$1004,8,0),"")</f>
        <v>0</v>
      </c>
      <c r="G75" s="325">
        <f>IFERROR(VLOOKUP($A75,'様式C-1-1用'!$B$3:$AI$1004,10,0),"")</f>
        <v>0</v>
      </c>
      <c r="H75" s="325">
        <f>IFERROR(VLOOKUP($A75,'様式C-1-1用'!$B$3:$AI$1004,22,0),"")</f>
        <v>0</v>
      </c>
      <c r="I75" s="325">
        <f>IFERROR(VLOOKUP($A75,'様式C-1-1用'!$B$3:$AI$1004,23,0),"")</f>
        <v>0</v>
      </c>
      <c r="J75" s="325" t="str">
        <f>IFERROR(VLOOKUP($A75,'様式C-1-1用'!$B$3:$AI$1004,24,0),"")</f>
        <v/>
      </c>
      <c r="K75" s="325" t="str">
        <f>IFERROR(VLOOKUP($A75,'様式C-1-1用'!$B$3:$AI$1004,25,0),"")</f>
        <v/>
      </c>
      <c r="L75" s="325">
        <f>IFERROR(VLOOKUP($A75,'様式C-1-1用'!$B$3:$AI$1004,16,0),"")</f>
        <v>0</v>
      </c>
      <c r="M75" s="325" t="str">
        <f>IFERROR(VLOOKUP($A75,'様式C-1-1用'!$B$3:$AI$1004,34,0),"")</f>
        <v/>
      </c>
      <c r="N75" s="325" t="str">
        <f>IFERROR(VLOOKUP($A75,'様式C-1-1用'!$B$3:$AI$1004,30,0),"")</f>
        <v/>
      </c>
      <c r="O75" s="325" t="str">
        <f>IF(VLOOKUP($A75,'様式C-1-1用'!$B$3:$AI$1004,29,0)="－","なし",VLOOKUP($A75,'様式C-1-1用'!$B$3:$AI$1004,29,0))</f>
        <v/>
      </c>
      <c r="P75" s="326" t="str">
        <f>IFERROR(VLOOKUP($A75,'様式C-1-1用'!$B$3:$AI$1004,33,0),"")</f>
        <v/>
      </c>
    </row>
    <row r="76" spans="1:16" ht="15.95" customHeight="1" x14ac:dyDescent="0.15">
      <c r="A76" s="318">
        <v>74</v>
      </c>
      <c r="B76" s="325">
        <f>IFERROR(VLOOKUP($A76,'様式C-1-1用'!$B$3:$AI$1004,3,0),"")</f>
        <v>0</v>
      </c>
      <c r="C76" s="325" t="str">
        <f>IFERROR(VLOOKUP($A76,'様式C-1-1用'!$B$3:$AI$1004,4,0),"")</f>
        <v/>
      </c>
      <c r="D76" s="325">
        <f>IFERROR(VLOOKUP($A76,'様式C-1-1用'!$B$3:$AI$1004,6,0),"")</f>
        <v>0</v>
      </c>
      <c r="E76" s="325">
        <f>IFERROR(VLOOKUP($A76,'様式C-1-1用'!$B$3:$AI$1004,7,0),"")</f>
        <v>0</v>
      </c>
      <c r="F76" s="325">
        <f>IFERROR(VLOOKUP($A76,'様式C-1-1用'!$B$3:$AI$1004,8,0),"")</f>
        <v>0</v>
      </c>
      <c r="G76" s="325">
        <f>IFERROR(VLOOKUP($A76,'様式C-1-1用'!$B$3:$AI$1004,10,0),"")</f>
        <v>0</v>
      </c>
      <c r="H76" s="325">
        <f>IFERROR(VLOOKUP($A76,'様式C-1-1用'!$B$3:$AI$1004,22,0),"")</f>
        <v>0</v>
      </c>
      <c r="I76" s="325">
        <f>IFERROR(VLOOKUP($A76,'様式C-1-1用'!$B$3:$AI$1004,23,0),"")</f>
        <v>0</v>
      </c>
      <c r="J76" s="325" t="str">
        <f>IFERROR(VLOOKUP($A76,'様式C-1-1用'!$B$3:$AI$1004,24,0),"")</f>
        <v/>
      </c>
      <c r="K76" s="325" t="str">
        <f>IFERROR(VLOOKUP($A76,'様式C-1-1用'!$B$3:$AI$1004,25,0),"")</f>
        <v/>
      </c>
      <c r="L76" s="325">
        <f>IFERROR(VLOOKUP($A76,'様式C-1-1用'!$B$3:$AI$1004,16,0),"")</f>
        <v>0</v>
      </c>
      <c r="M76" s="325" t="str">
        <f>IFERROR(VLOOKUP($A76,'様式C-1-1用'!$B$3:$AI$1004,34,0),"")</f>
        <v/>
      </c>
      <c r="N76" s="325" t="str">
        <f>IFERROR(VLOOKUP($A76,'様式C-1-1用'!$B$3:$AI$1004,30,0),"")</f>
        <v/>
      </c>
      <c r="O76" s="325" t="str">
        <f>IF(VLOOKUP($A76,'様式C-1-1用'!$B$3:$AI$1004,29,0)="－","なし",VLOOKUP($A76,'様式C-1-1用'!$B$3:$AI$1004,29,0))</f>
        <v/>
      </c>
      <c r="P76" s="326" t="str">
        <f>IFERROR(VLOOKUP($A76,'様式C-1-1用'!$B$3:$AI$1004,33,0),"")</f>
        <v/>
      </c>
    </row>
    <row r="77" spans="1:16" ht="15.95" customHeight="1" x14ac:dyDescent="0.15">
      <c r="A77" s="318">
        <v>75</v>
      </c>
      <c r="B77" s="325">
        <f>IFERROR(VLOOKUP($A77,'様式C-1-1用'!$B$3:$AI$1004,3,0),"")</f>
        <v>0</v>
      </c>
      <c r="C77" s="325" t="str">
        <f>IFERROR(VLOOKUP($A77,'様式C-1-1用'!$B$3:$AI$1004,4,0),"")</f>
        <v/>
      </c>
      <c r="D77" s="325">
        <f>IFERROR(VLOOKUP($A77,'様式C-1-1用'!$B$3:$AI$1004,6,0),"")</f>
        <v>0</v>
      </c>
      <c r="E77" s="325">
        <f>IFERROR(VLOOKUP($A77,'様式C-1-1用'!$B$3:$AI$1004,7,0),"")</f>
        <v>0</v>
      </c>
      <c r="F77" s="325">
        <f>IFERROR(VLOOKUP($A77,'様式C-1-1用'!$B$3:$AI$1004,8,0),"")</f>
        <v>0</v>
      </c>
      <c r="G77" s="325">
        <f>IFERROR(VLOOKUP($A77,'様式C-1-1用'!$B$3:$AI$1004,10,0),"")</f>
        <v>0</v>
      </c>
      <c r="H77" s="325">
        <f>IFERROR(VLOOKUP($A77,'様式C-1-1用'!$B$3:$AI$1004,22,0),"")</f>
        <v>0</v>
      </c>
      <c r="I77" s="325">
        <f>IFERROR(VLOOKUP($A77,'様式C-1-1用'!$B$3:$AI$1004,23,0),"")</f>
        <v>0</v>
      </c>
      <c r="J77" s="325" t="str">
        <f>IFERROR(VLOOKUP($A77,'様式C-1-1用'!$B$3:$AI$1004,24,0),"")</f>
        <v/>
      </c>
      <c r="K77" s="325" t="str">
        <f>IFERROR(VLOOKUP($A77,'様式C-1-1用'!$B$3:$AI$1004,25,0),"")</f>
        <v/>
      </c>
      <c r="L77" s="325">
        <f>IFERROR(VLOOKUP($A77,'様式C-1-1用'!$B$3:$AI$1004,16,0),"")</f>
        <v>0</v>
      </c>
      <c r="M77" s="325" t="str">
        <f>IFERROR(VLOOKUP($A77,'様式C-1-1用'!$B$3:$AI$1004,34,0),"")</f>
        <v/>
      </c>
      <c r="N77" s="325" t="str">
        <f>IFERROR(VLOOKUP($A77,'様式C-1-1用'!$B$3:$AI$1004,30,0),"")</f>
        <v/>
      </c>
      <c r="O77" s="325" t="str">
        <f>IF(VLOOKUP($A77,'様式C-1-1用'!$B$3:$AI$1004,29,0)="－","なし",VLOOKUP($A77,'様式C-1-1用'!$B$3:$AI$1004,29,0))</f>
        <v/>
      </c>
      <c r="P77" s="326" t="str">
        <f>IFERROR(VLOOKUP($A77,'様式C-1-1用'!$B$3:$AI$1004,33,0),"")</f>
        <v/>
      </c>
    </row>
    <row r="78" spans="1:16" ht="15.95" customHeight="1" x14ac:dyDescent="0.15">
      <c r="A78" s="318">
        <v>76</v>
      </c>
      <c r="B78" s="325">
        <f>IFERROR(VLOOKUP($A78,'様式C-1-1用'!$B$3:$AI$1004,3,0),"")</f>
        <v>0</v>
      </c>
      <c r="C78" s="325" t="str">
        <f>IFERROR(VLOOKUP($A78,'様式C-1-1用'!$B$3:$AI$1004,4,0),"")</f>
        <v/>
      </c>
      <c r="D78" s="325">
        <f>IFERROR(VLOOKUP($A78,'様式C-1-1用'!$B$3:$AI$1004,6,0),"")</f>
        <v>0</v>
      </c>
      <c r="E78" s="325">
        <f>IFERROR(VLOOKUP($A78,'様式C-1-1用'!$B$3:$AI$1004,7,0),"")</f>
        <v>0</v>
      </c>
      <c r="F78" s="325">
        <f>IFERROR(VLOOKUP($A78,'様式C-1-1用'!$B$3:$AI$1004,8,0),"")</f>
        <v>0</v>
      </c>
      <c r="G78" s="325">
        <f>IFERROR(VLOOKUP($A78,'様式C-1-1用'!$B$3:$AI$1004,10,0),"")</f>
        <v>0</v>
      </c>
      <c r="H78" s="325">
        <f>IFERROR(VLOOKUP($A78,'様式C-1-1用'!$B$3:$AI$1004,22,0),"")</f>
        <v>0</v>
      </c>
      <c r="I78" s="325">
        <f>IFERROR(VLOOKUP($A78,'様式C-1-1用'!$B$3:$AI$1004,23,0),"")</f>
        <v>0</v>
      </c>
      <c r="J78" s="325" t="str">
        <f>IFERROR(VLOOKUP($A78,'様式C-1-1用'!$B$3:$AI$1004,24,0),"")</f>
        <v/>
      </c>
      <c r="K78" s="325" t="str">
        <f>IFERROR(VLOOKUP($A78,'様式C-1-1用'!$B$3:$AI$1004,25,0),"")</f>
        <v/>
      </c>
      <c r="L78" s="325">
        <f>IFERROR(VLOOKUP($A78,'様式C-1-1用'!$B$3:$AI$1004,16,0),"")</f>
        <v>0</v>
      </c>
      <c r="M78" s="325" t="str">
        <f>IFERROR(VLOOKUP($A78,'様式C-1-1用'!$B$3:$AI$1004,34,0),"")</f>
        <v/>
      </c>
      <c r="N78" s="325" t="str">
        <f>IFERROR(VLOOKUP($A78,'様式C-1-1用'!$B$3:$AI$1004,30,0),"")</f>
        <v/>
      </c>
      <c r="O78" s="325" t="str">
        <f>IF(VLOOKUP($A78,'様式C-1-1用'!$B$3:$AI$1004,29,0)="－","なし",VLOOKUP($A78,'様式C-1-1用'!$B$3:$AI$1004,29,0))</f>
        <v/>
      </c>
      <c r="P78" s="326" t="str">
        <f>IFERROR(VLOOKUP($A78,'様式C-1-1用'!$B$3:$AI$1004,33,0),"")</f>
        <v/>
      </c>
    </row>
    <row r="79" spans="1:16" ht="15.95" customHeight="1" x14ac:dyDescent="0.15">
      <c r="A79" s="318">
        <v>77</v>
      </c>
      <c r="B79" s="325">
        <f>IFERROR(VLOOKUP($A79,'様式C-1-1用'!$B$3:$AI$1004,3,0),"")</f>
        <v>0</v>
      </c>
      <c r="C79" s="325" t="str">
        <f>IFERROR(VLOOKUP($A79,'様式C-1-1用'!$B$3:$AI$1004,4,0),"")</f>
        <v/>
      </c>
      <c r="D79" s="325">
        <f>IFERROR(VLOOKUP($A79,'様式C-1-1用'!$B$3:$AI$1004,6,0),"")</f>
        <v>0</v>
      </c>
      <c r="E79" s="325">
        <f>IFERROR(VLOOKUP($A79,'様式C-1-1用'!$B$3:$AI$1004,7,0),"")</f>
        <v>0</v>
      </c>
      <c r="F79" s="325">
        <f>IFERROR(VLOOKUP($A79,'様式C-1-1用'!$B$3:$AI$1004,8,0),"")</f>
        <v>0</v>
      </c>
      <c r="G79" s="325">
        <f>IFERROR(VLOOKUP($A79,'様式C-1-1用'!$B$3:$AI$1004,10,0),"")</f>
        <v>0</v>
      </c>
      <c r="H79" s="325">
        <f>IFERROR(VLOOKUP($A79,'様式C-1-1用'!$B$3:$AI$1004,22,0),"")</f>
        <v>0</v>
      </c>
      <c r="I79" s="325">
        <f>IFERROR(VLOOKUP($A79,'様式C-1-1用'!$B$3:$AI$1004,23,0),"")</f>
        <v>0</v>
      </c>
      <c r="J79" s="325" t="str">
        <f>IFERROR(VLOOKUP($A79,'様式C-1-1用'!$B$3:$AI$1004,24,0),"")</f>
        <v/>
      </c>
      <c r="K79" s="325" t="str">
        <f>IFERROR(VLOOKUP($A79,'様式C-1-1用'!$B$3:$AI$1004,25,0),"")</f>
        <v/>
      </c>
      <c r="L79" s="325">
        <f>IFERROR(VLOOKUP($A79,'様式C-1-1用'!$B$3:$AI$1004,16,0),"")</f>
        <v>0</v>
      </c>
      <c r="M79" s="325" t="str">
        <f>IFERROR(VLOOKUP($A79,'様式C-1-1用'!$B$3:$AI$1004,34,0),"")</f>
        <v/>
      </c>
      <c r="N79" s="325" t="str">
        <f>IFERROR(VLOOKUP($A79,'様式C-1-1用'!$B$3:$AI$1004,30,0),"")</f>
        <v/>
      </c>
      <c r="O79" s="325" t="str">
        <f>IF(VLOOKUP($A79,'様式C-1-1用'!$B$3:$AI$1004,29,0)="－","なし",VLOOKUP($A79,'様式C-1-1用'!$B$3:$AI$1004,29,0))</f>
        <v/>
      </c>
      <c r="P79" s="326" t="str">
        <f>IFERROR(VLOOKUP($A79,'様式C-1-1用'!$B$3:$AI$1004,33,0),"")</f>
        <v/>
      </c>
    </row>
    <row r="80" spans="1:16" ht="15.95" customHeight="1" x14ac:dyDescent="0.15">
      <c r="A80" s="318">
        <v>78</v>
      </c>
      <c r="B80" s="325">
        <f>IFERROR(VLOOKUP($A80,'様式C-1-1用'!$B$3:$AI$1004,3,0),"")</f>
        <v>0</v>
      </c>
      <c r="C80" s="325" t="str">
        <f>IFERROR(VLOOKUP($A80,'様式C-1-1用'!$B$3:$AI$1004,4,0),"")</f>
        <v/>
      </c>
      <c r="D80" s="325">
        <f>IFERROR(VLOOKUP($A80,'様式C-1-1用'!$B$3:$AI$1004,6,0),"")</f>
        <v>0</v>
      </c>
      <c r="E80" s="325">
        <f>IFERROR(VLOOKUP($A80,'様式C-1-1用'!$B$3:$AI$1004,7,0),"")</f>
        <v>0</v>
      </c>
      <c r="F80" s="325">
        <f>IFERROR(VLOOKUP($A80,'様式C-1-1用'!$B$3:$AI$1004,8,0),"")</f>
        <v>0</v>
      </c>
      <c r="G80" s="325">
        <f>IFERROR(VLOOKUP($A80,'様式C-1-1用'!$B$3:$AI$1004,10,0),"")</f>
        <v>0</v>
      </c>
      <c r="H80" s="325">
        <f>IFERROR(VLOOKUP($A80,'様式C-1-1用'!$B$3:$AI$1004,22,0),"")</f>
        <v>0</v>
      </c>
      <c r="I80" s="325">
        <f>IFERROR(VLOOKUP($A80,'様式C-1-1用'!$B$3:$AI$1004,23,0),"")</f>
        <v>0</v>
      </c>
      <c r="J80" s="325" t="str">
        <f>IFERROR(VLOOKUP($A80,'様式C-1-1用'!$B$3:$AI$1004,24,0),"")</f>
        <v/>
      </c>
      <c r="K80" s="325" t="str">
        <f>IFERROR(VLOOKUP($A80,'様式C-1-1用'!$B$3:$AI$1004,25,0),"")</f>
        <v/>
      </c>
      <c r="L80" s="325">
        <f>IFERROR(VLOOKUP($A80,'様式C-1-1用'!$B$3:$AI$1004,16,0),"")</f>
        <v>0</v>
      </c>
      <c r="M80" s="325" t="str">
        <f>IFERROR(VLOOKUP($A80,'様式C-1-1用'!$B$3:$AI$1004,34,0),"")</f>
        <v/>
      </c>
      <c r="N80" s="325" t="str">
        <f>IFERROR(VLOOKUP($A80,'様式C-1-1用'!$B$3:$AI$1004,30,0),"")</f>
        <v/>
      </c>
      <c r="O80" s="325" t="str">
        <f>IF(VLOOKUP($A80,'様式C-1-1用'!$B$3:$AI$1004,29,0)="－","なし",VLOOKUP($A80,'様式C-1-1用'!$B$3:$AI$1004,29,0))</f>
        <v/>
      </c>
      <c r="P80" s="326" t="str">
        <f>IFERROR(VLOOKUP($A80,'様式C-1-1用'!$B$3:$AI$1004,33,0),"")</f>
        <v/>
      </c>
    </row>
    <row r="81" spans="1:16" ht="15.95" customHeight="1" x14ac:dyDescent="0.15">
      <c r="A81" s="318">
        <v>79</v>
      </c>
      <c r="B81" s="325">
        <f>IFERROR(VLOOKUP($A81,'様式C-1-1用'!$B$3:$AI$1004,3,0),"")</f>
        <v>0</v>
      </c>
      <c r="C81" s="325" t="str">
        <f>IFERROR(VLOOKUP($A81,'様式C-1-1用'!$B$3:$AI$1004,4,0),"")</f>
        <v/>
      </c>
      <c r="D81" s="325">
        <f>IFERROR(VLOOKUP($A81,'様式C-1-1用'!$B$3:$AI$1004,6,0),"")</f>
        <v>0</v>
      </c>
      <c r="E81" s="325">
        <f>IFERROR(VLOOKUP($A81,'様式C-1-1用'!$B$3:$AI$1004,7,0),"")</f>
        <v>0</v>
      </c>
      <c r="F81" s="325">
        <f>IFERROR(VLOOKUP($A81,'様式C-1-1用'!$B$3:$AI$1004,8,0),"")</f>
        <v>0</v>
      </c>
      <c r="G81" s="325">
        <f>IFERROR(VLOOKUP($A81,'様式C-1-1用'!$B$3:$AI$1004,10,0),"")</f>
        <v>0</v>
      </c>
      <c r="H81" s="325">
        <f>IFERROR(VLOOKUP($A81,'様式C-1-1用'!$B$3:$AI$1004,22,0),"")</f>
        <v>0</v>
      </c>
      <c r="I81" s="325">
        <f>IFERROR(VLOOKUP($A81,'様式C-1-1用'!$B$3:$AI$1004,23,0),"")</f>
        <v>0</v>
      </c>
      <c r="J81" s="325" t="str">
        <f>IFERROR(VLOOKUP($A81,'様式C-1-1用'!$B$3:$AI$1004,24,0),"")</f>
        <v/>
      </c>
      <c r="K81" s="325" t="str">
        <f>IFERROR(VLOOKUP($A81,'様式C-1-1用'!$B$3:$AI$1004,25,0),"")</f>
        <v/>
      </c>
      <c r="L81" s="325">
        <f>IFERROR(VLOOKUP($A81,'様式C-1-1用'!$B$3:$AI$1004,16,0),"")</f>
        <v>0</v>
      </c>
      <c r="M81" s="325" t="str">
        <f>IFERROR(VLOOKUP($A81,'様式C-1-1用'!$B$3:$AI$1004,34,0),"")</f>
        <v/>
      </c>
      <c r="N81" s="325" t="str">
        <f>IFERROR(VLOOKUP($A81,'様式C-1-1用'!$B$3:$AI$1004,30,0),"")</f>
        <v/>
      </c>
      <c r="O81" s="325" t="str">
        <f>IF(VLOOKUP($A81,'様式C-1-1用'!$B$3:$AI$1004,29,0)="－","なし",VLOOKUP($A81,'様式C-1-1用'!$B$3:$AI$1004,29,0))</f>
        <v/>
      </c>
      <c r="P81" s="326" t="str">
        <f>IFERROR(VLOOKUP($A81,'様式C-1-1用'!$B$3:$AI$1004,33,0),"")</f>
        <v/>
      </c>
    </row>
    <row r="82" spans="1:16" ht="15.95" customHeight="1" x14ac:dyDescent="0.15">
      <c r="A82" s="318">
        <v>80</v>
      </c>
      <c r="B82" s="325">
        <f>IFERROR(VLOOKUP($A82,'様式C-1-1用'!$B$3:$AI$1004,3,0),"")</f>
        <v>0</v>
      </c>
      <c r="C82" s="325" t="str">
        <f>IFERROR(VLOOKUP($A82,'様式C-1-1用'!$B$3:$AI$1004,4,0),"")</f>
        <v/>
      </c>
      <c r="D82" s="325">
        <f>IFERROR(VLOOKUP($A82,'様式C-1-1用'!$B$3:$AI$1004,6,0),"")</f>
        <v>0</v>
      </c>
      <c r="E82" s="325">
        <f>IFERROR(VLOOKUP($A82,'様式C-1-1用'!$B$3:$AI$1004,7,0),"")</f>
        <v>0</v>
      </c>
      <c r="F82" s="325">
        <f>IFERROR(VLOOKUP($A82,'様式C-1-1用'!$B$3:$AI$1004,8,0),"")</f>
        <v>0</v>
      </c>
      <c r="G82" s="325">
        <f>IFERROR(VLOOKUP($A82,'様式C-1-1用'!$B$3:$AI$1004,10,0),"")</f>
        <v>0</v>
      </c>
      <c r="H82" s="325">
        <f>IFERROR(VLOOKUP($A82,'様式C-1-1用'!$B$3:$AI$1004,22,0),"")</f>
        <v>0</v>
      </c>
      <c r="I82" s="325">
        <f>IFERROR(VLOOKUP($A82,'様式C-1-1用'!$B$3:$AI$1004,23,0),"")</f>
        <v>0</v>
      </c>
      <c r="J82" s="325" t="str">
        <f>IFERROR(VLOOKUP($A82,'様式C-1-1用'!$B$3:$AI$1004,24,0),"")</f>
        <v/>
      </c>
      <c r="K82" s="325" t="str">
        <f>IFERROR(VLOOKUP($A82,'様式C-1-1用'!$B$3:$AI$1004,25,0),"")</f>
        <v/>
      </c>
      <c r="L82" s="325">
        <f>IFERROR(VLOOKUP($A82,'様式C-1-1用'!$B$3:$AI$1004,16,0),"")</f>
        <v>0</v>
      </c>
      <c r="M82" s="325" t="str">
        <f>IFERROR(VLOOKUP($A82,'様式C-1-1用'!$B$3:$AI$1004,34,0),"")</f>
        <v/>
      </c>
      <c r="N82" s="325" t="str">
        <f>IFERROR(VLOOKUP($A82,'様式C-1-1用'!$B$3:$AI$1004,30,0),"")</f>
        <v/>
      </c>
      <c r="O82" s="325" t="str">
        <f>IF(VLOOKUP($A82,'様式C-1-1用'!$B$3:$AI$1004,29,0)="－","なし",VLOOKUP($A82,'様式C-1-1用'!$B$3:$AI$1004,29,0))</f>
        <v/>
      </c>
      <c r="P82" s="326" t="str">
        <f>IFERROR(VLOOKUP($A82,'様式C-1-1用'!$B$3:$AI$1004,33,0),"")</f>
        <v/>
      </c>
    </row>
    <row r="83" spans="1:16" ht="15.95" customHeight="1" x14ac:dyDescent="0.15">
      <c r="A83" s="318">
        <v>81</v>
      </c>
      <c r="B83" s="325">
        <f>IFERROR(VLOOKUP($A83,'様式C-1-1用'!$B$3:$AI$1004,3,0),"")</f>
        <v>0</v>
      </c>
      <c r="C83" s="325" t="str">
        <f>IFERROR(VLOOKUP($A83,'様式C-1-1用'!$B$3:$AI$1004,4,0),"")</f>
        <v/>
      </c>
      <c r="D83" s="325">
        <f>IFERROR(VLOOKUP($A83,'様式C-1-1用'!$B$3:$AI$1004,6,0),"")</f>
        <v>0</v>
      </c>
      <c r="E83" s="325">
        <f>IFERROR(VLOOKUP($A83,'様式C-1-1用'!$B$3:$AI$1004,7,0),"")</f>
        <v>0</v>
      </c>
      <c r="F83" s="325">
        <f>IFERROR(VLOOKUP($A83,'様式C-1-1用'!$B$3:$AI$1004,8,0),"")</f>
        <v>0</v>
      </c>
      <c r="G83" s="325">
        <f>IFERROR(VLOOKUP($A83,'様式C-1-1用'!$B$3:$AI$1004,10,0),"")</f>
        <v>0</v>
      </c>
      <c r="H83" s="325">
        <f>IFERROR(VLOOKUP($A83,'様式C-1-1用'!$B$3:$AI$1004,22,0),"")</f>
        <v>0</v>
      </c>
      <c r="I83" s="325">
        <f>IFERROR(VLOOKUP($A83,'様式C-1-1用'!$B$3:$AI$1004,23,0),"")</f>
        <v>0</v>
      </c>
      <c r="J83" s="325" t="str">
        <f>IFERROR(VLOOKUP($A83,'様式C-1-1用'!$B$3:$AI$1004,24,0),"")</f>
        <v/>
      </c>
      <c r="K83" s="325" t="str">
        <f>IFERROR(VLOOKUP($A83,'様式C-1-1用'!$B$3:$AI$1004,25,0),"")</f>
        <v/>
      </c>
      <c r="L83" s="325">
        <f>IFERROR(VLOOKUP($A83,'様式C-1-1用'!$B$3:$AI$1004,16,0),"")</f>
        <v>0</v>
      </c>
      <c r="M83" s="325" t="str">
        <f>IFERROR(VLOOKUP($A83,'様式C-1-1用'!$B$3:$AI$1004,34,0),"")</f>
        <v/>
      </c>
      <c r="N83" s="325" t="str">
        <f>IFERROR(VLOOKUP($A83,'様式C-1-1用'!$B$3:$AI$1004,30,0),"")</f>
        <v/>
      </c>
      <c r="O83" s="325" t="str">
        <f>IF(VLOOKUP($A83,'様式C-1-1用'!$B$3:$AI$1004,29,0)="－","なし",VLOOKUP($A83,'様式C-1-1用'!$B$3:$AI$1004,29,0))</f>
        <v/>
      </c>
      <c r="P83" s="326" t="str">
        <f>IFERROR(VLOOKUP($A83,'様式C-1-1用'!$B$3:$AI$1004,33,0),"")</f>
        <v/>
      </c>
    </row>
    <row r="84" spans="1:16" ht="15.95" customHeight="1" x14ac:dyDescent="0.15">
      <c r="A84" s="318">
        <v>82</v>
      </c>
      <c r="B84" s="325">
        <f>IFERROR(VLOOKUP($A84,'様式C-1-1用'!$B$3:$AI$1004,3,0),"")</f>
        <v>0</v>
      </c>
      <c r="C84" s="325" t="str">
        <f>IFERROR(VLOOKUP($A84,'様式C-1-1用'!$B$3:$AI$1004,4,0),"")</f>
        <v/>
      </c>
      <c r="D84" s="325">
        <f>IFERROR(VLOOKUP($A84,'様式C-1-1用'!$B$3:$AI$1004,6,0),"")</f>
        <v>0</v>
      </c>
      <c r="E84" s="325">
        <f>IFERROR(VLOOKUP($A84,'様式C-1-1用'!$B$3:$AI$1004,7,0),"")</f>
        <v>0</v>
      </c>
      <c r="F84" s="325">
        <f>IFERROR(VLOOKUP($A84,'様式C-1-1用'!$B$3:$AI$1004,8,0),"")</f>
        <v>0</v>
      </c>
      <c r="G84" s="325">
        <f>IFERROR(VLOOKUP($A84,'様式C-1-1用'!$B$3:$AI$1004,10,0),"")</f>
        <v>0</v>
      </c>
      <c r="H84" s="325">
        <f>IFERROR(VLOOKUP($A84,'様式C-1-1用'!$B$3:$AI$1004,22,0),"")</f>
        <v>0</v>
      </c>
      <c r="I84" s="325">
        <f>IFERROR(VLOOKUP($A84,'様式C-1-1用'!$B$3:$AI$1004,23,0),"")</f>
        <v>0</v>
      </c>
      <c r="J84" s="325" t="str">
        <f>IFERROR(VLOOKUP($A84,'様式C-1-1用'!$B$3:$AI$1004,24,0),"")</f>
        <v/>
      </c>
      <c r="K84" s="325" t="str">
        <f>IFERROR(VLOOKUP($A84,'様式C-1-1用'!$B$3:$AI$1004,25,0),"")</f>
        <v/>
      </c>
      <c r="L84" s="325">
        <f>IFERROR(VLOOKUP($A84,'様式C-1-1用'!$B$3:$AI$1004,16,0),"")</f>
        <v>0</v>
      </c>
      <c r="M84" s="325" t="str">
        <f>IFERROR(VLOOKUP($A84,'様式C-1-1用'!$B$3:$AI$1004,34,0),"")</f>
        <v/>
      </c>
      <c r="N84" s="325" t="str">
        <f>IFERROR(VLOOKUP($A84,'様式C-1-1用'!$B$3:$AI$1004,30,0),"")</f>
        <v/>
      </c>
      <c r="O84" s="325" t="str">
        <f>IF(VLOOKUP($A84,'様式C-1-1用'!$B$3:$AI$1004,29,0)="－","なし",VLOOKUP($A84,'様式C-1-1用'!$B$3:$AI$1004,29,0))</f>
        <v/>
      </c>
      <c r="P84" s="326" t="str">
        <f>IFERROR(VLOOKUP($A84,'様式C-1-1用'!$B$3:$AI$1004,33,0),"")</f>
        <v/>
      </c>
    </row>
    <row r="85" spans="1:16" ht="15.95" customHeight="1" x14ac:dyDescent="0.15">
      <c r="A85" s="318">
        <v>83</v>
      </c>
      <c r="B85" s="325">
        <f>IFERROR(VLOOKUP($A85,'様式C-1-1用'!$B$3:$AI$1004,3,0),"")</f>
        <v>0</v>
      </c>
      <c r="C85" s="325" t="str">
        <f>IFERROR(VLOOKUP($A85,'様式C-1-1用'!$B$3:$AI$1004,4,0),"")</f>
        <v/>
      </c>
      <c r="D85" s="325">
        <f>IFERROR(VLOOKUP($A85,'様式C-1-1用'!$B$3:$AI$1004,6,0),"")</f>
        <v>0</v>
      </c>
      <c r="E85" s="325">
        <f>IFERROR(VLOOKUP($A85,'様式C-1-1用'!$B$3:$AI$1004,7,0),"")</f>
        <v>0</v>
      </c>
      <c r="F85" s="325">
        <f>IFERROR(VLOOKUP($A85,'様式C-1-1用'!$B$3:$AI$1004,8,0),"")</f>
        <v>0</v>
      </c>
      <c r="G85" s="325">
        <f>IFERROR(VLOOKUP($A85,'様式C-1-1用'!$B$3:$AI$1004,10,0),"")</f>
        <v>0</v>
      </c>
      <c r="H85" s="325">
        <f>IFERROR(VLOOKUP($A85,'様式C-1-1用'!$B$3:$AI$1004,22,0),"")</f>
        <v>0</v>
      </c>
      <c r="I85" s="325">
        <f>IFERROR(VLOOKUP($A85,'様式C-1-1用'!$B$3:$AI$1004,23,0),"")</f>
        <v>0</v>
      </c>
      <c r="J85" s="325" t="str">
        <f>IFERROR(VLOOKUP($A85,'様式C-1-1用'!$B$3:$AI$1004,24,0),"")</f>
        <v/>
      </c>
      <c r="K85" s="325" t="str">
        <f>IFERROR(VLOOKUP($A85,'様式C-1-1用'!$B$3:$AI$1004,25,0),"")</f>
        <v/>
      </c>
      <c r="L85" s="325">
        <f>IFERROR(VLOOKUP($A85,'様式C-1-1用'!$B$3:$AI$1004,16,0),"")</f>
        <v>0</v>
      </c>
      <c r="M85" s="325" t="str">
        <f>IFERROR(VLOOKUP($A85,'様式C-1-1用'!$B$3:$AI$1004,34,0),"")</f>
        <v/>
      </c>
      <c r="N85" s="325" t="str">
        <f>IFERROR(VLOOKUP($A85,'様式C-1-1用'!$B$3:$AI$1004,30,0),"")</f>
        <v/>
      </c>
      <c r="O85" s="325" t="str">
        <f>IF(VLOOKUP($A85,'様式C-1-1用'!$B$3:$AI$1004,29,0)="－","なし",VLOOKUP($A85,'様式C-1-1用'!$B$3:$AI$1004,29,0))</f>
        <v/>
      </c>
      <c r="P85" s="326" t="str">
        <f>IFERROR(VLOOKUP($A85,'様式C-1-1用'!$B$3:$AI$1004,33,0),"")</f>
        <v/>
      </c>
    </row>
    <row r="86" spans="1:16" ht="15.95" customHeight="1" x14ac:dyDescent="0.15">
      <c r="A86" s="318">
        <v>84</v>
      </c>
      <c r="B86" s="325">
        <f>IFERROR(VLOOKUP($A86,'様式C-1-1用'!$B$3:$AI$1004,3,0),"")</f>
        <v>0</v>
      </c>
      <c r="C86" s="325" t="str">
        <f>IFERROR(VLOOKUP($A86,'様式C-1-1用'!$B$3:$AI$1004,4,0),"")</f>
        <v/>
      </c>
      <c r="D86" s="325">
        <f>IFERROR(VLOOKUP($A86,'様式C-1-1用'!$B$3:$AI$1004,6,0),"")</f>
        <v>0</v>
      </c>
      <c r="E86" s="325">
        <f>IFERROR(VLOOKUP($A86,'様式C-1-1用'!$B$3:$AI$1004,7,0),"")</f>
        <v>0</v>
      </c>
      <c r="F86" s="325">
        <f>IFERROR(VLOOKUP($A86,'様式C-1-1用'!$B$3:$AI$1004,8,0),"")</f>
        <v>0</v>
      </c>
      <c r="G86" s="325">
        <f>IFERROR(VLOOKUP($A86,'様式C-1-1用'!$B$3:$AI$1004,10,0),"")</f>
        <v>0</v>
      </c>
      <c r="H86" s="325">
        <f>IFERROR(VLOOKUP($A86,'様式C-1-1用'!$B$3:$AI$1004,22,0),"")</f>
        <v>0</v>
      </c>
      <c r="I86" s="325">
        <f>IFERROR(VLOOKUP($A86,'様式C-1-1用'!$B$3:$AI$1004,23,0),"")</f>
        <v>0</v>
      </c>
      <c r="J86" s="325" t="str">
        <f>IFERROR(VLOOKUP($A86,'様式C-1-1用'!$B$3:$AI$1004,24,0),"")</f>
        <v/>
      </c>
      <c r="K86" s="325" t="str">
        <f>IFERROR(VLOOKUP($A86,'様式C-1-1用'!$B$3:$AI$1004,25,0),"")</f>
        <v/>
      </c>
      <c r="L86" s="325">
        <f>IFERROR(VLOOKUP($A86,'様式C-1-1用'!$B$3:$AI$1004,16,0),"")</f>
        <v>0</v>
      </c>
      <c r="M86" s="325" t="str">
        <f>IFERROR(VLOOKUP($A86,'様式C-1-1用'!$B$3:$AI$1004,34,0),"")</f>
        <v/>
      </c>
      <c r="N86" s="325" t="str">
        <f>IFERROR(VLOOKUP($A86,'様式C-1-1用'!$B$3:$AI$1004,30,0),"")</f>
        <v/>
      </c>
      <c r="O86" s="325" t="str">
        <f>IF(VLOOKUP($A86,'様式C-1-1用'!$B$3:$AI$1004,29,0)="－","なし",VLOOKUP($A86,'様式C-1-1用'!$B$3:$AI$1004,29,0))</f>
        <v/>
      </c>
      <c r="P86" s="326" t="str">
        <f>IFERROR(VLOOKUP($A86,'様式C-1-1用'!$B$3:$AI$1004,33,0),"")</f>
        <v/>
      </c>
    </row>
    <row r="87" spans="1:16" ht="15.95" customHeight="1" x14ac:dyDescent="0.15">
      <c r="A87" s="318">
        <v>85</v>
      </c>
      <c r="B87" s="325">
        <f>IFERROR(VLOOKUP($A87,'様式C-1-1用'!$B$3:$AI$1004,3,0),"")</f>
        <v>0</v>
      </c>
      <c r="C87" s="325" t="str">
        <f>IFERROR(VLOOKUP($A87,'様式C-1-1用'!$B$3:$AI$1004,4,0),"")</f>
        <v/>
      </c>
      <c r="D87" s="325">
        <f>IFERROR(VLOOKUP($A87,'様式C-1-1用'!$B$3:$AI$1004,6,0),"")</f>
        <v>0</v>
      </c>
      <c r="E87" s="325">
        <f>IFERROR(VLOOKUP($A87,'様式C-1-1用'!$B$3:$AI$1004,7,0),"")</f>
        <v>0</v>
      </c>
      <c r="F87" s="325">
        <f>IFERROR(VLOOKUP($A87,'様式C-1-1用'!$B$3:$AI$1004,8,0),"")</f>
        <v>0</v>
      </c>
      <c r="G87" s="325">
        <f>IFERROR(VLOOKUP($A87,'様式C-1-1用'!$B$3:$AI$1004,10,0),"")</f>
        <v>0</v>
      </c>
      <c r="H87" s="325">
        <f>IFERROR(VLOOKUP($A87,'様式C-1-1用'!$B$3:$AI$1004,22,0),"")</f>
        <v>0</v>
      </c>
      <c r="I87" s="325">
        <f>IFERROR(VLOOKUP($A87,'様式C-1-1用'!$B$3:$AI$1004,23,0),"")</f>
        <v>0</v>
      </c>
      <c r="J87" s="325" t="str">
        <f>IFERROR(VLOOKUP($A87,'様式C-1-1用'!$B$3:$AI$1004,24,0),"")</f>
        <v/>
      </c>
      <c r="K87" s="325" t="str">
        <f>IFERROR(VLOOKUP($A87,'様式C-1-1用'!$B$3:$AI$1004,25,0),"")</f>
        <v/>
      </c>
      <c r="L87" s="325">
        <f>IFERROR(VLOOKUP($A87,'様式C-1-1用'!$B$3:$AI$1004,16,0),"")</f>
        <v>0</v>
      </c>
      <c r="M87" s="325" t="str">
        <f>IFERROR(VLOOKUP($A87,'様式C-1-1用'!$B$3:$AI$1004,34,0),"")</f>
        <v/>
      </c>
      <c r="N87" s="325" t="str">
        <f>IFERROR(VLOOKUP($A87,'様式C-1-1用'!$B$3:$AI$1004,30,0),"")</f>
        <v/>
      </c>
      <c r="O87" s="325" t="str">
        <f>IF(VLOOKUP($A87,'様式C-1-1用'!$B$3:$AI$1004,29,0)="－","なし",VLOOKUP($A87,'様式C-1-1用'!$B$3:$AI$1004,29,0))</f>
        <v/>
      </c>
      <c r="P87" s="326" t="str">
        <f>IFERROR(VLOOKUP($A87,'様式C-1-1用'!$B$3:$AI$1004,33,0),"")</f>
        <v/>
      </c>
    </row>
    <row r="88" spans="1:16" ht="15.95" customHeight="1" x14ac:dyDescent="0.15">
      <c r="A88" s="318">
        <v>86</v>
      </c>
      <c r="B88" s="325">
        <f>IFERROR(VLOOKUP($A88,'様式C-1-1用'!$B$3:$AI$1004,3,0),"")</f>
        <v>0</v>
      </c>
      <c r="C88" s="325" t="str">
        <f>IFERROR(VLOOKUP($A88,'様式C-1-1用'!$B$3:$AI$1004,4,0),"")</f>
        <v/>
      </c>
      <c r="D88" s="325">
        <f>IFERROR(VLOOKUP($A88,'様式C-1-1用'!$B$3:$AI$1004,6,0),"")</f>
        <v>0</v>
      </c>
      <c r="E88" s="325">
        <f>IFERROR(VLOOKUP($A88,'様式C-1-1用'!$B$3:$AI$1004,7,0),"")</f>
        <v>0</v>
      </c>
      <c r="F88" s="325">
        <f>IFERROR(VLOOKUP($A88,'様式C-1-1用'!$B$3:$AI$1004,8,0),"")</f>
        <v>0</v>
      </c>
      <c r="G88" s="325">
        <f>IFERROR(VLOOKUP($A88,'様式C-1-1用'!$B$3:$AI$1004,10,0),"")</f>
        <v>0</v>
      </c>
      <c r="H88" s="325">
        <f>IFERROR(VLOOKUP($A88,'様式C-1-1用'!$B$3:$AI$1004,22,0),"")</f>
        <v>0</v>
      </c>
      <c r="I88" s="325">
        <f>IFERROR(VLOOKUP($A88,'様式C-1-1用'!$B$3:$AI$1004,23,0),"")</f>
        <v>0</v>
      </c>
      <c r="J88" s="325" t="str">
        <f>IFERROR(VLOOKUP($A88,'様式C-1-1用'!$B$3:$AI$1004,24,0),"")</f>
        <v/>
      </c>
      <c r="K88" s="325" t="str">
        <f>IFERROR(VLOOKUP($A88,'様式C-1-1用'!$B$3:$AI$1004,25,0),"")</f>
        <v/>
      </c>
      <c r="L88" s="325">
        <f>IFERROR(VLOOKUP($A88,'様式C-1-1用'!$B$3:$AI$1004,16,0),"")</f>
        <v>0</v>
      </c>
      <c r="M88" s="325" t="str">
        <f>IFERROR(VLOOKUP($A88,'様式C-1-1用'!$B$3:$AI$1004,34,0),"")</f>
        <v/>
      </c>
      <c r="N88" s="325" t="str">
        <f>IFERROR(VLOOKUP($A88,'様式C-1-1用'!$B$3:$AI$1004,30,0),"")</f>
        <v/>
      </c>
      <c r="O88" s="325" t="str">
        <f>IF(VLOOKUP($A88,'様式C-1-1用'!$B$3:$AI$1004,29,0)="－","なし",VLOOKUP($A88,'様式C-1-1用'!$B$3:$AI$1004,29,0))</f>
        <v/>
      </c>
      <c r="P88" s="326" t="str">
        <f>IFERROR(VLOOKUP($A88,'様式C-1-1用'!$B$3:$AI$1004,33,0),"")</f>
        <v/>
      </c>
    </row>
    <row r="89" spans="1:16" ht="15.95" customHeight="1" x14ac:dyDescent="0.15">
      <c r="A89" s="318">
        <v>87</v>
      </c>
      <c r="B89" s="325">
        <f>IFERROR(VLOOKUP($A89,'様式C-1-1用'!$B$3:$AI$1004,3,0),"")</f>
        <v>0</v>
      </c>
      <c r="C89" s="325" t="str">
        <f>IFERROR(VLOOKUP($A89,'様式C-1-1用'!$B$3:$AI$1004,4,0),"")</f>
        <v/>
      </c>
      <c r="D89" s="325">
        <f>IFERROR(VLOOKUP($A89,'様式C-1-1用'!$B$3:$AI$1004,6,0),"")</f>
        <v>0</v>
      </c>
      <c r="E89" s="325">
        <f>IFERROR(VLOOKUP($A89,'様式C-1-1用'!$B$3:$AI$1004,7,0),"")</f>
        <v>0</v>
      </c>
      <c r="F89" s="325">
        <f>IFERROR(VLOOKUP($A89,'様式C-1-1用'!$B$3:$AI$1004,8,0),"")</f>
        <v>0</v>
      </c>
      <c r="G89" s="325">
        <f>IFERROR(VLOOKUP($A89,'様式C-1-1用'!$B$3:$AI$1004,10,0),"")</f>
        <v>0</v>
      </c>
      <c r="H89" s="325">
        <f>IFERROR(VLOOKUP($A89,'様式C-1-1用'!$B$3:$AI$1004,22,0),"")</f>
        <v>0</v>
      </c>
      <c r="I89" s="325">
        <f>IFERROR(VLOOKUP($A89,'様式C-1-1用'!$B$3:$AI$1004,23,0),"")</f>
        <v>0</v>
      </c>
      <c r="J89" s="325" t="str">
        <f>IFERROR(VLOOKUP($A89,'様式C-1-1用'!$B$3:$AI$1004,24,0),"")</f>
        <v/>
      </c>
      <c r="K89" s="325" t="str">
        <f>IFERROR(VLOOKUP($A89,'様式C-1-1用'!$B$3:$AI$1004,25,0),"")</f>
        <v/>
      </c>
      <c r="L89" s="325">
        <f>IFERROR(VLOOKUP($A89,'様式C-1-1用'!$B$3:$AI$1004,16,0),"")</f>
        <v>0</v>
      </c>
      <c r="M89" s="325" t="str">
        <f>IFERROR(VLOOKUP($A89,'様式C-1-1用'!$B$3:$AI$1004,34,0),"")</f>
        <v/>
      </c>
      <c r="N89" s="325" t="str">
        <f>IFERROR(VLOOKUP($A89,'様式C-1-1用'!$B$3:$AI$1004,30,0),"")</f>
        <v/>
      </c>
      <c r="O89" s="325" t="str">
        <f>IF(VLOOKUP($A89,'様式C-1-1用'!$B$3:$AI$1004,29,0)="－","なし",VLOOKUP($A89,'様式C-1-1用'!$B$3:$AI$1004,29,0))</f>
        <v/>
      </c>
      <c r="P89" s="326" t="str">
        <f>IFERROR(VLOOKUP($A89,'様式C-1-1用'!$B$3:$AI$1004,33,0),"")</f>
        <v/>
      </c>
    </row>
    <row r="90" spans="1:16" ht="15.95" customHeight="1" x14ac:dyDescent="0.15">
      <c r="A90" s="318">
        <v>88</v>
      </c>
      <c r="B90" s="325">
        <f>IFERROR(VLOOKUP($A90,'様式C-1-1用'!$B$3:$AI$1004,3,0),"")</f>
        <v>0</v>
      </c>
      <c r="C90" s="325" t="str">
        <f>IFERROR(VLOOKUP($A90,'様式C-1-1用'!$B$3:$AI$1004,4,0),"")</f>
        <v/>
      </c>
      <c r="D90" s="325">
        <f>IFERROR(VLOOKUP($A90,'様式C-1-1用'!$B$3:$AI$1004,6,0),"")</f>
        <v>0</v>
      </c>
      <c r="E90" s="325">
        <f>IFERROR(VLOOKUP($A90,'様式C-1-1用'!$B$3:$AI$1004,7,0),"")</f>
        <v>0</v>
      </c>
      <c r="F90" s="325">
        <f>IFERROR(VLOOKUP($A90,'様式C-1-1用'!$B$3:$AI$1004,8,0),"")</f>
        <v>0</v>
      </c>
      <c r="G90" s="325">
        <f>IFERROR(VLOOKUP($A90,'様式C-1-1用'!$B$3:$AI$1004,10,0),"")</f>
        <v>0</v>
      </c>
      <c r="H90" s="325">
        <f>IFERROR(VLOOKUP($A90,'様式C-1-1用'!$B$3:$AI$1004,22,0),"")</f>
        <v>0</v>
      </c>
      <c r="I90" s="325">
        <f>IFERROR(VLOOKUP($A90,'様式C-1-1用'!$B$3:$AI$1004,23,0),"")</f>
        <v>0</v>
      </c>
      <c r="J90" s="325" t="str">
        <f>IFERROR(VLOOKUP($A90,'様式C-1-1用'!$B$3:$AI$1004,24,0),"")</f>
        <v/>
      </c>
      <c r="K90" s="325" t="str">
        <f>IFERROR(VLOOKUP($A90,'様式C-1-1用'!$B$3:$AI$1004,25,0),"")</f>
        <v/>
      </c>
      <c r="L90" s="325">
        <f>IFERROR(VLOOKUP($A90,'様式C-1-1用'!$B$3:$AI$1004,16,0),"")</f>
        <v>0</v>
      </c>
      <c r="M90" s="325" t="str">
        <f>IFERROR(VLOOKUP($A90,'様式C-1-1用'!$B$3:$AI$1004,34,0),"")</f>
        <v/>
      </c>
      <c r="N90" s="325" t="str">
        <f>IFERROR(VLOOKUP($A90,'様式C-1-1用'!$B$3:$AI$1004,30,0),"")</f>
        <v/>
      </c>
      <c r="O90" s="325" t="str">
        <f>IF(VLOOKUP($A90,'様式C-1-1用'!$B$3:$AI$1004,29,0)="－","なし",VLOOKUP($A90,'様式C-1-1用'!$B$3:$AI$1004,29,0))</f>
        <v/>
      </c>
      <c r="P90" s="326" t="str">
        <f>IFERROR(VLOOKUP($A90,'様式C-1-1用'!$B$3:$AI$1004,33,0),"")</f>
        <v/>
      </c>
    </row>
    <row r="91" spans="1:16" ht="15.95" customHeight="1" x14ac:dyDescent="0.15">
      <c r="A91" s="318">
        <v>89</v>
      </c>
      <c r="B91" s="325">
        <f>IFERROR(VLOOKUP($A91,'様式C-1-1用'!$B$3:$AI$1004,3,0),"")</f>
        <v>0</v>
      </c>
      <c r="C91" s="325" t="str">
        <f>IFERROR(VLOOKUP($A91,'様式C-1-1用'!$B$3:$AI$1004,4,0),"")</f>
        <v/>
      </c>
      <c r="D91" s="325">
        <f>IFERROR(VLOOKUP($A91,'様式C-1-1用'!$B$3:$AI$1004,6,0),"")</f>
        <v>0</v>
      </c>
      <c r="E91" s="325">
        <f>IFERROR(VLOOKUP($A91,'様式C-1-1用'!$B$3:$AI$1004,7,0),"")</f>
        <v>0</v>
      </c>
      <c r="F91" s="325">
        <f>IFERROR(VLOOKUP($A91,'様式C-1-1用'!$B$3:$AI$1004,8,0),"")</f>
        <v>0</v>
      </c>
      <c r="G91" s="325">
        <f>IFERROR(VLOOKUP($A91,'様式C-1-1用'!$B$3:$AI$1004,10,0),"")</f>
        <v>0</v>
      </c>
      <c r="H91" s="325">
        <f>IFERROR(VLOOKUP($A91,'様式C-1-1用'!$B$3:$AI$1004,22,0),"")</f>
        <v>0</v>
      </c>
      <c r="I91" s="325">
        <f>IFERROR(VLOOKUP($A91,'様式C-1-1用'!$B$3:$AI$1004,23,0),"")</f>
        <v>0</v>
      </c>
      <c r="J91" s="325" t="str">
        <f>IFERROR(VLOOKUP($A91,'様式C-1-1用'!$B$3:$AI$1004,24,0),"")</f>
        <v/>
      </c>
      <c r="K91" s="325" t="str">
        <f>IFERROR(VLOOKUP($A91,'様式C-1-1用'!$B$3:$AI$1004,25,0),"")</f>
        <v/>
      </c>
      <c r="L91" s="325">
        <f>IFERROR(VLOOKUP($A91,'様式C-1-1用'!$B$3:$AI$1004,16,0),"")</f>
        <v>0</v>
      </c>
      <c r="M91" s="325" t="str">
        <f>IFERROR(VLOOKUP($A91,'様式C-1-1用'!$B$3:$AI$1004,34,0),"")</f>
        <v/>
      </c>
      <c r="N91" s="325" t="str">
        <f>IFERROR(VLOOKUP($A91,'様式C-1-1用'!$B$3:$AI$1004,30,0),"")</f>
        <v/>
      </c>
      <c r="O91" s="325" t="str">
        <f>IF(VLOOKUP($A91,'様式C-1-1用'!$B$3:$AI$1004,29,0)="－","なし",VLOOKUP($A91,'様式C-1-1用'!$B$3:$AI$1004,29,0))</f>
        <v/>
      </c>
      <c r="P91" s="326" t="str">
        <f>IFERROR(VLOOKUP($A91,'様式C-1-1用'!$B$3:$AI$1004,33,0),"")</f>
        <v/>
      </c>
    </row>
    <row r="92" spans="1:16" ht="15.95" customHeight="1" x14ac:dyDescent="0.15">
      <c r="A92" s="318">
        <v>90</v>
      </c>
      <c r="B92" s="325">
        <f>IFERROR(VLOOKUP($A92,'様式C-1-1用'!$B$3:$AI$1004,3,0),"")</f>
        <v>0</v>
      </c>
      <c r="C92" s="325" t="str">
        <f>IFERROR(VLOOKUP($A92,'様式C-1-1用'!$B$3:$AI$1004,4,0),"")</f>
        <v/>
      </c>
      <c r="D92" s="325">
        <f>IFERROR(VLOOKUP($A92,'様式C-1-1用'!$B$3:$AI$1004,6,0),"")</f>
        <v>0</v>
      </c>
      <c r="E92" s="325">
        <f>IFERROR(VLOOKUP($A92,'様式C-1-1用'!$B$3:$AI$1004,7,0),"")</f>
        <v>0</v>
      </c>
      <c r="F92" s="325">
        <f>IFERROR(VLOOKUP($A92,'様式C-1-1用'!$B$3:$AI$1004,8,0),"")</f>
        <v>0</v>
      </c>
      <c r="G92" s="325">
        <f>IFERROR(VLOOKUP($A92,'様式C-1-1用'!$B$3:$AI$1004,10,0),"")</f>
        <v>0</v>
      </c>
      <c r="H92" s="325">
        <f>IFERROR(VLOOKUP($A92,'様式C-1-1用'!$B$3:$AI$1004,22,0),"")</f>
        <v>0</v>
      </c>
      <c r="I92" s="325">
        <f>IFERROR(VLOOKUP($A92,'様式C-1-1用'!$B$3:$AI$1004,23,0),"")</f>
        <v>0</v>
      </c>
      <c r="J92" s="325" t="str">
        <f>IFERROR(VLOOKUP($A92,'様式C-1-1用'!$B$3:$AI$1004,24,0),"")</f>
        <v/>
      </c>
      <c r="K92" s="325" t="str">
        <f>IFERROR(VLOOKUP($A92,'様式C-1-1用'!$B$3:$AI$1004,25,0),"")</f>
        <v/>
      </c>
      <c r="L92" s="325">
        <f>IFERROR(VLOOKUP($A92,'様式C-1-1用'!$B$3:$AI$1004,16,0),"")</f>
        <v>0</v>
      </c>
      <c r="M92" s="325" t="str">
        <f>IFERROR(VLOOKUP($A92,'様式C-1-1用'!$B$3:$AI$1004,34,0),"")</f>
        <v/>
      </c>
      <c r="N92" s="325" t="str">
        <f>IFERROR(VLOOKUP($A92,'様式C-1-1用'!$B$3:$AI$1004,30,0),"")</f>
        <v/>
      </c>
      <c r="O92" s="325" t="str">
        <f>IF(VLOOKUP($A92,'様式C-1-1用'!$B$3:$AI$1004,29,0)="－","なし",VLOOKUP($A92,'様式C-1-1用'!$B$3:$AI$1004,29,0))</f>
        <v/>
      </c>
      <c r="P92" s="326" t="str">
        <f>IFERROR(VLOOKUP($A92,'様式C-1-1用'!$B$3:$AI$1004,33,0),"")</f>
        <v/>
      </c>
    </row>
    <row r="93" spans="1:16" ht="15.95" customHeight="1" x14ac:dyDescent="0.15">
      <c r="A93" s="318">
        <v>91</v>
      </c>
      <c r="B93" s="325">
        <f>IFERROR(VLOOKUP($A93,'様式C-1-1用'!$B$3:$AI$1004,3,0),"")</f>
        <v>0</v>
      </c>
      <c r="C93" s="325" t="str">
        <f>IFERROR(VLOOKUP($A93,'様式C-1-1用'!$B$3:$AI$1004,4,0),"")</f>
        <v/>
      </c>
      <c r="D93" s="325">
        <f>IFERROR(VLOOKUP($A93,'様式C-1-1用'!$B$3:$AI$1004,6,0),"")</f>
        <v>0</v>
      </c>
      <c r="E93" s="325">
        <f>IFERROR(VLOOKUP($A93,'様式C-1-1用'!$B$3:$AI$1004,7,0),"")</f>
        <v>0</v>
      </c>
      <c r="F93" s="325">
        <f>IFERROR(VLOOKUP($A93,'様式C-1-1用'!$B$3:$AI$1004,8,0),"")</f>
        <v>0</v>
      </c>
      <c r="G93" s="325">
        <f>IFERROR(VLOOKUP($A93,'様式C-1-1用'!$B$3:$AI$1004,10,0),"")</f>
        <v>0</v>
      </c>
      <c r="H93" s="325">
        <f>IFERROR(VLOOKUP($A93,'様式C-1-1用'!$B$3:$AI$1004,22,0),"")</f>
        <v>0</v>
      </c>
      <c r="I93" s="325">
        <f>IFERROR(VLOOKUP($A93,'様式C-1-1用'!$B$3:$AI$1004,23,0),"")</f>
        <v>0</v>
      </c>
      <c r="J93" s="325" t="str">
        <f>IFERROR(VLOOKUP($A93,'様式C-1-1用'!$B$3:$AI$1004,24,0),"")</f>
        <v/>
      </c>
      <c r="K93" s="325" t="str">
        <f>IFERROR(VLOOKUP($A93,'様式C-1-1用'!$B$3:$AI$1004,25,0),"")</f>
        <v/>
      </c>
      <c r="L93" s="325">
        <f>IFERROR(VLOOKUP($A93,'様式C-1-1用'!$B$3:$AI$1004,16,0),"")</f>
        <v>0</v>
      </c>
      <c r="M93" s="325" t="str">
        <f>IFERROR(VLOOKUP($A93,'様式C-1-1用'!$B$3:$AI$1004,34,0),"")</f>
        <v/>
      </c>
      <c r="N93" s="325" t="str">
        <f>IFERROR(VLOOKUP($A93,'様式C-1-1用'!$B$3:$AI$1004,30,0),"")</f>
        <v/>
      </c>
      <c r="O93" s="325" t="str">
        <f>IF(VLOOKUP($A93,'様式C-1-1用'!$B$3:$AI$1004,29,0)="－","なし",VLOOKUP($A93,'様式C-1-1用'!$B$3:$AI$1004,29,0))</f>
        <v/>
      </c>
      <c r="P93" s="326" t="str">
        <f>IFERROR(VLOOKUP($A93,'様式C-1-1用'!$B$3:$AI$1004,33,0),"")</f>
        <v/>
      </c>
    </row>
    <row r="94" spans="1:16" ht="15.95" customHeight="1" x14ac:dyDescent="0.15">
      <c r="A94" s="318">
        <v>92</v>
      </c>
      <c r="B94" s="325">
        <f>IFERROR(VLOOKUP($A94,'様式C-1-1用'!$B$3:$AI$1004,3,0),"")</f>
        <v>0</v>
      </c>
      <c r="C94" s="325" t="str">
        <f>IFERROR(VLOOKUP($A94,'様式C-1-1用'!$B$3:$AI$1004,4,0),"")</f>
        <v/>
      </c>
      <c r="D94" s="325">
        <f>IFERROR(VLOOKUP($A94,'様式C-1-1用'!$B$3:$AI$1004,6,0),"")</f>
        <v>0</v>
      </c>
      <c r="E94" s="325">
        <f>IFERROR(VLOOKUP($A94,'様式C-1-1用'!$B$3:$AI$1004,7,0),"")</f>
        <v>0</v>
      </c>
      <c r="F94" s="325">
        <f>IFERROR(VLOOKUP($A94,'様式C-1-1用'!$B$3:$AI$1004,8,0),"")</f>
        <v>0</v>
      </c>
      <c r="G94" s="325">
        <f>IFERROR(VLOOKUP($A94,'様式C-1-1用'!$B$3:$AI$1004,10,0),"")</f>
        <v>0</v>
      </c>
      <c r="H94" s="325">
        <f>IFERROR(VLOOKUP($A94,'様式C-1-1用'!$B$3:$AI$1004,22,0),"")</f>
        <v>0</v>
      </c>
      <c r="I94" s="325">
        <f>IFERROR(VLOOKUP($A94,'様式C-1-1用'!$B$3:$AI$1004,23,0),"")</f>
        <v>0</v>
      </c>
      <c r="J94" s="325" t="str">
        <f>IFERROR(VLOOKUP($A94,'様式C-1-1用'!$B$3:$AI$1004,24,0),"")</f>
        <v/>
      </c>
      <c r="K94" s="325" t="str">
        <f>IFERROR(VLOOKUP($A94,'様式C-1-1用'!$B$3:$AI$1004,25,0),"")</f>
        <v/>
      </c>
      <c r="L94" s="325">
        <f>IFERROR(VLOOKUP($A94,'様式C-1-1用'!$B$3:$AI$1004,16,0),"")</f>
        <v>0</v>
      </c>
      <c r="M94" s="325" t="str">
        <f>IFERROR(VLOOKUP($A94,'様式C-1-1用'!$B$3:$AI$1004,34,0),"")</f>
        <v/>
      </c>
      <c r="N94" s="325" t="str">
        <f>IFERROR(VLOOKUP($A94,'様式C-1-1用'!$B$3:$AI$1004,30,0),"")</f>
        <v/>
      </c>
      <c r="O94" s="325" t="str">
        <f>IF(VLOOKUP($A94,'様式C-1-1用'!$B$3:$AI$1004,29,0)="－","なし",VLOOKUP($A94,'様式C-1-1用'!$B$3:$AI$1004,29,0))</f>
        <v/>
      </c>
      <c r="P94" s="326" t="str">
        <f>IFERROR(VLOOKUP($A94,'様式C-1-1用'!$B$3:$AI$1004,33,0),"")</f>
        <v/>
      </c>
    </row>
    <row r="95" spans="1:16" ht="15.95" customHeight="1" x14ac:dyDescent="0.15">
      <c r="A95" s="318">
        <v>93</v>
      </c>
      <c r="B95" s="325">
        <f>IFERROR(VLOOKUP($A95,'様式C-1-1用'!$B$3:$AI$1004,3,0),"")</f>
        <v>0</v>
      </c>
      <c r="C95" s="325" t="str">
        <f>IFERROR(VLOOKUP($A95,'様式C-1-1用'!$B$3:$AI$1004,4,0),"")</f>
        <v/>
      </c>
      <c r="D95" s="325">
        <f>IFERROR(VLOOKUP($A95,'様式C-1-1用'!$B$3:$AI$1004,6,0),"")</f>
        <v>0</v>
      </c>
      <c r="E95" s="325">
        <f>IFERROR(VLOOKUP($A95,'様式C-1-1用'!$B$3:$AI$1004,7,0),"")</f>
        <v>0</v>
      </c>
      <c r="F95" s="325">
        <f>IFERROR(VLOOKUP($A95,'様式C-1-1用'!$B$3:$AI$1004,8,0),"")</f>
        <v>0</v>
      </c>
      <c r="G95" s="325">
        <f>IFERROR(VLOOKUP($A95,'様式C-1-1用'!$B$3:$AI$1004,10,0),"")</f>
        <v>0</v>
      </c>
      <c r="H95" s="325">
        <f>IFERROR(VLOOKUP($A95,'様式C-1-1用'!$B$3:$AI$1004,22,0),"")</f>
        <v>0</v>
      </c>
      <c r="I95" s="325">
        <f>IFERROR(VLOOKUP($A95,'様式C-1-1用'!$B$3:$AI$1004,23,0),"")</f>
        <v>0</v>
      </c>
      <c r="J95" s="325" t="str">
        <f>IFERROR(VLOOKUP($A95,'様式C-1-1用'!$B$3:$AI$1004,24,0),"")</f>
        <v/>
      </c>
      <c r="K95" s="325" t="str">
        <f>IFERROR(VLOOKUP($A95,'様式C-1-1用'!$B$3:$AI$1004,25,0),"")</f>
        <v/>
      </c>
      <c r="L95" s="325">
        <f>IFERROR(VLOOKUP($A95,'様式C-1-1用'!$B$3:$AI$1004,16,0),"")</f>
        <v>0</v>
      </c>
      <c r="M95" s="325" t="str">
        <f>IFERROR(VLOOKUP($A95,'様式C-1-1用'!$B$3:$AI$1004,34,0),"")</f>
        <v/>
      </c>
      <c r="N95" s="325" t="str">
        <f>IFERROR(VLOOKUP($A95,'様式C-1-1用'!$B$3:$AI$1004,30,0),"")</f>
        <v/>
      </c>
      <c r="O95" s="325" t="str">
        <f>IF(VLOOKUP($A95,'様式C-1-1用'!$B$3:$AI$1004,29,0)="－","なし",VLOOKUP($A95,'様式C-1-1用'!$B$3:$AI$1004,29,0))</f>
        <v/>
      </c>
      <c r="P95" s="326" t="str">
        <f>IFERROR(VLOOKUP($A95,'様式C-1-1用'!$B$3:$AI$1004,33,0),"")</f>
        <v/>
      </c>
    </row>
    <row r="96" spans="1:16" ht="15.95" customHeight="1" x14ac:dyDescent="0.15">
      <c r="A96" s="318">
        <v>94</v>
      </c>
      <c r="B96" s="325">
        <f>IFERROR(VLOOKUP($A96,'様式C-1-1用'!$B$3:$AI$1004,3,0),"")</f>
        <v>0</v>
      </c>
      <c r="C96" s="325" t="str">
        <f>IFERROR(VLOOKUP($A96,'様式C-1-1用'!$B$3:$AI$1004,4,0),"")</f>
        <v/>
      </c>
      <c r="D96" s="325">
        <f>IFERROR(VLOOKUP($A96,'様式C-1-1用'!$B$3:$AI$1004,6,0),"")</f>
        <v>0</v>
      </c>
      <c r="E96" s="325">
        <f>IFERROR(VLOOKUP($A96,'様式C-1-1用'!$B$3:$AI$1004,7,0),"")</f>
        <v>0</v>
      </c>
      <c r="F96" s="325">
        <f>IFERROR(VLOOKUP($A96,'様式C-1-1用'!$B$3:$AI$1004,8,0),"")</f>
        <v>0</v>
      </c>
      <c r="G96" s="325">
        <f>IFERROR(VLOOKUP($A96,'様式C-1-1用'!$B$3:$AI$1004,10,0),"")</f>
        <v>0</v>
      </c>
      <c r="H96" s="325">
        <f>IFERROR(VLOOKUP($A96,'様式C-1-1用'!$B$3:$AI$1004,22,0),"")</f>
        <v>0</v>
      </c>
      <c r="I96" s="325">
        <f>IFERROR(VLOOKUP($A96,'様式C-1-1用'!$B$3:$AI$1004,23,0),"")</f>
        <v>0</v>
      </c>
      <c r="J96" s="325" t="str">
        <f>IFERROR(VLOOKUP($A96,'様式C-1-1用'!$B$3:$AI$1004,24,0),"")</f>
        <v/>
      </c>
      <c r="K96" s="325" t="str">
        <f>IFERROR(VLOOKUP($A96,'様式C-1-1用'!$B$3:$AI$1004,25,0),"")</f>
        <v/>
      </c>
      <c r="L96" s="325">
        <f>IFERROR(VLOOKUP($A96,'様式C-1-1用'!$B$3:$AI$1004,16,0),"")</f>
        <v>0</v>
      </c>
      <c r="M96" s="325" t="str">
        <f>IFERROR(VLOOKUP($A96,'様式C-1-1用'!$B$3:$AI$1004,34,0),"")</f>
        <v/>
      </c>
      <c r="N96" s="325" t="str">
        <f>IFERROR(VLOOKUP($A96,'様式C-1-1用'!$B$3:$AI$1004,30,0),"")</f>
        <v/>
      </c>
      <c r="O96" s="325" t="str">
        <f>IF(VLOOKUP($A96,'様式C-1-1用'!$B$3:$AI$1004,29,0)="－","なし",VLOOKUP($A96,'様式C-1-1用'!$B$3:$AI$1004,29,0))</f>
        <v/>
      </c>
      <c r="P96" s="326" t="str">
        <f>IFERROR(VLOOKUP($A96,'様式C-1-1用'!$B$3:$AI$1004,33,0),"")</f>
        <v/>
      </c>
    </row>
    <row r="97" spans="1:16" ht="15.95" customHeight="1" x14ac:dyDescent="0.15">
      <c r="A97" s="318">
        <v>95</v>
      </c>
      <c r="B97" s="325">
        <f>IFERROR(VLOOKUP($A97,'様式C-1-1用'!$B$3:$AI$1004,3,0),"")</f>
        <v>0</v>
      </c>
      <c r="C97" s="325" t="str">
        <f>IFERROR(VLOOKUP($A97,'様式C-1-1用'!$B$3:$AI$1004,4,0),"")</f>
        <v/>
      </c>
      <c r="D97" s="325">
        <f>IFERROR(VLOOKUP($A97,'様式C-1-1用'!$B$3:$AI$1004,6,0),"")</f>
        <v>0</v>
      </c>
      <c r="E97" s="325">
        <f>IFERROR(VLOOKUP($A97,'様式C-1-1用'!$B$3:$AI$1004,7,0),"")</f>
        <v>0</v>
      </c>
      <c r="F97" s="325">
        <f>IFERROR(VLOOKUP($A97,'様式C-1-1用'!$B$3:$AI$1004,8,0),"")</f>
        <v>0</v>
      </c>
      <c r="G97" s="325">
        <f>IFERROR(VLOOKUP($A97,'様式C-1-1用'!$B$3:$AI$1004,10,0),"")</f>
        <v>0</v>
      </c>
      <c r="H97" s="325">
        <f>IFERROR(VLOOKUP($A97,'様式C-1-1用'!$B$3:$AI$1004,22,0),"")</f>
        <v>0</v>
      </c>
      <c r="I97" s="325">
        <f>IFERROR(VLOOKUP($A97,'様式C-1-1用'!$B$3:$AI$1004,23,0),"")</f>
        <v>0</v>
      </c>
      <c r="J97" s="325" t="str">
        <f>IFERROR(VLOOKUP($A97,'様式C-1-1用'!$B$3:$AI$1004,24,0),"")</f>
        <v/>
      </c>
      <c r="K97" s="325" t="str">
        <f>IFERROR(VLOOKUP($A97,'様式C-1-1用'!$B$3:$AI$1004,25,0),"")</f>
        <v/>
      </c>
      <c r="L97" s="325">
        <f>IFERROR(VLOOKUP($A97,'様式C-1-1用'!$B$3:$AI$1004,16,0),"")</f>
        <v>0</v>
      </c>
      <c r="M97" s="325" t="str">
        <f>IFERROR(VLOOKUP($A97,'様式C-1-1用'!$B$3:$AI$1004,34,0),"")</f>
        <v/>
      </c>
      <c r="N97" s="325" t="str">
        <f>IFERROR(VLOOKUP($A97,'様式C-1-1用'!$B$3:$AI$1004,30,0),"")</f>
        <v/>
      </c>
      <c r="O97" s="325" t="str">
        <f>IF(VLOOKUP($A97,'様式C-1-1用'!$B$3:$AI$1004,29,0)="－","なし",VLOOKUP($A97,'様式C-1-1用'!$B$3:$AI$1004,29,0))</f>
        <v/>
      </c>
      <c r="P97" s="326" t="str">
        <f>IFERROR(VLOOKUP($A97,'様式C-1-1用'!$B$3:$AI$1004,33,0),"")</f>
        <v/>
      </c>
    </row>
    <row r="98" spans="1:16" ht="15.95" customHeight="1" x14ac:dyDescent="0.15">
      <c r="A98" s="318">
        <v>96</v>
      </c>
      <c r="B98" s="325">
        <f>IFERROR(VLOOKUP($A98,'様式C-1-1用'!$B$3:$AI$1004,3,0),"")</f>
        <v>0</v>
      </c>
      <c r="C98" s="325" t="str">
        <f>IFERROR(VLOOKUP($A98,'様式C-1-1用'!$B$3:$AI$1004,4,0),"")</f>
        <v/>
      </c>
      <c r="D98" s="325">
        <f>IFERROR(VLOOKUP($A98,'様式C-1-1用'!$B$3:$AI$1004,6,0),"")</f>
        <v>0</v>
      </c>
      <c r="E98" s="325">
        <f>IFERROR(VLOOKUP($A98,'様式C-1-1用'!$B$3:$AI$1004,7,0),"")</f>
        <v>0</v>
      </c>
      <c r="F98" s="325">
        <f>IFERROR(VLOOKUP($A98,'様式C-1-1用'!$B$3:$AI$1004,8,0),"")</f>
        <v>0</v>
      </c>
      <c r="G98" s="325">
        <f>IFERROR(VLOOKUP($A98,'様式C-1-1用'!$B$3:$AI$1004,10,0),"")</f>
        <v>0</v>
      </c>
      <c r="H98" s="325">
        <f>IFERROR(VLOOKUP($A98,'様式C-1-1用'!$B$3:$AI$1004,22,0),"")</f>
        <v>0</v>
      </c>
      <c r="I98" s="325">
        <f>IFERROR(VLOOKUP($A98,'様式C-1-1用'!$B$3:$AI$1004,23,0),"")</f>
        <v>0</v>
      </c>
      <c r="J98" s="325" t="str">
        <f>IFERROR(VLOOKUP($A98,'様式C-1-1用'!$B$3:$AI$1004,24,0),"")</f>
        <v/>
      </c>
      <c r="K98" s="325" t="str">
        <f>IFERROR(VLOOKUP($A98,'様式C-1-1用'!$B$3:$AI$1004,25,0),"")</f>
        <v/>
      </c>
      <c r="L98" s="325">
        <f>IFERROR(VLOOKUP($A98,'様式C-1-1用'!$B$3:$AI$1004,16,0),"")</f>
        <v>0</v>
      </c>
      <c r="M98" s="325" t="str">
        <f>IFERROR(VLOOKUP($A98,'様式C-1-1用'!$B$3:$AI$1004,34,0),"")</f>
        <v/>
      </c>
      <c r="N98" s="325" t="str">
        <f>IFERROR(VLOOKUP($A98,'様式C-1-1用'!$B$3:$AI$1004,30,0),"")</f>
        <v/>
      </c>
      <c r="O98" s="325" t="str">
        <f>IF(VLOOKUP($A98,'様式C-1-1用'!$B$3:$AI$1004,29,0)="－","なし",VLOOKUP($A98,'様式C-1-1用'!$B$3:$AI$1004,29,0))</f>
        <v/>
      </c>
      <c r="P98" s="326" t="str">
        <f>IFERROR(VLOOKUP($A98,'様式C-1-1用'!$B$3:$AI$1004,33,0),"")</f>
        <v/>
      </c>
    </row>
    <row r="99" spans="1:16" ht="15.95" customHeight="1" x14ac:dyDescent="0.15">
      <c r="A99" s="318">
        <v>97</v>
      </c>
      <c r="B99" s="325">
        <f>IFERROR(VLOOKUP($A99,'様式C-1-1用'!$B$3:$AI$1004,3,0),"")</f>
        <v>0</v>
      </c>
      <c r="C99" s="325" t="str">
        <f>IFERROR(VLOOKUP($A99,'様式C-1-1用'!$B$3:$AI$1004,4,0),"")</f>
        <v/>
      </c>
      <c r="D99" s="325">
        <f>IFERROR(VLOOKUP($A99,'様式C-1-1用'!$B$3:$AI$1004,6,0),"")</f>
        <v>0</v>
      </c>
      <c r="E99" s="325">
        <f>IFERROR(VLOOKUP($A99,'様式C-1-1用'!$B$3:$AI$1004,7,0),"")</f>
        <v>0</v>
      </c>
      <c r="F99" s="325">
        <f>IFERROR(VLOOKUP($A99,'様式C-1-1用'!$B$3:$AI$1004,8,0),"")</f>
        <v>0</v>
      </c>
      <c r="G99" s="325">
        <f>IFERROR(VLOOKUP($A99,'様式C-1-1用'!$B$3:$AI$1004,10,0),"")</f>
        <v>0</v>
      </c>
      <c r="H99" s="325">
        <f>IFERROR(VLOOKUP($A99,'様式C-1-1用'!$B$3:$AI$1004,22,0),"")</f>
        <v>0</v>
      </c>
      <c r="I99" s="325">
        <f>IFERROR(VLOOKUP($A99,'様式C-1-1用'!$B$3:$AI$1004,23,0),"")</f>
        <v>0</v>
      </c>
      <c r="J99" s="325" t="str">
        <f>IFERROR(VLOOKUP($A99,'様式C-1-1用'!$B$3:$AI$1004,24,0),"")</f>
        <v/>
      </c>
      <c r="K99" s="325" t="str">
        <f>IFERROR(VLOOKUP($A99,'様式C-1-1用'!$B$3:$AI$1004,25,0),"")</f>
        <v/>
      </c>
      <c r="L99" s="325">
        <f>IFERROR(VLOOKUP($A99,'様式C-1-1用'!$B$3:$AI$1004,16,0),"")</f>
        <v>0</v>
      </c>
      <c r="M99" s="325" t="str">
        <f>IFERROR(VLOOKUP($A99,'様式C-1-1用'!$B$3:$AI$1004,34,0),"")</f>
        <v/>
      </c>
      <c r="N99" s="325" t="str">
        <f>IFERROR(VLOOKUP($A99,'様式C-1-1用'!$B$3:$AI$1004,30,0),"")</f>
        <v/>
      </c>
      <c r="O99" s="325" t="str">
        <f>IF(VLOOKUP($A99,'様式C-1-1用'!$B$3:$AI$1004,29,0)="－","なし",VLOOKUP($A99,'様式C-1-1用'!$B$3:$AI$1004,29,0))</f>
        <v/>
      </c>
      <c r="P99" s="326" t="str">
        <f>IFERROR(VLOOKUP($A99,'様式C-1-1用'!$B$3:$AI$1004,33,0),"")</f>
        <v/>
      </c>
    </row>
    <row r="100" spans="1:16" ht="15.95" customHeight="1" x14ac:dyDescent="0.15">
      <c r="A100" s="318">
        <v>98</v>
      </c>
      <c r="B100" s="325">
        <f>IFERROR(VLOOKUP($A100,'様式C-1-1用'!$B$3:$AI$1004,3,0),"")</f>
        <v>0</v>
      </c>
      <c r="C100" s="325" t="str">
        <f>IFERROR(VLOOKUP($A100,'様式C-1-1用'!$B$3:$AI$1004,4,0),"")</f>
        <v/>
      </c>
      <c r="D100" s="325">
        <f>IFERROR(VLOOKUP($A100,'様式C-1-1用'!$B$3:$AI$1004,6,0),"")</f>
        <v>0</v>
      </c>
      <c r="E100" s="325">
        <f>IFERROR(VLOOKUP($A100,'様式C-1-1用'!$B$3:$AI$1004,7,0),"")</f>
        <v>0</v>
      </c>
      <c r="F100" s="325">
        <f>IFERROR(VLOOKUP($A100,'様式C-1-1用'!$B$3:$AI$1004,8,0),"")</f>
        <v>0</v>
      </c>
      <c r="G100" s="325">
        <f>IFERROR(VLOOKUP($A100,'様式C-1-1用'!$B$3:$AI$1004,10,0),"")</f>
        <v>0</v>
      </c>
      <c r="H100" s="325">
        <f>IFERROR(VLOOKUP($A100,'様式C-1-1用'!$B$3:$AI$1004,22,0),"")</f>
        <v>0</v>
      </c>
      <c r="I100" s="325">
        <f>IFERROR(VLOOKUP($A100,'様式C-1-1用'!$B$3:$AI$1004,23,0),"")</f>
        <v>0</v>
      </c>
      <c r="J100" s="325" t="str">
        <f>IFERROR(VLOOKUP($A100,'様式C-1-1用'!$B$3:$AI$1004,24,0),"")</f>
        <v/>
      </c>
      <c r="K100" s="325" t="str">
        <f>IFERROR(VLOOKUP($A100,'様式C-1-1用'!$B$3:$AI$1004,25,0),"")</f>
        <v/>
      </c>
      <c r="L100" s="325">
        <f>IFERROR(VLOOKUP($A100,'様式C-1-1用'!$B$3:$AI$1004,16,0),"")</f>
        <v>0</v>
      </c>
      <c r="M100" s="325" t="str">
        <f>IFERROR(VLOOKUP($A100,'様式C-1-1用'!$B$3:$AI$1004,34,0),"")</f>
        <v/>
      </c>
      <c r="N100" s="325" t="str">
        <f>IFERROR(VLOOKUP($A100,'様式C-1-1用'!$B$3:$AI$1004,30,0),"")</f>
        <v/>
      </c>
      <c r="O100" s="325" t="str">
        <f>IF(VLOOKUP($A100,'様式C-1-1用'!$B$3:$AI$1004,29,0)="－","なし",VLOOKUP($A100,'様式C-1-1用'!$B$3:$AI$1004,29,0))</f>
        <v/>
      </c>
      <c r="P100" s="326" t="str">
        <f>IFERROR(VLOOKUP($A100,'様式C-1-1用'!$B$3:$AI$1004,33,0),"")</f>
        <v/>
      </c>
    </row>
    <row r="101" spans="1:16" ht="15.95" customHeight="1" x14ac:dyDescent="0.15">
      <c r="A101" s="318">
        <v>99</v>
      </c>
      <c r="B101" s="325">
        <f>IFERROR(VLOOKUP($A101,'様式C-1-1用'!$B$3:$AI$1004,3,0),"")</f>
        <v>0</v>
      </c>
      <c r="C101" s="325" t="str">
        <f>IFERROR(VLOOKUP($A101,'様式C-1-1用'!$B$3:$AI$1004,4,0),"")</f>
        <v/>
      </c>
      <c r="D101" s="325">
        <f>IFERROR(VLOOKUP($A101,'様式C-1-1用'!$B$3:$AI$1004,6,0),"")</f>
        <v>0</v>
      </c>
      <c r="E101" s="325">
        <f>IFERROR(VLOOKUP($A101,'様式C-1-1用'!$B$3:$AI$1004,7,0),"")</f>
        <v>0</v>
      </c>
      <c r="F101" s="325">
        <f>IFERROR(VLOOKUP($A101,'様式C-1-1用'!$B$3:$AI$1004,8,0),"")</f>
        <v>0</v>
      </c>
      <c r="G101" s="325">
        <f>IFERROR(VLOOKUP($A101,'様式C-1-1用'!$B$3:$AI$1004,10,0),"")</f>
        <v>0</v>
      </c>
      <c r="H101" s="325">
        <f>IFERROR(VLOOKUP($A101,'様式C-1-1用'!$B$3:$AI$1004,22,0),"")</f>
        <v>0</v>
      </c>
      <c r="I101" s="325">
        <f>IFERROR(VLOOKUP($A101,'様式C-1-1用'!$B$3:$AI$1004,23,0),"")</f>
        <v>0</v>
      </c>
      <c r="J101" s="325" t="str">
        <f>IFERROR(VLOOKUP($A101,'様式C-1-1用'!$B$3:$AI$1004,24,0),"")</f>
        <v/>
      </c>
      <c r="K101" s="325" t="str">
        <f>IFERROR(VLOOKUP($A101,'様式C-1-1用'!$B$3:$AI$1004,25,0),"")</f>
        <v/>
      </c>
      <c r="L101" s="325">
        <f>IFERROR(VLOOKUP($A101,'様式C-1-1用'!$B$3:$AI$1004,16,0),"")</f>
        <v>0</v>
      </c>
      <c r="M101" s="325" t="str">
        <f>IFERROR(VLOOKUP($A101,'様式C-1-1用'!$B$3:$AI$1004,34,0),"")</f>
        <v/>
      </c>
      <c r="N101" s="325" t="str">
        <f>IFERROR(VLOOKUP($A101,'様式C-1-1用'!$B$3:$AI$1004,30,0),"")</f>
        <v/>
      </c>
      <c r="O101" s="325" t="str">
        <f>IF(VLOOKUP($A101,'様式C-1-1用'!$B$3:$AI$1004,29,0)="－","なし",VLOOKUP($A101,'様式C-1-1用'!$B$3:$AI$1004,29,0))</f>
        <v/>
      </c>
      <c r="P101" s="326" t="str">
        <f>IFERROR(VLOOKUP($A101,'様式C-1-1用'!$B$3:$AI$1004,33,0),"")</f>
        <v/>
      </c>
    </row>
    <row r="102" spans="1:16" ht="15.95" customHeight="1" x14ac:dyDescent="0.15">
      <c r="A102" s="318">
        <v>100</v>
      </c>
      <c r="B102" s="325">
        <f>IFERROR(VLOOKUP($A102,'様式C-1-1用'!$B$3:$AI$1004,3,0),"")</f>
        <v>0</v>
      </c>
      <c r="C102" s="325" t="str">
        <f>IFERROR(VLOOKUP($A102,'様式C-1-1用'!$B$3:$AI$1004,4,0),"")</f>
        <v/>
      </c>
      <c r="D102" s="325">
        <f>IFERROR(VLOOKUP($A102,'様式C-1-1用'!$B$3:$AI$1004,6,0),"")</f>
        <v>0</v>
      </c>
      <c r="E102" s="325">
        <f>IFERROR(VLOOKUP($A102,'様式C-1-1用'!$B$3:$AI$1004,7,0),"")</f>
        <v>0</v>
      </c>
      <c r="F102" s="325">
        <f>IFERROR(VLOOKUP($A102,'様式C-1-1用'!$B$3:$AI$1004,8,0),"")</f>
        <v>0</v>
      </c>
      <c r="G102" s="325">
        <f>IFERROR(VLOOKUP($A102,'様式C-1-1用'!$B$3:$AI$1004,10,0),"")</f>
        <v>0</v>
      </c>
      <c r="H102" s="325">
        <f>IFERROR(VLOOKUP($A102,'様式C-1-1用'!$B$3:$AI$1004,22,0),"")</f>
        <v>0</v>
      </c>
      <c r="I102" s="325">
        <f>IFERROR(VLOOKUP($A102,'様式C-1-1用'!$B$3:$AI$1004,23,0),"")</f>
        <v>0</v>
      </c>
      <c r="J102" s="325" t="str">
        <f>IFERROR(VLOOKUP($A102,'様式C-1-1用'!$B$3:$AI$1004,24,0),"")</f>
        <v/>
      </c>
      <c r="K102" s="325" t="str">
        <f>IFERROR(VLOOKUP($A102,'様式C-1-1用'!$B$3:$AI$1004,25,0),"")</f>
        <v/>
      </c>
      <c r="L102" s="325">
        <f>IFERROR(VLOOKUP($A102,'様式C-1-1用'!$B$3:$AI$1004,16,0),"")</f>
        <v>0</v>
      </c>
      <c r="M102" s="325" t="str">
        <f>IFERROR(VLOOKUP($A102,'様式C-1-1用'!$B$3:$AI$1004,34,0),"")</f>
        <v/>
      </c>
      <c r="N102" s="325" t="str">
        <f>IFERROR(VLOOKUP($A102,'様式C-1-1用'!$B$3:$AI$1004,30,0),"")</f>
        <v/>
      </c>
      <c r="O102" s="325" t="str">
        <f>IF(VLOOKUP($A102,'様式C-1-1用'!$B$3:$AI$1004,29,0)="－","なし",VLOOKUP($A102,'様式C-1-1用'!$B$3:$AI$1004,29,0))</f>
        <v/>
      </c>
      <c r="P102" s="326" t="str">
        <f>IFERROR(VLOOKUP($A102,'様式C-1-1用'!$B$3:$AI$1004,33,0),"")</f>
        <v/>
      </c>
    </row>
    <row r="103" spans="1:16" ht="15.95" customHeight="1" x14ac:dyDescent="0.15">
      <c r="A103" s="318">
        <v>101</v>
      </c>
      <c r="B103" s="325">
        <f>IFERROR(VLOOKUP($A103,'様式C-1-1用'!$B$3:$AI$1004,3,0),"")</f>
        <v>0</v>
      </c>
      <c r="C103" s="325" t="str">
        <f>IFERROR(VLOOKUP($A103,'様式C-1-1用'!$B$3:$AI$1004,4,0),"")</f>
        <v/>
      </c>
      <c r="D103" s="325">
        <f>IFERROR(VLOOKUP($A103,'様式C-1-1用'!$B$3:$AI$1004,6,0),"")</f>
        <v>0</v>
      </c>
      <c r="E103" s="325">
        <f>IFERROR(VLOOKUP($A103,'様式C-1-1用'!$B$3:$AI$1004,7,0),"")</f>
        <v>0</v>
      </c>
      <c r="F103" s="325">
        <f>IFERROR(VLOOKUP($A103,'様式C-1-1用'!$B$3:$AI$1004,8,0),"")</f>
        <v>0</v>
      </c>
      <c r="G103" s="325">
        <f>IFERROR(VLOOKUP($A103,'様式C-1-1用'!$B$3:$AI$1004,10,0),"")</f>
        <v>0</v>
      </c>
      <c r="H103" s="325">
        <f>IFERROR(VLOOKUP($A103,'様式C-1-1用'!$B$3:$AI$1004,22,0),"")</f>
        <v>0</v>
      </c>
      <c r="I103" s="325">
        <f>IFERROR(VLOOKUP($A103,'様式C-1-1用'!$B$3:$AI$1004,23,0),"")</f>
        <v>0</v>
      </c>
      <c r="J103" s="325" t="str">
        <f>IFERROR(VLOOKUP($A103,'様式C-1-1用'!$B$3:$AI$1004,24,0),"")</f>
        <v/>
      </c>
      <c r="K103" s="325" t="str">
        <f>IFERROR(VLOOKUP($A103,'様式C-1-1用'!$B$3:$AI$1004,25,0),"")</f>
        <v/>
      </c>
      <c r="L103" s="325">
        <f>IFERROR(VLOOKUP($A103,'様式C-1-1用'!$B$3:$AI$1004,16,0),"")</f>
        <v>0</v>
      </c>
      <c r="M103" s="325" t="str">
        <f>IFERROR(VLOOKUP($A103,'様式C-1-1用'!$B$3:$AI$1004,34,0),"")</f>
        <v/>
      </c>
      <c r="N103" s="325" t="str">
        <f>IFERROR(VLOOKUP($A103,'様式C-1-1用'!$B$3:$AI$1004,30,0),"")</f>
        <v/>
      </c>
      <c r="O103" s="325" t="str">
        <f>IF(VLOOKUP($A103,'様式C-1-1用'!$B$3:$AI$1004,29,0)="－","なし",VLOOKUP($A103,'様式C-1-1用'!$B$3:$AI$1004,29,0))</f>
        <v/>
      </c>
      <c r="P103" s="326" t="str">
        <f>IFERROR(VLOOKUP($A103,'様式C-1-1用'!$B$3:$AI$1004,33,0),"")</f>
        <v/>
      </c>
    </row>
    <row r="104" spans="1:16" ht="15.95" customHeight="1" x14ac:dyDescent="0.15">
      <c r="A104" s="318">
        <v>102</v>
      </c>
      <c r="B104" s="325">
        <f>IFERROR(VLOOKUP($A104,'様式C-1-1用'!$B$3:$AI$1004,3,0),"")</f>
        <v>0</v>
      </c>
      <c r="C104" s="325" t="str">
        <f>IFERROR(VLOOKUP($A104,'様式C-1-1用'!$B$3:$AI$1004,4,0),"")</f>
        <v/>
      </c>
      <c r="D104" s="325">
        <f>IFERROR(VLOOKUP($A104,'様式C-1-1用'!$B$3:$AI$1004,6,0),"")</f>
        <v>0</v>
      </c>
      <c r="E104" s="325">
        <f>IFERROR(VLOOKUP($A104,'様式C-1-1用'!$B$3:$AI$1004,7,0),"")</f>
        <v>0</v>
      </c>
      <c r="F104" s="325">
        <f>IFERROR(VLOOKUP($A104,'様式C-1-1用'!$B$3:$AI$1004,8,0),"")</f>
        <v>0</v>
      </c>
      <c r="G104" s="325">
        <f>IFERROR(VLOOKUP($A104,'様式C-1-1用'!$B$3:$AI$1004,10,0),"")</f>
        <v>0</v>
      </c>
      <c r="H104" s="325">
        <f>IFERROR(VLOOKUP($A104,'様式C-1-1用'!$B$3:$AI$1004,22,0),"")</f>
        <v>0</v>
      </c>
      <c r="I104" s="325">
        <f>IFERROR(VLOOKUP($A104,'様式C-1-1用'!$B$3:$AI$1004,23,0),"")</f>
        <v>0</v>
      </c>
      <c r="J104" s="325" t="str">
        <f>IFERROR(VLOOKUP($A104,'様式C-1-1用'!$B$3:$AI$1004,24,0),"")</f>
        <v/>
      </c>
      <c r="K104" s="325" t="str">
        <f>IFERROR(VLOOKUP($A104,'様式C-1-1用'!$B$3:$AI$1004,25,0),"")</f>
        <v/>
      </c>
      <c r="L104" s="325">
        <f>IFERROR(VLOOKUP($A104,'様式C-1-1用'!$B$3:$AI$1004,16,0),"")</f>
        <v>0</v>
      </c>
      <c r="M104" s="325" t="str">
        <f>IFERROR(VLOOKUP($A104,'様式C-1-1用'!$B$3:$AI$1004,34,0),"")</f>
        <v/>
      </c>
      <c r="N104" s="325" t="str">
        <f>IFERROR(VLOOKUP($A104,'様式C-1-1用'!$B$3:$AI$1004,30,0),"")</f>
        <v/>
      </c>
      <c r="O104" s="325" t="str">
        <f>IF(VLOOKUP($A104,'様式C-1-1用'!$B$3:$AI$1004,29,0)="－","なし",VLOOKUP($A104,'様式C-1-1用'!$B$3:$AI$1004,29,0))</f>
        <v/>
      </c>
      <c r="P104" s="326" t="str">
        <f>IFERROR(VLOOKUP($A104,'様式C-1-1用'!$B$3:$AI$1004,33,0),"")</f>
        <v/>
      </c>
    </row>
    <row r="105" spans="1:16" ht="15.95" customHeight="1" x14ac:dyDescent="0.15">
      <c r="A105" s="318">
        <v>103</v>
      </c>
      <c r="B105" s="325">
        <f>IFERROR(VLOOKUP($A105,'様式C-1-1用'!$B$3:$AI$1004,3,0),"")</f>
        <v>0</v>
      </c>
      <c r="C105" s="325" t="str">
        <f>IFERROR(VLOOKUP($A105,'様式C-1-1用'!$B$3:$AI$1004,4,0),"")</f>
        <v/>
      </c>
      <c r="D105" s="325">
        <f>IFERROR(VLOOKUP($A105,'様式C-1-1用'!$B$3:$AI$1004,6,0),"")</f>
        <v>0</v>
      </c>
      <c r="E105" s="325">
        <f>IFERROR(VLOOKUP($A105,'様式C-1-1用'!$B$3:$AI$1004,7,0),"")</f>
        <v>0</v>
      </c>
      <c r="F105" s="325">
        <f>IFERROR(VLOOKUP($A105,'様式C-1-1用'!$B$3:$AI$1004,8,0),"")</f>
        <v>0</v>
      </c>
      <c r="G105" s="325">
        <f>IFERROR(VLOOKUP($A105,'様式C-1-1用'!$B$3:$AI$1004,10,0),"")</f>
        <v>0</v>
      </c>
      <c r="H105" s="325">
        <f>IFERROR(VLOOKUP($A105,'様式C-1-1用'!$B$3:$AI$1004,22,0),"")</f>
        <v>0</v>
      </c>
      <c r="I105" s="325">
        <f>IFERROR(VLOOKUP($A105,'様式C-1-1用'!$B$3:$AI$1004,23,0),"")</f>
        <v>0</v>
      </c>
      <c r="J105" s="325" t="str">
        <f>IFERROR(VLOOKUP($A105,'様式C-1-1用'!$B$3:$AI$1004,24,0),"")</f>
        <v/>
      </c>
      <c r="K105" s="325" t="str">
        <f>IFERROR(VLOOKUP($A105,'様式C-1-1用'!$B$3:$AI$1004,25,0),"")</f>
        <v/>
      </c>
      <c r="L105" s="325">
        <f>IFERROR(VLOOKUP($A105,'様式C-1-1用'!$B$3:$AI$1004,16,0),"")</f>
        <v>0</v>
      </c>
      <c r="M105" s="325" t="str">
        <f>IFERROR(VLOOKUP($A105,'様式C-1-1用'!$B$3:$AI$1004,34,0),"")</f>
        <v/>
      </c>
      <c r="N105" s="325" t="str">
        <f>IFERROR(VLOOKUP($A105,'様式C-1-1用'!$B$3:$AI$1004,30,0),"")</f>
        <v/>
      </c>
      <c r="O105" s="325" t="str">
        <f>IF(VLOOKUP($A105,'様式C-1-1用'!$B$3:$AI$1004,29,0)="－","なし",VLOOKUP($A105,'様式C-1-1用'!$B$3:$AI$1004,29,0))</f>
        <v/>
      </c>
      <c r="P105" s="326" t="str">
        <f>IFERROR(VLOOKUP($A105,'様式C-1-1用'!$B$3:$AI$1004,33,0),"")</f>
        <v/>
      </c>
    </row>
    <row r="106" spans="1:16" ht="15.95" customHeight="1" x14ac:dyDescent="0.15">
      <c r="A106" s="318">
        <v>104</v>
      </c>
      <c r="B106" s="325">
        <f>IFERROR(VLOOKUP($A106,'様式C-1-1用'!$B$3:$AI$1004,3,0),"")</f>
        <v>0</v>
      </c>
      <c r="C106" s="325" t="str">
        <f>IFERROR(VLOOKUP($A106,'様式C-1-1用'!$B$3:$AI$1004,4,0),"")</f>
        <v/>
      </c>
      <c r="D106" s="325">
        <f>IFERROR(VLOOKUP($A106,'様式C-1-1用'!$B$3:$AI$1004,6,0),"")</f>
        <v>0</v>
      </c>
      <c r="E106" s="325">
        <f>IFERROR(VLOOKUP($A106,'様式C-1-1用'!$B$3:$AI$1004,7,0),"")</f>
        <v>0</v>
      </c>
      <c r="F106" s="325">
        <f>IFERROR(VLOOKUP($A106,'様式C-1-1用'!$B$3:$AI$1004,8,0),"")</f>
        <v>0</v>
      </c>
      <c r="G106" s="325">
        <f>IFERROR(VLOOKUP($A106,'様式C-1-1用'!$B$3:$AI$1004,10,0),"")</f>
        <v>0</v>
      </c>
      <c r="H106" s="325">
        <f>IFERROR(VLOOKUP($A106,'様式C-1-1用'!$B$3:$AI$1004,22,0),"")</f>
        <v>0</v>
      </c>
      <c r="I106" s="325">
        <f>IFERROR(VLOOKUP($A106,'様式C-1-1用'!$B$3:$AI$1004,23,0),"")</f>
        <v>0</v>
      </c>
      <c r="J106" s="325" t="str">
        <f>IFERROR(VLOOKUP($A106,'様式C-1-1用'!$B$3:$AI$1004,24,0),"")</f>
        <v/>
      </c>
      <c r="K106" s="325" t="str">
        <f>IFERROR(VLOOKUP($A106,'様式C-1-1用'!$B$3:$AI$1004,25,0),"")</f>
        <v/>
      </c>
      <c r="L106" s="325">
        <f>IFERROR(VLOOKUP($A106,'様式C-1-1用'!$B$3:$AI$1004,16,0),"")</f>
        <v>0</v>
      </c>
      <c r="M106" s="325" t="str">
        <f>IFERROR(VLOOKUP($A106,'様式C-1-1用'!$B$3:$AI$1004,34,0),"")</f>
        <v/>
      </c>
      <c r="N106" s="325" t="str">
        <f>IFERROR(VLOOKUP($A106,'様式C-1-1用'!$B$3:$AI$1004,30,0),"")</f>
        <v/>
      </c>
      <c r="O106" s="325" t="str">
        <f>IF(VLOOKUP($A106,'様式C-1-1用'!$B$3:$AI$1004,29,0)="－","なし",VLOOKUP($A106,'様式C-1-1用'!$B$3:$AI$1004,29,0))</f>
        <v/>
      </c>
      <c r="P106" s="326" t="str">
        <f>IFERROR(VLOOKUP($A106,'様式C-1-1用'!$B$3:$AI$1004,33,0),"")</f>
        <v/>
      </c>
    </row>
    <row r="107" spans="1:16" ht="15.95" customHeight="1" x14ac:dyDescent="0.15">
      <c r="A107" s="318">
        <v>105</v>
      </c>
      <c r="B107" s="325">
        <f>IFERROR(VLOOKUP($A107,'様式C-1-1用'!$B$3:$AI$1004,3,0),"")</f>
        <v>0</v>
      </c>
      <c r="C107" s="325" t="str">
        <f>IFERROR(VLOOKUP($A107,'様式C-1-1用'!$B$3:$AI$1004,4,0),"")</f>
        <v/>
      </c>
      <c r="D107" s="325">
        <f>IFERROR(VLOOKUP($A107,'様式C-1-1用'!$B$3:$AI$1004,6,0),"")</f>
        <v>0</v>
      </c>
      <c r="E107" s="325">
        <f>IFERROR(VLOOKUP($A107,'様式C-1-1用'!$B$3:$AI$1004,7,0),"")</f>
        <v>0</v>
      </c>
      <c r="F107" s="325">
        <f>IFERROR(VLOOKUP($A107,'様式C-1-1用'!$B$3:$AI$1004,8,0),"")</f>
        <v>0</v>
      </c>
      <c r="G107" s="325">
        <f>IFERROR(VLOOKUP($A107,'様式C-1-1用'!$B$3:$AI$1004,10,0),"")</f>
        <v>0</v>
      </c>
      <c r="H107" s="325">
        <f>IFERROR(VLOOKUP($A107,'様式C-1-1用'!$B$3:$AI$1004,22,0),"")</f>
        <v>0</v>
      </c>
      <c r="I107" s="325">
        <f>IFERROR(VLOOKUP($A107,'様式C-1-1用'!$B$3:$AI$1004,23,0),"")</f>
        <v>0</v>
      </c>
      <c r="J107" s="325" t="str">
        <f>IFERROR(VLOOKUP($A107,'様式C-1-1用'!$B$3:$AI$1004,24,0),"")</f>
        <v/>
      </c>
      <c r="K107" s="325" t="str">
        <f>IFERROR(VLOOKUP($A107,'様式C-1-1用'!$B$3:$AI$1004,25,0),"")</f>
        <v/>
      </c>
      <c r="L107" s="325">
        <f>IFERROR(VLOOKUP($A107,'様式C-1-1用'!$B$3:$AI$1004,16,0),"")</f>
        <v>0</v>
      </c>
      <c r="M107" s="325" t="str">
        <f>IFERROR(VLOOKUP($A107,'様式C-1-1用'!$B$3:$AI$1004,34,0),"")</f>
        <v/>
      </c>
      <c r="N107" s="325" t="str">
        <f>IFERROR(VLOOKUP($A107,'様式C-1-1用'!$B$3:$AI$1004,30,0),"")</f>
        <v/>
      </c>
      <c r="O107" s="325" t="str">
        <f>IF(VLOOKUP($A107,'様式C-1-1用'!$B$3:$AI$1004,29,0)="－","なし",VLOOKUP($A107,'様式C-1-1用'!$B$3:$AI$1004,29,0))</f>
        <v/>
      </c>
      <c r="P107" s="326" t="str">
        <f>IFERROR(VLOOKUP($A107,'様式C-1-1用'!$B$3:$AI$1004,33,0),"")</f>
        <v/>
      </c>
    </row>
    <row r="108" spans="1:16" ht="15.95" customHeight="1" x14ac:dyDescent="0.15">
      <c r="A108" s="318">
        <v>106</v>
      </c>
      <c r="B108" s="325">
        <f>IFERROR(VLOOKUP($A108,'様式C-1-1用'!$B$3:$AI$1004,3,0),"")</f>
        <v>0</v>
      </c>
      <c r="C108" s="325" t="str">
        <f>IFERROR(VLOOKUP($A108,'様式C-1-1用'!$B$3:$AI$1004,4,0),"")</f>
        <v/>
      </c>
      <c r="D108" s="325">
        <f>IFERROR(VLOOKUP($A108,'様式C-1-1用'!$B$3:$AI$1004,6,0),"")</f>
        <v>0</v>
      </c>
      <c r="E108" s="325">
        <f>IFERROR(VLOOKUP($A108,'様式C-1-1用'!$B$3:$AI$1004,7,0),"")</f>
        <v>0</v>
      </c>
      <c r="F108" s="325">
        <f>IFERROR(VLOOKUP($A108,'様式C-1-1用'!$B$3:$AI$1004,8,0),"")</f>
        <v>0</v>
      </c>
      <c r="G108" s="325">
        <f>IFERROR(VLOOKUP($A108,'様式C-1-1用'!$B$3:$AI$1004,10,0),"")</f>
        <v>0</v>
      </c>
      <c r="H108" s="325">
        <f>IFERROR(VLOOKUP($A108,'様式C-1-1用'!$B$3:$AI$1004,22,0),"")</f>
        <v>0</v>
      </c>
      <c r="I108" s="325">
        <f>IFERROR(VLOOKUP($A108,'様式C-1-1用'!$B$3:$AI$1004,23,0),"")</f>
        <v>0</v>
      </c>
      <c r="J108" s="325" t="str">
        <f>IFERROR(VLOOKUP($A108,'様式C-1-1用'!$B$3:$AI$1004,24,0),"")</f>
        <v/>
      </c>
      <c r="K108" s="325" t="str">
        <f>IFERROR(VLOOKUP($A108,'様式C-1-1用'!$B$3:$AI$1004,25,0),"")</f>
        <v/>
      </c>
      <c r="L108" s="325">
        <f>IFERROR(VLOOKUP($A108,'様式C-1-1用'!$B$3:$AI$1004,16,0),"")</f>
        <v>0</v>
      </c>
      <c r="M108" s="325" t="str">
        <f>IFERROR(VLOOKUP($A108,'様式C-1-1用'!$B$3:$AI$1004,34,0),"")</f>
        <v/>
      </c>
      <c r="N108" s="325" t="str">
        <f>IFERROR(VLOOKUP($A108,'様式C-1-1用'!$B$3:$AI$1004,30,0),"")</f>
        <v/>
      </c>
      <c r="O108" s="325" t="str">
        <f>IF(VLOOKUP($A108,'様式C-1-1用'!$B$3:$AI$1004,29,0)="－","なし",VLOOKUP($A108,'様式C-1-1用'!$B$3:$AI$1004,29,0))</f>
        <v/>
      </c>
      <c r="P108" s="326" t="str">
        <f>IFERROR(VLOOKUP($A108,'様式C-1-1用'!$B$3:$AI$1004,33,0),"")</f>
        <v/>
      </c>
    </row>
    <row r="109" spans="1:16" ht="15.95" customHeight="1" x14ac:dyDescent="0.15">
      <c r="A109" s="318">
        <v>107</v>
      </c>
      <c r="B109" s="325">
        <f>IFERROR(VLOOKUP($A109,'様式C-1-1用'!$B$3:$AI$1004,3,0),"")</f>
        <v>0</v>
      </c>
      <c r="C109" s="325" t="str">
        <f>IFERROR(VLOOKUP($A109,'様式C-1-1用'!$B$3:$AI$1004,4,0),"")</f>
        <v/>
      </c>
      <c r="D109" s="325">
        <f>IFERROR(VLOOKUP($A109,'様式C-1-1用'!$B$3:$AI$1004,6,0),"")</f>
        <v>0</v>
      </c>
      <c r="E109" s="325">
        <f>IFERROR(VLOOKUP($A109,'様式C-1-1用'!$B$3:$AI$1004,7,0),"")</f>
        <v>0</v>
      </c>
      <c r="F109" s="325">
        <f>IFERROR(VLOOKUP($A109,'様式C-1-1用'!$B$3:$AI$1004,8,0),"")</f>
        <v>0</v>
      </c>
      <c r="G109" s="325">
        <f>IFERROR(VLOOKUP($A109,'様式C-1-1用'!$B$3:$AI$1004,10,0),"")</f>
        <v>0</v>
      </c>
      <c r="H109" s="325">
        <f>IFERROR(VLOOKUP($A109,'様式C-1-1用'!$B$3:$AI$1004,22,0),"")</f>
        <v>0</v>
      </c>
      <c r="I109" s="325">
        <f>IFERROR(VLOOKUP($A109,'様式C-1-1用'!$B$3:$AI$1004,23,0),"")</f>
        <v>0</v>
      </c>
      <c r="J109" s="325" t="str">
        <f>IFERROR(VLOOKUP($A109,'様式C-1-1用'!$B$3:$AI$1004,24,0),"")</f>
        <v/>
      </c>
      <c r="K109" s="325" t="str">
        <f>IFERROR(VLOOKUP($A109,'様式C-1-1用'!$B$3:$AI$1004,25,0),"")</f>
        <v/>
      </c>
      <c r="L109" s="325">
        <f>IFERROR(VLOOKUP($A109,'様式C-1-1用'!$B$3:$AI$1004,16,0),"")</f>
        <v>0</v>
      </c>
      <c r="M109" s="325" t="str">
        <f>IFERROR(VLOOKUP($A109,'様式C-1-1用'!$B$3:$AI$1004,34,0),"")</f>
        <v/>
      </c>
      <c r="N109" s="325" t="str">
        <f>IFERROR(VLOOKUP($A109,'様式C-1-1用'!$B$3:$AI$1004,30,0),"")</f>
        <v/>
      </c>
      <c r="O109" s="325" t="str">
        <f>IF(VLOOKUP($A109,'様式C-1-1用'!$B$3:$AI$1004,29,0)="－","なし",VLOOKUP($A109,'様式C-1-1用'!$B$3:$AI$1004,29,0))</f>
        <v/>
      </c>
      <c r="P109" s="326" t="str">
        <f>IFERROR(VLOOKUP($A109,'様式C-1-1用'!$B$3:$AI$1004,33,0),"")</f>
        <v/>
      </c>
    </row>
    <row r="110" spans="1:16" ht="15.95" customHeight="1" x14ac:dyDescent="0.15">
      <c r="A110" s="318">
        <v>108</v>
      </c>
      <c r="B110" s="325">
        <f>IFERROR(VLOOKUP($A110,'様式C-1-1用'!$B$3:$AI$1004,3,0),"")</f>
        <v>0</v>
      </c>
      <c r="C110" s="325" t="str">
        <f>IFERROR(VLOOKUP($A110,'様式C-1-1用'!$B$3:$AI$1004,4,0),"")</f>
        <v/>
      </c>
      <c r="D110" s="325">
        <f>IFERROR(VLOOKUP($A110,'様式C-1-1用'!$B$3:$AI$1004,6,0),"")</f>
        <v>0</v>
      </c>
      <c r="E110" s="325">
        <f>IFERROR(VLOOKUP($A110,'様式C-1-1用'!$B$3:$AI$1004,7,0),"")</f>
        <v>0</v>
      </c>
      <c r="F110" s="325">
        <f>IFERROR(VLOOKUP($A110,'様式C-1-1用'!$B$3:$AI$1004,8,0),"")</f>
        <v>0</v>
      </c>
      <c r="G110" s="325">
        <f>IFERROR(VLOOKUP($A110,'様式C-1-1用'!$B$3:$AI$1004,10,0),"")</f>
        <v>0</v>
      </c>
      <c r="H110" s="325">
        <f>IFERROR(VLOOKUP($A110,'様式C-1-1用'!$B$3:$AI$1004,22,0),"")</f>
        <v>0</v>
      </c>
      <c r="I110" s="325">
        <f>IFERROR(VLOOKUP($A110,'様式C-1-1用'!$B$3:$AI$1004,23,0),"")</f>
        <v>0</v>
      </c>
      <c r="J110" s="325" t="str">
        <f>IFERROR(VLOOKUP($A110,'様式C-1-1用'!$B$3:$AI$1004,24,0),"")</f>
        <v/>
      </c>
      <c r="K110" s="325" t="str">
        <f>IFERROR(VLOOKUP($A110,'様式C-1-1用'!$B$3:$AI$1004,25,0),"")</f>
        <v/>
      </c>
      <c r="L110" s="325">
        <f>IFERROR(VLOOKUP($A110,'様式C-1-1用'!$B$3:$AI$1004,16,0),"")</f>
        <v>0</v>
      </c>
      <c r="M110" s="325" t="str">
        <f>IFERROR(VLOOKUP($A110,'様式C-1-1用'!$B$3:$AI$1004,34,0),"")</f>
        <v/>
      </c>
      <c r="N110" s="325" t="str">
        <f>IFERROR(VLOOKUP($A110,'様式C-1-1用'!$B$3:$AI$1004,30,0),"")</f>
        <v/>
      </c>
      <c r="O110" s="325" t="str">
        <f>IF(VLOOKUP($A110,'様式C-1-1用'!$B$3:$AI$1004,29,0)="－","なし",VLOOKUP($A110,'様式C-1-1用'!$B$3:$AI$1004,29,0))</f>
        <v/>
      </c>
      <c r="P110" s="326" t="str">
        <f>IFERROR(VLOOKUP($A110,'様式C-1-1用'!$B$3:$AI$1004,33,0),"")</f>
        <v/>
      </c>
    </row>
    <row r="111" spans="1:16" ht="15.95" customHeight="1" x14ac:dyDescent="0.15">
      <c r="A111" s="318">
        <v>109</v>
      </c>
      <c r="B111" s="325">
        <f>IFERROR(VLOOKUP($A111,'様式C-1-1用'!$B$3:$AI$1004,3,0),"")</f>
        <v>0</v>
      </c>
      <c r="C111" s="325" t="str">
        <f>IFERROR(VLOOKUP($A111,'様式C-1-1用'!$B$3:$AI$1004,4,0),"")</f>
        <v/>
      </c>
      <c r="D111" s="325">
        <f>IFERROR(VLOOKUP($A111,'様式C-1-1用'!$B$3:$AI$1004,6,0),"")</f>
        <v>0</v>
      </c>
      <c r="E111" s="325">
        <f>IFERROR(VLOOKUP($A111,'様式C-1-1用'!$B$3:$AI$1004,7,0),"")</f>
        <v>0</v>
      </c>
      <c r="F111" s="325">
        <f>IFERROR(VLOOKUP($A111,'様式C-1-1用'!$B$3:$AI$1004,8,0),"")</f>
        <v>0</v>
      </c>
      <c r="G111" s="325">
        <f>IFERROR(VLOOKUP($A111,'様式C-1-1用'!$B$3:$AI$1004,10,0),"")</f>
        <v>0</v>
      </c>
      <c r="H111" s="325">
        <f>IFERROR(VLOOKUP($A111,'様式C-1-1用'!$B$3:$AI$1004,22,0),"")</f>
        <v>0</v>
      </c>
      <c r="I111" s="325">
        <f>IFERROR(VLOOKUP($A111,'様式C-1-1用'!$B$3:$AI$1004,23,0),"")</f>
        <v>0</v>
      </c>
      <c r="J111" s="325" t="str">
        <f>IFERROR(VLOOKUP($A111,'様式C-1-1用'!$B$3:$AI$1004,24,0),"")</f>
        <v/>
      </c>
      <c r="K111" s="325" t="str">
        <f>IFERROR(VLOOKUP($A111,'様式C-1-1用'!$B$3:$AI$1004,25,0),"")</f>
        <v/>
      </c>
      <c r="L111" s="325">
        <f>IFERROR(VLOOKUP($A111,'様式C-1-1用'!$B$3:$AI$1004,16,0),"")</f>
        <v>0</v>
      </c>
      <c r="M111" s="325" t="str">
        <f>IFERROR(VLOOKUP($A111,'様式C-1-1用'!$B$3:$AI$1004,34,0),"")</f>
        <v/>
      </c>
      <c r="N111" s="325" t="str">
        <f>IFERROR(VLOOKUP($A111,'様式C-1-1用'!$B$3:$AI$1004,30,0),"")</f>
        <v/>
      </c>
      <c r="O111" s="325" t="str">
        <f>IF(VLOOKUP($A111,'様式C-1-1用'!$B$3:$AI$1004,29,0)="－","なし",VLOOKUP($A111,'様式C-1-1用'!$B$3:$AI$1004,29,0))</f>
        <v/>
      </c>
      <c r="P111" s="326" t="str">
        <f>IFERROR(VLOOKUP($A111,'様式C-1-1用'!$B$3:$AI$1004,33,0),"")</f>
        <v/>
      </c>
    </row>
    <row r="112" spans="1:16" ht="15.95" customHeight="1" x14ac:dyDescent="0.15">
      <c r="A112" s="318">
        <v>110</v>
      </c>
      <c r="B112" s="325">
        <f>IFERROR(VLOOKUP($A112,'様式C-1-1用'!$B$3:$AI$1004,3,0),"")</f>
        <v>0</v>
      </c>
      <c r="C112" s="325" t="str">
        <f>IFERROR(VLOOKUP($A112,'様式C-1-1用'!$B$3:$AI$1004,4,0),"")</f>
        <v/>
      </c>
      <c r="D112" s="325">
        <f>IFERROR(VLOOKUP($A112,'様式C-1-1用'!$B$3:$AI$1004,6,0),"")</f>
        <v>0</v>
      </c>
      <c r="E112" s="325">
        <f>IFERROR(VLOOKUP($A112,'様式C-1-1用'!$B$3:$AI$1004,7,0),"")</f>
        <v>0</v>
      </c>
      <c r="F112" s="325">
        <f>IFERROR(VLOOKUP($A112,'様式C-1-1用'!$B$3:$AI$1004,8,0),"")</f>
        <v>0</v>
      </c>
      <c r="G112" s="325">
        <f>IFERROR(VLOOKUP($A112,'様式C-1-1用'!$B$3:$AI$1004,10,0),"")</f>
        <v>0</v>
      </c>
      <c r="H112" s="325">
        <f>IFERROR(VLOOKUP($A112,'様式C-1-1用'!$B$3:$AI$1004,22,0),"")</f>
        <v>0</v>
      </c>
      <c r="I112" s="325">
        <f>IFERROR(VLOOKUP($A112,'様式C-1-1用'!$B$3:$AI$1004,23,0),"")</f>
        <v>0</v>
      </c>
      <c r="J112" s="325" t="str">
        <f>IFERROR(VLOOKUP($A112,'様式C-1-1用'!$B$3:$AI$1004,24,0),"")</f>
        <v/>
      </c>
      <c r="K112" s="325" t="str">
        <f>IFERROR(VLOOKUP($A112,'様式C-1-1用'!$B$3:$AI$1004,25,0),"")</f>
        <v/>
      </c>
      <c r="L112" s="325">
        <f>IFERROR(VLOOKUP($A112,'様式C-1-1用'!$B$3:$AI$1004,16,0),"")</f>
        <v>0</v>
      </c>
      <c r="M112" s="325" t="str">
        <f>IFERROR(VLOOKUP($A112,'様式C-1-1用'!$B$3:$AI$1004,34,0),"")</f>
        <v/>
      </c>
      <c r="N112" s="325" t="str">
        <f>IFERROR(VLOOKUP($A112,'様式C-1-1用'!$B$3:$AI$1004,30,0),"")</f>
        <v/>
      </c>
      <c r="O112" s="325" t="str">
        <f>IF(VLOOKUP($A112,'様式C-1-1用'!$B$3:$AI$1004,29,0)="－","なし",VLOOKUP($A112,'様式C-1-1用'!$B$3:$AI$1004,29,0))</f>
        <v/>
      </c>
      <c r="P112" s="326" t="str">
        <f>IFERROR(VLOOKUP($A112,'様式C-1-1用'!$B$3:$AI$1004,33,0),"")</f>
        <v/>
      </c>
    </row>
    <row r="113" spans="1:16" ht="15.95" customHeight="1" x14ac:dyDescent="0.15">
      <c r="A113" s="318">
        <v>111</v>
      </c>
      <c r="B113" s="325">
        <f>IFERROR(VLOOKUP($A113,'様式C-1-1用'!$B$3:$AI$1004,3,0),"")</f>
        <v>0</v>
      </c>
      <c r="C113" s="325" t="str">
        <f>IFERROR(VLOOKUP($A113,'様式C-1-1用'!$B$3:$AI$1004,4,0),"")</f>
        <v/>
      </c>
      <c r="D113" s="325">
        <f>IFERROR(VLOOKUP($A113,'様式C-1-1用'!$B$3:$AI$1004,6,0),"")</f>
        <v>0</v>
      </c>
      <c r="E113" s="325">
        <f>IFERROR(VLOOKUP($A113,'様式C-1-1用'!$B$3:$AI$1004,7,0),"")</f>
        <v>0</v>
      </c>
      <c r="F113" s="325">
        <f>IFERROR(VLOOKUP($A113,'様式C-1-1用'!$B$3:$AI$1004,8,0),"")</f>
        <v>0</v>
      </c>
      <c r="G113" s="325">
        <f>IFERROR(VLOOKUP($A113,'様式C-1-1用'!$B$3:$AI$1004,10,0),"")</f>
        <v>0</v>
      </c>
      <c r="H113" s="325">
        <f>IFERROR(VLOOKUP($A113,'様式C-1-1用'!$B$3:$AI$1004,22,0),"")</f>
        <v>0</v>
      </c>
      <c r="I113" s="325">
        <f>IFERROR(VLOOKUP($A113,'様式C-1-1用'!$B$3:$AI$1004,23,0),"")</f>
        <v>0</v>
      </c>
      <c r="J113" s="325" t="str">
        <f>IFERROR(VLOOKUP($A113,'様式C-1-1用'!$B$3:$AI$1004,24,0),"")</f>
        <v/>
      </c>
      <c r="K113" s="325" t="str">
        <f>IFERROR(VLOOKUP($A113,'様式C-1-1用'!$B$3:$AI$1004,25,0),"")</f>
        <v/>
      </c>
      <c r="L113" s="325">
        <f>IFERROR(VLOOKUP($A113,'様式C-1-1用'!$B$3:$AI$1004,16,0),"")</f>
        <v>0</v>
      </c>
      <c r="M113" s="325" t="str">
        <f>IFERROR(VLOOKUP($A113,'様式C-1-1用'!$B$3:$AI$1004,34,0),"")</f>
        <v/>
      </c>
      <c r="N113" s="325" t="str">
        <f>IFERROR(VLOOKUP($A113,'様式C-1-1用'!$B$3:$AI$1004,30,0),"")</f>
        <v/>
      </c>
      <c r="O113" s="325" t="str">
        <f>IF(VLOOKUP($A113,'様式C-1-1用'!$B$3:$AI$1004,29,0)="－","なし",VLOOKUP($A113,'様式C-1-1用'!$B$3:$AI$1004,29,0))</f>
        <v/>
      </c>
      <c r="P113" s="326" t="str">
        <f>IFERROR(VLOOKUP($A113,'様式C-1-1用'!$B$3:$AI$1004,33,0),"")</f>
        <v/>
      </c>
    </row>
    <row r="114" spans="1:16" ht="15.95" customHeight="1" x14ac:dyDescent="0.15">
      <c r="A114" s="318">
        <v>112</v>
      </c>
      <c r="B114" s="325">
        <f>IFERROR(VLOOKUP($A114,'様式C-1-1用'!$B$3:$AI$1004,3,0),"")</f>
        <v>0</v>
      </c>
      <c r="C114" s="325" t="str">
        <f>IFERROR(VLOOKUP($A114,'様式C-1-1用'!$B$3:$AI$1004,4,0),"")</f>
        <v/>
      </c>
      <c r="D114" s="325">
        <f>IFERROR(VLOOKUP($A114,'様式C-1-1用'!$B$3:$AI$1004,6,0),"")</f>
        <v>0</v>
      </c>
      <c r="E114" s="325">
        <f>IFERROR(VLOOKUP($A114,'様式C-1-1用'!$B$3:$AI$1004,7,0),"")</f>
        <v>0</v>
      </c>
      <c r="F114" s="325">
        <f>IFERROR(VLOOKUP($A114,'様式C-1-1用'!$B$3:$AI$1004,8,0),"")</f>
        <v>0</v>
      </c>
      <c r="G114" s="325">
        <f>IFERROR(VLOOKUP($A114,'様式C-1-1用'!$B$3:$AI$1004,10,0),"")</f>
        <v>0</v>
      </c>
      <c r="H114" s="325">
        <f>IFERROR(VLOOKUP($A114,'様式C-1-1用'!$B$3:$AI$1004,22,0),"")</f>
        <v>0</v>
      </c>
      <c r="I114" s="325">
        <f>IFERROR(VLOOKUP($A114,'様式C-1-1用'!$B$3:$AI$1004,23,0),"")</f>
        <v>0</v>
      </c>
      <c r="J114" s="325" t="str">
        <f>IFERROR(VLOOKUP($A114,'様式C-1-1用'!$B$3:$AI$1004,24,0),"")</f>
        <v/>
      </c>
      <c r="K114" s="325" t="str">
        <f>IFERROR(VLOOKUP($A114,'様式C-1-1用'!$B$3:$AI$1004,25,0),"")</f>
        <v/>
      </c>
      <c r="L114" s="325">
        <f>IFERROR(VLOOKUP($A114,'様式C-1-1用'!$B$3:$AI$1004,16,0),"")</f>
        <v>0</v>
      </c>
      <c r="M114" s="325" t="str">
        <f>IFERROR(VLOOKUP($A114,'様式C-1-1用'!$B$3:$AI$1004,34,0),"")</f>
        <v/>
      </c>
      <c r="N114" s="325" t="str">
        <f>IFERROR(VLOOKUP($A114,'様式C-1-1用'!$B$3:$AI$1004,30,0),"")</f>
        <v/>
      </c>
      <c r="O114" s="325" t="str">
        <f>IF(VLOOKUP($A114,'様式C-1-1用'!$B$3:$AI$1004,29,0)="－","なし",VLOOKUP($A114,'様式C-1-1用'!$B$3:$AI$1004,29,0))</f>
        <v/>
      </c>
      <c r="P114" s="326" t="str">
        <f>IFERROR(VLOOKUP($A114,'様式C-1-1用'!$B$3:$AI$1004,33,0),"")</f>
        <v/>
      </c>
    </row>
    <row r="115" spans="1:16" ht="15.95" customHeight="1" x14ac:dyDescent="0.15">
      <c r="A115" s="318">
        <v>113</v>
      </c>
      <c r="B115" s="325">
        <f>IFERROR(VLOOKUP($A115,'様式C-1-1用'!$B$3:$AI$1004,3,0),"")</f>
        <v>0</v>
      </c>
      <c r="C115" s="325" t="str">
        <f>IFERROR(VLOOKUP($A115,'様式C-1-1用'!$B$3:$AI$1004,4,0),"")</f>
        <v/>
      </c>
      <c r="D115" s="325">
        <f>IFERROR(VLOOKUP($A115,'様式C-1-1用'!$B$3:$AI$1004,6,0),"")</f>
        <v>0</v>
      </c>
      <c r="E115" s="325">
        <f>IFERROR(VLOOKUP($A115,'様式C-1-1用'!$B$3:$AI$1004,7,0),"")</f>
        <v>0</v>
      </c>
      <c r="F115" s="325">
        <f>IFERROR(VLOOKUP($A115,'様式C-1-1用'!$B$3:$AI$1004,8,0),"")</f>
        <v>0</v>
      </c>
      <c r="G115" s="325">
        <f>IFERROR(VLOOKUP($A115,'様式C-1-1用'!$B$3:$AI$1004,10,0),"")</f>
        <v>0</v>
      </c>
      <c r="H115" s="325">
        <f>IFERROR(VLOOKUP($A115,'様式C-1-1用'!$B$3:$AI$1004,22,0),"")</f>
        <v>0</v>
      </c>
      <c r="I115" s="325">
        <f>IFERROR(VLOOKUP($A115,'様式C-1-1用'!$B$3:$AI$1004,23,0),"")</f>
        <v>0</v>
      </c>
      <c r="J115" s="325" t="str">
        <f>IFERROR(VLOOKUP($A115,'様式C-1-1用'!$B$3:$AI$1004,24,0),"")</f>
        <v/>
      </c>
      <c r="K115" s="325" t="str">
        <f>IFERROR(VLOOKUP($A115,'様式C-1-1用'!$B$3:$AI$1004,25,0),"")</f>
        <v/>
      </c>
      <c r="L115" s="325">
        <f>IFERROR(VLOOKUP($A115,'様式C-1-1用'!$B$3:$AI$1004,16,0),"")</f>
        <v>0</v>
      </c>
      <c r="M115" s="325" t="str">
        <f>IFERROR(VLOOKUP($A115,'様式C-1-1用'!$B$3:$AI$1004,34,0),"")</f>
        <v/>
      </c>
      <c r="N115" s="325" t="str">
        <f>IFERROR(VLOOKUP($A115,'様式C-1-1用'!$B$3:$AI$1004,30,0),"")</f>
        <v/>
      </c>
      <c r="O115" s="325" t="str">
        <f>IF(VLOOKUP($A115,'様式C-1-1用'!$B$3:$AI$1004,29,0)="－","なし",VLOOKUP($A115,'様式C-1-1用'!$B$3:$AI$1004,29,0))</f>
        <v/>
      </c>
      <c r="P115" s="326" t="str">
        <f>IFERROR(VLOOKUP($A115,'様式C-1-1用'!$B$3:$AI$1004,33,0),"")</f>
        <v/>
      </c>
    </row>
    <row r="116" spans="1:16" ht="15.95" customHeight="1" x14ac:dyDescent="0.15">
      <c r="A116" s="318">
        <v>114</v>
      </c>
      <c r="B116" s="325">
        <f>IFERROR(VLOOKUP($A116,'様式C-1-1用'!$B$3:$AI$1004,3,0),"")</f>
        <v>0</v>
      </c>
      <c r="C116" s="325" t="str">
        <f>IFERROR(VLOOKUP($A116,'様式C-1-1用'!$B$3:$AI$1004,4,0),"")</f>
        <v/>
      </c>
      <c r="D116" s="325">
        <f>IFERROR(VLOOKUP($A116,'様式C-1-1用'!$B$3:$AI$1004,6,0),"")</f>
        <v>0</v>
      </c>
      <c r="E116" s="325">
        <f>IFERROR(VLOOKUP($A116,'様式C-1-1用'!$B$3:$AI$1004,7,0),"")</f>
        <v>0</v>
      </c>
      <c r="F116" s="325">
        <f>IFERROR(VLOOKUP($A116,'様式C-1-1用'!$B$3:$AI$1004,8,0),"")</f>
        <v>0</v>
      </c>
      <c r="G116" s="325">
        <f>IFERROR(VLOOKUP($A116,'様式C-1-1用'!$B$3:$AI$1004,10,0),"")</f>
        <v>0</v>
      </c>
      <c r="H116" s="325">
        <f>IFERROR(VLOOKUP($A116,'様式C-1-1用'!$B$3:$AI$1004,22,0),"")</f>
        <v>0</v>
      </c>
      <c r="I116" s="325">
        <f>IFERROR(VLOOKUP($A116,'様式C-1-1用'!$B$3:$AI$1004,23,0),"")</f>
        <v>0</v>
      </c>
      <c r="J116" s="325" t="str">
        <f>IFERROR(VLOOKUP($A116,'様式C-1-1用'!$B$3:$AI$1004,24,0),"")</f>
        <v/>
      </c>
      <c r="K116" s="325" t="str">
        <f>IFERROR(VLOOKUP($A116,'様式C-1-1用'!$B$3:$AI$1004,25,0),"")</f>
        <v/>
      </c>
      <c r="L116" s="325">
        <f>IFERROR(VLOOKUP($A116,'様式C-1-1用'!$B$3:$AI$1004,16,0),"")</f>
        <v>0</v>
      </c>
      <c r="M116" s="325" t="str">
        <f>IFERROR(VLOOKUP($A116,'様式C-1-1用'!$B$3:$AI$1004,34,0),"")</f>
        <v/>
      </c>
      <c r="N116" s="325" t="str">
        <f>IFERROR(VLOOKUP($A116,'様式C-1-1用'!$B$3:$AI$1004,30,0),"")</f>
        <v/>
      </c>
      <c r="O116" s="325" t="str">
        <f>IF(VLOOKUP($A116,'様式C-1-1用'!$B$3:$AI$1004,29,0)="－","なし",VLOOKUP($A116,'様式C-1-1用'!$B$3:$AI$1004,29,0))</f>
        <v/>
      </c>
      <c r="P116" s="326" t="str">
        <f>IFERROR(VLOOKUP($A116,'様式C-1-1用'!$B$3:$AI$1004,33,0),"")</f>
        <v/>
      </c>
    </row>
    <row r="117" spans="1:16" ht="15.95" customHeight="1" x14ac:dyDescent="0.15">
      <c r="A117" s="318">
        <v>115</v>
      </c>
      <c r="B117" s="325">
        <f>IFERROR(VLOOKUP($A117,'様式C-1-1用'!$B$3:$AI$1004,3,0),"")</f>
        <v>0</v>
      </c>
      <c r="C117" s="325" t="str">
        <f>IFERROR(VLOOKUP($A117,'様式C-1-1用'!$B$3:$AI$1004,4,0),"")</f>
        <v/>
      </c>
      <c r="D117" s="325">
        <f>IFERROR(VLOOKUP($A117,'様式C-1-1用'!$B$3:$AI$1004,6,0),"")</f>
        <v>0</v>
      </c>
      <c r="E117" s="325">
        <f>IFERROR(VLOOKUP($A117,'様式C-1-1用'!$B$3:$AI$1004,7,0),"")</f>
        <v>0</v>
      </c>
      <c r="F117" s="325">
        <f>IFERROR(VLOOKUP($A117,'様式C-1-1用'!$B$3:$AI$1004,8,0),"")</f>
        <v>0</v>
      </c>
      <c r="G117" s="325">
        <f>IFERROR(VLOOKUP($A117,'様式C-1-1用'!$B$3:$AI$1004,10,0),"")</f>
        <v>0</v>
      </c>
      <c r="H117" s="325">
        <f>IFERROR(VLOOKUP($A117,'様式C-1-1用'!$B$3:$AI$1004,22,0),"")</f>
        <v>0</v>
      </c>
      <c r="I117" s="325">
        <f>IFERROR(VLOOKUP($A117,'様式C-1-1用'!$B$3:$AI$1004,23,0),"")</f>
        <v>0</v>
      </c>
      <c r="J117" s="325" t="str">
        <f>IFERROR(VLOOKUP($A117,'様式C-1-1用'!$B$3:$AI$1004,24,0),"")</f>
        <v/>
      </c>
      <c r="K117" s="325" t="str">
        <f>IFERROR(VLOOKUP($A117,'様式C-1-1用'!$B$3:$AI$1004,25,0),"")</f>
        <v/>
      </c>
      <c r="L117" s="325">
        <f>IFERROR(VLOOKUP($A117,'様式C-1-1用'!$B$3:$AI$1004,16,0),"")</f>
        <v>0</v>
      </c>
      <c r="M117" s="325" t="str">
        <f>IFERROR(VLOOKUP($A117,'様式C-1-1用'!$B$3:$AI$1004,34,0),"")</f>
        <v/>
      </c>
      <c r="N117" s="325" t="str">
        <f>IFERROR(VLOOKUP($A117,'様式C-1-1用'!$B$3:$AI$1004,30,0),"")</f>
        <v/>
      </c>
      <c r="O117" s="325" t="str">
        <f>IF(VLOOKUP($A117,'様式C-1-1用'!$B$3:$AI$1004,29,0)="－","なし",VLOOKUP($A117,'様式C-1-1用'!$B$3:$AI$1004,29,0))</f>
        <v/>
      </c>
      <c r="P117" s="326" t="str">
        <f>IFERROR(VLOOKUP($A117,'様式C-1-1用'!$B$3:$AI$1004,33,0),"")</f>
        <v/>
      </c>
    </row>
    <row r="118" spans="1:16" ht="15.95" customHeight="1" x14ac:dyDescent="0.15">
      <c r="A118" s="318">
        <v>116</v>
      </c>
      <c r="B118" s="325">
        <f>IFERROR(VLOOKUP($A118,'様式C-1-1用'!$B$3:$AI$1004,3,0),"")</f>
        <v>0</v>
      </c>
      <c r="C118" s="325" t="str">
        <f>IFERROR(VLOOKUP($A118,'様式C-1-1用'!$B$3:$AI$1004,4,0),"")</f>
        <v/>
      </c>
      <c r="D118" s="325">
        <f>IFERROR(VLOOKUP($A118,'様式C-1-1用'!$B$3:$AI$1004,6,0),"")</f>
        <v>0</v>
      </c>
      <c r="E118" s="325">
        <f>IFERROR(VLOOKUP($A118,'様式C-1-1用'!$B$3:$AI$1004,7,0),"")</f>
        <v>0</v>
      </c>
      <c r="F118" s="325">
        <f>IFERROR(VLOOKUP($A118,'様式C-1-1用'!$B$3:$AI$1004,8,0),"")</f>
        <v>0</v>
      </c>
      <c r="G118" s="325">
        <f>IFERROR(VLOOKUP($A118,'様式C-1-1用'!$B$3:$AI$1004,10,0),"")</f>
        <v>0</v>
      </c>
      <c r="H118" s="325">
        <f>IFERROR(VLOOKUP($A118,'様式C-1-1用'!$B$3:$AI$1004,22,0),"")</f>
        <v>0</v>
      </c>
      <c r="I118" s="325">
        <f>IFERROR(VLOOKUP($A118,'様式C-1-1用'!$B$3:$AI$1004,23,0),"")</f>
        <v>0</v>
      </c>
      <c r="J118" s="325" t="str">
        <f>IFERROR(VLOOKUP($A118,'様式C-1-1用'!$B$3:$AI$1004,24,0),"")</f>
        <v/>
      </c>
      <c r="K118" s="325" t="str">
        <f>IFERROR(VLOOKUP($A118,'様式C-1-1用'!$B$3:$AI$1004,25,0),"")</f>
        <v/>
      </c>
      <c r="L118" s="325">
        <f>IFERROR(VLOOKUP($A118,'様式C-1-1用'!$B$3:$AI$1004,16,0),"")</f>
        <v>0</v>
      </c>
      <c r="M118" s="325" t="str">
        <f>IFERROR(VLOOKUP($A118,'様式C-1-1用'!$B$3:$AI$1004,34,0),"")</f>
        <v/>
      </c>
      <c r="N118" s="325" t="str">
        <f>IFERROR(VLOOKUP($A118,'様式C-1-1用'!$B$3:$AI$1004,30,0),"")</f>
        <v/>
      </c>
      <c r="O118" s="325" t="str">
        <f>IF(VLOOKUP($A118,'様式C-1-1用'!$B$3:$AI$1004,29,0)="－","なし",VLOOKUP($A118,'様式C-1-1用'!$B$3:$AI$1004,29,0))</f>
        <v/>
      </c>
      <c r="P118" s="326" t="str">
        <f>IFERROR(VLOOKUP($A118,'様式C-1-1用'!$B$3:$AI$1004,33,0),"")</f>
        <v/>
      </c>
    </row>
    <row r="119" spans="1:16" ht="15.95" customHeight="1" x14ac:dyDescent="0.15">
      <c r="A119" s="318">
        <v>117</v>
      </c>
      <c r="B119" s="325">
        <f>IFERROR(VLOOKUP($A119,'様式C-1-1用'!$B$3:$AI$1004,3,0),"")</f>
        <v>0</v>
      </c>
      <c r="C119" s="325" t="str">
        <f>IFERROR(VLOOKUP($A119,'様式C-1-1用'!$B$3:$AI$1004,4,0),"")</f>
        <v/>
      </c>
      <c r="D119" s="325">
        <f>IFERROR(VLOOKUP($A119,'様式C-1-1用'!$B$3:$AI$1004,6,0),"")</f>
        <v>0</v>
      </c>
      <c r="E119" s="325">
        <f>IFERROR(VLOOKUP($A119,'様式C-1-1用'!$B$3:$AI$1004,7,0),"")</f>
        <v>0</v>
      </c>
      <c r="F119" s="325">
        <f>IFERROR(VLOOKUP($A119,'様式C-1-1用'!$B$3:$AI$1004,8,0),"")</f>
        <v>0</v>
      </c>
      <c r="G119" s="325">
        <f>IFERROR(VLOOKUP($A119,'様式C-1-1用'!$B$3:$AI$1004,10,0),"")</f>
        <v>0</v>
      </c>
      <c r="H119" s="325">
        <f>IFERROR(VLOOKUP($A119,'様式C-1-1用'!$B$3:$AI$1004,22,0),"")</f>
        <v>0</v>
      </c>
      <c r="I119" s="325">
        <f>IFERROR(VLOOKUP($A119,'様式C-1-1用'!$B$3:$AI$1004,23,0),"")</f>
        <v>0</v>
      </c>
      <c r="J119" s="325" t="str">
        <f>IFERROR(VLOOKUP($A119,'様式C-1-1用'!$B$3:$AI$1004,24,0),"")</f>
        <v/>
      </c>
      <c r="K119" s="325" t="str">
        <f>IFERROR(VLOOKUP($A119,'様式C-1-1用'!$B$3:$AI$1004,25,0),"")</f>
        <v/>
      </c>
      <c r="L119" s="325">
        <f>IFERROR(VLOOKUP($A119,'様式C-1-1用'!$B$3:$AI$1004,16,0),"")</f>
        <v>0</v>
      </c>
      <c r="M119" s="325" t="str">
        <f>IFERROR(VLOOKUP($A119,'様式C-1-1用'!$B$3:$AI$1004,34,0),"")</f>
        <v/>
      </c>
      <c r="N119" s="325" t="str">
        <f>IFERROR(VLOOKUP($A119,'様式C-1-1用'!$B$3:$AI$1004,30,0),"")</f>
        <v/>
      </c>
      <c r="O119" s="325" t="str">
        <f>IF(VLOOKUP($A119,'様式C-1-1用'!$B$3:$AI$1004,29,0)="－","なし",VLOOKUP($A119,'様式C-1-1用'!$B$3:$AI$1004,29,0))</f>
        <v/>
      </c>
      <c r="P119" s="326" t="str">
        <f>IFERROR(VLOOKUP($A119,'様式C-1-1用'!$B$3:$AI$1004,33,0),"")</f>
        <v/>
      </c>
    </row>
    <row r="120" spans="1:16" ht="15.95" customHeight="1" x14ac:dyDescent="0.15">
      <c r="A120" s="318">
        <v>118</v>
      </c>
      <c r="B120" s="325">
        <f>IFERROR(VLOOKUP($A120,'様式C-1-1用'!$B$3:$AI$1004,3,0),"")</f>
        <v>0</v>
      </c>
      <c r="C120" s="325" t="str">
        <f>IFERROR(VLOOKUP($A120,'様式C-1-1用'!$B$3:$AI$1004,4,0),"")</f>
        <v/>
      </c>
      <c r="D120" s="325">
        <f>IFERROR(VLOOKUP($A120,'様式C-1-1用'!$B$3:$AI$1004,6,0),"")</f>
        <v>0</v>
      </c>
      <c r="E120" s="325">
        <f>IFERROR(VLOOKUP($A120,'様式C-1-1用'!$B$3:$AI$1004,7,0),"")</f>
        <v>0</v>
      </c>
      <c r="F120" s="325">
        <f>IFERROR(VLOOKUP($A120,'様式C-1-1用'!$B$3:$AI$1004,8,0),"")</f>
        <v>0</v>
      </c>
      <c r="G120" s="325">
        <f>IFERROR(VLOOKUP($A120,'様式C-1-1用'!$B$3:$AI$1004,10,0),"")</f>
        <v>0</v>
      </c>
      <c r="H120" s="325">
        <f>IFERROR(VLOOKUP($A120,'様式C-1-1用'!$B$3:$AI$1004,22,0),"")</f>
        <v>0</v>
      </c>
      <c r="I120" s="325">
        <f>IFERROR(VLOOKUP($A120,'様式C-1-1用'!$B$3:$AI$1004,23,0),"")</f>
        <v>0</v>
      </c>
      <c r="J120" s="325" t="str">
        <f>IFERROR(VLOOKUP($A120,'様式C-1-1用'!$B$3:$AI$1004,24,0),"")</f>
        <v/>
      </c>
      <c r="K120" s="325" t="str">
        <f>IFERROR(VLOOKUP($A120,'様式C-1-1用'!$B$3:$AI$1004,25,0),"")</f>
        <v/>
      </c>
      <c r="L120" s="325">
        <f>IFERROR(VLOOKUP($A120,'様式C-1-1用'!$B$3:$AI$1004,16,0),"")</f>
        <v>0</v>
      </c>
      <c r="M120" s="325" t="str">
        <f>IFERROR(VLOOKUP($A120,'様式C-1-1用'!$B$3:$AI$1004,34,0),"")</f>
        <v/>
      </c>
      <c r="N120" s="325" t="str">
        <f>IFERROR(VLOOKUP($A120,'様式C-1-1用'!$B$3:$AI$1004,30,0),"")</f>
        <v/>
      </c>
      <c r="O120" s="325" t="str">
        <f>IF(VLOOKUP($A120,'様式C-1-1用'!$B$3:$AI$1004,29,0)="－","なし",VLOOKUP($A120,'様式C-1-1用'!$B$3:$AI$1004,29,0))</f>
        <v/>
      </c>
      <c r="P120" s="326" t="str">
        <f>IFERROR(VLOOKUP($A120,'様式C-1-1用'!$B$3:$AI$1004,33,0),"")</f>
        <v/>
      </c>
    </row>
    <row r="121" spans="1:16" ht="15.95" customHeight="1" x14ac:dyDescent="0.15">
      <c r="A121" s="318">
        <v>119</v>
      </c>
      <c r="B121" s="325">
        <f>IFERROR(VLOOKUP($A121,'様式C-1-1用'!$B$3:$AI$1004,3,0),"")</f>
        <v>0</v>
      </c>
      <c r="C121" s="325" t="str">
        <f>IFERROR(VLOOKUP($A121,'様式C-1-1用'!$B$3:$AI$1004,4,0),"")</f>
        <v/>
      </c>
      <c r="D121" s="325">
        <f>IFERROR(VLOOKUP($A121,'様式C-1-1用'!$B$3:$AI$1004,6,0),"")</f>
        <v>0</v>
      </c>
      <c r="E121" s="325">
        <f>IFERROR(VLOOKUP($A121,'様式C-1-1用'!$B$3:$AI$1004,7,0),"")</f>
        <v>0</v>
      </c>
      <c r="F121" s="325">
        <f>IFERROR(VLOOKUP($A121,'様式C-1-1用'!$B$3:$AI$1004,8,0),"")</f>
        <v>0</v>
      </c>
      <c r="G121" s="325">
        <f>IFERROR(VLOOKUP($A121,'様式C-1-1用'!$B$3:$AI$1004,10,0),"")</f>
        <v>0</v>
      </c>
      <c r="H121" s="325">
        <f>IFERROR(VLOOKUP($A121,'様式C-1-1用'!$B$3:$AI$1004,22,0),"")</f>
        <v>0</v>
      </c>
      <c r="I121" s="325">
        <f>IFERROR(VLOOKUP($A121,'様式C-1-1用'!$B$3:$AI$1004,23,0),"")</f>
        <v>0</v>
      </c>
      <c r="J121" s="325" t="str">
        <f>IFERROR(VLOOKUP($A121,'様式C-1-1用'!$B$3:$AI$1004,24,0),"")</f>
        <v/>
      </c>
      <c r="K121" s="325" t="str">
        <f>IFERROR(VLOOKUP($A121,'様式C-1-1用'!$B$3:$AI$1004,25,0),"")</f>
        <v/>
      </c>
      <c r="L121" s="325">
        <f>IFERROR(VLOOKUP($A121,'様式C-1-1用'!$B$3:$AI$1004,16,0),"")</f>
        <v>0</v>
      </c>
      <c r="M121" s="325" t="str">
        <f>IFERROR(VLOOKUP($A121,'様式C-1-1用'!$B$3:$AI$1004,34,0),"")</f>
        <v/>
      </c>
      <c r="N121" s="325" t="str">
        <f>IFERROR(VLOOKUP($A121,'様式C-1-1用'!$B$3:$AI$1004,30,0),"")</f>
        <v/>
      </c>
      <c r="O121" s="325" t="str">
        <f>IF(VLOOKUP($A121,'様式C-1-1用'!$B$3:$AI$1004,29,0)="－","なし",VLOOKUP($A121,'様式C-1-1用'!$B$3:$AI$1004,29,0))</f>
        <v/>
      </c>
      <c r="P121" s="326" t="str">
        <f>IFERROR(VLOOKUP($A121,'様式C-1-1用'!$B$3:$AI$1004,33,0),"")</f>
        <v/>
      </c>
    </row>
    <row r="122" spans="1:16" ht="15.95" customHeight="1" x14ac:dyDescent="0.15">
      <c r="A122" s="318">
        <v>120</v>
      </c>
      <c r="B122" s="325">
        <f>IFERROR(VLOOKUP($A122,'様式C-1-1用'!$B$3:$AI$1004,3,0),"")</f>
        <v>0</v>
      </c>
      <c r="C122" s="325" t="str">
        <f>IFERROR(VLOOKUP($A122,'様式C-1-1用'!$B$3:$AI$1004,4,0),"")</f>
        <v/>
      </c>
      <c r="D122" s="325">
        <f>IFERROR(VLOOKUP($A122,'様式C-1-1用'!$B$3:$AI$1004,6,0),"")</f>
        <v>0</v>
      </c>
      <c r="E122" s="325">
        <f>IFERROR(VLOOKUP($A122,'様式C-1-1用'!$B$3:$AI$1004,7,0),"")</f>
        <v>0</v>
      </c>
      <c r="F122" s="325">
        <f>IFERROR(VLOOKUP($A122,'様式C-1-1用'!$B$3:$AI$1004,8,0),"")</f>
        <v>0</v>
      </c>
      <c r="G122" s="325">
        <f>IFERROR(VLOOKUP($A122,'様式C-1-1用'!$B$3:$AI$1004,10,0),"")</f>
        <v>0</v>
      </c>
      <c r="H122" s="325">
        <f>IFERROR(VLOOKUP($A122,'様式C-1-1用'!$B$3:$AI$1004,22,0),"")</f>
        <v>0</v>
      </c>
      <c r="I122" s="325">
        <f>IFERROR(VLOOKUP($A122,'様式C-1-1用'!$B$3:$AI$1004,23,0),"")</f>
        <v>0</v>
      </c>
      <c r="J122" s="325" t="str">
        <f>IFERROR(VLOOKUP($A122,'様式C-1-1用'!$B$3:$AI$1004,24,0),"")</f>
        <v/>
      </c>
      <c r="K122" s="325" t="str">
        <f>IFERROR(VLOOKUP($A122,'様式C-1-1用'!$B$3:$AI$1004,25,0),"")</f>
        <v/>
      </c>
      <c r="L122" s="325">
        <f>IFERROR(VLOOKUP($A122,'様式C-1-1用'!$B$3:$AI$1004,16,0),"")</f>
        <v>0</v>
      </c>
      <c r="M122" s="325" t="str">
        <f>IFERROR(VLOOKUP($A122,'様式C-1-1用'!$B$3:$AI$1004,34,0),"")</f>
        <v/>
      </c>
      <c r="N122" s="325" t="str">
        <f>IFERROR(VLOOKUP($A122,'様式C-1-1用'!$B$3:$AI$1004,30,0),"")</f>
        <v/>
      </c>
      <c r="O122" s="325" t="str">
        <f>IF(VLOOKUP($A122,'様式C-1-1用'!$B$3:$AI$1004,29,0)="－","なし",VLOOKUP($A122,'様式C-1-1用'!$B$3:$AI$1004,29,0))</f>
        <v/>
      </c>
      <c r="P122" s="326" t="str">
        <f>IFERROR(VLOOKUP($A122,'様式C-1-1用'!$B$3:$AI$1004,33,0),"")</f>
        <v/>
      </c>
    </row>
    <row r="123" spans="1:16" ht="15.95" customHeight="1" x14ac:dyDescent="0.15">
      <c r="A123" s="318">
        <v>121</v>
      </c>
      <c r="B123" s="325">
        <f>IFERROR(VLOOKUP($A123,'様式C-1-1用'!$B$3:$AI$1004,3,0),"")</f>
        <v>0</v>
      </c>
      <c r="C123" s="325" t="str">
        <f>IFERROR(VLOOKUP($A123,'様式C-1-1用'!$B$3:$AI$1004,4,0),"")</f>
        <v/>
      </c>
      <c r="D123" s="325">
        <f>IFERROR(VLOOKUP($A123,'様式C-1-1用'!$B$3:$AI$1004,6,0),"")</f>
        <v>0</v>
      </c>
      <c r="E123" s="325">
        <f>IFERROR(VLOOKUP($A123,'様式C-1-1用'!$B$3:$AI$1004,7,0),"")</f>
        <v>0</v>
      </c>
      <c r="F123" s="325">
        <f>IFERROR(VLOOKUP($A123,'様式C-1-1用'!$B$3:$AI$1004,8,0),"")</f>
        <v>0</v>
      </c>
      <c r="G123" s="325">
        <f>IFERROR(VLOOKUP($A123,'様式C-1-1用'!$B$3:$AI$1004,10,0),"")</f>
        <v>0</v>
      </c>
      <c r="H123" s="325">
        <f>IFERROR(VLOOKUP($A123,'様式C-1-1用'!$B$3:$AI$1004,22,0),"")</f>
        <v>0</v>
      </c>
      <c r="I123" s="325">
        <f>IFERROR(VLOOKUP($A123,'様式C-1-1用'!$B$3:$AI$1004,23,0),"")</f>
        <v>0</v>
      </c>
      <c r="J123" s="325" t="str">
        <f>IFERROR(VLOOKUP($A123,'様式C-1-1用'!$B$3:$AI$1004,24,0),"")</f>
        <v/>
      </c>
      <c r="K123" s="325" t="str">
        <f>IFERROR(VLOOKUP($A123,'様式C-1-1用'!$B$3:$AI$1004,25,0),"")</f>
        <v/>
      </c>
      <c r="L123" s="325">
        <f>IFERROR(VLOOKUP($A123,'様式C-1-1用'!$B$3:$AI$1004,16,0),"")</f>
        <v>0</v>
      </c>
      <c r="M123" s="325" t="str">
        <f>IFERROR(VLOOKUP($A123,'様式C-1-1用'!$B$3:$AI$1004,34,0),"")</f>
        <v/>
      </c>
      <c r="N123" s="325" t="str">
        <f>IFERROR(VLOOKUP($A123,'様式C-1-1用'!$B$3:$AI$1004,30,0),"")</f>
        <v/>
      </c>
      <c r="O123" s="325" t="str">
        <f>IF(VLOOKUP($A123,'様式C-1-1用'!$B$3:$AI$1004,29,0)="－","なし",VLOOKUP($A123,'様式C-1-1用'!$B$3:$AI$1004,29,0))</f>
        <v/>
      </c>
      <c r="P123" s="326" t="str">
        <f>IFERROR(VLOOKUP($A123,'様式C-1-1用'!$B$3:$AI$1004,33,0),"")</f>
        <v/>
      </c>
    </row>
    <row r="124" spans="1:16" ht="15.95" customHeight="1" x14ac:dyDescent="0.15">
      <c r="A124" s="318">
        <v>122</v>
      </c>
      <c r="B124" s="325">
        <f>IFERROR(VLOOKUP($A124,'様式C-1-1用'!$B$3:$AI$1004,3,0),"")</f>
        <v>0</v>
      </c>
      <c r="C124" s="325" t="str">
        <f>IFERROR(VLOOKUP($A124,'様式C-1-1用'!$B$3:$AI$1004,4,0),"")</f>
        <v/>
      </c>
      <c r="D124" s="325">
        <f>IFERROR(VLOOKUP($A124,'様式C-1-1用'!$B$3:$AI$1004,6,0),"")</f>
        <v>0</v>
      </c>
      <c r="E124" s="325">
        <f>IFERROR(VLOOKUP($A124,'様式C-1-1用'!$B$3:$AI$1004,7,0),"")</f>
        <v>0</v>
      </c>
      <c r="F124" s="325">
        <f>IFERROR(VLOOKUP($A124,'様式C-1-1用'!$B$3:$AI$1004,8,0),"")</f>
        <v>0</v>
      </c>
      <c r="G124" s="325">
        <f>IFERROR(VLOOKUP($A124,'様式C-1-1用'!$B$3:$AI$1004,10,0),"")</f>
        <v>0</v>
      </c>
      <c r="H124" s="325">
        <f>IFERROR(VLOOKUP($A124,'様式C-1-1用'!$B$3:$AI$1004,22,0),"")</f>
        <v>0</v>
      </c>
      <c r="I124" s="325">
        <f>IFERROR(VLOOKUP($A124,'様式C-1-1用'!$B$3:$AI$1004,23,0),"")</f>
        <v>0</v>
      </c>
      <c r="J124" s="325" t="str">
        <f>IFERROR(VLOOKUP($A124,'様式C-1-1用'!$B$3:$AI$1004,24,0),"")</f>
        <v/>
      </c>
      <c r="K124" s="325" t="str">
        <f>IFERROR(VLOOKUP($A124,'様式C-1-1用'!$B$3:$AI$1004,25,0),"")</f>
        <v/>
      </c>
      <c r="L124" s="325">
        <f>IFERROR(VLOOKUP($A124,'様式C-1-1用'!$B$3:$AI$1004,16,0),"")</f>
        <v>0</v>
      </c>
      <c r="M124" s="325" t="str">
        <f>IFERROR(VLOOKUP($A124,'様式C-1-1用'!$B$3:$AI$1004,34,0),"")</f>
        <v/>
      </c>
      <c r="N124" s="325" t="str">
        <f>IFERROR(VLOOKUP($A124,'様式C-1-1用'!$B$3:$AI$1004,30,0),"")</f>
        <v/>
      </c>
      <c r="O124" s="325" t="str">
        <f>IF(VLOOKUP($A124,'様式C-1-1用'!$B$3:$AI$1004,29,0)="－","なし",VLOOKUP($A124,'様式C-1-1用'!$B$3:$AI$1004,29,0))</f>
        <v/>
      </c>
      <c r="P124" s="326" t="str">
        <f>IFERROR(VLOOKUP($A124,'様式C-1-1用'!$B$3:$AI$1004,33,0),"")</f>
        <v/>
      </c>
    </row>
    <row r="125" spans="1:16" ht="15.95" customHeight="1" x14ac:dyDescent="0.15">
      <c r="A125" s="318">
        <v>123</v>
      </c>
      <c r="B125" s="325">
        <f>IFERROR(VLOOKUP($A125,'様式C-1-1用'!$B$3:$AI$1004,3,0),"")</f>
        <v>0</v>
      </c>
      <c r="C125" s="325" t="str">
        <f>IFERROR(VLOOKUP($A125,'様式C-1-1用'!$B$3:$AI$1004,4,0),"")</f>
        <v/>
      </c>
      <c r="D125" s="325">
        <f>IFERROR(VLOOKUP($A125,'様式C-1-1用'!$B$3:$AI$1004,6,0),"")</f>
        <v>0</v>
      </c>
      <c r="E125" s="325">
        <f>IFERROR(VLOOKUP($A125,'様式C-1-1用'!$B$3:$AI$1004,7,0),"")</f>
        <v>0</v>
      </c>
      <c r="F125" s="325">
        <f>IFERROR(VLOOKUP($A125,'様式C-1-1用'!$B$3:$AI$1004,8,0),"")</f>
        <v>0</v>
      </c>
      <c r="G125" s="325">
        <f>IFERROR(VLOOKUP($A125,'様式C-1-1用'!$B$3:$AI$1004,10,0),"")</f>
        <v>0</v>
      </c>
      <c r="H125" s="325">
        <f>IFERROR(VLOOKUP($A125,'様式C-1-1用'!$B$3:$AI$1004,22,0),"")</f>
        <v>0</v>
      </c>
      <c r="I125" s="325">
        <f>IFERROR(VLOOKUP($A125,'様式C-1-1用'!$B$3:$AI$1004,23,0),"")</f>
        <v>0</v>
      </c>
      <c r="J125" s="325" t="str">
        <f>IFERROR(VLOOKUP($A125,'様式C-1-1用'!$B$3:$AI$1004,24,0),"")</f>
        <v/>
      </c>
      <c r="K125" s="325" t="str">
        <f>IFERROR(VLOOKUP($A125,'様式C-1-1用'!$B$3:$AI$1004,25,0),"")</f>
        <v/>
      </c>
      <c r="L125" s="325">
        <f>IFERROR(VLOOKUP($A125,'様式C-1-1用'!$B$3:$AI$1004,16,0),"")</f>
        <v>0</v>
      </c>
      <c r="M125" s="325" t="str">
        <f>IFERROR(VLOOKUP($A125,'様式C-1-1用'!$B$3:$AI$1004,34,0),"")</f>
        <v/>
      </c>
      <c r="N125" s="325" t="str">
        <f>IFERROR(VLOOKUP($A125,'様式C-1-1用'!$B$3:$AI$1004,30,0),"")</f>
        <v/>
      </c>
      <c r="O125" s="325" t="str">
        <f>IF(VLOOKUP($A125,'様式C-1-1用'!$B$3:$AI$1004,29,0)="－","なし",VLOOKUP($A125,'様式C-1-1用'!$B$3:$AI$1004,29,0))</f>
        <v/>
      </c>
      <c r="P125" s="326" t="str">
        <f>IFERROR(VLOOKUP($A125,'様式C-1-1用'!$B$3:$AI$1004,33,0),"")</f>
        <v/>
      </c>
    </row>
    <row r="126" spans="1:16" ht="15.95" customHeight="1" x14ac:dyDescent="0.15">
      <c r="A126" s="318">
        <v>124</v>
      </c>
      <c r="B126" s="325">
        <f>IFERROR(VLOOKUP($A126,'様式C-1-1用'!$B$3:$AI$1004,3,0),"")</f>
        <v>0</v>
      </c>
      <c r="C126" s="325" t="str">
        <f>IFERROR(VLOOKUP($A126,'様式C-1-1用'!$B$3:$AI$1004,4,0),"")</f>
        <v/>
      </c>
      <c r="D126" s="325">
        <f>IFERROR(VLOOKUP($A126,'様式C-1-1用'!$B$3:$AI$1004,6,0),"")</f>
        <v>0</v>
      </c>
      <c r="E126" s="325">
        <f>IFERROR(VLOOKUP($A126,'様式C-1-1用'!$B$3:$AI$1004,7,0),"")</f>
        <v>0</v>
      </c>
      <c r="F126" s="325">
        <f>IFERROR(VLOOKUP($A126,'様式C-1-1用'!$B$3:$AI$1004,8,0),"")</f>
        <v>0</v>
      </c>
      <c r="G126" s="325">
        <f>IFERROR(VLOOKUP($A126,'様式C-1-1用'!$B$3:$AI$1004,10,0),"")</f>
        <v>0</v>
      </c>
      <c r="H126" s="325">
        <f>IFERROR(VLOOKUP($A126,'様式C-1-1用'!$B$3:$AI$1004,22,0),"")</f>
        <v>0</v>
      </c>
      <c r="I126" s="325">
        <f>IFERROR(VLOOKUP($A126,'様式C-1-1用'!$B$3:$AI$1004,23,0),"")</f>
        <v>0</v>
      </c>
      <c r="J126" s="325" t="str">
        <f>IFERROR(VLOOKUP($A126,'様式C-1-1用'!$B$3:$AI$1004,24,0),"")</f>
        <v/>
      </c>
      <c r="K126" s="325" t="str">
        <f>IFERROR(VLOOKUP($A126,'様式C-1-1用'!$B$3:$AI$1004,25,0),"")</f>
        <v/>
      </c>
      <c r="L126" s="325">
        <f>IFERROR(VLOOKUP($A126,'様式C-1-1用'!$B$3:$AI$1004,16,0),"")</f>
        <v>0</v>
      </c>
      <c r="M126" s="325" t="str">
        <f>IFERROR(VLOOKUP($A126,'様式C-1-1用'!$B$3:$AI$1004,34,0),"")</f>
        <v/>
      </c>
      <c r="N126" s="325" t="str">
        <f>IFERROR(VLOOKUP($A126,'様式C-1-1用'!$B$3:$AI$1004,30,0),"")</f>
        <v/>
      </c>
      <c r="O126" s="325" t="str">
        <f>IF(VLOOKUP($A126,'様式C-1-1用'!$B$3:$AI$1004,29,0)="－","なし",VLOOKUP($A126,'様式C-1-1用'!$B$3:$AI$1004,29,0))</f>
        <v/>
      </c>
      <c r="P126" s="326" t="str">
        <f>IFERROR(VLOOKUP($A126,'様式C-1-1用'!$B$3:$AI$1004,33,0),"")</f>
        <v/>
      </c>
    </row>
    <row r="127" spans="1:16" ht="15.95" customHeight="1" x14ac:dyDescent="0.15">
      <c r="A127" s="318">
        <v>125</v>
      </c>
      <c r="B127" s="325">
        <f>IFERROR(VLOOKUP($A127,'様式C-1-1用'!$B$3:$AI$1004,3,0),"")</f>
        <v>0</v>
      </c>
      <c r="C127" s="325" t="str">
        <f>IFERROR(VLOOKUP($A127,'様式C-1-1用'!$B$3:$AI$1004,4,0),"")</f>
        <v/>
      </c>
      <c r="D127" s="325">
        <f>IFERROR(VLOOKUP($A127,'様式C-1-1用'!$B$3:$AI$1004,6,0),"")</f>
        <v>0</v>
      </c>
      <c r="E127" s="325">
        <f>IFERROR(VLOOKUP($A127,'様式C-1-1用'!$B$3:$AI$1004,7,0),"")</f>
        <v>0</v>
      </c>
      <c r="F127" s="325">
        <f>IFERROR(VLOOKUP($A127,'様式C-1-1用'!$B$3:$AI$1004,8,0),"")</f>
        <v>0</v>
      </c>
      <c r="G127" s="325">
        <f>IFERROR(VLOOKUP($A127,'様式C-1-1用'!$B$3:$AI$1004,10,0),"")</f>
        <v>0</v>
      </c>
      <c r="H127" s="325">
        <f>IFERROR(VLOOKUP($A127,'様式C-1-1用'!$B$3:$AI$1004,22,0),"")</f>
        <v>0</v>
      </c>
      <c r="I127" s="325">
        <f>IFERROR(VLOOKUP($A127,'様式C-1-1用'!$B$3:$AI$1004,23,0),"")</f>
        <v>0</v>
      </c>
      <c r="J127" s="325" t="str">
        <f>IFERROR(VLOOKUP($A127,'様式C-1-1用'!$B$3:$AI$1004,24,0),"")</f>
        <v/>
      </c>
      <c r="K127" s="325" t="str">
        <f>IFERROR(VLOOKUP($A127,'様式C-1-1用'!$B$3:$AI$1004,25,0),"")</f>
        <v/>
      </c>
      <c r="L127" s="325">
        <f>IFERROR(VLOOKUP($A127,'様式C-1-1用'!$B$3:$AI$1004,16,0),"")</f>
        <v>0</v>
      </c>
      <c r="M127" s="325" t="str">
        <f>IFERROR(VLOOKUP($A127,'様式C-1-1用'!$B$3:$AI$1004,34,0),"")</f>
        <v/>
      </c>
      <c r="N127" s="325" t="str">
        <f>IFERROR(VLOOKUP($A127,'様式C-1-1用'!$B$3:$AI$1004,30,0),"")</f>
        <v/>
      </c>
      <c r="O127" s="325" t="str">
        <f>IF(VLOOKUP($A127,'様式C-1-1用'!$B$3:$AI$1004,29,0)="－","なし",VLOOKUP($A127,'様式C-1-1用'!$B$3:$AI$1004,29,0))</f>
        <v/>
      </c>
      <c r="P127" s="326" t="str">
        <f>IFERROR(VLOOKUP($A127,'様式C-1-1用'!$B$3:$AI$1004,33,0),"")</f>
        <v/>
      </c>
    </row>
    <row r="128" spans="1:16" ht="15.95" customHeight="1" x14ac:dyDescent="0.15">
      <c r="A128" s="318">
        <v>126</v>
      </c>
      <c r="B128" s="325">
        <f>IFERROR(VLOOKUP($A128,'様式C-1-1用'!$B$3:$AI$1004,3,0),"")</f>
        <v>0</v>
      </c>
      <c r="C128" s="325" t="str">
        <f>IFERROR(VLOOKUP($A128,'様式C-1-1用'!$B$3:$AI$1004,4,0),"")</f>
        <v/>
      </c>
      <c r="D128" s="325">
        <f>IFERROR(VLOOKUP($A128,'様式C-1-1用'!$B$3:$AI$1004,6,0),"")</f>
        <v>0</v>
      </c>
      <c r="E128" s="325">
        <f>IFERROR(VLOOKUP($A128,'様式C-1-1用'!$B$3:$AI$1004,7,0),"")</f>
        <v>0</v>
      </c>
      <c r="F128" s="325">
        <f>IFERROR(VLOOKUP($A128,'様式C-1-1用'!$B$3:$AI$1004,8,0),"")</f>
        <v>0</v>
      </c>
      <c r="G128" s="325">
        <f>IFERROR(VLOOKUP($A128,'様式C-1-1用'!$B$3:$AI$1004,10,0),"")</f>
        <v>0</v>
      </c>
      <c r="H128" s="325">
        <f>IFERROR(VLOOKUP($A128,'様式C-1-1用'!$B$3:$AI$1004,22,0),"")</f>
        <v>0</v>
      </c>
      <c r="I128" s="325">
        <f>IFERROR(VLOOKUP($A128,'様式C-1-1用'!$B$3:$AI$1004,23,0),"")</f>
        <v>0</v>
      </c>
      <c r="J128" s="325" t="str">
        <f>IFERROR(VLOOKUP($A128,'様式C-1-1用'!$B$3:$AI$1004,24,0),"")</f>
        <v/>
      </c>
      <c r="K128" s="325" t="str">
        <f>IFERROR(VLOOKUP($A128,'様式C-1-1用'!$B$3:$AI$1004,25,0),"")</f>
        <v/>
      </c>
      <c r="L128" s="325">
        <f>IFERROR(VLOOKUP($A128,'様式C-1-1用'!$B$3:$AI$1004,16,0),"")</f>
        <v>0</v>
      </c>
      <c r="M128" s="325" t="str">
        <f>IFERROR(VLOOKUP($A128,'様式C-1-1用'!$B$3:$AI$1004,34,0),"")</f>
        <v/>
      </c>
      <c r="N128" s="325" t="str">
        <f>IFERROR(VLOOKUP($A128,'様式C-1-1用'!$B$3:$AI$1004,30,0),"")</f>
        <v/>
      </c>
      <c r="O128" s="325" t="str">
        <f>IF(VLOOKUP($A128,'様式C-1-1用'!$B$3:$AI$1004,29,0)="－","なし",VLOOKUP($A128,'様式C-1-1用'!$B$3:$AI$1004,29,0))</f>
        <v/>
      </c>
      <c r="P128" s="326" t="str">
        <f>IFERROR(VLOOKUP($A128,'様式C-1-1用'!$B$3:$AI$1004,33,0),"")</f>
        <v/>
      </c>
    </row>
    <row r="129" spans="1:16" ht="15.95" customHeight="1" x14ac:dyDescent="0.15">
      <c r="A129" s="318">
        <v>127</v>
      </c>
      <c r="B129" s="325">
        <f>IFERROR(VLOOKUP($A129,'様式C-1-1用'!$B$3:$AI$1004,3,0),"")</f>
        <v>0</v>
      </c>
      <c r="C129" s="325" t="str">
        <f>IFERROR(VLOOKUP($A129,'様式C-1-1用'!$B$3:$AI$1004,4,0),"")</f>
        <v/>
      </c>
      <c r="D129" s="325">
        <f>IFERROR(VLOOKUP($A129,'様式C-1-1用'!$B$3:$AI$1004,6,0),"")</f>
        <v>0</v>
      </c>
      <c r="E129" s="325">
        <f>IFERROR(VLOOKUP($A129,'様式C-1-1用'!$B$3:$AI$1004,7,0),"")</f>
        <v>0</v>
      </c>
      <c r="F129" s="325">
        <f>IFERROR(VLOOKUP($A129,'様式C-1-1用'!$B$3:$AI$1004,8,0),"")</f>
        <v>0</v>
      </c>
      <c r="G129" s="325">
        <f>IFERROR(VLOOKUP($A129,'様式C-1-1用'!$B$3:$AI$1004,10,0),"")</f>
        <v>0</v>
      </c>
      <c r="H129" s="325">
        <f>IFERROR(VLOOKUP($A129,'様式C-1-1用'!$B$3:$AI$1004,22,0),"")</f>
        <v>0</v>
      </c>
      <c r="I129" s="325">
        <f>IFERROR(VLOOKUP($A129,'様式C-1-1用'!$B$3:$AI$1004,23,0),"")</f>
        <v>0</v>
      </c>
      <c r="J129" s="325" t="str">
        <f>IFERROR(VLOOKUP($A129,'様式C-1-1用'!$B$3:$AI$1004,24,0),"")</f>
        <v/>
      </c>
      <c r="K129" s="325" t="str">
        <f>IFERROR(VLOOKUP($A129,'様式C-1-1用'!$B$3:$AI$1004,25,0),"")</f>
        <v/>
      </c>
      <c r="L129" s="325">
        <f>IFERROR(VLOOKUP($A129,'様式C-1-1用'!$B$3:$AI$1004,16,0),"")</f>
        <v>0</v>
      </c>
      <c r="M129" s="325" t="str">
        <f>IFERROR(VLOOKUP($A129,'様式C-1-1用'!$B$3:$AI$1004,34,0),"")</f>
        <v/>
      </c>
      <c r="N129" s="325" t="str">
        <f>IFERROR(VLOOKUP($A129,'様式C-1-1用'!$B$3:$AI$1004,30,0),"")</f>
        <v/>
      </c>
      <c r="O129" s="325" t="str">
        <f>IF(VLOOKUP($A129,'様式C-1-1用'!$B$3:$AI$1004,29,0)="－","なし",VLOOKUP($A129,'様式C-1-1用'!$B$3:$AI$1004,29,0))</f>
        <v/>
      </c>
      <c r="P129" s="326" t="str">
        <f>IFERROR(VLOOKUP($A129,'様式C-1-1用'!$B$3:$AI$1004,33,0),"")</f>
        <v/>
      </c>
    </row>
    <row r="130" spans="1:16" ht="15.95" customHeight="1" x14ac:dyDescent="0.15">
      <c r="A130" s="318">
        <v>128</v>
      </c>
      <c r="B130" s="325">
        <f>IFERROR(VLOOKUP($A130,'様式C-1-1用'!$B$3:$AI$1004,3,0),"")</f>
        <v>0</v>
      </c>
      <c r="C130" s="325" t="str">
        <f>IFERROR(VLOOKUP($A130,'様式C-1-1用'!$B$3:$AI$1004,4,0),"")</f>
        <v/>
      </c>
      <c r="D130" s="325">
        <f>IFERROR(VLOOKUP($A130,'様式C-1-1用'!$B$3:$AI$1004,6,0),"")</f>
        <v>0</v>
      </c>
      <c r="E130" s="325">
        <f>IFERROR(VLOOKUP($A130,'様式C-1-1用'!$B$3:$AI$1004,7,0),"")</f>
        <v>0</v>
      </c>
      <c r="F130" s="325">
        <f>IFERROR(VLOOKUP($A130,'様式C-1-1用'!$B$3:$AI$1004,8,0),"")</f>
        <v>0</v>
      </c>
      <c r="G130" s="325">
        <f>IFERROR(VLOOKUP($A130,'様式C-1-1用'!$B$3:$AI$1004,10,0),"")</f>
        <v>0</v>
      </c>
      <c r="H130" s="325">
        <f>IFERROR(VLOOKUP($A130,'様式C-1-1用'!$B$3:$AI$1004,22,0),"")</f>
        <v>0</v>
      </c>
      <c r="I130" s="325">
        <f>IFERROR(VLOOKUP($A130,'様式C-1-1用'!$B$3:$AI$1004,23,0),"")</f>
        <v>0</v>
      </c>
      <c r="J130" s="325" t="str">
        <f>IFERROR(VLOOKUP($A130,'様式C-1-1用'!$B$3:$AI$1004,24,0),"")</f>
        <v/>
      </c>
      <c r="K130" s="325" t="str">
        <f>IFERROR(VLOOKUP($A130,'様式C-1-1用'!$B$3:$AI$1004,25,0),"")</f>
        <v/>
      </c>
      <c r="L130" s="325">
        <f>IFERROR(VLOOKUP($A130,'様式C-1-1用'!$B$3:$AI$1004,16,0),"")</f>
        <v>0</v>
      </c>
      <c r="M130" s="325" t="str">
        <f>IFERROR(VLOOKUP($A130,'様式C-1-1用'!$B$3:$AI$1004,34,0),"")</f>
        <v/>
      </c>
      <c r="N130" s="325" t="str">
        <f>IFERROR(VLOOKUP($A130,'様式C-1-1用'!$B$3:$AI$1004,30,0),"")</f>
        <v/>
      </c>
      <c r="O130" s="325" t="str">
        <f>IF(VLOOKUP($A130,'様式C-1-1用'!$B$3:$AI$1004,29,0)="－","なし",VLOOKUP($A130,'様式C-1-1用'!$B$3:$AI$1004,29,0))</f>
        <v/>
      </c>
      <c r="P130" s="326" t="str">
        <f>IFERROR(VLOOKUP($A130,'様式C-1-1用'!$B$3:$AI$1004,33,0),"")</f>
        <v/>
      </c>
    </row>
    <row r="131" spans="1:16" ht="15.95" customHeight="1" x14ac:dyDescent="0.15">
      <c r="A131" s="318">
        <v>129</v>
      </c>
      <c r="B131" s="325">
        <f>IFERROR(VLOOKUP($A131,'様式C-1-1用'!$B$3:$AI$1004,3,0),"")</f>
        <v>0</v>
      </c>
      <c r="C131" s="325" t="str">
        <f>IFERROR(VLOOKUP($A131,'様式C-1-1用'!$B$3:$AI$1004,4,0),"")</f>
        <v/>
      </c>
      <c r="D131" s="325">
        <f>IFERROR(VLOOKUP($A131,'様式C-1-1用'!$B$3:$AI$1004,6,0),"")</f>
        <v>0</v>
      </c>
      <c r="E131" s="325">
        <f>IFERROR(VLOOKUP($A131,'様式C-1-1用'!$B$3:$AI$1004,7,0),"")</f>
        <v>0</v>
      </c>
      <c r="F131" s="325">
        <f>IFERROR(VLOOKUP($A131,'様式C-1-1用'!$B$3:$AI$1004,8,0),"")</f>
        <v>0</v>
      </c>
      <c r="G131" s="325">
        <f>IFERROR(VLOOKUP($A131,'様式C-1-1用'!$B$3:$AI$1004,10,0),"")</f>
        <v>0</v>
      </c>
      <c r="H131" s="325">
        <f>IFERROR(VLOOKUP($A131,'様式C-1-1用'!$B$3:$AI$1004,22,0),"")</f>
        <v>0</v>
      </c>
      <c r="I131" s="325">
        <f>IFERROR(VLOOKUP($A131,'様式C-1-1用'!$B$3:$AI$1004,23,0),"")</f>
        <v>0</v>
      </c>
      <c r="J131" s="325" t="str">
        <f>IFERROR(VLOOKUP($A131,'様式C-1-1用'!$B$3:$AI$1004,24,0),"")</f>
        <v/>
      </c>
      <c r="K131" s="325" t="str">
        <f>IFERROR(VLOOKUP($A131,'様式C-1-1用'!$B$3:$AI$1004,25,0),"")</f>
        <v/>
      </c>
      <c r="L131" s="325">
        <f>IFERROR(VLOOKUP($A131,'様式C-1-1用'!$B$3:$AI$1004,16,0),"")</f>
        <v>0</v>
      </c>
      <c r="M131" s="325" t="str">
        <f>IFERROR(VLOOKUP($A131,'様式C-1-1用'!$B$3:$AI$1004,34,0),"")</f>
        <v/>
      </c>
      <c r="N131" s="325" t="str">
        <f>IFERROR(VLOOKUP($A131,'様式C-1-1用'!$B$3:$AI$1004,30,0),"")</f>
        <v/>
      </c>
      <c r="O131" s="325" t="str">
        <f>IF(VLOOKUP($A131,'様式C-1-1用'!$B$3:$AI$1004,29,0)="－","なし",VLOOKUP($A131,'様式C-1-1用'!$B$3:$AI$1004,29,0))</f>
        <v/>
      </c>
      <c r="P131" s="326" t="str">
        <f>IFERROR(VLOOKUP($A131,'様式C-1-1用'!$B$3:$AI$1004,33,0),"")</f>
        <v/>
      </c>
    </row>
    <row r="132" spans="1:16" ht="15.95" customHeight="1" x14ac:dyDescent="0.15">
      <c r="A132" s="318">
        <v>130</v>
      </c>
      <c r="B132" s="325">
        <f>IFERROR(VLOOKUP($A132,'様式C-1-1用'!$B$3:$AI$1004,3,0),"")</f>
        <v>0</v>
      </c>
      <c r="C132" s="325" t="str">
        <f>IFERROR(VLOOKUP($A132,'様式C-1-1用'!$B$3:$AI$1004,4,0),"")</f>
        <v/>
      </c>
      <c r="D132" s="325">
        <f>IFERROR(VLOOKUP($A132,'様式C-1-1用'!$B$3:$AI$1004,6,0),"")</f>
        <v>0</v>
      </c>
      <c r="E132" s="325">
        <f>IFERROR(VLOOKUP($A132,'様式C-1-1用'!$B$3:$AI$1004,7,0),"")</f>
        <v>0</v>
      </c>
      <c r="F132" s="325">
        <f>IFERROR(VLOOKUP($A132,'様式C-1-1用'!$B$3:$AI$1004,8,0),"")</f>
        <v>0</v>
      </c>
      <c r="G132" s="325">
        <f>IFERROR(VLOOKUP($A132,'様式C-1-1用'!$B$3:$AI$1004,10,0),"")</f>
        <v>0</v>
      </c>
      <c r="H132" s="325">
        <f>IFERROR(VLOOKUP($A132,'様式C-1-1用'!$B$3:$AI$1004,22,0),"")</f>
        <v>0</v>
      </c>
      <c r="I132" s="325">
        <f>IFERROR(VLOOKUP($A132,'様式C-1-1用'!$B$3:$AI$1004,23,0),"")</f>
        <v>0</v>
      </c>
      <c r="J132" s="325" t="str">
        <f>IFERROR(VLOOKUP($A132,'様式C-1-1用'!$B$3:$AI$1004,24,0),"")</f>
        <v/>
      </c>
      <c r="K132" s="325" t="str">
        <f>IFERROR(VLOOKUP($A132,'様式C-1-1用'!$B$3:$AI$1004,25,0),"")</f>
        <v/>
      </c>
      <c r="L132" s="325">
        <f>IFERROR(VLOOKUP($A132,'様式C-1-1用'!$B$3:$AI$1004,16,0),"")</f>
        <v>0</v>
      </c>
      <c r="M132" s="325" t="str">
        <f>IFERROR(VLOOKUP($A132,'様式C-1-1用'!$B$3:$AI$1004,34,0),"")</f>
        <v/>
      </c>
      <c r="N132" s="325" t="str">
        <f>IFERROR(VLOOKUP($A132,'様式C-1-1用'!$B$3:$AI$1004,30,0),"")</f>
        <v/>
      </c>
      <c r="O132" s="325" t="str">
        <f>IF(VLOOKUP($A132,'様式C-1-1用'!$B$3:$AI$1004,29,0)="－","なし",VLOOKUP($A132,'様式C-1-1用'!$B$3:$AI$1004,29,0))</f>
        <v/>
      </c>
      <c r="P132" s="326" t="str">
        <f>IFERROR(VLOOKUP($A132,'様式C-1-1用'!$B$3:$AI$1004,33,0),"")</f>
        <v/>
      </c>
    </row>
    <row r="133" spans="1:16" ht="15.95" customHeight="1" x14ac:dyDescent="0.15">
      <c r="A133" s="318">
        <v>131</v>
      </c>
      <c r="B133" s="325">
        <f>IFERROR(VLOOKUP($A133,'様式C-1-1用'!$B$3:$AI$1004,3,0),"")</f>
        <v>0</v>
      </c>
      <c r="C133" s="325" t="str">
        <f>IFERROR(VLOOKUP($A133,'様式C-1-1用'!$B$3:$AI$1004,4,0),"")</f>
        <v/>
      </c>
      <c r="D133" s="325">
        <f>IFERROR(VLOOKUP($A133,'様式C-1-1用'!$B$3:$AI$1004,6,0),"")</f>
        <v>0</v>
      </c>
      <c r="E133" s="325">
        <f>IFERROR(VLOOKUP($A133,'様式C-1-1用'!$B$3:$AI$1004,7,0),"")</f>
        <v>0</v>
      </c>
      <c r="F133" s="325">
        <f>IFERROR(VLOOKUP($A133,'様式C-1-1用'!$B$3:$AI$1004,8,0),"")</f>
        <v>0</v>
      </c>
      <c r="G133" s="325">
        <f>IFERROR(VLOOKUP($A133,'様式C-1-1用'!$B$3:$AI$1004,10,0),"")</f>
        <v>0</v>
      </c>
      <c r="H133" s="325">
        <f>IFERROR(VLOOKUP($A133,'様式C-1-1用'!$B$3:$AI$1004,22,0),"")</f>
        <v>0</v>
      </c>
      <c r="I133" s="325">
        <f>IFERROR(VLOOKUP($A133,'様式C-1-1用'!$B$3:$AI$1004,23,0),"")</f>
        <v>0</v>
      </c>
      <c r="J133" s="325" t="str">
        <f>IFERROR(VLOOKUP($A133,'様式C-1-1用'!$B$3:$AI$1004,24,0),"")</f>
        <v/>
      </c>
      <c r="K133" s="325" t="str">
        <f>IFERROR(VLOOKUP($A133,'様式C-1-1用'!$B$3:$AI$1004,25,0),"")</f>
        <v/>
      </c>
      <c r="L133" s="325">
        <f>IFERROR(VLOOKUP($A133,'様式C-1-1用'!$B$3:$AI$1004,16,0),"")</f>
        <v>0</v>
      </c>
      <c r="M133" s="325" t="str">
        <f>IFERROR(VLOOKUP($A133,'様式C-1-1用'!$B$3:$AI$1004,34,0),"")</f>
        <v/>
      </c>
      <c r="N133" s="325" t="str">
        <f>IFERROR(VLOOKUP($A133,'様式C-1-1用'!$B$3:$AI$1004,30,0),"")</f>
        <v/>
      </c>
      <c r="O133" s="325" t="str">
        <f>IF(VLOOKUP($A133,'様式C-1-1用'!$B$3:$AI$1004,29,0)="－","なし",VLOOKUP($A133,'様式C-1-1用'!$B$3:$AI$1004,29,0))</f>
        <v/>
      </c>
      <c r="P133" s="326" t="str">
        <f>IFERROR(VLOOKUP($A133,'様式C-1-1用'!$B$3:$AI$1004,33,0),"")</f>
        <v/>
      </c>
    </row>
    <row r="134" spans="1:16" ht="15.95" customHeight="1" x14ac:dyDescent="0.15">
      <c r="A134" s="318">
        <v>132</v>
      </c>
      <c r="B134" s="325">
        <f>IFERROR(VLOOKUP($A134,'様式C-1-1用'!$B$3:$AI$1004,3,0),"")</f>
        <v>0</v>
      </c>
      <c r="C134" s="325" t="str">
        <f>IFERROR(VLOOKUP($A134,'様式C-1-1用'!$B$3:$AI$1004,4,0),"")</f>
        <v/>
      </c>
      <c r="D134" s="325">
        <f>IFERROR(VLOOKUP($A134,'様式C-1-1用'!$B$3:$AI$1004,6,0),"")</f>
        <v>0</v>
      </c>
      <c r="E134" s="325">
        <f>IFERROR(VLOOKUP($A134,'様式C-1-1用'!$B$3:$AI$1004,7,0),"")</f>
        <v>0</v>
      </c>
      <c r="F134" s="325">
        <f>IFERROR(VLOOKUP($A134,'様式C-1-1用'!$B$3:$AI$1004,8,0),"")</f>
        <v>0</v>
      </c>
      <c r="G134" s="325">
        <f>IFERROR(VLOOKUP($A134,'様式C-1-1用'!$B$3:$AI$1004,10,0),"")</f>
        <v>0</v>
      </c>
      <c r="H134" s="325">
        <f>IFERROR(VLOOKUP($A134,'様式C-1-1用'!$B$3:$AI$1004,22,0),"")</f>
        <v>0</v>
      </c>
      <c r="I134" s="325">
        <f>IFERROR(VLOOKUP($A134,'様式C-1-1用'!$B$3:$AI$1004,23,0),"")</f>
        <v>0</v>
      </c>
      <c r="J134" s="325" t="str">
        <f>IFERROR(VLOOKUP($A134,'様式C-1-1用'!$B$3:$AI$1004,24,0),"")</f>
        <v/>
      </c>
      <c r="K134" s="325" t="str">
        <f>IFERROR(VLOOKUP($A134,'様式C-1-1用'!$B$3:$AI$1004,25,0),"")</f>
        <v/>
      </c>
      <c r="L134" s="325">
        <f>IFERROR(VLOOKUP($A134,'様式C-1-1用'!$B$3:$AI$1004,16,0),"")</f>
        <v>0</v>
      </c>
      <c r="M134" s="325" t="str">
        <f>IFERROR(VLOOKUP($A134,'様式C-1-1用'!$B$3:$AI$1004,34,0),"")</f>
        <v/>
      </c>
      <c r="N134" s="325" t="str">
        <f>IFERROR(VLOOKUP($A134,'様式C-1-1用'!$B$3:$AI$1004,30,0),"")</f>
        <v/>
      </c>
      <c r="O134" s="325" t="str">
        <f>IF(VLOOKUP($A134,'様式C-1-1用'!$B$3:$AI$1004,29,0)="－","なし",VLOOKUP($A134,'様式C-1-1用'!$B$3:$AI$1004,29,0))</f>
        <v/>
      </c>
      <c r="P134" s="326" t="str">
        <f>IFERROR(VLOOKUP($A134,'様式C-1-1用'!$B$3:$AI$1004,33,0),"")</f>
        <v/>
      </c>
    </row>
    <row r="135" spans="1:16" ht="15.95" customHeight="1" x14ac:dyDescent="0.15">
      <c r="A135" s="318">
        <v>133</v>
      </c>
      <c r="B135" s="325">
        <f>IFERROR(VLOOKUP($A135,'様式C-1-1用'!$B$3:$AI$1004,3,0),"")</f>
        <v>0</v>
      </c>
      <c r="C135" s="325" t="str">
        <f>IFERROR(VLOOKUP($A135,'様式C-1-1用'!$B$3:$AI$1004,4,0),"")</f>
        <v/>
      </c>
      <c r="D135" s="325">
        <f>IFERROR(VLOOKUP($A135,'様式C-1-1用'!$B$3:$AI$1004,6,0),"")</f>
        <v>0</v>
      </c>
      <c r="E135" s="325">
        <f>IFERROR(VLOOKUP($A135,'様式C-1-1用'!$B$3:$AI$1004,7,0),"")</f>
        <v>0</v>
      </c>
      <c r="F135" s="325">
        <f>IFERROR(VLOOKUP($A135,'様式C-1-1用'!$B$3:$AI$1004,8,0),"")</f>
        <v>0</v>
      </c>
      <c r="G135" s="325">
        <f>IFERROR(VLOOKUP($A135,'様式C-1-1用'!$B$3:$AI$1004,10,0),"")</f>
        <v>0</v>
      </c>
      <c r="H135" s="325">
        <f>IFERROR(VLOOKUP($A135,'様式C-1-1用'!$B$3:$AI$1004,22,0),"")</f>
        <v>0</v>
      </c>
      <c r="I135" s="325">
        <f>IFERROR(VLOOKUP($A135,'様式C-1-1用'!$B$3:$AI$1004,23,0),"")</f>
        <v>0</v>
      </c>
      <c r="J135" s="325" t="str">
        <f>IFERROR(VLOOKUP($A135,'様式C-1-1用'!$B$3:$AI$1004,24,0),"")</f>
        <v/>
      </c>
      <c r="K135" s="325" t="str">
        <f>IFERROR(VLOOKUP($A135,'様式C-1-1用'!$B$3:$AI$1004,25,0),"")</f>
        <v/>
      </c>
      <c r="L135" s="325">
        <f>IFERROR(VLOOKUP($A135,'様式C-1-1用'!$B$3:$AI$1004,16,0),"")</f>
        <v>0</v>
      </c>
      <c r="M135" s="325" t="str">
        <f>IFERROR(VLOOKUP($A135,'様式C-1-1用'!$B$3:$AI$1004,34,0),"")</f>
        <v/>
      </c>
      <c r="N135" s="325" t="str">
        <f>IFERROR(VLOOKUP($A135,'様式C-1-1用'!$B$3:$AI$1004,30,0),"")</f>
        <v/>
      </c>
      <c r="O135" s="325" t="str">
        <f>IF(VLOOKUP($A135,'様式C-1-1用'!$B$3:$AI$1004,29,0)="－","なし",VLOOKUP($A135,'様式C-1-1用'!$B$3:$AI$1004,29,0))</f>
        <v/>
      </c>
      <c r="P135" s="326" t="str">
        <f>IFERROR(VLOOKUP($A135,'様式C-1-1用'!$B$3:$AI$1004,33,0),"")</f>
        <v/>
      </c>
    </row>
    <row r="136" spans="1:16" ht="15.95" customHeight="1" x14ac:dyDescent="0.15">
      <c r="A136" s="318">
        <v>134</v>
      </c>
      <c r="B136" s="325">
        <f>IFERROR(VLOOKUP($A136,'様式C-1-1用'!$B$3:$AI$1004,3,0),"")</f>
        <v>0</v>
      </c>
      <c r="C136" s="325" t="str">
        <f>IFERROR(VLOOKUP($A136,'様式C-1-1用'!$B$3:$AI$1004,4,0),"")</f>
        <v/>
      </c>
      <c r="D136" s="325">
        <f>IFERROR(VLOOKUP($A136,'様式C-1-1用'!$B$3:$AI$1004,6,0),"")</f>
        <v>0</v>
      </c>
      <c r="E136" s="325">
        <f>IFERROR(VLOOKUP($A136,'様式C-1-1用'!$B$3:$AI$1004,7,0),"")</f>
        <v>0</v>
      </c>
      <c r="F136" s="325">
        <f>IFERROR(VLOOKUP($A136,'様式C-1-1用'!$B$3:$AI$1004,8,0),"")</f>
        <v>0</v>
      </c>
      <c r="G136" s="325">
        <f>IFERROR(VLOOKUP($A136,'様式C-1-1用'!$B$3:$AI$1004,10,0),"")</f>
        <v>0</v>
      </c>
      <c r="H136" s="325">
        <f>IFERROR(VLOOKUP($A136,'様式C-1-1用'!$B$3:$AI$1004,22,0),"")</f>
        <v>0</v>
      </c>
      <c r="I136" s="325">
        <f>IFERROR(VLOOKUP($A136,'様式C-1-1用'!$B$3:$AI$1004,23,0),"")</f>
        <v>0</v>
      </c>
      <c r="J136" s="325" t="str">
        <f>IFERROR(VLOOKUP($A136,'様式C-1-1用'!$B$3:$AI$1004,24,0),"")</f>
        <v/>
      </c>
      <c r="K136" s="325" t="str">
        <f>IFERROR(VLOOKUP($A136,'様式C-1-1用'!$B$3:$AI$1004,25,0),"")</f>
        <v/>
      </c>
      <c r="L136" s="325">
        <f>IFERROR(VLOOKUP($A136,'様式C-1-1用'!$B$3:$AI$1004,16,0),"")</f>
        <v>0</v>
      </c>
      <c r="M136" s="325" t="str">
        <f>IFERROR(VLOOKUP($A136,'様式C-1-1用'!$B$3:$AI$1004,34,0),"")</f>
        <v/>
      </c>
      <c r="N136" s="325" t="str">
        <f>IFERROR(VLOOKUP($A136,'様式C-1-1用'!$B$3:$AI$1004,30,0),"")</f>
        <v/>
      </c>
      <c r="O136" s="325" t="str">
        <f>IF(VLOOKUP($A136,'様式C-1-1用'!$B$3:$AI$1004,29,0)="－","なし",VLOOKUP($A136,'様式C-1-1用'!$B$3:$AI$1004,29,0))</f>
        <v/>
      </c>
      <c r="P136" s="326" t="str">
        <f>IFERROR(VLOOKUP($A136,'様式C-1-1用'!$B$3:$AI$1004,33,0),"")</f>
        <v/>
      </c>
    </row>
    <row r="137" spans="1:16" ht="15.95" customHeight="1" x14ac:dyDescent="0.15">
      <c r="A137" s="318">
        <v>135</v>
      </c>
      <c r="B137" s="325">
        <f>IFERROR(VLOOKUP($A137,'様式C-1-1用'!$B$3:$AI$1004,3,0),"")</f>
        <v>0</v>
      </c>
      <c r="C137" s="325" t="str">
        <f>IFERROR(VLOOKUP($A137,'様式C-1-1用'!$B$3:$AI$1004,4,0),"")</f>
        <v/>
      </c>
      <c r="D137" s="325">
        <f>IFERROR(VLOOKUP($A137,'様式C-1-1用'!$B$3:$AI$1004,6,0),"")</f>
        <v>0</v>
      </c>
      <c r="E137" s="325">
        <f>IFERROR(VLOOKUP($A137,'様式C-1-1用'!$B$3:$AI$1004,7,0),"")</f>
        <v>0</v>
      </c>
      <c r="F137" s="325">
        <f>IFERROR(VLOOKUP($A137,'様式C-1-1用'!$B$3:$AI$1004,8,0),"")</f>
        <v>0</v>
      </c>
      <c r="G137" s="325">
        <f>IFERROR(VLOOKUP($A137,'様式C-1-1用'!$B$3:$AI$1004,10,0),"")</f>
        <v>0</v>
      </c>
      <c r="H137" s="325">
        <f>IFERROR(VLOOKUP($A137,'様式C-1-1用'!$B$3:$AI$1004,22,0),"")</f>
        <v>0</v>
      </c>
      <c r="I137" s="325">
        <f>IFERROR(VLOOKUP($A137,'様式C-1-1用'!$B$3:$AI$1004,23,0),"")</f>
        <v>0</v>
      </c>
      <c r="J137" s="325" t="str">
        <f>IFERROR(VLOOKUP($A137,'様式C-1-1用'!$B$3:$AI$1004,24,0),"")</f>
        <v/>
      </c>
      <c r="K137" s="325" t="str">
        <f>IFERROR(VLOOKUP($A137,'様式C-1-1用'!$B$3:$AI$1004,25,0),"")</f>
        <v/>
      </c>
      <c r="L137" s="325">
        <f>IFERROR(VLOOKUP($A137,'様式C-1-1用'!$B$3:$AI$1004,16,0),"")</f>
        <v>0</v>
      </c>
      <c r="M137" s="325" t="str">
        <f>IFERROR(VLOOKUP($A137,'様式C-1-1用'!$B$3:$AI$1004,34,0),"")</f>
        <v/>
      </c>
      <c r="N137" s="325" t="str">
        <f>IFERROR(VLOOKUP($A137,'様式C-1-1用'!$B$3:$AI$1004,30,0),"")</f>
        <v/>
      </c>
      <c r="O137" s="325" t="str">
        <f>IF(VLOOKUP($A137,'様式C-1-1用'!$B$3:$AI$1004,29,0)="－","なし",VLOOKUP($A137,'様式C-1-1用'!$B$3:$AI$1004,29,0))</f>
        <v/>
      </c>
      <c r="P137" s="326" t="str">
        <f>IFERROR(VLOOKUP($A137,'様式C-1-1用'!$B$3:$AI$1004,33,0),"")</f>
        <v/>
      </c>
    </row>
    <row r="138" spans="1:16" ht="15.95" customHeight="1" x14ac:dyDescent="0.15">
      <c r="A138" s="318">
        <v>136</v>
      </c>
      <c r="B138" s="325">
        <f>IFERROR(VLOOKUP($A138,'様式C-1-1用'!$B$3:$AI$1004,3,0),"")</f>
        <v>0</v>
      </c>
      <c r="C138" s="325" t="str">
        <f>IFERROR(VLOOKUP($A138,'様式C-1-1用'!$B$3:$AI$1004,4,0),"")</f>
        <v/>
      </c>
      <c r="D138" s="325">
        <f>IFERROR(VLOOKUP($A138,'様式C-1-1用'!$B$3:$AI$1004,6,0),"")</f>
        <v>0</v>
      </c>
      <c r="E138" s="325">
        <f>IFERROR(VLOOKUP($A138,'様式C-1-1用'!$B$3:$AI$1004,7,0),"")</f>
        <v>0</v>
      </c>
      <c r="F138" s="325">
        <f>IFERROR(VLOOKUP($A138,'様式C-1-1用'!$B$3:$AI$1004,8,0),"")</f>
        <v>0</v>
      </c>
      <c r="G138" s="325">
        <f>IFERROR(VLOOKUP($A138,'様式C-1-1用'!$B$3:$AI$1004,10,0),"")</f>
        <v>0</v>
      </c>
      <c r="H138" s="325">
        <f>IFERROR(VLOOKUP($A138,'様式C-1-1用'!$B$3:$AI$1004,22,0),"")</f>
        <v>0</v>
      </c>
      <c r="I138" s="325">
        <f>IFERROR(VLOOKUP($A138,'様式C-1-1用'!$B$3:$AI$1004,23,0),"")</f>
        <v>0</v>
      </c>
      <c r="J138" s="325" t="str">
        <f>IFERROR(VLOOKUP($A138,'様式C-1-1用'!$B$3:$AI$1004,24,0),"")</f>
        <v/>
      </c>
      <c r="K138" s="325" t="str">
        <f>IFERROR(VLOOKUP($A138,'様式C-1-1用'!$B$3:$AI$1004,25,0),"")</f>
        <v/>
      </c>
      <c r="L138" s="325">
        <f>IFERROR(VLOOKUP($A138,'様式C-1-1用'!$B$3:$AI$1004,16,0),"")</f>
        <v>0</v>
      </c>
      <c r="M138" s="325" t="str">
        <f>IFERROR(VLOOKUP($A138,'様式C-1-1用'!$B$3:$AI$1004,34,0),"")</f>
        <v/>
      </c>
      <c r="N138" s="325" t="str">
        <f>IFERROR(VLOOKUP($A138,'様式C-1-1用'!$B$3:$AI$1004,30,0),"")</f>
        <v/>
      </c>
      <c r="O138" s="325" t="str">
        <f>IF(VLOOKUP($A138,'様式C-1-1用'!$B$3:$AI$1004,29,0)="－","なし",VLOOKUP($A138,'様式C-1-1用'!$B$3:$AI$1004,29,0))</f>
        <v/>
      </c>
      <c r="P138" s="326" t="str">
        <f>IFERROR(VLOOKUP($A138,'様式C-1-1用'!$B$3:$AI$1004,33,0),"")</f>
        <v/>
      </c>
    </row>
    <row r="139" spans="1:16" ht="15.95" customHeight="1" x14ac:dyDescent="0.15">
      <c r="A139" s="318">
        <v>137</v>
      </c>
      <c r="B139" s="325">
        <f>IFERROR(VLOOKUP($A139,'様式C-1-1用'!$B$3:$AI$1004,3,0),"")</f>
        <v>0</v>
      </c>
      <c r="C139" s="325" t="str">
        <f>IFERROR(VLOOKUP($A139,'様式C-1-1用'!$B$3:$AI$1004,4,0),"")</f>
        <v/>
      </c>
      <c r="D139" s="325">
        <f>IFERROR(VLOOKUP($A139,'様式C-1-1用'!$B$3:$AI$1004,6,0),"")</f>
        <v>0</v>
      </c>
      <c r="E139" s="325">
        <f>IFERROR(VLOOKUP($A139,'様式C-1-1用'!$B$3:$AI$1004,7,0),"")</f>
        <v>0</v>
      </c>
      <c r="F139" s="325">
        <f>IFERROR(VLOOKUP($A139,'様式C-1-1用'!$B$3:$AI$1004,8,0),"")</f>
        <v>0</v>
      </c>
      <c r="G139" s="325">
        <f>IFERROR(VLOOKUP($A139,'様式C-1-1用'!$B$3:$AI$1004,10,0),"")</f>
        <v>0</v>
      </c>
      <c r="H139" s="325">
        <f>IFERROR(VLOOKUP($A139,'様式C-1-1用'!$B$3:$AI$1004,22,0),"")</f>
        <v>0</v>
      </c>
      <c r="I139" s="325">
        <f>IFERROR(VLOOKUP($A139,'様式C-1-1用'!$B$3:$AI$1004,23,0),"")</f>
        <v>0</v>
      </c>
      <c r="J139" s="325" t="str">
        <f>IFERROR(VLOOKUP($A139,'様式C-1-1用'!$B$3:$AI$1004,24,0),"")</f>
        <v/>
      </c>
      <c r="K139" s="325" t="str">
        <f>IFERROR(VLOOKUP($A139,'様式C-1-1用'!$B$3:$AI$1004,25,0),"")</f>
        <v/>
      </c>
      <c r="L139" s="325">
        <f>IFERROR(VLOOKUP($A139,'様式C-1-1用'!$B$3:$AI$1004,16,0),"")</f>
        <v>0</v>
      </c>
      <c r="M139" s="325" t="str">
        <f>IFERROR(VLOOKUP($A139,'様式C-1-1用'!$B$3:$AI$1004,34,0),"")</f>
        <v/>
      </c>
      <c r="N139" s="325" t="str">
        <f>IFERROR(VLOOKUP($A139,'様式C-1-1用'!$B$3:$AI$1004,30,0),"")</f>
        <v/>
      </c>
      <c r="O139" s="325" t="str">
        <f>IF(VLOOKUP($A139,'様式C-1-1用'!$B$3:$AI$1004,29,0)="－","なし",VLOOKUP($A139,'様式C-1-1用'!$B$3:$AI$1004,29,0))</f>
        <v/>
      </c>
      <c r="P139" s="326" t="str">
        <f>IFERROR(VLOOKUP($A139,'様式C-1-1用'!$B$3:$AI$1004,33,0),"")</f>
        <v/>
      </c>
    </row>
    <row r="140" spans="1:16" ht="15.95" customHeight="1" x14ac:dyDescent="0.15">
      <c r="A140" s="318">
        <v>138</v>
      </c>
      <c r="B140" s="325">
        <f>IFERROR(VLOOKUP($A140,'様式C-1-1用'!$B$3:$AI$1004,3,0),"")</f>
        <v>0</v>
      </c>
      <c r="C140" s="325" t="str">
        <f>IFERROR(VLOOKUP($A140,'様式C-1-1用'!$B$3:$AI$1004,4,0),"")</f>
        <v/>
      </c>
      <c r="D140" s="325">
        <f>IFERROR(VLOOKUP($A140,'様式C-1-1用'!$B$3:$AI$1004,6,0),"")</f>
        <v>0</v>
      </c>
      <c r="E140" s="325">
        <f>IFERROR(VLOOKUP($A140,'様式C-1-1用'!$B$3:$AI$1004,7,0),"")</f>
        <v>0</v>
      </c>
      <c r="F140" s="325">
        <f>IFERROR(VLOOKUP($A140,'様式C-1-1用'!$B$3:$AI$1004,8,0),"")</f>
        <v>0</v>
      </c>
      <c r="G140" s="325">
        <f>IFERROR(VLOOKUP($A140,'様式C-1-1用'!$B$3:$AI$1004,10,0),"")</f>
        <v>0</v>
      </c>
      <c r="H140" s="325">
        <f>IFERROR(VLOOKUP($A140,'様式C-1-1用'!$B$3:$AI$1004,22,0),"")</f>
        <v>0</v>
      </c>
      <c r="I140" s="325">
        <f>IFERROR(VLOOKUP($A140,'様式C-1-1用'!$B$3:$AI$1004,23,0),"")</f>
        <v>0</v>
      </c>
      <c r="J140" s="325" t="str">
        <f>IFERROR(VLOOKUP($A140,'様式C-1-1用'!$B$3:$AI$1004,24,0),"")</f>
        <v/>
      </c>
      <c r="K140" s="325" t="str">
        <f>IFERROR(VLOOKUP($A140,'様式C-1-1用'!$B$3:$AI$1004,25,0),"")</f>
        <v/>
      </c>
      <c r="L140" s="325">
        <f>IFERROR(VLOOKUP($A140,'様式C-1-1用'!$B$3:$AI$1004,16,0),"")</f>
        <v>0</v>
      </c>
      <c r="M140" s="325" t="str">
        <f>IFERROR(VLOOKUP($A140,'様式C-1-1用'!$B$3:$AI$1004,34,0),"")</f>
        <v/>
      </c>
      <c r="N140" s="325" t="str">
        <f>IFERROR(VLOOKUP($A140,'様式C-1-1用'!$B$3:$AI$1004,30,0),"")</f>
        <v/>
      </c>
      <c r="O140" s="325" t="str">
        <f>IF(VLOOKUP($A140,'様式C-1-1用'!$B$3:$AI$1004,29,0)="－","なし",VLOOKUP($A140,'様式C-1-1用'!$B$3:$AI$1004,29,0))</f>
        <v/>
      </c>
      <c r="P140" s="326" t="str">
        <f>IFERROR(VLOOKUP($A140,'様式C-1-1用'!$B$3:$AI$1004,33,0),"")</f>
        <v/>
      </c>
    </row>
    <row r="141" spans="1:16" ht="15.95" customHeight="1" x14ac:dyDescent="0.15">
      <c r="A141" s="318">
        <v>139</v>
      </c>
      <c r="B141" s="325">
        <f>IFERROR(VLOOKUP($A141,'様式C-1-1用'!$B$3:$AI$1004,3,0),"")</f>
        <v>0</v>
      </c>
      <c r="C141" s="325" t="str">
        <f>IFERROR(VLOOKUP($A141,'様式C-1-1用'!$B$3:$AI$1004,4,0),"")</f>
        <v/>
      </c>
      <c r="D141" s="325">
        <f>IFERROR(VLOOKUP($A141,'様式C-1-1用'!$B$3:$AI$1004,6,0),"")</f>
        <v>0</v>
      </c>
      <c r="E141" s="325">
        <f>IFERROR(VLOOKUP($A141,'様式C-1-1用'!$B$3:$AI$1004,7,0),"")</f>
        <v>0</v>
      </c>
      <c r="F141" s="325">
        <f>IFERROR(VLOOKUP($A141,'様式C-1-1用'!$B$3:$AI$1004,8,0),"")</f>
        <v>0</v>
      </c>
      <c r="G141" s="325">
        <f>IFERROR(VLOOKUP($A141,'様式C-1-1用'!$B$3:$AI$1004,10,0),"")</f>
        <v>0</v>
      </c>
      <c r="H141" s="325">
        <f>IFERROR(VLOOKUP($A141,'様式C-1-1用'!$B$3:$AI$1004,22,0),"")</f>
        <v>0</v>
      </c>
      <c r="I141" s="325">
        <f>IFERROR(VLOOKUP($A141,'様式C-1-1用'!$B$3:$AI$1004,23,0),"")</f>
        <v>0</v>
      </c>
      <c r="J141" s="325" t="str">
        <f>IFERROR(VLOOKUP($A141,'様式C-1-1用'!$B$3:$AI$1004,24,0),"")</f>
        <v/>
      </c>
      <c r="K141" s="325" t="str">
        <f>IFERROR(VLOOKUP($A141,'様式C-1-1用'!$B$3:$AI$1004,25,0),"")</f>
        <v/>
      </c>
      <c r="L141" s="325">
        <f>IFERROR(VLOOKUP($A141,'様式C-1-1用'!$B$3:$AI$1004,16,0),"")</f>
        <v>0</v>
      </c>
      <c r="M141" s="325" t="str">
        <f>IFERROR(VLOOKUP($A141,'様式C-1-1用'!$B$3:$AI$1004,34,0),"")</f>
        <v/>
      </c>
      <c r="N141" s="325" t="str">
        <f>IFERROR(VLOOKUP($A141,'様式C-1-1用'!$B$3:$AI$1004,30,0),"")</f>
        <v/>
      </c>
      <c r="O141" s="325" t="str">
        <f>IF(VLOOKUP($A141,'様式C-1-1用'!$B$3:$AI$1004,29,0)="－","なし",VLOOKUP($A141,'様式C-1-1用'!$B$3:$AI$1004,29,0))</f>
        <v/>
      </c>
      <c r="P141" s="326" t="str">
        <f>IFERROR(VLOOKUP($A141,'様式C-1-1用'!$B$3:$AI$1004,33,0),"")</f>
        <v/>
      </c>
    </row>
    <row r="142" spans="1:16" ht="15.95" customHeight="1" x14ac:dyDescent="0.15">
      <c r="A142" s="318">
        <v>140</v>
      </c>
      <c r="B142" s="325">
        <f>IFERROR(VLOOKUP($A142,'様式C-1-1用'!$B$3:$AI$1004,3,0),"")</f>
        <v>0</v>
      </c>
      <c r="C142" s="325" t="str">
        <f>IFERROR(VLOOKUP($A142,'様式C-1-1用'!$B$3:$AI$1004,4,0),"")</f>
        <v/>
      </c>
      <c r="D142" s="325">
        <f>IFERROR(VLOOKUP($A142,'様式C-1-1用'!$B$3:$AI$1004,6,0),"")</f>
        <v>0</v>
      </c>
      <c r="E142" s="325">
        <f>IFERROR(VLOOKUP($A142,'様式C-1-1用'!$B$3:$AI$1004,7,0),"")</f>
        <v>0</v>
      </c>
      <c r="F142" s="325">
        <f>IFERROR(VLOOKUP($A142,'様式C-1-1用'!$B$3:$AI$1004,8,0),"")</f>
        <v>0</v>
      </c>
      <c r="G142" s="325">
        <f>IFERROR(VLOOKUP($A142,'様式C-1-1用'!$B$3:$AI$1004,10,0),"")</f>
        <v>0</v>
      </c>
      <c r="H142" s="325">
        <f>IFERROR(VLOOKUP($A142,'様式C-1-1用'!$B$3:$AI$1004,22,0),"")</f>
        <v>0</v>
      </c>
      <c r="I142" s="325">
        <f>IFERROR(VLOOKUP($A142,'様式C-1-1用'!$B$3:$AI$1004,23,0),"")</f>
        <v>0</v>
      </c>
      <c r="J142" s="325" t="str">
        <f>IFERROR(VLOOKUP($A142,'様式C-1-1用'!$B$3:$AI$1004,24,0),"")</f>
        <v/>
      </c>
      <c r="K142" s="325" t="str">
        <f>IFERROR(VLOOKUP($A142,'様式C-1-1用'!$B$3:$AI$1004,25,0),"")</f>
        <v/>
      </c>
      <c r="L142" s="325">
        <f>IFERROR(VLOOKUP($A142,'様式C-1-1用'!$B$3:$AI$1004,16,0),"")</f>
        <v>0</v>
      </c>
      <c r="M142" s="325" t="str">
        <f>IFERROR(VLOOKUP($A142,'様式C-1-1用'!$B$3:$AI$1004,34,0),"")</f>
        <v/>
      </c>
      <c r="N142" s="325" t="str">
        <f>IFERROR(VLOOKUP($A142,'様式C-1-1用'!$B$3:$AI$1004,30,0),"")</f>
        <v/>
      </c>
      <c r="O142" s="325" t="str">
        <f>IF(VLOOKUP($A142,'様式C-1-1用'!$B$3:$AI$1004,29,0)="－","なし",VLOOKUP($A142,'様式C-1-1用'!$B$3:$AI$1004,29,0))</f>
        <v/>
      </c>
      <c r="P142" s="326" t="str">
        <f>IFERROR(VLOOKUP($A142,'様式C-1-1用'!$B$3:$AI$1004,33,0),"")</f>
        <v/>
      </c>
    </row>
    <row r="143" spans="1:16" ht="15.95" customHeight="1" x14ac:dyDescent="0.15">
      <c r="A143" s="318">
        <v>141</v>
      </c>
      <c r="B143" s="325">
        <f>IFERROR(VLOOKUP($A143,'様式C-1-1用'!$B$3:$AI$1004,3,0),"")</f>
        <v>0</v>
      </c>
      <c r="C143" s="325" t="str">
        <f>IFERROR(VLOOKUP($A143,'様式C-1-1用'!$B$3:$AI$1004,4,0),"")</f>
        <v/>
      </c>
      <c r="D143" s="325">
        <f>IFERROR(VLOOKUP($A143,'様式C-1-1用'!$B$3:$AI$1004,6,0),"")</f>
        <v>0</v>
      </c>
      <c r="E143" s="325">
        <f>IFERROR(VLOOKUP($A143,'様式C-1-1用'!$B$3:$AI$1004,7,0),"")</f>
        <v>0</v>
      </c>
      <c r="F143" s="325">
        <f>IFERROR(VLOOKUP($A143,'様式C-1-1用'!$B$3:$AI$1004,8,0),"")</f>
        <v>0</v>
      </c>
      <c r="G143" s="325">
        <f>IFERROR(VLOOKUP($A143,'様式C-1-1用'!$B$3:$AI$1004,10,0),"")</f>
        <v>0</v>
      </c>
      <c r="H143" s="325">
        <f>IFERROR(VLOOKUP($A143,'様式C-1-1用'!$B$3:$AI$1004,22,0),"")</f>
        <v>0</v>
      </c>
      <c r="I143" s="325">
        <f>IFERROR(VLOOKUP($A143,'様式C-1-1用'!$B$3:$AI$1004,23,0),"")</f>
        <v>0</v>
      </c>
      <c r="J143" s="325" t="str">
        <f>IFERROR(VLOOKUP($A143,'様式C-1-1用'!$B$3:$AI$1004,24,0),"")</f>
        <v/>
      </c>
      <c r="K143" s="325" t="str">
        <f>IFERROR(VLOOKUP($A143,'様式C-1-1用'!$B$3:$AI$1004,25,0),"")</f>
        <v/>
      </c>
      <c r="L143" s="325">
        <f>IFERROR(VLOOKUP($A143,'様式C-1-1用'!$B$3:$AI$1004,16,0),"")</f>
        <v>0</v>
      </c>
      <c r="M143" s="325" t="str">
        <f>IFERROR(VLOOKUP($A143,'様式C-1-1用'!$B$3:$AI$1004,34,0),"")</f>
        <v/>
      </c>
      <c r="N143" s="325" t="str">
        <f>IFERROR(VLOOKUP($A143,'様式C-1-1用'!$B$3:$AI$1004,30,0),"")</f>
        <v/>
      </c>
      <c r="O143" s="325" t="str">
        <f>IF(VLOOKUP($A143,'様式C-1-1用'!$B$3:$AI$1004,29,0)="－","なし",VLOOKUP($A143,'様式C-1-1用'!$B$3:$AI$1004,29,0))</f>
        <v/>
      </c>
      <c r="P143" s="326" t="str">
        <f>IFERROR(VLOOKUP($A143,'様式C-1-1用'!$B$3:$AI$1004,33,0),"")</f>
        <v/>
      </c>
    </row>
    <row r="144" spans="1:16" ht="15.95" customHeight="1" x14ac:dyDescent="0.15">
      <c r="A144" s="318">
        <v>142</v>
      </c>
      <c r="B144" s="325">
        <f>IFERROR(VLOOKUP($A144,'様式C-1-1用'!$B$3:$AI$1004,3,0),"")</f>
        <v>0</v>
      </c>
      <c r="C144" s="325" t="str">
        <f>IFERROR(VLOOKUP($A144,'様式C-1-1用'!$B$3:$AI$1004,4,0),"")</f>
        <v/>
      </c>
      <c r="D144" s="325">
        <f>IFERROR(VLOOKUP($A144,'様式C-1-1用'!$B$3:$AI$1004,6,0),"")</f>
        <v>0</v>
      </c>
      <c r="E144" s="325">
        <f>IFERROR(VLOOKUP($A144,'様式C-1-1用'!$B$3:$AI$1004,7,0),"")</f>
        <v>0</v>
      </c>
      <c r="F144" s="325">
        <f>IFERROR(VLOOKUP($A144,'様式C-1-1用'!$B$3:$AI$1004,8,0),"")</f>
        <v>0</v>
      </c>
      <c r="G144" s="325">
        <f>IFERROR(VLOOKUP($A144,'様式C-1-1用'!$B$3:$AI$1004,10,0),"")</f>
        <v>0</v>
      </c>
      <c r="H144" s="325">
        <f>IFERROR(VLOOKUP($A144,'様式C-1-1用'!$B$3:$AI$1004,22,0),"")</f>
        <v>0</v>
      </c>
      <c r="I144" s="325">
        <f>IFERROR(VLOOKUP($A144,'様式C-1-1用'!$B$3:$AI$1004,23,0),"")</f>
        <v>0</v>
      </c>
      <c r="J144" s="325" t="str">
        <f>IFERROR(VLOOKUP($A144,'様式C-1-1用'!$B$3:$AI$1004,24,0),"")</f>
        <v/>
      </c>
      <c r="K144" s="325" t="str">
        <f>IFERROR(VLOOKUP($A144,'様式C-1-1用'!$B$3:$AI$1004,25,0),"")</f>
        <v/>
      </c>
      <c r="L144" s="325">
        <f>IFERROR(VLOOKUP($A144,'様式C-1-1用'!$B$3:$AI$1004,16,0),"")</f>
        <v>0</v>
      </c>
      <c r="M144" s="325" t="str">
        <f>IFERROR(VLOOKUP($A144,'様式C-1-1用'!$B$3:$AI$1004,34,0),"")</f>
        <v/>
      </c>
      <c r="N144" s="325" t="str">
        <f>IFERROR(VLOOKUP($A144,'様式C-1-1用'!$B$3:$AI$1004,30,0),"")</f>
        <v/>
      </c>
      <c r="O144" s="325" t="str">
        <f>IF(VLOOKUP($A144,'様式C-1-1用'!$B$3:$AI$1004,29,0)="－","なし",VLOOKUP($A144,'様式C-1-1用'!$B$3:$AI$1004,29,0))</f>
        <v/>
      </c>
      <c r="P144" s="326" t="str">
        <f>IFERROR(VLOOKUP($A144,'様式C-1-1用'!$B$3:$AI$1004,33,0),"")</f>
        <v/>
      </c>
    </row>
    <row r="145" spans="1:16" ht="15.95" customHeight="1" x14ac:dyDescent="0.15">
      <c r="A145" s="318">
        <v>143</v>
      </c>
      <c r="B145" s="325">
        <f>IFERROR(VLOOKUP($A145,'様式C-1-1用'!$B$3:$AI$1004,3,0),"")</f>
        <v>0</v>
      </c>
      <c r="C145" s="325" t="str">
        <f>IFERROR(VLOOKUP($A145,'様式C-1-1用'!$B$3:$AI$1004,4,0),"")</f>
        <v/>
      </c>
      <c r="D145" s="325">
        <f>IFERROR(VLOOKUP($A145,'様式C-1-1用'!$B$3:$AI$1004,6,0),"")</f>
        <v>0</v>
      </c>
      <c r="E145" s="325">
        <f>IFERROR(VLOOKUP($A145,'様式C-1-1用'!$B$3:$AI$1004,7,0),"")</f>
        <v>0</v>
      </c>
      <c r="F145" s="325">
        <f>IFERROR(VLOOKUP($A145,'様式C-1-1用'!$B$3:$AI$1004,8,0),"")</f>
        <v>0</v>
      </c>
      <c r="G145" s="325">
        <f>IFERROR(VLOOKUP($A145,'様式C-1-1用'!$B$3:$AI$1004,10,0),"")</f>
        <v>0</v>
      </c>
      <c r="H145" s="325">
        <f>IFERROR(VLOOKUP($A145,'様式C-1-1用'!$B$3:$AI$1004,22,0),"")</f>
        <v>0</v>
      </c>
      <c r="I145" s="325">
        <f>IFERROR(VLOOKUP($A145,'様式C-1-1用'!$B$3:$AI$1004,23,0),"")</f>
        <v>0</v>
      </c>
      <c r="J145" s="325" t="str">
        <f>IFERROR(VLOOKUP($A145,'様式C-1-1用'!$B$3:$AI$1004,24,0),"")</f>
        <v/>
      </c>
      <c r="K145" s="325" t="str">
        <f>IFERROR(VLOOKUP($A145,'様式C-1-1用'!$B$3:$AI$1004,25,0),"")</f>
        <v/>
      </c>
      <c r="L145" s="325">
        <f>IFERROR(VLOOKUP($A145,'様式C-1-1用'!$B$3:$AI$1004,16,0),"")</f>
        <v>0</v>
      </c>
      <c r="M145" s="325" t="str">
        <f>IFERROR(VLOOKUP($A145,'様式C-1-1用'!$B$3:$AI$1004,34,0),"")</f>
        <v/>
      </c>
      <c r="N145" s="325" t="str">
        <f>IFERROR(VLOOKUP($A145,'様式C-1-1用'!$B$3:$AI$1004,30,0),"")</f>
        <v/>
      </c>
      <c r="O145" s="325" t="str">
        <f>IF(VLOOKUP($A145,'様式C-1-1用'!$B$3:$AI$1004,29,0)="－","なし",VLOOKUP($A145,'様式C-1-1用'!$B$3:$AI$1004,29,0))</f>
        <v/>
      </c>
      <c r="P145" s="326" t="str">
        <f>IFERROR(VLOOKUP($A145,'様式C-1-1用'!$B$3:$AI$1004,33,0),"")</f>
        <v/>
      </c>
    </row>
    <row r="146" spans="1:16" ht="15.95" customHeight="1" x14ac:dyDescent="0.15">
      <c r="A146" s="318">
        <v>144</v>
      </c>
      <c r="B146" s="325">
        <f>IFERROR(VLOOKUP($A146,'様式C-1-1用'!$B$3:$AI$1004,3,0),"")</f>
        <v>0</v>
      </c>
      <c r="C146" s="325" t="str">
        <f>IFERROR(VLOOKUP($A146,'様式C-1-1用'!$B$3:$AI$1004,4,0),"")</f>
        <v/>
      </c>
      <c r="D146" s="325">
        <f>IFERROR(VLOOKUP($A146,'様式C-1-1用'!$B$3:$AI$1004,6,0),"")</f>
        <v>0</v>
      </c>
      <c r="E146" s="325">
        <f>IFERROR(VLOOKUP($A146,'様式C-1-1用'!$B$3:$AI$1004,7,0),"")</f>
        <v>0</v>
      </c>
      <c r="F146" s="325">
        <f>IFERROR(VLOOKUP($A146,'様式C-1-1用'!$B$3:$AI$1004,8,0),"")</f>
        <v>0</v>
      </c>
      <c r="G146" s="325">
        <f>IFERROR(VLOOKUP($A146,'様式C-1-1用'!$B$3:$AI$1004,10,0),"")</f>
        <v>0</v>
      </c>
      <c r="H146" s="325">
        <f>IFERROR(VLOOKUP($A146,'様式C-1-1用'!$B$3:$AI$1004,22,0),"")</f>
        <v>0</v>
      </c>
      <c r="I146" s="325">
        <f>IFERROR(VLOOKUP($A146,'様式C-1-1用'!$B$3:$AI$1004,23,0),"")</f>
        <v>0</v>
      </c>
      <c r="J146" s="325" t="str">
        <f>IFERROR(VLOOKUP($A146,'様式C-1-1用'!$B$3:$AI$1004,24,0),"")</f>
        <v/>
      </c>
      <c r="K146" s="325" t="str">
        <f>IFERROR(VLOOKUP($A146,'様式C-1-1用'!$B$3:$AI$1004,25,0),"")</f>
        <v/>
      </c>
      <c r="L146" s="325">
        <f>IFERROR(VLOOKUP($A146,'様式C-1-1用'!$B$3:$AI$1004,16,0),"")</f>
        <v>0</v>
      </c>
      <c r="M146" s="325" t="str">
        <f>IFERROR(VLOOKUP($A146,'様式C-1-1用'!$B$3:$AI$1004,34,0),"")</f>
        <v/>
      </c>
      <c r="N146" s="325" t="str">
        <f>IFERROR(VLOOKUP($A146,'様式C-1-1用'!$B$3:$AI$1004,30,0),"")</f>
        <v/>
      </c>
      <c r="O146" s="325" t="str">
        <f>IF(VLOOKUP($A146,'様式C-1-1用'!$B$3:$AI$1004,29,0)="－","なし",VLOOKUP($A146,'様式C-1-1用'!$B$3:$AI$1004,29,0))</f>
        <v/>
      </c>
      <c r="P146" s="326" t="str">
        <f>IFERROR(VLOOKUP($A146,'様式C-1-1用'!$B$3:$AI$1004,33,0),"")</f>
        <v/>
      </c>
    </row>
    <row r="147" spans="1:16" ht="15.95" customHeight="1" x14ac:dyDescent="0.15">
      <c r="A147" s="318">
        <v>145</v>
      </c>
      <c r="B147" s="325">
        <f>IFERROR(VLOOKUP($A147,'様式C-1-1用'!$B$3:$AI$1004,3,0),"")</f>
        <v>0</v>
      </c>
      <c r="C147" s="325" t="str">
        <f>IFERROR(VLOOKUP($A147,'様式C-1-1用'!$B$3:$AI$1004,4,0),"")</f>
        <v/>
      </c>
      <c r="D147" s="325">
        <f>IFERROR(VLOOKUP($A147,'様式C-1-1用'!$B$3:$AI$1004,6,0),"")</f>
        <v>0</v>
      </c>
      <c r="E147" s="325">
        <f>IFERROR(VLOOKUP($A147,'様式C-1-1用'!$B$3:$AI$1004,7,0),"")</f>
        <v>0</v>
      </c>
      <c r="F147" s="325">
        <f>IFERROR(VLOOKUP($A147,'様式C-1-1用'!$B$3:$AI$1004,8,0),"")</f>
        <v>0</v>
      </c>
      <c r="G147" s="325">
        <f>IFERROR(VLOOKUP($A147,'様式C-1-1用'!$B$3:$AI$1004,10,0),"")</f>
        <v>0</v>
      </c>
      <c r="H147" s="325">
        <f>IFERROR(VLOOKUP($A147,'様式C-1-1用'!$B$3:$AI$1004,22,0),"")</f>
        <v>0</v>
      </c>
      <c r="I147" s="325">
        <f>IFERROR(VLOOKUP($A147,'様式C-1-1用'!$B$3:$AI$1004,23,0),"")</f>
        <v>0</v>
      </c>
      <c r="J147" s="325" t="str">
        <f>IFERROR(VLOOKUP($A147,'様式C-1-1用'!$B$3:$AI$1004,24,0),"")</f>
        <v/>
      </c>
      <c r="K147" s="325" t="str">
        <f>IFERROR(VLOOKUP($A147,'様式C-1-1用'!$B$3:$AI$1004,25,0),"")</f>
        <v/>
      </c>
      <c r="L147" s="325">
        <f>IFERROR(VLOOKUP($A147,'様式C-1-1用'!$B$3:$AI$1004,16,0),"")</f>
        <v>0</v>
      </c>
      <c r="M147" s="325" t="str">
        <f>IFERROR(VLOOKUP($A147,'様式C-1-1用'!$B$3:$AI$1004,34,0),"")</f>
        <v/>
      </c>
      <c r="N147" s="325" t="str">
        <f>IFERROR(VLOOKUP($A147,'様式C-1-1用'!$B$3:$AI$1004,30,0),"")</f>
        <v/>
      </c>
      <c r="O147" s="325" t="str">
        <f>IF(VLOOKUP($A147,'様式C-1-1用'!$B$3:$AI$1004,29,0)="－","なし",VLOOKUP($A147,'様式C-1-1用'!$B$3:$AI$1004,29,0))</f>
        <v/>
      </c>
      <c r="P147" s="326" t="str">
        <f>IFERROR(VLOOKUP($A147,'様式C-1-1用'!$B$3:$AI$1004,33,0),"")</f>
        <v/>
      </c>
    </row>
    <row r="148" spans="1:16" ht="15.95" customHeight="1" x14ac:dyDescent="0.15">
      <c r="A148" s="318">
        <v>146</v>
      </c>
      <c r="B148" s="325">
        <f>IFERROR(VLOOKUP($A148,'様式C-1-1用'!$B$3:$AI$1004,3,0),"")</f>
        <v>0</v>
      </c>
      <c r="C148" s="325" t="str">
        <f>IFERROR(VLOOKUP($A148,'様式C-1-1用'!$B$3:$AI$1004,4,0),"")</f>
        <v/>
      </c>
      <c r="D148" s="325">
        <f>IFERROR(VLOOKUP($A148,'様式C-1-1用'!$B$3:$AI$1004,6,0),"")</f>
        <v>0</v>
      </c>
      <c r="E148" s="325">
        <f>IFERROR(VLOOKUP($A148,'様式C-1-1用'!$B$3:$AI$1004,7,0),"")</f>
        <v>0</v>
      </c>
      <c r="F148" s="325">
        <f>IFERROR(VLOOKUP($A148,'様式C-1-1用'!$B$3:$AI$1004,8,0),"")</f>
        <v>0</v>
      </c>
      <c r="G148" s="325">
        <f>IFERROR(VLOOKUP($A148,'様式C-1-1用'!$B$3:$AI$1004,10,0),"")</f>
        <v>0</v>
      </c>
      <c r="H148" s="325">
        <f>IFERROR(VLOOKUP($A148,'様式C-1-1用'!$B$3:$AI$1004,22,0),"")</f>
        <v>0</v>
      </c>
      <c r="I148" s="325">
        <f>IFERROR(VLOOKUP($A148,'様式C-1-1用'!$B$3:$AI$1004,23,0),"")</f>
        <v>0</v>
      </c>
      <c r="J148" s="325" t="str">
        <f>IFERROR(VLOOKUP($A148,'様式C-1-1用'!$B$3:$AI$1004,24,0),"")</f>
        <v/>
      </c>
      <c r="K148" s="325" t="str">
        <f>IFERROR(VLOOKUP($A148,'様式C-1-1用'!$B$3:$AI$1004,25,0),"")</f>
        <v/>
      </c>
      <c r="L148" s="325">
        <f>IFERROR(VLOOKUP($A148,'様式C-1-1用'!$B$3:$AI$1004,16,0),"")</f>
        <v>0</v>
      </c>
      <c r="M148" s="325" t="str">
        <f>IFERROR(VLOOKUP($A148,'様式C-1-1用'!$B$3:$AI$1004,34,0),"")</f>
        <v/>
      </c>
      <c r="N148" s="325" t="str">
        <f>IFERROR(VLOOKUP($A148,'様式C-1-1用'!$B$3:$AI$1004,30,0),"")</f>
        <v/>
      </c>
      <c r="O148" s="325" t="str">
        <f>IF(VLOOKUP($A148,'様式C-1-1用'!$B$3:$AI$1004,29,0)="－","なし",VLOOKUP($A148,'様式C-1-1用'!$B$3:$AI$1004,29,0))</f>
        <v/>
      </c>
      <c r="P148" s="326" t="str">
        <f>IFERROR(VLOOKUP($A148,'様式C-1-1用'!$B$3:$AI$1004,33,0),"")</f>
        <v/>
      </c>
    </row>
    <row r="149" spans="1:16" ht="15.95" customHeight="1" x14ac:dyDescent="0.15">
      <c r="A149" s="318">
        <v>147</v>
      </c>
      <c r="B149" s="325">
        <f>IFERROR(VLOOKUP($A149,'様式C-1-1用'!$B$3:$AI$1004,3,0),"")</f>
        <v>0</v>
      </c>
      <c r="C149" s="325" t="str">
        <f>IFERROR(VLOOKUP($A149,'様式C-1-1用'!$B$3:$AI$1004,4,0),"")</f>
        <v/>
      </c>
      <c r="D149" s="325">
        <f>IFERROR(VLOOKUP($A149,'様式C-1-1用'!$B$3:$AI$1004,6,0),"")</f>
        <v>0</v>
      </c>
      <c r="E149" s="325">
        <f>IFERROR(VLOOKUP($A149,'様式C-1-1用'!$B$3:$AI$1004,7,0),"")</f>
        <v>0</v>
      </c>
      <c r="F149" s="325">
        <f>IFERROR(VLOOKUP($A149,'様式C-1-1用'!$B$3:$AI$1004,8,0),"")</f>
        <v>0</v>
      </c>
      <c r="G149" s="325">
        <f>IFERROR(VLOOKUP($A149,'様式C-1-1用'!$B$3:$AI$1004,10,0),"")</f>
        <v>0</v>
      </c>
      <c r="H149" s="325">
        <f>IFERROR(VLOOKUP($A149,'様式C-1-1用'!$B$3:$AI$1004,22,0),"")</f>
        <v>0</v>
      </c>
      <c r="I149" s="325">
        <f>IFERROR(VLOOKUP($A149,'様式C-1-1用'!$B$3:$AI$1004,23,0),"")</f>
        <v>0</v>
      </c>
      <c r="J149" s="325" t="str">
        <f>IFERROR(VLOOKUP($A149,'様式C-1-1用'!$B$3:$AI$1004,24,0),"")</f>
        <v/>
      </c>
      <c r="K149" s="325" t="str">
        <f>IFERROR(VLOOKUP($A149,'様式C-1-1用'!$B$3:$AI$1004,25,0),"")</f>
        <v/>
      </c>
      <c r="L149" s="325">
        <f>IFERROR(VLOOKUP($A149,'様式C-1-1用'!$B$3:$AI$1004,16,0),"")</f>
        <v>0</v>
      </c>
      <c r="M149" s="325" t="str">
        <f>IFERROR(VLOOKUP($A149,'様式C-1-1用'!$B$3:$AI$1004,34,0),"")</f>
        <v/>
      </c>
      <c r="N149" s="325" t="str">
        <f>IFERROR(VLOOKUP($A149,'様式C-1-1用'!$B$3:$AI$1004,30,0),"")</f>
        <v/>
      </c>
      <c r="O149" s="325" t="str">
        <f>IF(VLOOKUP($A149,'様式C-1-1用'!$B$3:$AI$1004,29,0)="－","なし",VLOOKUP($A149,'様式C-1-1用'!$B$3:$AI$1004,29,0))</f>
        <v/>
      </c>
      <c r="P149" s="326" t="str">
        <f>IFERROR(VLOOKUP($A149,'様式C-1-1用'!$B$3:$AI$1004,33,0),"")</f>
        <v/>
      </c>
    </row>
    <row r="150" spans="1:16" ht="15.95" customHeight="1" x14ac:dyDescent="0.15">
      <c r="A150" s="318">
        <v>148</v>
      </c>
      <c r="B150" s="325">
        <f>IFERROR(VLOOKUP($A150,'様式C-1-1用'!$B$3:$AI$1004,3,0),"")</f>
        <v>0</v>
      </c>
      <c r="C150" s="325" t="str">
        <f>IFERROR(VLOOKUP($A150,'様式C-1-1用'!$B$3:$AI$1004,4,0),"")</f>
        <v/>
      </c>
      <c r="D150" s="325">
        <f>IFERROR(VLOOKUP($A150,'様式C-1-1用'!$B$3:$AI$1004,6,0),"")</f>
        <v>0</v>
      </c>
      <c r="E150" s="325">
        <f>IFERROR(VLOOKUP($A150,'様式C-1-1用'!$B$3:$AI$1004,7,0),"")</f>
        <v>0</v>
      </c>
      <c r="F150" s="325">
        <f>IFERROR(VLOOKUP($A150,'様式C-1-1用'!$B$3:$AI$1004,8,0),"")</f>
        <v>0</v>
      </c>
      <c r="G150" s="325">
        <f>IFERROR(VLOOKUP($A150,'様式C-1-1用'!$B$3:$AI$1004,10,0),"")</f>
        <v>0</v>
      </c>
      <c r="H150" s="325">
        <f>IFERROR(VLOOKUP($A150,'様式C-1-1用'!$B$3:$AI$1004,22,0),"")</f>
        <v>0</v>
      </c>
      <c r="I150" s="325">
        <f>IFERROR(VLOOKUP($A150,'様式C-1-1用'!$B$3:$AI$1004,23,0),"")</f>
        <v>0</v>
      </c>
      <c r="J150" s="325" t="str">
        <f>IFERROR(VLOOKUP($A150,'様式C-1-1用'!$B$3:$AI$1004,24,0),"")</f>
        <v/>
      </c>
      <c r="K150" s="325" t="str">
        <f>IFERROR(VLOOKUP($A150,'様式C-1-1用'!$B$3:$AI$1004,25,0),"")</f>
        <v/>
      </c>
      <c r="L150" s="325">
        <f>IFERROR(VLOOKUP($A150,'様式C-1-1用'!$B$3:$AI$1004,16,0),"")</f>
        <v>0</v>
      </c>
      <c r="M150" s="325" t="str">
        <f>IFERROR(VLOOKUP($A150,'様式C-1-1用'!$B$3:$AI$1004,34,0),"")</f>
        <v/>
      </c>
      <c r="N150" s="325" t="str">
        <f>IFERROR(VLOOKUP($A150,'様式C-1-1用'!$B$3:$AI$1004,30,0),"")</f>
        <v/>
      </c>
      <c r="O150" s="325" t="str">
        <f>IF(VLOOKUP($A150,'様式C-1-1用'!$B$3:$AI$1004,29,0)="－","なし",VLOOKUP($A150,'様式C-1-1用'!$B$3:$AI$1004,29,0))</f>
        <v/>
      </c>
      <c r="P150" s="326" t="str">
        <f>IFERROR(VLOOKUP($A150,'様式C-1-1用'!$B$3:$AI$1004,33,0),"")</f>
        <v/>
      </c>
    </row>
    <row r="151" spans="1:16" ht="15.95" customHeight="1" x14ac:dyDescent="0.15">
      <c r="A151" s="318">
        <v>149</v>
      </c>
      <c r="B151" s="325">
        <f>IFERROR(VLOOKUP($A151,'様式C-1-1用'!$B$3:$AI$1004,3,0),"")</f>
        <v>0</v>
      </c>
      <c r="C151" s="325" t="str">
        <f>IFERROR(VLOOKUP($A151,'様式C-1-1用'!$B$3:$AI$1004,4,0),"")</f>
        <v/>
      </c>
      <c r="D151" s="325">
        <f>IFERROR(VLOOKUP($A151,'様式C-1-1用'!$B$3:$AI$1004,6,0),"")</f>
        <v>0</v>
      </c>
      <c r="E151" s="325">
        <f>IFERROR(VLOOKUP($A151,'様式C-1-1用'!$B$3:$AI$1004,7,0),"")</f>
        <v>0</v>
      </c>
      <c r="F151" s="325">
        <f>IFERROR(VLOOKUP($A151,'様式C-1-1用'!$B$3:$AI$1004,8,0),"")</f>
        <v>0</v>
      </c>
      <c r="G151" s="325">
        <f>IFERROR(VLOOKUP($A151,'様式C-1-1用'!$B$3:$AI$1004,10,0),"")</f>
        <v>0</v>
      </c>
      <c r="H151" s="325">
        <f>IFERROR(VLOOKUP($A151,'様式C-1-1用'!$B$3:$AI$1004,22,0),"")</f>
        <v>0</v>
      </c>
      <c r="I151" s="325">
        <f>IFERROR(VLOOKUP($A151,'様式C-1-1用'!$B$3:$AI$1004,23,0),"")</f>
        <v>0</v>
      </c>
      <c r="J151" s="325" t="str">
        <f>IFERROR(VLOOKUP($A151,'様式C-1-1用'!$B$3:$AI$1004,24,0),"")</f>
        <v/>
      </c>
      <c r="K151" s="325" t="str">
        <f>IFERROR(VLOOKUP($A151,'様式C-1-1用'!$B$3:$AI$1004,25,0),"")</f>
        <v/>
      </c>
      <c r="L151" s="325">
        <f>IFERROR(VLOOKUP($A151,'様式C-1-1用'!$B$3:$AI$1004,16,0),"")</f>
        <v>0</v>
      </c>
      <c r="M151" s="325" t="str">
        <f>IFERROR(VLOOKUP($A151,'様式C-1-1用'!$B$3:$AI$1004,34,0),"")</f>
        <v/>
      </c>
      <c r="N151" s="325" t="str">
        <f>IFERROR(VLOOKUP($A151,'様式C-1-1用'!$B$3:$AI$1004,30,0),"")</f>
        <v/>
      </c>
      <c r="O151" s="325" t="str">
        <f>IF(VLOOKUP($A151,'様式C-1-1用'!$B$3:$AI$1004,29,0)="－","なし",VLOOKUP($A151,'様式C-1-1用'!$B$3:$AI$1004,29,0))</f>
        <v/>
      </c>
      <c r="P151" s="326" t="str">
        <f>IFERROR(VLOOKUP($A151,'様式C-1-1用'!$B$3:$AI$1004,33,0),"")</f>
        <v/>
      </c>
    </row>
    <row r="152" spans="1:16" ht="15.95" customHeight="1" x14ac:dyDescent="0.15">
      <c r="A152" s="318">
        <v>150</v>
      </c>
      <c r="B152" s="325">
        <f>IFERROR(VLOOKUP($A152,'様式C-1-1用'!$B$3:$AI$1004,3,0),"")</f>
        <v>0</v>
      </c>
      <c r="C152" s="325" t="str">
        <f>IFERROR(VLOOKUP($A152,'様式C-1-1用'!$B$3:$AI$1004,4,0),"")</f>
        <v/>
      </c>
      <c r="D152" s="325">
        <f>IFERROR(VLOOKUP($A152,'様式C-1-1用'!$B$3:$AI$1004,6,0),"")</f>
        <v>0</v>
      </c>
      <c r="E152" s="325">
        <f>IFERROR(VLOOKUP($A152,'様式C-1-1用'!$B$3:$AI$1004,7,0),"")</f>
        <v>0</v>
      </c>
      <c r="F152" s="325">
        <f>IFERROR(VLOOKUP($A152,'様式C-1-1用'!$B$3:$AI$1004,8,0),"")</f>
        <v>0</v>
      </c>
      <c r="G152" s="325">
        <f>IFERROR(VLOOKUP($A152,'様式C-1-1用'!$B$3:$AI$1004,10,0),"")</f>
        <v>0</v>
      </c>
      <c r="H152" s="325">
        <f>IFERROR(VLOOKUP($A152,'様式C-1-1用'!$B$3:$AI$1004,22,0),"")</f>
        <v>0</v>
      </c>
      <c r="I152" s="325">
        <f>IFERROR(VLOOKUP($A152,'様式C-1-1用'!$B$3:$AI$1004,23,0),"")</f>
        <v>0</v>
      </c>
      <c r="J152" s="325" t="str">
        <f>IFERROR(VLOOKUP($A152,'様式C-1-1用'!$B$3:$AI$1004,24,0),"")</f>
        <v/>
      </c>
      <c r="K152" s="325" t="str">
        <f>IFERROR(VLOOKUP($A152,'様式C-1-1用'!$B$3:$AI$1004,25,0),"")</f>
        <v/>
      </c>
      <c r="L152" s="325">
        <f>IFERROR(VLOOKUP($A152,'様式C-1-1用'!$B$3:$AI$1004,16,0),"")</f>
        <v>0</v>
      </c>
      <c r="M152" s="325" t="str">
        <f>IFERROR(VLOOKUP($A152,'様式C-1-1用'!$B$3:$AI$1004,34,0),"")</f>
        <v/>
      </c>
      <c r="N152" s="325" t="str">
        <f>IFERROR(VLOOKUP($A152,'様式C-1-1用'!$B$3:$AI$1004,30,0),"")</f>
        <v/>
      </c>
      <c r="O152" s="325" t="str">
        <f>IF(VLOOKUP($A152,'様式C-1-1用'!$B$3:$AI$1004,29,0)="－","なし",VLOOKUP($A152,'様式C-1-1用'!$B$3:$AI$1004,29,0))</f>
        <v/>
      </c>
      <c r="P152" s="326" t="str">
        <f>IFERROR(VLOOKUP($A152,'様式C-1-1用'!$B$3:$AI$1004,33,0),"")</f>
        <v/>
      </c>
    </row>
    <row r="153" spans="1:16" ht="15.95" customHeight="1" x14ac:dyDescent="0.15">
      <c r="A153" s="318">
        <v>151</v>
      </c>
      <c r="B153" s="325">
        <f>IFERROR(VLOOKUP($A153,'様式C-1-1用'!$B$3:$AI$1004,3,0),"")</f>
        <v>0</v>
      </c>
      <c r="C153" s="325" t="str">
        <f>IFERROR(VLOOKUP($A153,'様式C-1-1用'!$B$3:$AI$1004,4,0),"")</f>
        <v/>
      </c>
      <c r="D153" s="325">
        <f>IFERROR(VLOOKUP($A153,'様式C-1-1用'!$B$3:$AI$1004,6,0),"")</f>
        <v>0</v>
      </c>
      <c r="E153" s="325">
        <f>IFERROR(VLOOKUP($A153,'様式C-1-1用'!$B$3:$AI$1004,7,0),"")</f>
        <v>0</v>
      </c>
      <c r="F153" s="325">
        <f>IFERROR(VLOOKUP($A153,'様式C-1-1用'!$B$3:$AI$1004,8,0),"")</f>
        <v>0</v>
      </c>
      <c r="G153" s="325">
        <f>IFERROR(VLOOKUP($A153,'様式C-1-1用'!$B$3:$AI$1004,10,0),"")</f>
        <v>0</v>
      </c>
      <c r="H153" s="325">
        <f>IFERROR(VLOOKUP($A153,'様式C-1-1用'!$B$3:$AI$1004,22,0),"")</f>
        <v>0</v>
      </c>
      <c r="I153" s="325">
        <f>IFERROR(VLOOKUP($A153,'様式C-1-1用'!$B$3:$AI$1004,23,0),"")</f>
        <v>0</v>
      </c>
      <c r="J153" s="325" t="str">
        <f>IFERROR(VLOOKUP($A153,'様式C-1-1用'!$B$3:$AI$1004,24,0),"")</f>
        <v/>
      </c>
      <c r="K153" s="325" t="str">
        <f>IFERROR(VLOOKUP($A153,'様式C-1-1用'!$B$3:$AI$1004,25,0),"")</f>
        <v/>
      </c>
      <c r="L153" s="325">
        <f>IFERROR(VLOOKUP($A153,'様式C-1-1用'!$B$3:$AI$1004,16,0),"")</f>
        <v>0</v>
      </c>
      <c r="M153" s="325" t="str">
        <f>IFERROR(VLOOKUP($A153,'様式C-1-1用'!$B$3:$AI$1004,34,0),"")</f>
        <v/>
      </c>
      <c r="N153" s="325" t="str">
        <f>IFERROR(VLOOKUP($A153,'様式C-1-1用'!$B$3:$AI$1004,30,0),"")</f>
        <v/>
      </c>
      <c r="O153" s="325" t="str">
        <f>IF(VLOOKUP($A153,'様式C-1-1用'!$B$3:$AI$1004,29,0)="－","なし",VLOOKUP($A153,'様式C-1-1用'!$B$3:$AI$1004,29,0))</f>
        <v/>
      </c>
      <c r="P153" s="326" t="str">
        <f>IFERROR(VLOOKUP($A153,'様式C-1-1用'!$B$3:$AI$1004,33,0),"")</f>
        <v/>
      </c>
    </row>
    <row r="154" spans="1:16" ht="15.95" customHeight="1" x14ac:dyDescent="0.15">
      <c r="A154" s="318">
        <v>152</v>
      </c>
      <c r="B154" s="325">
        <f>IFERROR(VLOOKUP($A154,'様式C-1-1用'!$B$3:$AI$1004,3,0),"")</f>
        <v>0</v>
      </c>
      <c r="C154" s="325" t="str">
        <f>IFERROR(VLOOKUP($A154,'様式C-1-1用'!$B$3:$AI$1004,4,0),"")</f>
        <v/>
      </c>
      <c r="D154" s="325">
        <f>IFERROR(VLOOKUP($A154,'様式C-1-1用'!$B$3:$AI$1004,6,0),"")</f>
        <v>0</v>
      </c>
      <c r="E154" s="325">
        <f>IFERROR(VLOOKUP($A154,'様式C-1-1用'!$B$3:$AI$1004,7,0),"")</f>
        <v>0</v>
      </c>
      <c r="F154" s="325">
        <f>IFERROR(VLOOKUP($A154,'様式C-1-1用'!$B$3:$AI$1004,8,0),"")</f>
        <v>0</v>
      </c>
      <c r="G154" s="325">
        <f>IFERROR(VLOOKUP($A154,'様式C-1-1用'!$B$3:$AI$1004,10,0),"")</f>
        <v>0</v>
      </c>
      <c r="H154" s="325">
        <f>IFERROR(VLOOKUP($A154,'様式C-1-1用'!$B$3:$AI$1004,22,0),"")</f>
        <v>0</v>
      </c>
      <c r="I154" s="325">
        <f>IFERROR(VLOOKUP($A154,'様式C-1-1用'!$B$3:$AI$1004,23,0),"")</f>
        <v>0</v>
      </c>
      <c r="J154" s="325" t="str">
        <f>IFERROR(VLOOKUP($A154,'様式C-1-1用'!$B$3:$AI$1004,24,0),"")</f>
        <v/>
      </c>
      <c r="K154" s="325" t="str">
        <f>IFERROR(VLOOKUP($A154,'様式C-1-1用'!$B$3:$AI$1004,25,0),"")</f>
        <v/>
      </c>
      <c r="L154" s="325">
        <f>IFERROR(VLOOKUP($A154,'様式C-1-1用'!$B$3:$AI$1004,16,0),"")</f>
        <v>0</v>
      </c>
      <c r="M154" s="325" t="str">
        <f>IFERROR(VLOOKUP($A154,'様式C-1-1用'!$B$3:$AI$1004,34,0),"")</f>
        <v/>
      </c>
      <c r="N154" s="325" t="str">
        <f>IFERROR(VLOOKUP($A154,'様式C-1-1用'!$B$3:$AI$1004,30,0),"")</f>
        <v/>
      </c>
      <c r="O154" s="325" t="str">
        <f>IF(VLOOKUP($A154,'様式C-1-1用'!$B$3:$AI$1004,29,0)="－","なし",VLOOKUP($A154,'様式C-1-1用'!$B$3:$AI$1004,29,0))</f>
        <v/>
      </c>
      <c r="P154" s="326" t="str">
        <f>IFERROR(VLOOKUP($A154,'様式C-1-1用'!$B$3:$AI$1004,33,0),"")</f>
        <v/>
      </c>
    </row>
    <row r="155" spans="1:16" ht="15.95" customHeight="1" x14ac:dyDescent="0.15">
      <c r="A155" s="318">
        <v>153</v>
      </c>
      <c r="B155" s="325">
        <f>IFERROR(VLOOKUP($A155,'様式C-1-1用'!$B$3:$AI$1004,3,0),"")</f>
        <v>0</v>
      </c>
      <c r="C155" s="325" t="str">
        <f>IFERROR(VLOOKUP($A155,'様式C-1-1用'!$B$3:$AI$1004,4,0),"")</f>
        <v/>
      </c>
      <c r="D155" s="325">
        <f>IFERROR(VLOOKUP($A155,'様式C-1-1用'!$B$3:$AI$1004,6,0),"")</f>
        <v>0</v>
      </c>
      <c r="E155" s="325">
        <f>IFERROR(VLOOKUP($A155,'様式C-1-1用'!$B$3:$AI$1004,7,0),"")</f>
        <v>0</v>
      </c>
      <c r="F155" s="325">
        <f>IFERROR(VLOOKUP($A155,'様式C-1-1用'!$B$3:$AI$1004,8,0),"")</f>
        <v>0</v>
      </c>
      <c r="G155" s="325">
        <f>IFERROR(VLOOKUP($A155,'様式C-1-1用'!$B$3:$AI$1004,10,0),"")</f>
        <v>0</v>
      </c>
      <c r="H155" s="325">
        <f>IFERROR(VLOOKUP($A155,'様式C-1-1用'!$B$3:$AI$1004,22,0),"")</f>
        <v>0</v>
      </c>
      <c r="I155" s="325">
        <f>IFERROR(VLOOKUP($A155,'様式C-1-1用'!$B$3:$AI$1004,23,0),"")</f>
        <v>0</v>
      </c>
      <c r="J155" s="325" t="str">
        <f>IFERROR(VLOOKUP($A155,'様式C-1-1用'!$B$3:$AI$1004,24,0),"")</f>
        <v/>
      </c>
      <c r="K155" s="325" t="str">
        <f>IFERROR(VLOOKUP($A155,'様式C-1-1用'!$B$3:$AI$1004,25,0),"")</f>
        <v/>
      </c>
      <c r="L155" s="325">
        <f>IFERROR(VLOOKUP($A155,'様式C-1-1用'!$B$3:$AI$1004,16,0),"")</f>
        <v>0</v>
      </c>
      <c r="M155" s="325" t="str">
        <f>IFERROR(VLOOKUP($A155,'様式C-1-1用'!$B$3:$AI$1004,34,0),"")</f>
        <v/>
      </c>
      <c r="N155" s="325" t="str">
        <f>IFERROR(VLOOKUP($A155,'様式C-1-1用'!$B$3:$AI$1004,30,0),"")</f>
        <v/>
      </c>
      <c r="O155" s="325" t="str">
        <f>IF(VLOOKUP($A155,'様式C-1-1用'!$B$3:$AI$1004,29,0)="－","なし",VLOOKUP($A155,'様式C-1-1用'!$B$3:$AI$1004,29,0))</f>
        <v/>
      </c>
      <c r="P155" s="326" t="str">
        <f>IFERROR(VLOOKUP($A155,'様式C-1-1用'!$B$3:$AI$1004,33,0),"")</f>
        <v/>
      </c>
    </row>
    <row r="156" spans="1:16" ht="15.95" customHeight="1" x14ac:dyDescent="0.15">
      <c r="A156" s="318">
        <v>154</v>
      </c>
      <c r="B156" s="325">
        <f>IFERROR(VLOOKUP($A156,'様式C-1-1用'!$B$3:$AI$1004,3,0),"")</f>
        <v>0</v>
      </c>
      <c r="C156" s="325" t="str">
        <f>IFERROR(VLOOKUP($A156,'様式C-1-1用'!$B$3:$AI$1004,4,0),"")</f>
        <v/>
      </c>
      <c r="D156" s="325">
        <f>IFERROR(VLOOKUP($A156,'様式C-1-1用'!$B$3:$AI$1004,6,0),"")</f>
        <v>0</v>
      </c>
      <c r="E156" s="325">
        <f>IFERROR(VLOOKUP($A156,'様式C-1-1用'!$B$3:$AI$1004,7,0),"")</f>
        <v>0</v>
      </c>
      <c r="F156" s="325">
        <f>IFERROR(VLOOKUP($A156,'様式C-1-1用'!$B$3:$AI$1004,8,0),"")</f>
        <v>0</v>
      </c>
      <c r="G156" s="325">
        <f>IFERROR(VLOOKUP($A156,'様式C-1-1用'!$B$3:$AI$1004,10,0),"")</f>
        <v>0</v>
      </c>
      <c r="H156" s="325">
        <f>IFERROR(VLOOKUP($A156,'様式C-1-1用'!$B$3:$AI$1004,22,0),"")</f>
        <v>0</v>
      </c>
      <c r="I156" s="325">
        <f>IFERROR(VLOOKUP($A156,'様式C-1-1用'!$B$3:$AI$1004,23,0),"")</f>
        <v>0</v>
      </c>
      <c r="J156" s="325" t="str">
        <f>IFERROR(VLOOKUP($A156,'様式C-1-1用'!$B$3:$AI$1004,24,0),"")</f>
        <v/>
      </c>
      <c r="K156" s="325" t="str">
        <f>IFERROR(VLOOKUP($A156,'様式C-1-1用'!$B$3:$AI$1004,25,0),"")</f>
        <v/>
      </c>
      <c r="L156" s="325">
        <f>IFERROR(VLOOKUP($A156,'様式C-1-1用'!$B$3:$AI$1004,16,0),"")</f>
        <v>0</v>
      </c>
      <c r="M156" s="325" t="str">
        <f>IFERROR(VLOOKUP($A156,'様式C-1-1用'!$B$3:$AI$1004,34,0),"")</f>
        <v/>
      </c>
      <c r="N156" s="325" t="str">
        <f>IFERROR(VLOOKUP($A156,'様式C-1-1用'!$B$3:$AI$1004,30,0),"")</f>
        <v/>
      </c>
      <c r="O156" s="325" t="str">
        <f>IF(VLOOKUP($A156,'様式C-1-1用'!$B$3:$AI$1004,29,0)="－","なし",VLOOKUP($A156,'様式C-1-1用'!$B$3:$AI$1004,29,0))</f>
        <v/>
      </c>
      <c r="P156" s="326" t="str">
        <f>IFERROR(VLOOKUP($A156,'様式C-1-1用'!$B$3:$AI$1004,33,0),"")</f>
        <v/>
      </c>
    </row>
    <row r="157" spans="1:16" ht="15.95" customHeight="1" x14ac:dyDescent="0.15">
      <c r="A157" s="318">
        <v>155</v>
      </c>
      <c r="B157" s="325">
        <f>IFERROR(VLOOKUP($A157,'様式C-1-1用'!$B$3:$AI$1004,3,0),"")</f>
        <v>0</v>
      </c>
      <c r="C157" s="325" t="str">
        <f>IFERROR(VLOOKUP($A157,'様式C-1-1用'!$B$3:$AI$1004,4,0),"")</f>
        <v/>
      </c>
      <c r="D157" s="325">
        <f>IFERROR(VLOOKUP($A157,'様式C-1-1用'!$B$3:$AI$1004,6,0),"")</f>
        <v>0</v>
      </c>
      <c r="E157" s="325">
        <f>IFERROR(VLOOKUP($A157,'様式C-1-1用'!$B$3:$AI$1004,7,0),"")</f>
        <v>0</v>
      </c>
      <c r="F157" s="325">
        <f>IFERROR(VLOOKUP($A157,'様式C-1-1用'!$B$3:$AI$1004,8,0),"")</f>
        <v>0</v>
      </c>
      <c r="G157" s="325">
        <f>IFERROR(VLOOKUP($A157,'様式C-1-1用'!$B$3:$AI$1004,10,0),"")</f>
        <v>0</v>
      </c>
      <c r="H157" s="325">
        <f>IFERROR(VLOOKUP($A157,'様式C-1-1用'!$B$3:$AI$1004,22,0),"")</f>
        <v>0</v>
      </c>
      <c r="I157" s="325">
        <f>IFERROR(VLOOKUP($A157,'様式C-1-1用'!$B$3:$AI$1004,23,0),"")</f>
        <v>0</v>
      </c>
      <c r="J157" s="325" t="str">
        <f>IFERROR(VLOOKUP($A157,'様式C-1-1用'!$B$3:$AI$1004,24,0),"")</f>
        <v/>
      </c>
      <c r="K157" s="325" t="str">
        <f>IFERROR(VLOOKUP($A157,'様式C-1-1用'!$B$3:$AI$1004,25,0),"")</f>
        <v/>
      </c>
      <c r="L157" s="325">
        <f>IFERROR(VLOOKUP($A157,'様式C-1-1用'!$B$3:$AI$1004,16,0),"")</f>
        <v>0</v>
      </c>
      <c r="M157" s="325" t="str">
        <f>IFERROR(VLOOKUP($A157,'様式C-1-1用'!$B$3:$AI$1004,34,0),"")</f>
        <v/>
      </c>
      <c r="N157" s="325" t="str">
        <f>IFERROR(VLOOKUP($A157,'様式C-1-1用'!$B$3:$AI$1004,30,0),"")</f>
        <v/>
      </c>
      <c r="O157" s="325" t="str">
        <f>IF(VLOOKUP($A157,'様式C-1-1用'!$B$3:$AI$1004,29,0)="－","なし",VLOOKUP($A157,'様式C-1-1用'!$B$3:$AI$1004,29,0))</f>
        <v/>
      </c>
      <c r="P157" s="326" t="str">
        <f>IFERROR(VLOOKUP($A157,'様式C-1-1用'!$B$3:$AI$1004,33,0),"")</f>
        <v/>
      </c>
    </row>
    <row r="158" spans="1:16" ht="15.95" customHeight="1" x14ac:dyDescent="0.15">
      <c r="A158" s="318">
        <v>156</v>
      </c>
      <c r="B158" s="325">
        <f>IFERROR(VLOOKUP($A158,'様式C-1-1用'!$B$3:$AI$1004,3,0),"")</f>
        <v>0</v>
      </c>
      <c r="C158" s="325" t="str">
        <f>IFERROR(VLOOKUP($A158,'様式C-1-1用'!$B$3:$AI$1004,4,0),"")</f>
        <v/>
      </c>
      <c r="D158" s="325">
        <f>IFERROR(VLOOKUP($A158,'様式C-1-1用'!$B$3:$AI$1004,6,0),"")</f>
        <v>0</v>
      </c>
      <c r="E158" s="325">
        <f>IFERROR(VLOOKUP($A158,'様式C-1-1用'!$B$3:$AI$1004,7,0),"")</f>
        <v>0</v>
      </c>
      <c r="F158" s="325">
        <f>IFERROR(VLOOKUP($A158,'様式C-1-1用'!$B$3:$AI$1004,8,0),"")</f>
        <v>0</v>
      </c>
      <c r="G158" s="325">
        <f>IFERROR(VLOOKUP($A158,'様式C-1-1用'!$B$3:$AI$1004,10,0),"")</f>
        <v>0</v>
      </c>
      <c r="H158" s="325">
        <f>IFERROR(VLOOKUP($A158,'様式C-1-1用'!$B$3:$AI$1004,22,0),"")</f>
        <v>0</v>
      </c>
      <c r="I158" s="325">
        <f>IFERROR(VLOOKUP($A158,'様式C-1-1用'!$B$3:$AI$1004,23,0),"")</f>
        <v>0</v>
      </c>
      <c r="J158" s="325" t="str">
        <f>IFERROR(VLOOKUP($A158,'様式C-1-1用'!$B$3:$AI$1004,24,0),"")</f>
        <v/>
      </c>
      <c r="K158" s="325" t="str">
        <f>IFERROR(VLOOKUP($A158,'様式C-1-1用'!$B$3:$AI$1004,25,0),"")</f>
        <v/>
      </c>
      <c r="L158" s="325">
        <f>IFERROR(VLOOKUP($A158,'様式C-1-1用'!$B$3:$AI$1004,16,0),"")</f>
        <v>0</v>
      </c>
      <c r="M158" s="325" t="str">
        <f>IFERROR(VLOOKUP($A158,'様式C-1-1用'!$B$3:$AI$1004,34,0),"")</f>
        <v/>
      </c>
      <c r="N158" s="325" t="str">
        <f>IFERROR(VLOOKUP($A158,'様式C-1-1用'!$B$3:$AI$1004,30,0),"")</f>
        <v/>
      </c>
      <c r="O158" s="325" t="str">
        <f>IF(VLOOKUP($A158,'様式C-1-1用'!$B$3:$AI$1004,29,0)="－","なし",VLOOKUP($A158,'様式C-1-1用'!$B$3:$AI$1004,29,0))</f>
        <v/>
      </c>
      <c r="P158" s="326" t="str">
        <f>IFERROR(VLOOKUP($A158,'様式C-1-1用'!$B$3:$AI$1004,33,0),"")</f>
        <v/>
      </c>
    </row>
    <row r="159" spans="1:16" ht="15.95" customHeight="1" x14ac:dyDescent="0.15">
      <c r="A159" s="318">
        <v>157</v>
      </c>
      <c r="B159" s="325">
        <f>IFERROR(VLOOKUP($A159,'様式C-1-1用'!$B$3:$AI$1004,3,0),"")</f>
        <v>0</v>
      </c>
      <c r="C159" s="325" t="str">
        <f>IFERROR(VLOOKUP($A159,'様式C-1-1用'!$B$3:$AI$1004,4,0),"")</f>
        <v/>
      </c>
      <c r="D159" s="325">
        <f>IFERROR(VLOOKUP($A159,'様式C-1-1用'!$B$3:$AI$1004,6,0),"")</f>
        <v>0</v>
      </c>
      <c r="E159" s="325">
        <f>IFERROR(VLOOKUP($A159,'様式C-1-1用'!$B$3:$AI$1004,7,0),"")</f>
        <v>0</v>
      </c>
      <c r="F159" s="325">
        <f>IFERROR(VLOOKUP($A159,'様式C-1-1用'!$B$3:$AI$1004,8,0),"")</f>
        <v>0</v>
      </c>
      <c r="G159" s="325">
        <f>IFERROR(VLOOKUP($A159,'様式C-1-1用'!$B$3:$AI$1004,10,0),"")</f>
        <v>0</v>
      </c>
      <c r="H159" s="325">
        <f>IFERROR(VLOOKUP($A159,'様式C-1-1用'!$B$3:$AI$1004,22,0),"")</f>
        <v>0</v>
      </c>
      <c r="I159" s="325">
        <f>IFERROR(VLOOKUP($A159,'様式C-1-1用'!$B$3:$AI$1004,23,0),"")</f>
        <v>0</v>
      </c>
      <c r="J159" s="325" t="str">
        <f>IFERROR(VLOOKUP($A159,'様式C-1-1用'!$B$3:$AI$1004,24,0),"")</f>
        <v/>
      </c>
      <c r="K159" s="325" t="str">
        <f>IFERROR(VLOOKUP($A159,'様式C-1-1用'!$B$3:$AI$1004,25,0),"")</f>
        <v/>
      </c>
      <c r="L159" s="325">
        <f>IFERROR(VLOOKUP($A159,'様式C-1-1用'!$B$3:$AI$1004,16,0),"")</f>
        <v>0</v>
      </c>
      <c r="M159" s="325" t="str">
        <f>IFERROR(VLOOKUP($A159,'様式C-1-1用'!$B$3:$AI$1004,34,0),"")</f>
        <v/>
      </c>
      <c r="N159" s="325" t="str">
        <f>IFERROR(VLOOKUP($A159,'様式C-1-1用'!$B$3:$AI$1004,30,0),"")</f>
        <v/>
      </c>
      <c r="O159" s="325" t="str">
        <f>IF(VLOOKUP($A159,'様式C-1-1用'!$B$3:$AI$1004,29,0)="－","なし",VLOOKUP($A159,'様式C-1-1用'!$B$3:$AI$1004,29,0))</f>
        <v/>
      </c>
      <c r="P159" s="326" t="str">
        <f>IFERROR(VLOOKUP($A159,'様式C-1-1用'!$B$3:$AI$1004,33,0),"")</f>
        <v/>
      </c>
    </row>
    <row r="160" spans="1:16" ht="15.95" customHeight="1" x14ac:dyDescent="0.15">
      <c r="A160" s="318">
        <v>158</v>
      </c>
      <c r="B160" s="325">
        <f>IFERROR(VLOOKUP($A160,'様式C-1-1用'!$B$3:$AI$1004,3,0),"")</f>
        <v>0</v>
      </c>
      <c r="C160" s="325" t="str">
        <f>IFERROR(VLOOKUP($A160,'様式C-1-1用'!$B$3:$AI$1004,4,0),"")</f>
        <v/>
      </c>
      <c r="D160" s="325">
        <f>IFERROR(VLOOKUP($A160,'様式C-1-1用'!$B$3:$AI$1004,6,0),"")</f>
        <v>0</v>
      </c>
      <c r="E160" s="325">
        <f>IFERROR(VLOOKUP($A160,'様式C-1-1用'!$B$3:$AI$1004,7,0),"")</f>
        <v>0</v>
      </c>
      <c r="F160" s="325">
        <f>IFERROR(VLOOKUP($A160,'様式C-1-1用'!$B$3:$AI$1004,8,0),"")</f>
        <v>0</v>
      </c>
      <c r="G160" s="325">
        <f>IFERROR(VLOOKUP($A160,'様式C-1-1用'!$B$3:$AI$1004,10,0),"")</f>
        <v>0</v>
      </c>
      <c r="H160" s="325">
        <f>IFERROR(VLOOKUP($A160,'様式C-1-1用'!$B$3:$AI$1004,22,0),"")</f>
        <v>0</v>
      </c>
      <c r="I160" s="325">
        <f>IFERROR(VLOOKUP($A160,'様式C-1-1用'!$B$3:$AI$1004,23,0),"")</f>
        <v>0</v>
      </c>
      <c r="J160" s="325" t="str">
        <f>IFERROR(VLOOKUP($A160,'様式C-1-1用'!$B$3:$AI$1004,24,0),"")</f>
        <v/>
      </c>
      <c r="K160" s="325" t="str">
        <f>IFERROR(VLOOKUP($A160,'様式C-1-1用'!$B$3:$AI$1004,25,0),"")</f>
        <v/>
      </c>
      <c r="L160" s="325">
        <f>IFERROR(VLOOKUP($A160,'様式C-1-1用'!$B$3:$AI$1004,16,0),"")</f>
        <v>0</v>
      </c>
      <c r="M160" s="325" t="str">
        <f>IFERROR(VLOOKUP($A160,'様式C-1-1用'!$B$3:$AI$1004,34,0),"")</f>
        <v/>
      </c>
      <c r="N160" s="325" t="str">
        <f>IFERROR(VLOOKUP($A160,'様式C-1-1用'!$B$3:$AI$1004,30,0),"")</f>
        <v/>
      </c>
      <c r="O160" s="325" t="str">
        <f>IF(VLOOKUP($A160,'様式C-1-1用'!$B$3:$AI$1004,29,0)="－","なし",VLOOKUP($A160,'様式C-1-1用'!$B$3:$AI$1004,29,0))</f>
        <v/>
      </c>
      <c r="P160" s="326" t="str">
        <f>IFERROR(VLOOKUP($A160,'様式C-1-1用'!$B$3:$AI$1004,33,0),"")</f>
        <v/>
      </c>
    </row>
    <row r="161" spans="1:16" ht="15.95" customHeight="1" x14ac:dyDescent="0.15">
      <c r="A161" s="318">
        <v>159</v>
      </c>
      <c r="B161" s="325">
        <f>IFERROR(VLOOKUP($A161,'様式C-1-1用'!$B$3:$AI$1004,3,0),"")</f>
        <v>0</v>
      </c>
      <c r="C161" s="325" t="str">
        <f>IFERROR(VLOOKUP($A161,'様式C-1-1用'!$B$3:$AI$1004,4,0),"")</f>
        <v/>
      </c>
      <c r="D161" s="325">
        <f>IFERROR(VLOOKUP($A161,'様式C-1-1用'!$B$3:$AI$1004,6,0),"")</f>
        <v>0</v>
      </c>
      <c r="E161" s="325">
        <f>IFERROR(VLOOKUP($A161,'様式C-1-1用'!$B$3:$AI$1004,7,0),"")</f>
        <v>0</v>
      </c>
      <c r="F161" s="325">
        <f>IFERROR(VLOOKUP($A161,'様式C-1-1用'!$B$3:$AI$1004,8,0),"")</f>
        <v>0</v>
      </c>
      <c r="G161" s="325">
        <f>IFERROR(VLOOKUP($A161,'様式C-1-1用'!$B$3:$AI$1004,10,0),"")</f>
        <v>0</v>
      </c>
      <c r="H161" s="325">
        <f>IFERROR(VLOOKUP($A161,'様式C-1-1用'!$B$3:$AI$1004,22,0),"")</f>
        <v>0</v>
      </c>
      <c r="I161" s="325">
        <f>IFERROR(VLOOKUP($A161,'様式C-1-1用'!$B$3:$AI$1004,23,0),"")</f>
        <v>0</v>
      </c>
      <c r="J161" s="325" t="str">
        <f>IFERROR(VLOOKUP($A161,'様式C-1-1用'!$B$3:$AI$1004,24,0),"")</f>
        <v/>
      </c>
      <c r="K161" s="325" t="str">
        <f>IFERROR(VLOOKUP($A161,'様式C-1-1用'!$B$3:$AI$1004,25,0),"")</f>
        <v/>
      </c>
      <c r="L161" s="325">
        <f>IFERROR(VLOOKUP($A161,'様式C-1-1用'!$B$3:$AI$1004,16,0),"")</f>
        <v>0</v>
      </c>
      <c r="M161" s="325" t="str">
        <f>IFERROR(VLOOKUP($A161,'様式C-1-1用'!$B$3:$AI$1004,34,0),"")</f>
        <v/>
      </c>
      <c r="N161" s="325" t="str">
        <f>IFERROR(VLOOKUP($A161,'様式C-1-1用'!$B$3:$AI$1004,30,0),"")</f>
        <v/>
      </c>
      <c r="O161" s="325" t="str">
        <f>IF(VLOOKUP($A161,'様式C-1-1用'!$B$3:$AI$1004,29,0)="－","なし",VLOOKUP($A161,'様式C-1-1用'!$B$3:$AI$1004,29,0))</f>
        <v/>
      </c>
      <c r="P161" s="326" t="str">
        <f>IFERROR(VLOOKUP($A161,'様式C-1-1用'!$B$3:$AI$1004,33,0),"")</f>
        <v/>
      </c>
    </row>
    <row r="162" spans="1:16" ht="15.95" customHeight="1" x14ac:dyDescent="0.15">
      <c r="A162" s="318">
        <v>160</v>
      </c>
      <c r="B162" s="325">
        <f>IFERROR(VLOOKUP($A162,'様式C-1-1用'!$B$3:$AI$1004,3,0),"")</f>
        <v>0</v>
      </c>
      <c r="C162" s="325" t="str">
        <f>IFERROR(VLOOKUP($A162,'様式C-1-1用'!$B$3:$AI$1004,4,0),"")</f>
        <v/>
      </c>
      <c r="D162" s="325">
        <f>IFERROR(VLOOKUP($A162,'様式C-1-1用'!$B$3:$AI$1004,6,0),"")</f>
        <v>0</v>
      </c>
      <c r="E162" s="325">
        <f>IFERROR(VLOOKUP($A162,'様式C-1-1用'!$B$3:$AI$1004,7,0),"")</f>
        <v>0</v>
      </c>
      <c r="F162" s="325">
        <f>IFERROR(VLOOKUP($A162,'様式C-1-1用'!$B$3:$AI$1004,8,0),"")</f>
        <v>0</v>
      </c>
      <c r="G162" s="325">
        <f>IFERROR(VLOOKUP($A162,'様式C-1-1用'!$B$3:$AI$1004,10,0),"")</f>
        <v>0</v>
      </c>
      <c r="H162" s="325">
        <f>IFERROR(VLOOKUP($A162,'様式C-1-1用'!$B$3:$AI$1004,22,0),"")</f>
        <v>0</v>
      </c>
      <c r="I162" s="325">
        <f>IFERROR(VLOOKUP($A162,'様式C-1-1用'!$B$3:$AI$1004,23,0),"")</f>
        <v>0</v>
      </c>
      <c r="J162" s="325" t="str">
        <f>IFERROR(VLOOKUP($A162,'様式C-1-1用'!$B$3:$AI$1004,24,0),"")</f>
        <v/>
      </c>
      <c r="K162" s="325" t="str">
        <f>IFERROR(VLOOKUP($A162,'様式C-1-1用'!$B$3:$AI$1004,25,0),"")</f>
        <v/>
      </c>
      <c r="L162" s="325">
        <f>IFERROR(VLOOKUP($A162,'様式C-1-1用'!$B$3:$AI$1004,16,0),"")</f>
        <v>0</v>
      </c>
      <c r="M162" s="325" t="str">
        <f>IFERROR(VLOOKUP($A162,'様式C-1-1用'!$B$3:$AI$1004,34,0),"")</f>
        <v/>
      </c>
      <c r="N162" s="325" t="str">
        <f>IFERROR(VLOOKUP($A162,'様式C-1-1用'!$B$3:$AI$1004,30,0),"")</f>
        <v/>
      </c>
      <c r="O162" s="325" t="str">
        <f>IF(VLOOKUP($A162,'様式C-1-1用'!$B$3:$AI$1004,29,0)="－","なし",VLOOKUP($A162,'様式C-1-1用'!$B$3:$AI$1004,29,0))</f>
        <v/>
      </c>
      <c r="P162" s="326" t="str">
        <f>IFERROR(VLOOKUP($A162,'様式C-1-1用'!$B$3:$AI$1004,33,0),"")</f>
        <v/>
      </c>
    </row>
    <row r="163" spans="1:16" ht="15.95" customHeight="1" x14ac:dyDescent="0.15">
      <c r="A163" s="318">
        <v>161</v>
      </c>
      <c r="B163" s="325">
        <f>IFERROR(VLOOKUP($A163,'様式C-1-1用'!$B$3:$AI$1004,3,0),"")</f>
        <v>0</v>
      </c>
      <c r="C163" s="325" t="str">
        <f>IFERROR(VLOOKUP($A163,'様式C-1-1用'!$B$3:$AI$1004,4,0),"")</f>
        <v/>
      </c>
      <c r="D163" s="325">
        <f>IFERROR(VLOOKUP($A163,'様式C-1-1用'!$B$3:$AI$1004,6,0),"")</f>
        <v>0</v>
      </c>
      <c r="E163" s="325">
        <f>IFERROR(VLOOKUP($A163,'様式C-1-1用'!$B$3:$AI$1004,7,0),"")</f>
        <v>0</v>
      </c>
      <c r="F163" s="325">
        <f>IFERROR(VLOOKUP($A163,'様式C-1-1用'!$B$3:$AI$1004,8,0),"")</f>
        <v>0</v>
      </c>
      <c r="G163" s="325">
        <f>IFERROR(VLOOKUP($A163,'様式C-1-1用'!$B$3:$AI$1004,10,0),"")</f>
        <v>0</v>
      </c>
      <c r="H163" s="325">
        <f>IFERROR(VLOOKUP($A163,'様式C-1-1用'!$B$3:$AI$1004,22,0),"")</f>
        <v>0</v>
      </c>
      <c r="I163" s="325">
        <f>IFERROR(VLOOKUP($A163,'様式C-1-1用'!$B$3:$AI$1004,23,0),"")</f>
        <v>0</v>
      </c>
      <c r="J163" s="325" t="str">
        <f>IFERROR(VLOOKUP($A163,'様式C-1-1用'!$B$3:$AI$1004,24,0),"")</f>
        <v/>
      </c>
      <c r="K163" s="325" t="str">
        <f>IFERROR(VLOOKUP($A163,'様式C-1-1用'!$B$3:$AI$1004,25,0),"")</f>
        <v/>
      </c>
      <c r="L163" s="325">
        <f>IFERROR(VLOOKUP($A163,'様式C-1-1用'!$B$3:$AI$1004,16,0),"")</f>
        <v>0</v>
      </c>
      <c r="M163" s="325" t="str">
        <f>IFERROR(VLOOKUP($A163,'様式C-1-1用'!$B$3:$AI$1004,34,0),"")</f>
        <v/>
      </c>
      <c r="N163" s="325" t="str">
        <f>IFERROR(VLOOKUP($A163,'様式C-1-1用'!$B$3:$AI$1004,30,0),"")</f>
        <v/>
      </c>
      <c r="O163" s="325" t="str">
        <f>IF(VLOOKUP($A163,'様式C-1-1用'!$B$3:$AI$1004,29,0)="－","なし",VLOOKUP($A163,'様式C-1-1用'!$B$3:$AI$1004,29,0))</f>
        <v/>
      </c>
      <c r="P163" s="326" t="str">
        <f>IFERROR(VLOOKUP($A163,'様式C-1-1用'!$B$3:$AI$1004,33,0),"")</f>
        <v/>
      </c>
    </row>
    <row r="164" spans="1:16" ht="15.95" customHeight="1" x14ac:dyDescent="0.15">
      <c r="A164" s="318">
        <v>162</v>
      </c>
      <c r="B164" s="325">
        <f>IFERROR(VLOOKUP($A164,'様式C-1-1用'!$B$3:$AI$1004,3,0),"")</f>
        <v>0</v>
      </c>
      <c r="C164" s="325" t="str">
        <f>IFERROR(VLOOKUP($A164,'様式C-1-1用'!$B$3:$AI$1004,4,0),"")</f>
        <v/>
      </c>
      <c r="D164" s="325">
        <f>IFERROR(VLOOKUP($A164,'様式C-1-1用'!$B$3:$AI$1004,6,0),"")</f>
        <v>0</v>
      </c>
      <c r="E164" s="325">
        <f>IFERROR(VLOOKUP($A164,'様式C-1-1用'!$B$3:$AI$1004,7,0),"")</f>
        <v>0</v>
      </c>
      <c r="F164" s="325">
        <f>IFERROR(VLOOKUP($A164,'様式C-1-1用'!$B$3:$AI$1004,8,0),"")</f>
        <v>0</v>
      </c>
      <c r="G164" s="325">
        <f>IFERROR(VLOOKUP($A164,'様式C-1-1用'!$B$3:$AI$1004,10,0),"")</f>
        <v>0</v>
      </c>
      <c r="H164" s="325">
        <f>IFERROR(VLOOKUP($A164,'様式C-1-1用'!$B$3:$AI$1004,22,0),"")</f>
        <v>0</v>
      </c>
      <c r="I164" s="325">
        <f>IFERROR(VLOOKUP($A164,'様式C-1-1用'!$B$3:$AI$1004,23,0),"")</f>
        <v>0</v>
      </c>
      <c r="J164" s="325" t="str">
        <f>IFERROR(VLOOKUP($A164,'様式C-1-1用'!$B$3:$AI$1004,24,0),"")</f>
        <v/>
      </c>
      <c r="K164" s="325" t="str">
        <f>IFERROR(VLOOKUP($A164,'様式C-1-1用'!$B$3:$AI$1004,25,0),"")</f>
        <v/>
      </c>
      <c r="L164" s="325">
        <f>IFERROR(VLOOKUP($A164,'様式C-1-1用'!$B$3:$AI$1004,16,0),"")</f>
        <v>0</v>
      </c>
      <c r="M164" s="325" t="str">
        <f>IFERROR(VLOOKUP($A164,'様式C-1-1用'!$B$3:$AI$1004,34,0),"")</f>
        <v/>
      </c>
      <c r="N164" s="325" t="str">
        <f>IFERROR(VLOOKUP($A164,'様式C-1-1用'!$B$3:$AI$1004,30,0),"")</f>
        <v/>
      </c>
      <c r="O164" s="325" t="str">
        <f>IF(VLOOKUP($A164,'様式C-1-1用'!$B$3:$AI$1004,29,0)="－","なし",VLOOKUP($A164,'様式C-1-1用'!$B$3:$AI$1004,29,0))</f>
        <v/>
      </c>
      <c r="P164" s="326" t="str">
        <f>IFERROR(VLOOKUP($A164,'様式C-1-1用'!$B$3:$AI$1004,33,0),"")</f>
        <v/>
      </c>
    </row>
    <row r="165" spans="1:16" ht="15.95" customHeight="1" x14ac:dyDescent="0.15">
      <c r="A165" s="318">
        <v>163</v>
      </c>
      <c r="B165" s="325">
        <f>IFERROR(VLOOKUP($A165,'様式C-1-1用'!$B$3:$AI$1004,3,0),"")</f>
        <v>0</v>
      </c>
      <c r="C165" s="325" t="str">
        <f>IFERROR(VLOOKUP($A165,'様式C-1-1用'!$B$3:$AI$1004,4,0),"")</f>
        <v/>
      </c>
      <c r="D165" s="325">
        <f>IFERROR(VLOOKUP($A165,'様式C-1-1用'!$B$3:$AI$1004,6,0),"")</f>
        <v>0</v>
      </c>
      <c r="E165" s="325">
        <f>IFERROR(VLOOKUP($A165,'様式C-1-1用'!$B$3:$AI$1004,7,0),"")</f>
        <v>0</v>
      </c>
      <c r="F165" s="325">
        <f>IFERROR(VLOOKUP($A165,'様式C-1-1用'!$B$3:$AI$1004,8,0),"")</f>
        <v>0</v>
      </c>
      <c r="G165" s="325">
        <f>IFERROR(VLOOKUP($A165,'様式C-1-1用'!$B$3:$AI$1004,10,0),"")</f>
        <v>0</v>
      </c>
      <c r="H165" s="325">
        <f>IFERROR(VLOOKUP($A165,'様式C-1-1用'!$B$3:$AI$1004,22,0),"")</f>
        <v>0</v>
      </c>
      <c r="I165" s="325">
        <f>IFERROR(VLOOKUP($A165,'様式C-1-1用'!$B$3:$AI$1004,23,0),"")</f>
        <v>0</v>
      </c>
      <c r="J165" s="325" t="str">
        <f>IFERROR(VLOOKUP($A165,'様式C-1-1用'!$B$3:$AI$1004,24,0),"")</f>
        <v/>
      </c>
      <c r="K165" s="325" t="str">
        <f>IFERROR(VLOOKUP($A165,'様式C-1-1用'!$B$3:$AI$1004,25,0),"")</f>
        <v/>
      </c>
      <c r="L165" s="325">
        <f>IFERROR(VLOOKUP($A165,'様式C-1-1用'!$B$3:$AI$1004,16,0),"")</f>
        <v>0</v>
      </c>
      <c r="M165" s="325" t="str">
        <f>IFERROR(VLOOKUP($A165,'様式C-1-1用'!$B$3:$AI$1004,34,0),"")</f>
        <v/>
      </c>
      <c r="N165" s="325" t="str">
        <f>IFERROR(VLOOKUP($A165,'様式C-1-1用'!$B$3:$AI$1004,30,0),"")</f>
        <v/>
      </c>
      <c r="O165" s="325" t="str">
        <f>IF(VLOOKUP($A165,'様式C-1-1用'!$B$3:$AI$1004,29,0)="－","なし",VLOOKUP($A165,'様式C-1-1用'!$B$3:$AI$1004,29,0))</f>
        <v/>
      </c>
      <c r="P165" s="326" t="str">
        <f>IFERROR(VLOOKUP($A165,'様式C-1-1用'!$B$3:$AI$1004,33,0),"")</f>
        <v/>
      </c>
    </row>
    <row r="166" spans="1:16" ht="15.95" customHeight="1" x14ac:dyDescent="0.15">
      <c r="A166" s="318">
        <v>164</v>
      </c>
      <c r="B166" s="325">
        <f>IFERROR(VLOOKUP($A166,'様式C-1-1用'!$B$3:$AI$1004,3,0),"")</f>
        <v>0</v>
      </c>
      <c r="C166" s="325" t="str">
        <f>IFERROR(VLOOKUP($A166,'様式C-1-1用'!$B$3:$AI$1004,4,0),"")</f>
        <v/>
      </c>
      <c r="D166" s="325">
        <f>IFERROR(VLOOKUP($A166,'様式C-1-1用'!$B$3:$AI$1004,6,0),"")</f>
        <v>0</v>
      </c>
      <c r="E166" s="325">
        <f>IFERROR(VLOOKUP($A166,'様式C-1-1用'!$B$3:$AI$1004,7,0),"")</f>
        <v>0</v>
      </c>
      <c r="F166" s="325">
        <f>IFERROR(VLOOKUP($A166,'様式C-1-1用'!$B$3:$AI$1004,8,0),"")</f>
        <v>0</v>
      </c>
      <c r="G166" s="325">
        <f>IFERROR(VLOOKUP($A166,'様式C-1-1用'!$B$3:$AI$1004,10,0),"")</f>
        <v>0</v>
      </c>
      <c r="H166" s="325">
        <f>IFERROR(VLOOKUP($A166,'様式C-1-1用'!$B$3:$AI$1004,22,0),"")</f>
        <v>0</v>
      </c>
      <c r="I166" s="325">
        <f>IFERROR(VLOOKUP($A166,'様式C-1-1用'!$B$3:$AI$1004,23,0),"")</f>
        <v>0</v>
      </c>
      <c r="J166" s="325" t="str">
        <f>IFERROR(VLOOKUP($A166,'様式C-1-1用'!$B$3:$AI$1004,24,0),"")</f>
        <v/>
      </c>
      <c r="K166" s="325" t="str">
        <f>IFERROR(VLOOKUP($A166,'様式C-1-1用'!$B$3:$AI$1004,25,0),"")</f>
        <v/>
      </c>
      <c r="L166" s="325">
        <f>IFERROR(VLOOKUP($A166,'様式C-1-1用'!$B$3:$AI$1004,16,0),"")</f>
        <v>0</v>
      </c>
      <c r="M166" s="325" t="str">
        <f>IFERROR(VLOOKUP($A166,'様式C-1-1用'!$B$3:$AI$1004,34,0),"")</f>
        <v/>
      </c>
      <c r="N166" s="325" t="str">
        <f>IFERROR(VLOOKUP($A166,'様式C-1-1用'!$B$3:$AI$1004,30,0),"")</f>
        <v/>
      </c>
      <c r="O166" s="325" t="str">
        <f>IF(VLOOKUP($A166,'様式C-1-1用'!$B$3:$AI$1004,29,0)="－","なし",VLOOKUP($A166,'様式C-1-1用'!$B$3:$AI$1004,29,0))</f>
        <v/>
      </c>
      <c r="P166" s="326" t="str">
        <f>IFERROR(VLOOKUP($A166,'様式C-1-1用'!$B$3:$AI$1004,33,0),"")</f>
        <v/>
      </c>
    </row>
    <row r="167" spans="1:16" ht="15.95" customHeight="1" x14ac:dyDescent="0.15">
      <c r="A167" s="318">
        <v>165</v>
      </c>
      <c r="B167" s="325">
        <f>IFERROR(VLOOKUP($A167,'様式C-1-1用'!$B$3:$AI$1004,3,0),"")</f>
        <v>0</v>
      </c>
      <c r="C167" s="325" t="str">
        <f>IFERROR(VLOOKUP($A167,'様式C-1-1用'!$B$3:$AI$1004,4,0),"")</f>
        <v/>
      </c>
      <c r="D167" s="325">
        <f>IFERROR(VLOOKUP($A167,'様式C-1-1用'!$B$3:$AI$1004,6,0),"")</f>
        <v>0</v>
      </c>
      <c r="E167" s="325">
        <f>IFERROR(VLOOKUP($A167,'様式C-1-1用'!$B$3:$AI$1004,7,0),"")</f>
        <v>0</v>
      </c>
      <c r="F167" s="325">
        <f>IFERROR(VLOOKUP($A167,'様式C-1-1用'!$B$3:$AI$1004,8,0),"")</f>
        <v>0</v>
      </c>
      <c r="G167" s="325">
        <f>IFERROR(VLOOKUP($A167,'様式C-1-1用'!$B$3:$AI$1004,10,0),"")</f>
        <v>0</v>
      </c>
      <c r="H167" s="325">
        <f>IFERROR(VLOOKUP($A167,'様式C-1-1用'!$B$3:$AI$1004,22,0),"")</f>
        <v>0</v>
      </c>
      <c r="I167" s="325">
        <f>IFERROR(VLOOKUP($A167,'様式C-1-1用'!$B$3:$AI$1004,23,0),"")</f>
        <v>0</v>
      </c>
      <c r="J167" s="325" t="str">
        <f>IFERROR(VLOOKUP($A167,'様式C-1-1用'!$B$3:$AI$1004,24,0),"")</f>
        <v/>
      </c>
      <c r="K167" s="325" t="str">
        <f>IFERROR(VLOOKUP($A167,'様式C-1-1用'!$B$3:$AI$1004,25,0),"")</f>
        <v/>
      </c>
      <c r="L167" s="325">
        <f>IFERROR(VLOOKUP($A167,'様式C-1-1用'!$B$3:$AI$1004,16,0),"")</f>
        <v>0</v>
      </c>
      <c r="M167" s="325" t="str">
        <f>IFERROR(VLOOKUP($A167,'様式C-1-1用'!$B$3:$AI$1004,34,0),"")</f>
        <v/>
      </c>
      <c r="N167" s="325" t="str">
        <f>IFERROR(VLOOKUP($A167,'様式C-1-1用'!$B$3:$AI$1004,30,0),"")</f>
        <v/>
      </c>
      <c r="O167" s="325" t="str">
        <f>IF(VLOOKUP($A167,'様式C-1-1用'!$B$3:$AI$1004,29,0)="－","なし",VLOOKUP($A167,'様式C-1-1用'!$B$3:$AI$1004,29,0))</f>
        <v/>
      </c>
      <c r="P167" s="326" t="str">
        <f>IFERROR(VLOOKUP($A167,'様式C-1-1用'!$B$3:$AI$1004,33,0),"")</f>
        <v/>
      </c>
    </row>
    <row r="168" spans="1:16" ht="15.95" customHeight="1" x14ac:dyDescent="0.15">
      <c r="A168" s="318">
        <v>166</v>
      </c>
      <c r="B168" s="325">
        <f>IFERROR(VLOOKUP($A168,'様式C-1-1用'!$B$3:$AI$1004,3,0),"")</f>
        <v>0</v>
      </c>
      <c r="C168" s="325" t="str">
        <f>IFERROR(VLOOKUP($A168,'様式C-1-1用'!$B$3:$AI$1004,4,0),"")</f>
        <v/>
      </c>
      <c r="D168" s="325">
        <f>IFERROR(VLOOKUP($A168,'様式C-1-1用'!$B$3:$AI$1004,6,0),"")</f>
        <v>0</v>
      </c>
      <c r="E168" s="325">
        <f>IFERROR(VLOOKUP($A168,'様式C-1-1用'!$B$3:$AI$1004,7,0),"")</f>
        <v>0</v>
      </c>
      <c r="F168" s="325">
        <f>IFERROR(VLOOKUP($A168,'様式C-1-1用'!$B$3:$AI$1004,8,0),"")</f>
        <v>0</v>
      </c>
      <c r="G168" s="325">
        <f>IFERROR(VLOOKUP($A168,'様式C-1-1用'!$B$3:$AI$1004,10,0),"")</f>
        <v>0</v>
      </c>
      <c r="H168" s="325">
        <f>IFERROR(VLOOKUP($A168,'様式C-1-1用'!$B$3:$AI$1004,22,0),"")</f>
        <v>0</v>
      </c>
      <c r="I168" s="325">
        <f>IFERROR(VLOOKUP($A168,'様式C-1-1用'!$B$3:$AI$1004,23,0),"")</f>
        <v>0</v>
      </c>
      <c r="J168" s="325" t="str">
        <f>IFERROR(VLOOKUP($A168,'様式C-1-1用'!$B$3:$AI$1004,24,0),"")</f>
        <v/>
      </c>
      <c r="K168" s="325" t="str">
        <f>IFERROR(VLOOKUP($A168,'様式C-1-1用'!$B$3:$AI$1004,25,0),"")</f>
        <v/>
      </c>
      <c r="L168" s="325">
        <f>IFERROR(VLOOKUP($A168,'様式C-1-1用'!$B$3:$AI$1004,16,0),"")</f>
        <v>0</v>
      </c>
      <c r="M168" s="325" t="str">
        <f>IFERROR(VLOOKUP($A168,'様式C-1-1用'!$B$3:$AI$1004,34,0),"")</f>
        <v/>
      </c>
      <c r="N168" s="325" t="str">
        <f>IFERROR(VLOOKUP($A168,'様式C-1-1用'!$B$3:$AI$1004,30,0),"")</f>
        <v/>
      </c>
      <c r="O168" s="325" t="str">
        <f>IF(VLOOKUP($A168,'様式C-1-1用'!$B$3:$AI$1004,29,0)="－","なし",VLOOKUP($A168,'様式C-1-1用'!$B$3:$AI$1004,29,0))</f>
        <v/>
      </c>
      <c r="P168" s="326" t="str">
        <f>IFERROR(VLOOKUP($A168,'様式C-1-1用'!$B$3:$AI$1004,33,0),"")</f>
        <v/>
      </c>
    </row>
    <row r="169" spans="1:16" ht="15.95" customHeight="1" x14ac:dyDescent="0.15">
      <c r="A169" s="318">
        <v>167</v>
      </c>
      <c r="B169" s="325">
        <f>IFERROR(VLOOKUP($A169,'様式C-1-1用'!$B$3:$AI$1004,3,0),"")</f>
        <v>0</v>
      </c>
      <c r="C169" s="325" t="str">
        <f>IFERROR(VLOOKUP($A169,'様式C-1-1用'!$B$3:$AI$1004,4,0),"")</f>
        <v/>
      </c>
      <c r="D169" s="325">
        <f>IFERROR(VLOOKUP($A169,'様式C-1-1用'!$B$3:$AI$1004,6,0),"")</f>
        <v>0</v>
      </c>
      <c r="E169" s="325">
        <f>IFERROR(VLOOKUP($A169,'様式C-1-1用'!$B$3:$AI$1004,7,0),"")</f>
        <v>0</v>
      </c>
      <c r="F169" s="325">
        <f>IFERROR(VLOOKUP($A169,'様式C-1-1用'!$B$3:$AI$1004,8,0),"")</f>
        <v>0</v>
      </c>
      <c r="G169" s="325">
        <f>IFERROR(VLOOKUP($A169,'様式C-1-1用'!$B$3:$AI$1004,10,0),"")</f>
        <v>0</v>
      </c>
      <c r="H169" s="325">
        <f>IFERROR(VLOOKUP($A169,'様式C-1-1用'!$B$3:$AI$1004,22,0),"")</f>
        <v>0</v>
      </c>
      <c r="I169" s="325">
        <f>IFERROR(VLOOKUP($A169,'様式C-1-1用'!$B$3:$AI$1004,23,0),"")</f>
        <v>0</v>
      </c>
      <c r="J169" s="325" t="str">
        <f>IFERROR(VLOOKUP($A169,'様式C-1-1用'!$B$3:$AI$1004,24,0),"")</f>
        <v/>
      </c>
      <c r="K169" s="325" t="str">
        <f>IFERROR(VLOOKUP($A169,'様式C-1-1用'!$B$3:$AI$1004,25,0),"")</f>
        <v/>
      </c>
      <c r="L169" s="325">
        <f>IFERROR(VLOOKUP($A169,'様式C-1-1用'!$B$3:$AI$1004,16,0),"")</f>
        <v>0</v>
      </c>
      <c r="M169" s="325" t="str">
        <f>IFERROR(VLOOKUP($A169,'様式C-1-1用'!$B$3:$AI$1004,34,0),"")</f>
        <v/>
      </c>
      <c r="N169" s="325" t="str">
        <f>IFERROR(VLOOKUP($A169,'様式C-1-1用'!$B$3:$AI$1004,30,0),"")</f>
        <v/>
      </c>
      <c r="O169" s="325" t="str">
        <f>IF(VLOOKUP($A169,'様式C-1-1用'!$B$3:$AI$1004,29,0)="－","なし",VLOOKUP($A169,'様式C-1-1用'!$B$3:$AI$1004,29,0))</f>
        <v/>
      </c>
      <c r="P169" s="326" t="str">
        <f>IFERROR(VLOOKUP($A169,'様式C-1-1用'!$B$3:$AI$1004,33,0),"")</f>
        <v/>
      </c>
    </row>
    <row r="170" spans="1:16" ht="15.95" customHeight="1" x14ac:dyDescent="0.15">
      <c r="A170" s="318">
        <v>168</v>
      </c>
      <c r="B170" s="325">
        <f>IFERROR(VLOOKUP($A170,'様式C-1-1用'!$B$3:$AI$1004,3,0),"")</f>
        <v>0</v>
      </c>
      <c r="C170" s="325" t="str">
        <f>IFERROR(VLOOKUP($A170,'様式C-1-1用'!$B$3:$AI$1004,4,0),"")</f>
        <v/>
      </c>
      <c r="D170" s="325">
        <f>IFERROR(VLOOKUP($A170,'様式C-1-1用'!$B$3:$AI$1004,6,0),"")</f>
        <v>0</v>
      </c>
      <c r="E170" s="325">
        <f>IFERROR(VLOOKUP($A170,'様式C-1-1用'!$B$3:$AI$1004,7,0),"")</f>
        <v>0</v>
      </c>
      <c r="F170" s="325">
        <f>IFERROR(VLOOKUP($A170,'様式C-1-1用'!$B$3:$AI$1004,8,0),"")</f>
        <v>0</v>
      </c>
      <c r="G170" s="325">
        <f>IFERROR(VLOOKUP($A170,'様式C-1-1用'!$B$3:$AI$1004,10,0),"")</f>
        <v>0</v>
      </c>
      <c r="H170" s="325">
        <f>IFERROR(VLOOKUP($A170,'様式C-1-1用'!$B$3:$AI$1004,22,0),"")</f>
        <v>0</v>
      </c>
      <c r="I170" s="325">
        <f>IFERROR(VLOOKUP($A170,'様式C-1-1用'!$B$3:$AI$1004,23,0),"")</f>
        <v>0</v>
      </c>
      <c r="J170" s="325" t="str">
        <f>IFERROR(VLOOKUP($A170,'様式C-1-1用'!$B$3:$AI$1004,24,0),"")</f>
        <v/>
      </c>
      <c r="K170" s="325" t="str">
        <f>IFERROR(VLOOKUP($A170,'様式C-1-1用'!$B$3:$AI$1004,25,0),"")</f>
        <v/>
      </c>
      <c r="L170" s="325">
        <f>IFERROR(VLOOKUP($A170,'様式C-1-1用'!$B$3:$AI$1004,16,0),"")</f>
        <v>0</v>
      </c>
      <c r="M170" s="325" t="str">
        <f>IFERROR(VLOOKUP($A170,'様式C-1-1用'!$B$3:$AI$1004,34,0),"")</f>
        <v/>
      </c>
      <c r="N170" s="325" t="str">
        <f>IFERROR(VLOOKUP($A170,'様式C-1-1用'!$B$3:$AI$1004,30,0),"")</f>
        <v/>
      </c>
      <c r="O170" s="325" t="str">
        <f>IF(VLOOKUP($A170,'様式C-1-1用'!$B$3:$AI$1004,29,0)="－","なし",VLOOKUP($A170,'様式C-1-1用'!$B$3:$AI$1004,29,0))</f>
        <v/>
      </c>
      <c r="P170" s="326" t="str">
        <f>IFERROR(VLOOKUP($A170,'様式C-1-1用'!$B$3:$AI$1004,33,0),"")</f>
        <v/>
      </c>
    </row>
    <row r="171" spans="1:16" ht="15.95" customHeight="1" x14ac:dyDescent="0.15">
      <c r="A171" s="318">
        <v>169</v>
      </c>
      <c r="B171" s="325">
        <f>IFERROR(VLOOKUP($A171,'様式C-1-1用'!$B$3:$AI$1004,3,0),"")</f>
        <v>0</v>
      </c>
      <c r="C171" s="325" t="str">
        <f>IFERROR(VLOOKUP($A171,'様式C-1-1用'!$B$3:$AI$1004,4,0),"")</f>
        <v/>
      </c>
      <c r="D171" s="325">
        <f>IFERROR(VLOOKUP($A171,'様式C-1-1用'!$B$3:$AI$1004,6,0),"")</f>
        <v>0</v>
      </c>
      <c r="E171" s="325">
        <f>IFERROR(VLOOKUP($A171,'様式C-1-1用'!$B$3:$AI$1004,7,0),"")</f>
        <v>0</v>
      </c>
      <c r="F171" s="325">
        <f>IFERROR(VLOOKUP($A171,'様式C-1-1用'!$B$3:$AI$1004,8,0),"")</f>
        <v>0</v>
      </c>
      <c r="G171" s="325">
        <f>IFERROR(VLOOKUP($A171,'様式C-1-1用'!$B$3:$AI$1004,10,0),"")</f>
        <v>0</v>
      </c>
      <c r="H171" s="325">
        <f>IFERROR(VLOOKUP($A171,'様式C-1-1用'!$B$3:$AI$1004,22,0),"")</f>
        <v>0</v>
      </c>
      <c r="I171" s="325">
        <f>IFERROR(VLOOKUP($A171,'様式C-1-1用'!$B$3:$AI$1004,23,0),"")</f>
        <v>0</v>
      </c>
      <c r="J171" s="325" t="str">
        <f>IFERROR(VLOOKUP($A171,'様式C-1-1用'!$B$3:$AI$1004,24,0),"")</f>
        <v/>
      </c>
      <c r="K171" s="325" t="str">
        <f>IFERROR(VLOOKUP($A171,'様式C-1-1用'!$B$3:$AI$1004,25,0),"")</f>
        <v/>
      </c>
      <c r="L171" s="325">
        <f>IFERROR(VLOOKUP($A171,'様式C-1-1用'!$B$3:$AI$1004,16,0),"")</f>
        <v>0</v>
      </c>
      <c r="M171" s="325" t="str">
        <f>IFERROR(VLOOKUP($A171,'様式C-1-1用'!$B$3:$AI$1004,34,0),"")</f>
        <v/>
      </c>
      <c r="N171" s="325" t="str">
        <f>IFERROR(VLOOKUP($A171,'様式C-1-1用'!$B$3:$AI$1004,30,0),"")</f>
        <v/>
      </c>
      <c r="O171" s="325" t="str">
        <f>IF(VLOOKUP($A171,'様式C-1-1用'!$B$3:$AI$1004,29,0)="－","なし",VLOOKUP($A171,'様式C-1-1用'!$B$3:$AI$1004,29,0))</f>
        <v/>
      </c>
      <c r="P171" s="326" t="str">
        <f>IFERROR(VLOOKUP($A171,'様式C-1-1用'!$B$3:$AI$1004,33,0),"")</f>
        <v/>
      </c>
    </row>
    <row r="172" spans="1:16" ht="15.95" customHeight="1" x14ac:dyDescent="0.15">
      <c r="A172" s="318">
        <v>170</v>
      </c>
      <c r="B172" s="325">
        <f>IFERROR(VLOOKUP($A172,'様式C-1-1用'!$B$3:$AI$1004,3,0),"")</f>
        <v>0</v>
      </c>
      <c r="C172" s="325" t="str">
        <f>IFERROR(VLOOKUP($A172,'様式C-1-1用'!$B$3:$AI$1004,4,0),"")</f>
        <v/>
      </c>
      <c r="D172" s="325">
        <f>IFERROR(VLOOKUP($A172,'様式C-1-1用'!$B$3:$AI$1004,6,0),"")</f>
        <v>0</v>
      </c>
      <c r="E172" s="325">
        <f>IFERROR(VLOOKUP($A172,'様式C-1-1用'!$B$3:$AI$1004,7,0),"")</f>
        <v>0</v>
      </c>
      <c r="F172" s="325">
        <f>IFERROR(VLOOKUP($A172,'様式C-1-1用'!$B$3:$AI$1004,8,0),"")</f>
        <v>0</v>
      </c>
      <c r="G172" s="325">
        <f>IFERROR(VLOOKUP($A172,'様式C-1-1用'!$B$3:$AI$1004,10,0),"")</f>
        <v>0</v>
      </c>
      <c r="H172" s="325">
        <f>IFERROR(VLOOKUP($A172,'様式C-1-1用'!$B$3:$AI$1004,22,0),"")</f>
        <v>0</v>
      </c>
      <c r="I172" s="325">
        <f>IFERROR(VLOOKUP($A172,'様式C-1-1用'!$B$3:$AI$1004,23,0),"")</f>
        <v>0</v>
      </c>
      <c r="J172" s="325" t="str">
        <f>IFERROR(VLOOKUP($A172,'様式C-1-1用'!$B$3:$AI$1004,24,0),"")</f>
        <v/>
      </c>
      <c r="K172" s="325" t="str">
        <f>IFERROR(VLOOKUP($A172,'様式C-1-1用'!$B$3:$AI$1004,25,0),"")</f>
        <v/>
      </c>
      <c r="L172" s="325">
        <f>IFERROR(VLOOKUP($A172,'様式C-1-1用'!$B$3:$AI$1004,16,0),"")</f>
        <v>0</v>
      </c>
      <c r="M172" s="325" t="str">
        <f>IFERROR(VLOOKUP($A172,'様式C-1-1用'!$B$3:$AI$1004,34,0),"")</f>
        <v/>
      </c>
      <c r="N172" s="325" t="str">
        <f>IFERROR(VLOOKUP($A172,'様式C-1-1用'!$B$3:$AI$1004,30,0),"")</f>
        <v/>
      </c>
      <c r="O172" s="325" t="str">
        <f>IF(VLOOKUP($A172,'様式C-1-1用'!$B$3:$AI$1004,29,0)="－","なし",VLOOKUP($A172,'様式C-1-1用'!$B$3:$AI$1004,29,0))</f>
        <v/>
      </c>
      <c r="P172" s="326" t="str">
        <f>IFERROR(VLOOKUP($A172,'様式C-1-1用'!$B$3:$AI$1004,33,0),"")</f>
        <v/>
      </c>
    </row>
    <row r="173" spans="1:16" ht="15.95" customHeight="1" x14ac:dyDescent="0.15">
      <c r="A173" s="318">
        <v>171</v>
      </c>
      <c r="B173" s="325">
        <f>IFERROR(VLOOKUP($A173,'様式C-1-1用'!$B$3:$AI$1004,3,0),"")</f>
        <v>0</v>
      </c>
      <c r="C173" s="325" t="str">
        <f>IFERROR(VLOOKUP($A173,'様式C-1-1用'!$B$3:$AI$1004,4,0),"")</f>
        <v/>
      </c>
      <c r="D173" s="325">
        <f>IFERROR(VLOOKUP($A173,'様式C-1-1用'!$B$3:$AI$1004,6,0),"")</f>
        <v>0</v>
      </c>
      <c r="E173" s="325">
        <f>IFERROR(VLOOKUP($A173,'様式C-1-1用'!$B$3:$AI$1004,7,0),"")</f>
        <v>0</v>
      </c>
      <c r="F173" s="325">
        <f>IFERROR(VLOOKUP($A173,'様式C-1-1用'!$B$3:$AI$1004,8,0),"")</f>
        <v>0</v>
      </c>
      <c r="G173" s="325">
        <f>IFERROR(VLOOKUP($A173,'様式C-1-1用'!$B$3:$AI$1004,10,0),"")</f>
        <v>0</v>
      </c>
      <c r="H173" s="325">
        <f>IFERROR(VLOOKUP($A173,'様式C-1-1用'!$B$3:$AI$1004,22,0),"")</f>
        <v>0</v>
      </c>
      <c r="I173" s="325">
        <f>IFERROR(VLOOKUP($A173,'様式C-1-1用'!$B$3:$AI$1004,23,0),"")</f>
        <v>0</v>
      </c>
      <c r="J173" s="325" t="str">
        <f>IFERROR(VLOOKUP($A173,'様式C-1-1用'!$B$3:$AI$1004,24,0),"")</f>
        <v/>
      </c>
      <c r="K173" s="325" t="str">
        <f>IFERROR(VLOOKUP($A173,'様式C-1-1用'!$B$3:$AI$1004,25,0),"")</f>
        <v/>
      </c>
      <c r="L173" s="325">
        <f>IFERROR(VLOOKUP($A173,'様式C-1-1用'!$B$3:$AI$1004,16,0),"")</f>
        <v>0</v>
      </c>
      <c r="M173" s="325" t="str">
        <f>IFERROR(VLOOKUP($A173,'様式C-1-1用'!$B$3:$AI$1004,34,0),"")</f>
        <v/>
      </c>
      <c r="N173" s="325" t="str">
        <f>IFERROR(VLOOKUP($A173,'様式C-1-1用'!$B$3:$AI$1004,30,0),"")</f>
        <v/>
      </c>
      <c r="O173" s="325" t="str">
        <f>IF(VLOOKUP($A173,'様式C-1-1用'!$B$3:$AI$1004,29,0)="－","なし",VLOOKUP($A173,'様式C-1-1用'!$B$3:$AI$1004,29,0))</f>
        <v/>
      </c>
      <c r="P173" s="326" t="str">
        <f>IFERROR(VLOOKUP($A173,'様式C-1-1用'!$B$3:$AI$1004,33,0),"")</f>
        <v/>
      </c>
    </row>
    <row r="174" spans="1:16" ht="15.95" customHeight="1" x14ac:dyDescent="0.15">
      <c r="A174" s="318">
        <v>172</v>
      </c>
      <c r="B174" s="325">
        <f>IFERROR(VLOOKUP($A174,'様式C-1-1用'!$B$3:$AI$1004,3,0),"")</f>
        <v>0</v>
      </c>
      <c r="C174" s="325" t="str">
        <f>IFERROR(VLOOKUP($A174,'様式C-1-1用'!$B$3:$AI$1004,4,0),"")</f>
        <v/>
      </c>
      <c r="D174" s="325">
        <f>IFERROR(VLOOKUP($A174,'様式C-1-1用'!$B$3:$AI$1004,6,0),"")</f>
        <v>0</v>
      </c>
      <c r="E174" s="325">
        <f>IFERROR(VLOOKUP($A174,'様式C-1-1用'!$B$3:$AI$1004,7,0),"")</f>
        <v>0</v>
      </c>
      <c r="F174" s="325">
        <f>IFERROR(VLOOKUP($A174,'様式C-1-1用'!$B$3:$AI$1004,8,0),"")</f>
        <v>0</v>
      </c>
      <c r="G174" s="325">
        <f>IFERROR(VLOOKUP($A174,'様式C-1-1用'!$B$3:$AI$1004,10,0),"")</f>
        <v>0</v>
      </c>
      <c r="H174" s="325">
        <f>IFERROR(VLOOKUP($A174,'様式C-1-1用'!$B$3:$AI$1004,22,0),"")</f>
        <v>0</v>
      </c>
      <c r="I174" s="325">
        <f>IFERROR(VLOOKUP($A174,'様式C-1-1用'!$B$3:$AI$1004,23,0),"")</f>
        <v>0</v>
      </c>
      <c r="J174" s="325" t="str">
        <f>IFERROR(VLOOKUP($A174,'様式C-1-1用'!$B$3:$AI$1004,24,0),"")</f>
        <v/>
      </c>
      <c r="K174" s="325" t="str">
        <f>IFERROR(VLOOKUP($A174,'様式C-1-1用'!$B$3:$AI$1004,25,0),"")</f>
        <v/>
      </c>
      <c r="L174" s="325">
        <f>IFERROR(VLOOKUP($A174,'様式C-1-1用'!$B$3:$AI$1004,16,0),"")</f>
        <v>0</v>
      </c>
      <c r="M174" s="325" t="str">
        <f>IFERROR(VLOOKUP($A174,'様式C-1-1用'!$B$3:$AI$1004,34,0),"")</f>
        <v/>
      </c>
      <c r="N174" s="325" t="str">
        <f>IFERROR(VLOOKUP($A174,'様式C-1-1用'!$B$3:$AI$1004,30,0),"")</f>
        <v/>
      </c>
      <c r="O174" s="325" t="str">
        <f>IF(VLOOKUP($A174,'様式C-1-1用'!$B$3:$AI$1004,29,0)="－","なし",VLOOKUP($A174,'様式C-1-1用'!$B$3:$AI$1004,29,0))</f>
        <v/>
      </c>
      <c r="P174" s="326" t="str">
        <f>IFERROR(VLOOKUP($A174,'様式C-1-1用'!$B$3:$AI$1004,33,0),"")</f>
        <v/>
      </c>
    </row>
    <row r="175" spans="1:16" ht="15.95" customHeight="1" x14ac:dyDescent="0.15">
      <c r="A175" s="318">
        <v>173</v>
      </c>
      <c r="B175" s="325">
        <f>IFERROR(VLOOKUP($A175,'様式C-1-1用'!$B$3:$AI$1004,3,0),"")</f>
        <v>0</v>
      </c>
      <c r="C175" s="325" t="str">
        <f>IFERROR(VLOOKUP($A175,'様式C-1-1用'!$B$3:$AI$1004,4,0),"")</f>
        <v/>
      </c>
      <c r="D175" s="325">
        <f>IFERROR(VLOOKUP($A175,'様式C-1-1用'!$B$3:$AI$1004,6,0),"")</f>
        <v>0</v>
      </c>
      <c r="E175" s="325">
        <f>IFERROR(VLOOKUP($A175,'様式C-1-1用'!$B$3:$AI$1004,7,0),"")</f>
        <v>0</v>
      </c>
      <c r="F175" s="325">
        <f>IFERROR(VLOOKUP($A175,'様式C-1-1用'!$B$3:$AI$1004,8,0),"")</f>
        <v>0</v>
      </c>
      <c r="G175" s="325">
        <f>IFERROR(VLOOKUP($A175,'様式C-1-1用'!$B$3:$AI$1004,10,0),"")</f>
        <v>0</v>
      </c>
      <c r="H175" s="325">
        <f>IFERROR(VLOOKUP($A175,'様式C-1-1用'!$B$3:$AI$1004,22,0),"")</f>
        <v>0</v>
      </c>
      <c r="I175" s="325">
        <f>IFERROR(VLOOKUP($A175,'様式C-1-1用'!$B$3:$AI$1004,23,0),"")</f>
        <v>0</v>
      </c>
      <c r="J175" s="325" t="str">
        <f>IFERROR(VLOOKUP($A175,'様式C-1-1用'!$B$3:$AI$1004,24,0),"")</f>
        <v/>
      </c>
      <c r="K175" s="325" t="str">
        <f>IFERROR(VLOOKUP($A175,'様式C-1-1用'!$B$3:$AI$1004,25,0),"")</f>
        <v/>
      </c>
      <c r="L175" s="325">
        <f>IFERROR(VLOOKUP($A175,'様式C-1-1用'!$B$3:$AI$1004,16,0),"")</f>
        <v>0</v>
      </c>
      <c r="M175" s="325" t="str">
        <f>IFERROR(VLOOKUP($A175,'様式C-1-1用'!$B$3:$AI$1004,34,0),"")</f>
        <v/>
      </c>
      <c r="N175" s="325" t="str">
        <f>IFERROR(VLOOKUP($A175,'様式C-1-1用'!$B$3:$AI$1004,30,0),"")</f>
        <v/>
      </c>
      <c r="O175" s="325" t="str">
        <f>IF(VLOOKUP($A175,'様式C-1-1用'!$B$3:$AI$1004,29,0)="－","なし",VLOOKUP($A175,'様式C-1-1用'!$B$3:$AI$1004,29,0))</f>
        <v/>
      </c>
      <c r="P175" s="326" t="str">
        <f>IFERROR(VLOOKUP($A175,'様式C-1-1用'!$B$3:$AI$1004,33,0),"")</f>
        <v/>
      </c>
    </row>
    <row r="176" spans="1:16" ht="15.95" customHeight="1" x14ac:dyDescent="0.15">
      <c r="A176" s="318">
        <v>174</v>
      </c>
      <c r="B176" s="325">
        <f>IFERROR(VLOOKUP($A176,'様式C-1-1用'!$B$3:$AI$1004,3,0),"")</f>
        <v>0</v>
      </c>
      <c r="C176" s="325" t="str">
        <f>IFERROR(VLOOKUP($A176,'様式C-1-1用'!$B$3:$AI$1004,4,0),"")</f>
        <v/>
      </c>
      <c r="D176" s="325">
        <f>IFERROR(VLOOKUP($A176,'様式C-1-1用'!$B$3:$AI$1004,6,0),"")</f>
        <v>0</v>
      </c>
      <c r="E176" s="325">
        <f>IFERROR(VLOOKUP($A176,'様式C-1-1用'!$B$3:$AI$1004,7,0),"")</f>
        <v>0</v>
      </c>
      <c r="F176" s="325">
        <f>IFERROR(VLOOKUP($A176,'様式C-1-1用'!$B$3:$AI$1004,8,0),"")</f>
        <v>0</v>
      </c>
      <c r="G176" s="325">
        <f>IFERROR(VLOOKUP($A176,'様式C-1-1用'!$B$3:$AI$1004,10,0),"")</f>
        <v>0</v>
      </c>
      <c r="H176" s="325">
        <f>IFERROR(VLOOKUP($A176,'様式C-1-1用'!$B$3:$AI$1004,22,0),"")</f>
        <v>0</v>
      </c>
      <c r="I176" s="325">
        <f>IFERROR(VLOOKUP($A176,'様式C-1-1用'!$B$3:$AI$1004,23,0),"")</f>
        <v>0</v>
      </c>
      <c r="J176" s="325" t="str">
        <f>IFERROR(VLOOKUP($A176,'様式C-1-1用'!$B$3:$AI$1004,24,0),"")</f>
        <v/>
      </c>
      <c r="K176" s="325" t="str">
        <f>IFERROR(VLOOKUP($A176,'様式C-1-1用'!$B$3:$AI$1004,25,0),"")</f>
        <v/>
      </c>
      <c r="L176" s="325">
        <f>IFERROR(VLOOKUP($A176,'様式C-1-1用'!$B$3:$AI$1004,16,0),"")</f>
        <v>0</v>
      </c>
      <c r="M176" s="325" t="str">
        <f>IFERROR(VLOOKUP($A176,'様式C-1-1用'!$B$3:$AI$1004,34,0),"")</f>
        <v/>
      </c>
      <c r="N176" s="325" t="str">
        <f>IFERROR(VLOOKUP($A176,'様式C-1-1用'!$B$3:$AI$1004,30,0),"")</f>
        <v/>
      </c>
      <c r="O176" s="325" t="str">
        <f>IF(VLOOKUP($A176,'様式C-1-1用'!$B$3:$AI$1004,29,0)="－","なし",VLOOKUP($A176,'様式C-1-1用'!$B$3:$AI$1004,29,0))</f>
        <v/>
      </c>
      <c r="P176" s="326" t="str">
        <f>IFERROR(VLOOKUP($A176,'様式C-1-1用'!$B$3:$AI$1004,33,0),"")</f>
        <v/>
      </c>
    </row>
    <row r="177" spans="1:16" ht="15.95" customHeight="1" x14ac:dyDescent="0.15">
      <c r="A177" s="318">
        <v>175</v>
      </c>
      <c r="B177" s="325">
        <f>IFERROR(VLOOKUP($A177,'様式C-1-1用'!$B$3:$AI$1004,3,0),"")</f>
        <v>0</v>
      </c>
      <c r="C177" s="325" t="str">
        <f>IFERROR(VLOOKUP($A177,'様式C-1-1用'!$B$3:$AI$1004,4,0),"")</f>
        <v/>
      </c>
      <c r="D177" s="325">
        <f>IFERROR(VLOOKUP($A177,'様式C-1-1用'!$B$3:$AI$1004,6,0),"")</f>
        <v>0</v>
      </c>
      <c r="E177" s="325">
        <f>IFERROR(VLOOKUP($A177,'様式C-1-1用'!$B$3:$AI$1004,7,0),"")</f>
        <v>0</v>
      </c>
      <c r="F177" s="325">
        <f>IFERROR(VLOOKUP($A177,'様式C-1-1用'!$B$3:$AI$1004,8,0),"")</f>
        <v>0</v>
      </c>
      <c r="G177" s="325">
        <f>IFERROR(VLOOKUP($A177,'様式C-1-1用'!$B$3:$AI$1004,10,0),"")</f>
        <v>0</v>
      </c>
      <c r="H177" s="325">
        <f>IFERROR(VLOOKUP($A177,'様式C-1-1用'!$B$3:$AI$1004,22,0),"")</f>
        <v>0</v>
      </c>
      <c r="I177" s="325">
        <f>IFERROR(VLOOKUP($A177,'様式C-1-1用'!$B$3:$AI$1004,23,0),"")</f>
        <v>0</v>
      </c>
      <c r="J177" s="325" t="str">
        <f>IFERROR(VLOOKUP($A177,'様式C-1-1用'!$B$3:$AI$1004,24,0),"")</f>
        <v/>
      </c>
      <c r="K177" s="325" t="str">
        <f>IFERROR(VLOOKUP($A177,'様式C-1-1用'!$B$3:$AI$1004,25,0),"")</f>
        <v/>
      </c>
      <c r="L177" s="325">
        <f>IFERROR(VLOOKUP($A177,'様式C-1-1用'!$B$3:$AI$1004,16,0),"")</f>
        <v>0</v>
      </c>
      <c r="M177" s="325" t="str">
        <f>IFERROR(VLOOKUP($A177,'様式C-1-1用'!$B$3:$AI$1004,34,0),"")</f>
        <v/>
      </c>
      <c r="N177" s="325" t="str">
        <f>IFERROR(VLOOKUP($A177,'様式C-1-1用'!$B$3:$AI$1004,30,0),"")</f>
        <v/>
      </c>
      <c r="O177" s="325" t="str">
        <f>IF(VLOOKUP($A177,'様式C-1-1用'!$B$3:$AI$1004,29,0)="－","なし",VLOOKUP($A177,'様式C-1-1用'!$B$3:$AI$1004,29,0))</f>
        <v/>
      </c>
      <c r="P177" s="326" t="str">
        <f>IFERROR(VLOOKUP($A177,'様式C-1-1用'!$B$3:$AI$1004,33,0),"")</f>
        <v/>
      </c>
    </row>
    <row r="178" spans="1:16" ht="15.95" customHeight="1" x14ac:dyDescent="0.15">
      <c r="A178" s="318">
        <v>176</v>
      </c>
      <c r="B178" s="325">
        <f>IFERROR(VLOOKUP($A178,'様式C-1-1用'!$B$3:$AI$1004,3,0),"")</f>
        <v>0</v>
      </c>
      <c r="C178" s="325" t="str">
        <f>IFERROR(VLOOKUP($A178,'様式C-1-1用'!$B$3:$AI$1004,4,0),"")</f>
        <v/>
      </c>
      <c r="D178" s="325">
        <f>IFERROR(VLOOKUP($A178,'様式C-1-1用'!$B$3:$AI$1004,6,0),"")</f>
        <v>0</v>
      </c>
      <c r="E178" s="325">
        <f>IFERROR(VLOOKUP($A178,'様式C-1-1用'!$B$3:$AI$1004,7,0),"")</f>
        <v>0</v>
      </c>
      <c r="F178" s="325">
        <f>IFERROR(VLOOKUP($A178,'様式C-1-1用'!$B$3:$AI$1004,8,0),"")</f>
        <v>0</v>
      </c>
      <c r="G178" s="325">
        <f>IFERROR(VLOOKUP($A178,'様式C-1-1用'!$B$3:$AI$1004,10,0),"")</f>
        <v>0</v>
      </c>
      <c r="H178" s="325">
        <f>IFERROR(VLOOKUP($A178,'様式C-1-1用'!$B$3:$AI$1004,22,0),"")</f>
        <v>0</v>
      </c>
      <c r="I178" s="325">
        <f>IFERROR(VLOOKUP($A178,'様式C-1-1用'!$B$3:$AI$1004,23,0),"")</f>
        <v>0</v>
      </c>
      <c r="J178" s="325" t="str">
        <f>IFERROR(VLOOKUP($A178,'様式C-1-1用'!$B$3:$AI$1004,24,0),"")</f>
        <v/>
      </c>
      <c r="K178" s="325" t="str">
        <f>IFERROR(VLOOKUP($A178,'様式C-1-1用'!$B$3:$AI$1004,25,0),"")</f>
        <v/>
      </c>
      <c r="L178" s="325">
        <f>IFERROR(VLOOKUP($A178,'様式C-1-1用'!$B$3:$AI$1004,16,0),"")</f>
        <v>0</v>
      </c>
      <c r="M178" s="325" t="str">
        <f>IFERROR(VLOOKUP($A178,'様式C-1-1用'!$B$3:$AI$1004,34,0),"")</f>
        <v/>
      </c>
      <c r="N178" s="325" t="str">
        <f>IFERROR(VLOOKUP($A178,'様式C-1-1用'!$B$3:$AI$1004,30,0),"")</f>
        <v/>
      </c>
      <c r="O178" s="325" t="str">
        <f>IF(VLOOKUP($A178,'様式C-1-1用'!$B$3:$AI$1004,29,0)="－","なし",VLOOKUP($A178,'様式C-1-1用'!$B$3:$AI$1004,29,0))</f>
        <v/>
      </c>
      <c r="P178" s="326" t="str">
        <f>IFERROR(VLOOKUP($A178,'様式C-1-1用'!$B$3:$AI$1004,33,0),"")</f>
        <v/>
      </c>
    </row>
    <row r="179" spans="1:16" ht="15.95" customHeight="1" x14ac:dyDescent="0.15">
      <c r="A179" s="318">
        <v>177</v>
      </c>
      <c r="B179" s="325">
        <f>IFERROR(VLOOKUP($A179,'様式C-1-1用'!$B$3:$AI$1004,3,0),"")</f>
        <v>0</v>
      </c>
      <c r="C179" s="325" t="str">
        <f>IFERROR(VLOOKUP($A179,'様式C-1-1用'!$B$3:$AI$1004,4,0),"")</f>
        <v/>
      </c>
      <c r="D179" s="325">
        <f>IFERROR(VLOOKUP($A179,'様式C-1-1用'!$B$3:$AI$1004,6,0),"")</f>
        <v>0</v>
      </c>
      <c r="E179" s="325">
        <f>IFERROR(VLOOKUP($A179,'様式C-1-1用'!$B$3:$AI$1004,7,0),"")</f>
        <v>0</v>
      </c>
      <c r="F179" s="325">
        <f>IFERROR(VLOOKUP($A179,'様式C-1-1用'!$B$3:$AI$1004,8,0),"")</f>
        <v>0</v>
      </c>
      <c r="G179" s="325">
        <f>IFERROR(VLOOKUP($A179,'様式C-1-1用'!$B$3:$AI$1004,10,0),"")</f>
        <v>0</v>
      </c>
      <c r="H179" s="325">
        <f>IFERROR(VLOOKUP($A179,'様式C-1-1用'!$B$3:$AI$1004,22,0),"")</f>
        <v>0</v>
      </c>
      <c r="I179" s="325">
        <f>IFERROR(VLOOKUP($A179,'様式C-1-1用'!$B$3:$AI$1004,23,0),"")</f>
        <v>0</v>
      </c>
      <c r="J179" s="325" t="str">
        <f>IFERROR(VLOOKUP($A179,'様式C-1-1用'!$B$3:$AI$1004,24,0),"")</f>
        <v/>
      </c>
      <c r="K179" s="325" t="str">
        <f>IFERROR(VLOOKUP($A179,'様式C-1-1用'!$B$3:$AI$1004,25,0),"")</f>
        <v/>
      </c>
      <c r="L179" s="325">
        <f>IFERROR(VLOOKUP($A179,'様式C-1-1用'!$B$3:$AI$1004,16,0),"")</f>
        <v>0</v>
      </c>
      <c r="M179" s="325" t="str">
        <f>IFERROR(VLOOKUP($A179,'様式C-1-1用'!$B$3:$AI$1004,34,0),"")</f>
        <v/>
      </c>
      <c r="N179" s="325" t="str">
        <f>IFERROR(VLOOKUP($A179,'様式C-1-1用'!$B$3:$AI$1004,30,0),"")</f>
        <v/>
      </c>
      <c r="O179" s="325" t="str">
        <f>IF(VLOOKUP($A179,'様式C-1-1用'!$B$3:$AI$1004,29,0)="－","なし",VLOOKUP($A179,'様式C-1-1用'!$B$3:$AI$1004,29,0))</f>
        <v/>
      </c>
      <c r="P179" s="326" t="str">
        <f>IFERROR(VLOOKUP($A179,'様式C-1-1用'!$B$3:$AI$1004,33,0),"")</f>
        <v/>
      </c>
    </row>
    <row r="180" spans="1:16" ht="15.95" customHeight="1" x14ac:dyDescent="0.15">
      <c r="A180" s="318">
        <v>178</v>
      </c>
      <c r="B180" s="325">
        <f>IFERROR(VLOOKUP($A180,'様式C-1-1用'!$B$3:$AI$1004,3,0),"")</f>
        <v>0</v>
      </c>
      <c r="C180" s="325" t="str">
        <f>IFERROR(VLOOKUP($A180,'様式C-1-1用'!$B$3:$AI$1004,4,0),"")</f>
        <v/>
      </c>
      <c r="D180" s="325">
        <f>IFERROR(VLOOKUP($A180,'様式C-1-1用'!$B$3:$AI$1004,6,0),"")</f>
        <v>0</v>
      </c>
      <c r="E180" s="325">
        <f>IFERROR(VLOOKUP($A180,'様式C-1-1用'!$B$3:$AI$1004,7,0),"")</f>
        <v>0</v>
      </c>
      <c r="F180" s="325">
        <f>IFERROR(VLOOKUP($A180,'様式C-1-1用'!$B$3:$AI$1004,8,0),"")</f>
        <v>0</v>
      </c>
      <c r="G180" s="325">
        <f>IFERROR(VLOOKUP($A180,'様式C-1-1用'!$B$3:$AI$1004,10,0),"")</f>
        <v>0</v>
      </c>
      <c r="H180" s="325">
        <f>IFERROR(VLOOKUP($A180,'様式C-1-1用'!$B$3:$AI$1004,22,0),"")</f>
        <v>0</v>
      </c>
      <c r="I180" s="325">
        <f>IFERROR(VLOOKUP($A180,'様式C-1-1用'!$B$3:$AI$1004,23,0),"")</f>
        <v>0</v>
      </c>
      <c r="J180" s="325" t="str">
        <f>IFERROR(VLOOKUP($A180,'様式C-1-1用'!$B$3:$AI$1004,24,0),"")</f>
        <v/>
      </c>
      <c r="K180" s="325" t="str">
        <f>IFERROR(VLOOKUP($A180,'様式C-1-1用'!$B$3:$AI$1004,25,0),"")</f>
        <v/>
      </c>
      <c r="L180" s="325">
        <f>IFERROR(VLOOKUP($A180,'様式C-1-1用'!$B$3:$AI$1004,16,0),"")</f>
        <v>0</v>
      </c>
      <c r="M180" s="325" t="str">
        <f>IFERROR(VLOOKUP($A180,'様式C-1-1用'!$B$3:$AI$1004,34,0),"")</f>
        <v/>
      </c>
      <c r="N180" s="325" t="str">
        <f>IFERROR(VLOOKUP($A180,'様式C-1-1用'!$B$3:$AI$1004,30,0),"")</f>
        <v/>
      </c>
      <c r="O180" s="325" t="str">
        <f>IF(VLOOKUP($A180,'様式C-1-1用'!$B$3:$AI$1004,29,0)="－","なし",VLOOKUP($A180,'様式C-1-1用'!$B$3:$AI$1004,29,0))</f>
        <v/>
      </c>
      <c r="P180" s="326" t="str">
        <f>IFERROR(VLOOKUP($A180,'様式C-1-1用'!$B$3:$AI$1004,33,0),"")</f>
        <v/>
      </c>
    </row>
    <row r="181" spans="1:16" ht="15.95" customHeight="1" x14ac:dyDescent="0.15">
      <c r="A181" s="318">
        <v>179</v>
      </c>
      <c r="B181" s="325">
        <f>IFERROR(VLOOKUP($A181,'様式C-1-1用'!$B$3:$AI$1004,3,0),"")</f>
        <v>0</v>
      </c>
      <c r="C181" s="325" t="str">
        <f>IFERROR(VLOOKUP($A181,'様式C-1-1用'!$B$3:$AI$1004,4,0),"")</f>
        <v/>
      </c>
      <c r="D181" s="325">
        <f>IFERROR(VLOOKUP($A181,'様式C-1-1用'!$B$3:$AI$1004,6,0),"")</f>
        <v>0</v>
      </c>
      <c r="E181" s="325">
        <f>IFERROR(VLOOKUP($A181,'様式C-1-1用'!$B$3:$AI$1004,7,0),"")</f>
        <v>0</v>
      </c>
      <c r="F181" s="325">
        <f>IFERROR(VLOOKUP($A181,'様式C-1-1用'!$B$3:$AI$1004,8,0),"")</f>
        <v>0</v>
      </c>
      <c r="G181" s="325">
        <f>IFERROR(VLOOKUP($A181,'様式C-1-1用'!$B$3:$AI$1004,10,0),"")</f>
        <v>0</v>
      </c>
      <c r="H181" s="325">
        <f>IFERROR(VLOOKUP($A181,'様式C-1-1用'!$B$3:$AI$1004,22,0),"")</f>
        <v>0</v>
      </c>
      <c r="I181" s="325">
        <f>IFERROR(VLOOKUP($A181,'様式C-1-1用'!$B$3:$AI$1004,23,0),"")</f>
        <v>0</v>
      </c>
      <c r="J181" s="325" t="str">
        <f>IFERROR(VLOOKUP($A181,'様式C-1-1用'!$B$3:$AI$1004,24,0),"")</f>
        <v/>
      </c>
      <c r="K181" s="325" t="str">
        <f>IFERROR(VLOOKUP($A181,'様式C-1-1用'!$B$3:$AI$1004,25,0),"")</f>
        <v/>
      </c>
      <c r="L181" s="325">
        <f>IFERROR(VLOOKUP($A181,'様式C-1-1用'!$B$3:$AI$1004,16,0),"")</f>
        <v>0</v>
      </c>
      <c r="M181" s="325" t="str">
        <f>IFERROR(VLOOKUP($A181,'様式C-1-1用'!$B$3:$AI$1004,34,0),"")</f>
        <v/>
      </c>
      <c r="N181" s="325" t="str">
        <f>IFERROR(VLOOKUP($A181,'様式C-1-1用'!$B$3:$AI$1004,30,0),"")</f>
        <v/>
      </c>
      <c r="O181" s="325" t="str">
        <f>IF(VLOOKUP($A181,'様式C-1-1用'!$B$3:$AI$1004,29,0)="－","なし",VLOOKUP($A181,'様式C-1-1用'!$B$3:$AI$1004,29,0))</f>
        <v/>
      </c>
      <c r="P181" s="326" t="str">
        <f>IFERROR(VLOOKUP($A181,'様式C-1-1用'!$B$3:$AI$1004,33,0),"")</f>
        <v/>
      </c>
    </row>
    <row r="182" spans="1:16" ht="15.95" customHeight="1" x14ac:dyDescent="0.15">
      <c r="A182" s="318">
        <v>180</v>
      </c>
      <c r="B182" s="325">
        <f>IFERROR(VLOOKUP($A182,'様式C-1-1用'!$B$3:$AI$1004,3,0),"")</f>
        <v>0</v>
      </c>
      <c r="C182" s="325" t="str">
        <f>IFERROR(VLOOKUP($A182,'様式C-1-1用'!$B$3:$AI$1004,4,0),"")</f>
        <v/>
      </c>
      <c r="D182" s="325">
        <f>IFERROR(VLOOKUP($A182,'様式C-1-1用'!$B$3:$AI$1004,6,0),"")</f>
        <v>0</v>
      </c>
      <c r="E182" s="325">
        <f>IFERROR(VLOOKUP($A182,'様式C-1-1用'!$B$3:$AI$1004,7,0),"")</f>
        <v>0</v>
      </c>
      <c r="F182" s="325">
        <f>IFERROR(VLOOKUP($A182,'様式C-1-1用'!$B$3:$AI$1004,8,0),"")</f>
        <v>0</v>
      </c>
      <c r="G182" s="325">
        <f>IFERROR(VLOOKUP($A182,'様式C-1-1用'!$B$3:$AI$1004,10,0),"")</f>
        <v>0</v>
      </c>
      <c r="H182" s="325">
        <f>IFERROR(VLOOKUP($A182,'様式C-1-1用'!$B$3:$AI$1004,22,0),"")</f>
        <v>0</v>
      </c>
      <c r="I182" s="325">
        <f>IFERROR(VLOOKUP($A182,'様式C-1-1用'!$B$3:$AI$1004,23,0),"")</f>
        <v>0</v>
      </c>
      <c r="J182" s="325" t="str">
        <f>IFERROR(VLOOKUP($A182,'様式C-1-1用'!$B$3:$AI$1004,24,0),"")</f>
        <v/>
      </c>
      <c r="K182" s="325" t="str">
        <f>IFERROR(VLOOKUP($A182,'様式C-1-1用'!$B$3:$AI$1004,25,0),"")</f>
        <v/>
      </c>
      <c r="L182" s="325">
        <f>IFERROR(VLOOKUP($A182,'様式C-1-1用'!$B$3:$AI$1004,16,0),"")</f>
        <v>0</v>
      </c>
      <c r="M182" s="325" t="str">
        <f>IFERROR(VLOOKUP($A182,'様式C-1-1用'!$B$3:$AI$1004,34,0),"")</f>
        <v/>
      </c>
      <c r="N182" s="325" t="str">
        <f>IFERROR(VLOOKUP($A182,'様式C-1-1用'!$B$3:$AI$1004,30,0),"")</f>
        <v/>
      </c>
      <c r="O182" s="325" t="str">
        <f>IF(VLOOKUP($A182,'様式C-1-1用'!$B$3:$AI$1004,29,0)="－","なし",VLOOKUP($A182,'様式C-1-1用'!$B$3:$AI$1004,29,0))</f>
        <v/>
      </c>
      <c r="P182" s="326" t="str">
        <f>IFERROR(VLOOKUP($A182,'様式C-1-1用'!$B$3:$AI$1004,33,0),"")</f>
        <v/>
      </c>
    </row>
    <row r="183" spans="1:16" ht="15.95" customHeight="1" x14ac:dyDescent="0.15">
      <c r="A183" s="318">
        <v>181</v>
      </c>
      <c r="B183" s="325">
        <f>IFERROR(VLOOKUP($A183,'様式C-1-1用'!$B$3:$AI$1004,3,0),"")</f>
        <v>0</v>
      </c>
      <c r="C183" s="325" t="str">
        <f>IFERROR(VLOOKUP($A183,'様式C-1-1用'!$B$3:$AI$1004,4,0),"")</f>
        <v/>
      </c>
      <c r="D183" s="325">
        <f>IFERROR(VLOOKUP($A183,'様式C-1-1用'!$B$3:$AI$1004,6,0),"")</f>
        <v>0</v>
      </c>
      <c r="E183" s="325">
        <f>IFERROR(VLOOKUP($A183,'様式C-1-1用'!$B$3:$AI$1004,7,0),"")</f>
        <v>0</v>
      </c>
      <c r="F183" s="325">
        <f>IFERROR(VLOOKUP($A183,'様式C-1-1用'!$B$3:$AI$1004,8,0),"")</f>
        <v>0</v>
      </c>
      <c r="G183" s="325">
        <f>IFERROR(VLOOKUP($A183,'様式C-1-1用'!$B$3:$AI$1004,10,0),"")</f>
        <v>0</v>
      </c>
      <c r="H183" s="325">
        <f>IFERROR(VLOOKUP($A183,'様式C-1-1用'!$B$3:$AI$1004,22,0),"")</f>
        <v>0</v>
      </c>
      <c r="I183" s="325">
        <f>IFERROR(VLOOKUP($A183,'様式C-1-1用'!$B$3:$AI$1004,23,0),"")</f>
        <v>0</v>
      </c>
      <c r="J183" s="325" t="str">
        <f>IFERROR(VLOOKUP($A183,'様式C-1-1用'!$B$3:$AI$1004,24,0),"")</f>
        <v/>
      </c>
      <c r="K183" s="325" t="str">
        <f>IFERROR(VLOOKUP($A183,'様式C-1-1用'!$B$3:$AI$1004,25,0),"")</f>
        <v/>
      </c>
      <c r="L183" s="325">
        <f>IFERROR(VLOOKUP($A183,'様式C-1-1用'!$B$3:$AI$1004,16,0),"")</f>
        <v>0</v>
      </c>
      <c r="M183" s="325" t="str">
        <f>IFERROR(VLOOKUP($A183,'様式C-1-1用'!$B$3:$AI$1004,34,0),"")</f>
        <v/>
      </c>
      <c r="N183" s="325" t="str">
        <f>IFERROR(VLOOKUP($A183,'様式C-1-1用'!$B$3:$AI$1004,30,0),"")</f>
        <v/>
      </c>
      <c r="O183" s="325" t="str">
        <f>IF(VLOOKUP($A183,'様式C-1-1用'!$B$3:$AI$1004,29,0)="－","なし",VLOOKUP($A183,'様式C-1-1用'!$B$3:$AI$1004,29,0))</f>
        <v/>
      </c>
      <c r="P183" s="326" t="str">
        <f>IFERROR(VLOOKUP($A183,'様式C-1-1用'!$B$3:$AI$1004,33,0),"")</f>
        <v/>
      </c>
    </row>
    <row r="184" spans="1:16" ht="15.95" customHeight="1" x14ac:dyDescent="0.15">
      <c r="A184" s="318">
        <v>182</v>
      </c>
      <c r="B184" s="325">
        <f>IFERROR(VLOOKUP($A184,'様式C-1-1用'!$B$3:$AI$1004,3,0),"")</f>
        <v>0</v>
      </c>
      <c r="C184" s="325" t="str">
        <f>IFERROR(VLOOKUP($A184,'様式C-1-1用'!$B$3:$AI$1004,4,0),"")</f>
        <v/>
      </c>
      <c r="D184" s="325">
        <f>IFERROR(VLOOKUP($A184,'様式C-1-1用'!$B$3:$AI$1004,6,0),"")</f>
        <v>0</v>
      </c>
      <c r="E184" s="325">
        <f>IFERROR(VLOOKUP($A184,'様式C-1-1用'!$B$3:$AI$1004,7,0),"")</f>
        <v>0</v>
      </c>
      <c r="F184" s="325">
        <f>IFERROR(VLOOKUP($A184,'様式C-1-1用'!$B$3:$AI$1004,8,0),"")</f>
        <v>0</v>
      </c>
      <c r="G184" s="325">
        <f>IFERROR(VLOOKUP($A184,'様式C-1-1用'!$B$3:$AI$1004,10,0),"")</f>
        <v>0</v>
      </c>
      <c r="H184" s="325">
        <f>IFERROR(VLOOKUP($A184,'様式C-1-1用'!$B$3:$AI$1004,22,0),"")</f>
        <v>0</v>
      </c>
      <c r="I184" s="325">
        <f>IFERROR(VLOOKUP($A184,'様式C-1-1用'!$B$3:$AI$1004,23,0),"")</f>
        <v>0</v>
      </c>
      <c r="J184" s="325" t="str">
        <f>IFERROR(VLOOKUP($A184,'様式C-1-1用'!$B$3:$AI$1004,24,0),"")</f>
        <v/>
      </c>
      <c r="K184" s="325" t="str">
        <f>IFERROR(VLOOKUP($A184,'様式C-1-1用'!$B$3:$AI$1004,25,0),"")</f>
        <v/>
      </c>
      <c r="L184" s="325">
        <f>IFERROR(VLOOKUP($A184,'様式C-1-1用'!$B$3:$AI$1004,16,0),"")</f>
        <v>0</v>
      </c>
      <c r="M184" s="325" t="str">
        <f>IFERROR(VLOOKUP($A184,'様式C-1-1用'!$B$3:$AI$1004,34,0),"")</f>
        <v/>
      </c>
      <c r="N184" s="325" t="str">
        <f>IFERROR(VLOOKUP($A184,'様式C-1-1用'!$B$3:$AI$1004,30,0),"")</f>
        <v/>
      </c>
      <c r="O184" s="325" t="str">
        <f>IF(VLOOKUP($A184,'様式C-1-1用'!$B$3:$AI$1004,29,0)="－","なし",VLOOKUP($A184,'様式C-1-1用'!$B$3:$AI$1004,29,0))</f>
        <v/>
      </c>
      <c r="P184" s="326" t="str">
        <f>IFERROR(VLOOKUP($A184,'様式C-1-1用'!$B$3:$AI$1004,33,0),"")</f>
        <v/>
      </c>
    </row>
    <row r="185" spans="1:16" ht="15.95" customHeight="1" x14ac:dyDescent="0.15">
      <c r="A185" s="318">
        <v>183</v>
      </c>
      <c r="B185" s="325">
        <f>IFERROR(VLOOKUP($A185,'様式C-1-1用'!$B$3:$AI$1004,3,0),"")</f>
        <v>0</v>
      </c>
      <c r="C185" s="325" t="str">
        <f>IFERROR(VLOOKUP($A185,'様式C-1-1用'!$B$3:$AI$1004,4,0),"")</f>
        <v/>
      </c>
      <c r="D185" s="325">
        <f>IFERROR(VLOOKUP($A185,'様式C-1-1用'!$B$3:$AI$1004,6,0),"")</f>
        <v>0</v>
      </c>
      <c r="E185" s="325">
        <f>IFERROR(VLOOKUP($A185,'様式C-1-1用'!$B$3:$AI$1004,7,0),"")</f>
        <v>0</v>
      </c>
      <c r="F185" s="325">
        <f>IFERROR(VLOOKUP($A185,'様式C-1-1用'!$B$3:$AI$1004,8,0),"")</f>
        <v>0</v>
      </c>
      <c r="G185" s="325">
        <f>IFERROR(VLOOKUP($A185,'様式C-1-1用'!$B$3:$AI$1004,10,0),"")</f>
        <v>0</v>
      </c>
      <c r="H185" s="325">
        <f>IFERROR(VLOOKUP($A185,'様式C-1-1用'!$B$3:$AI$1004,22,0),"")</f>
        <v>0</v>
      </c>
      <c r="I185" s="325">
        <f>IFERROR(VLOOKUP($A185,'様式C-1-1用'!$B$3:$AI$1004,23,0),"")</f>
        <v>0</v>
      </c>
      <c r="J185" s="325" t="str">
        <f>IFERROR(VLOOKUP($A185,'様式C-1-1用'!$B$3:$AI$1004,24,0),"")</f>
        <v/>
      </c>
      <c r="K185" s="325" t="str">
        <f>IFERROR(VLOOKUP($A185,'様式C-1-1用'!$B$3:$AI$1004,25,0),"")</f>
        <v/>
      </c>
      <c r="L185" s="325">
        <f>IFERROR(VLOOKUP($A185,'様式C-1-1用'!$B$3:$AI$1004,16,0),"")</f>
        <v>0</v>
      </c>
      <c r="M185" s="325" t="str">
        <f>IFERROR(VLOOKUP($A185,'様式C-1-1用'!$B$3:$AI$1004,34,0),"")</f>
        <v/>
      </c>
      <c r="N185" s="325" t="str">
        <f>IFERROR(VLOOKUP($A185,'様式C-1-1用'!$B$3:$AI$1004,30,0),"")</f>
        <v/>
      </c>
      <c r="O185" s="325" t="str">
        <f>IF(VLOOKUP($A185,'様式C-1-1用'!$B$3:$AI$1004,29,0)="－","なし",VLOOKUP($A185,'様式C-1-1用'!$B$3:$AI$1004,29,0))</f>
        <v/>
      </c>
      <c r="P185" s="326" t="str">
        <f>IFERROR(VLOOKUP($A185,'様式C-1-1用'!$B$3:$AI$1004,33,0),"")</f>
        <v/>
      </c>
    </row>
    <row r="186" spans="1:16" ht="15.95" customHeight="1" x14ac:dyDescent="0.15">
      <c r="A186" s="318">
        <v>184</v>
      </c>
      <c r="B186" s="325">
        <f>IFERROR(VLOOKUP($A186,'様式C-1-1用'!$B$3:$AI$1004,3,0),"")</f>
        <v>0</v>
      </c>
      <c r="C186" s="325" t="str">
        <f>IFERROR(VLOOKUP($A186,'様式C-1-1用'!$B$3:$AI$1004,4,0),"")</f>
        <v/>
      </c>
      <c r="D186" s="325">
        <f>IFERROR(VLOOKUP($A186,'様式C-1-1用'!$B$3:$AI$1004,6,0),"")</f>
        <v>0</v>
      </c>
      <c r="E186" s="325">
        <f>IFERROR(VLOOKUP($A186,'様式C-1-1用'!$B$3:$AI$1004,7,0),"")</f>
        <v>0</v>
      </c>
      <c r="F186" s="325">
        <f>IFERROR(VLOOKUP($A186,'様式C-1-1用'!$B$3:$AI$1004,8,0),"")</f>
        <v>0</v>
      </c>
      <c r="G186" s="325">
        <f>IFERROR(VLOOKUP($A186,'様式C-1-1用'!$B$3:$AI$1004,10,0),"")</f>
        <v>0</v>
      </c>
      <c r="H186" s="325">
        <f>IFERROR(VLOOKUP($A186,'様式C-1-1用'!$B$3:$AI$1004,22,0),"")</f>
        <v>0</v>
      </c>
      <c r="I186" s="325">
        <f>IFERROR(VLOOKUP($A186,'様式C-1-1用'!$B$3:$AI$1004,23,0),"")</f>
        <v>0</v>
      </c>
      <c r="J186" s="325" t="str">
        <f>IFERROR(VLOOKUP($A186,'様式C-1-1用'!$B$3:$AI$1004,24,0),"")</f>
        <v/>
      </c>
      <c r="K186" s="325" t="str">
        <f>IFERROR(VLOOKUP($A186,'様式C-1-1用'!$B$3:$AI$1004,25,0),"")</f>
        <v/>
      </c>
      <c r="L186" s="325">
        <f>IFERROR(VLOOKUP($A186,'様式C-1-1用'!$B$3:$AI$1004,16,0),"")</f>
        <v>0</v>
      </c>
      <c r="M186" s="325" t="str">
        <f>IFERROR(VLOOKUP($A186,'様式C-1-1用'!$B$3:$AI$1004,34,0),"")</f>
        <v/>
      </c>
      <c r="N186" s="325" t="str">
        <f>IFERROR(VLOOKUP($A186,'様式C-1-1用'!$B$3:$AI$1004,30,0),"")</f>
        <v/>
      </c>
      <c r="O186" s="325" t="str">
        <f>IF(VLOOKUP($A186,'様式C-1-1用'!$B$3:$AI$1004,29,0)="－","なし",VLOOKUP($A186,'様式C-1-1用'!$B$3:$AI$1004,29,0))</f>
        <v/>
      </c>
      <c r="P186" s="326" t="str">
        <f>IFERROR(VLOOKUP($A186,'様式C-1-1用'!$B$3:$AI$1004,33,0),"")</f>
        <v/>
      </c>
    </row>
    <row r="187" spans="1:16" ht="15.95" customHeight="1" x14ac:dyDescent="0.15">
      <c r="A187" s="318">
        <v>185</v>
      </c>
      <c r="B187" s="325">
        <f>IFERROR(VLOOKUP($A187,'様式C-1-1用'!$B$3:$AI$1004,3,0),"")</f>
        <v>0</v>
      </c>
      <c r="C187" s="325" t="str">
        <f>IFERROR(VLOOKUP($A187,'様式C-1-1用'!$B$3:$AI$1004,4,0),"")</f>
        <v/>
      </c>
      <c r="D187" s="325">
        <f>IFERROR(VLOOKUP($A187,'様式C-1-1用'!$B$3:$AI$1004,6,0),"")</f>
        <v>0</v>
      </c>
      <c r="E187" s="325">
        <f>IFERROR(VLOOKUP($A187,'様式C-1-1用'!$B$3:$AI$1004,7,0),"")</f>
        <v>0</v>
      </c>
      <c r="F187" s="325">
        <f>IFERROR(VLOOKUP($A187,'様式C-1-1用'!$B$3:$AI$1004,8,0),"")</f>
        <v>0</v>
      </c>
      <c r="G187" s="325">
        <f>IFERROR(VLOOKUP($A187,'様式C-1-1用'!$B$3:$AI$1004,10,0),"")</f>
        <v>0</v>
      </c>
      <c r="H187" s="325">
        <f>IFERROR(VLOOKUP($A187,'様式C-1-1用'!$B$3:$AI$1004,22,0),"")</f>
        <v>0</v>
      </c>
      <c r="I187" s="325">
        <f>IFERROR(VLOOKUP($A187,'様式C-1-1用'!$B$3:$AI$1004,23,0),"")</f>
        <v>0</v>
      </c>
      <c r="J187" s="325" t="str">
        <f>IFERROR(VLOOKUP($A187,'様式C-1-1用'!$B$3:$AI$1004,24,0),"")</f>
        <v/>
      </c>
      <c r="K187" s="325" t="str">
        <f>IFERROR(VLOOKUP($A187,'様式C-1-1用'!$B$3:$AI$1004,25,0),"")</f>
        <v/>
      </c>
      <c r="L187" s="325">
        <f>IFERROR(VLOOKUP($A187,'様式C-1-1用'!$B$3:$AI$1004,16,0),"")</f>
        <v>0</v>
      </c>
      <c r="M187" s="325" t="str">
        <f>IFERROR(VLOOKUP($A187,'様式C-1-1用'!$B$3:$AI$1004,34,0),"")</f>
        <v/>
      </c>
      <c r="N187" s="325" t="str">
        <f>IFERROR(VLOOKUP($A187,'様式C-1-1用'!$B$3:$AI$1004,30,0),"")</f>
        <v/>
      </c>
      <c r="O187" s="325" t="str">
        <f>IF(VLOOKUP($A187,'様式C-1-1用'!$B$3:$AI$1004,29,0)="－","なし",VLOOKUP($A187,'様式C-1-1用'!$B$3:$AI$1004,29,0))</f>
        <v/>
      </c>
      <c r="P187" s="326" t="str">
        <f>IFERROR(VLOOKUP($A187,'様式C-1-1用'!$B$3:$AI$1004,33,0),"")</f>
        <v/>
      </c>
    </row>
    <row r="188" spans="1:16" ht="15.95" customHeight="1" x14ac:dyDescent="0.15">
      <c r="A188" s="318">
        <v>186</v>
      </c>
      <c r="B188" s="325">
        <f>IFERROR(VLOOKUP($A188,'様式C-1-1用'!$B$3:$AI$1004,3,0),"")</f>
        <v>0</v>
      </c>
      <c r="C188" s="325" t="str">
        <f>IFERROR(VLOOKUP($A188,'様式C-1-1用'!$B$3:$AI$1004,4,0),"")</f>
        <v/>
      </c>
      <c r="D188" s="325">
        <f>IFERROR(VLOOKUP($A188,'様式C-1-1用'!$B$3:$AI$1004,6,0),"")</f>
        <v>0</v>
      </c>
      <c r="E188" s="325">
        <f>IFERROR(VLOOKUP($A188,'様式C-1-1用'!$B$3:$AI$1004,7,0),"")</f>
        <v>0</v>
      </c>
      <c r="F188" s="325">
        <f>IFERROR(VLOOKUP($A188,'様式C-1-1用'!$B$3:$AI$1004,8,0),"")</f>
        <v>0</v>
      </c>
      <c r="G188" s="325">
        <f>IFERROR(VLOOKUP($A188,'様式C-1-1用'!$B$3:$AI$1004,10,0),"")</f>
        <v>0</v>
      </c>
      <c r="H188" s="325">
        <f>IFERROR(VLOOKUP($A188,'様式C-1-1用'!$B$3:$AI$1004,22,0),"")</f>
        <v>0</v>
      </c>
      <c r="I188" s="325">
        <f>IFERROR(VLOOKUP($A188,'様式C-1-1用'!$B$3:$AI$1004,23,0),"")</f>
        <v>0</v>
      </c>
      <c r="J188" s="325" t="str">
        <f>IFERROR(VLOOKUP($A188,'様式C-1-1用'!$B$3:$AI$1004,24,0),"")</f>
        <v/>
      </c>
      <c r="K188" s="325" t="str">
        <f>IFERROR(VLOOKUP($A188,'様式C-1-1用'!$B$3:$AI$1004,25,0),"")</f>
        <v/>
      </c>
      <c r="L188" s="325">
        <f>IFERROR(VLOOKUP($A188,'様式C-1-1用'!$B$3:$AI$1004,16,0),"")</f>
        <v>0</v>
      </c>
      <c r="M188" s="325" t="str">
        <f>IFERROR(VLOOKUP($A188,'様式C-1-1用'!$B$3:$AI$1004,34,0),"")</f>
        <v/>
      </c>
      <c r="N188" s="325" t="str">
        <f>IFERROR(VLOOKUP($A188,'様式C-1-1用'!$B$3:$AI$1004,30,0),"")</f>
        <v/>
      </c>
      <c r="O188" s="325" t="str">
        <f>IF(VLOOKUP($A188,'様式C-1-1用'!$B$3:$AI$1004,29,0)="－","なし",VLOOKUP($A188,'様式C-1-1用'!$B$3:$AI$1004,29,0))</f>
        <v/>
      </c>
      <c r="P188" s="326" t="str">
        <f>IFERROR(VLOOKUP($A188,'様式C-1-1用'!$B$3:$AI$1004,33,0),"")</f>
        <v/>
      </c>
    </row>
    <row r="189" spans="1:16" ht="15.95" customHeight="1" x14ac:dyDescent="0.15">
      <c r="A189" s="318">
        <v>187</v>
      </c>
      <c r="B189" s="325">
        <f>IFERROR(VLOOKUP($A189,'様式C-1-1用'!$B$3:$AI$1004,3,0),"")</f>
        <v>0</v>
      </c>
      <c r="C189" s="325" t="str">
        <f>IFERROR(VLOOKUP($A189,'様式C-1-1用'!$B$3:$AI$1004,4,0),"")</f>
        <v/>
      </c>
      <c r="D189" s="325">
        <f>IFERROR(VLOOKUP($A189,'様式C-1-1用'!$B$3:$AI$1004,6,0),"")</f>
        <v>0</v>
      </c>
      <c r="E189" s="325">
        <f>IFERROR(VLOOKUP($A189,'様式C-1-1用'!$B$3:$AI$1004,7,0),"")</f>
        <v>0</v>
      </c>
      <c r="F189" s="325">
        <f>IFERROR(VLOOKUP($A189,'様式C-1-1用'!$B$3:$AI$1004,8,0),"")</f>
        <v>0</v>
      </c>
      <c r="G189" s="325">
        <f>IFERROR(VLOOKUP($A189,'様式C-1-1用'!$B$3:$AI$1004,10,0),"")</f>
        <v>0</v>
      </c>
      <c r="H189" s="325">
        <f>IFERROR(VLOOKUP($A189,'様式C-1-1用'!$B$3:$AI$1004,22,0),"")</f>
        <v>0</v>
      </c>
      <c r="I189" s="325">
        <f>IFERROR(VLOOKUP($A189,'様式C-1-1用'!$B$3:$AI$1004,23,0),"")</f>
        <v>0</v>
      </c>
      <c r="J189" s="325" t="str">
        <f>IFERROR(VLOOKUP($A189,'様式C-1-1用'!$B$3:$AI$1004,24,0),"")</f>
        <v/>
      </c>
      <c r="K189" s="325" t="str">
        <f>IFERROR(VLOOKUP($A189,'様式C-1-1用'!$B$3:$AI$1004,25,0),"")</f>
        <v/>
      </c>
      <c r="L189" s="325">
        <f>IFERROR(VLOOKUP($A189,'様式C-1-1用'!$B$3:$AI$1004,16,0),"")</f>
        <v>0</v>
      </c>
      <c r="M189" s="325" t="str">
        <f>IFERROR(VLOOKUP($A189,'様式C-1-1用'!$B$3:$AI$1004,34,0),"")</f>
        <v/>
      </c>
      <c r="N189" s="325" t="str">
        <f>IFERROR(VLOOKUP($A189,'様式C-1-1用'!$B$3:$AI$1004,30,0),"")</f>
        <v/>
      </c>
      <c r="O189" s="325" t="str">
        <f>IF(VLOOKUP($A189,'様式C-1-1用'!$B$3:$AI$1004,29,0)="－","なし",VLOOKUP($A189,'様式C-1-1用'!$B$3:$AI$1004,29,0))</f>
        <v/>
      </c>
      <c r="P189" s="326" t="str">
        <f>IFERROR(VLOOKUP($A189,'様式C-1-1用'!$B$3:$AI$1004,33,0),"")</f>
        <v/>
      </c>
    </row>
    <row r="190" spans="1:16" ht="15.95" customHeight="1" x14ac:dyDescent="0.15">
      <c r="A190" s="318">
        <v>188</v>
      </c>
      <c r="B190" s="325">
        <f>IFERROR(VLOOKUP($A190,'様式C-1-1用'!$B$3:$AI$1004,3,0),"")</f>
        <v>0</v>
      </c>
      <c r="C190" s="325" t="str">
        <f>IFERROR(VLOOKUP($A190,'様式C-1-1用'!$B$3:$AI$1004,4,0),"")</f>
        <v/>
      </c>
      <c r="D190" s="325">
        <f>IFERROR(VLOOKUP($A190,'様式C-1-1用'!$B$3:$AI$1004,6,0),"")</f>
        <v>0</v>
      </c>
      <c r="E190" s="325">
        <f>IFERROR(VLOOKUP($A190,'様式C-1-1用'!$B$3:$AI$1004,7,0),"")</f>
        <v>0</v>
      </c>
      <c r="F190" s="325">
        <f>IFERROR(VLOOKUP($A190,'様式C-1-1用'!$B$3:$AI$1004,8,0),"")</f>
        <v>0</v>
      </c>
      <c r="G190" s="325">
        <f>IFERROR(VLOOKUP($A190,'様式C-1-1用'!$B$3:$AI$1004,10,0),"")</f>
        <v>0</v>
      </c>
      <c r="H190" s="325">
        <f>IFERROR(VLOOKUP($A190,'様式C-1-1用'!$B$3:$AI$1004,22,0),"")</f>
        <v>0</v>
      </c>
      <c r="I190" s="325">
        <f>IFERROR(VLOOKUP($A190,'様式C-1-1用'!$B$3:$AI$1004,23,0),"")</f>
        <v>0</v>
      </c>
      <c r="J190" s="325" t="str">
        <f>IFERROR(VLOOKUP($A190,'様式C-1-1用'!$B$3:$AI$1004,24,0),"")</f>
        <v/>
      </c>
      <c r="K190" s="325" t="str">
        <f>IFERROR(VLOOKUP($A190,'様式C-1-1用'!$B$3:$AI$1004,25,0),"")</f>
        <v/>
      </c>
      <c r="L190" s="325">
        <f>IFERROR(VLOOKUP($A190,'様式C-1-1用'!$B$3:$AI$1004,16,0),"")</f>
        <v>0</v>
      </c>
      <c r="M190" s="325" t="str">
        <f>IFERROR(VLOOKUP($A190,'様式C-1-1用'!$B$3:$AI$1004,34,0),"")</f>
        <v/>
      </c>
      <c r="N190" s="325" t="str">
        <f>IFERROR(VLOOKUP($A190,'様式C-1-1用'!$B$3:$AI$1004,30,0),"")</f>
        <v/>
      </c>
      <c r="O190" s="325" t="str">
        <f>IF(VLOOKUP($A190,'様式C-1-1用'!$B$3:$AI$1004,29,0)="－","なし",VLOOKUP($A190,'様式C-1-1用'!$B$3:$AI$1004,29,0))</f>
        <v/>
      </c>
      <c r="P190" s="326" t="str">
        <f>IFERROR(VLOOKUP($A190,'様式C-1-1用'!$B$3:$AI$1004,33,0),"")</f>
        <v/>
      </c>
    </row>
    <row r="191" spans="1:16" ht="15.95" customHeight="1" x14ac:dyDescent="0.15">
      <c r="A191" s="318">
        <v>189</v>
      </c>
      <c r="B191" s="325">
        <f>IFERROR(VLOOKUP($A191,'様式C-1-1用'!$B$3:$AI$1004,3,0),"")</f>
        <v>0</v>
      </c>
      <c r="C191" s="325" t="str">
        <f>IFERROR(VLOOKUP($A191,'様式C-1-1用'!$B$3:$AI$1004,4,0),"")</f>
        <v/>
      </c>
      <c r="D191" s="325">
        <f>IFERROR(VLOOKUP($A191,'様式C-1-1用'!$B$3:$AI$1004,6,0),"")</f>
        <v>0</v>
      </c>
      <c r="E191" s="325">
        <f>IFERROR(VLOOKUP($A191,'様式C-1-1用'!$B$3:$AI$1004,7,0),"")</f>
        <v>0</v>
      </c>
      <c r="F191" s="325">
        <f>IFERROR(VLOOKUP($A191,'様式C-1-1用'!$B$3:$AI$1004,8,0),"")</f>
        <v>0</v>
      </c>
      <c r="G191" s="325">
        <f>IFERROR(VLOOKUP($A191,'様式C-1-1用'!$B$3:$AI$1004,10,0),"")</f>
        <v>0</v>
      </c>
      <c r="H191" s="325">
        <f>IFERROR(VLOOKUP($A191,'様式C-1-1用'!$B$3:$AI$1004,22,0),"")</f>
        <v>0</v>
      </c>
      <c r="I191" s="325">
        <f>IFERROR(VLOOKUP($A191,'様式C-1-1用'!$B$3:$AI$1004,23,0),"")</f>
        <v>0</v>
      </c>
      <c r="J191" s="325" t="str">
        <f>IFERROR(VLOOKUP($A191,'様式C-1-1用'!$B$3:$AI$1004,24,0),"")</f>
        <v/>
      </c>
      <c r="K191" s="325" t="str">
        <f>IFERROR(VLOOKUP($A191,'様式C-1-1用'!$B$3:$AI$1004,25,0),"")</f>
        <v/>
      </c>
      <c r="L191" s="325">
        <f>IFERROR(VLOOKUP($A191,'様式C-1-1用'!$B$3:$AI$1004,16,0),"")</f>
        <v>0</v>
      </c>
      <c r="M191" s="325" t="str">
        <f>IFERROR(VLOOKUP($A191,'様式C-1-1用'!$B$3:$AI$1004,34,0),"")</f>
        <v/>
      </c>
      <c r="N191" s="325" t="str">
        <f>IFERROR(VLOOKUP($A191,'様式C-1-1用'!$B$3:$AI$1004,30,0),"")</f>
        <v/>
      </c>
      <c r="O191" s="325" t="str">
        <f>IF(VLOOKUP($A191,'様式C-1-1用'!$B$3:$AI$1004,29,0)="－","なし",VLOOKUP($A191,'様式C-1-1用'!$B$3:$AI$1004,29,0))</f>
        <v/>
      </c>
      <c r="P191" s="326" t="str">
        <f>IFERROR(VLOOKUP($A191,'様式C-1-1用'!$B$3:$AI$1004,33,0),"")</f>
        <v/>
      </c>
    </row>
    <row r="192" spans="1:16" ht="15.95" customHeight="1" x14ac:dyDescent="0.15">
      <c r="A192" s="318">
        <v>190</v>
      </c>
      <c r="B192" s="325">
        <f>IFERROR(VLOOKUP($A192,'様式C-1-1用'!$B$3:$AI$1004,3,0),"")</f>
        <v>0</v>
      </c>
      <c r="C192" s="325" t="str">
        <f>IFERROR(VLOOKUP($A192,'様式C-1-1用'!$B$3:$AI$1004,4,0),"")</f>
        <v/>
      </c>
      <c r="D192" s="325">
        <f>IFERROR(VLOOKUP($A192,'様式C-1-1用'!$B$3:$AI$1004,6,0),"")</f>
        <v>0</v>
      </c>
      <c r="E192" s="325">
        <f>IFERROR(VLOOKUP($A192,'様式C-1-1用'!$B$3:$AI$1004,7,0),"")</f>
        <v>0</v>
      </c>
      <c r="F192" s="325">
        <f>IFERROR(VLOOKUP($A192,'様式C-1-1用'!$B$3:$AI$1004,8,0),"")</f>
        <v>0</v>
      </c>
      <c r="G192" s="325">
        <f>IFERROR(VLOOKUP($A192,'様式C-1-1用'!$B$3:$AI$1004,10,0),"")</f>
        <v>0</v>
      </c>
      <c r="H192" s="325">
        <f>IFERROR(VLOOKUP($A192,'様式C-1-1用'!$B$3:$AI$1004,22,0),"")</f>
        <v>0</v>
      </c>
      <c r="I192" s="325">
        <f>IFERROR(VLOOKUP($A192,'様式C-1-1用'!$B$3:$AI$1004,23,0),"")</f>
        <v>0</v>
      </c>
      <c r="J192" s="325" t="str">
        <f>IFERROR(VLOOKUP($A192,'様式C-1-1用'!$B$3:$AI$1004,24,0),"")</f>
        <v/>
      </c>
      <c r="K192" s="325" t="str">
        <f>IFERROR(VLOOKUP($A192,'様式C-1-1用'!$B$3:$AI$1004,25,0),"")</f>
        <v/>
      </c>
      <c r="L192" s="325">
        <f>IFERROR(VLOOKUP($A192,'様式C-1-1用'!$B$3:$AI$1004,16,0),"")</f>
        <v>0</v>
      </c>
      <c r="M192" s="325" t="str">
        <f>IFERROR(VLOOKUP($A192,'様式C-1-1用'!$B$3:$AI$1004,34,0),"")</f>
        <v/>
      </c>
      <c r="N192" s="325" t="str">
        <f>IFERROR(VLOOKUP($A192,'様式C-1-1用'!$B$3:$AI$1004,30,0),"")</f>
        <v/>
      </c>
      <c r="O192" s="325" t="str">
        <f>IF(VLOOKUP($A192,'様式C-1-1用'!$B$3:$AI$1004,29,0)="－","なし",VLOOKUP($A192,'様式C-1-1用'!$B$3:$AI$1004,29,0))</f>
        <v/>
      </c>
      <c r="P192" s="326" t="str">
        <f>IFERROR(VLOOKUP($A192,'様式C-1-1用'!$B$3:$AI$1004,33,0),"")</f>
        <v/>
      </c>
    </row>
    <row r="193" spans="1:16" ht="15.95" customHeight="1" x14ac:dyDescent="0.15">
      <c r="A193" s="318">
        <v>191</v>
      </c>
      <c r="B193" s="325">
        <f>IFERROR(VLOOKUP($A193,'様式C-1-1用'!$B$3:$AI$1004,3,0),"")</f>
        <v>0</v>
      </c>
      <c r="C193" s="325" t="str">
        <f>IFERROR(VLOOKUP($A193,'様式C-1-1用'!$B$3:$AI$1004,4,0),"")</f>
        <v/>
      </c>
      <c r="D193" s="325">
        <f>IFERROR(VLOOKUP($A193,'様式C-1-1用'!$B$3:$AI$1004,6,0),"")</f>
        <v>0</v>
      </c>
      <c r="E193" s="325">
        <f>IFERROR(VLOOKUP($A193,'様式C-1-1用'!$B$3:$AI$1004,7,0),"")</f>
        <v>0</v>
      </c>
      <c r="F193" s="325">
        <f>IFERROR(VLOOKUP($A193,'様式C-1-1用'!$B$3:$AI$1004,8,0),"")</f>
        <v>0</v>
      </c>
      <c r="G193" s="325">
        <f>IFERROR(VLOOKUP($A193,'様式C-1-1用'!$B$3:$AI$1004,10,0),"")</f>
        <v>0</v>
      </c>
      <c r="H193" s="325">
        <f>IFERROR(VLOOKUP($A193,'様式C-1-1用'!$B$3:$AI$1004,22,0),"")</f>
        <v>0</v>
      </c>
      <c r="I193" s="325">
        <f>IFERROR(VLOOKUP($A193,'様式C-1-1用'!$B$3:$AI$1004,23,0),"")</f>
        <v>0</v>
      </c>
      <c r="J193" s="325" t="str">
        <f>IFERROR(VLOOKUP($A193,'様式C-1-1用'!$B$3:$AI$1004,24,0),"")</f>
        <v/>
      </c>
      <c r="K193" s="325" t="str">
        <f>IFERROR(VLOOKUP($A193,'様式C-1-1用'!$B$3:$AI$1004,25,0),"")</f>
        <v/>
      </c>
      <c r="L193" s="325">
        <f>IFERROR(VLOOKUP($A193,'様式C-1-1用'!$B$3:$AI$1004,16,0),"")</f>
        <v>0</v>
      </c>
      <c r="M193" s="325" t="str">
        <f>IFERROR(VLOOKUP($A193,'様式C-1-1用'!$B$3:$AI$1004,34,0),"")</f>
        <v/>
      </c>
      <c r="N193" s="325" t="str">
        <f>IFERROR(VLOOKUP($A193,'様式C-1-1用'!$B$3:$AI$1004,30,0),"")</f>
        <v/>
      </c>
      <c r="O193" s="325" t="str">
        <f>IF(VLOOKUP($A193,'様式C-1-1用'!$B$3:$AI$1004,29,0)="－","なし",VLOOKUP($A193,'様式C-1-1用'!$B$3:$AI$1004,29,0))</f>
        <v/>
      </c>
      <c r="P193" s="326" t="str">
        <f>IFERROR(VLOOKUP($A193,'様式C-1-1用'!$B$3:$AI$1004,33,0),"")</f>
        <v/>
      </c>
    </row>
    <row r="194" spans="1:16" ht="15.95" customHeight="1" x14ac:dyDescent="0.15">
      <c r="A194" s="318">
        <v>192</v>
      </c>
      <c r="B194" s="325">
        <f>IFERROR(VLOOKUP($A194,'様式C-1-1用'!$B$3:$AI$1004,3,0),"")</f>
        <v>0</v>
      </c>
      <c r="C194" s="325" t="str">
        <f>IFERROR(VLOOKUP($A194,'様式C-1-1用'!$B$3:$AI$1004,4,0),"")</f>
        <v/>
      </c>
      <c r="D194" s="325">
        <f>IFERROR(VLOOKUP($A194,'様式C-1-1用'!$B$3:$AI$1004,6,0),"")</f>
        <v>0</v>
      </c>
      <c r="E194" s="325">
        <f>IFERROR(VLOOKUP($A194,'様式C-1-1用'!$B$3:$AI$1004,7,0),"")</f>
        <v>0</v>
      </c>
      <c r="F194" s="325">
        <f>IFERROR(VLOOKUP($A194,'様式C-1-1用'!$B$3:$AI$1004,8,0),"")</f>
        <v>0</v>
      </c>
      <c r="G194" s="325">
        <f>IFERROR(VLOOKUP($A194,'様式C-1-1用'!$B$3:$AI$1004,10,0),"")</f>
        <v>0</v>
      </c>
      <c r="H194" s="325">
        <f>IFERROR(VLOOKUP($A194,'様式C-1-1用'!$B$3:$AI$1004,22,0),"")</f>
        <v>0</v>
      </c>
      <c r="I194" s="325">
        <f>IFERROR(VLOOKUP($A194,'様式C-1-1用'!$B$3:$AI$1004,23,0),"")</f>
        <v>0</v>
      </c>
      <c r="J194" s="325" t="str">
        <f>IFERROR(VLOOKUP($A194,'様式C-1-1用'!$B$3:$AI$1004,24,0),"")</f>
        <v/>
      </c>
      <c r="K194" s="325" t="str">
        <f>IFERROR(VLOOKUP($A194,'様式C-1-1用'!$B$3:$AI$1004,25,0),"")</f>
        <v/>
      </c>
      <c r="L194" s="325">
        <f>IFERROR(VLOOKUP($A194,'様式C-1-1用'!$B$3:$AI$1004,16,0),"")</f>
        <v>0</v>
      </c>
      <c r="M194" s="325" t="str">
        <f>IFERROR(VLOOKUP($A194,'様式C-1-1用'!$B$3:$AI$1004,34,0),"")</f>
        <v/>
      </c>
      <c r="N194" s="325" t="str">
        <f>IFERROR(VLOOKUP($A194,'様式C-1-1用'!$B$3:$AI$1004,30,0),"")</f>
        <v/>
      </c>
      <c r="O194" s="325" t="str">
        <f>IF(VLOOKUP($A194,'様式C-1-1用'!$B$3:$AI$1004,29,0)="－","なし",VLOOKUP($A194,'様式C-1-1用'!$B$3:$AI$1004,29,0))</f>
        <v/>
      </c>
      <c r="P194" s="326" t="str">
        <f>IFERROR(VLOOKUP($A194,'様式C-1-1用'!$B$3:$AI$1004,33,0),"")</f>
        <v/>
      </c>
    </row>
    <row r="195" spans="1:16" ht="15.95" customHeight="1" x14ac:dyDescent="0.15">
      <c r="A195" s="318">
        <v>193</v>
      </c>
      <c r="B195" s="325">
        <f>IFERROR(VLOOKUP($A195,'様式C-1-1用'!$B$3:$AI$1004,3,0),"")</f>
        <v>0</v>
      </c>
      <c r="C195" s="325" t="str">
        <f>IFERROR(VLOOKUP($A195,'様式C-1-1用'!$B$3:$AI$1004,4,0),"")</f>
        <v/>
      </c>
      <c r="D195" s="325">
        <f>IFERROR(VLOOKUP($A195,'様式C-1-1用'!$B$3:$AI$1004,6,0),"")</f>
        <v>0</v>
      </c>
      <c r="E195" s="325">
        <f>IFERROR(VLOOKUP($A195,'様式C-1-1用'!$B$3:$AI$1004,7,0),"")</f>
        <v>0</v>
      </c>
      <c r="F195" s="325">
        <f>IFERROR(VLOOKUP($A195,'様式C-1-1用'!$B$3:$AI$1004,8,0),"")</f>
        <v>0</v>
      </c>
      <c r="G195" s="325">
        <f>IFERROR(VLOOKUP($A195,'様式C-1-1用'!$B$3:$AI$1004,10,0),"")</f>
        <v>0</v>
      </c>
      <c r="H195" s="325">
        <f>IFERROR(VLOOKUP($A195,'様式C-1-1用'!$B$3:$AI$1004,22,0),"")</f>
        <v>0</v>
      </c>
      <c r="I195" s="325">
        <f>IFERROR(VLOOKUP($A195,'様式C-1-1用'!$B$3:$AI$1004,23,0),"")</f>
        <v>0</v>
      </c>
      <c r="J195" s="325" t="str">
        <f>IFERROR(VLOOKUP($A195,'様式C-1-1用'!$B$3:$AI$1004,24,0),"")</f>
        <v/>
      </c>
      <c r="K195" s="325" t="str">
        <f>IFERROR(VLOOKUP($A195,'様式C-1-1用'!$B$3:$AI$1004,25,0),"")</f>
        <v/>
      </c>
      <c r="L195" s="325">
        <f>IFERROR(VLOOKUP($A195,'様式C-1-1用'!$B$3:$AI$1004,16,0),"")</f>
        <v>0</v>
      </c>
      <c r="M195" s="325" t="str">
        <f>IFERROR(VLOOKUP($A195,'様式C-1-1用'!$B$3:$AI$1004,34,0),"")</f>
        <v/>
      </c>
      <c r="N195" s="325" t="str">
        <f>IFERROR(VLOOKUP($A195,'様式C-1-1用'!$B$3:$AI$1004,30,0),"")</f>
        <v/>
      </c>
      <c r="O195" s="325" t="str">
        <f>IF(VLOOKUP($A195,'様式C-1-1用'!$B$3:$AI$1004,29,0)="－","なし",VLOOKUP($A195,'様式C-1-1用'!$B$3:$AI$1004,29,0))</f>
        <v/>
      </c>
      <c r="P195" s="326" t="str">
        <f>IFERROR(VLOOKUP($A195,'様式C-1-1用'!$B$3:$AI$1004,33,0),"")</f>
        <v/>
      </c>
    </row>
    <row r="196" spans="1:16" ht="15.95" customHeight="1" x14ac:dyDescent="0.15">
      <c r="A196" s="318">
        <v>194</v>
      </c>
      <c r="B196" s="325">
        <f>IFERROR(VLOOKUP($A196,'様式C-1-1用'!$B$3:$AI$1004,3,0),"")</f>
        <v>0</v>
      </c>
      <c r="C196" s="325" t="str">
        <f>IFERROR(VLOOKUP($A196,'様式C-1-1用'!$B$3:$AI$1004,4,0),"")</f>
        <v/>
      </c>
      <c r="D196" s="325">
        <f>IFERROR(VLOOKUP($A196,'様式C-1-1用'!$B$3:$AI$1004,6,0),"")</f>
        <v>0</v>
      </c>
      <c r="E196" s="325">
        <f>IFERROR(VLOOKUP($A196,'様式C-1-1用'!$B$3:$AI$1004,7,0),"")</f>
        <v>0</v>
      </c>
      <c r="F196" s="325">
        <f>IFERROR(VLOOKUP($A196,'様式C-1-1用'!$B$3:$AI$1004,8,0),"")</f>
        <v>0</v>
      </c>
      <c r="G196" s="325">
        <f>IFERROR(VLOOKUP($A196,'様式C-1-1用'!$B$3:$AI$1004,10,0),"")</f>
        <v>0</v>
      </c>
      <c r="H196" s="325">
        <f>IFERROR(VLOOKUP($A196,'様式C-1-1用'!$B$3:$AI$1004,22,0),"")</f>
        <v>0</v>
      </c>
      <c r="I196" s="325">
        <f>IFERROR(VLOOKUP($A196,'様式C-1-1用'!$B$3:$AI$1004,23,0),"")</f>
        <v>0</v>
      </c>
      <c r="J196" s="325" t="str">
        <f>IFERROR(VLOOKUP($A196,'様式C-1-1用'!$B$3:$AI$1004,24,0),"")</f>
        <v/>
      </c>
      <c r="K196" s="325" t="str">
        <f>IFERROR(VLOOKUP($A196,'様式C-1-1用'!$B$3:$AI$1004,25,0),"")</f>
        <v/>
      </c>
      <c r="L196" s="325">
        <f>IFERROR(VLOOKUP($A196,'様式C-1-1用'!$B$3:$AI$1004,16,0),"")</f>
        <v>0</v>
      </c>
      <c r="M196" s="325" t="str">
        <f>IFERROR(VLOOKUP($A196,'様式C-1-1用'!$B$3:$AI$1004,34,0),"")</f>
        <v/>
      </c>
      <c r="N196" s="325" t="str">
        <f>IFERROR(VLOOKUP($A196,'様式C-1-1用'!$B$3:$AI$1004,30,0),"")</f>
        <v/>
      </c>
      <c r="O196" s="325" t="str">
        <f>IF(VLOOKUP($A196,'様式C-1-1用'!$B$3:$AI$1004,29,0)="－","なし",VLOOKUP($A196,'様式C-1-1用'!$B$3:$AI$1004,29,0))</f>
        <v/>
      </c>
      <c r="P196" s="326" t="str">
        <f>IFERROR(VLOOKUP($A196,'様式C-1-1用'!$B$3:$AI$1004,33,0),"")</f>
        <v/>
      </c>
    </row>
    <row r="197" spans="1:16" ht="15.95" customHeight="1" x14ac:dyDescent="0.15">
      <c r="A197" s="318">
        <v>195</v>
      </c>
      <c r="B197" s="325">
        <f>IFERROR(VLOOKUP($A197,'様式C-1-1用'!$B$3:$AI$1004,3,0),"")</f>
        <v>0</v>
      </c>
      <c r="C197" s="325" t="str">
        <f>IFERROR(VLOOKUP($A197,'様式C-1-1用'!$B$3:$AI$1004,4,0),"")</f>
        <v/>
      </c>
      <c r="D197" s="325">
        <f>IFERROR(VLOOKUP($A197,'様式C-1-1用'!$B$3:$AI$1004,6,0),"")</f>
        <v>0</v>
      </c>
      <c r="E197" s="325">
        <f>IFERROR(VLOOKUP($A197,'様式C-1-1用'!$B$3:$AI$1004,7,0),"")</f>
        <v>0</v>
      </c>
      <c r="F197" s="325">
        <f>IFERROR(VLOOKUP($A197,'様式C-1-1用'!$B$3:$AI$1004,8,0),"")</f>
        <v>0</v>
      </c>
      <c r="G197" s="325">
        <f>IFERROR(VLOOKUP($A197,'様式C-1-1用'!$B$3:$AI$1004,10,0),"")</f>
        <v>0</v>
      </c>
      <c r="H197" s="325">
        <f>IFERROR(VLOOKUP($A197,'様式C-1-1用'!$B$3:$AI$1004,22,0),"")</f>
        <v>0</v>
      </c>
      <c r="I197" s="325">
        <f>IFERROR(VLOOKUP($A197,'様式C-1-1用'!$B$3:$AI$1004,23,0),"")</f>
        <v>0</v>
      </c>
      <c r="J197" s="325" t="str">
        <f>IFERROR(VLOOKUP($A197,'様式C-1-1用'!$B$3:$AI$1004,24,0),"")</f>
        <v/>
      </c>
      <c r="K197" s="325" t="str">
        <f>IFERROR(VLOOKUP($A197,'様式C-1-1用'!$B$3:$AI$1004,25,0),"")</f>
        <v/>
      </c>
      <c r="L197" s="325">
        <f>IFERROR(VLOOKUP($A197,'様式C-1-1用'!$B$3:$AI$1004,16,0),"")</f>
        <v>0</v>
      </c>
      <c r="M197" s="325" t="str">
        <f>IFERROR(VLOOKUP($A197,'様式C-1-1用'!$B$3:$AI$1004,34,0),"")</f>
        <v/>
      </c>
      <c r="N197" s="325" t="str">
        <f>IFERROR(VLOOKUP($A197,'様式C-1-1用'!$B$3:$AI$1004,30,0),"")</f>
        <v/>
      </c>
      <c r="O197" s="325" t="str">
        <f>IF(VLOOKUP($A197,'様式C-1-1用'!$B$3:$AI$1004,29,0)="－","なし",VLOOKUP($A197,'様式C-1-1用'!$B$3:$AI$1004,29,0))</f>
        <v/>
      </c>
      <c r="P197" s="326" t="str">
        <f>IFERROR(VLOOKUP($A197,'様式C-1-1用'!$B$3:$AI$1004,33,0),"")</f>
        <v/>
      </c>
    </row>
    <row r="198" spans="1:16" ht="15.95" customHeight="1" x14ac:dyDescent="0.15">
      <c r="A198" s="318">
        <v>196</v>
      </c>
      <c r="B198" s="325">
        <f>IFERROR(VLOOKUP($A198,'様式C-1-1用'!$B$3:$AI$1004,3,0),"")</f>
        <v>0</v>
      </c>
      <c r="C198" s="325" t="str">
        <f>IFERROR(VLOOKUP($A198,'様式C-1-1用'!$B$3:$AI$1004,4,0),"")</f>
        <v/>
      </c>
      <c r="D198" s="325">
        <f>IFERROR(VLOOKUP($A198,'様式C-1-1用'!$B$3:$AI$1004,6,0),"")</f>
        <v>0</v>
      </c>
      <c r="E198" s="325">
        <f>IFERROR(VLOOKUP($A198,'様式C-1-1用'!$B$3:$AI$1004,7,0),"")</f>
        <v>0</v>
      </c>
      <c r="F198" s="325">
        <f>IFERROR(VLOOKUP($A198,'様式C-1-1用'!$B$3:$AI$1004,8,0),"")</f>
        <v>0</v>
      </c>
      <c r="G198" s="325">
        <f>IFERROR(VLOOKUP($A198,'様式C-1-1用'!$B$3:$AI$1004,10,0),"")</f>
        <v>0</v>
      </c>
      <c r="H198" s="325">
        <f>IFERROR(VLOOKUP($A198,'様式C-1-1用'!$B$3:$AI$1004,22,0),"")</f>
        <v>0</v>
      </c>
      <c r="I198" s="325">
        <f>IFERROR(VLOOKUP($A198,'様式C-1-1用'!$B$3:$AI$1004,23,0),"")</f>
        <v>0</v>
      </c>
      <c r="J198" s="325" t="str">
        <f>IFERROR(VLOOKUP($A198,'様式C-1-1用'!$B$3:$AI$1004,24,0),"")</f>
        <v/>
      </c>
      <c r="K198" s="325" t="str">
        <f>IFERROR(VLOOKUP($A198,'様式C-1-1用'!$B$3:$AI$1004,25,0),"")</f>
        <v/>
      </c>
      <c r="L198" s="325">
        <f>IFERROR(VLOOKUP($A198,'様式C-1-1用'!$B$3:$AI$1004,16,0),"")</f>
        <v>0</v>
      </c>
      <c r="M198" s="325" t="str">
        <f>IFERROR(VLOOKUP($A198,'様式C-1-1用'!$B$3:$AI$1004,34,0),"")</f>
        <v/>
      </c>
      <c r="N198" s="325" t="str">
        <f>IFERROR(VLOOKUP($A198,'様式C-1-1用'!$B$3:$AI$1004,30,0),"")</f>
        <v/>
      </c>
      <c r="O198" s="325" t="str">
        <f>IF(VLOOKUP($A198,'様式C-1-1用'!$B$3:$AI$1004,29,0)="－","なし",VLOOKUP($A198,'様式C-1-1用'!$B$3:$AI$1004,29,0))</f>
        <v/>
      </c>
      <c r="P198" s="326" t="str">
        <f>IFERROR(VLOOKUP($A198,'様式C-1-1用'!$B$3:$AI$1004,33,0),"")</f>
        <v/>
      </c>
    </row>
    <row r="199" spans="1:16" ht="15.95" customHeight="1" x14ac:dyDescent="0.15">
      <c r="A199" s="318">
        <v>197</v>
      </c>
      <c r="B199" s="325">
        <f>IFERROR(VLOOKUP($A199,'様式C-1-1用'!$B$3:$AI$1004,3,0),"")</f>
        <v>0</v>
      </c>
      <c r="C199" s="325" t="str">
        <f>IFERROR(VLOOKUP($A199,'様式C-1-1用'!$B$3:$AI$1004,4,0),"")</f>
        <v/>
      </c>
      <c r="D199" s="325">
        <f>IFERROR(VLOOKUP($A199,'様式C-1-1用'!$B$3:$AI$1004,6,0),"")</f>
        <v>0</v>
      </c>
      <c r="E199" s="325">
        <f>IFERROR(VLOOKUP($A199,'様式C-1-1用'!$B$3:$AI$1004,7,0),"")</f>
        <v>0</v>
      </c>
      <c r="F199" s="325">
        <f>IFERROR(VLOOKUP($A199,'様式C-1-1用'!$B$3:$AI$1004,8,0),"")</f>
        <v>0</v>
      </c>
      <c r="G199" s="325">
        <f>IFERROR(VLOOKUP($A199,'様式C-1-1用'!$B$3:$AI$1004,10,0),"")</f>
        <v>0</v>
      </c>
      <c r="H199" s="325">
        <f>IFERROR(VLOOKUP($A199,'様式C-1-1用'!$B$3:$AI$1004,22,0),"")</f>
        <v>0</v>
      </c>
      <c r="I199" s="325">
        <f>IFERROR(VLOOKUP($A199,'様式C-1-1用'!$B$3:$AI$1004,23,0),"")</f>
        <v>0</v>
      </c>
      <c r="J199" s="325" t="str">
        <f>IFERROR(VLOOKUP($A199,'様式C-1-1用'!$B$3:$AI$1004,24,0),"")</f>
        <v/>
      </c>
      <c r="K199" s="325" t="str">
        <f>IFERROR(VLOOKUP($A199,'様式C-1-1用'!$B$3:$AI$1004,25,0),"")</f>
        <v/>
      </c>
      <c r="L199" s="325">
        <f>IFERROR(VLOOKUP($A199,'様式C-1-1用'!$B$3:$AI$1004,16,0),"")</f>
        <v>0</v>
      </c>
      <c r="M199" s="325" t="str">
        <f>IFERROR(VLOOKUP($A199,'様式C-1-1用'!$B$3:$AI$1004,34,0),"")</f>
        <v/>
      </c>
      <c r="N199" s="325" t="str">
        <f>IFERROR(VLOOKUP($A199,'様式C-1-1用'!$B$3:$AI$1004,30,0),"")</f>
        <v/>
      </c>
      <c r="O199" s="325" t="str">
        <f>IF(VLOOKUP($A199,'様式C-1-1用'!$B$3:$AI$1004,29,0)="－","なし",VLOOKUP($A199,'様式C-1-1用'!$B$3:$AI$1004,29,0))</f>
        <v/>
      </c>
      <c r="P199" s="326" t="str">
        <f>IFERROR(VLOOKUP($A199,'様式C-1-1用'!$B$3:$AI$1004,33,0),"")</f>
        <v/>
      </c>
    </row>
    <row r="200" spans="1:16" ht="15.95" customHeight="1" x14ac:dyDescent="0.15">
      <c r="A200" s="318">
        <v>198</v>
      </c>
      <c r="B200" s="325">
        <f>IFERROR(VLOOKUP($A200,'様式C-1-1用'!$B$3:$AI$1004,3,0),"")</f>
        <v>0</v>
      </c>
      <c r="C200" s="325" t="str">
        <f>IFERROR(VLOOKUP($A200,'様式C-1-1用'!$B$3:$AI$1004,4,0),"")</f>
        <v/>
      </c>
      <c r="D200" s="325">
        <f>IFERROR(VLOOKUP($A200,'様式C-1-1用'!$B$3:$AI$1004,6,0),"")</f>
        <v>0</v>
      </c>
      <c r="E200" s="325">
        <f>IFERROR(VLOOKUP($A200,'様式C-1-1用'!$B$3:$AI$1004,7,0),"")</f>
        <v>0</v>
      </c>
      <c r="F200" s="325">
        <f>IFERROR(VLOOKUP($A200,'様式C-1-1用'!$B$3:$AI$1004,8,0),"")</f>
        <v>0</v>
      </c>
      <c r="G200" s="325">
        <f>IFERROR(VLOOKUP($A200,'様式C-1-1用'!$B$3:$AI$1004,10,0),"")</f>
        <v>0</v>
      </c>
      <c r="H200" s="325">
        <f>IFERROR(VLOOKUP($A200,'様式C-1-1用'!$B$3:$AI$1004,22,0),"")</f>
        <v>0</v>
      </c>
      <c r="I200" s="325">
        <f>IFERROR(VLOOKUP($A200,'様式C-1-1用'!$B$3:$AI$1004,23,0),"")</f>
        <v>0</v>
      </c>
      <c r="J200" s="325" t="str">
        <f>IFERROR(VLOOKUP($A200,'様式C-1-1用'!$B$3:$AI$1004,24,0),"")</f>
        <v/>
      </c>
      <c r="K200" s="325" t="str">
        <f>IFERROR(VLOOKUP($A200,'様式C-1-1用'!$B$3:$AI$1004,25,0),"")</f>
        <v/>
      </c>
      <c r="L200" s="325">
        <f>IFERROR(VLOOKUP($A200,'様式C-1-1用'!$B$3:$AI$1004,16,0),"")</f>
        <v>0</v>
      </c>
      <c r="M200" s="325" t="str">
        <f>IFERROR(VLOOKUP($A200,'様式C-1-1用'!$B$3:$AI$1004,34,0),"")</f>
        <v/>
      </c>
      <c r="N200" s="325" t="str">
        <f>IFERROR(VLOOKUP($A200,'様式C-1-1用'!$B$3:$AI$1004,30,0),"")</f>
        <v/>
      </c>
      <c r="O200" s="325" t="str">
        <f>IF(VLOOKUP($A200,'様式C-1-1用'!$B$3:$AI$1004,29,0)="－","なし",VLOOKUP($A200,'様式C-1-1用'!$B$3:$AI$1004,29,0))</f>
        <v/>
      </c>
      <c r="P200" s="326" t="str">
        <f>IFERROR(VLOOKUP($A200,'様式C-1-1用'!$B$3:$AI$1004,33,0),"")</f>
        <v/>
      </c>
    </row>
    <row r="201" spans="1:16" ht="15.95" customHeight="1" x14ac:dyDescent="0.15">
      <c r="A201" s="318">
        <v>199</v>
      </c>
      <c r="B201" s="325">
        <f>IFERROR(VLOOKUP($A201,'様式C-1-1用'!$B$3:$AI$1004,3,0),"")</f>
        <v>0</v>
      </c>
      <c r="C201" s="325" t="str">
        <f>IFERROR(VLOOKUP($A201,'様式C-1-1用'!$B$3:$AI$1004,4,0),"")</f>
        <v/>
      </c>
      <c r="D201" s="325">
        <f>IFERROR(VLOOKUP($A201,'様式C-1-1用'!$B$3:$AI$1004,6,0),"")</f>
        <v>0</v>
      </c>
      <c r="E201" s="325">
        <f>IFERROR(VLOOKUP($A201,'様式C-1-1用'!$B$3:$AI$1004,7,0),"")</f>
        <v>0</v>
      </c>
      <c r="F201" s="325">
        <f>IFERROR(VLOOKUP($A201,'様式C-1-1用'!$B$3:$AI$1004,8,0),"")</f>
        <v>0</v>
      </c>
      <c r="G201" s="325">
        <f>IFERROR(VLOOKUP($A201,'様式C-1-1用'!$B$3:$AI$1004,10,0),"")</f>
        <v>0</v>
      </c>
      <c r="H201" s="325">
        <f>IFERROR(VLOOKUP($A201,'様式C-1-1用'!$B$3:$AI$1004,22,0),"")</f>
        <v>0</v>
      </c>
      <c r="I201" s="325">
        <f>IFERROR(VLOOKUP($A201,'様式C-1-1用'!$B$3:$AI$1004,23,0),"")</f>
        <v>0</v>
      </c>
      <c r="J201" s="325" t="str">
        <f>IFERROR(VLOOKUP($A201,'様式C-1-1用'!$B$3:$AI$1004,24,0),"")</f>
        <v/>
      </c>
      <c r="K201" s="325" t="str">
        <f>IFERROR(VLOOKUP($A201,'様式C-1-1用'!$B$3:$AI$1004,25,0),"")</f>
        <v/>
      </c>
      <c r="L201" s="325">
        <f>IFERROR(VLOOKUP($A201,'様式C-1-1用'!$B$3:$AI$1004,16,0),"")</f>
        <v>0</v>
      </c>
      <c r="M201" s="325" t="str">
        <f>IFERROR(VLOOKUP($A201,'様式C-1-1用'!$B$3:$AI$1004,34,0),"")</f>
        <v/>
      </c>
      <c r="N201" s="325" t="str">
        <f>IFERROR(VLOOKUP($A201,'様式C-1-1用'!$B$3:$AI$1004,30,0),"")</f>
        <v/>
      </c>
      <c r="O201" s="325" t="str">
        <f>IF(VLOOKUP($A201,'様式C-1-1用'!$B$3:$AI$1004,29,0)="－","なし",VLOOKUP($A201,'様式C-1-1用'!$B$3:$AI$1004,29,0))</f>
        <v/>
      </c>
      <c r="P201" s="326" t="str">
        <f>IFERROR(VLOOKUP($A201,'様式C-1-1用'!$B$3:$AI$1004,33,0),"")</f>
        <v/>
      </c>
    </row>
    <row r="202" spans="1:16" ht="15.95" customHeight="1" x14ac:dyDescent="0.15">
      <c r="A202" s="318">
        <v>200</v>
      </c>
      <c r="B202" s="325">
        <f>IFERROR(VLOOKUP($A202,'様式C-1-1用'!$B$3:$AI$1004,3,0),"")</f>
        <v>0</v>
      </c>
      <c r="C202" s="325" t="str">
        <f>IFERROR(VLOOKUP($A202,'様式C-1-1用'!$B$3:$AI$1004,4,0),"")</f>
        <v/>
      </c>
      <c r="D202" s="325">
        <f>IFERROR(VLOOKUP($A202,'様式C-1-1用'!$B$3:$AI$1004,6,0),"")</f>
        <v>0</v>
      </c>
      <c r="E202" s="325">
        <f>IFERROR(VLOOKUP($A202,'様式C-1-1用'!$B$3:$AI$1004,7,0),"")</f>
        <v>0</v>
      </c>
      <c r="F202" s="325">
        <f>IFERROR(VLOOKUP($A202,'様式C-1-1用'!$B$3:$AI$1004,8,0),"")</f>
        <v>0</v>
      </c>
      <c r="G202" s="325">
        <f>IFERROR(VLOOKUP($A202,'様式C-1-1用'!$B$3:$AI$1004,10,0),"")</f>
        <v>0</v>
      </c>
      <c r="H202" s="325">
        <f>IFERROR(VLOOKUP($A202,'様式C-1-1用'!$B$3:$AI$1004,22,0),"")</f>
        <v>0</v>
      </c>
      <c r="I202" s="325">
        <f>IFERROR(VLOOKUP($A202,'様式C-1-1用'!$B$3:$AI$1004,23,0),"")</f>
        <v>0</v>
      </c>
      <c r="J202" s="325" t="str">
        <f>IFERROR(VLOOKUP($A202,'様式C-1-1用'!$B$3:$AI$1004,24,0),"")</f>
        <v/>
      </c>
      <c r="K202" s="325" t="str">
        <f>IFERROR(VLOOKUP($A202,'様式C-1-1用'!$B$3:$AI$1004,25,0),"")</f>
        <v/>
      </c>
      <c r="L202" s="325">
        <f>IFERROR(VLOOKUP($A202,'様式C-1-1用'!$B$3:$AI$1004,16,0),"")</f>
        <v>0</v>
      </c>
      <c r="M202" s="325" t="str">
        <f>IFERROR(VLOOKUP($A202,'様式C-1-1用'!$B$3:$AI$1004,34,0),"")</f>
        <v/>
      </c>
      <c r="N202" s="325" t="str">
        <f>IFERROR(VLOOKUP($A202,'様式C-1-1用'!$B$3:$AI$1004,30,0),"")</f>
        <v/>
      </c>
      <c r="O202" s="325" t="str">
        <f>IF(VLOOKUP($A202,'様式C-1-1用'!$B$3:$AI$1004,29,0)="－","なし",VLOOKUP($A202,'様式C-1-1用'!$B$3:$AI$1004,29,0))</f>
        <v/>
      </c>
      <c r="P202" s="326" t="str">
        <f>IFERROR(VLOOKUP($A202,'様式C-1-1用'!$B$3:$AI$1004,33,0),"")</f>
        <v/>
      </c>
    </row>
    <row r="203" spans="1:16" ht="15.95" customHeight="1" x14ac:dyDescent="0.15">
      <c r="A203" s="318">
        <v>201</v>
      </c>
      <c r="B203" s="325">
        <f>IFERROR(VLOOKUP($A203,'様式C-1-1用'!$B$3:$AI$1004,3,0),"")</f>
        <v>0</v>
      </c>
      <c r="C203" s="325" t="str">
        <f>IFERROR(VLOOKUP($A203,'様式C-1-1用'!$B$3:$AI$1004,4,0),"")</f>
        <v/>
      </c>
      <c r="D203" s="325">
        <f>IFERROR(VLOOKUP($A203,'様式C-1-1用'!$B$3:$AI$1004,6,0),"")</f>
        <v>0</v>
      </c>
      <c r="E203" s="325">
        <f>IFERROR(VLOOKUP($A203,'様式C-1-1用'!$B$3:$AI$1004,7,0),"")</f>
        <v>0</v>
      </c>
      <c r="F203" s="325">
        <f>IFERROR(VLOOKUP($A203,'様式C-1-1用'!$B$3:$AI$1004,8,0),"")</f>
        <v>0</v>
      </c>
      <c r="G203" s="325">
        <f>IFERROR(VLOOKUP($A203,'様式C-1-1用'!$B$3:$AI$1004,10,0),"")</f>
        <v>0</v>
      </c>
      <c r="H203" s="325">
        <f>IFERROR(VLOOKUP($A203,'様式C-1-1用'!$B$3:$AI$1004,22,0),"")</f>
        <v>0</v>
      </c>
      <c r="I203" s="325">
        <f>IFERROR(VLOOKUP($A203,'様式C-1-1用'!$B$3:$AI$1004,23,0),"")</f>
        <v>0</v>
      </c>
      <c r="J203" s="325" t="str">
        <f>IFERROR(VLOOKUP($A203,'様式C-1-1用'!$B$3:$AI$1004,24,0),"")</f>
        <v/>
      </c>
      <c r="K203" s="325" t="str">
        <f>IFERROR(VLOOKUP($A203,'様式C-1-1用'!$B$3:$AI$1004,25,0),"")</f>
        <v/>
      </c>
      <c r="L203" s="325">
        <f>IFERROR(VLOOKUP($A203,'様式C-1-1用'!$B$3:$AI$1004,16,0),"")</f>
        <v>0</v>
      </c>
      <c r="M203" s="325" t="str">
        <f>IFERROR(VLOOKUP($A203,'様式C-1-1用'!$B$3:$AI$1004,34,0),"")</f>
        <v/>
      </c>
      <c r="N203" s="325" t="str">
        <f>IFERROR(VLOOKUP($A203,'様式C-1-1用'!$B$3:$AI$1004,30,0),"")</f>
        <v/>
      </c>
      <c r="O203" s="325" t="str">
        <f>IF(VLOOKUP($A203,'様式C-1-1用'!$B$3:$AI$1004,29,0)="－","なし",VLOOKUP($A203,'様式C-1-1用'!$B$3:$AI$1004,29,0))</f>
        <v/>
      </c>
      <c r="P203" s="326" t="str">
        <f>IFERROR(VLOOKUP($A203,'様式C-1-1用'!$B$3:$AI$1004,33,0),"")</f>
        <v/>
      </c>
    </row>
    <row r="204" spans="1:16" ht="15.95" customHeight="1" x14ac:dyDescent="0.15">
      <c r="A204" s="318">
        <v>202</v>
      </c>
      <c r="B204" s="325">
        <f>IFERROR(VLOOKUP($A204,'様式C-1-1用'!$B$3:$AI$1004,3,0),"")</f>
        <v>0</v>
      </c>
      <c r="C204" s="325" t="str">
        <f>IFERROR(VLOOKUP($A204,'様式C-1-1用'!$B$3:$AI$1004,4,0),"")</f>
        <v/>
      </c>
      <c r="D204" s="325">
        <f>IFERROR(VLOOKUP($A204,'様式C-1-1用'!$B$3:$AI$1004,6,0),"")</f>
        <v>0</v>
      </c>
      <c r="E204" s="325">
        <f>IFERROR(VLOOKUP($A204,'様式C-1-1用'!$B$3:$AI$1004,7,0),"")</f>
        <v>0</v>
      </c>
      <c r="F204" s="325">
        <f>IFERROR(VLOOKUP($A204,'様式C-1-1用'!$B$3:$AI$1004,8,0),"")</f>
        <v>0</v>
      </c>
      <c r="G204" s="325">
        <f>IFERROR(VLOOKUP($A204,'様式C-1-1用'!$B$3:$AI$1004,10,0),"")</f>
        <v>0</v>
      </c>
      <c r="H204" s="325">
        <f>IFERROR(VLOOKUP($A204,'様式C-1-1用'!$B$3:$AI$1004,22,0),"")</f>
        <v>0</v>
      </c>
      <c r="I204" s="325">
        <f>IFERROR(VLOOKUP($A204,'様式C-1-1用'!$B$3:$AI$1004,23,0),"")</f>
        <v>0</v>
      </c>
      <c r="J204" s="325" t="str">
        <f>IFERROR(VLOOKUP($A204,'様式C-1-1用'!$B$3:$AI$1004,24,0),"")</f>
        <v/>
      </c>
      <c r="K204" s="325" t="str">
        <f>IFERROR(VLOOKUP($A204,'様式C-1-1用'!$B$3:$AI$1004,25,0),"")</f>
        <v/>
      </c>
      <c r="L204" s="325">
        <f>IFERROR(VLOOKUP($A204,'様式C-1-1用'!$B$3:$AI$1004,16,0),"")</f>
        <v>0</v>
      </c>
      <c r="M204" s="325" t="str">
        <f>IFERROR(VLOOKUP($A204,'様式C-1-1用'!$B$3:$AI$1004,34,0),"")</f>
        <v/>
      </c>
      <c r="N204" s="325" t="str">
        <f>IFERROR(VLOOKUP($A204,'様式C-1-1用'!$B$3:$AI$1004,30,0),"")</f>
        <v/>
      </c>
      <c r="O204" s="325" t="str">
        <f>IF(VLOOKUP($A204,'様式C-1-1用'!$B$3:$AI$1004,29,0)="－","なし",VLOOKUP($A204,'様式C-1-1用'!$B$3:$AI$1004,29,0))</f>
        <v/>
      </c>
      <c r="P204" s="326" t="str">
        <f>IFERROR(VLOOKUP($A204,'様式C-1-1用'!$B$3:$AI$1004,33,0),"")</f>
        <v/>
      </c>
    </row>
    <row r="205" spans="1:16" ht="15.95" customHeight="1" x14ac:dyDescent="0.15">
      <c r="A205" s="318">
        <v>203</v>
      </c>
      <c r="B205" s="325">
        <f>IFERROR(VLOOKUP($A205,'様式C-1-1用'!$B$3:$AI$1004,3,0),"")</f>
        <v>0</v>
      </c>
      <c r="C205" s="325" t="str">
        <f>IFERROR(VLOOKUP($A205,'様式C-1-1用'!$B$3:$AI$1004,4,0),"")</f>
        <v/>
      </c>
      <c r="D205" s="325">
        <f>IFERROR(VLOOKUP($A205,'様式C-1-1用'!$B$3:$AI$1004,6,0),"")</f>
        <v>0</v>
      </c>
      <c r="E205" s="325">
        <f>IFERROR(VLOOKUP($A205,'様式C-1-1用'!$B$3:$AI$1004,7,0),"")</f>
        <v>0</v>
      </c>
      <c r="F205" s="325">
        <f>IFERROR(VLOOKUP($A205,'様式C-1-1用'!$B$3:$AI$1004,8,0),"")</f>
        <v>0</v>
      </c>
      <c r="G205" s="325">
        <f>IFERROR(VLOOKUP($A205,'様式C-1-1用'!$B$3:$AI$1004,10,0),"")</f>
        <v>0</v>
      </c>
      <c r="H205" s="325">
        <f>IFERROR(VLOOKUP($A205,'様式C-1-1用'!$B$3:$AI$1004,22,0),"")</f>
        <v>0</v>
      </c>
      <c r="I205" s="325">
        <f>IFERROR(VLOOKUP($A205,'様式C-1-1用'!$B$3:$AI$1004,23,0),"")</f>
        <v>0</v>
      </c>
      <c r="J205" s="325" t="str">
        <f>IFERROR(VLOOKUP($A205,'様式C-1-1用'!$B$3:$AI$1004,24,0),"")</f>
        <v/>
      </c>
      <c r="K205" s="325" t="str">
        <f>IFERROR(VLOOKUP($A205,'様式C-1-1用'!$B$3:$AI$1004,25,0),"")</f>
        <v/>
      </c>
      <c r="L205" s="325">
        <f>IFERROR(VLOOKUP($A205,'様式C-1-1用'!$B$3:$AI$1004,16,0),"")</f>
        <v>0</v>
      </c>
      <c r="M205" s="325" t="str">
        <f>IFERROR(VLOOKUP($A205,'様式C-1-1用'!$B$3:$AI$1004,34,0),"")</f>
        <v/>
      </c>
      <c r="N205" s="325" t="str">
        <f>IFERROR(VLOOKUP($A205,'様式C-1-1用'!$B$3:$AI$1004,30,0),"")</f>
        <v/>
      </c>
      <c r="O205" s="325" t="str">
        <f>IF(VLOOKUP($A205,'様式C-1-1用'!$B$3:$AI$1004,29,0)="－","なし",VLOOKUP($A205,'様式C-1-1用'!$B$3:$AI$1004,29,0))</f>
        <v/>
      </c>
      <c r="P205" s="326" t="str">
        <f>IFERROR(VLOOKUP($A205,'様式C-1-1用'!$B$3:$AI$1004,33,0),"")</f>
        <v/>
      </c>
    </row>
    <row r="206" spans="1:16" ht="15.95" customHeight="1" x14ac:dyDescent="0.15">
      <c r="A206" s="318">
        <v>204</v>
      </c>
      <c r="B206" s="325">
        <f>IFERROR(VLOOKUP($A206,'様式C-1-1用'!$B$3:$AI$1004,3,0),"")</f>
        <v>0</v>
      </c>
      <c r="C206" s="325" t="str">
        <f>IFERROR(VLOOKUP($A206,'様式C-1-1用'!$B$3:$AI$1004,4,0),"")</f>
        <v/>
      </c>
      <c r="D206" s="325">
        <f>IFERROR(VLOOKUP($A206,'様式C-1-1用'!$B$3:$AI$1004,6,0),"")</f>
        <v>0</v>
      </c>
      <c r="E206" s="325">
        <f>IFERROR(VLOOKUP($A206,'様式C-1-1用'!$B$3:$AI$1004,7,0),"")</f>
        <v>0</v>
      </c>
      <c r="F206" s="325">
        <f>IFERROR(VLOOKUP($A206,'様式C-1-1用'!$B$3:$AI$1004,8,0),"")</f>
        <v>0</v>
      </c>
      <c r="G206" s="325">
        <f>IFERROR(VLOOKUP($A206,'様式C-1-1用'!$B$3:$AI$1004,10,0),"")</f>
        <v>0</v>
      </c>
      <c r="H206" s="325">
        <f>IFERROR(VLOOKUP($A206,'様式C-1-1用'!$B$3:$AI$1004,22,0),"")</f>
        <v>0</v>
      </c>
      <c r="I206" s="325">
        <f>IFERROR(VLOOKUP($A206,'様式C-1-1用'!$B$3:$AI$1004,23,0),"")</f>
        <v>0</v>
      </c>
      <c r="J206" s="325" t="str">
        <f>IFERROR(VLOOKUP($A206,'様式C-1-1用'!$B$3:$AI$1004,24,0),"")</f>
        <v/>
      </c>
      <c r="K206" s="325" t="str">
        <f>IFERROR(VLOOKUP($A206,'様式C-1-1用'!$B$3:$AI$1004,25,0),"")</f>
        <v/>
      </c>
      <c r="L206" s="325">
        <f>IFERROR(VLOOKUP($A206,'様式C-1-1用'!$B$3:$AI$1004,16,0),"")</f>
        <v>0</v>
      </c>
      <c r="M206" s="325" t="str">
        <f>IFERROR(VLOOKUP($A206,'様式C-1-1用'!$B$3:$AI$1004,34,0),"")</f>
        <v/>
      </c>
      <c r="N206" s="325" t="str">
        <f>IFERROR(VLOOKUP($A206,'様式C-1-1用'!$B$3:$AI$1004,30,0),"")</f>
        <v/>
      </c>
      <c r="O206" s="325" t="str">
        <f>IF(VLOOKUP($A206,'様式C-1-1用'!$B$3:$AI$1004,29,0)="－","なし",VLOOKUP($A206,'様式C-1-1用'!$B$3:$AI$1004,29,0))</f>
        <v/>
      </c>
      <c r="P206" s="326" t="str">
        <f>IFERROR(VLOOKUP($A206,'様式C-1-1用'!$B$3:$AI$1004,33,0),"")</f>
        <v/>
      </c>
    </row>
    <row r="207" spans="1:16" ht="15.95" customHeight="1" x14ac:dyDescent="0.15">
      <c r="A207" s="318">
        <v>205</v>
      </c>
      <c r="B207" s="325">
        <f>IFERROR(VLOOKUP($A207,'様式C-1-1用'!$B$3:$AI$1004,3,0),"")</f>
        <v>0</v>
      </c>
      <c r="C207" s="325" t="str">
        <f>IFERROR(VLOOKUP($A207,'様式C-1-1用'!$B$3:$AI$1004,4,0),"")</f>
        <v/>
      </c>
      <c r="D207" s="325">
        <f>IFERROR(VLOOKUP($A207,'様式C-1-1用'!$B$3:$AI$1004,6,0),"")</f>
        <v>0</v>
      </c>
      <c r="E207" s="325">
        <f>IFERROR(VLOOKUP($A207,'様式C-1-1用'!$B$3:$AI$1004,7,0),"")</f>
        <v>0</v>
      </c>
      <c r="F207" s="325">
        <f>IFERROR(VLOOKUP($A207,'様式C-1-1用'!$B$3:$AI$1004,8,0),"")</f>
        <v>0</v>
      </c>
      <c r="G207" s="325">
        <f>IFERROR(VLOOKUP($A207,'様式C-1-1用'!$B$3:$AI$1004,10,0),"")</f>
        <v>0</v>
      </c>
      <c r="H207" s="325">
        <f>IFERROR(VLOOKUP($A207,'様式C-1-1用'!$B$3:$AI$1004,22,0),"")</f>
        <v>0</v>
      </c>
      <c r="I207" s="325">
        <f>IFERROR(VLOOKUP($A207,'様式C-1-1用'!$B$3:$AI$1004,23,0),"")</f>
        <v>0</v>
      </c>
      <c r="J207" s="325" t="str">
        <f>IFERROR(VLOOKUP($A207,'様式C-1-1用'!$B$3:$AI$1004,24,0),"")</f>
        <v/>
      </c>
      <c r="K207" s="325" t="str">
        <f>IFERROR(VLOOKUP($A207,'様式C-1-1用'!$B$3:$AI$1004,25,0),"")</f>
        <v/>
      </c>
      <c r="L207" s="325">
        <f>IFERROR(VLOOKUP($A207,'様式C-1-1用'!$B$3:$AI$1004,16,0),"")</f>
        <v>0</v>
      </c>
      <c r="M207" s="325" t="str">
        <f>IFERROR(VLOOKUP($A207,'様式C-1-1用'!$B$3:$AI$1004,34,0),"")</f>
        <v/>
      </c>
      <c r="N207" s="325" t="str">
        <f>IFERROR(VLOOKUP($A207,'様式C-1-1用'!$B$3:$AI$1004,30,0),"")</f>
        <v/>
      </c>
      <c r="O207" s="325" t="str">
        <f>IF(VLOOKUP($A207,'様式C-1-1用'!$B$3:$AI$1004,29,0)="－","なし",VLOOKUP($A207,'様式C-1-1用'!$B$3:$AI$1004,29,0))</f>
        <v/>
      </c>
      <c r="P207" s="326" t="str">
        <f>IFERROR(VLOOKUP($A207,'様式C-1-1用'!$B$3:$AI$1004,33,0),"")</f>
        <v/>
      </c>
    </row>
    <row r="208" spans="1:16" ht="15.95" customHeight="1" x14ac:dyDescent="0.15">
      <c r="A208" s="318">
        <v>206</v>
      </c>
      <c r="B208" s="325">
        <f>IFERROR(VLOOKUP($A208,'様式C-1-1用'!$B$3:$AI$1004,3,0),"")</f>
        <v>0</v>
      </c>
      <c r="C208" s="325" t="str">
        <f>IFERROR(VLOOKUP($A208,'様式C-1-1用'!$B$3:$AI$1004,4,0),"")</f>
        <v/>
      </c>
      <c r="D208" s="325">
        <f>IFERROR(VLOOKUP($A208,'様式C-1-1用'!$B$3:$AI$1004,6,0),"")</f>
        <v>0</v>
      </c>
      <c r="E208" s="325">
        <f>IFERROR(VLOOKUP($A208,'様式C-1-1用'!$B$3:$AI$1004,7,0),"")</f>
        <v>0</v>
      </c>
      <c r="F208" s="325">
        <f>IFERROR(VLOOKUP($A208,'様式C-1-1用'!$B$3:$AI$1004,8,0),"")</f>
        <v>0</v>
      </c>
      <c r="G208" s="325">
        <f>IFERROR(VLOOKUP($A208,'様式C-1-1用'!$B$3:$AI$1004,10,0),"")</f>
        <v>0</v>
      </c>
      <c r="H208" s="325">
        <f>IFERROR(VLOOKUP($A208,'様式C-1-1用'!$B$3:$AI$1004,22,0),"")</f>
        <v>0</v>
      </c>
      <c r="I208" s="325">
        <f>IFERROR(VLOOKUP($A208,'様式C-1-1用'!$B$3:$AI$1004,23,0),"")</f>
        <v>0</v>
      </c>
      <c r="J208" s="325" t="str">
        <f>IFERROR(VLOOKUP($A208,'様式C-1-1用'!$B$3:$AI$1004,24,0),"")</f>
        <v/>
      </c>
      <c r="K208" s="325" t="str">
        <f>IFERROR(VLOOKUP($A208,'様式C-1-1用'!$B$3:$AI$1004,25,0),"")</f>
        <v/>
      </c>
      <c r="L208" s="325">
        <f>IFERROR(VLOOKUP($A208,'様式C-1-1用'!$B$3:$AI$1004,16,0),"")</f>
        <v>0</v>
      </c>
      <c r="M208" s="325" t="str">
        <f>IFERROR(VLOOKUP($A208,'様式C-1-1用'!$B$3:$AI$1004,34,0),"")</f>
        <v/>
      </c>
      <c r="N208" s="325" t="str">
        <f>IFERROR(VLOOKUP($A208,'様式C-1-1用'!$B$3:$AI$1004,30,0),"")</f>
        <v/>
      </c>
      <c r="O208" s="325" t="str">
        <f>IF(VLOOKUP($A208,'様式C-1-1用'!$B$3:$AI$1004,29,0)="－","なし",VLOOKUP($A208,'様式C-1-1用'!$B$3:$AI$1004,29,0))</f>
        <v/>
      </c>
      <c r="P208" s="326" t="str">
        <f>IFERROR(VLOOKUP($A208,'様式C-1-1用'!$B$3:$AI$1004,33,0),"")</f>
        <v/>
      </c>
    </row>
    <row r="209" spans="1:16" ht="15.95" customHeight="1" x14ac:dyDescent="0.15">
      <c r="A209" s="318">
        <v>207</v>
      </c>
      <c r="B209" s="325">
        <f>IFERROR(VLOOKUP($A209,'様式C-1-1用'!$B$3:$AI$1004,3,0),"")</f>
        <v>0</v>
      </c>
      <c r="C209" s="325" t="str">
        <f>IFERROR(VLOOKUP($A209,'様式C-1-1用'!$B$3:$AI$1004,4,0),"")</f>
        <v/>
      </c>
      <c r="D209" s="325">
        <f>IFERROR(VLOOKUP($A209,'様式C-1-1用'!$B$3:$AI$1004,6,0),"")</f>
        <v>0</v>
      </c>
      <c r="E209" s="325">
        <f>IFERROR(VLOOKUP($A209,'様式C-1-1用'!$B$3:$AI$1004,7,0),"")</f>
        <v>0</v>
      </c>
      <c r="F209" s="325">
        <f>IFERROR(VLOOKUP($A209,'様式C-1-1用'!$B$3:$AI$1004,8,0),"")</f>
        <v>0</v>
      </c>
      <c r="G209" s="325">
        <f>IFERROR(VLOOKUP($A209,'様式C-1-1用'!$B$3:$AI$1004,10,0),"")</f>
        <v>0</v>
      </c>
      <c r="H209" s="325">
        <f>IFERROR(VLOOKUP($A209,'様式C-1-1用'!$B$3:$AI$1004,22,0),"")</f>
        <v>0</v>
      </c>
      <c r="I209" s="325">
        <f>IFERROR(VLOOKUP($A209,'様式C-1-1用'!$B$3:$AI$1004,23,0),"")</f>
        <v>0</v>
      </c>
      <c r="J209" s="325" t="str">
        <f>IFERROR(VLOOKUP($A209,'様式C-1-1用'!$B$3:$AI$1004,24,0),"")</f>
        <v/>
      </c>
      <c r="K209" s="325" t="str">
        <f>IFERROR(VLOOKUP($A209,'様式C-1-1用'!$B$3:$AI$1004,25,0),"")</f>
        <v/>
      </c>
      <c r="L209" s="325">
        <f>IFERROR(VLOOKUP($A209,'様式C-1-1用'!$B$3:$AI$1004,16,0),"")</f>
        <v>0</v>
      </c>
      <c r="M209" s="325" t="str">
        <f>IFERROR(VLOOKUP($A209,'様式C-1-1用'!$B$3:$AI$1004,34,0),"")</f>
        <v/>
      </c>
      <c r="N209" s="325" t="str">
        <f>IFERROR(VLOOKUP($A209,'様式C-1-1用'!$B$3:$AI$1004,30,0),"")</f>
        <v/>
      </c>
      <c r="O209" s="325" t="str">
        <f>IF(VLOOKUP($A209,'様式C-1-1用'!$B$3:$AI$1004,29,0)="－","なし",VLOOKUP($A209,'様式C-1-1用'!$B$3:$AI$1004,29,0))</f>
        <v/>
      </c>
      <c r="P209" s="326" t="str">
        <f>IFERROR(VLOOKUP($A209,'様式C-1-1用'!$B$3:$AI$1004,33,0),"")</f>
        <v/>
      </c>
    </row>
    <row r="210" spans="1:16" ht="15.95" customHeight="1" x14ac:dyDescent="0.15">
      <c r="A210" s="318">
        <v>208</v>
      </c>
      <c r="B210" s="325">
        <f>IFERROR(VLOOKUP($A210,'様式C-1-1用'!$B$3:$AI$1004,3,0),"")</f>
        <v>0</v>
      </c>
      <c r="C210" s="325" t="str">
        <f>IFERROR(VLOOKUP($A210,'様式C-1-1用'!$B$3:$AI$1004,4,0),"")</f>
        <v/>
      </c>
      <c r="D210" s="325">
        <f>IFERROR(VLOOKUP($A210,'様式C-1-1用'!$B$3:$AI$1004,6,0),"")</f>
        <v>0</v>
      </c>
      <c r="E210" s="325">
        <f>IFERROR(VLOOKUP($A210,'様式C-1-1用'!$B$3:$AI$1004,7,0),"")</f>
        <v>0</v>
      </c>
      <c r="F210" s="325">
        <f>IFERROR(VLOOKUP($A210,'様式C-1-1用'!$B$3:$AI$1004,8,0),"")</f>
        <v>0</v>
      </c>
      <c r="G210" s="325">
        <f>IFERROR(VLOOKUP($A210,'様式C-1-1用'!$B$3:$AI$1004,10,0),"")</f>
        <v>0</v>
      </c>
      <c r="H210" s="325">
        <f>IFERROR(VLOOKUP($A210,'様式C-1-1用'!$B$3:$AI$1004,22,0),"")</f>
        <v>0</v>
      </c>
      <c r="I210" s="325">
        <f>IFERROR(VLOOKUP($A210,'様式C-1-1用'!$B$3:$AI$1004,23,0),"")</f>
        <v>0</v>
      </c>
      <c r="J210" s="325" t="str">
        <f>IFERROR(VLOOKUP($A210,'様式C-1-1用'!$B$3:$AI$1004,24,0),"")</f>
        <v/>
      </c>
      <c r="K210" s="325" t="str">
        <f>IFERROR(VLOOKUP($A210,'様式C-1-1用'!$B$3:$AI$1004,25,0),"")</f>
        <v/>
      </c>
      <c r="L210" s="325">
        <f>IFERROR(VLOOKUP($A210,'様式C-1-1用'!$B$3:$AI$1004,16,0),"")</f>
        <v>0</v>
      </c>
      <c r="M210" s="325" t="str">
        <f>IFERROR(VLOOKUP($A210,'様式C-1-1用'!$B$3:$AI$1004,34,0),"")</f>
        <v/>
      </c>
      <c r="N210" s="325" t="str">
        <f>IFERROR(VLOOKUP($A210,'様式C-1-1用'!$B$3:$AI$1004,30,0),"")</f>
        <v/>
      </c>
      <c r="O210" s="325" t="str">
        <f>IF(VLOOKUP($A210,'様式C-1-1用'!$B$3:$AI$1004,29,0)="－","なし",VLOOKUP($A210,'様式C-1-1用'!$B$3:$AI$1004,29,0))</f>
        <v/>
      </c>
      <c r="P210" s="326" t="str">
        <f>IFERROR(VLOOKUP($A210,'様式C-1-1用'!$B$3:$AI$1004,33,0),"")</f>
        <v/>
      </c>
    </row>
    <row r="211" spans="1:16" ht="15.95" customHeight="1" x14ac:dyDescent="0.15">
      <c r="A211" s="318">
        <v>209</v>
      </c>
      <c r="B211" s="325">
        <f>IFERROR(VLOOKUP($A211,'様式C-1-1用'!$B$3:$AI$1004,3,0),"")</f>
        <v>0</v>
      </c>
      <c r="C211" s="325" t="str">
        <f>IFERROR(VLOOKUP($A211,'様式C-1-1用'!$B$3:$AI$1004,4,0),"")</f>
        <v/>
      </c>
      <c r="D211" s="325">
        <f>IFERROR(VLOOKUP($A211,'様式C-1-1用'!$B$3:$AI$1004,6,0),"")</f>
        <v>0</v>
      </c>
      <c r="E211" s="325">
        <f>IFERROR(VLOOKUP($A211,'様式C-1-1用'!$B$3:$AI$1004,7,0),"")</f>
        <v>0</v>
      </c>
      <c r="F211" s="325">
        <f>IFERROR(VLOOKUP($A211,'様式C-1-1用'!$B$3:$AI$1004,8,0),"")</f>
        <v>0</v>
      </c>
      <c r="G211" s="325">
        <f>IFERROR(VLOOKUP($A211,'様式C-1-1用'!$B$3:$AI$1004,10,0),"")</f>
        <v>0</v>
      </c>
      <c r="H211" s="325">
        <f>IFERROR(VLOOKUP($A211,'様式C-1-1用'!$B$3:$AI$1004,22,0),"")</f>
        <v>0</v>
      </c>
      <c r="I211" s="325">
        <f>IFERROR(VLOOKUP($A211,'様式C-1-1用'!$B$3:$AI$1004,23,0),"")</f>
        <v>0</v>
      </c>
      <c r="J211" s="325" t="str">
        <f>IFERROR(VLOOKUP($A211,'様式C-1-1用'!$B$3:$AI$1004,24,0),"")</f>
        <v/>
      </c>
      <c r="K211" s="325" t="str">
        <f>IFERROR(VLOOKUP($A211,'様式C-1-1用'!$B$3:$AI$1004,25,0),"")</f>
        <v/>
      </c>
      <c r="L211" s="325">
        <f>IFERROR(VLOOKUP($A211,'様式C-1-1用'!$B$3:$AI$1004,16,0),"")</f>
        <v>0</v>
      </c>
      <c r="M211" s="325" t="str">
        <f>IFERROR(VLOOKUP($A211,'様式C-1-1用'!$B$3:$AI$1004,34,0),"")</f>
        <v/>
      </c>
      <c r="N211" s="325" t="str">
        <f>IFERROR(VLOOKUP($A211,'様式C-1-1用'!$B$3:$AI$1004,30,0),"")</f>
        <v/>
      </c>
      <c r="O211" s="325" t="str">
        <f>IF(VLOOKUP($A211,'様式C-1-1用'!$B$3:$AI$1004,29,0)="－","なし",VLOOKUP($A211,'様式C-1-1用'!$B$3:$AI$1004,29,0))</f>
        <v/>
      </c>
      <c r="P211" s="326" t="str">
        <f>IFERROR(VLOOKUP($A211,'様式C-1-1用'!$B$3:$AI$1004,33,0),"")</f>
        <v/>
      </c>
    </row>
    <row r="212" spans="1:16" ht="15.95" customHeight="1" x14ac:dyDescent="0.15">
      <c r="A212" s="318">
        <v>210</v>
      </c>
      <c r="B212" s="325">
        <f>IFERROR(VLOOKUP($A212,'様式C-1-1用'!$B$3:$AI$1004,3,0),"")</f>
        <v>0</v>
      </c>
      <c r="C212" s="325" t="str">
        <f>IFERROR(VLOOKUP($A212,'様式C-1-1用'!$B$3:$AI$1004,4,0),"")</f>
        <v/>
      </c>
      <c r="D212" s="325">
        <f>IFERROR(VLOOKUP($A212,'様式C-1-1用'!$B$3:$AI$1004,6,0),"")</f>
        <v>0</v>
      </c>
      <c r="E212" s="325">
        <f>IFERROR(VLOOKUP($A212,'様式C-1-1用'!$B$3:$AI$1004,7,0),"")</f>
        <v>0</v>
      </c>
      <c r="F212" s="325">
        <f>IFERROR(VLOOKUP($A212,'様式C-1-1用'!$B$3:$AI$1004,8,0),"")</f>
        <v>0</v>
      </c>
      <c r="G212" s="325">
        <f>IFERROR(VLOOKUP($A212,'様式C-1-1用'!$B$3:$AI$1004,10,0),"")</f>
        <v>0</v>
      </c>
      <c r="H212" s="325">
        <f>IFERROR(VLOOKUP($A212,'様式C-1-1用'!$B$3:$AI$1004,22,0),"")</f>
        <v>0</v>
      </c>
      <c r="I212" s="325">
        <f>IFERROR(VLOOKUP($A212,'様式C-1-1用'!$B$3:$AI$1004,23,0),"")</f>
        <v>0</v>
      </c>
      <c r="J212" s="325" t="str">
        <f>IFERROR(VLOOKUP($A212,'様式C-1-1用'!$B$3:$AI$1004,24,0),"")</f>
        <v/>
      </c>
      <c r="K212" s="325" t="str">
        <f>IFERROR(VLOOKUP($A212,'様式C-1-1用'!$B$3:$AI$1004,25,0),"")</f>
        <v/>
      </c>
      <c r="L212" s="325">
        <f>IFERROR(VLOOKUP($A212,'様式C-1-1用'!$B$3:$AI$1004,16,0),"")</f>
        <v>0</v>
      </c>
      <c r="M212" s="325" t="str">
        <f>IFERROR(VLOOKUP($A212,'様式C-1-1用'!$B$3:$AI$1004,34,0),"")</f>
        <v/>
      </c>
      <c r="N212" s="325" t="str">
        <f>IFERROR(VLOOKUP($A212,'様式C-1-1用'!$B$3:$AI$1004,30,0),"")</f>
        <v/>
      </c>
      <c r="O212" s="325" t="str">
        <f>IF(VLOOKUP($A212,'様式C-1-1用'!$B$3:$AI$1004,29,0)="－","なし",VLOOKUP($A212,'様式C-1-1用'!$B$3:$AI$1004,29,0))</f>
        <v/>
      </c>
      <c r="P212" s="326" t="str">
        <f>IFERROR(VLOOKUP($A212,'様式C-1-1用'!$B$3:$AI$1004,33,0),"")</f>
        <v/>
      </c>
    </row>
    <row r="213" spans="1:16" ht="15.95" customHeight="1" x14ac:dyDescent="0.15">
      <c r="A213" s="318">
        <v>211</v>
      </c>
      <c r="B213" s="325">
        <f>IFERROR(VLOOKUP($A213,'様式C-1-1用'!$B$3:$AI$1004,3,0),"")</f>
        <v>0</v>
      </c>
      <c r="C213" s="325" t="str">
        <f>IFERROR(VLOOKUP($A213,'様式C-1-1用'!$B$3:$AI$1004,4,0),"")</f>
        <v/>
      </c>
      <c r="D213" s="325">
        <f>IFERROR(VLOOKUP($A213,'様式C-1-1用'!$B$3:$AI$1004,6,0),"")</f>
        <v>0</v>
      </c>
      <c r="E213" s="325">
        <f>IFERROR(VLOOKUP($A213,'様式C-1-1用'!$B$3:$AI$1004,7,0),"")</f>
        <v>0</v>
      </c>
      <c r="F213" s="325">
        <f>IFERROR(VLOOKUP($A213,'様式C-1-1用'!$B$3:$AI$1004,8,0),"")</f>
        <v>0</v>
      </c>
      <c r="G213" s="325">
        <f>IFERROR(VLOOKUP($A213,'様式C-1-1用'!$B$3:$AI$1004,10,0),"")</f>
        <v>0</v>
      </c>
      <c r="H213" s="325">
        <f>IFERROR(VLOOKUP($A213,'様式C-1-1用'!$B$3:$AI$1004,22,0),"")</f>
        <v>0</v>
      </c>
      <c r="I213" s="325">
        <f>IFERROR(VLOOKUP($A213,'様式C-1-1用'!$B$3:$AI$1004,23,0),"")</f>
        <v>0</v>
      </c>
      <c r="J213" s="325" t="str">
        <f>IFERROR(VLOOKUP($A213,'様式C-1-1用'!$B$3:$AI$1004,24,0),"")</f>
        <v/>
      </c>
      <c r="K213" s="325" t="str">
        <f>IFERROR(VLOOKUP($A213,'様式C-1-1用'!$B$3:$AI$1004,25,0),"")</f>
        <v/>
      </c>
      <c r="L213" s="325">
        <f>IFERROR(VLOOKUP($A213,'様式C-1-1用'!$B$3:$AI$1004,16,0),"")</f>
        <v>0</v>
      </c>
      <c r="M213" s="325" t="str">
        <f>IFERROR(VLOOKUP($A213,'様式C-1-1用'!$B$3:$AI$1004,34,0),"")</f>
        <v/>
      </c>
      <c r="N213" s="325" t="str">
        <f>IFERROR(VLOOKUP($A213,'様式C-1-1用'!$B$3:$AI$1004,30,0),"")</f>
        <v/>
      </c>
      <c r="O213" s="325" t="str">
        <f>IF(VLOOKUP($A213,'様式C-1-1用'!$B$3:$AI$1004,29,0)="－","なし",VLOOKUP($A213,'様式C-1-1用'!$B$3:$AI$1004,29,0))</f>
        <v/>
      </c>
      <c r="P213" s="326" t="str">
        <f>IFERROR(VLOOKUP($A213,'様式C-1-1用'!$B$3:$AI$1004,33,0),"")</f>
        <v/>
      </c>
    </row>
    <row r="214" spans="1:16" ht="15.95" customHeight="1" x14ac:dyDescent="0.15">
      <c r="A214" s="318">
        <v>212</v>
      </c>
      <c r="B214" s="325">
        <f>IFERROR(VLOOKUP($A214,'様式C-1-1用'!$B$3:$AI$1004,3,0),"")</f>
        <v>0</v>
      </c>
      <c r="C214" s="325" t="str">
        <f>IFERROR(VLOOKUP($A214,'様式C-1-1用'!$B$3:$AI$1004,4,0),"")</f>
        <v/>
      </c>
      <c r="D214" s="325">
        <f>IFERROR(VLOOKUP($A214,'様式C-1-1用'!$B$3:$AI$1004,6,0),"")</f>
        <v>0</v>
      </c>
      <c r="E214" s="325">
        <f>IFERROR(VLOOKUP($A214,'様式C-1-1用'!$B$3:$AI$1004,7,0),"")</f>
        <v>0</v>
      </c>
      <c r="F214" s="325">
        <f>IFERROR(VLOOKUP($A214,'様式C-1-1用'!$B$3:$AI$1004,8,0),"")</f>
        <v>0</v>
      </c>
      <c r="G214" s="325">
        <f>IFERROR(VLOOKUP($A214,'様式C-1-1用'!$B$3:$AI$1004,10,0),"")</f>
        <v>0</v>
      </c>
      <c r="H214" s="325">
        <f>IFERROR(VLOOKUP($A214,'様式C-1-1用'!$B$3:$AI$1004,22,0),"")</f>
        <v>0</v>
      </c>
      <c r="I214" s="325">
        <f>IFERROR(VLOOKUP($A214,'様式C-1-1用'!$B$3:$AI$1004,23,0),"")</f>
        <v>0</v>
      </c>
      <c r="J214" s="325" t="str">
        <f>IFERROR(VLOOKUP($A214,'様式C-1-1用'!$B$3:$AI$1004,24,0),"")</f>
        <v/>
      </c>
      <c r="K214" s="325" t="str">
        <f>IFERROR(VLOOKUP($A214,'様式C-1-1用'!$B$3:$AI$1004,25,0),"")</f>
        <v/>
      </c>
      <c r="L214" s="325">
        <f>IFERROR(VLOOKUP($A214,'様式C-1-1用'!$B$3:$AI$1004,16,0),"")</f>
        <v>0</v>
      </c>
      <c r="M214" s="325" t="str">
        <f>IFERROR(VLOOKUP($A214,'様式C-1-1用'!$B$3:$AI$1004,34,0),"")</f>
        <v/>
      </c>
      <c r="N214" s="325" t="str">
        <f>IFERROR(VLOOKUP($A214,'様式C-1-1用'!$B$3:$AI$1004,30,0),"")</f>
        <v/>
      </c>
      <c r="O214" s="325" t="str">
        <f>IF(VLOOKUP($A214,'様式C-1-1用'!$B$3:$AI$1004,29,0)="－","なし",VLOOKUP($A214,'様式C-1-1用'!$B$3:$AI$1004,29,0))</f>
        <v/>
      </c>
      <c r="P214" s="326" t="str">
        <f>IFERROR(VLOOKUP($A214,'様式C-1-1用'!$B$3:$AI$1004,33,0),"")</f>
        <v/>
      </c>
    </row>
    <row r="215" spans="1:16" ht="15.95" customHeight="1" x14ac:dyDescent="0.15">
      <c r="A215" s="318">
        <v>213</v>
      </c>
      <c r="B215" s="325">
        <f>IFERROR(VLOOKUP($A215,'様式C-1-1用'!$B$3:$AI$1004,3,0),"")</f>
        <v>0</v>
      </c>
      <c r="C215" s="325" t="str">
        <f>IFERROR(VLOOKUP($A215,'様式C-1-1用'!$B$3:$AI$1004,4,0),"")</f>
        <v/>
      </c>
      <c r="D215" s="325">
        <f>IFERROR(VLOOKUP($A215,'様式C-1-1用'!$B$3:$AI$1004,6,0),"")</f>
        <v>0</v>
      </c>
      <c r="E215" s="325">
        <f>IFERROR(VLOOKUP($A215,'様式C-1-1用'!$B$3:$AI$1004,7,0),"")</f>
        <v>0</v>
      </c>
      <c r="F215" s="325">
        <f>IFERROR(VLOOKUP($A215,'様式C-1-1用'!$B$3:$AI$1004,8,0),"")</f>
        <v>0</v>
      </c>
      <c r="G215" s="325">
        <f>IFERROR(VLOOKUP($A215,'様式C-1-1用'!$B$3:$AI$1004,10,0),"")</f>
        <v>0</v>
      </c>
      <c r="H215" s="325">
        <f>IFERROR(VLOOKUP($A215,'様式C-1-1用'!$B$3:$AI$1004,22,0),"")</f>
        <v>0</v>
      </c>
      <c r="I215" s="325">
        <f>IFERROR(VLOOKUP($A215,'様式C-1-1用'!$B$3:$AI$1004,23,0),"")</f>
        <v>0</v>
      </c>
      <c r="J215" s="325" t="str">
        <f>IFERROR(VLOOKUP($A215,'様式C-1-1用'!$B$3:$AI$1004,24,0),"")</f>
        <v/>
      </c>
      <c r="K215" s="325" t="str">
        <f>IFERROR(VLOOKUP($A215,'様式C-1-1用'!$B$3:$AI$1004,25,0),"")</f>
        <v/>
      </c>
      <c r="L215" s="325">
        <f>IFERROR(VLOOKUP($A215,'様式C-1-1用'!$B$3:$AI$1004,16,0),"")</f>
        <v>0</v>
      </c>
      <c r="M215" s="325" t="str">
        <f>IFERROR(VLOOKUP($A215,'様式C-1-1用'!$B$3:$AI$1004,34,0),"")</f>
        <v/>
      </c>
      <c r="N215" s="325" t="str">
        <f>IFERROR(VLOOKUP($A215,'様式C-1-1用'!$B$3:$AI$1004,30,0),"")</f>
        <v/>
      </c>
      <c r="O215" s="325" t="str">
        <f>IF(VLOOKUP($A215,'様式C-1-1用'!$B$3:$AI$1004,29,0)="－","なし",VLOOKUP($A215,'様式C-1-1用'!$B$3:$AI$1004,29,0))</f>
        <v/>
      </c>
      <c r="P215" s="326" t="str">
        <f>IFERROR(VLOOKUP($A215,'様式C-1-1用'!$B$3:$AI$1004,33,0),"")</f>
        <v/>
      </c>
    </row>
    <row r="216" spans="1:16" ht="15.95" customHeight="1" x14ac:dyDescent="0.15">
      <c r="A216" s="318">
        <v>214</v>
      </c>
      <c r="B216" s="325">
        <f>IFERROR(VLOOKUP($A216,'様式C-1-1用'!$B$3:$AI$1004,3,0),"")</f>
        <v>0</v>
      </c>
      <c r="C216" s="325" t="str">
        <f>IFERROR(VLOOKUP($A216,'様式C-1-1用'!$B$3:$AI$1004,4,0),"")</f>
        <v/>
      </c>
      <c r="D216" s="325">
        <f>IFERROR(VLOOKUP($A216,'様式C-1-1用'!$B$3:$AI$1004,6,0),"")</f>
        <v>0</v>
      </c>
      <c r="E216" s="325">
        <f>IFERROR(VLOOKUP($A216,'様式C-1-1用'!$B$3:$AI$1004,7,0),"")</f>
        <v>0</v>
      </c>
      <c r="F216" s="325">
        <f>IFERROR(VLOOKUP($A216,'様式C-1-1用'!$B$3:$AI$1004,8,0),"")</f>
        <v>0</v>
      </c>
      <c r="G216" s="325">
        <f>IFERROR(VLOOKUP($A216,'様式C-1-1用'!$B$3:$AI$1004,10,0),"")</f>
        <v>0</v>
      </c>
      <c r="H216" s="325">
        <f>IFERROR(VLOOKUP($A216,'様式C-1-1用'!$B$3:$AI$1004,22,0),"")</f>
        <v>0</v>
      </c>
      <c r="I216" s="325">
        <f>IFERROR(VLOOKUP($A216,'様式C-1-1用'!$B$3:$AI$1004,23,0),"")</f>
        <v>0</v>
      </c>
      <c r="J216" s="325" t="str">
        <f>IFERROR(VLOOKUP($A216,'様式C-1-1用'!$B$3:$AI$1004,24,0),"")</f>
        <v/>
      </c>
      <c r="K216" s="325" t="str">
        <f>IFERROR(VLOOKUP($A216,'様式C-1-1用'!$B$3:$AI$1004,25,0),"")</f>
        <v/>
      </c>
      <c r="L216" s="325">
        <f>IFERROR(VLOOKUP($A216,'様式C-1-1用'!$B$3:$AI$1004,16,0),"")</f>
        <v>0</v>
      </c>
      <c r="M216" s="325" t="str">
        <f>IFERROR(VLOOKUP($A216,'様式C-1-1用'!$B$3:$AI$1004,34,0),"")</f>
        <v/>
      </c>
      <c r="N216" s="325" t="str">
        <f>IFERROR(VLOOKUP($A216,'様式C-1-1用'!$B$3:$AI$1004,30,0),"")</f>
        <v/>
      </c>
      <c r="O216" s="325" t="str">
        <f>IF(VLOOKUP($A216,'様式C-1-1用'!$B$3:$AI$1004,29,0)="－","なし",VLOOKUP($A216,'様式C-1-1用'!$B$3:$AI$1004,29,0))</f>
        <v/>
      </c>
      <c r="P216" s="326" t="str">
        <f>IFERROR(VLOOKUP($A216,'様式C-1-1用'!$B$3:$AI$1004,33,0),"")</f>
        <v/>
      </c>
    </row>
    <row r="217" spans="1:16" ht="15.95" customHeight="1" x14ac:dyDescent="0.15">
      <c r="A217" s="318">
        <v>215</v>
      </c>
      <c r="B217" s="325">
        <f>IFERROR(VLOOKUP($A217,'様式C-1-1用'!$B$3:$AI$1004,3,0),"")</f>
        <v>0</v>
      </c>
      <c r="C217" s="325" t="str">
        <f>IFERROR(VLOOKUP($A217,'様式C-1-1用'!$B$3:$AI$1004,4,0),"")</f>
        <v/>
      </c>
      <c r="D217" s="325">
        <f>IFERROR(VLOOKUP($A217,'様式C-1-1用'!$B$3:$AI$1004,6,0),"")</f>
        <v>0</v>
      </c>
      <c r="E217" s="325">
        <f>IFERROR(VLOOKUP($A217,'様式C-1-1用'!$B$3:$AI$1004,7,0),"")</f>
        <v>0</v>
      </c>
      <c r="F217" s="325">
        <f>IFERROR(VLOOKUP($A217,'様式C-1-1用'!$B$3:$AI$1004,8,0),"")</f>
        <v>0</v>
      </c>
      <c r="G217" s="325">
        <f>IFERROR(VLOOKUP($A217,'様式C-1-1用'!$B$3:$AI$1004,10,0),"")</f>
        <v>0</v>
      </c>
      <c r="H217" s="325">
        <f>IFERROR(VLOOKUP($A217,'様式C-1-1用'!$B$3:$AI$1004,22,0),"")</f>
        <v>0</v>
      </c>
      <c r="I217" s="325">
        <f>IFERROR(VLOOKUP($A217,'様式C-1-1用'!$B$3:$AI$1004,23,0),"")</f>
        <v>0</v>
      </c>
      <c r="J217" s="325" t="str">
        <f>IFERROR(VLOOKUP($A217,'様式C-1-1用'!$B$3:$AI$1004,24,0),"")</f>
        <v/>
      </c>
      <c r="K217" s="325" t="str">
        <f>IFERROR(VLOOKUP($A217,'様式C-1-1用'!$B$3:$AI$1004,25,0),"")</f>
        <v/>
      </c>
      <c r="L217" s="325">
        <f>IFERROR(VLOOKUP($A217,'様式C-1-1用'!$B$3:$AI$1004,16,0),"")</f>
        <v>0</v>
      </c>
      <c r="M217" s="325" t="str">
        <f>IFERROR(VLOOKUP($A217,'様式C-1-1用'!$B$3:$AI$1004,34,0),"")</f>
        <v/>
      </c>
      <c r="N217" s="325" t="str">
        <f>IFERROR(VLOOKUP($A217,'様式C-1-1用'!$B$3:$AI$1004,30,0),"")</f>
        <v/>
      </c>
      <c r="O217" s="325" t="str">
        <f>IF(VLOOKUP($A217,'様式C-1-1用'!$B$3:$AI$1004,29,0)="－","なし",VLOOKUP($A217,'様式C-1-1用'!$B$3:$AI$1004,29,0))</f>
        <v/>
      </c>
      <c r="P217" s="326" t="str">
        <f>IFERROR(VLOOKUP($A217,'様式C-1-1用'!$B$3:$AI$1004,33,0),"")</f>
        <v/>
      </c>
    </row>
    <row r="218" spans="1:16" ht="15.95" customHeight="1" x14ac:dyDescent="0.15">
      <c r="A218" s="318">
        <v>216</v>
      </c>
      <c r="B218" s="325">
        <f>IFERROR(VLOOKUP($A218,'様式C-1-1用'!$B$3:$AI$1004,3,0),"")</f>
        <v>0</v>
      </c>
      <c r="C218" s="325" t="str">
        <f>IFERROR(VLOOKUP($A218,'様式C-1-1用'!$B$3:$AI$1004,4,0),"")</f>
        <v/>
      </c>
      <c r="D218" s="325">
        <f>IFERROR(VLOOKUP($A218,'様式C-1-1用'!$B$3:$AI$1004,6,0),"")</f>
        <v>0</v>
      </c>
      <c r="E218" s="325">
        <f>IFERROR(VLOOKUP($A218,'様式C-1-1用'!$B$3:$AI$1004,7,0),"")</f>
        <v>0</v>
      </c>
      <c r="F218" s="325">
        <f>IFERROR(VLOOKUP($A218,'様式C-1-1用'!$B$3:$AI$1004,8,0),"")</f>
        <v>0</v>
      </c>
      <c r="G218" s="325">
        <f>IFERROR(VLOOKUP($A218,'様式C-1-1用'!$B$3:$AI$1004,10,0),"")</f>
        <v>0</v>
      </c>
      <c r="H218" s="325">
        <f>IFERROR(VLOOKUP($A218,'様式C-1-1用'!$B$3:$AI$1004,22,0),"")</f>
        <v>0</v>
      </c>
      <c r="I218" s="325">
        <f>IFERROR(VLOOKUP($A218,'様式C-1-1用'!$B$3:$AI$1004,23,0),"")</f>
        <v>0</v>
      </c>
      <c r="J218" s="325" t="str">
        <f>IFERROR(VLOOKUP($A218,'様式C-1-1用'!$B$3:$AI$1004,24,0),"")</f>
        <v/>
      </c>
      <c r="K218" s="325" t="str">
        <f>IFERROR(VLOOKUP($A218,'様式C-1-1用'!$B$3:$AI$1004,25,0),"")</f>
        <v/>
      </c>
      <c r="L218" s="325">
        <f>IFERROR(VLOOKUP($A218,'様式C-1-1用'!$B$3:$AI$1004,16,0),"")</f>
        <v>0</v>
      </c>
      <c r="M218" s="325" t="str">
        <f>IFERROR(VLOOKUP($A218,'様式C-1-1用'!$B$3:$AI$1004,34,0),"")</f>
        <v/>
      </c>
      <c r="N218" s="325" t="str">
        <f>IFERROR(VLOOKUP($A218,'様式C-1-1用'!$B$3:$AI$1004,30,0),"")</f>
        <v/>
      </c>
      <c r="O218" s="325" t="str">
        <f>IF(VLOOKUP($A218,'様式C-1-1用'!$B$3:$AI$1004,29,0)="－","なし",VLOOKUP($A218,'様式C-1-1用'!$B$3:$AI$1004,29,0))</f>
        <v/>
      </c>
      <c r="P218" s="326" t="str">
        <f>IFERROR(VLOOKUP($A218,'様式C-1-1用'!$B$3:$AI$1004,33,0),"")</f>
        <v/>
      </c>
    </row>
    <row r="219" spans="1:16" ht="15.95" customHeight="1" x14ac:dyDescent="0.15">
      <c r="A219" s="318">
        <v>217</v>
      </c>
      <c r="B219" s="325">
        <f>IFERROR(VLOOKUP($A219,'様式C-1-1用'!$B$3:$AI$1004,3,0),"")</f>
        <v>0</v>
      </c>
      <c r="C219" s="325" t="str">
        <f>IFERROR(VLOOKUP($A219,'様式C-1-1用'!$B$3:$AI$1004,4,0),"")</f>
        <v/>
      </c>
      <c r="D219" s="325">
        <f>IFERROR(VLOOKUP($A219,'様式C-1-1用'!$B$3:$AI$1004,6,0),"")</f>
        <v>0</v>
      </c>
      <c r="E219" s="325">
        <f>IFERROR(VLOOKUP($A219,'様式C-1-1用'!$B$3:$AI$1004,7,0),"")</f>
        <v>0</v>
      </c>
      <c r="F219" s="325">
        <f>IFERROR(VLOOKUP($A219,'様式C-1-1用'!$B$3:$AI$1004,8,0),"")</f>
        <v>0</v>
      </c>
      <c r="G219" s="325">
        <f>IFERROR(VLOOKUP($A219,'様式C-1-1用'!$B$3:$AI$1004,10,0),"")</f>
        <v>0</v>
      </c>
      <c r="H219" s="325">
        <f>IFERROR(VLOOKUP($A219,'様式C-1-1用'!$B$3:$AI$1004,22,0),"")</f>
        <v>0</v>
      </c>
      <c r="I219" s="325">
        <f>IFERROR(VLOOKUP($A219,'様式C-1-1用'!$B$3:$AI$1004,23,0),"")</f>
        <v>0</v>
      </c>
      <c r="J219" s="325" t="str">
        <f>IFERROR(VLOOKUP($A219,'様式C-1-1用'!$B$3:$AI$1004,24,0),"")</f>
        <v/>
      </c>
      <c r="K219" s="325" t="str">
        <f>IFERROR(VLOOKUP($A219,'様式C-1-1用'!$B$3:$AI$1004,25,0),"")</f>
        <v/>
      </c>
      <c r="L219" s="325">
        <f>IFERROR(VLOOKUP($A219,'様式C-1-1用'!$B$3:$AI$1004,16,0),"")</f>
        <v>0</v>
      </c>
      <c r="M219" s="325" t="str">
        <f>IFERROR(VLOOKUP($A219,'様式C-1-1用'!$B$3:$AI$1004,34,0),"")</f>
        <v/>
      </c>
      <c r="N219" s="325" t="str">
        <f>IFERROR(VLOOKUP($A219,'様式C-1-1用'!$B$3:$AI$1004,30,0),"")</f>
        <v/>
      </c>
      <c r="O219" s="325" t="str">
        <f>IF(VLOOKUP($A219,'様式C-1-1用'!$B$3:$AI$1004,29,0)="－","なし",VLOOKUP($A219,'様式C-1-1用'!$B$3:$AI$1004,29,0))</f>
        <v/>
      </c>
      <c r="P219" s="326" t="str">
        <f>IFERROR(VLOOKUP($A219,'様式C-1-1用'!$B$3:$AI$1004,33,0),"")</f>
        <v/>
      </c>
    </row>
    <row r="220" spans="1:16" ht="15.95" customHeight="1" x14ac:dyDescent="0.15">
      <c r="A220" s="318">
        <v>218</v>
      </c>
      <c r="B220" s="325">
        <f>IFERROR(VLOOKUP($A220,'様式C-1-1用'!$B$3:$AI$1004,3,0),"")</f>
        <v>0</v>
      </c>
      <c r="C220" s="325" t="str">
        <f>IFERROR(VLOOKUP($A220,'様式C-1-1用'!$B$3:$AI$1004,4,0),"")</f>
        <v/>
      </c>
      <c r="D220" s="325">
        <f>IFERROR(VLOOKUP($A220,'様式C-1-1用'!$B$3:$AI$1004,6,0),"")</f>
        <v>0</v>
      </c>
      <c r="E220" s="325">
        <f>IFERROR(VLOOKUP($A220,'様式C-1-1用'!$B$3:$AI$1004,7,0),"")</f>
        <v>0</v>
      </c>
      <c r="F220" s="325">
        <f>IFERROR(VLOOKUP($A220,'様式C-1-1用'!$B$3:$AI$1004,8,0),"")</f>
        <v>0</v>
      </c>
      <c r="G220" s="325">
        <f>IFERROR(VLOOKUP($A220,'様式C-1-1用'!$B$3:$AI$1004,10,0),"")</f>
        <v>0</v>
      </c>
      <c r="H220" s="325">
        <f>IFERROR(VLOOKUP($A220,'様式C-1-1用'!$B$3:$AI$1004,22,0),"")</f>
        <v>0</v>
      </c>
      <c r="I220" s="325">
        <f>IFERROR(VLOOKUP($A220,'様式C-1-1用'!$B$3:$AI$1004,23,0),"")</f>
        <v>0</v>
      </c>
      <c r="J220" s="325" t="str">
        <f>IFERROR(VLOOKUP($A220,'様式C-1-1用'!$B$3:$AI$1004,24,0),"")</f>
        <v/>
      </c>
      <c r="K220" s="325" t="str">
        <f>IFERROR(VLOOKUP($A220,'様式C-1-1用'!$B$3:$AI$1004,25,0),"")</f>
        <v/>
      </c>
      <c r="L220" s="325">
        <f>IFERROR(VLOOKUP($A220,'様式C-1-1用'!$B$3:$AI$1004,16,0),"")</f>
        <v>0</v>
      </c>
      <c r="M220" s="325" t="str">
        <f>IFERROR(VLOOKUP($A220,'様式C-1-1用'!$B$3:$AI$1004,34,0),"")</f>
        <v/>
      </c>
      <c r="N220" s="325" t="str">
        <f>IFERROR(VLOOKUP($A220,'様式C-1-1用'!$B$3:$AI$1004,30,0),"")</f>
        <v/>
      </c>
      <c r="O220" s="325" t="str">
        <f>IF(VLOOKUP($A220,'様式C-1-1用'!$B$3:$AI$1004,29,0)="－","なし",VLOOKUP($A220,'様式C-1-1用'!$B$3:$AI$1004,29,0))</f>
        <v/>
      </c>
      <c r="P220" s="326" t="str">
        <f>IFERROR(VLOOKUP($A220,'様式C-1-1用'!$B$3:$AI$1004,33,0),"")</f>
        <v/>
      </c>
    </row>
    <row r="221" spans="1:16" ht="15.95" customHeight="1" x14ac:dyDescent="0.15">
      <c r="A221" s="318">
        <v>219</v>
      </c>
      <c r="B221" s="325">
        <f>IFERROR(VLOOKUP($A221,'様式C-1-1用'!$B$3:$AI$1004,3,0),"")</f>
        <v>0</v>
      </c>
      <c r="C221" s="325" t="str">
        <f>IFERROR(VLOOKUP($A221,'様式C-1-1用'!$B$3:$AI$1004,4,0),"")</f>
        <v/>
      </c>
      <c r="D221" s="325">
        <f>IFERROR(VLOOKUP($A221,'様式C-1-1用'!$B$3:$AI$1004,6,0),"")</f>
        <v>0</v>
      </c>
      <c r="E221" s="325">
        <f>IFERROR(VLOOKUP($A221,'様式C-1-1用'!$B$3:$AI$1004,7,0),"")</f>
        <v>0</v>
      </c>
      <c r="F221" s="325">
        <f>IFERROR(VLOOKUP($A221,'様式C-1-1用'!$B$3:$AI$1004,8,0),"")</f>
        <v>0</v>
      </c>
      <c r="G221" s="325">
        <f>IFERROR(VLOOKUP($A221,'様式C-1-1用'!$B$3:$AI$1004,10,0),"")</f>
        <v>0</v>
      </c>
      <c r="H221" s="325">
        <f>IFERROR(VLOOKUP($A221,'様式C-1-1用'!$B$3:$AI$1004,22,0),"")</f>
        <v>0</v>
      </c>
      <c r="I221" s="325">
        <f>IFERROR(VLOOKUP($A221,'様式C-1-1用'!$B$3:$AI$1004,23,0),"")</f>
        <v>0</v>
      </c>
      <c r="J221" s="325" t="str">
        <f>IFERROR(VLOOKUP($A221,'様式C-1-1用'!$B$3:$AI$1004,24,0),"")</f>
        <v/>
      </c>
      <c r="K221" s="325" t="str">
        <f>IFERROR(VLOOKUP($A221,'様式C-1-1用'!$B$3:$AI$1004,25,0),"")</f>
        <v/>
      </c>
      <c r="L221" s="325">
        <f>IFERROR(VLOOKUP($A221,'様式C-1-1用'!$B$3:$AI$1004,16,0),"")</f>
        <v>0</v>
      </c>
      <c r="M221" s="325" t="str">
        <f>IFERROR(VLOOKUP($A221,'様式C-1-1用'!$B$3:$AI$1004,34,0),"")</f>
        <v/>
      </c>
      <c r="N221" s="325" t="str">
        <f>IFERROR(VLOOKUP($A221,'様式C-1-1用'!$B$3:$AI$1004,30,0),"")</f>
        <v/>
      </c>
      <c r="O221" s="325" t="str">
        <f>IF(VLOOKUP($A221,'様式C-1-1用'!$B$3:$AI$1004,29,0)="－","なし",VLOOKUP($A221,'様式C-1-1用'!$B$3:$AI$1004,29,0))</f>
        <v/>
      </c>
      <c r="P221" s="326" t="str">
        <f>IFERROR(VLOOKUP($A221,'様式C-1-1用'!$B$3:$AI$1004,33,0),"")</f>
        <v/>
      </c>
    </row>
    <row r="222" spans="1:16" ht="15.95" customHeight="1" x14ac:dyDescent="0.15">
      <c r="A222" s="318">
        <v>220</v>
      </c>
      <c r="B222" s="325">
        <f>IFERROR(VLOOKUP($A222,'様式C-1-1用'!$B$3:$AI$1004,3,0),"")</f>
        <v>0</v>
      </c>
      <c r="C222" s="325" t="str">
        <f>IFERROR(VLOOKUP($A222,'様式C-1-1用'!$B$3:$AI$1004,4,0),"")</f>
        <v/>
      </c>
      <c r="D222" s="325">
        <f>IFERROR(VLOOKUP($A222,'様式C-1-1用'!$B$3:$AI$1004,6,0),"")</f>
        <v>0</v>
      </c>
      <c r="E222" s="325">
        <f>IFERROR(VLOOKUP($A222,'様式C-1-1用'!$B$3:$AI$1004,7,0),"")</f>
        <v>0</v>
      </c>
      <c r="F222" s="325">
        <f>IFERROR(VLOOKUP($A222,'様式C-1-1用'!$B$3:$AI$1004,8,0),"")</f>
        <v>0</v>
      </c>
      <c r="G222" s="325">
        <f>IFERROR(VLOOKUP($A222,'様式C-1-1用'!$B$3:$AI$1004,10,0),"")</f>
        <v>0</v>
      </c>
      <c r="H222" s="325">
        <f>IFERROR(VLOOKUP($A222,'様式C-1-1用'!$B$3:$AI$1004,22,0),"")</f>
        <v>0</v>
      </c>
      <c r="I222" s="325">
        <f>IFERROR(VLOOKUP($A222,'様式C-1-1用'!$B$3:$AI$1004,23,0),"")</f>
        <v>0</v>
      </c>
      <c r="J222" s="325" t="str">
        <f>IFERROR(VLOOKUP($A222,'様式C-1-1用'!$B$3:$AI$1004,24,0),"")</f>
        <v/>
      </c>
      <c r="K222" s="325" t="str">
        <f>IFERROR(VLOOKUP($A222,'様式C-1-1用'!$B$3:$AI$1004,25,0),"")</f>
        <v/>
      </c>
      <c r="L222" s="325">
        <f>IFERROR(VLOOKUP($A222,'様式C-1-1用'!$B$3:$AI$1004,16,0),"")</f>
        <v>0</v>
      </c>
      <c r="M222" s="325" t="str">
        <f>IFERROR(VLOOKUP($A222,'様式C-1-1用'!$B$3:$AI$1004,34,0),"")</f>
        <v/>
      </c>
      <c r="N222" s="325" t="str">
        <f>IFERROR(VLOOKUP($A222,'様式C-1-1用'!$B$3:$AI$1004,30,0),"")</f>
        <v/>
      </c>
      <c r="O222" s="325" t="str">
        <f>IF(VLOOKUP($A222,'様式C-1-1用'!$B$3:$AI$1004,29,0)="－","なし",VLOOKUP($A222,'様式C-1-1用'!$B$3:$AI$1004,29,0))</f>
        <v/>
      </c>
      <c r="P222" s="326" t="str">
        <f>IFERROR(VLOOKUP($A222,'様式C-1-1用'!$B$3:$AI$1004,33,0),"")</f>
        <v/>
      </c>
    </row>
    <row r="223" spans="1:16" ht="15.95" customHeight="1" x14ac:dyDescent="0.15">
      <c r="A223" s="318">
        <v>221</v>
      </c>
      <c r="B223" s="325">
        <f>IFERROR(VLOOKUP($A223,'様式C-1-1用'!$B$3:$AI$1004,3,0),"")</f>
        <v>0</v>
      </c>
      <c r="C223" s="325" t="str">
        <f>IFERROR(VLOOKUP($A223,'様式C-1-1用'!$B$3:$AI$1004,4,0),"")</f>
        <v/>
      </c>
      <c r="D223" s="325">
        <f>IFERROR(VLOOKUP($A223,'様式C-1-1用'!$B$3:$AI$1004,6,0),"")</f>
        <v>0</v>
      </c>
      <c r="E223" s="325">
        <f>IFERROR(VLOOKUP($A223,'様式C-1-1用'!$B$3:$AI$1004,7,0),"")</f>
        <v>0</v>
      </c>
      <c r="F223" s="325">
        <f>IFERROR(VLOOKUP($A223,'様式C-1-1用'!$B$3:$AI$1004,8,0),"")</f>
        <v>0</v>
      </c>
      <c r="G223" s="325">
        <f>IFERROR(VLOOKUP($A223,'様式C-1-1用'!$B$3:$AI$1004,10,0),"")</f>
        <v>0</v>
      </c>
      <c r="H223" s="325">
        <f>IFERROR(VLOOKUP($A223,'様式C-1-1用'!$B$3:$AI$1004,22,0),"")</f>
        <v>0</v>
      </c>
      <c r="I223" s="325">
        <f>IFERROR(VLOOKUP($A223,'様式C-1-1用'!$B$3:$AI$1004,23,0),"")</f>
        <v>0</v>
      </c>
      <c r="J223" s="325" t="str">
        <f>IFERROR(VLOOKUP($A223,'様式C-1-1用'!$B$3:$AI$1004,24,0),"")</f>
        <v/>
      </c>
      <c r="K223" s="325" t="str">
        <f>IFERROR(VLOOKUP($A223,'様式C-1-1用'!$B$3:$AI$1004,25,0),"")</f>
        <v/>
      </c>
      <c r="L223" s="325">
        <f>IFERROR(VLOOKUP($A223,'様式C-1-1用'!$B$3:$AI$1004,16,0),"")</f>
        <v>0</v>
      </c>
      <c r="M223" s="325" t="str">
        <f>IFERROR(VLOOKUP($A223,'様式C-1-1用'!$B$3:$AI$1004,34,0),"")</f>
        <v/>
      </c>
      <c r="N223" s="325" t="str">
        <f>IFERROR(VLOOKUP($A223,'様式C-1-1用'!$B$3:$AI$1004,30,0),"")</f>
        <v/>
      </c>
      <c r="O223" s="325" t="str">
        <f>IF(VLOOKUP($A223,'様式C-1-1用'!$B$3:$AI$1004,29,0)="－","なし",VLOOKUP($A223,'様式C-1-1用'!$B$3:$AI$1004,29,0))</f>
        <v/>
      </c>
      <c r="P223" s="326" t="str">
        <f>IFERROR(VLOOKUP($A223,'様式C-1-1用'!$B$3:$AI$1004,33,0),"")</f>
        <v/>
      </c>
    </row>
    <row r="224" spans="1:16" ht="15.95" customHeight="1" x14ac:dyDescent="0.15">
      <c r="A224" s="318">
        <v>222</v>
      </c>
      <c r="B224" s="325">
        <f>IFERROR(VLOOKUP($A224,'様式C-1-1用'!$B$3:$AI$1004,3,0),"")</f>
        <v>0</v>
      </c>
      <c r="C224" s="325" t="str">
        <f>IFERROR(VLOOKUP($A224,'様式C-1-1用'!$B$3:$AI$1004,4,0),"")</f>
        <v/>
      </c>
      <c r="D224" s="325">
        <f>IFERROR(VLOOKUP($A224,'様式C-1-1用'!$B$3:$AI$1004,6,0),"")</f>
        <v>0</v>
      </c>
      <c r="E224" s="325">
        <f>IFERROR(VLOOKUP($A224,'様式C-1-1用'!$B$3:$AI$1004,7,0),"")</f>
        <v>0</v>
      </c>
      <c r="F224" s="325">
        <f>IFERROR(VLOOKUP($A224,'様式C-1-1用'!$B$3:$AI$1004,8,0),"")</f>
        <v>0</v>
      </c>
      <c r="G224" s="325">
        <f>IFERROR(VLOOKUP($A224,'様式C-1-1用'!$B$3:$AI$1004,10,0),"")</f>
        <v>0</v>
      </c>
      <c r="H224" s="325">
        <f>IFERROR(VLOOKUP($A224,'様式C-1-1用'!$B$3:$AI$1004,22,0),"")</f>
        <v>0</v>
      </c>
      <c r="I224" s="325">
        <f>IFERROR(VLOOKUP($A224,'様式C-1-1用'!$B$3:$AI$1004,23,0),"")</f>
        <v>0</v>
      </c>
      <c r="J224" s="325" t="str">
        <f>IFERROR(VLOOKUP($A224,'様式C-1-1用'!$B$3:$AI$1004,24,0),"")</f>
        <v/>
      </c>
      <c r="K224" s="325" t="str">
        <f>IFERROR(VLOOKUP($A224,'様式C-1-1用'!$B$3:$AI$1004,25,0),"")</f>
        <v/>
      </c>
      <c r="L224" s="325">
        <f>IFERROR(VLOOKUP($A224,'様式C-1-1用'!$B$3:$AI$1004,16,0),"")</f>
        <v>0</v>
      </c>
      <c r="M224" s="325" t="str">
        <f>IFERROR(VLOOKUP($A224,'様式C-1-1用'!$B$3:$AI$1004,34,0),"")</f>
        <v/>
      </c>
      <c r="N224" s="325" t="str">
        <f>IFERROR(VLOOKUP($A224,'様式C-1-1用'!$B$3:$AI$1004,30,0),"")</f>
        <v/>
      </c>
      <c r="O224" s="325" t="str">
        <f>IF(VLOOKUP($A224,'様式C-1-1用'!$B$3:$AI$1004,29,0)="－","なし",VLOOKUP($A224,'様式C-1-1用'!$B$3:$AI$1004,29,0))</f>
        <v/>
      </c>
      <c r="P224" s="326" t="str">
        <f>IFERROR(VLOOKUP($A224,'様式C-1-1用'!$B$3:$AI$1004,33,0),"")</f>
        <v/>
      </c>
    </row>
    <row r="225" spans="1:16" ht="15.95" customHeight="1" x14ac:dyDescent="0.15">
      <c r="A225" s="318">
        <v>223</v>
      </c>
      <c r="B225" s="325">
        <f>IFERROR(VLOOKUP($A225,'様式C-1-1用'!$B$3:$AI$1004,3,0),"")</f>
        <v>0</v>
      </c>
      <c r="C225" s="325" t="str">
        <f>IFERROR(VLOOKUP($A225,'様式C-1-1用'!$B$3:$AI$1004,4,0),"")</f>
        <v/>
      </c>
      <c r="D225" s="325">
        <f>IFERROR(VLOOKUP($A225,'様式C-1-1用'!$B$3:$AI$1004,6,0),"")</f>
        <v>0</v>
      </c>
      <c r="E225" s="325">
        <f>IFERROR(VLOOKUP($A225,'様式C-1-1用'!$B$3:$AI$1004,7,0),"")</f>
        <v>0</v>
      </c>
      <c r="F225" s="325">
        <f>IFERROR(VLOOKUP($A225,'様式C-1-1用'!$B$3:$AI$1004,8,0),"")</f>
        <v>0</v>
      </c>
      <c r="G225" s="325">
        <f>IFERROR(VLOOKUP($A225,'様式C-1-1用'!$B$3:$AI$1004,10,0),"")</f>
        <v>0</v>
      </c>
      <c r="H225" s="325">
        <f>IFERROR(VLOOKUP($A225,'様式C-1-1用'!$B$3:$AI$1004,22,0),"")</f>
        <v>0</v>
      </c>
      <c r="I225" s="325">
        <f>IFERROR(VLOOKUP($A225,'様式C-1-1用'!$B$3:$AI$1004,23,0),"")</f>
        <v>0</v>
      </c>
      <c r="J225" s="325" t="str">
        <f>IFERROR(VLOOKUP($A225,'様式C-1-1用'!$B$3:$AI$1004,24,0),"")</f>
        <v/>
      </c>
      <c r="K225" s="325" t="str">
        <f>IFERROR(VLOOKUP($A225,'様式C-1-1用'!$B$3:$AI$1004,25,0),"")</f>
        <v/>
      </c>
      <c r="L225" s="325">
        <f>IFERROR(VLOOKUP($A225,'様式C-1-1用'!$B$3:$AI$1004,16,0),"")</f>
        <v>0</v>
      </c>
      <c r="M225" s="325" t="str">
        <f>IFERROR(VLOOKUP($A225,'様式C-1-1用'!$B$3:$AI$1004,34,0),"")</f>
        <v/>
      </c>
      <c r="N225" s="325" t="str">
        <f>IFERROR(VLOOKUP($A225,'様式C-1-1用'!$B$3:$AI$1004,30,0),"")</f>
        <v/>
      </c>
      <c r="O225" s="325" t="str">
        <f>IF(VLOOKUP($A225,'様式C-1-1用'!$B$3:$AI$1004,29,0)="－","なし",VLOOKUP($A225,'様式C-1-1用'!$B$3:$AI$1004,29,0))</f>
        <v/>
      </c>
      <c r="P225" s="326" t="str">
        <f>IFERROR(VLOOKUP($A225,'様式C-1-1用'!$B$3:$AI$1004,33,0),"")</f>
        <v/>
      </c>
    </row>
    <row r="226" spans="1:16" ht="15.95" customHeight="1" x14ac:dyDescent="0.15">
      <c r="A226" s="318">
        <v>224</v>
      </c>
      <c r="B226" s="325">
        <f>IFERROR(VLOOKUP($A226,'様式C-1-1用'!$B$3:$AI$1004,3,0),"")</f>
        <v>0</v>
      </c>
      <c r="C226" s="325" t="str">
        <f>IFERROR(VLOOKUP($A226,'様式C-1-1用'!$B$3:$AI$1004,4,0),"")</f>
        <v/>
      </c>
      <c r="D226" s="325">
        <f>IFERROR(VLOOKUP($A226,'様式C-1-1用'!$B$3:$AI$1004,6,0),"")</f>
        <v>0</v>
      </c>
      <c r="E226" s="325">
        <f>IFERROR(VLOOKUP($A226,'様式C-1-1用'!$B$3:$AI$1004,7,0),"")</f>
        <v>0</v>
      </c>
      <c r="F226" s="325">
        <f>IFERROR(VLOOKUP($A226,'様式C-1-1用'!$B$3:$AI$1004,8,0),"")</f>
        <v>0</v>
      </c>
      <c r="G226" s="325">
        <f>IFERROR(VLOOKUP($A226,'様式C-1-1用'!$B$3:$AI$1004,10,0),"")</f>
        <v>0</v>
      </c>
      <c r="H226" s="325">
        <f>IFERROR(VLOOKUP($A226,'様式C-1-1用'!$B$3:$AI$1004,22,0),"")</f>
        <v>0</v>
      </c>
      <c r="I226" s="325">
        <f>IFERROR(VLOOKUP($A226,'様式C-1-1用'!$B$3:$AI$1004,23,0),"")</f>
        <v>0</v>
      </c>
      <c r="J226" s="325" t="str">
        <f>IFERROR(VLOOKUP($A226,'様式C-1-1用'!$B$3:$AI$1004,24,0),"")</f>
        <v/>
      </c>
      <c r="K226" s="325" t="str">
        <f>IFERROR(VLOOKUP($A226,'様式C-1-1用'!$B$3:$AI$1004,25,0),"")</f>
        <v/>
      </c>
      <c r="L226" s="325">
        <f>IFERROR(VLOOKUP($A226,'様式C-1-1用'!$B$3:$AI$1004,16,0),"")</f>
        <v>0</v>
      </c>
      <c r="M226" s="325" t="str">
        <f>IFERROR(VLOOKUP($A226,'様式C-1-1用'!$B$3:$AI$1004,34,0),"")</f>
        <v/>
      </c>
      <c r="N226" s="325" t="str">
        <f>IFERROR(VLOOKUP($A226,'様式C-1-1用'!$B$3:$AI$1004,30,0),"")</f>
        <v/>
      </c>
      <c r="O226" s="325" t="str">
        <f>IF(VLOOKUP($A226,'様式C-1-1用'!$B$3:$AI$1004,29,0)="－","なし",VLOOKUP($A226,'様式C-1-1用'!$B$3:$AI$1004,29,0))</f>
        <v/>
      </c>
      <c r="P226" s="326" t="str">
        <f>IFERROR(VLOOKUP($A226,'様式C-1-1用'!$B$3:$AI$1004,33,0),"")</f>
        <v/>
      </c>
    </row>
    <row r="227" spans="1:16" ht="15.95" customHeight="1" x14ac:dyDescent="0.15">
      <c r="A227" s="318">
        <v>225</v>
      </c>
      <c r="B227" s="325">
        <f>IFERROR(VLOOKUP($A227,'様式C-1-1用'!$B$3:$AI$1004,3,0),"")</f>
        <v>0</v>
      </c>
      <c r="C227" s="325" t="str">
        <f>IFERROR(VLOOKUP($A227,'様式C-1-1用'!$B$3:$AI$1004,4,0),"")</f>
        <v/>
      </c>
      <c r="D227" s="325">
        <f>IFERROR(VLOOKUP($A227,'様式C-1-1用'!$B$3:$AI$1004,6,0),"")</f>
        <v>0</v>
      </c>
      <c r="E227" s="325">
        <f>IFERROR(VLOOKUP($A227,'様式C-1-1用'!$B$3:$AI$1004,7,0),"")</f>
        <v>0</v>
      </c>
      <c r="F227" s="325">
        <f>IFERROR(VLOOKUP($A227,'様式C-1-1用'!$B$3:$AI$1004,8,0),"")</f>
        <v>0</v>
      </c>
      <c r="G227" s="325">
        <f>IFERROR(VLOOKUP($A227,'様式C-1-1用'!$B$3:$AI$1004,10,0),"")</f>
        <v>0</v>
      </c>
      <c r="H227" s="325">
        <f>IFERROR(VLOOKUP($A227,'様式C-1-1用'!$B$3:$AI$1004,22,0),"")</f>
        <v>0</v>
      </c>
      <c r="I227" s="325">
        <f>IFERROR(VLOOKUP($A227,'様式C-1-1用'!$B$3:$AI$1004,23,0),"")</f>
        <v>0</v>
      </c>
      <c r="J227" s="325" t="str">
        <f>IFERROR(VLOOKUP($A227,'様式C-1-1用'!$B$3:$AI$1004,24,0),"")</f>
        <v/>
      </c>
      <c r="K227" s="325" t="str">
        <f>IFERROR(VLOOKUP($A227,'様式C-1-1用'!$B$3:$AI$1004,25,0),"")</f>
        <v/>
      </c>
      <c r="L227" s="325">
        <f>IFERROR(VLOOKUP($A227,'様式C-1-1用'!$B$3:$AI$1004,16,0),"")</f>
        <v>0</v>
      </c>
      <c r="M227" s="325" t="str">
        <f>IFERROR(VLOOKUP($A227,'様式C-1-1用'!$B$3:$AI$1004,34,0),"")</f>
        <v/>
      </c>
      <c r="N227" s="325" t="str">
        <f>IFERROR(VLOOKUP($A227,'様式C-1-1用'!$B$3:$AI$1004,30,0),"")</f>
        <v/>
      </c>
      <c r="O227" s="325" t="str">
        <f>IF(VLOOKUP($A227,'様式C-1-1用'!$B$3:$AI$1004,29,0)="－","なし",VLOOKUP($A227,'様式C-1-1用'!$B$3:$AI$1004,29,0))</f>
        <v/>
      </c>
      <c r="P227" s="326" t="str">
        <f>IFERROR(VLOOKUP($A227,'様式C-1-1用'!$B$3:$AI$1004,33,0),"")</f>
        <v/>
      </c>
    </row>
    <row r="228" spans="1:16" ht="15.95" customHeight="1" x14ac:dyDescent="0.15">
      <c r="A228" s="318">
        <v>226</v>
      </c>
      <c r="B228" s="325">
        <f>IFERROR(VLOOKUP($A228,'様式C-1-1用'!$B$3:$AI$1004,3,0),"")</f>
        <v>0</v>
      </c>
      <c r="C228" s="325" t="str">
        <f>IFERROR(VLOOKUP($A228,'様式C-1-1用'!$B$3:$AI$1004,4,0),"")</f>
        <v/>
      </c>
      <c r="D228" s="325">
        <f>IFERROR(VLOOKUP($A228,'様式C-1-1用'!$B$3:$AI$1004,6,0),"")</f>
        <v>0</v>
      </c>
      <c r="E228" s="325">
        <f>IFERROR(VLOOKUP($A228,'様式C-1-1用'!$B$3:$AI$1004,7,0),"")</f>
        <v>0</v>
      </c>
      <c r="F228" s="325">
        <f>IFERROR(VLOOKUP($A228,'様式C-1-1用'!$B$3:$AI$1004,8,0),"")</f>
        <v>0</v>
      </c>
      <c r="G228" s="325">
        <f>IFERROR(VLOOKUP($A228,'様式C-1-1用'!$B$3:$AI$1004,10,0),"")</f>
        <v>0</v>
      </c>
      <c r="H228" s="325">
        <f>IFERROR(VLOOKUP($A228,'様式C-1-1用'!$B$3:$AI$1004,22,0),"")</f>
        <v>0</v>
      </c>
      <c r="I228" s="325">
        <f>IFERROR(VLOOKUP($A228,'様式C-1-1用'!$B$3:$AI$1004,23,0),"")</f>
        <v>0</v>
      </c>
      <c r="J228" s="325" t="str">
        <f>IFERROR(VLOOKUP($A228,'様式C-1-1用'!$B$3:$AI$1004,24,0),"")</f>
        <v/>
      </c>
      <c r="K228" s="325" t="str">
        <f>IFERROR(VLOOKUP($A228,'様式C-1-1用'!$B$3:$AI$1004,25,0),"")</f>
        <v/>
      </c>
      <c r="L228" s="325">
        <f>IFERROR(VLOOKUP($A228,'様式C-1-1用'!$B$3:$AI$1004,16,0),"")</f>
        <v>0</v>
      </c>
      <c r="M228" s="325" t="str">
        <f>IFERROR(VLOOKUP($A228,'様式C-1-1用'!$B$3:$AI$1004,34,0),"")</f>
        <v/>
      </c>
      <c r="N228" s="325" t="str">
        <f>IFERROR(VLOOKUP($A228,'様式C-1-1用'!$B$3:$AI$1004,30,0),"")</f>
        <v/>
      </c>
      <c r="O228" s="325" t="str">
        <f>IF(VLOOKUP($A228,'様式C-1-1用'!$B$3:$AI$1004,29,0)="－","なし",VLOOKUP($A228,'様式C-1-1用'!$B$3:$AI$1004,29,0))</f>
        <v/>
      </c>
      <c r="P228" s="326" t="str">
        <f>IFERROR(VLOOKUP($A228,'様式C-1-1用'!$B$3:$AI$1004,33,0),"")</f>
        <v/>
      </c>
    </row>
    <row r="229" spans="1:16" ht="15.95" customHeight="1" x14ac:dyDescent="0.15">
      <c r="A229" s="318">
        <v>227</v>
      </c>
      <c r="B229" s="325">
        <f>IFERROR(VLOOKUP($A229,'様式C-1-1用'!$B$3:$AI$1004,3,0),"")</f>
        <v>0</v>
      </c>
      <c r="C229" s="325" t="str">
        <f>IFERROR(VLOOKUP($A229,'様式C-1-1用'!$B$3:$AI$1004,4,0),"")</f>
        <v/>
      </c>
      <c r="D229" s="325">
        <f>IFERROR(VLOOKUP($A229,'様式C-1-1用'!$B$3:$AI$1004,6,0),"")</f>
        <v>0</v>
      </c>
      <c r="E229" s="325">
        <f>IFERROR(VLOOKUP($A229,'様式C-1-1用'!$B$3:$AI$1004,7,0),"")</f>
        <v>0</v>
      </c>
      <c r="F229" s="325">
        <f>IFERROR(VLOOKUP($A229,'様式C-1-1用'!$B$3:$AI$1004,8,0),"")</f>
        <v>0</v>
      </c>
      <c r="G229" s="325">
        <f>IFERROR(VLOOKUP($A229,'様式C-1-1用'!$B$3:$AI$1004,10,0),"")</f>
        <v>0</v>
      </c>
      <c r="H229" s="325">
        <f>IFERROR(VLOOKUP($A229,'様式C-1-1用'!$B$3:$AI$1004,22,0),"")</f>
        <v>0</v>
      </c>
      <c r="I229" s="325">
        <f>IFERROR(VLOOKUP($A229,'様式C-1-1用'!$B$3:$AI$1004,23,0),"")</f>
        <v>0</v>
      </c>
      <c r="J229" s="325" t="str">
        <f>IFERROR(VLOOKUP($A229,'様式C-1-1用'!$B$3:$AI$1004,24,0),"")</f>
        <v/>
      </c>
      <c r="K229" s="325" t="str">
        <f>IFERROR(VLOOKUP($A229,'様式C-1-1用'!$B$3:$AI$1004,25,0),"")</f>
        <v/>
      </c>
      <c r="L229" s="325">
        <f>IFERROR(VLOOKUP($A229,'様式C-1-1用'!$B$3:$AI$1004,16,0),"")</f>
        <v>0</v>
      </c>
      <c r="M229" s="325" t="str">
        <f>IFERROR(VLOOKUP($A229,'様式C-1-1用'!$B$3:$AI$1004,34,0),"")</f>
        <v/>
      </c>
      <c r="N229" s="325" t="str">
        <f>IFERROR(VLOOKUP($A229,'様式C-1-1用'!$B$3:$AI$1004,30,0),"")</f>
        <v/>
      </c>
      <c r="O229" s="325" t="str">
        <f>IF(VLOOKUP($A229,'様式C-1-1用'!$B$3:$AI$1004,29,0)="－","なし",VLOOKUP($A229,'様式C-1-1用'!$B$3:$AI$1004,29,0))</f>
        <v/>
      </c>
      <c r="P229" s="326" t="str">
        <f>IFERROR(VLOOKUP($A229,'様式C-1-1用'!$B$3:$AI$1004,33,0),"")</f>
        <v/>
      </c>
    </row>
    <row r="230" spans="1:16" ht="15.95" customHeight="1" x14ac:dyDescent="0.15">
      <c r="A230" s="318">
        <v>228</v>
      </c>
      <c r="B230" s="325">
        <f>IFERROR(VLOOKUP($A230,'様式C-1-1用'!$B$3:$AI$1004,3,0),"")</f>
        <v>0</v>
      </c>
      <c r="C230" s="325" t="str">
        <f>IFERROR(VLOOKUP($A230,'様式C-1-1用'!$B$3:$AI$1004,4,0),"")</f>
        <v/>
      </c>
      <c r="D230" s="325">
        <f>IFERROR(VLOOKUP($A230,'様式C-1-1用'!$B$3:$AI$1004,6,0),"")</f>
        <v>0</v>
      </c>
      <c r="E230" s="325">
        <f>IFERROR(VLOOKUP($A230,'様式C-1-1用'!$B$3:$AI$1004,7,0),"")</f>
        <v>0</v>
      </c>
      <c r="F230" s="325">
        <f>IFERROR(VLOOKUP($A230,'様式C-1-1用'!$B$3:$AI$1004,8,0),"")</f>
        <v>0</v>
      </c>
      <c r="G230" s="325">
        <f>IFERROR(VLOOKUP($A230,'様式C-1-1用'!$B$3:$AI$1004,10,0),"")</f>
        <v>0</v>
      </c>
      <c r="H230" s="325">
        <f>IFERROR(VLOOKUP($A230,'様式C-1-1用'!$B$3:$AI$1004,22,0),"")</f>
        <v>0</v>
      </c>
      <c r="I230" s="325">
        <f>IFERROR(VLOOKUP($A230,'様式C-1-1用'!$B$3:$AI$1004,23,0),"")</f>
        <v>0</v>
      </c>
      <c r="J230" s="325" t="str">
        <f>IFERROR(VLOOKUP($A230,'様式C-1-1用'!$B$3:$AI$1004,24,0),"")</f>
        <v/>
      </c>
      <c r="K230" s="325" t="str">
        <f>IFERROR(VLOOKUP($A230,'様式C-1-1用'!$B$3:$AI$1004,25,0),"")</f>
        <v/>
      </c>
      <c r="L230" s="325">
        <f>IFERROR(VLOOKUP($A230,'様式C-1-1用'!$B$3:$AI$1004,16,0),"")</f>
        <v>0</v>
      </c>
      <c r="M230" s="325" t="str">
        <f>IFERROR(VLOOKUP($A230,'様式C-1-1用'!$B$3:$AI$1004,34,0),"")</f>
        <v/>
      </c>
      <c r="N230" s="325" t="str">
        <f>IFERROR(VLOOKUP($A230,'様式C-1-1用'!$B$3:$AI$1004,30,0),"")</f>
        <v/>
      </c>
      <c r="O230" s="325" t="str">
        <f>IF(VLOOKUP($A230,'様式C-1-1用'!$B$3:$AI$1004,29,0)="－","なし",VLOOKUP($A230,'様式C-1-1用'!$B$3:$AI$1004,29,0))</f>
        <v/>
      </c>
      <c r="P230" s="326" t="str">
        <f>IFERROR(VLOOKUP($A230,'様式C-1-1用'!$B$3:$AI$1004,33,0),"")</f>
        <v/>
      </c>
    </row>
    <row r="231" spans="1:16" ht="15.95" customHeight="1" x14ac:dyDescent="0.15">
      <c r="A231" s="318">
        <v>229</v>
      </c>
      <c r="B231" s="325">
        <f>IFERROR(VLOOKUP($A231,'様式C-1-1用'!$B$3:$AI$1004,3,0),"")</f>
        <v>0</v>
      </c>
      <c r="C231" s="325" t="str">
        <f>IFERROR(VLOOKUP($A231,'様式C-1-1用'!$B$3:$AI$1004,4,0),"")</f>
        <v/>
      </c>
      <c r="D231" s="325">
        <f>IFERROR(VLOOKUP($A231,'様式C-1-1用'!$B$3:$AI$1004,6,0),"")</f>
        <v>0</v>
      </c>
      <c r="E231" s="325">
        <f>IFERROR(VLOOKUP($A231,'様式C-1-1用'!$B$3:$AI$1004,7,0),"")</f>
        <v>0</v>
      </c>
      <c r="F231" s="325">
        <f>IFERROR(VLOOKUP($A231,'様式C-1-1用'!$B$3:$AI$1004,8,0),"")</f>
        <v>0</v>
      </c>
      <c r="G231" s="325">
        <f>IFERROR(VLOOKUP($A231,'様式C-1-1用'!$B$3:$AI$1004,10,0),"")</f>
        <v>0</v>
      </c>
      <c r="H231" s="325">
        <f>IFERROR(VLOOKUP($A231,'様式C-1-1用'!$B$3:$AI$1004,22,0),"")</f>
        <v>0</v>
      </c>
      <c r="I231" s="325">
        <f>IFERROR(VLOOKUP($A231,'様式C-1-1用'!$B$3:$AI$1004,23,0),"")</f>
        <v>0</v>
      </c>
      <c r="J231" s="325" t="str">
        <f>IFERROR(VLOOKUP($A231,'様式C-1-1用'!$B$3:$AI$1004,24,0),"")</f>
        <v/>
      </c>
      <c r="K231" s="325" t="str">
        <f>IFERROR(VLOOKUP($A231,'様式C-1-1用'!$B$3:$AI$1004,25,0),"")</f>
        <v/>
      </c>
      <c r="L231" s="325">
        <f>IFERROR(VLOOKUP($A231,'様式C-1-1用'!$B$3:$AI$1004,16,0),"")</f>
        <v>0</v>
      </c>
      <c r="M231" s="325" t="str">
        <f>IFERROR(VLOOKUP($A231,'様式C-1-1用'!$B$3:$AI$1004,34,0),"")</f>
        <v/>
      </c>
      <c r="N231" s="325" t="str">
        <f>IFERROR(VLOOKUP($A231,'様式C-1-1用'!$B$3:$AI$1004,30,0),"")</f>
        <v/>
      </c>
      <c r="O231" s="325" t="str">
        <f>IF(VLOOKUP($A231,'様式C-1-1用'!$B$3:$AI$1004,29,0)="－","なし",VLOOKUP($A231,'様式C-1-1用'!$B$3:$AI$1004,29,0))</f>
        <v/>
      </c>
      <c r="P231" s="326" t="str">
        <f>IFERROR(VLOOKUP($A231,'様式C-1-1用'!$B$3:$AI$1004,33,0),"")</f>
        <v/>
      </c>
    </row>
    <row r="232" spans="1:16" ht="15.95" customHeight="1" x14ac:dyDescent="0.15">
      <c r="A232" s="318">
        <v>230</v>
      </c>
      <c r="B232" s="325">
        <f>IFERROR(VLOOKUP($A232,'様式C-1-1用'!$B$3:$AI$1004,3,0),"")</f>
        <v>0</v>
      </c>
      <c r="C232" s="325" t="str">
        <f>IFERROR(VLOOKUP($A232,'様式C-1-1用'!$B$3:$AI$1004,4,0),"")</f>
        <v/>
      </c>
      <c r="D232" s="325">
        <f>IFERROR(VLOOKUP($A232,'様式C-1-1用'!$B$3:$AI$1004,6,0),"")</f>
        <v>0</v>
      </c>
      <c r="E232" s="325">
        <f>IFERROR(VLOOKUP($A232,'様式C-1-1用'!$B$3:$AI$1004,7,0),"")</f>
        <v>0</v>
      </c>
      <c r="F232" s="325">
        <f>IFERROR(VLOOKUP($A232,'様式C-1-1用'!$B$3:$AI$1004,8,0),"")</f>
        <v>0</v>
      </c>
      <c r="G232" s="325">
        <f>IFERROR(VLOOKUP($A232,'様式C-1-1用'!$B$3:$AI$1004,10,0),"")</f>
        <v>0</v>
      </c>
      <c r="H232" s="325">
        <f>IFERROR(VLOOKUP($A232,'様式C-1-1用'!$B$3:$AI$1004,22,0),"")</f>
        <v>0</v>
      </c>
      <c r="I232" s="325">
        <f>IFERROR(VLOOKUP($A232,'様式C-1-1用'!$B$3:$AI$1004,23,0),"")</f>
        <v>0</v>
      </c>
      <c r="J232" s="325" t="str">
        <f>IFERROR(VLOOKUP($A232,'様式C-1-1用'!$B$3:$AI$1004,24,0),"")</f>
        <v/>
      </c>
      <c r="K232" s="325" t="str">
        <f>IFERROR(VLOOKUP($A232,'様式C-1-1用'!$B$3:$AI$1004,25,0),"")</f>
        <v/>
      </c>
      <c r="L232" s="325">
        <f>IFERROR(VLOOKUP($A232,'様式C-1-1用'!$B$3:$AI$1004,16,0),"")</f>
        <v>0</v>
      </c>
      <c r="M232" s="325" t="str">
        <f>IFERROR(VLOOKUP($A232,'様式C-1-1用'!$B$3:$AI$1004,34,0),"")</f>
        <v/>
      </c>
      <c r="N232" s="325" t="str">
        <f>IFERROR(VLOOKUP($A232,'様式C-1-1用'!$B$3:$AI$1004,30,0),"")</f>
        <v/>
      </c>
      <c r="O232" s="325" t="str">
        <f>IF(VLOOKUP($A232,'様式C-1-1用'!$B$3:$AI$1004,29,0)="－","なし",VLOOKUP($A232,'様式C-1-1用'!$B$3:$AI$1004,29,0))</f>
        <v/>
      </c>
      <c r="P232" s="326" t="str">
        <f>IFERROR(VLOOKUP($A232,'様式C-1-1用'!$B$3:$AI$1004,33,0),"")</f>
        <v/>
      </c>
    </row>
    <row r="233" spans="1:16" ht="15.95" customHeight="1" x14ac:dyDescent="0.15">
      <c r="A233" s="318">
        <v>231</v>
      </c>
      <c r="B233" s="325">
        <f>IFERROR(VLOOKUP($A233,'様式C-1-1用'!$B$3:$AI$1004,3,0),"")</f>
        <v>0</v>
      </c>
      <c r="C233" s="325" t="str">
        <f>IFERROR(VLOOKUP($A233,'様式C-1-1用'!$B$3:$AI$1004,4,0),"")</f>
        <v/>
      </c>
      <c r="D233" s="325">
        <f>IFERROR(VLOOKUP($A233,'様式C-1-1用'!$B$3:$AI$1004,6,0),"")</f>
        <v>0</v>
      </c>
      <c r="E233" s="325">
        <f>IFERROR(VLOOKUP($A233,'様式C-1-1用'!$B$3:$AI$1004,7,0),"")</f>
        <v>0</v>
      </c>
      <c r="F233" s="325">
        <f>IFERROR(VLOOKUP($A233,'様式C-1-1用'!$B$3:$AI$1004,8,0),"")</f>
        <v>0</v>
      </c>
      <c r="G233" s="325">
        <f>IFERROR(VLOOKUP($A233,'様式C-1-1用'!$B$3:$AI$1004,10,0),"")</f>
        <v>0</v>
      </c>
      <c r="H233" s="325">
        <f>IFERROR(VLOOKUP($A233,'様式C-1-1用'!$B$3:$AI$1004,22,0),"")</f>
        <v>0</v>
      </c>
      <c r="I233" s="325">
        <f>IFERROR(VLOOKUP($A233,'様式C-1-1用'!$B$3:$AI$1004,23,0),"")</f>
        <v>0</v>
      </c>
      <c r="J233" s="325" t="str">
        <f>IFERROR(VLOOKUP($A233,'様式C-1-1用'!$B$3:$AI$1004,24,0),"")</f>
        <v/>
      </c>
      <c r="K233" s="325" t="str">
        <f>IFERROR(VLOOKUP($A233,'様式C-1-1用'!$B$3:$AI$1004,25,0),"")</f>
        <v/>
      </c>
      <c r="L233" s="325">
        <f>IFERROR(VLOOKUP($A233,'様式C-1-1用'!$B$3:$AI$1004,16,0),"")</f>
        <v>0</v>
      </c>
      <c r="M233" s="325" t="str">
        <f>IFERROR(VLOOKUP($A233,'様式C-1-1用'!$B$3:$AI$1004,34,0),"")</f>
        <v/>
      </c>
      <c r="N233" s="325" t="str">
        <f>IFERROR(VLOOKUP($A233,'様式C-1-1用'!$B$3:$AI$1004,30,0),"")</f>
        <v/>
      </c>
      <c r="O233" s="325" t="str">
        <f>IF(VLOOKUP($A233,'様式C-1-1用'!$B$3:$AI$1004,29,0)="－","なし",VLOOKUP($A233,'様式C-1-1用'!$B$3:$AI$1004,29,0))</f>
        <v/>
      </c>
      <c r="P233" s="326" t="str">
        <f>IFERROR(VLOOKUP($A233,'様式C-1-1用'!$B$3:$AI$1004,33,0),"")</f>
        <v/>
      </c>
    </row>
    <row r="234" spans="1:16" ht="15.95" customHeight="1" x14ac:dyDescent="0.15">
      <c r="A234" s="318">
        <v>232</v>
      </c>
      <c r="B234" s="325">
        <f>IFERROR(VLOOKUP($A234,'様式C-1-1用'!$B$3:$AI$1004,3,0),"")</f>
        <v>0</v>
      </c>
      <c r="C234" s="325" t="str">
        <f>IFERROR(VLOOKUP($A234,'様式C-1-1用'!$B$3:$AI$1004,4,0),"")</f>
        <v/>
      </c>
      <c r="D234" s="325">
        <f>IFERROR(VLOOKUP($A234,'様式C-1-1用'!$B$3:$AI$1004,6,0),"")</f>
        <v>0</v>
      </c>
      <c r="E234" s="325">
        <f>IFERROR(VLOOKUP($A234,'様式C-1-1用'!$B$3:$AI$1004,7,0),"")</f>
        <v>0</v>
      </c>
      <c r="F234" s="325">
        <f>IFERROR(VLOOKUP($A234,'様式C-1-1用'!$B$3:$AI$1004,8,0),"")</f>
        <v>0</v>
      </c>
      <c r="G234" s="325">
        <f>IFERROR(VLOOKUP($A234,'様式C-1-1用'!$B$3:$AI$1004,10,0),"")</f>
        <v>0</v>
      </c>
      <c r="H234" s="325">
        <f>IFERROR(VLOOKUP($A234,'様式C-1-1用'!$B$3:$AI$1004,22,0),"")</f>
        <v>0</v>
      </c>
      <c r="I234" s="325">
        <f>IFERROR(VLOOKUP($A234,'様式C-1-1用'!$B$3:$AI$1004,23,0),"")</f>
        <v>0</v>
      </c>
      <c r="J234" s="325" t="str">
        <f>IFERROR(VLOOKUP($A234,'様式C-1-1用'!$B$3:$AI$1004,24,0),"")</f>
        <v/>
      </c>
      <c r="K234" s="325" t="str">
        <f>IFERROR(VLOOKUP($A234,'様式C-1-1用'!$B$3:$AI$1004,25,0),"")</f>
        <v/>
      </c>
      <c r="L234" s="325">
        <f>IFERROR(VLOOKUP($A234,'様式C-1-1用'!$B$3:$AI$1004,16,0),"")</f>
        <v>0</v>
      </c>
      <c r="M234" s="325" t="str">
        <f>IFERROR(VLOOKUP($A234,'様式C-1-1用'!$B$3:$AI$1004,34,0),"")</f>
        <v/>
      </c>
      <c r="N234" s="325" t="str">
        <f>IFERROR(VLOOKUP($A234,'様式C-1-1用'!$B$3:$AI$1004,30,0),"")</f>
        <v/>
      </c>
      <c r="O234" s="325" t="str">
        <f>IF(VLOOKUP($A234,'様式C-1-1用'!$B$3:$AI$1004,29,0)="－","なし",VLOOKUP($A234,'様式C-1-1用'!$B$3:$AI$1004,29,0))</f>
        <v/>
      </c>
      <c r="P234" s="326" t="str">
        <f>IFERROR(VLOOKUP($A234,'様式C-1-1用'!$B$3:$AI$1004,33,0),"")</f>
        <v/>
      </c>
    </row>
    <row r="235" spans="1:16" ht="15.95" customHeight="1" x14ac:dyDescent="0.15">
      <c r="A235" s="318">
        <v>233</v>
      </c>
      <c r="B235" s="325">
        <f>IFERROR(VLOOKUP($A235,'様式C-1-1用'!$B$3:$AI$1004,3,0),"")</f>
        <v>0</v>
      </c>
      <c r="C235" s="325" t="str">
        <f>IFERROR(VLOOKUP($A235,'様式C-1-1用'!$B$3:$AI$1004,4,0),"")</f>
        <v/>
      </c>
      <c r="D235" s="325">
        <f>IFERROR(VLOOKUP($A235,'様式C-1-1用'!$B$3:$AI$1004,6,0),"")</f>
        <v>0</v>
      </c>
      <c r="E235" s="325">
        <f>IFERROR(VLOOKUP($A235,'様式C-1-1用'!$B$3:$AI$1004,7,0),"")</f>
        <v>0</v>
      </c>
      <c r="F235" s="325">
        <f>IFERROR(VLOOKUP($A235,'様式C-1-1用'!$B$3:$AI$1004,8,0),"")</f>
        <v>0</v>
      </c>
      <c r="G235" s="325">
        <f>IFERROR(VLOOKUP($A235,'様式C-1-1用'!$B$3:$AI$1004,10,0),"")</f>
        <v>0</v>
      </c>
      <c r="H235" s="325">
        <f>IFERROR(VLOOKUP($A235,'様式C-1-1用'!$B$3:$AI$1004,22,0),"")</f>
        <v>0</v>
      </c>
      <c r="I235" s="325">
        <f>IFERROR(VLOOKUP($A235,'様式C-1-1用'!$B$3:$AI$1004,23,0),"")</f>
        <v>0</v>
      </c>
      <c r="J235" s="325" t="str">
        <f>IFERROR(VLOOKUP($A235,'様式C-1-1用'!$B$3:$AI$1004,24,0),"")</f>
        <v/>
      </c>
      <c r="K235" s="325" t="str">
        <f>IFERROR(VLOOKUP($A235,'様式C-1-1用'!$B$3:$AI$1004,25,0),"")</f>
        <v/>
      </c>
      <c r="L235" s="325">
        <f>IFERROR(VLOOKUP($A235,'様式C-1-1用'!$B$3:$AI$1004,16,0),"")</f>
        <v>0</v>
      </c>
      <c r="M235" s="325" t="str">
        <f>IFERROR(VLOOKUP($A235,'様式C-1-1用'!$B$3:$AI$1004,34,0),"")</f>
        <v/>
      </c>
      <c r="N235" s="325" t="str">
        <f>IFERROR(VLOOKUP($A235,'様式C-1-1用'!$B$3:$AI$1004,30,0),"")</f>
        <v/>
      </c>
      <c r="O235" s="325" t="str">
        <f>IF(VLOOKUP($A235,'様式C-1-1用'!$B$3:$AI$1004,29,0)="－","なし",VLOOKUP($A235,'様式C-1-1用'!$B$3:$AI$1004,29,0))</f>
        <v/>
      </c>
      <c r="P235" s="326" t="str">
        <f>IFERROR(VLOOKUP($A235,'様式C-1-1用'!$B$3:$AI$1004,33,0),"")</f>
        <v/>
      </c>
    </row>
    <row r="236" spans="1:16" ht="15.95" customHeight="1" x14ac:dyDescent="0.15">
      <c r="A236" s="318">
        <v>234</v>
      </c>
      <c r="B236" s="325">
        <f>IFERROR(VLOOKUP($A236,'様式C-1-1用'!$B$3:$AI$1004,3,0),"")</f>
        <v>0</v>
      </c>
      <c r="C236" s="325" t="str">
        <f>IFERROR(VLOOKUP($A236,'様式C-1-1用'!$B$3:$AI$1004,4,0),"")</f>
        <v/>
      </c>
      <c r="D236" s="325">
        <f>IFERROR(VLOOKUP($A236,'様式C-1-1用'!$B$3:$AI$1004,6,0),"")</f>
        <v>0</v>
      </c>
      <c r="E236" s="325">
        <f>IFERROR(VLOOKUP($A236,'様式C-1-1用'!$B$3:$AI$1004,7,0),"")</f>
        <v>0</v>
      </c>
      <c r="F236" s="325">
        <f>IFERROR(VLOOKUP($A236,'様式C-1-1用'!$B$3:$AI$1004,8,0),"")</f>
        <v>0</v>
      </c>
      <c r="G236" s="325">
        <f>IFERROR(VLOOKUP($A236,'様式C-1-1用'!$B$3:$AI$1004,10,0),"")</f>
        <v>0</v>
      </c>
      <c r="H236" s="325">
        <f>IFERROR(VLOOKUP($A236,'様式C-1-1用'!$B$3:$AI$1004,22,0),"")</f>
        <v>0</v>
      </c>
      <c r="I236" s="325">
        <f>IFERROR(VLOOKUP($A236,'様式C-1-1用'!$B$3:$AI$1004,23,0),"")</f>
        <v>0</v>
      </c>
      <c r="J236" s="325" t="str">
        <f>IFERROR(VLOOKUP($A236,'様式C-1-1用'!$B$3:$AI$1004,24,0),"")</f>
        <v/>
      </c>
      <c r="K236" s="325" t="str">
        <f>IFERROR(VLOOKUP($A236,'様式C-1-1用'!$B$3:$AI$1004,25,0),"")</f>
        <v/>
      </c>
      <c r="L236" s="325">
        <f>IFERROR(VLOOKUP($A236,'様式C-1-1用'!$B$3:$AI$1004,16,0),"")</f>
        <v>0</v>
      </c>
      <c r="M236" s="325" t="str">
        <f>IFERROR(VLOOKUP($A236,'様式C-1-1用'!$B$3:$AI$1004,34,0),"")</f>
        <v/>
      </c>
      <c r="N236" s="325" t="str">
        <f>IFERROR(VLOOKUP($A236,'様式C-1-1用'!$B$3:$AI$1004,30,0),"")</f>
        <v/>
      </c>
      <c r="O236" s="325" t="str">
        <f>IF(VLOOKUP($A236,'様式C-1-1用'!$B$3:$AI$1004,29,0)="－","なし",VLOOKUP($A236,'様式C-1-1用'!$B$3:$AI$1004,29,0))</f>
        <v/>
      </c>
      <c r="P236" s="326" t="str">
        <f>IFERROR(VLOOKUP($A236,'様式C-1-1用'!$B$3:$AI$1004,33,0),"")</f>
        <v/>
      </c>
    </row>
    <row r="237" spans="1:16" ht="15.95" customHeight="1" x14ac:dyDescent="0.15">
      <c r="A237" s="318">
        <v>235</v>
      </c>
      <c r="B237" s="325">
        <f>IFERROR(VLOOKUP($A237,'様式C-1-1用'!$B$3:$AI$1004,3,0),"")</f>
        <v>0</v>
      </c>
      <c r="C237" s="325" t="str">
        <f>IFERROR(VLOOKUP($A237,'様式C-1-1用'!$B$3:$AI$1004,4,0),"")</f>
        <v/>
      </c>
      <c r="D237" s="325">
        <f>IFERROR(VLOOKUP($A237,'様式C-1-1用'!$B$3:$AI$1004,6,0),"")</f>
        <v>0</v>
      </c>
      <c r="E237" s="325">
        <f>IFERROR(VLOOKUP($A237,'様式C-1-1用'!$B$3:$AI$1004,7,0),"")</f>
        <v>0</v>
      </c>
      <c r="F237" s="325">
        <f>IFERROR(VLOOKUP($A237,'様式C-1-1用'!$B$3:$AI$1004,8,0),"")</f>
        <v>0</v>
      </c>
      <c r="G237" s="325">
        <f>IFERROR(VLOOKUP($A237,'様式C-1-1用'!$B$3:$AI$1004,10,0),"")</f>
        <v>0</v>
      </c>
      <c r="H237" s="325">
        <f>IFERROR(VLOOKUP($A237,'様式C-1-1用'!$B$3:$AI$1004,22,0),"")</f>
        <v>0</v>
      </c>
      <c r="I237" s="325">
        <f>IFERROR(VLOOKUP($A237,'様式C-1-1用'!$B$3:$AI$1004,23,0),"")</f>
        <v>0</v>
      </c>
      <c r="J237" s="325" t="str">
        <f>IFERROR(VLOOKUP($A237,'様式C-1-1用'!$B$3:$AI$1004,24,0),"")</f>
        <v/>
      </c>
      <c r="K237" s="325" t="str">
        <f>IFERROR(VLOOKUP($A237,'様式C-1-1用'!$B$3:$AI$1004,25,0),"")</f>
        <v/>
      </c>
      <c r="L237" s="325">
        <f>IFERROR(VLOOKUP($A237,'様式C-1-1用'!$B$3:$AI$1004,16,0),"")</f>
        <v>0</v>
      </c>
      <c r="M237" s="325" t="str">
        <f>IFERROR(VLOOKUP($A237,'様式C-1-1用'!$B$3:$AI$1004,34,0),"")</f>
        <v/>
      </c>
      <c r="N237" s="325" t="str">
        <f>IFERROR(VLOOKUP($A237,'様式C-1-1用'!$B$3:$AI$1004,30,0),"")</f>
        <v/>
      </c>
      <c r="O237" s="325" t="str">
        <f>IF(VLOOKUP($A237,'様式C-1-1用'!$B$3:$AI$1004,29,0)="－","なし",VLOOKUP($A237,'様式C-1-1用'!$B$3:$AI$1004,29,0))</f>
        <v/>
      </c>
      <c r="P237" s="326" t="str">
        <f>IFERROR(VLOOKUP($A237,'様式C-1-1用'!$B$3:$AI$1004,33,0),"")</f>
        <v/>
      </c>
    </row>
    <row r="238" spans="1:16" ht="15.95" customHeight="1" x14ac:dyDescent="0.15">
      <c r="A238" s="318">
        <v>236</v>
      </c>
      <c r="B238" s="325">
        <f>IFERROR(VLOOKUP($A238,'様式C-1-1用'!$B$3:$AI$1004,3,0),"")</f>
        <v>0</v>
      </c>
      <c r="C238" s="325" t="str">
        <f>IFERROR(VLOOKUP($A238,'様式C-1-1用'!$B$3:$AI$1004,4,0),"")</f>
        <v/>
      </c>
      <c r="D238" s="325">
        <f>IFERROR(VLOOKUP($A238,'様式C-1-1用'!$B$3:$AI$1004,6,0),"")</f>
        <v>0</v>
      </c>
      <c r="E238" s="325">
        <f>IFERROR(VLOOKUP($A238,'様式C-1-1用'!$B$3:$AI$1004,7,0),"")</f>
        <v>0</v>
      </c>
      <c r="F238" s="325">
        <f>IFERROR(VLOOKUP($A238,'様式C-1-1用'!$B$3:$AI$1004,8,0),"")</f>
        <v>0</v>
      </c>
      <c r="G238" s="325">
        <f>IFERROR(VLOOKUP($A238,'様式C-1-1用'!$B$3:$AI$1004,10,0),"")</f>
        <v>0</v>
      </c>
      <c r="H238" s="325">
        <f>IFERROR(VLOOKUP($A238,'様式C-1-1用'!$B$3:$AI$1004,22,0),"")</f>
        <v>0</v>
      </c>
      <c r="I238" s="325">
        <f>IFERROR(VLOOKUP($A238,'様式C-1-1用'!$B$3:$AI$1004,23,0),"")</f>
        <v>0</v>
      </c>
      <c r="J238" s="325" t="str">
        <f>IFERROR(VLOOKUP($A238,'様式C-1-1用'!$B$3:$AI$1004,24,0),"")</f>
        <v/>
      </c>
      <c r="K238" s="325" t="str">
        <f>IFERROR(VLOOKUP($A238,'様式C-1-1用'!$B$3:$AI$1004,25,0),"")</f>
        <v/>
      </c>
      <c r="L238" s="325">
        <f>IFERROR(VLOOKUP($A238,'様式C-1-1用'!$B$3:$AI$1004,16,0),"")</f>
        <v>0</v>
      </c>
      <c r="M238" s="325" t="str">
        <f>IFERROR(VLOOKUP($A238,'様式C-1-1用'!$B$3:$AI$1004,34,0),"")</f>
        <v/>
      </c>
      <c r="N238" s="325" t="str">
        <f>IFERROR(VLOOKUP($A238,'様式C-1-1用'!$B$3:$AI$1004,30,0),"")</f>
        <v/>
      </c>
      <c r="O238" s="325" t="str">
        <f>IF(VLOOKUP($A238,'様式C-1-1用'!$B$3:$AI$1004,29,0)="－","なし",VLOOKUP($A238,'様式C-1-1用'!$B$3:$AI$1004,29,0))</f>
        <v/>
      </c>
      <c r="P238" s="326" t="str">
        <f>IFERROR(VLOOKUP($A238,'様式C-1-1用'!$B$3:$AI$1004,33,0),"")</f>
        <v/>
      </c>
    </row>
    <row r="239" spans="1:16" ht="15.95" customHeight="1" x14ac:dyDescent="0.15">
      <c r="A239" s="318">
        <v>237</v>
      </c>
      <c r="B239" s="325">
        <f>IFERROR(VLOOKUP($A239,'様式C-1-1用'!$B$3:$AI$1004,3,0),"")</f>
        <v>0</v>
      </c>
      <c r="C239" s="325" t="str">
        <f>IFERROR(VLOOKUP($A239,'様式C-1-1用'!$B$3:$AI$1004,4,0),"")</f>
        <v/>
      </c>
      <c r="D239" s="325">
        <f>IFERROR(VLOOKUP($A239,'様式C-1-1用'!$B$3:$AI$1004,6,0),"")</f>
        <v>0</v>
      </c>
      <c r="E239" s="325">
        <f>IFERROR(VLOOKUP($A239,'様式C-1-1用'!$B$3:$AI$1004,7,0),"")</f>
        <v>0</v>
      </c>
      <c r="F239" s="325">
        <f>IFERROR(VLOOKUP($A239,'様式C-1-1用'!$B$3:$AI$1004,8,0),"")</f>
        <v>0</v>
      </c>
      <c r="G239" s="325">
        <f>IFERROR(VLOOKUP($A239,'様式C-1-1用'!$B$3:$AI$1004,10,0),"")</f>
        <v>0</v>
      </c>
      <c r="H239" s="325">
        <f>IFERROR(VLOOKUP($A239,'様式C-1-1用'!$B$3:$AI$1004,22,0),"")</f>
        <v>0</v>
      </c>
      <c r="I239" s="325">
        <f>IFERROR(VLOOKUP($A239,'様式C-1-1用'!$B$3:$AI$1004,23,0),"")</f>
        <v>0</v>
      </c>
      <c r="J239" s="325" t="str">
        <f>IFERROR(VLOOKUP($A239,'様式C-1-1用'!$B$3:$AI$1004,24,0),"")</f>
        <v/>
      </c>
      <c r="K239" s="325" t="str">
        <f>IFERROR(VLOOKUP($A239,'様式C-1-1用'!$B$3:$AI$1004,25,0),"")</f>
        <v/>
      </c>
      <c r="L239" s="325">
        <f>IFERROR(VLOOKUP($A239,'様式C-1-1用'!$B$3:$AI$1004,16,0),"")</f>
        <v>0</v>
      </c>
      <c r="M239" s="325" t="str">
        <f>IFERROR(VLOOKUP($A239,'様式C-1-1用'!$B$3:$AI$1004,34,0),"")</f>
        <v/>
      </c>
      <c r="N239" s="325" t="str">
        <f>IFERROR(VLOOKUP($A239,'様式C-1-1用'!$B$3:$AI$1004,30,0),"")</f>
        <v/>
      </c>
      <c r="O239" s="325" t="str">
        <f>IF(VLOOKUP($A239,'様式C-1-1用'!$B$3:$AI$1004,29,0)="－","なし",VLOOKUP($A239,'様式C-1-1用'!$B$3:$AI$1004,29,0))</f>
        <v/>
      </c>
      <c r="P239" s="326" t="str">
        <f>IFERROR(VLOOKUP($A239,'様式C-1-1用'!$B$3:$AI$1004,33,0),"")</f>
        <v/>
      </c>
    </row>
    <row r="240" spans="1:16" ht="15.95" customHeight="1" x14ac:dyDescent="0.15">
      <c r="A240" s="318">
        <v>238</v>
      </c>
      <c r="B240" s="325">
        <f>IFERROR(VLOOKUP($A240,'様式C-1-1用'!$B$3:$AI$1004,3,0),"")</f>
        <v>0</v>
      </c>
      <c r="C240" s="325" t="str">
        <f>IFERROR(VLOOKUP($A240,'様式C-1-1用'!$B$3:$AI$1004,4,0),"")</f>
        <v/>
      </c>
      <c r="D240" s="325">
        <f>IFERROR(VLOOKUP($A240,'様式C-1-1用'!$B$3:$AI$1004,6,0),"")</f>
        <v>0</v>
      </c>
      <c r="E240" s="325">
        <f>IFERROR(VLOOKUP($A240,'様式C-1-1用'!$B$3:$AI$1004,7,0),"")</f>
        <v>0</v>
      </c>
      <c r="F240" s="325">
        <f>IFERROR(VLOOKUP($A240,'様式C-1-1用'!$B$3:$AI$1004,8,0),"")</f>
        <v>0</v>
      </c>
      <c r="G240" s="325">
        <f>IFERROR(VLOOKUP($A240,'様式C-1-1用'!$B$3:$AI$1004,10,0),"")</f>
        <v>0</v>
      </c>
      <c r="H240" s="325">
        <f>IFERROR(VLOOKUP($A240,'様式C-1-1用'!$B$3:$AI$1004,22,0),"")</f>
        <v>0</v>
      </c>
      <c r="I240" s="325">
        <f>IFERROR(VLOOKUP($A240,'様式C-1-1用'!$B$3:$AI$1004,23,0),"")</f>
        <v>0</v>
      </c>
      <c r="J240" s="325" t="str">
        <f>IFERROR(VLOOKUP($A240,'様式C-1-1用'!$B$3:$AI$1004,24,0),"")</f>
        <v/>
      </c>
      <c r="K240" s="325" t="str">
        <f>IFERROR(VLOOKUP($A240,'様式C-1-1用'!$B$3:$AI$1004,25,0),"")</f>
        <v/>
      </c>
      <c r="L240" s="325">
        <f>IFERROR(VLOOKUP($A240,'様式C-1-1用'!$B$3:$AI$1004,16,0),"")</f>
        <v>0</v>
      </c>
      <c r="M240" s="325" t="str">
        <f>IFERROR(VLOOKUP($A240,'様式C-1-1用'!$B$3:$AI$1004,34,0),"")</f>
        <v/>
      </c>
      <c r="N240" s="325" t="str">
        <f>IFERROR(VLOOKUP($A240,'様式C-1-1用'!$B$3:$AI$1004,30,0),"")</f>
        <v/>
      </c>
      <c r="O240" s="325" t="str">
        <f>IF(VLOOKUP($A240,'様式C-1-1用'!$B$3:$AI$1004,29,0)="－","なし",VLOOKUP($A240,'様式C-1-1用'!$B$3:$AI$1004,29,0))</f>
        <v/>
      </c>
      <c r="P240" s="326" t="str">
        <f>IFERROR(VLOOKUP($A240,'様式C-1-1用'!$B$3:$AI$1004,33,0),"")</f>
        <v/>
      </c>
    </row>
    <row r="241" spans="1:16" ht="15.95" customHeight="1" x14ac:dyDescent="0.15">
      <c r="A241" s="318">
        <v>239</v>
      </c>
      <c r="B241" s="325">
        <f>IFERROR(VLOOKUP($A241,'様式C-1-1用'!$B$3:$AI$1004,3,0),"")</f>
        <v>0</v>
      </c>
      <c r="C241" s="325" t="str">
        <f>IFERROR(VLOOKUP($A241,'様式C-1-1用'!$B$3:$AI$1004,4,0),"")</f>
        <v/>
      </c>
      <c r="D241" s="325">
        <f>IFERROR(VLOOKUP($A241,'様式C-1-1用'!$B$3:$AI$1004,6,0),"")</f>
        <v>0</v>
      </c>
      <c r="E241" s="325">
        <f>IFERROR(VLOOKUP($A241,'様式C-1-1用'!$B$3:$AI$1004,7,0),"")</f>
        <v>0</v>
      </c>
      <c r="F241" s="325">
        <f>IFERROR(VLOOKUP($A241,'様式C-1-1用'!$B$3:$AI$1004,8,0),"")</f>
        <v>0</v>
      </c>
      <c r="G241" s="325">
        <f>IFERROR(VLOOKUP($A241,'様式C-1-1用'!$B$3:$AI$1004,10,0),"")</f>
        <v>0</v>
      </c>
      <c r="H241" s="325">
        <f>IFERROR(VLOOKUP($A241,'様式C-1-1用'!$B$3:$AI$1004,22,0),"")</f>
        <v>0</v>
      </c>
      <c r="I241" s="325">
        <f>IFERROR(VLOOKUP($A241,'様式C-1-1用'!$B$3:$AI$1004,23,0),"")</f>
        <v>0</v>
      </c>
      <c r="J241" s="325" t="str">
        <f>IFERROR(VLOOKUP($A241,'様式C-1-1用'!$B$3:$AI$1004,24,0),"")</f>
        <v/>
      </c>
      <c r="K241" s="325" t="str">
        <f>IFERROR(VLOOKUP($A241,'様式C-1-1用'!$B$3:$AI$1004,25,0),"")</f>
        <v/>
      </c>
      <c r="L241" s="325">
        <f>IFERROR(VLOOKUP($A241,'様式C-1-1用'!$B$3:$AI$1004,16,0),"")</f>
        <v>0</v>
      </c>
      <c r="M241" s="325" t="str">
        <f>IFERROR(VLOOKUP($A241,'様式C-1-1用'!$B$3:$AI$1004,34,0),"")</f>
        <v/>
      </c>
      <c r="N241" s="325" t="str">
        <f>IFERROR(VLOOKUP($A241,'様式C-1-1用'!$B$3:$AI$1004,30,0),"")</f>
        <v/>
      </c>
      <c r="O241" s="325" t="str">
        <f>IF(VLOOKUP($A241,'様式C-1-1用'!$B$3:$AI$1004,29,0)="－","なし",VLOOKUP($A241,'様式C-1-1用'!$B$3:$AI$1004,29,0))</f>
        <v/>
      </c>
      <c r="P241" s="326" t="str">
        <f>IFERROR(VLOOKUP($A241,'様式C-1-1用'!$B$3:$AI$1004,33,0),"")</f>
        <v/>
      </c>
    </row>
    <row r="242" spans="1:16" ht="15.95" customHeight="1" x14ac:dyDescent="0.15">
      <c r="A242" s="318">
        <v>240</v>
      </c>
      <c r="B242" s="325">
        <f>IFERROR(VLOOKUP($A242,'様式C-1-1用'!$B$3:$AI$1004,3,0),"")</f>
        <v>0</v>
      </c>
      <c r="C242" s="325" t="str">
        <f>IFERROR(VLOOKUP($A242,'様式C-1-1用'!$B$3:$AI$1004,4,0),"")</f>
        <v/>
      </c>
      <c r="D242" s="325">
        <f>IFERROR(VLOOKUP($A242,'様式C-1-1用'!$B$3:$AI$1004,6,0),"")</f>
        <v>0</v>
      </c>
      <c r="E242" s="325">
        <f>IFERROR(VLOOKUP($A242,'様式C-1-1用'!$B$3:$AI$1004,7,0),"")</f>
        <v>0</v>
      </c>
      <c r="F242" s="325">
        <f>IFERROR(VLOOKUP($A242,'様式C-1-1用'!$B$3:$AI$1004,8,0),"")</f>
        <v>0</v>
      </c>
      <c r="G242" s="325">
        <f>IFERROR(VLOOKUP($A242,'様式C-1-1用'!$B$3:$AI$1004,10,0),"")</f>
        <v>0</v>
      </c>
      <c r="H242" s="325">
        <f>IFERROR(VLOOKUP($A242,'様式C-1-1用'!$B$3:$AI$1004,22,0),"")</f>
        <v>0</v>
      </c>
      <c r="I242" s="325">
        <f>IFERROR(VLOOKUP($A242,'様式C-1-1用'!$B$3:$AI$1004,23,0),"")</f>
        <v>0</v>
      </c>
      <c r="J242" s="325" t="str">
        <f>IFERROR(VLOOKUP($A242,'様式C-1-1用'!$B$3:$AI$1004,24,0),"")</f>
        <v/>
      </c>
      <c r="K242" s="325" t="str">
        <f>IFERROR(VLOOKUP($A242,'様式C-1-1用'!$B$3:$AI$1004,25,0),"")</f>
        <v/>
      </c>
      <c r="L242" s="325">
        <f>IFERROR(VLOOKUP($A242,'様式C-1-1用'!$B$3:$AI$1004,16,0),"")</f>
        <v>0</v>
      </c>
      <c r="M242" s="325" t="str">
        <f>IFERROR(VLOOKUP($A242,'様式C-1-1用'!$B$3:$AI$1004,34,0),"")</f>
        <v/>
      </c>
      <c r="N242" s="325" t="str">
        <f>IFERROR(VLOOKUP($A242,'様式C-1-1用'!$B$3:$AI$1004,30,0),"")</f>
        <v/>
      </c>
      <c r="O242" s="325" t="str">
        <f>IF(VLOOKUP($A242,'様式C-1-1用'!$B$3:$AI$1004,29,0)="－","なし",VLOOKUP($A242,'様式C-1-1用'!$B$3:$AI$1004,29,0))</f>
        <v/>
      </c>
      <c r="P242" s="326" t="str">
        <f>IFERROR(VLOOKUP($A242,'様式C-1-1用'!$B$3:$AI$1004,33,0),"")</f>
        <v/>
      </c>
    </row>
    <row r="243" spans="1:16" ht="15.95" customHeight="1" x14ac:dyDescent="0.15">
      <c r="A243" s="318">
        <v>241</v>
      </c>
      <c r="B243" s="325">
        <f>IFERROR(VLOOKUP($A243,'様式C-1-1用'!$B$3:$AI$1004,3,0),"")</f>
        <v>0</v>
      </c>
      <c r="C243" s="325" t="str">
        <f>IFERROR(VLOOKUP($A243,'様式C-1-1用'!$B$3:$AI$1004,4,0),"")</f>
        <v/>
      </c>
      <c r="D243" s="325">
        <f>IFERROR(VLOOKUP($A243,'様式C-1-1用'!$B$3:$AI$1004,6,0),"")</f>
        <v>0</v>
      </c>
      <c r="E243" s="325">
        <f>IFERROR(VLOOKUP($A243,'様式C-1-1用'!$B$3:$AI$1004,7,0),"")</f>
        <v>0</v>
      </c>
      <c r="F243" s="325">
        <f>IFERROR(VLOOKUP($A243,'様式C-1-1用'!$B$3:$AI$1004,8,0),"")</f>
        <v>0</v>
      </c>
      <c r="G243" s="325">
        <f>IFERROR(VLOOKUP($A243,'様式C-1-1用'!$B$3:$AI$1004,10,0),"")</f>
        <v>0</v>
      </c>
      <c r="H243" s="325">
        <f>IFERROR(VLOOKUP($A243,'様式C-1-1用'!$B$3:$AI$1004,22,0),"")</f>
        <v>0</v>
      </c>
      <c r="I243" s="325">
        <f>IFERROR(VLOOKUP($A243,'様式C-1-1用'!$B$3:$AI$1004,23,0),"")</f>
        <v>0</v>
      </c>
      <c r="J243" s="325" t="str">
        <f>IFERROR(VLOOKUP($A243,'様式C-1-1用'!$B$3:$AI$1004,24,0),"")</f>
        <v/>
      </c>
      <c r="K243" s="325" t="str">
        <f>IFERROR(VLOOKUP($A243,'様式C-1-1用'!$B$3:$AI$1004,25,0),"")</f>
        <v/>
      </c>
      <c r="L243" s="325">
        <f>IFERROR(VLOOKUP($A243,'様式C-1-1用'!$B$3:$AI$1004,16,0),"")</f>
        <v>0</v>
      </c>
      <c r="M243" s="325" t="str">
        <f>IFERROR(VLOOKUP($A243,'様式C-1-1用'!$B$3:$AI$1004,34,0),"")</f>
        <v/>
      </c>
      <c r="N243" s="325" t="str">
        <f>IFERROR(VLOOKUP($A243,'様式C-1-1用'!$B$3:$AI$1004,30,0),"")</f>
        <v/>
      </c>
      <c r="O243" s="325" t="str">
        <f>IF(VLOOKUP($A243,'様式C-1-1用'!$B$3:$AI$1004,29,0)="－","なし",VLOOKUP($A243,'様式C-1-1用'!$B$3:$AI$1004,29,0))</f>
        <v/>
      </c>
      <c r="P243" s="326" t="str">
        <f>IFERROR(VLOOKUP($A243,'様式C-1-1用'!$B$3:$AI$1004,33,0),"")</f>
        <v/>
      </c>
    </row>
    <row r="244" spans="1:16" ht="15.95" customHeight="1" x14ac:dyDescent="0.15">
      <c r="A244" s="318">
        <v>242</v>
      </c>
      <c r="B244" s="325">
        <f>IFERROR(VLOOKUP($A244,'様式C-1-1用'!$B$3:$AI$1004,3,0),"")</f>
        <v>0</v>
      </c>
      <c r="C244" s="325" t="str">
        <f>IFERROR(VLOOKUP($A244,'様式C-1-1用'!$B$3:$AI$1004,4,0),"")</f>
        <v/>
      </c>
      <c r="D244" s="325">
        <f>IFERROR(VLOOKUP($A244,'様式C-1-1用'!$B$3:$AI$1004,6,0),"")</f>
        <v>0</v>
      </c>
      <c r="E244" s="325">
        <f>IFERROR(VLOOKUP($A244,'様式C-1-1用'!$B$3:$AI$1004,7,0),"")</f>
        <v>0</v>
      </c>
      <c r="F244" s="325">
        <f>IFERROR(VLOOKUP($A244,'様式C-1-1用'!$B$3:$AI$1004,8,0),"")</f>
        <v>0</v>
      </c>
      <c r="G244" s="325">
        <f>IFERROR(VLOOKUP($A244,'様式C-1-1用'!$B$3:$AI$1004,10,0),"")</f>
        <v>0</v>
      </c>
      <c r="H244" s="325">
        <f>IFERROR(VLOOKUP($A244,'様式C-1-1用'!$B$3:$AI$1004,22,0),"")</f>
        <v>0</v>
      </c>
      <c r="I244" s="325">
        <f>IFERROR(VLOOKUP($A244,'様式C-1-1用'!$B$3:$AI$1004,23,0),"")</f>
        <v>0</v>
      </c>
      <c r="J244" s="325" t="str">
        <f>IFERROR(VLOOKUP($A244,'様式C-1-1用'!$B$3:$AI$1004,24,0),"")</f>
        <v/>
      </c>
      <c r="K244" s="325" t="str">
        <f>IFERROR(VLOOKUP($A244,'様式C-1-1用'!$B$3:$AI$1004,25,0),"")</f>
        <v/>
      </c>
      <c r="L244" s="325">
        <f>IFERROR(VLOOKUP($A244,'様式C-1-1用'!$B$3:$AI$1004,16,0),"")</f>
        <v>0</v>
      </c>
      <c r="M244" s="325" t="str">
        <f>IFERROR(VLOOKUP($A244,'様式C-1-1用'!$B$3:$AI$1004,34,0),"")</f>
        <v/>
      </c>
      <c r="N244" s="325" t="str">
        <f>IFERROR(VLOOKUP($A244,'様式C-1-1用'!$B$3:$AI$1004,30,0),"")</f>
        <v/>
      </c>
      <c r="O244" s="325" t="str">
        <f>IF(VLOOKUP($A244,'様式C-1-1用'!$B$3:$AI$1004,29,0)="－","なし",VLOOKUP($A244,'様式C-1-1用'!$B$3:$AI$1004,29,0))</f>
        <v/>
      </c>
      <c r="P244" s="326" t="str">
        <f>IFERROR(VLOOKUP($A244,'様式C-1-1用'!$B$3:$AI$1004,33,0),"")</f>
        <v/>
      </c>
    </row>
    <row r="245" spans="1:16" ht="15.95" customHeight="1" x14ac:dyDescent="0.15">
      <c r="A245" s="318">
        <v>243</v>
      </c>
      <c r="B245" s="325">
        <f>IFERROR(VLOOKUP($A245,'様式C-1-1用'!$B$3:$AI$1004,3,0),"")</f>
        <v>0</v>
      </c>
      <c r="C245" s="325" t="str">
        <f>IFERROR(VLOOKUP($A245,'様式C-1-1用'!$B$3:$AI$1004,4,0),"")</f>
        <v/>
      </c>
      <c r="D245" s="325">
        <f>IFERROR(VLOOKUP($A245,'様式C-1-1用'!$B$3:$AI$1004,6,0),"")</f>
        <v>0</v>
      </c>
      <c r="E245" s="325">
        <f>IFERROR(VLOOKUP($A245,'様式C-1-1用'!$B$3:$AI$1004,7,0),"")</f>
        <v>0</v>
      </c>
      <c r="F245" s="325">
        <f>IFERROR(VLOOKUP($A245,'様式C-1-1用'!$B$3:$AI$1004,8,0),"")</f>
        <v>0</v>
      </c>
      <c r="G245" s="325">
        <f>IFERROR(VLOOKUP($A245,'様式C-1-1用'!$B$3:$AI$1004,10,0),"")</f>
        <v>0</v>
      </c>
      <c r="H245" s="325">
        <f>IFERROR(VLOOKUP($A245,'様式C-1-1用'!$B$3:$AI$1004,22,0),"")</f>
        <v>0</v>
      </c>
      <c r="I245" s="325">
        <f>IFERROR(VLOOKUP($A245,'様式C-1-1用'!$B$3:$AI$1004,23,0),"")</f>
        <v>0</v>
      </c>
      <c r="J245" s="325" t="str">
        <f>IFERROR(VLOOKUP($A245,'様式C-1-1用'!$B$3:$AI$1004,24,0),"")</f>
        <v/>
      </c>
      <c r="K245" s="325" t="str">
        <f>IFERROR(VLOOKUP($A245,'様式C-1-1用'!$B$3:$AI$1004,25,0),"")</f>
        <v/>
      </c>
      <c r="L245" s="325">
        <f>IFERROR(VLOOKUP($A245,'様式C-1-1用'!$B$3:$AI$1004,16,0),"")</f>
        <v>0</v>
      </c>
      <c r="M245" s="325" t="str">
        <f>IFERROR(VLOOKUP($A245,'様式C-1-1用'!$B$3:$AI$1004,34,0),"")</f>
        <v/>
      </c>
      <c r="N245" s="325" t="str">
        <f>IFERROR(VLOOKUP($A245,'様式C-1-1用'!$B$3:$AI$1004,30,0),"")</f>
        <v/>
      </c>
      <c r="O245" s="325" t="str">
        <f>IF(VLOOKUP($A245,'様式C-1-1用'!$B$3:$AI$1004,29,0)="－","なし",VLOOKUP($A245,'様式C-1-1用'!$B$3:$AI$1004,29,0))</f>
        <v/>
      </c>
      <c r="P245" s="326" t="str">
        <f>IFERROR(VLOOKUP($A245,'様式C-1-1用'!$B$3:$AI$1004,33,0),"")</f>
        <v/>
      </c>
    </row>
    <row r="246" spans="1:16" ht="15.95" customHeight="1" x14ac:dyDescent="0.15">
      <c r="A246" s="318">
        <v>244</v>
      </c>
      <c r="B246" s="325">
        <f>IFERROR(VLOOKUP($A246,'様式C-1-1用'!$B$3:$AI$1004,3,0),"")</f>
        <v>0</v>
      </c>
      <c r="C246" s="325" t="str">
        <f>IFERROR(VLOOKUP($A246,'様式C-1-1用'!$B$3:$AI$1004,4,0),"")</f>
        <v/>
      </c>
      <c r="D246" s="325">
        <f>IFERROR(VLOOKUP($A246,'様式C-1-1用'!$B$3:$AI$1004,6,0),"")</f>
        <v>0</v>
      </c>
      <c r="E246" s="325">
        <f>IFERROR(VLOOKUP($A246,'様式C-1-1用'!$B$3:$AI$1004,7,0),"")</f>
        <v>0</v>
      </c>
      <c r="F246" s="325">
        <f>IFERROR(VLOOKUP($A246,'様式C-1-1用'!$B$3:$AI$1004,8,0),"")</f>
        <v>0</v>
      </c>
      <c r="G246" s="325">
        <f>IFERROR(VLOOKUP($A246,'様式C-1-1用'!$B$3:$AI$1004,10,0),"")</f>
        <v>0</v>
      </c>
      <c r="H246" s="325">
        <f>IFERROR(VLOOKUP($A246,'様式C-1-1用'!$B$3:$AI$1004,22,0),"")</f>
        <v>0</v>
      </c>
      <c r="I246" s="325">
        <f>IFERROR(VLOOKUP($A246,'様式C-1-1用'!$B$3:$AI$1004,23,0),"")</f>
        <v>0</v>
      </c>
      <c r="J246" s="325" t="str">
        <f>IFERROR(VLOOKUP($A246,'様式C-1-1用'!$B$3:$AI$1004,24,0),"")</f>
        <v/>
      </c>
      <c r="K246" s="325" t="str">
        <f>IFERROR(VLOOKUP($A246,'様式C-1-1用'!$B$3:$AI$1004,25,0),"")</f>
        <v/>
      </c>
      <c r="L246" s="325">
        <f>IFERROR(VLOOKUP($A246,'様式C-1-1用'!$B$3:$AI$1004,16,0),"")</f>
        <v>0</v>
      </c>
      <c r="M246" s="325" t="str">
        <f>IFERROR(VLOOKUP($A246,'様式C-1-1用'!$B$3:$AI$1004,34,0),"")</f>
        <v/>
      </c>
      <c r="N246" s="325" t="str">
        <f>IFERROR(VLOOKUP($A246,'様式C-1-1用'!$B$3:$AI$1004,30,0),"")</f>
        <v/>
      </c>
      <c r="O246" s="325" t="str">
        <f>IF(VLOOKUP($A246,'様式C-1-1用'!$B$3:$AI$1004,29,0)="－","なし",VLOOKUP($A246,'様式C-1-1用'!$B$3:$AI$1004,29,0))</f>
        <v/>
      </c>
      <c r="P246" s="326" t="str">
        <f>IFERROR(VLOOKUP($A246,'様式C-1-1用'!$B$3:$AI$1004,33,0),"")</f>
        <v/>
      </c>
    </row>
    <row r="247" spans="1:16" ht="15.95" customHeight="1" x14ac:dyDescent="0.15">
      <c r="A247" s="318">
        <v>245</v>
      </c>
      <c r="B247" s="325">
        <f>IFERROR(VLOOKUP($A247,'様式C-1-1用'!$B$3:$AI$1004,3,0),"")</f>
        <v>0</v>
      </c>
      <c r="C247" s="325" t="str">
        <f>IFERROR(VLOOKUP($A247,'様式C-1-1用'!$B$3:$AI$1004,4,0),"")</f>
        <v/>
      </c>
      <c r="D247" s="325">
        <f>IFERROR(VLOOKUP($A247,'様式C-1-1用'!$B$3:$AI$1004,6,0),"")</f>
        <v>0</v>
      </c>
      <c r="E247" s="325">
        <f>IFERROR(VLOOKUP($A247,'様式C-1-1用'!$B$3:$AI$1004,7,0),"")</f>
        <v>0</v>
      </c>
      <c r="F247" s="325">
        <f>IFERROR(VLOOKUP($A247,'様式C-1-1用'!$B$3:$AI$1004,8,0),"")</f>
        <v>0</v>
      </c>
      <c r="G247" s="325">
        <f>IFERROR(VLOOKUP($A247,'様式C-1-1用'!$B$3:$AI$1004,10,0),"")</f>
        <v>0</v>
      </c>
      <c r="H247" s="325">
        <f>IFERROR(VLOOKUP($A247,'様式C-1-1用'!$B$3:$AI$1004,22,0),"")</f>
        <v>0</v>
      </c>
      <c r="I247" s="325">
        <f>IFERROR(VLOOKUP($A247,'様式C-1-1用'!$B$3:$AI$1004,23,0),"")</f>
        <v>0</v>
      </c>
      <c r="J247" s="325" t="str">
        <f>IFERROR(VLOOKUP($A247,'様式C-1-1用'!$B$3:$AI$1004,24,0),"")</f>
        <v/>
      </c>
      <c r="K247" s="325" t="str">
        <f>IFERROR(VLOOKUP($A247,'様式C-1-1用'!$B$3:$AI$1004,25,0),"")</f>
        <v/>
      </c>
      <c r="L247" s="325">
        <f>IFERROR(VLOOKUP($A247,'様式C-1-1用'!$B$3:$AI$1004,16,0),"")</f>
        <v>0</v>
      </c>
      <c r="M247" s="325" t="str">
        <f>IFERROR(VLOOKUP($A247,'様式C-1-1用'!$B$3:$AI$1004,34,0),"")</f>
        <v/>
      </c>
      <c r="N247" s="325" t="str">
        <f>IFERROR(VLOOKUP($A247,'様式C-1-1用'!$B$3:$AI$1004,30,0),"")</f>
        <v/>
      </c>
      <c r="O247" s="325" t="str">
        <f>IF(VLOOKUP($A247,'様式C-1-1用'!$B$3:$AI$1004,29,0)="－","なし",VLOOKUP($A247,'様式C-1-1用'!$B$3:$AI$1004,29,0))</f>
        <v/>
      </c>
      <c r="P247" s="326" t="str">
        <f>IFERROR(VLOOKUP($A247,'様式C-1-1用'!$B$3:$AI$1004,33,0),"")</f>
        <v/>
      </c>
    </row>
    <row r="248" spans="1:16" ht="15.95" customHeight="1" x14ac:dyDescent="0.15">
      <c r="A248" s="318">
        <v>246</v>
      </c>
      <c r="B248" s="325">
        <f>IFERROR(VLOOKUP($A248,'様式C-1-1用'!$B$3:$AI$1004,3,0),"")</f>
        <v>0</v>
      </c>
      <c r="C248" s="325" t="str">
        <f>IFERROR(VLOOKUP($A248,'様式C-1-1用'!$B$3:$AI$1004,4,0),"")</f>
        <v/>
      </c>
      <c r="D248" s="325">
        <f>IFERROR(VLOOKUP($A248,'様式C-1-1用'!$B$3:$AI$1004,6,0),"")</f>
        <v>0</v>
      </c>
      <c r="E248" s="325">
        <f>IFERROR(VLOOKUP($A248,'様式C-1-1用'!$B$3:$AI$1004,7,0),"")</f>
        <v>0</v>
      </c>
      <c r="F248" s="325">
        <f>IFERROR(VLOOKUP($A248,'様式C-1-1用'!$B$3:$AI$1004,8,0),"")</f>
        <v>0</v>
      </c>
      <c r="G248" s="325">
        <f>IFERROR(VLOOKUP($A248,'様式C-1-1用'!$B$3:$AI$1004,10,0),"")</f>
        <v>0</v>
      </c>
      <c r="H248" s="325">
        <f>IFERROR(VLOOKUP($A248,'様式C-1-1用'!$B$3:$AI$1004,22,0),"")</f>
        <v>0</v>
      </c>
      <c r="I248" s="325">
        <f>IFERROR(VLOOKUP($A248,'様式C-1-1用'!$B$3:$AI$1004,23,0),"")</f>
        <v>0</v>
      </c>
      <c r="J248" s="325" t="str">
        <f>IFERROR(VLOOKUP($A248,'様式C-1-1用'!$B$3:$AI$1004,24,0),"")</f>
        <v/>
      </c>
      <c r="K248" s="325" t="str">
        <f>IFERROR(VLOOKUP($A248,'様式C-1-1用'!$B$3:$AI$1004,25,0),"")</f>
        <v/>
      </c>
      <c r="L248" s="325">
        <f>IFERROR(VLOOKUP($A248,'様式C-1-1用'!$B$3:$AI$1004,16,0),"")</f>
        <v>0</v>
      </c>
      <c r="M248" s="325" t="str">
        <f>IFERROR(VLOOKUP($A248,'様式C-1-1用'!$B$3:$AI$1004,34,0),"")</f>
        <v/>
      </c>
      <c r="N248" s="325" t="str">
        <f>IFERROR(VLOOKUP($A248,'様式C-1-1用'!$B$3:$AI$1004,30,0),"")</f>
        <v/>
      </c>
      <c r="O248" s="325" t="str">
        <f>IF(VLOOKUP($A248,'様式C-1-1用'!$B$3:$AI$1004,29,0)="－","なし",VLOOKUP($A248,'様式C-1-1用'!$B$3:$AI$1004,29,0))</f>
        <v/>
      </c>
      <c r="P248" s="326" t="str">
        <f>IFERROR(VLOOKUP($A248,'様式C-1-1用'!$B$3:$AI$1004,33,0),"")</f>
        <v/>
      </c>
    </row>
    <row r="249" spans="1:16" ht="15.95" customHeight="1" x14ac:dyDescent="0.15">
      <c r="A249" s="318">
        <v>247</v>
      </c>
      <c r="B249" s="325">
        <f>IFERROR(VLOOKUP($A249,'様式C-1-1用'!$B$3:$AI$1004,3,0),"")</f>
        <v>0</v>
      </c>
      <c r="C249" s="325" t="str">
        <f>IFERROR(VLOOKUP($A249,'様式C-1-1用'!$B$3:$AI$1004,4,0),"")</f>
        <v/>
      </c>
      <c r="D249" s="325">
        <f>IFERROR(VLOOKUP($A249,'様式C-1-1用'!$B$3:$AI$1004,6,0),"")</f>
        <v>0</v>
      </c>
      <c r="E249" s="325">
        <f>IFERROR(VLOOKUP($A249,'様式C-1-1用'!$B$3:$AI$1004,7,0),"")</f>
        <v>0</v>
      </c>
      <c r="F249" s="325">
        <f>IFERROR(VLOOKUP($A249,'様式C-1-1用'!$B$3:$AI$1004,8,0),"")</f>
        <v>0</v>
      </c>
      <c r="G249" s="325">
        <f>IFERROR(VLOOKUP($A249,'様式C-1-1用'!$B$3:$AI$1004,10,0),"")</f>
        <v>0</v>
      </c>
      <c r="H249" s="325">
        <f>IFERROR(VLOOKUP($A249,'様式C-1-1用'!$B$3:$AI$1004,22,0),"")</f>
        <v>0</v>
      </c>
      <c r="I249" s="325">
        <f>IFERROR(VLOOKUP($A249,'様式C-1-1用'!$B$3:$AI$1004,23,0),"")</f>
        <v>0</v>
      </c>
      <c r="J249" s="325" t="str">
        <f>IFERROR(VLOOKUP($A249,'様式C-1-1用'!$B$3:$AI$1004,24,0),"")</f>
        <v/>
      </c>
      <c r="K249" s="325" t="str">
        <f>IFERROR(VLOOKUP($A249,'様式C-1-1用'!$B$3:$AI$1004,25,0),"")</f>
        <v/>
      </c>
      <c r="L249" s="325">
        <f>IFERROR(VLOOKUP($A249,'様式C-1-1用'!$B$3:$AI$1004,16,0),"")</f>
        <v>0</v>
      </c>
      <c r="M249" s="325" t="str">
        <f>IFERROR(VLOOKUP($A249,'様式C-1-1用'!$B$3:$AI$1004,34,0),"")</f>
        <v/>
      </c>
      <c r="N249" s="325" t="str">
        <f>IFERROR(VLOOKUP($A249,'様式C-1-1用'!$B$3:$AI$1004,30,0),"")</f>
        <v/>
      </c>
      <c r="O249" s="325" t="str">
        <f>IF(VLOOKUP($A249,'様式C-1-1用'!$B$3:$AI$1004,29,0)="－","なし",VLOOKUP($A249,'様式C-1-1用'!$B$3:$AI$1004,29,0))</f>
        <v/>
      </c>
      <c r="P249" s="326" t="str">
        <f>IFERROR(VLOOKUP($A249,'様式C-1-1用'!$B$3:$AI$1004,33,0),"")</f>
        <v/>
      </c>
    </row>
    <row r="250" spans="1:16" ht="15.95" customHeight="1" x14ac:dyDescent="0.15">
      <c r="A250" s="318">
        <v>248</v>
      </c>
      <c r="B250" s="325">
        <f>IFERROR(VLOOKUP($A250,'様式C-1-1用'!$B$3:$AI$1004,3,0),"")</f>
        <v>0</v>
      </c>
      <c r="C250" s="325" t="str">
        <f>IFERROR(VLOOKUP($A250,'様式C-1-1用'!$B$3:$AI$1004,4,0),"")</f>
        <v/>
      </c>
      <c r="D250" s="325">
        <f>IFERROR(VLOOKUP($A250,'様式C-1-1用'!$B$3:$AI$1004,6,0),"")</f>
        <v>0</v>
      </c>
      <c r="E250" s="325">
        <f>IFERROR(VLOOKUP($A250,'様式C-1-1用'!$B$3:$AI$1004,7,0),"")</f>
        <v>0</v>
      </c>
      <c r="F250" s="325">
        <f>IFERROR(VLOOKUP($A250,'様式C-1-1用'!$B$3:$AI$1004,8,0),"")</f>
        <v>0</v>
      </c>
      <c r="G250" s="325">
        <f>IFERROR(VLOOKUP($A250,'様式C-1-1用'!$B$3:$AI$1004,10,0),"")</f>
        <v>0</v>
      </c>
      <c r="H250" s="325">
        <f>IFERROR(VLOOKUP($A250,'様式C-1-1用'!$B$3:$AI$1004,22,0),"")</f>
        <v>0</v>
      </c>
      <c r="I250" s="325">
        <f>IFERROR(VLOOKUP($A250,'様式C-1-1用'!$B$3:$AI$1004,23,0),"")</f>
        <v>0</v>
      </c>
      <c r="J250" s="325" t="str">
        <f>IFERROR(VLOOKUP($A250,'様式C-1-1用'!$B$3:$AI$1004,24,0),"")</f>
        <v/>
      </c>
      <c r="K250" s="325" t="str">
        <f>IFERROR(VLOOKUP($A250,'様式C-1-1用'!$B$3:$AI$1004,25,0),"")</f>
        <v/>
      </c>
      <c r="L250" s="325">
        <f>IFERROR(VLOOKUP($A250,'様式C-1-1用'!$B$3:$AI$1004,16,0),"")</f>
        <v>0</v>
      </c>
      <c r="M250" s="325" t="str">
        <f>IFERROR(VLOOKUP($A250,'様式C-1-1用'!$B$3:$AI$1004,34,0),"")</f>
        <v/>
      </c>
      <c r="N250" s="325" t="str">
        <f>IFERROR(VLOOKUP($A250,'様式C-1-1用'!$B$3:$AI$1004,30,0),"")</f>
        <v/>
      </c>
      <c r="O250" s="325" t="str">
        <f>IF(VLOOKUP($A250,'様式C-1-1用'!$B$3:$AI$1004,29,0)="－","なし",VLOOKUP($A250,'様式C-1-1用'!$B$3:$AI$1004,29,0))</f>
        <v/>
      </c>
      <c r="P250" s="326" t="str">
        <f>IFERROR(VLOOKUP($A250,'様式C-1-1用'!$B$3:$AI$1004,33,0),"")</f>
        <v/>
      </c>
    </row>
    <row r="251" spans="1:16" ht="15.95" customHeight="1" x14ac:dyDescent="0.15">
      <c r="A251" s="318">
        <v>249</v>
      </c>
      <c r="B251" s="325">
        <f>IFERROR(VLOOKUP($A251,'様式C-1-1用'!$B$3:$AI$1004,3,0),"")</f>
        <v>0</v>
      </c>
      <c r="C251" s="325" t="str">
        <f>IFERROR(VLOOKUP($A251,'様式C-1-1用'!$B$3:$AI$1004,4,0),"")</f>
        <v/>
      </c>
      <c r="D251" s="325">
        <f>IFERROR(VLOOKUP($A251,'様式C-1-1用'!$B$3:$AI$1004,6,0),"")</f>
        <v>0</v>
      </c>
      <c r="E251" s="325">
        <f>IFERROR(VLOOKUP($A251,'様式C-1-1用'!$B$3:$AI$1004,7,0),"")</f>
        <v>0</v>
      </c>
      <c r="F251" s="325">
        <f>IFERROR(VLOOKUP($A251,'様式C-1-1用'!$B$3:$AI$1004,8,0),"")</f>
        <v>0</v>
      </c>
      <c r="G251" s="325">
        <f>IFERROR(VLOOKUP($A251,'様式C-1-1用'!$B$3:$AI$1004,10,0),"")</f>
        <v>0</v>
      </c>
      <c r="H251" s="325">
        <f>IFERROR(VLOOKUP($A251,'様式C-1-1用'!$B$3:$AI$1004,22,0),"")</f>
        <v>0</v>
      </c>
      <c r="I251" s="325">
        <f>IFERROR(VLOOKUP($A251,'様式C-1-1用'!$B$3:$AI$1004,23,0),"")</f>
        <v>0</v>
      </c>
      <c r="J251" s="325" t="str">
        <f>IFERROR(VLOOKUP($A251,'様式C-1-1用'!$B$3:$AI$1004,24,0),"")</f>
        <v/>
      </c>
      <c r="K251" s="325" t="str">
        <f>IFERROR(VLOOKUP($A251,'様式C-1-1用'!$B$3:$AI$1004,25,0),"")</f>
        <v/>
      </c>
      <c r="L251" s="325">
        <f>IFERROR(VLOOKUP($A251,'様式C-1-1用'!$B$3:$AI$1004,16,0),"")</f>
        <v>0</v>
      </c>
      <c r="M251" s="325" t="str">
        <f>IFERROR(VLOOKUP($A251,'様式C-1-1用'!$B$3:$AI$1004,34,0),"")</f>
        <v/>
      </c>
      <c r="N251" s="325" t="str">
        <f>IFERROR(VLOOKUP($A251,'様式C-1-1用'!$B$3:$AI$1004,30,0),"")</f>
        <v/>
      </c>
      <c r="O251" s="325" t="str">
        <f>IF(VLOOKUP($A251,'様式C-1-1用'!$B$3:$AI$1004,29,0)="－","なし",VLOOKUP($A251,'様式C-1-1用'!$B$3:$AI$1004,29,0))</f>
        <v/>
      </c>
      <c r="P251" s="326" t="str">
        <f>IFERROR(VLOOKUP($A251,'様式C-1-1用'!$B$3:$AI$1004,33,0),"")</f>
        <v/>
      </c>
    </row>
    <row r="252" spans="1:16" ht="15.95" customHeight="1" x14ac:dyDescent="0.15">
      <c r="A252" s="318">
        <v>250</v>
      </c>
      <c r="B252" s="325">
        <f>IFERROR(VLOOKUP($A252,'様式C-1-1用'!$B$3:$AI$1004,3,0),"")</f>
        <v>0</v>
      </c>
      <c r="C252" s="325" t="str">
        <f>IFERROR(VLOOKUP($A252,'様式C-1-1用'!$B$3:$AI$1004,4,0),"")</f>
        <v/>
      </c>
      <c r="D252" s="325">
        <f>IFERROR(VLOOKUP($A252,'様式C-1-1用'!$B$3:$AI$1004,6,0),"")</f>
        <v>0</v>
      </c>
      <c r="E252" s="325">
        <f>IFERROR(VLOOKUP($A252,'様式C-1-1用'!$B$3:$AI$1004,7,0),"")</f>
        <v>0</v>
      </c>
      <c r="F252" s="325">
        <f>IFERROR(VLOOKUP($A252,'様式C-1-1用'!$B$3:$AI$1004,8,0),"")</f>
        <v>0</v>
      </c>
      <c r="G252" s="325">
        <f>IFERROR(VLOOKUP($A252,'様式C-1-1用'!$B$3:$AI$1004,10,0),"")</f>
        <v>0</v>
      </c>
      <c r="H252" s="325">
        <f>IFERROR(VLOOKUP($A252,'様式C-1-1用'!$B$3:$AI$1004,22,0),"")</f>
        <v>0</v>
      </c>
      <c r="I252" s="325">
        <f>IFERROR(VLOOKUP($A252,'様式C-1-1用'!$B$3:$AI$1004,23,0),"")</f>
        <v>0</v>
      </c>
      <c r="J252" s="325" t="str">
        <f>IFERROR(VLOOKUP($A252,'様式C-1-1用'!$B$3:$AI$1004,24,0),"")</f>
        <v/>
      </c>
      <c r="K252" s="325" t="str">
        <f>IFERROR(VLOOKUP($A252,'様式C-1-1用'!$B$3:$AI$1004,25,0),"")</f>
        <v/>
      </c>
      <c r="L252" s="325">
        <f>IFERROR(VLOOKUP($A252,'様式C-1-1用'!$B$3:$AI$1004,16,0),"")</f>
        <v>0</v>
      </c>
      <c r="M252" s="325" t="str">
        <f>IFERROR(VLOOKUP($A252,'様式C-1-1用'!$B$3:$AI$1004,34,0),"")</f>
        <v/>
      </c>
      <c r="N252" s="325" t="str">
        <f>IFERROR(VLOOKUP($A252,'様式C-1-1用'!$B$3:$AI$1004,30,0),"")</f>
        <v/>
      </c>
      <c r="O252" s="325" t="str">
        <f>IF(VLOOKUP($A252,'様式C-1-1用'!$B$3:$AI$1004,29,0)="－","なし",VLOOKUP($A252,'様式C-1-1用'!$B$3:$AI$1004,29,0))</f>
        <v/>
      </c>
      <c r="P252" s="326" t="str">
        <f>IFERROR(VLOOKUP($A252,'様式C-1-1用'!$B$3:$AI$1004,33,0),"")</f>
        <v/>
      </c>
    </row>
    <row r="253" spans="1:16" ht="15.95" customHeight="1" x14ac:dyDescent="0.15">
      <c r="A253" s="318">
        <v>251</v>
      </c>
      <c r="B253" s="325">
        <f>IFERROR(VLOOKUP($A253,'様式C-1-1用'!$B$3:$AI$1004,3,0),"")</f>
        <v>0</v>
      </c>
      <c r="C253" s="325" t="str">
        <f>IFERROR(VLOOKUP($A253,'様式C-1-1用'!$B$3:$AI$1004,4,0),"")</f>
        <v/>
      </c>
      <c r="D253" s="325">
        <f>IFERROR(VLOOKUP($A253,'様式C-1-1用'!$B$3:$AI$1004,6,0),"")</f>
        <v>0</v>
      </c>
      <c r="E253" s="325">
        <f>IFERROR(VLOOKUP($A253,'様式C-1-1用'!$B$3:$AI$1004,7,0),"")</f>
        <v>0</v>
      </c>
      <c r="F253" s="325">
        <f>IFERROR(VLOOKUP($A253,'様式C-1-1用'!$B$3:$AI$1004,8,0),"")</f>
        <v>0</v>
      </c>
      <c r="G253" s="325">
        <f>IFERROR(VLOOKUP($A253,'様式C-1-1用'!$B$3:$AI$1004,10,0),"")</f>
        <v>0</v>
      </c>
      <c r="H253" s="325">
        <f>IFERROR(VLOOKUP($A253,'様式C-1-1用'!$B$3:$AI$1004,22,0),"")</f>
        <v>0</v>
      </c>
      <c r="I253" s="325">
        <f>IFERROR(VLOOKUP($A253,'様式C-1-1用'!$B$3:$AI$1004,23,0),"")</f>
        <v>0</v>
      </c>
      <c r="J253" s="325" t="str">
        <f>IFERROR(VLOOKUP($A253,'様式C-1-1用'!$B$3:$AI$1004,24,0),"")</f>
        <v/>
      </c>
      <c r="K253" s="325" t="str">
        <f>IFERROR(VLOOKUP($A253,'様式C-1-1用'!$B$3:$AI$1004,25,0),"")</f>
        <v/>
      </c>
      <c r="L253" s="325">
        <f>IFERROR(VLOOKUP($A253,'様式C-1-1用'!$B$3:$AI$1004,16,0),"")</f>
        <v>0</v>
      </c>
      <c r="M253" s="325" t="str">
        <f>IFERROR(VLOOKUP($A253,'様式C-1-1用'!$B$3:$AI$1004,34,0),"")</f>
        <v/>
      </c>
      <c r="N253" s="325" t="str">
        <f>IFERROR(VLOOKUP($A253,'様式C-1-1用'!$B$3:$AI$1004,30,0),"")</f>
        <v/>
      </c>
      <c r="O253" s="325" t="str">
        <f>IF(VLOOKUP($A253,'様式C-1-1用'!$B$3:$AI$1004,29,0)="－","なし",VLOOKUP($A253,'様式C-1-1用'!$B$3:$AI$1004,29,0))</f>
        <v/>
      </c>
      <c r="P253" s="326" t="str">
        <f>IFERROR(VLOOKUP($A253,'様式C-1-1用'!$B$3:$AI$1004,33,0),"")</f>
        <v/>
      </c>
    </row>
    <row r="254" spans="1:16" ht="15.95" customHeight="1" x14ac:dyDescent="0.15">
      <c r="A254" s="318">
        <v>252</v>
      </c>
      <c r="B254" s="325">
        <f>IFERROR(VLOOKUP($A254,'様式C-1-1用'!$B$3:$AI$1004,3,0),"")</f>
        <v>0</v>
      </c>
      <c r="C254" s="325" t="str">
        <f>IFERROR(VLOOKUP($A254,'様式C-1-1用'!$B$3:$AI$1004,4,0),"")</f>
        <v/>
      </c>
      <c r="D254" s="325">
        <f>IFERROR(VLOOKUP($A254,'様式C-1-1用'!$B$3:$AI$1004,6,0),"")</f>
        <v>0</v>
      </c>
      <c r="E254" s="325">
        <f>IFERROR(VLOOKUP($A254,'様式C-1-1用'!$B$3:$AI$1004,7,0),"")</f>
        <v>0</v>
      </c>
      <c r="F254" s="325">
        <f>IFERROR(VLOOKUP($A254,'様式C-1-1用'!$B$3:$AI$1004,8,0),"")</f>
        <v>0</v>
      </c>
      <c r="G254" s="325">
        <f>IFERROR(VLOOKUP($A254,'様式C-1-1用'!$B$3:$AI$1004,10,0),"")</f>
        <v>0</v>
      </c>
      <c r="H254" s="325">
        <f>IFERROR(VLOOKUP($A254,'様式C-1-1用'!$B$3:$AI$1004,22,0),"")</f>
        <v>0</v>
      </c>
      <c r="I254" s="325">
        <f>IFERROR(VLOOKUP($A254,'様式C-1-1用'!$B$3:$AI$1004,23,0),"")</f>
        <v>0</v>
      </c>
      <c r="J254" s="325" t="str">
        <f>IFERROR(VLOOKUP($A254,'様式C-1-1用'!$B$3:$AI$1004,24,0),"")</f>
        <v/>
      </c>
      <c r="K254" s="325" t="str">
        <f>IFERROR(VLOOKUP($A254,'様式C-1-1用'!$B$3:$AI$1004,25,0),"")</f>
        <v/>
      </c>
      <c r="L254" s="325">
        <f>IFERROR(VLOOKUP($A254,'様式C-1-1用'!$B$3:$AI$1004,16,0),"")</f>
        <v>0</v>
      </c>
      <c r="M254" s="325" t="str">
        <f>IFERROR(VLOOKUP($A254,'様式C-1-1用'!$B$3:$AI$1004,34,0),"")</f>
        <v/>
      </c>
      <c r="N254" s="325" t="str">
        <f>IFERROR(VLOOKUP($A254,'様式C-1-1用'!$B$3:$AI$1004,30,0),"")</f>
        <v/>
      </c>
      <c r="O254" s="325" t="str">
        <f>IF(VLOOKUP($A254,'様式C-1-1用'!$B$3:$AI$1004,29,0)="－","なし",VLOOKUP($A254,'様式C-1-1用'!$B$3:$AI$1004,29,0))</f>
        <v/>
      </c>
      <c r="P254" s="326" t="str">
        <f>IFERROR(VLOOKUP($A254,'様式C-1-1用'!$B$3:$AI$1004,33,0),"")</f>
        <v/>
      </c>
    </row>
    <row r="255" spans="1:16" ht="15.95" customHeight="1" x14ac:dyDescent="0.15">
      <c r="A255" s="318">
        <v>253</v>
      </c>
      <c r="B255" s="325">
        <f>IFERROR(VLOOKUP($A255,'様式C-1-1用'!$B$3:$AI$1004,3,0),"")</f>
        <v>0</v>
      </c>
      <c r="C255" s="325" t="str">
        <f>IFERROR(VLOOKUP($A255,'様式C-1-1用'!$B$3:$AI$1004,4,0),"")</f>
        <v/>
      </c>
      <c r="D255" s="325">
        <f>IFERROR(VLOOKUP($A255,'様式C-1-1用'!$B$3:$AI$1004,6,0),"")</f>
        <v>0</v>
      </c>
      <c r="E255" s="325">
        <f>IFERROR(VLOOKUP($A255,'様式C-1-1用'!$B$3:$AI$1004,7,0),"")</f>
        <v>0</v>
      </c>
      <c r="F255" s="325">
        <f>IFERROR(VLOOKUP($A255,'様式C-1-1用'!$B$3:$AI$1004,8,0),"")</f>
        <v>0</v>
      </c>
      <c r="G255" s="325">
        <f>IFERROR(VLOOKUP($A255,'様式C-1-1用'!$B$3:$AI$1004,10,0),"")</f>
        <v>0</v>
      </c>
      <c r="H255" s="325">
        <f>IFERROR(VLOOKUP($A255,'様式C-1-1用'!$B$3:$AI$1004,22,0),"")</f>
        <v>0</v>
      </c>
      <c r="I255" s="325">
        <f>IFERROR(VLOOKUP($A255,'様式C-1-1用'!$B$3:$AI$1004,23,0),"")</f>
        <v>0</v>
      </c>
      <c r="J255" s="325" t="str">
        <f>IFERROR(VLOOKUP($A255,'様式C-1-1用'!$B$3:$AI$1004,24,0),"")</f>
        <v/>
      </c>
      <c r="K255" s="325" t="str">
        <f>IFERROR(VLOOKUP($A255,'様式C-1-1用'!$B$3:$AI$1004,25,0),"")</f>
        <v/>
      </c>
      <c r="L255" s="325">
        <f>IFERROR(VLOOKUP($A255,'様式C-1-1用'!$B$3:$AI$1004,16,0),"")</f>
        <v>0</v>
      </c>
      <c r="M255" s="325" t="str">
        <f>IFERROR(VLOOKUP($A255,'様式C-1-1用'!$B$3:$AI$1004,34,0),"")</f>
        <v/>
      </c>
      <c r="N255" s="325" t="str">
        <f>IFERROR(VLOOKUP($A255,'様式C-1-1用'!$B$3:$AI$1004,30,0),"")</f>
        <v/>
      </c>
      <c r="O255" s="325" t="str">
        <f>IF(VLOOKUP($A255,'様式C-1-1用'!$B$3:$AI$1004,29,0)="－","なし",VLOOKUP($A255,'様式C-1-1用'!$B$3:$AI$1004,29,0))</f>
        <v/>
      </c>
      <c r="P255" s="326" t="str">
        <f>IFERROR(VLOOKUP($A255,'様式C-1-1用'!$B$3:$AI$1004,33,0),"")</f>
        <v/>
      </c>
    </row>
    <row r="256" spans="1:16" ht="15.95" customHeight="1" x14ac:dyDescent="0.15">
      <c r="A256" s="318">
        <v>254</v>
      </c>
      <c r="B256" s="325">
        <f>IFERROR(VLOOKUP($A256,'様式C-1-1用'!$B$3:$AI$1004,3,0),"")</f>
        <v>0</v>
      </c>
      <c r="C256" s="325" t="str">
        <f>IFERROR(VLOOKUP($A256,'様式C-1-1用'!$B$3:$AI$1004,4,0),"")</f>
        <v/>
      </c>
      <c r="D256" s="325">
        <f>IFERROR(VLOOKUP($A256,'様式C-1-1用'!$B$3:$AI$1004,6,0),"")</f>
        <v>0</v>
      </c>
      <c r="E256" s="325">
        <f>IFERROR(VLOOKUP($A256,'様式C-1-1用'!$B$3:$AI$1004,7,0),"")</f>
        <v>0</v>
      </c>
      <c r="F256" s="325">
        <f>IFERROR(VLOOKUP($A256,'様式C-1-1用'!$B$3:$AI$1004,8,0),"")</f>
        <v>0</v>
      </c>
      <c r="G256" s="325">
        <f>IFERROR(VLOOKUP($A256,'様式C-1-1用'!$B$3:$AI$1004,10,0),"")</f>
        <v>0</v>
      </c>
      <c r="H256" s="325">
        <f>IFERROR(VLOOKUP($A256,'様式C-1-1用'!$B$3:$AI$1004,22,0),"")</f>
        <v>0</v>
      </c>
      <c r="I256" s="325">
        <f>IFERROR(VLOOKUP($A256,'様式C-1-1用'!$B$3:$AI$1004,23,0),"")</f>
        <v>0</v>
      </c>
      <c r="J256" s="325" t="str">
        <f>IFERROR(VLOOKUP($A256,'様式C-1-1用'!$B$3:$AI$1004,24,0),"")</f>
        <v/>
      </c>
      <c r="K256" s="325" t="str">
        <f>IFERROR(VLOOKUP($A256,'様式C-1-1用'!$B$3:$AI$1004,25,0),"")</f>
        <v/>
      </c>
      <c r="L256" s="325">
        <f>IFERROR(VLOOKUP($A256,'様式C-1-1用'!$B$3:$AI$1004,16,0),"")</f>
        <v>0</v>
      </c>
      <c r="M256" s="325" t="str">
        <f>IFERROR(VLOOKUP($A256,'様式C-1-1用'!$B$3:$AI$1004,34,0),"")</f>
        <v/>
      </c>
      <c r="N256" s="325" t="str">
        <f>IFERROR(VLOOKUP($A256,'様式C-1-1用'!$B$3:$AI$1004,30,0),"")</f>
        <v/>
      </c>
      <c r="O256" s="325" t="str">
        <f>IF(VLOOKUP($A256,'様式C-1-1用'!$B$3:$AI$1004,29,0)="－","なし",VLOOKUP($A256,'様式C-1-1用'!$B$3:$AI$1004,29,0))</f>
        <v/>
      </c>
      <c r="P256" s="326" t="str">
        <f>IFERROR(VLOOKUP($A256,'様式C-1-1用'!$B$3:$AI$1004,33,0),"")</f>
        <v/>
      </c>
    </row>
    <row r="257" spans="1:16" ht="15.95" customHeight="1" x14ac:dyDescent="0.15">
      <c r="A257" s="318">
        <v>255</v>
      </c>
      <c r="B257" s="325">
        <f>IFERROR(VLOOKUP($A257,'様式C-1-1用'!$B$3:$AI$1004,3,0),"")</f>
        <v>0</v>
      </c>
      <c r="C257" s="325" t="str">
        <f>IFERROR(VLOOKUP($A257,'様式C-1-1用'!$B$3:$AI$1004,4,0),"")</f>
        <v/>
      </c>
      <c r="D257" s="325">
        <f>IFERROR(VLOOKUP($A257,'様式C-1-1用'!$B$3:$AI$1004,6,0),"")</f>
        <v>0</v>
      </c>
      <c r="E257" s="325">
        <f>IFERROR(VLOOKUP($A257,'様式C-1-1用'!$B$3:$AI$1004,7,0),"")</f>
        <v>0</v>
      </c>
      <c r="F257" s="325">
        <f>IFERROR(VLOOKUP($A257,'様式C-1-1用'!$B$3:$AI$1004,8,0),"")</f>
        <v>0</v>
      </c>
      <c r="G257" s="325">
        <f>IFERROR(VLOOKUP($A257,'様式C-1-1用'!$B$3:$AI$1004,10,0),"")</f>
        <v>0</v>
      </c>
      <c r="H257" s="325">
        <f>IFERROR(VLOOKUP($A257,'様式C-1-1用'!$B$3:$AI$1004,22,0),"")</f>
        <v>0</v>
      </c>
      <c r="I257" s="325">
        <f>IFERROR(VLOOKUP($A257,'様式C-1-1用'!$B$3:$AI$1004,23,0),"")</f>
        <v>0</v>
      </c>
      <c r="J257" s="325" t="str">
        <f>IFERROR(VLOOKUP($A257,'様式C-1-1用'!$B$3:$AI$1004,24,0),"")</f>
        <v/>
      </c>
      <c r="K257" s="325" t="str">
        <f>IFERROR(VLOOKUP($A257,'様式C-1-1用'!$B$3:$AI$1004,25,0),"")</f>
        <v/>
      </c>
      <c r="L257" s="325">
        <f>IFERROR(VLOOKUP($A257,'様式C-1-1用'!$B$3:$AI$1004,16,0),"")</f>
        <v>0</v>
      </c>
      <c r="M257" s="325" t="str">
        <f>IFERROR(VLOOKUP($A257,'様式C-1-1用'!$B$3:$AI$1004,34,0),"")</f>
        <v/>
      </c>
      <c r="N257" s="325" t="str">
        <f>IFERROR(VLOOKUP($A257,'様式C-1-1用'!$B$3:$AI$1004,30,0),"")</f>
        <v/>
      </c>
      <c r="O257" s="325" t="str">
        <f>IF(VLOOKUP($A257,'様式C-1-1用'!$B$3:$AI$1004,29,0)="－","なし",VLOOKUP($A257,'様式C-1-1用'!$B$3:$AI$1004,29,0))</f>
        <v/>
      </c>
      <c r="P257" s="326" t="str">
        <f>IFERROR(VLOOKUP($A257,'様式C-1-1用'!$B$3:$AI$1004,33,0),"")</f>
        <v/>
      </c>
    </row>
    <row r="258" spans="1:16" ht="15.95" customHeight="1" x14ac:dyDescent="0.15">
      <c r="A258" s="318">
        <v>256</v>
      </c>
      <c r="B258" s="325">
        <f>IFERROR(VLOOKUP($A258,'様式C-1-1用'!$B$3:$AI$1004,3,0),"")</f>
        <v>0</v>
      </c>
      <c r="C258" s="325" t="str">
        <f>IFERROR(VLOOKUP($A258,'様式C-1-1用'!$B$3:$AI$1004,4,0),"")</f>
        <v/>
      </c>
      <c r="D258" s="325">
        <f>IFERROR(VLOOKUP($A258,'様式C-1-1用'!$B$3:$AI$1004,6,0),"")</f>
        <v>0</v>
      </c>
      <c r="E258" s="325">
        <f>IFERROR(VLOOKUP($A258,'様式C-1-1用'!$B$3:$AI$1004,7,0),"")</f>
        <v>0</v>
      </c>
      <c r="F258" s="325">
        <f>IFERROR(VLOOKUP($A258,'様式C-1-1用'!$B$3:$AI$1004,8,0),"")</f>
        <v>0</v>
      </c>
      <c r="G258" s="325">
        <f>IFERROR(VLOOKUP($A258,'様式C-1-1用'!$B$3:$AI$1004,10,0),"")</f>
        <v>0</v>
      </c>
      <c r="H258" s="325">
        <f>IFERROR(VLOOKUP($A258,'様式C-1-1用'!$B$3:$AI$1004,22,0),"")</f>
        <v>0</v>
      </c>
      <c r="I258" s="325">
        <f>IFERROR(VLOOKUP($A258,'様式C-1-1用'!$B$3:$AI$1004,23,0),"")</f>
        <v>0</v>
      </c>
      <c r="J258" s="325" t="str">
        <f>IFERROR(VLOOKUP($A258,'様式C-1-1用'!$B$3:$AI$1004,24,0),"")</f>
        <v/>
      </c>
      <c r="K258" s="325" t="str">
        <f>IFERROR(VLOOKUP($A258,'様式C-1-1用'!$B$3:$AI$1004,25,0),"")</f>
        <v/>
      </c>
      <c r="L258" s="325">
        <f>IFERROR(VLOOKUP($A258,'様式C-1-1用'!$B$3:$AI$1004,16,0),"")</f>
        <v>0</v>
      </c>
      <c r="M258" s="325" t="str">
        <f>IFERROR(VLOOKUP($A258,'様式C-1-1用'!$B$3:$AI$1004,34,0),"")</f>
        <v/>
      </c>
      <c r="N258" s="325" t="str">
        <f>IFERROR(VLOOKUP($A258,'様式C-1-1用'!$B$3:$AI$1004,30,0),"")</f>
        <v/>
      </c>
      <c r="O258" s="325" t="str">
        <f>IF(VLOOKUP($A258,'様式C-1-1用'!$B$3:$AI$1004,29,0)="－","なし",VLOOKUP($A258,'様式C-1-1用'!$B$3:$AI$1004,29,0))</f>
        <v/>
      </c>
      <c r="P258" s="326" t="str">
        <f>IFERROR(VLOOKUP($A258,'様式C-1-1用'!$B$3:$AI$1004,33,0),"")</f>
        <v/>
      </c>
    </row>
    <row r="259" spans="1:16" ht="15.95" customHeight="1" x14ac:dyDescent="0.15">
      <c r="A259" s="318">
        <v>257</v>
      </c>
      <c r="B259" s="325">
        <f>IFERROR(VLOOKUP($A259,'様式C-1-1用'!$B$3:$AI$1004,3,0),"")</f>
        <v>0</v>
      </c>
      <c r="C259" s="325" t="str">
        <f>IFERROR(VLOOKUP($A259,'様式C-1-1用'!$B$3:$AI$1004,4,0),"")</f>
        <v/>
      </c>
      <c r="D259" s="325">
        <f>IFERROR(VLOOKUP($A259,'様式C-1-1用'!$B$3:$AI$1004,6,0),"")</f>
        <v>0</v>
      </c>
      <c r="E259" s="325">
        <f>IFERROR(VLOOKUP($A259,'様式C-1-1用'!$B$3:$AI$1004,7,0),"")</f>
        <v>0</v>
      </c>
      <c r="F259" s="325">
        <f>IFERROR(VLOOKUP($A259,'様式C-1-1用'!$B$3:$AI$1004,8,0),"")</f>
        <v>0</v>
      </c>
      <c r="G259" s="325">
        <f>IFERROR(VLOOKUP($A259,'様式C-1-1用'!$B$3:$AI$1004,10,0),"")</f>
        <v>0</v>
      </c>
      <c r="H259" s="325">
        <f>IFERROR(VLOOKUP($A259,'様式C-1-1用'!$B$3:$AI$1004,22,0),"")</f>
        <v>0</v>
      </c>
      <c r="I259" s="325">
        <f>IFERROR(VLOOKUP($A259,'様式C-1-1用'!$B$3:$AI$1004,23,0),"")</f>
        <v>0</v>
      </c>
      <c r="J259" s="325" t="str">
        <f>IFERROR(VLOOKUP($A259,'様式C-1-1用'!$B$3:$AI$1004,24,0),"")</f>
        <v/>
      </c>
      <c r="K259" s="325" t="str">
        <f>IFERROR(VLOOKUP($A259,'様式C-1-1用'!$B$3:$AI$1004,25,0),"")</f>
        <v/>
      </c>
      <c r="L259" s="325">
        <f>IFERROR(VLOOKUP($A259,'様式C-1-1用'!$B$3:$AI$1004,16,0),"")</f>
        <v>0</v>
      </c>
      <c r="M259" s="325" t="str">
        <f>IFERROR(VLOOKUP($A259,'様式C-1-1用'!$B$3:$AI$1004,34,0),"")</f>
        <v/>
      </c>
      <c r="N259" s="325" t="str">
        <f>IFERROR(VLOOKUP($A259,'様式C-1-1用'!$B$3:$AI$1004,30,0),"")</f>
        <v/>
      </c>
      <c r="O259" s="325" t="str">
        <f>IF(VLOOKUP($A259,'様式C-1-1用'!$B$3:$AI$1004,29,0)="－","なし",VLOOKUP($A259,'様式C-1-1用'!$B$3:$AI$1004,29,0))</f>
        <v/>
      </c>
      <c r="P259" s="326" t="str">
        <f>IFERROR(VLOOKUP($A259,'様式C-1-1用'!$B$3:$AI$1004,33,0),"")</f>
        <v/>
      </c>
    </row>
    <row r="260" spans="1:16" ht="15.95" customHeight="1" x14ac:dyDescent="0.15">
      <c r="A260" s="318">
        <v>258</v>
      </c>
      <c r="B260" s="325">
        <f>IFERROR(VLOOKUP($A260,'様式C-1-1用'!$B$3:$AI$1004,3,0),"")</f>
        <v>0</v>
      </c>
      <c r="C260" s="325" t="str">
        <f>IFERROR(VLOOKUP($A260,'様式C-1-1用'!$B$3:$AI$1004,4,0),"")</f>
        <v/>
      </c>
      <c r="D260" s="325">
        <f>IFERROR(VLOOKUP($A260,'様式C-1-1用'!$B$3:$AI$1004,6,0),"")</f>
        <v>0</v>
      </c>
      <c r="E260" s="325">
        <f>IFERROR(VLOOKUP($A260,'様式C-1-1用'!$B$3:$AI$1004,7,0),"")</f>
        <v>0</v>
      </c>
      <c r="F260" s="325">
        <f>IFERROR(VLOOKUP($A260,'様式C-1-1用'!$B$3:$AI$1004,8,0),"")</f>
        <v>0</v>
      </c>
      <c r="G260" s="325">
        <f>IFERROR(VLOOKUP($A260,'様式C-1-1用'!$B$3:$AI$1004,10,0),"")</f>
        <v>0</v>
      </c>
      <c r="H260" s="325">
        <f>IFERROR(VLOOKUP($A260,'様式C-1-1用'!$B$3:$AI$1004,22,0),"")</f>
        <v>0</v>
      </c>
      <c r="I260" s="325">
        <f>IFERROR(VLOOKUP($A260,'様式C-1-1用'!$B$3:$AI$1004,23,0),"")</f>
        <v>0</v>
      </c>
      <c r="J260" s="325" t="str">
        <f>IFERROR(VLOOKUP($A260,'様式C-1-1用'!$B$3:$AI$1004,24,0),"")</f>
        <v/>
      </c>
      <c r="K260" s="325" t="str">
        <f>IFERROR(VLOOKUP($A260,'様式C-1-1用'!$B$3:$AI$1004,25,0),"")</f>
        <v/>
      </c>
      <c r="L260" s="325">
        <f>IFERROR(VLOOKUP($A260,'様式C-1-1用'!$B$3:$AI$1004,16,0),"")</f>
        <v>0</v>
      </c>
      <c r="M260" s="325" t="str">
        <f>IFERROR(VLOOKUP($A260,'様式C-1-1用'!$B$3:$AI$1004,34,0),"")</f>
        <v/>
      </c>
      <c r="N260" s="325" t="str">
        <f>IFERROR(VLOOKUP($A260,'様式C-1-1用'!$B$3:$AI$1004,30,0),"")</f>
        <v/>
      </c>
      <c r="O260" s="325" t="str">
        <f>IF(VLOOKUP($A260,'様式C-1-1用'!$B$3:$AI$1004,29,0)="－","なし",VLOOKUP($A260,'様式C-1-1用'!$B$3:$AI$1004,29,0))</f>
        <v/>
      </c>
      <c r="P260" s="326" t="str">
        <f>IFERROR(VLOOKUP($A260,'様式C-1-1用'!$B$3:$AI$1004,33,0),"")</f>
        <v/>
      </c>
    </row>
    <row r="261" spans="1:16" ht="15.95" customHeight="1" x14ac:dyDescent="0.15">
      <c r="A261" s="318">
        <v>259</v>
      </c>
      <c r="B261" s="325">
        <f>IFERROR(VLOOKUP($A261,'様式C-1-1用'!$B$3:$AI$1004,3,0),"")</f>
        <v>0</v>
      </c>
      <c r="C261" s="325" t="str">
        <f>IFERROR(VLOOKUP($A261,'様式C-1-1用'!$B$3:$AI$1004,4,0),"")</f>
        <v/>
      </c>
      <c r="D261" s="325">
        <f>IFERROR(VLOOKUP($A261,'様式C-1-1用'!$B$3:$AI$1004,6,0),"")</f>
        <v>0</v>
      </c>
      <c r="E261" s="325">
        <f>IFERROR(VLOOKUP($A261,'様式C-1-1用'!$B$3:$AI$1004,7,0),"")</f>
        <v>0</v>
      </c>
      <c r="F261" s="325">
        <f>IFERROR(VLOOKUP($A261,'様式C-1-1用'!$B$3:$AI$1004,8,0),"")</f>
        <v>0</v>
      </c>
      <c r="G261" s="325">
        <f>IFERROR(VLOOKUP($A261,'様式C-1-1用'!$B$3:$AI$1004,10,0),"")</f>
        <v>0</v>
      </c>
      <c r="H261" s="325">
        <f>IFERROR(VLOOKUP($A261,'様式C-1-1用'!$B$3:$AI$1004,22,0),"")</f>
        <v>0</v>
      </c>
      <c r="I261" s="325">
        <f>IFERROR(VLOOKUP($A261,'様式C-1-1用'!$B$3:$AI$1004,23,0),"")</f>
        <v>0</v>
      </c>
      <c r="J261" s="325" t="str">
        <f>IFERROR(VLOOKUP($A261,'様式C-1-1用'!$B$3:$AI$1004,24,0),"")</f>
        <v/>
      </c>
      <c r="K261" s="325" t="str">
        <f>IFERROR(VLOOKUP($A261,'様式C-1-1用'!$B$3:$AI$1004,25,0),"")</f>
        <v/>
      </c>
      <c r="L261" s="325">
        <f>IFERROR(VLOOKUP($A261,'様式C-1-1用'!$B$3:$AI$1004,16,0),"")</f>
        <v>0</v>
      </c>
      <c r="M261" s="325" t="str">
        <f>IFERROR(VLOOKUP($A261,'様式C-1-1用'!$B$3:$AI$1004,34,0),"")</f>
        <v/>
      </c>
      <c r="N261" s="325" t="str">
        <f>IFERROR(VLOOKUP($A261,'様式C-1-1用'!$B$3:$AI$1004,30,0),"")</f>
        <v/>
      </c>
      <c r="O261" s="325" t="str">
        <f>IF(VLOOKUP($A261,'様式C-1-1用'!$B$3:$AI$1004,29,0)="－","なし",VLOOKUP($A261,'様式C-1-1用'!$B$3:$AI$1004,29,0))</f>
        <v/>
      </c>
      <c r="P261" s="326" t="str">
        <f>IFERROR(VLOOKUP($A261,'様式C-1-1用'!$B$3:$AI$1004,33,0),"")</f>
        <v/>
      </c>
    </row>
    <row r="262" spans="1:16" ht="15.95" customHeight="1" x14ac:dyDescent="0.15">
      <c r="A262" s="318">
        <v>260</v>
      </c>
      <c r="B262" s="325">
        <f>IFERROR(VLOOKUP($A262,'様式C-1-1用'!$B$3:$AI$1004,3,0),"")</f>
        <v>0</v>
      </c>
      <c r="C262" s="325" t="str">
        <f>IFERROR(VLOOKUP($A262,'様式C-1-1用'!$B$3:$AI$1004,4,0),"")</f>
        <v/>
      </c>
      <c r="D262" s="325">
        <f>IFERROR(VLOOKUP($A262,'様式C-1-1用'!$B$3:$AI$1004,6,0),"")</f>
        <v>0</v>
      </c>
      <c r="E262" s="325">
        <f>IFERROR(VLOOKUP($A262,'様式C-1-1用'!$B$3:$AI$1004,7,0),"")</f>
        <v>0</v>
      </c>
      <c r="F262" s="325">
        <f>IFERROR(VLOOKUP($A262,'様式C-1-1用'!$B$3:$AI$1004,8,0),"")</f>
        <v>0</v>
      </c>
      <c r="G262" s="325">
        <f>IFERROR(VLOOKUP($A262,'様式C-1-1用'!$B$3:$AI$1004,10,0),"")</f>
        <v>0</v>
      </c>
      <c r="H262" s="325">
        <f>IFERROR(VLOOKUP($A262,'様式C-1-1用'!$B$3:$AI$1004,22,0),"")</f>
        <v>0</v>
      </c>
      <c r="I262" s="325">
        <f>IFERROR(VLOOKUP($A262,'様式C-1-1用'!$B$3:$AI$1004,23,0),"")</f>
        <v>0</v>
      </c>
      <c r="J262" s="325" t="str">
        <f>IFERROR(VLOOKUP($A262,'様式C-1-1用'!$B$3:$AI$1004,24,0),"")</f>
        <v/>
      </c>
      <c r="K262" s="325" t="str">
        <f>IFERROR(VLOOKUP($A262,'様式C-1-1用'!$B$3:$AI$1004,25,0),"")</f>
        <v/>
      </c>
      <c r="L262" s="325">
        <f>IFERROR(VLOOKUP($A262,'様式C-1-1用'!$B$3:$AI$1004,16,0),"")</f>
        <v>0</v>
      </c>
      <c r="M262" s="325" t="str">
        <f>IFERROR(VLOOKUP($A262,'様式C-1-1用'!$B$3:$AI$1004,34,0),"")</f>
        <v/>
      </c>
      <c r="N262" s="325" t="str">
        <f>IFERROR(VLOOKUP($A262,'様式C-1-1用'!$B$3:$AI$1004,30,0),"")</f>
        <v/>
      </c>
      <c r="O262" s="325" t="str">
        <f>IF(VLOOKUP($A262,'様式C-1-1用'!$B$3:$AI$1004,29,0)="－","なし",VLOOKUP($A262,'様式C-1-1用'!$B$3:$AI$1004,29,0))</f>
        <v/>
      </c>
      <c r="P262" s="326" t="str">
        <f>IFERROR(VLOOKUP($A262,'様式C-1-1用'!$B$3:$AI$1004,33,0),"")</f>
        <v/>
      </c>
    </row>
    <row r="263" spans="1:16" ht="15.95" customHeight="1" x14ac:dyDescent="0.15">
      <c r="A263" s="318">
        <v>261</v>
      </c>
      <c r="B263" s="325">
        <f>IFERROR(VLOOKUP($A263,'様式C-1-1用'!$B$3:$AI$1004,3,0),"")</f>
        <v>0</v>
      </c>
      <c r="C263" s="325" t="str">
        <f>IFERROR(VLOOKUP($A263,'様式C-1-1用'!$B$3:$AI$1004,4,0),"")</f>
        <v/>
      </c>
      <c r="D263" s="325">
        <f>IFERROR(VLOOKUP($A263,'様式C-1-1用'!$B$3:$AI$1004,6,0),"")</f>
        <v>0</v>
      </c>
      <c r="E263" s="325">
        <f>IFERROR(VLOOKUP($A263,'様式C-1-1用'!$B$3:$AI$1004,7,0),"")</f>
        <v>0</v>
      </c>
      <c r="F263" s="325">
        <f>IFERROR(VLOOKUP($A263,'様式C-1-1用'!$B$3:$AI$1004,8,0),"")</f>
        <v>0</v>
      </c>
      <c r="G263" s="325">
        <f>IFERROR(VLOOKUP($A263,'様式C-1-1用'!$B$3:$AI$1004,10,0),"")</f>
        <v>0</v>
      </c>
      <c r="H263" s="325">
        <f>IFERROR(VLOOKUP($A263,'様式C-1-1用'!$B$3:$AI$1004,22,0),"")</f>
        <v>0</v>
      </c>
      <c r="I263" s="325">
        <f>IFERROR(VLOOKUP($A263,'様式C-1-1用'!$B$3:$AI$1004,23,0),"")</f>
        <v>0</v>
      </c>
      <c r="J263" s="325" t="str">
        <f>IFERROR(VLOOKUP($A263,'様式C-1-1用'!$B$3:$AI$1004,24,0),"")</f>
        <v/>
      </c>
      <c r="K263" s="325" t="str">
        <f>IFERROR(VLOOKUP($A263,'様式C-1-1用'!$B$3:$AI$1004,25,0),"")</f>
        <v/>
      </c>
      <c r="L263" s="325">
        <f>IFERROR(VLOOKUP($A263,'様式C-1-1用'!$B$3:$AI$1004,16,0),"")</f>
        <v>0</v>
      </c>
      <c r="M263" s="325" t="str">
        <f>IFERROR(VLOOKUP($A263,'様式C-1-1用'!$B$3:$AI$1004,34,0),"")</f>
        <v/>
      </c>
      <c r="N263" s="325" t="str">
        <f>IFERROR(VLOOKUP($A263,'様式C-1-1用'!$B$3:$AI$1004,30,0),"")</f>
        <v/>
      </c>
      <c r="O263" s="325" t="str">
        <f>IF(VLOOKUP($A263,'様式C-1-1用'!$B$3:$AI$1004,29,0)="－","なし",VLOOKUP($A263,'様式C-1-1用'!$B$3:$AI$1004,29,0))</f>
        <v/>
      </c>
      <c r="P263" s="326" t="str">
        <f>IFERROR(VLOOKUP($A263,'様式C-1-1用'!$B$3:$AI$1004,33,0),"")</f>
        <v/>
      </c>
    </row>
    <row r="264" spans="1:16" ht="15.95" customHeight="1" x14ac:dyDescent="0.15">
      <c r="A264" s="318">
        <v>262</v>
      </c>
      <c r="B264" s="325">
        <f>IFERROR(VLOOKUP($A264,'様式C-1-1用'!$B$3:$AI$1004,3,0),"")</f>
        <v>0</v>
      </c>
      <c r="C264" s="325" t="str">
        <f>IFERROR(VLOOKUP($A264,'様式C-1-1用'!$B$3:$AI$1004,4,0),"")</f>
        <v/>
      </c>
      <c r="D264" s="325">
        <f>IFERROR(VLOOKUP($A264,'様式C-1-1用'!$B$3:$AI$1004,6,0),"")</f>
        <v>0</v>
      </c>
      <c r="E264" s="325">
        <f>IFERROR(VLOOKUP($A264,'様式C-1-1用'!$B$3:$AI$1004,7,0),"")</f>
        <v>0</v>
      </c>
      <c r="F264" s="325">
        <f>IFERROR(VLOOKUP($A264,'様式C-1-1用'!$B$3:$AI$1004,8,0),"")</f>
        <v>0</v>
      </c>
      <c r="G264" s="325">
        <f>IFERROR(VLOOKUP($A264,'様式C-1-1用'!$B$3:$AI$1004,10,0),"")</f>
        <v>0</v>
      </c>
      <c r="H264" s="325">
        <f>IFERROR(VLOOKUP($A264,'様式C-1-1用'!$B$3:$AI$1004,22,0),"")</f>
        <v>0</v>
      </c>
      <c r="I264" s="325">
        <f>IFERROR(VLOOKUP($A264,'様式C-1-1用'!$B$3:$AI$1004,23,0),"")</f>
        <v>0</v>
      </c>
      <c r="J264" s="325" t="str">
        <f>IFERROR(VLOOKUP($A264,'様式C-1-1用'!$B$3:$AI$1004,24,0),"")</f>
        <v/>
      </c>
      <c r="K264" s="325" t="str">
        <f>IFERROR(VLOOKUP($A264,'様式C-1-1用'!$B$3:$AI$1004,25,0),"")</f>
        <v/>
      </c>
      <c r="L264" s="325">
        <f>IFERROR(VLOOKUP($A264,'様式C-1-1用'!$B$3:$AI$1004,16,0),"")</f>
        <v>0</v>
      </c>
      <c r="M264" s="325" t="str">
        <f>IFERROR(VLOOKUP($A264,'様式C-1-1用'!$B$3:$AI$1004,34,0),"")</f>
        <v/>
      </c>
      <c r="N264" s="325" t="str">
        <f>IFERROR(VLOOKUP($A264,'様式C-1-1用'!$B$3:$AI$1004,30,0),"")</f>
        <v/>
      </c>
      <c r="O264" s="325" t="str">
        <f>IF(VLOOKUP($A264,'様式C-1-1用'!$B$3:$AI$1004,29,0)="－","なし",VLOOKUP($A264,'様式C-1-1用'!$B$3:$AI$1004,29,0))</f>
        <v/>
      </c>
      <c r="P264" s="326" t="str">
        <f>IFERROR(VLOOKUP($A264,'様式C-1-1用'!$B$3:$AI$1004,33,0),"")</f>
        <v/>
      </c>
    </row>
    <row r="265" spans="1:16" ht="15.95" customHeight="1" x14ac:dyDescent="0.15">
      <c r="A265" s="318">
        <v>263</v>
      </c>
      <c r="B265" s="325">
        <f>IFERROR(VLOOKUP($A265,'様式C-1-1用'!$B$3:$AI$1004,3,0),"")</f>
        <v>0</v>
      </c>
      <c r="C265" s="325" t="str">
        <f>IFERROR(VLOOKUP($A265,'様式C-1-1用'!$B$3:$AI$1004,4,0),"")</f>
        <v/>
      </c>
      <c r="D265" s="325">
        <f>IFERROR(VLOOKUP($A265,'様式C-1-1用'!$B$3:$AI$1004,6,0),"")</f>
        <v>0</v>
      </c>
      <c r="E265" s="325">
        <f>IFERROR(VLOOKUP($A265,'様式C-1-1用'!$B$3:$AI$1004,7,0),"")</f>
        <v>0</v>
      </c>
      <c r="F265" s="325">
        <f>IFERROR(VLOOKUP($A265,'様式C-1-1用'!$B$3:$AI$1004,8,0),"")</f>
        <v>0</v>
      </c>
      <c r="G265" s="325">
        <f>IFERROR(VLOOKUP($A265,'様式C-1-1用'!$B$3:$AI$1004,10,0),"")</f>
        <v>0</v>
      </c>
      <c r="H265" s="325">
        <f>IFERROR(VLOOKUP($A265,'様式C-1-1用'!$B$3:$AI$1004,22,0),"")</f>
        <v>0</v>
      </c>
      <c r="I265" s="325">
        <f>IFERROR(VLOOKUP($A265,'様式C-1-1用'!$B$3:$AI$1004,23,0),"")</f>
        <v>0</v>
      </c>
      <c r="J265" s="325" t="str">
        <f>IFERROR(VLOOKUP($A265,'様式C-1-1用'!$B$3:$AI$1004,24,0),"")</f>
        <v/>
      </c>
      <c r="K265" s="325" t="str">
        <f>IFERROR(VLOOKUP($A265,'様式C-1-1用'!$B$3:$AI$1004,25,0),"")</f>
        <v/>
      </c>
      <c r="L265" s="325">
        <f>IFERROR(VLOOKUP($A265,'様式C-1-1用'!$B$3:$AI$1004,16,0),"")</f>
        <v>0</v>
      </c>
      <c r="M265" s="325" t="str">
        <f>IFERROR(VLOOKUP($A265,'様式C-1-1用'!$B$3:$AI$1004,34,0),"")</f>
        <v/>
      </c>
      <c r="N265" s="325" t="str">
        <f>IFERROR(VLOOKUP($A265,'様式C-1-1用'!$B$3:$AI$1004,30,0),"")</f>
        <v/>
      </c>
      <c r="O265" s="325" t="str">
        <f>IF(VLOOKUP($A265,'様式C-1-1用'!$B$3:$AI$1004,29,0)="－","なし",VLOOKUP($A265,'様式C-1-1用'!$B$3:$AI$1004,29,0))</f>
        <v/>
      </c>
      <c r="P265" s="326" t="str">
        <f>IFERROR(VLOOKUP($A265,'様式C-1-1用'!$B$3:$AI$1004,33,0),"")</f>
        <v/>
      </c>
    </row>
    <row r="266" spans="1:16" ht="15.95" customHeight="1" x14ac:dyDescent="0.15">
      <c r="A266" s="318">
        <v>264</v>
      </c>
      <c r="B266" s="325">
        <f>IFERROR(VLOOKUP($A266,'様式C-1-1用'!$B$3:$AI$1004,3,0),"")</f>
        <v>0</v>
      </c>
      <c r="C266" s="325" t="str">
        <f>IFERROR(VLOOKUP($A266,'様式C-1-1用'!$B$3:$AI$1004,4,0),"")</f>
        <v/>
      </c>
      <c r="D266" s="325">
        <f>IFERROR(VLOOKUP($A266,'様式C-1-1用'!$B$3:$AI$1004,6,0),"")</f>
        <v>0</v>
      </c>
      <c r="E266" s="325">
        <f>IFERROR(VLOOKUP($A266,'様式C-1-1用'!$B$3:$AI$1004,7,0),"")</f>
        <v>0</v>
      </c>
      <c r="F266" s="325">
        <f>IFERROR(VLOOKUP($A266,'様式C-1-1用'!$B$3:$AI$1004,8,0),"")</f>
        <v>0</v>
      </c>
      <c r="G266" s="325">
        <f>IFERROR(VLOOKUP($A266,'様式C-1-1用'!$B$3:$AI$1004,10,0),"")</f>
        <v>0</v>
      </c>
      <c r="H266" s="325">
        <f>IFERROR(VLOOKUP($A266,'様式C-1-1用'!$B$3:$AI$1004,22,0),"")</f>
        <v>0</v>
      </c>
      <c r="I266" s="325">
        <f>IFERROR(VLOOKUP($A266,'様式C-1-1用'!$B$3:$AI$1004,23,0),"")</f>
        <v>0</v>
      </c>
      <c r="J266" s="325" t="str">
        <f>IFERROR(VLOOKUP($A266,'様式C-1-1用'!$B$3:$AI$1004,24,0),"")</f>
        <v/>
      </c>
      <c r="K266" s="325" t="str">
        <f>IFERROR(VLOOKUP($A266,'様式C-1-1用'!$B$3:$AI$1004,25,0),"")</f>
        <v/>
      </c>
      <c r="L266" s="325">
        <f>IFERROR(VLOOKUP($A266,'様式C-1-1用'!$B$3:$AI$1004,16,0),"")</f>
        <v>0</v>
      </c>
      <c r="M266" s="325" t="str">
        <f>IFERROR(VLOOKUP($A266,'様式C-1-1用'!$B$3:$AI$1004,34,0),"")</f>
        <v/>
      </c>
      <c r="N266" s="325" t="str">
        <f>IFERROR(VLOOKUP($A266,'様式C-1-1用'!$B$3:$AI$1004,30,0),"")</f>
        <v/>
      </c>
      <c r="O266" s="325" t="str">
        <f>IF(VLOOKUP($A266,'様式C-1-1用'!$B$3:$AI$1004,29,0)="－","なし",VLOOKUP($A266,'様式C-1-1用'!$B$3:$AI$1004,29,0))</f>
        <v/>
      </c>
      <c r="P266" s="326" t="str">
        <f>IFERROR(VLOOKUP($A266,'様式C-1-1用'!$B$3:$AI$1004,33,0),"")</f>
        <v/>
      </c>
    </row>
    <row r="267" spans="1:16" ht="15.95" customHeight="1" x14ac:dyDescent="0.15">
      <c r="A267" s="318">
        <v>265</v>
      </c>
      <c r="B267" s="325">
        <f>IFERROR(VLOOKUP($A267,'様式C-1-1用'!$B$3:$AI$1004,3,0),"")</f>
        <v>0</v>
      </c>
      <c r="C267" s="325" t="str">
        <f>IFERROR(VLOOKUP($A267,'様式C-1-1用'!$B$3:$AI$1004,4,0),"")</f>
        <v/>
      </c>
      <c r="D267" s="325">
        <f>IFERROR(VLOOKUP($A267,'様式C-1-1用'!$B$3:$AI$1004,6,0),"")</f>
        <v>0</v>
      </c>
      <c r="E267" s="325">
        <f>IFERROR(VLOOKUP($A267,'様式C-1-1用'!$B$3:$AI$1004,7,0),"")</f>
        <v>0</v>
      </c>
      <c r="F267" s="325">
        <f>IFERROR(VLOOKUP($A267,'様式C-1-1用'!$B$3:$AI$1004,8,0),"")</f>
        <v>0</v>
      </c>
      <c r="G267" s="325">
        <f>IFERROR(VLOOKUP($A267,'様式C-1-1用'!$B$3:$AI$1004,10,0),"")</f>
        <v>0</v>
      </c>
      <c r="H267" s="325">
        <f>IFERROR(VLOOKUP($A267,'様式C-1-1用'!$B$3:$AI$1004,22,0),"")</f>
        <v>0</v>
      </c>
      <c r="I267" s="325">
        <f>IFERROR(VLOOKUP($A267,'様式C-1-1用'!$B$3:$AI$1004,23,0),"")</f>
        <v>0</v>
      </c>
      <c r="J267" s="325" t="str">
        <f>IFERROR(VLOOKUP($A267,'様式C-1-1用'!$B$3:$AI$1004,24,0),"")</f>
        <v/>
      </c>
      <c r="K267" s="325" t="str">
        <f>IFERROR(VLOOKUP($A267,'様式C-1-1用'!$B$3:$AI$1004,25,0),"")</f>
        <v/>
      </c>
      <c r="L267" s="325">
        <f>IFERROR(VLOOKUP($A267,'様式C-1-1用'!$B$3:$AI$1004,16,0),"")</f>
        <v>0</v>
      </c>
      <c r="M267" s="325" t="str">
        <f>IFERROR(VLOOKUP($A267,'様式C-1-1用'!$B$3:$AI$1004,34,0),"")</f>
        <v/>
      </c>
      <c r="N267" s="325" t="str">
        <f>IFERROR(VLOOKUP($A267,'様式C-1-1用'!$B$3:$AI$1004,30,0),"")</f>
        <v/>
      </c>
      <c r="O267" s="325" t="str">
        <f>IF(VLOOKUP($A267,'様式C-1-1用'!$B$3:$AI$1004,29,0)="－","なし",VLOOKUP($A267,'様式C-1-1用'!$B$3:$AI$1004,29,0))</f>
        <v/>
      </c>
      <c r="P267" s="326" t="str">
        <f>IFERROR(VLOOKUP($A267,'様式C-1-1用'!$B$3:$AI$1004,33,0),"")</f>
        <v/>
      </c>
    </row>
    <row r="268" spans="1:16" ht="15.95" customHeight="1" x14ac:dyDescent="0.15">
      <c r="A268" s="318">
        <v>266</v>
      </c>
      <c r="B268" s="325">
        <f>IFERROR(VLOOKUP($A268,'様式C-1-1用'!$B$3:$AI$1004,3,0),"")</f>
        <v>0</v>
      </c>
      <c r="C268" s="325" t="str">
        <f>IFERROR(VLOOKUP($A268,'様式C-1-1用'!$B$3:$AI$1004,4,0),"")</f>
        <v/>
      </c>
      <c r="D268" s="325">
        <f>IFERROR(VLOOKUP($A268,'様式C-1-1用'!$B$3:$AI$1004,6,0),"")</f>
        <v>0</v>
      </c>
      <c r="E268" s="325">
        <f>IFERROR(VLOOKUP($A268,'様式C-1-1用'!$B$3:$AI$1004,7,0),"")</f>
        <v>0</v>
      </c>
      <c r="F268" s="325">
        <f>IFERROR(VLOOKUP($A268,'様式C-1-1用'!$B$3:$AI$1004,8,0),"")</f>
        <v>0</v>
      </c>
      <c r="G268" s="325">
        <f>IFERROR(VLOOKUP($A268,'様式C-1-1用'!$B$3:$AI$1004,10,0),"")</f>
        <v>0</v>
      </c>
      <c r="H268" s="325">
        <f>IFERROR(VLOOKUP($A268,'様式C-1-1用'!$B$3:$AI$1004,22,0),"")</f>
        <v>0</v>
      </c>
      <c r="I268" s="325">
        <f>IFERROR(VLOOKUP($A268,'様式C-1-1用'!$B$3:$AI$1004,23,0),"")</f>
        <v>0</v>
      </c>
      <c r="J268" s="325" t="str">
        <f>IFERROR(VLOOKUP($A268,'様式C-1-1用'!$B$3:$AI$1004,24,0),"")</f>
        <v/>
      </c>
      <c r="K268" s="325" t="str">
        <f>IFERROR(VLOOKUP($A268,'様式C-1-1用'!$B$3:$AI$1004,25,0),"")</f>
        <v/>
      </c>
      <c r="L268" s="325">
        <f>IFERROR(VLOOKUP($A268,'様式C-1-1用'!$B$3:$AI$1004,16,0),"")</f>
        <v>0</v>
      </c>
      <c r="M268" s="325" t="str">
        <f>IFERROR(VLOOKUP($A268,'様式C-1-1用'!$B$3:$AI$1004,34,0),"")</f>
        <v/>
      </c>
      <c r="N268" s="325" t="str">
        <f>IFERROR(VLOOKUP($A268,'様式C-1-1用'!$B$3:$AI$1004,30,0),"")</f>
        <v/>
      </c>
      <c r="O268" s="325" t="str">
        <f>IF(VLOOKUP($A268,'様式C-1-1用'!$B$3:$AI$1004,29,0)="－","なし",VLOOKUP($A268,'様式C-1-1用'!$B$3:$AI$1004,29,0))</f>
        <v/>
      </c>
      <c r="P268" s="326" t="str">
        <f>IFERROR(VLOOKUP($A268,'様式C-1-1用'!$B$3:$AI$1004,33,0),"")</f>
        <v/>
      </c>
    </row>
    <row r="269" spans="1:16" ht="15.95" customHeight="1" x14ac:dyDescent="0.15">
      <c r="A269" s="318">
        <v>267</v>
      </c>
      <c r="B269" s="325">
        <f>IFERROR(VLOOKUP($A269,'様式C-1-1用'!$B$3:$AI$1004,3,0),"")</f>
        <v>0</v>
      </c>
      <c r="C269" s="325" t="str">
        <f>IFERROR(VLOOKUP($A269,'様式C-1-1用'!$B$3:$AI$1004,4,0),"")</f>
        <v/>
      </c>
      <c r="D269" s="325">
        <f>IFERROR(VLOOKUP($A269,'様式C-1-1用'!$B$3:$AI$1004,6,0),"")</f>
        <v>0</v>
      </c>
      <c r="E269" s="325">
        <f>IFERROR(VLOOKUP($A269,'様式C-1-1用'!$B$3:$AI$1004,7,0),"")</f>
        <v>0</v>
      </c>
      <c r="F269" s="325">
        <f>IFERROR(VLOOKUP($A269,'様式C-1-1用'!$B$3:$AI$1004,8,0),"")</f>
        <v>0</v>
      </c>
      <c r="G269" s="325">
        <f>IFERROR(VLOOKUP($A269,'様式C-1-1用'!$B$3:$AI$1004,10,0),"")</f>
        <v>0</v>
      </c>
      <c r="H269" s="325">
        <f>IFERROR(VLOOKUP($A269,'様式C-1-1用'!$B$3:$AI$1004,22,0),"")</f>
        <v>0</v>
      </c>
      <c r="I269" s="325">
        <f>IFERROR(VLOOKUP($A269,'様式C-1-1用'!$B$3:$AI$1004,23,0),"")</f>
        <v>0</v>
      </c>
      <c r="J269" s="325" t="str">
        <f>IFERROR(VLOOKUP($A269,'様式C-1-1用'!$B$3:$AI$1004,24,0),"")</f>
        <v/>
      </c>
      <c r="K269" s="325" t="str">
        <f>IFERROR(VLOOKUP($A269,'様式C-1-1用'!$B$3:$AI$1004,25,0),"")</f>
        <v/>
      </c>
      <c r="L269" s="325">
        <f>IFERROR(VLOOKUP($A269,'様式C-1-1用'!$B$3:$AI$1004,16,0),"")</f>
        <v>0</v>
      </c>
      <c r="M269" s="325" t="str">
        <f>IFERROR(VLOOKUP($A269,'様式C-1-1用'!$B$3:$AI$1004,34,0),"")</f>
        <v/>
      </c>
      <c r="N269" s="325" t="str">
        <f>IFERROR(VLOOKUP($A269,'様式C-1-1用'!$B$3:$AI$1004,30,0),"")</f>
        <v/>
      </c>
      <c r="O269" s="325" t="str">
        <f>IF(VLOOKUP($A269,'様式C-1-1用'!$B$3:$AI$1004,29,0)="－","なし",VLOOKUP($A269,'様式C-1-1用'!$B$3:$AI$1004,29,0))</f>
        <v/>
      </c>
      <c r="P269" s="326" t="str">
        <f>IFERROR(VLOOKUP($A269,'様式C-1-1用'!$B$3:$AI$1004,33,0),"")</f>
        <v/>
      </c>
    </row>
    <row r="270" spans="1:16" ht="15.95" customHeight="1" x14ac:dyDescent="0.15">
      <c r="A270" s="318">
        <v>268</v>
      </c>
      <c r="B270" s="325">
        <f>IFERROR(VLOOKUP($A270,'様式C-1-1用'!$B$3:$AI$1004,3,0),"")</f>
        <v>0</v>
      </c>
      <c r="C270" s="325" t="str">
        <f>IFERROR(VLOOKUP($A270,'様式C-1-1用'!$B$3:$AI$1004,4,0),"")</f>
        <v/>
      </c>
      <c r="D270" s="325">
        <f>IFERROR(VLOOKUP($A270,'様式C-1-1用'!$B$3:$AI$1004,6,0),"")</f>
        <v>0</v>
      </c>
      <c r="E270" s="325">
        <f>IFERROR(VLOOKUP($A270,'様式C-1-1用'!$B$3:$AI$1004,7,0),"")</f>
        <v>0</v>
      </c>
      <c r="F270" s="325">
        <f>IFERROR(VLOOKUP($A270,'様式C-1-1用'!$B$3:$AI$1004,8,0),"")</f>
        <v>0</v>
      </c>
      <c r="G270" s="325">
        <f>IFERROR(VLOOKUP($A270,'様式C-1-1用'!$B$3:$AI$1004,10,0),"")</f>
        <v>0</v>
      </c>
      <c r="H270" s="325">
        <f>IFERROR(VLOOKUP($A270,'様式C-1-1用'!$B$3:$AI$1004,22,0),"")</f>
        <v>0</v>
      </c>
      <c r="I270" s="325">
        <f>IFERROR(VLOOKUP($A270,'様式C-1-1用'!$B$3:$AI$1004,23,0),"")</f>
        <v>0</v>
      </c>
      <c r="J270" s="325" t="str">
        <f>IFERROR(VLOOKUP($A270,'様式C-1-1用'!$B$3:$AI$1004,24,0),"")</f>
        <v/>
      </c>
      <c r="K270" s="325" t="str">
        <f>IFERROR(VLOOKUP($A270,'様式C-1-1用'!$B$3:$AI$1004,25,0),"")</f>
        <v/>
      </c>
      <c r="L270" s="325">
        <f>IFERROR(VLOOKUP($A270,'様式C-1-1用'!$B$3:$AI$1004,16,0),"")</f>
        <v>0</v>
      </c>
      <c r="M270" s="325" t="str">
        <f>IFERROR(VLOOKUP($A270,'様式C-1-1用'!$B$3:$AI$1004,34,0),"")</f>
        <v/>
      </c>
      <c r="N270" s="325" t="str">
        <f>IFERROR(VLOOKUP($A270,'様式C-1-1用'!$B$3:$AI$1004,30,0),"")</f>
        <v/>
      </c>
      <c r="O270" s="325" t="str">
        <f>IF(VLOOKUP($A270,'様式C-1-1用'!$B$3:$AI$1004,29,0)="－","なし",VLOOKUP($A270,'様式C-1-1用'!$B$3:$AI$1004,29,0))</f>
        <v/>
      </c>
      <c r="P270" s="326" t="str">
        <f>IFERROR(VLOOKUP($A270,'様式C-1-1用'!$B$3:$AI$1004,33,0),"")</f>
        <v/>
      </c>
    </row>
    <row r="271" spans="1:16" ht="15.95" customHeight="1" x14ac:dyDescent="0.15">
      <c r="A271" s="318">
        <v>269</v>
      </c>
      <c r="B271" s="325">
        <f>IFERROR(VLOOKUP($A271,'様式C-1-1用'!$B$3:$AI$1004,3,0),"")</f>
        <v>0</v>
      </c>
      <c r="C271" s="325" t="str">
        <f>IFERROR(VLOOKUP($A271,'様式C-1-1用'!$B$3:$AI$1004,4,0),"")</f>
        <v/>
      </c>
      <c r="D271" s="325">
        <f>IFERROR(VLOOKUP($A271,'様式C-1-1用'!$B$3:$AI$1004,6,0),"")</f>
        <v>0</v>
      </c>
      <c r="E271" s="325">
        <f>IFERROR(VLOOKUP($A271,'様式C-1-1用'!$B$3:$AI$1004,7,0),"")</f>
        <v>0</v>
      </c>
      <c r="F271" s="325">
        <f>IFERROR(VLOOKUP($A271,'様式C-1-1用'!$B$3:$AI$1004,8,0),"")</f>
        <v>0</v>
      </c>
      <c r="G271" s="325">
        <f>IFERROR(VLOOKUP($A271,'様式C-1-1用'!$B$3:$AI$1004,10,0),"")</f>
        <v>0</v>
      </c>
      <c r="H271" s="325">
        <f>IFERROR(VLOOKUP($A271,'様式C-1-1用'!$B$3:$AI$1004,22,0),"")</f>
        <v>0</v>
      </c>
      <c r="I271" s="325">
        <f>IFERROR(VLOOKUP($A271,'様式C-1-1用'!$B$3:$AI$1004,23,0),"")</f>
        <v>0</v>
      </c>
      <c r="J271" s="325" t="str">
        <f>IFERROR(VLOOKUP($A271,'様式C-1-1用'!$B$3:$AI$1004,24,0),"")</f>
        <v/>
      </c>
      <c r="K271" s="325" t="str">
        <f>IFERROR(VLOOKUP($A271,'様式C-1-1用'!$B$3:$AI$1004,25,0),"")</f>
        <v/>
      </c>
      <c r="L271" s="325">
        <f>IFERROR(VLOOKUP($A271,'様式C-1-1用'!$B$3:$AI$1004,16,0),"")</f>
        <v>0</v>
      </c>
      <c r="M271" s="325" t="str">
        <f>IFERROR(VLOOKUP($A271,'様式C-1-1用'!$B$3:$AI$1004,34,0),"")</f>
        <v/>
      </c>
      <c r="N271" s="325" t="str">
        <f>IFERROR(VLOOKUP($A271,'様式C-1-1用'!$B$3:$AI$1004,30,0),"")</f>
        <v/>
      </c>
      <c r="O271" s="325" t="str">
        <f>IF(VLOOKUP($A271,'様式C-1-1用'!$B$3:$AI$1004,29,0)="－","なし",VLOOKUP($A271,'様式C-1-1用'!$B$3:$AI$1004,29,0))</f>
        <v/>
      </c>
      <c r="P271" s="326" t="str">
        <f>IFERROR(VLOOKUP($A271,'様式C-1-1用'!$B$3:$AI$1004,33,0),"")</f>
        <v/>
      </c>
    </row>
    <row r="272" spans="1:16" ht="15.95" customHeight="1" x14ac:dyDescent="0.15">
      <c r="A272" s="318">
        <v>270</v>
      </c>
      <c r="B272" s="325">
        <f>IFERROR(VLOOKUP($A272,'様式C-1-1用'!$B$3:$AI$1004,3,0),"")</f>
        <v>0</v>
      </c>
      <c r="C272" s="325" t="str">
        <f>IFERROR(VLOOKUP($A272,'様式C-1-1用'!$B$3:$AI$1004,4,0),"")</f>
        <v/>
      </c>
      <c r="D272" s="325">
        <f>IFERROR(VLOOKUP($A272,'様式C-1-1用'!$B$3:$AI$1004,6,0),"")</f>
        <v>0</v>
      </c>
      <c r="E272" s="325">
        <f>IFERROR(VLOOKUP($A272,'様式C-1-1用'!$B$3:$AI$1004,7,0),"")</f>
        <v>0</v>
      </c>
      <c r="F272" s="325">
        <f>IFERROR(VLOOKUP($A272,'様式C-1-1用'!$B$3:$AI$1004,8,0),"")</f>
        <v>0</v>
      </c>
      <c r="G272" s="325">
        <f>IFERROR(VLOOKUP($A272,'様式C-1-1用'!$B$3:$AI$1004,10,0),"")</f>
        <v>0</v>
      </c>
      <c r="H272" s="325">
        <f>IFERROR(VLOOKUP($A272,'様式C-1-1用'!$B$3:$AI$1004,22,0),"")</f>
        <v>0</v>
      </c>
      <c r="I272" s="325">
        <f>IFERROR(VLOOKUP($A272,'様式C-1-1用'!$B$3:$AI$1004,23,0),"")</f>
        <v>0</v>
      </c>
      <c r="J272" s="325" t="str">
        <f>IFERROR(VLOOKUP($A272,'様式C-1-1用'!$B$3:$AI$1004,24,0),"")</f>
        <v/>
      </c>
      <c r="K272" s="325" t="str">
        <f>IFERROR(VLOOKUP($A272,'様式C-1-1用'!$B$3:$AI$1004,25,0),"")</f>
        <v/>
      </c>
      <c r="L272" s="325">
        <f>IFERROR(VLOOKUP($A272,'様式C-1-1用'!$B$3:$AI$1004,16,0),"")</f>
        <v>0</v>
      </c>
      <c r="M272" s="325" t="str">
        <f>IFERROR(VLOOKUP($A272,'様式C-1-1用'!$B$3:$AI$1004,34,0),"")</f>
        <v/>
      </c>
      <c r="N272" s="325" t="str">
        <f>IFERROR(VLOOKUP($A272,'様式C-1-1用'!$B$3:$AI$1004,30,0),"")</f>
        <v/>
      </c>
      <c r="O272" s="325" t="str">
        <f>IF(VLOOKUP($A272,'様式C-1-1用'!$B$3:$AI$1004,29,0)="－","なし",VLOOKUP($A272,'様式C-1-1用'!$B$3:$AI$1004,29,0))</f>
        <v/>
      </c>
      <c r="P272" s="326" t="str">
        <f>IFERROR(VLOOKUP($A272,'様式C-1-1用'!$B$3:$AI$1004,33,0),"")</f>
        <v/>
      </c>
    </row>
    <row r="273" spans="1:16" ht="15.95" customHeight="1" x14ac:dyDescent="0.15">
      <c r="A273" s="318">
        <v>271</v>
      </c>
      <c r="B273" s="325">
        <f>IFERROR(VLOOKUP($A273,'様式C-1-1用'!$B$3:$AI$1004,3,0),"")</f>
        <v>0</v>
      </c>
      <c r="C273" s="325" t="str">
        <f>IFERROR(VLOOKUP($A273,'様式C-1-1用'!$B$3:$AI$1004,4,0),"")</f>
        <v/>
      </c>
      <c r="D273" s="325">
        <f>IFERROR(VLOOKUP($A273,'様式C-1-1用'!$B$3:$AI$1004,6,0),"")</f>
        <v>0</v>
      </c>
      <c r="E273" s="325">
        <f>IFERROR(VLOOKUP($A273,'様式C-1-1用'!$B$3:$AI$1004,7,0),"")</f>
        <v>0</v>
      </c>
      <c r="F273" s="325">
        <f>IFERROR(VLOOKUP($A273,'様式C-1-1用'!$B$3:$AI$1004,8,0),"")</f>
        <v>0</v>
      </c>
      <c r="G273" s="325">
        <f>IFERROR(VLOOKUP($A273,'様式C-1-1用'!$B$3:$AI$1004,10,0),"")</f>
        <v>0</v>
      </c>
      <c r="H273" s="325">
        <f>IFERROR(VLOOKUP($A273,'様式C-1-1用'!$B$3:$AI$1004,22,0),"")</f>
        <v>0</v>
      </c>
      <c r="I273" s="325">
        <f>IFERROR(VLOOKUP($A273,'様式C-1-1用'!$B$3:$AI$1004,23,0),"")</f>
        <v>0</v>
      </c>
      <c r="J273" s="325" t="str">
        <f>IFERROR(VLOOKUP($A273,'様式C-1-1用'!$B$3:$AI$1004,24,0),"")</f>
        <v/>
      </c>
      <c r="K273" s="325" t="str">
        <f>IFERROR(VLOOKUP($A273,'様式C-1-1用'!$B$3:$AI$1004,25,0),"")</f>
        <v/>
      </c>
      <c r="L273" s="325">
        <f>IFERROR(VLOOKUP($A273,'様式C-1-1用'!$B$3:$AI$1004,16,0),"")</f>
        <v>0</v>
      </c>
      <c r="M273" s="325" t="str">
        <f>IFERROR(VLOOKUP($A273,'様式C-1-1用'!$B$3:$AI$1004,34,0),"")</f>
        <v/>
      </c>
      <c r="N273" s="325" t="str">
        <f>IFERROR(VLOOKUP($A273,'様式C-1-1用'!$B$3:$AI$1004,30,0),"")</f>
        <v/>
      </c>
      <c r="O273" s="325" t="str">
        <f>IF(VLOOKUP($A273,'様式C-1-1用'!$B$3:$AI$1004,29,0)="－","なし",VLOOKUP($A273,'様式C-1-1用'!$B$3:$AI$1004,29,0))</f>
        <v/>
      </c>
      <c r="P273" s="326" t="str">
        <f>IFERROR(VLOOKUP($A273,'様式C-1-1用'!$B$3:$AI$1004,33,0),"")</f>
        <v/>
      </c>
    </row>
    <row r="274" spans="1:16" ht="15.95" customHeight="1" x14ac:dyDescent="0.15">
      <c r="A274" s="318">
        <v>272</v>
      </c>
      <c r="B274" s="325">
        <f>IFERROR(VLOOKUP($A274,'様式C-1-1用'!$B$3:$AI$1004,3,0),"")</f>
        <v>0</v>
      </c>
      <c r="C274" s="325" t="str">
        <f>IFERROR(VLOOKUP($A274,'様式C-1-1用'!$B$3:$AI$1004,4,0),"")</f>
        <v/>
      </c>
      <c r="D274" s="325">
        <f>IFERROR(VLOOKUP($A274,'様式C-1-1用'!$B$3:$AI$1004,6,0),"")</f>
        <v>0</v>
      </c>
      <c r="E274" s="325">
        <f>IFERROR(VLOOKUP($A274,'様式C-1-1用'!$B$3:$AI$1004,7,0),"")</f>
        <v>0</v>
      </c>
      <c r="F274" s="325">
        <f>IFERROR(VLOOKUP($A274,'様式C-1-1用'!$B$3:$AI$1004,8,0),"")</f>
        <v>0</v>
      </c>
      <c r="G274" s="325">
        <f>IFERROR(VLOOKUP($A274,'様式C-1-1用'!$B$3:$AI$1004,10,0),"")</f>
        <v>0</v>
      </c>
      <c r="H274" s="325">
        <f>IFERROR(VLOOKUP($A274,'様式C-1-1用'!$B$3:$AI$1004,22,0),"")</f>
        <v>0</v>
      </c>
      <c r="I274" s="325">
        <f>IFERROR(VLOOKUP($A274,'様式C-1-1用'!$B$3:$AI$1004,23,0),"")</f>
        <v>0</v>
      </c>
      <c r="J274" s="325" t="str">
        <f>IFERROR(VLOOKUP($A274,'様式C-1-1用'!$B$3:$AI$1004,24,0),"")</f>
        <v/>
      </c>
      <c r="K274" s="325" t="str">
        <f>IFERROR(VLOOKUP($A274,'様式C-1-1用'!$B$3:$AI$1004,25,0),"")</f>
        <v/>
      </c>
      <c r="L274" s="325">
        <f>IFERROR(VLOOKUP($A274,'様式C-1-1用'!$B$3:$AI$1004,16,0),"")</f>
        <v>0</v>
      </c>
      <c r="M274" s="325" t="str">
        <f>IFERROR(VLOOKUP($A274,'様式C-1-1用'!$B$3:$AI$1004,34,0),"")</f>
        <v/>
      </c>
      <c r="N274" s="325" t="str">
        <f>IFERROR(VLOOKUP($A274,'様式C-1-1用'!$B$3:$AI$1004,30,0),"")</f>
        <v/>
      </c>
      <c r="O274" s="325" t="str">
        <f>IF(VLOOKUP($A274,'様式C-1-1用'!$B$3:$AI$1004,29,0)="－","なし",VLOOKUP($A274,'様式C-1-1用'!$B$3:$AI$1004,29,0))</f>
        <v/>
      </c>
      <c r="P274" s="326" t="str">
        <f>IFERROR(VLOOKUP($A274,'様式C-1-1用'!$B$3:$AI$1004,33,0),"")</f>
        <v/>
      </c>
    </row>
    <row r="275" spans="1:16" ht="15.95" customHeight="1" x14ac:dyDescent="0.15">
      <c r="A275" s="318">
        <v>273</v>
      </c>
      <c r="B275" s="325">
        <f>IFERROR(VLOOKUP($A275,'様式C-1-1用'!$B$3:$AI$1004,3,0),"")</f>
        <v>0</v>
      </c>
      <c r="C275" s="325" t="str">
        <f>IFERROR(VLOOKUP($A275,'様式C-1-1用'!$B$3:$AI$1004,4,0),"")</f>
        <v/>
      </c>
      <c r="D275" s="325">
        <f>IFERROR(VLOOKUP($A275,'様式C-1-1用'!$B$3:$AI$1004,6,0),"")</f>
        <v>0</v>
      </c>
      <c r="E275" s="325">
        <f>IFERROR(VLOOKUP($A275,'様式C-1-1用'!$B$3:$AI$1004,7,0),"")</f>
        <v>0</v>
      </c>
      <c r="F275" s="325">
        <f>IFERROR(VLOOKUP($A275,'様式C-1-1用'!$B$3:$AI$1004,8,0),"")</f>
        <v>0</v>
      </c>
      <c r="G275" s="325">
        <f>IFERROR(VLOOKUP($A275,'様式C-1-1用'!$B$3:$AI$1004,10,0),"")</f>
        <v>0</v>
      </c>
      <c r="H275" s="325">
        <f>IFERROR(VLOOKUP($A275,'様式C-1-1用'!$B$3:$AI$1004,22,0),"")</f>
        <v>0</v>
      </c>
      <c r="I275" s="325">
        <f>IFERROR(VLOOKUP($A275,'様式C-1-1用'!$B$3:$AI$1004,23,0),"")</f>
        <v>0</v>
      </c>
      <c r="J275" s="325" t="str">
        <f>IFERROR(VLOOKUP($A275,'様式C-1-1用'!$B$3:$AI$1004,24,0),"")</f>
        <v/>
      </c>
      <c r="K275" s="325" t="str">
        <f>IFERROR(VLOOKUP($A275,'様式C-1-1用'!$B$3:$AI$1004,25,0),"")</f>
        <v/>
      </c>
      <c r="L275" s="325">
        <f>IFERROR(VLOOKUP($A275,'様式C-1-1用'!$B$3:$AI$1004,16,0),"")</f>
        <v>0</v>
      </c>
      <c r="M275" s="325" t="str">
        <f>IFERROR(VLOOKUP($A275,'様式C-1-1用'!$B$3:$AI$1004,34,0),"")</f>
        <v/>
      </c>
      <c r="N275" s="325" t="str">
        <f>IFERROR(VLOOKUP($A275,'様式C-1-1用'!$B$3:$AI$1004,30,0),"")</f>
        <v/>
      </c>
      <c r="O275" s="325" t="str">
        <f>IF(VLOOKUP($A275,'様式C-1-1用'!$B$3:$AI$1004,29,0)="－","なし",VLOOKUP($A275,'様式C-1-1用'!$B$3:$AI$1004,29,0))</f>
        <v/>
      </c>
      <c r="P275" s="326" t="str">
        <f>IFERROR(VLOOKUP($A275,'様式C-1-1用'!$B$3:$AI$1004,33,0),"")</f>
        <v/>
      </c>
    </row>
    <row r="276" spans="1:16" ht="15.95" customHeight="1" x14ac:dyDescent="0.15">
      <c r="A276" s="318">
        <v>274</v>
      </c>
      <c r="B276" s="325">
        <f>IFERROR(VLOOKUP($A276,'様式C-1-1用'!$B$3:$AI$1004,3,0),"")</f>
        <v>0</v>
      </c>
      <c r="C276" s="325" t="str">
        <f>IFERROR(VLOOKUP($A276,'様式C-1-1用'!$B$3:$AI$1004,4,0),"")</f>
        <v/>
      </c>
      <c r="D276" s="325">
        <f>IFERROR(VLOOKUP($A276,'様式C-1-1用'!$B$3:$AI$1004,6,0),"")</f>
        <v>0</v>
      </c>
      <c r="E276" s="325">
        <f>IFERROR(VLOOKUP($A276,'様式C-1-1用'!$B$3:$AI$1004,7,0),"")</f>
        <v>0</v>
      </c>
      <c r="F276" s="325">
        <f>IFERROR(VLOOKUP($A276,'様式C-1-1用'!$B$3:$AI$1004,8,0),"")</f>
        <v>0</v>
      </c>
      <c r="G276" s="325">
        <f>IFERROR(VLOOKUP($A276,'様式C-1-1用'!$B$3:$AI$1004,10,0),"")</f>
        <v>0</v>
      </c>
      <c r="H276" s="325">
        <f>IFERROR(VLOOKUP($A276,'様式C-1-1用'!$B$3:$AI$1004,22,0),"")</f>
        <v>0</v>
      </c>
      <c r="I276" s="325">
        <f>IFERROR(VLOOKUP($A276,'様式C-1-1用'!$B$3:$AI$1004,23,0),"")</f>
        <v>0</v>
      </c>
      <c r="J276" s="325" t="str">
        <f>IFERROR(VLOOKUP($A276,'様式C-1-1用'!$B$3:$AI$1004,24,0),"")</f>
        <v/>
      </c>
      <c r="K276" s="325" t="str">
        <f>IFERROR(VLOOKUP($A276,'様式C-1-1用'!$B$3:$AI$1004,25,0),"")</f>
        <v/>
      </c>
      <c r="L276" s="325">
        <f>IFERROR(VLOOKUP($A276,'様式C-1-1用'!$B$3:$AI$1004,16,0),"")</f>
        <v>0</v>
      </c>
      <c r="M276" s="325" t="str">
        <f>IFERROR(VLOOKUP($A276,'様式C-1-1用'!$B$3:$AI$1004,34,0),"")</f>
        <v/>
      </c>
      <c r="N276" s="325" t="str">
        <f>IFERROR(VLOOKUP($A276,'様式C-1-1用'!$B$3:$AI$1004,30,0),"")</f>
        <v/>
      </c>
      <c r="O276" s="325" t="str">
        <f>IF(VLOOKUP($A276,'様式C-1-1用'!$B$3:$AI$1004,29,0)="－","なし",VLOOKUP($A276,'様式C-1-1用'!$B$3:$AI$1004,29,0))</f>
        <v/>
      </c>
      <c r="P276" s="326" t="str">
        <f>IFERROR(VLOOKUP($A276,'様式C-1-1用'!$B$3:$AI$1004,33,0),"")</f>
        <v/>
      </c>
    </row>
    <row r="277" spans="1:16" ht="15.95" customHeight="1" x14ac:dyDescent="0.15">
      <c r="A277" s="318">
        <v>275</v>
      </c>
      <c r="B277" s="325">
        <f>IFERROR(VLOOKUP($A277,'様式C-1-1用'!$B$3:$AI$1004,3,0),"")</f>
        <v>0</v>
      </c>
      <c r="C277" s="325" t="str">
        <f>IFERROR(VLOOKUP($A277,'様式C-1-1用'!$B$3:$AI$1004,4,0),"")</f>
        <v/>
      </c>
      <c r="D277" s="325">
        <f>IFERROR(VLOOKUP($A277,'様式C-1-1用'!$B$3:$AI$1004,6,0),"")</f>
        <v>0</v>
      </c>
      <c r="E277" s="325">
        <f>IFERROR(VLOOKUP($A277,'様式C-1-1用'!$B$3:$AI$1004,7,0),"")</f>
        <v>0</v>
      </c>
      <c r="F277" s="325">
        <f>IFERROR(VLOOKUP($A277,'様式C-1-1用'!$B$3:$AI$1004,8,0),"")</f>
        <v>0</v>
      </c>
      <c r="G277" s="325">
        <f>IFERROR(VLOOKUP($A277,'様式C-1-1用'!$B$3:$AI$1004,10,0),"")</f>
        <v>0</v>
      </c>
      <c r="H277" s="325">
        <f>IFERROR(VLOOKUP($A277,'様式C-1-1用'!$B$3:$AI$1004,22,0),"")</f>
        <v>0</v>
      </c>
      <c r="I277" s="325">
        <f>IFERROR(VLOOKUP($A277,'様式C-1-1用'!$B$3:$AI$1004,23,0),"")</f>
        <v>0</v>
      </c>
      <c r="J277" s="325" t="str">
        <f>IFERROR(VLOOKUP($A277,'様式C-1-1用'!$B$3:$AI$1004,24,0),"")</f>
        <v/>
      </c>
      <c r="K277" s="325" t="str">
        <f>IFERROR(VLOOKUP($A277,'様式C-1-1用'!$B$3:$AI$1004,25,0),"")</f>
        <v/>
      </c>
      <c r="L277" s="325">
        <f>IFERROR(VLOOKUP($A277,'様式C-1-1用'!$B$3:$AI$1004,16,0),"")</f>
        <v>0</v>
      </c>
      <c r="M277" s="325" t="str">
        <f>IFERROR(VLOOKUP($A277,'様式C-1-1用'!$B$3:$AI$1004,34,0),"")</f>
        <v/>
      </c>
      <c r="N277" s="325" t="str">
        <f>IFERROR(VLOOKUP($A277,'様式C-1-1用'!$B$3:$AI$1004,30,0),"")</f>
        <v/>
      </c>
      <c r="O277" s="325" t="str">
        <f>IF(VLOOKUP($A277,'様式C-1-1用'!$B$3:$AI$1004,29,0)="－","なし",VLOOKUP($A277,'様式C-1-1用'!$B$3:$AI$1004,29,0))</f>
        <v/>
      </c>
      <c r="P277" s="326" t="str">
        <f>IFERROR(VLOOKUP($A277,'様式C-1-1用'!$B$3:$AI$1004,33,0),"")</f>
        <v/>
      </c>
    </row>
    <row r="278" spans="1:16" ht="15.95" customHeight="1" x14ac:dyDescent="0.15">
      <c r="A278" s="318">
        <v>276</v>
      </c>
      <c r="B278" s="325">
        <f>IFERROR(VLOOKUP($A278,'様式C-1-1用'!$B$3:$AI$1004,3,0),"")</f>
        <v>0</v>
      </c>
      <c r="C278" s="325" t="str">
        <f>IFERROR(VLOOKUP($A278,'様式C-1-1用'!$B$3:$AI$1004,4,0),"")</f>
        <v/>
      </c>
      <c r="D278" s="325">
        <f>IFERROR(VLOOKUP($A278,'様式C-1-1用'!$B$3:$AI$1004,6,0),"")</f>
        <v>0</v>
      </c>
      <c r="E278" s="325">
        <f>IFERROR(VLOOKUP($A278,'様式C-1-1用'!$B$3:$AI$1004,7,0),"")</f>
        <v>0</v>
      </c>
      <c r="F278" s="325">
        <f>IFERROR(VLOOKUP($A278,'様式C-1-1用'!$B$3:$AI$1004,8,0),"")</f>
        <v>0</v>
      </c>
      <c r="G278" s="325">
        <f>IFERROR(VLOOKUP($A278,'様式C-1-1用'!$B$3:$AI$1004,10,0),"")</f>
        <v>0</v>
      </c>
      <c r="H278" s="325">
        <f>IFERROR(VLOOKUP($A278,'様式C-1-1用'!$B$3:$AI$1004,22,0),"")</f>
        <v>0</v>
      </c>
      <c r="I278" s="325">
        <f>IFERROR(VLOOKUP($A278,'様式C-1-1用'!$B$3:$AI$1004,23,0),"")</f>
        <v>0</v>
      </c>
      <c r="J278" s="325" t="str">
        <f>IFERROR(VLOOKUP($A278,'様式C-1-1用'!$B$3:$AI$1004,24,0),"")</f>
        <v/>
      </c>
      <c r="K278" s="325" t="str">
        <f>IFERROR(VLOOKUP($A278,'様式C-1-1用'!$B$3:$AI$1004,25,0),"")</f>
        <v/>
      </c>
      <c r="L278" s="325">
        <f>IFERROR(VLOOKUP($A278,'様式C-1-1用'!$B$3:$AI$1004,16,0),"")</f>
        <v>0</v>
      </c>
      <c r="M278" s="325" t="str">
        <f>IFERROR(VLOOKUP($A278,'様式C-1-1用'!$B$3:$AI$1004,34,0),"")</f>
        <v/>
      </c>
      <c r="N278" s="325" t="str">
        <f>IFERROR(VLOOKUP($A278,'様式C-1-1用'!$B$3:$AI$1004,30,0),"")</f>
        <v/>
      </c>
      <c r="O278" s="325" t="str">
        <f>IF(VLOOKUP($A278,'様式C-1-1用'!$B$3:$AI$1004,29,0)="－","なし",VLOOKUP($A278,'様式C-1-1用'!$B$3:$AI$1004,29,0))</f>
        <v/>
      </c>
      <c r="P278" s="326" t="str">
        <f>IFERROR(VLOOKUP($A278,'様式C-1-1用'!$B$3:$AI$1004,33,0),"")</f>
        <v/>
      </c>
    </row>
    <row r="279" spans="1:16" ht="15.95" customHeight="1" x14ac:dyDescent="0.15">
      <c r="A279" s="318">
        <v>277</v>
      </c>
      <c r="B279" s="325">
        <f>IFERROR(VLOOKUP($A279,'様式C-1-1用'!$B$3:$AI$1004,3,0),"")</f>
        <v>0</v>
      </c>
      <c r="C279" s="325" t="str">
        <f>IFERROR(VLOOKUP($A279,'様式C-1-1用'!$B$3:$AI$1004,4,0),"")</f>
        <v/>
      </c>
      <c r="D279" s="325">
        <f>IFERROR(VLOOKUP($A279,'様式C-1-1用'!$B$3:$AI$1004,6,0),"")</f>
        <v>0</v>
      </c>
      <c r="E279" s="325">
        <f>IFERROR(VLOOKUP($A279,'様式C-1-1用'!$B$3:$AI$1004,7,0),"")</f>
        <v>0</v>
      </c>
      <c r="F279" s="325">
        <f>IFERROR(VLOOKUP($A279,'様式C-1-1用'!$B$3:$AI$1004,8,0),"")</f>
        <v>0</v>
      </c>
      <c r="G279" s="325">
        <f>IFERROR(VLOOKUP($A279,'様式C-1-1用'!$B$3:$AI$1004,10,0),"")</f>
        <v>0</v>
      </c>
      <c r="H279" s="325">
        <f>IFERROR(VLOOKUP($A279,'様式C-1-1用'!$B$3:$AI$1004,22,0),"")</f>
        <v>0</v>
      </c>
      <c r="I279" s="325">
        <f>IFERROR(VLOOKUP($A279,'様式C-1-1用'!$B$3:$AI$1004,23,0),"")</f>
        <v>0</v>
      </c>
      <c r="J279" s="325" t="str">
        <f>IFERROR(VLOOKUP($A279,'様式C-1-1用'!$B$3:$AI$1004,24,0),"")</f>
        <v/>
      </c>
      <c r="K279" s="325" t="str">
        <f>IFERROR(VLOOKUP($A279,'様式C-1-1用'!$B$3:$AI$1004,25,0),"")</f>
        <v/>
      </c>
      <c r="L279" s="325">
        <f>IFERROR(VLOOKUP($A279,'様式C-1-1用'!$B$3:$AI$1004,16,0),"")</f>
        <v>0</v>
      </c>
      <c r="M279" s="325" t="str">
        <f>IFERROR(VLOOKUP($A279,'様式C-1-1用'!$B$3:$AI$1004,34,0),"")</f>
        <v/>
      </c>
      <c r="N279" s="325" t="str">
        <f>IFERROR(VLOOKUP($A279,'様式C-1-1用'!$B$3:$AI$1004,30,0),"")</f>
        <v/>
      </c>
      <c r="O279" s="325" t="str">
        <f>IF(VLOOKUP($A279,'様式C-1-1用'!$B$3:$AI$1004,29,0)="－","なし",VLOOKUP($A279,'様式C-1-1用'!$B$3:$AI$1004,29,0))</f>
        <v/>
      </c>
      <c r="P279" s="326" t="str">
        <f>IFERROR(VLOOKUP($A279,'様式C-1-1用'!$B$3:$AI$1004,33,0),"")</f>
        <v/>
      </c>
    </row>
    <row r="280" spans="1:16" ht="15.95" customHeight="1" x14ac:dyDescent="0.15">
      <c r="A280" s="318">
        <v>278</v>
      </c>
      <c r="B280" s="325">
        <f>IFERROR(VLOOKUP($A280,'様式C-1-1用'!$B$3:$AI$1004,3,0),"")</f>
        <v>0</v>
      </c>
      <c r="C280" s="325" t="str">
        <f>IFERROR(VLOOKUP($A280,'様式C-1-1用'!$B$3:$AI$1004,4,0),"")</f>
        <v/>
      </c>
      <c r="D280" s="325">
        <f>IFERROR(VLOOKUP($A280,'様式C-1-1用'!$B$3:$AI$1004,6,0),"")</f>
        <v>0</v>
      </c>
      <c r="E280" s="325">
        <f>IFERROR(VLOOKUP($A280,'様式C-1-1用'!$B$3:$AI$1004,7,0),"")</f>
        <v>0</v>
      </c>
      <c r="F280" s="325">
        <f>IFERROR(VLOOKUP($A280,'様式C-1-1用'!$B$3:$AI$1004,8,0),"")</f>
        <v>0</v>
      </c>
      <c r="G280" s="325">
        <f>IFERROR(VLOOKUP($A280,'様式C-1-1用'!$B$3:$AI$1004,10,0),"")</f>
        <v>0</v>
      </c>
      <c r="H280" s="325">
        <f>IFERROR(VLOOKUP($A280,'様式C-1-1用'!$B$3:$AI$1004,22,0),"")</f>
        <v>0</v>
      </c>
      <c r="I280" s="325">
        <f>IFERROR(VLOOKUP($A280,'様式C-1-1用'!$B$3:$AI$1004,23,0),"")</f>
        <v>0</v>
      </c>
      <c r="J280" s="325" t="str">
        <f>IFERROR(VLOOKUP($A280,'様式C-1-1用'!$B$3:$AI$1004,24,0),"")</f>
        <v/>
      </c>
      <c r="K280" s="325" t="str">
        <f>IFERROR(VLOOKUP($A280,'様式C-1-1用'!$B$3:$AI$1004,25,0),"")</f>
        <v/>
      </c>
      <c r="L280" s="325">
        <f>IFERROR(VLOOKUP($A280,'様式C-1-1用'!$B$3:$AI$1004,16,0),"")</f>
        <v>0</v>
      </c>
      <c r="M280" s="325" t="str">
        <f>IFERROR(VLOOKUP($A280,'様式C-1-1用'!$B$3:$AI$1004,34,0),"")</f>
        <v/>
      </c>
      <c r="N280" s="325" t="str">
        <f>IFERROR(VLOOKUP($A280,'様式C-1-1用'!$B$3:$AI$1004,30,0),"")</f>
        <v/>
      </c>
      <c r="O280" s="325" t="str">
        <f>IF(VLOOKUP($A280,'様式C-1-1用'!$B$3:$AI$1004,29,0)="－","なし",VLOOKUP($A280,'様式C-1-1用'!$B$3:$AI$1004,29,0))</f>
        <v/>
      </c>
      <c r="P280" s="326" t="str">
        <f>IFERROR(VLOOKUP($A280,'様式C-1-1用'!$B$3:$AI$1004,33,0),"")</f>
        <v/>
      </c>
    </row>
    <row r="281" spans="1:16" ht="15.95" customHeight="1" x14ac:dyDescent="0.15">
      <c r="A281" s="318">
        <v>279</v>
      </c>
      <c r="B281" s="325">
        <f>IFERROR(VLOOKUP($A281,'様式C-1-1用'!$B$3:$AI$1004,3,0),"")</f>
        <v>0</v>
      </c>
      <c r="C281" s="325" t="str">
        <f>IFERROR(VLOOKUP($A281,'様式C-1-1用'!$B$3:$AI$1004,4,0),"")</f>
        <v/>
      </c>
      <c r="D281" s="325">
        <f>IFERROR(VLOOKUP($A281,'様式C-1-1用'!$B$3:$AI$1004,6,0),"")</f>
        <v>0</v>
      </c>
      <c r="E281" s="325">
        <f>IFERROR(VLOOKUP($A281,'様式C-1-1用'!$B$3:$AI$1004,7,0),"")</f>
        <v>0</v>
      </c>
      <c r="F281" s="325">
        <f>IFERROR(VLOOKUP($A281,'様式C-1-1用'!$B$3:$AI$1004,8,0),"")</f>
        <v>0</v>
      </c>
      <c r="G281" s="325">
        <f>IFERROR(VLOOKUP($A281,'様式C-1-1用'!$B$3:$AI$1004,10,0),"")</f>
        <v>0</v>
      </c>
      <c r="H281" s="325">
        <f>IFERROR(VLOOKUP($A281,'様式C-1-1用'!$B$3:$AI$1004,22,0),"")</f>
        <v>0</v>
      </c>
      <c r="I281" s="325">
        <f>IFERROR(VLOOKUP($A281,'様式C-1-1用'!$B$3:$AI$1004,23,0),"")</f>
        <v>0</v>
      </c>
      <c r="J281" s="325" t="str">
        <f>IFERROR(VLOOKUP($A281,'様式C-1-1用'!$B$3:$AI$1004,24,0),"")</f>
        <v/>
      </c>
      <c r="K281" s="325" t="str">
        <f>IFERROR(VLOOKUP($A281,'様式C-1-1用'!$B$3:$AI$1004,25,0),"")</f>
        <v/>
      </c>
      <c r="L281" s="325">
        <f>IFERROR(VLOOKUP($A281,'様式C-1-1用'!$B$3:$AI$1004,16,0),"")</f>
        <v>0</v>
      </c>
      <c r="M281" s="325" t="str">
        <f>IFERROR(VLOOKUP($A281,'様式C-1-1用'!$B$3:$AI$1004,34,0),"")</f>
        <v/>
      </c>
      <c r="N281" s="325" t="str">
        <f>IFERROR(VLOOKUP($A281,'様式C-1-1用'!$B$3:$AI$1004,30,0),"")</f>
        <v/>
      </c>
      <c r="O281" s="325" t="str">
        <f>IF(VLOOKUP($A281,'様式C-1-1用'!$B$3:$AI$1004,29,0)="－","なし",VLOOKUP($A281,'様式C-1-1用'!$B$3:$AI$1004,29,0))</f>
        <v/>
      </c>
      <c r="P281" s="326" t="str">
        <f>IFERROR(VLOOKUP($A281,'様式C-1-1用'!$B$3:$AI$1004,33,0),"")</f>
        <v/>
      </c>
    </row>
    <row r="282" spans="1:16" ht="15.95" customHeight="1" x14ac:dyDescent="0.15">
      <c r="A282" s="318">
        <v>280</v>
      </c>
      <c r="B282" s="325">
        <f>IFERROR(VLOOKUP($A282,'様式C-1-1用'!$B$3:$AI$1004,3,0),"")</f>
        <v>0</v>
      </c>
      <c r="C282" s="325" t="str">
        <f>IFERROR(VLOOKUP($A282,'様式C-1-1用'!$B$3:$AI$1004,4,0),"")</f>
        <v/>
      </c>
      <c r="D282" s="325">
        <f>IFERROR(VLOOKUP($A282,'様式C-1-1用'!$B$3:$AI$1004,6,0),"")</f>
        <v>0</v>
      </c>
      <c r="E282" s="325">
        <f>IFERROR(VLOOKUP($A282,'様式C-1-1用'!$B$3:$AI$1004,7,0),"")</f>
        <v>0</v>
      </c>
      <c r="F282" s="325">
        <f>IFERROR(VLOOKUP($A282,'様式C-1-1用'!$B$3:$AI$1004,8,0),"")</f>
        <v>0</v>
      </c>
      <c r="G282" s="325">
        <f>IFERROR(VLOOKUP($A282,'様式C-1-1用'!$B$3:$AI$1004,10,0),"")</f>
        <v>0</v>
      </c>
      <c r="H282" s="325">
        <f>IFERROR(VLOOKUP($A282,'様式C-1-1用'!$B$3:$AI$1004,22,0),"")</f>
        <v>0</v>
      </c>
      <c r="I282" s="325">
        <f>IFERROR(VLOOKUP($A282,'様式C-1-1用'!$B$3:$AI$1004,23,0),"")</f>
        <v>0</v>
      </c>
      <c r="J282" s="325" t="str">
        <f>IFERROR(VLOOKUP($A282,'様式C-1-1用'!$B$3:$AI$1004,24,0),"")</f>
        <v/>
      </c>
      <c r="K282" s="325" t="str">
        <f>IFERROR(VLOOKUP($A282,'様式C-1-1用'!$B$3:$AI$1004,25,0),"")</f>
        <v/>
      </c>
      <c r="L282" s="325">
        <f>IFERROR(VLOOKUP($A282,'様式C-1-1用'!$B$3:$AI$1004,16,0),"")</f>
        <v>0</v>
      </c>
      <c r="M282" s="325" t="str">
        <f>IFERROR(VLOOKUP($A282,'様式C-1-1用'!$B$3:$AI$1004,34,0),"")</f>
        <v/>
      </c>
      <c r="N282" s="325" t="str">
        <f>IFERROR(VLOOKUP($A282,'様式C-1-1用'!$B$3:$AI$1004,30,0),"")</f>
        <v/>
      </c>
      <c r="O282" s="325" t="str">
        <f>IF(VLOOKUP($A282,'様式C-1-1用'!$B$3:$AI$1004,29,0)="－","なし",VLOOKUP($A282,'様式C-1-1用'!$B$3:$AI$1004,29,0))</f>
        <v/>
      </c>
      <c r="P282" s="326" t="str">
        <f>IFERROR(VLOOKUP($A282,'様式C-1-1用'!$B$3:$AI$1004,33,0),"")</f>
        <v/>
      </c>
    </row>
    <row r="283" spans="1:16" ht="15.95" customHeight="1" x14ac:dyDescent="0.15">
      <c r="A283" s="318">
        <v>281</v>
      </c>
      <c r="B283" s="325">
        <f>IFERROR(VLOOKUP($A283,'様式C-1-1用'!$B$3:$AI$1004,3,0),"")</f>
        <v>0</v>
      </c>
      <c r="C283" s="325" t="str">
        <f>IFERROR(VLOOKUP($A283,'様式C-1-1用'!$B$3:$AI$1004,4,0),"")</f>
        <v/>
      </c>
      <c r="D283" s="325">
        <f>IFERROR(VLOOKUP($A283,'様式C-1-1用'!$B$3:$AI$1004,6,0),"")</f>
        <v>0</v>
      </c>
      <c r="E283" s="325">
        <f>IFERROR(VLOOKUP($A283,'様式C-1-1用'!$B$3:$AI$1004,7,0),"")</f>
        <v>0</v>
      </c>
      <c r="F283" s="325">
        <f>IFERROR(VLOOKUP($A283,'様式C-1-1用'!$B$3:$AI$1004,8,0),"")</f>
        <v>0</v>
      </c>
      <c r="G283" s="325">
        <f>IFERROR(VLOOKUP($A283,'様式C-1-1用'!$B$3:$AI$1004,10,0),"")</f>
        <v>0</v>
      </c>
      <c r="H283" s="325">
        <f>IFERROR(VLOOKUP($A283,'様式C-1-1用'!$B$3:$AI$1004,22,0),"")</f>
        <v>0</v>
      </c>
      <c r="I283" s="325">
        <f>IFERROR(VLOOKUP($A283,'様式C-1-1用'!$B$3:$AI$1004,23,0),"")</f>
        <v>0</v>
      </c>
      <c r="J283" s="325" t="str">
        <f>IFERROR(VLOOKUP($A283,'様式C-1-1用'!$B$3:$AI$1004,24,0),"")</f>
        <v/>
      </c>
      <c r="K283" s="325" t="str">
        <f>IFERROR(VLOOKUP($A283,'様式C-1-1用'!$B$3:$AI$1004,25,0),"")</f>
        <v/>
      </c>
      <c r="L283" s="325">
        <f>IFERROR(VLOOKUP($A283,'様式C-1-1用'!$B$3:$AI$1004,16,0),"")</f>
        <v>0</v>
      </c>
      <c r="M283" s="325" t="str">
        <f>IFERROR(VLOOKUP($A283,'様式C-1-1用'!$B$3:$AI$1004,34,0),"")</f>
        <v/>
      </c>
      <c r="N283" s="325" t="str">
        <f>IFERROR(VLOOKUP($A283,'様式C-1-1用'!$B$3:$AI$1004,30,0),"")</f>
        <v/>
      </c>
      <c r="O283" s="325" t="str">
        <f>IF(VLOOKUP($A283,'様式C-1-1用'!$B$3:$AI$1004,29,0)="－","なし",VLOOKUP($A283,'様式C-1-1用'!$B$3:$AI$1004,29,0))</f>
        <v/>
      </c>
      <c r="P283" s="326" t="str">
        <f>IFERROR(VLOOKUP($A283,'様式C-1-1用'!$B$3:$AI$1004,33,0),"")</f>
        <v/>
      </c>
    </row>
    <row r="284" spans="1:16" ht="15.95" customHeight="1" x14ac:dyDescent="0.15">
      <c r="A284" s="318">
        <v>282</v>
      </c>
      <c r="B284" s="325">
        <f>IFERROR(VLOOKUP($A284,'様式C-1-1用'!$B$3:$AI$1004,3,0),"")</f>
        <v>0</v>
      </c>
      <c r="C284" s="325" t="str">
        <f>IFERROR(VLOOKUP($A284,'様式C-1-1用'!$B$3:$AI$1004,4,0),"")</f>
        <v/>
      </c>
      <c r="D284" s="325">
        <f>IFERROR(VLOOKUP($A284,'様式C-1-1用'!$B$3:$AI$1004,6,0),"")</f>
        <v>0</v>
      </c>
      <c r="E284" s="325">
        <f>IFERROR(VLOOKUP($A284,'様式C-1-1用'!$B$3:$AI$1004,7,0),"")</f>
        <v>0</v>
      </c>
      <c r="F284" s="325">
        <f>IFERROR(VLOOKUP($A284,'様式C-1-1用'!$B$3:$AI$1004,8,0),"")</f>
        <v>0</v>
      </c>
      <c r="G284" s="325">
        <f>IFERROR(VLOOKUP($A284,'様式C-1-1用'!$B$3:$AI$1004,10,0),"")</f>
        <v>0</v>
      </c>
      <c r="H284" s="325">
        <f>IFERROR(VLOOKUP($A284,'様式C-1-1用'!$B$3:$AI$1004,22,0),"")</f>
        <v>0</v>
      </c>
      <c r="I284" s="325">
        <f>IFERROR(VLOOKUP($A284,'様式C-1-1用'!$B$3:$AI$1004,23,0),"")</f>
        <v>0</v>
      </c>
      <c r="J284" s="325" t="str">
        <f>IFERROR(VLOOKUP($A284,'様式C-1-1用'!$B$3:$AI$1004,24,0),"")</f>
        <v/>
      </c>
      <c r="K284" s="325" t="str">
        <f>IFERROR(VLOOKUP($A284,'様式C-1-1用'!$B$3:$AI$1004,25,0),"")</f>
        <v/>
      </c>
      <c r="L284" s="325">
        <f>IFERROR(VLOOKUP($A284,'様式C-1-1用'!$B$3:$AI$1004,16,0),"")</f>
        <v>0</v>
      </c>
      <c r="M284" s="325" t="str">
        <f>IFERROR(VLOOKUP($A284,'様式C-1-1用'!$B$3:$AI$1004,34,0),"")</f>
        <v/>
      </c>
      <c r="N284" s="325" t="str">
        <f>IFERROR(VLOOKUP($A284,'様式C-1-1用'!$B$3:$AI$1004,30,0),"")</f>
        <v/>
      </c>
      <c r="O284" s="325" t="str">
        <f>IF(VLOOKUP($A284,'様式C-1-1用'!$B$3:$AI$1004,29,0)="－","なし",VLOOKUP($A284,'様式C-1-1用'!$B$3:$AI$1004,29,0))</f>
        <v/>
      </c>
      <c r="P284" s="326" t="str">
        <f>IFERROR(VLOOKUP($A284,'様式C-1-1用'!$B$3:$AI$1004,33,0),"")</f>
        <v/>
      </c>
    </row>
    <row r="285" spans="1:16" ht="15.95" customHeight="1" x14ac:dyDescent="0.15">
      <c r="A285" s="318">
        <v>283</v>
      </c>
      <c r="B285" s="325">
        <f>IFERROR(VLOOKUP($A285,'様式C-1-1用'!$B$3:$AI$1004,3,0),"")</f>
        <v>0</v>
      </c>
      <c r="C285" s="325" t="str">
        <f>IFERROR(VLOOKUP($A285,'様式C-1-1用'!$B$3:$AI$1004,4,0),"")</f>
        <v/>
      </c>
      <c r="D285" s="325">
        <f>IFERROR(VLOOKUP($A285,'様式C-1-1用'!$B$3:$AI$1004,6,0),"")</f>
        <v>0</v>
      </c>
      <c r="E285" s="325">
        <f>IFERROR(VLOOKUP($A285,'様式C-1-1用'!$B$3:$AI$1004,7,0),"")</f>
        <v>0</v>
      </c>
      <c r="F285" s="325">
        <f>IFERROR(VLOOKUP($A285,'様式C-1-1用'!$B$3:$AI$1004,8,0),"")</f>
        <v>0</v>
      </c>
      <c r="G285" s="325">
        <f>IFERROR(VLOOKUP($A285,'様式C-1-1用'!$B$3:$AI$1004,10,0),"")</f>
        <v>0</v>
      </c>
      <c r="H285" s="325">
        <f>IFERROR(VLOOKUP($A285,'様式C-1-1用'!$B$3:$AI$1004,22,0),"")</f>
        <v>0</v>
      </c>
      <c r="I285" s="325">
        <f>IFERROR(VLOOKUP($A285,'様式C-1-1用'!$B$3:$AI$1004,23,0),"")</f>
        <v>0</v>
      </c>
      <c r="J285" s="325" t="str">
        <f>IFERROR(VLOOKUP($A285,'様式C-1-1用'!$B$3:$AI$1004,24,0),"")</f>
        <v/>
      </c>
      <c r="K285" s="325" t="str">
        <f>IFERROR(VLOOKUP($A285,'様式C-1-1用'!$B$3:$AI$1004,25,0),"")</f>
        <v/>
      </c>
      <c r="L285" s="325">
        <f>IFERROR(VLOOKUP($A285,'様式C-1-1用'!$B$3:$AI$1004,16,0),"")</f>
        <v>0</v>
      </c>
      <c r="M285" s="325" t="str">
        <f>IFERROR(VLOOKUP($A285,'様式C-1-1用'!$B$3:$AI$1004,34,0),"")</f>
        <v/>
      </c>
      <c r="N285" s="325" t="str">
        <f>IFERROR(VLOOKUP($A285,'様式C-1-1用'!$B$3:$AI$1004,30,0),"")</f>
        <v/>
      </c>
      <c r="O285" s="325" t="str">
        <f>IF(VLOOKUP($A285,'様式C-1-1用'!$B$3:$AI$1004,29,0)="－","なし",VLOOKUP($A285,'様式C-1-1用'!$B$3:$AI$1004,29,0))</f>
        <v/>
      </c>
      <c r="P285" s="326" t="str">
        <f>IFERROR(VLOOKUP($A285,'様式C-1-1用'!$B$3:$AI$1004,33,0),"")</f>
        <v/>
      </c>
    </row>
    <row r="286" spans="1:16" ht="15.95" customHeight="1" x14ac:dyDescent="0.15">
      <c r="A286" s="318">
        <v>284</v>
      </c>
      <c r="B286" s="325">
        <f>IFERROR(VLOOKUP($A286,'様式C-1-1用'!$B$3:$AI$1004,3,0),"")</f>
        <v>0</v>
      </c>
      <c r="C286" s="325" t="str">
        <f>IFERROR(VLOOKUP($A286,'様式C-1-1用'!$B$3:$AI$1004,4,0),"")</f>
        <v/>
      </c>
      <c r="D286" s="325">
        <f>IFERROR(VLOOKUP($A286,'様式C-1-1用'!$B$3:$AI$1004,6,0),"")</f>
        <v>0</v>
      </c>
      <c r="E286" s="325">
        <f>IFERROR(VLOOKUP($A286,'様式C-1-1用'!$B$3:$AI$1004,7,0),"")</f>
        <v>0</v>
      </c>
      <c r="F286" s="325">
        <f>IFERROR(VLOOKUP($A286,'様式C-1-1用'!$B$3:$AI$1004,8,0),"")</f>
        <v>0</v>
      </c>
      <c r="G286" s="325">
        <f>IFERROR(VLOOKUP($A286,'様式C-1-1用'!$B$3:$AI$1004,10,0),"")</f>
        <v>0</v>
      </c>
      <c r="H286" s="325">
        <f>IFERROR(VLOOKUP($A286,'様式C-1-1用'!$B$3:$AI$1004,22,0),"")</f>
        <v>0</v>
      </c>
      <c r="I286" s="325">
        <f>IFERROR(VLOOKUP($A286,'様式C-1-1用'!$B$3:$AI$1004,23,0),"")</f>
        <v>0</v>
      </c>
      <c r="J286" s="325" t="str">
        <f>IFERROR(VLOOKUP($A286,'様式C-1-1用'!$B$3:$AI$1004,24,0),"")</f>
        <v/>
      </c>
      <c r="K286" s="325" t="str">
        <f>IFERROR(VLOOKUP($A286,'様式C-1-1用'!$B$3:$AI$1004,25,0),"")</f>
        <v/>
      </c>
      <c r="L286" s="325">
        <f>IFERROR(VLOOKUP($A286,'様式C-1-1用'!$B$3:$AI$1004,16,0),"")</f>
        <v>0</v>
      </c>
      <c r="M286" s="325" t="str">
        <f>IFERROR(VLOOKUP($A286,'様式C-1-1用'!$B$3:$AI$1004,34,0),"")</f>
        <v/>
      </c>
      <c r="N286" s="325" t="str">
        <f>IFERROR(VLOOKUP($A286,'様式C-1-1用'!$B$3:$AI$1004,30,0),"")</f>
        <v/>
      </c>
      <c r="O286" s="325" t="str">
        <f>IF(VLOOKUP($A286,'様式C-1-1用'!$B$3:$AI$1004,29,0)="－","なし",VLOOKUP($A286,'様式C-1-1用'!$B$3:$AI$1004,29,0))</f>
        <v/>
      </c>
      <c r="P286" s="326" t="str">
        <f>IFERROR(VLOOKUP($A286,'様式C-1-1用'!$B$3:$AI$1004,33,0),"")</f>
        <v/>
      </c>
    </row>
    <row r="287" spans="1:16" ht="15.95" customHeight="1" x14ac:dyDescent="0.15">
      <c r="A287" s="318">
        <v>285</v>
      </c>
      <c r="B287" s="325">
        <f>IFERROR(VLOOKUP($A287,'様式C-1-1用'!$B$3:$AI$1004,3,0),"")</f>
        <v>0</v>
      </c>
      <c r="C287" s="325" t="str">
        <f>IFERROR(VLOOKUP($A287,'様式C-1-1用'!$B$3:$AI$1004,4,0),"")</f>
        <v/>
      </c>
      <c r="D287" s="325">
        <f>IFERROR(VLOOKUP($A287,'様式C-1-1用'!$B$3:$AI$1004,6,0),"")</f>
        <v>0</v>
      </c>
      <c r="E287" s="325">
        <f>IFERROR(VLOOKUP($A287,'様式C-1-1用'!$B$3:$AI$1004,7,0),"")</f>
        <v>0</v>
      </c>
      <c r="F287" s="325">
        <f>IFERROR(VLOOKUP($A287,'様式C-1-1用'!$B$3:$AI$1004,8,0),"")</f>
        <v>0</v>
      </c>
      <c r="G287" s="325">
        <f>IFERROR(VLOOKUP($A287,'様式C-1-1用'!$B$3:$AI$1004,10,0),"")</f>
        <v>0</v>
      </c>
      <c r="H287" s="325">
        <f>IFERROR(VLOOKUP($A287,'様式C-1-1用'!$B$3:$AI$1004,22,0),"")</f>
        <v>0</v>
      </c>
      <c r="I287" s="325">
        <f>IFERROR(VLOOKUP($A287,'様式C-1-1用'!$B$3:$AI$1004,23,0),"")</f>
        <v>0</v>
      </c>
      <c r="J287" s="325" t="str">
        <f>IFERROR(VLOOKUP($A287,'様式C-1-1用'!$B$3:$AI$1004,24,0),"")</f>
        <v/>
      </c>
      <c r="K287" s="325" t="str">
        <f>IFERROR(VLOOKUP($A287,'様式C-1-1用'!$B$3:$AI$1004,25,0),"")</f>
        <v/>
      </c>
      <c r="L287" s="325">
        <f>IFERROR(VLOOKUP($A287,'様式C-1-1用'!$B$3:$AI$1004,16,0),"")</f>
        <v>0</v>
      </c>
      <c r="M287" s="325" t="str">
        <f>IFERROR(VLOOKUP($A287,'様式C-1-1用'!$B$3:$AI$1004,34,0),"")</f>
        <v/>
      </c>
      <c r="N287" s="325" t="str">
        <f>IFERROR(VLOOKUP($A287,'様式C-1-1用'!$B$3:$AI$1004,30,0),"")</f>
        <v/>
      </c>
      <c r="O287" s="325" t="str">
        <f>IF(VLOOKUP($A287,'様式C-1-1用'!$B$3:$AI$1004,29,0)="－","なし",VLOOKUP($A287,'様式C-1-1用'!$B$3:$AI$1004,29,0))</f>
        <v/>
      </c>
      <c r="P287" s="326" t="str">
        <f>IFERROR(VLOOKUP($A287,'様式C-1-1用'!$B$3:$AI$1004,33,0),"")</f>
        <v/>
      </c>
    </row>
    <row r="288" spans="1:16" ht="15.95" customHeight="1" x14ac:dyDescent="0.15">
      <c r="A288" s="318">
        <v>286</v>
      </c>
      <c r="B288" s="325">
        <f>IFERROR(VLOOKUP($A288,'様式C-1-1用'!$B$3:$AI$1004,3,0),"")</f>
        <v>0</v>
      </c>
      <c r="C288" s="325" t="str">
        <f>IFERROR(VLOOKUP($A288,'様式C-1-1用'!$B$3:$AI$1004,4,0),"")</f>
        <v/>
      </c>
      <c r="D288" s="325">
        <f>IFERROR(VLOOKUP($A288,'様式C-1-1用'!$B$3:$AI$1004,6,0),"")</f>
        <v>0</v>
      </c>
      <c r="E288" s="325">
        <f>IFERROR(VLOOKUP($A288,'様式C-1-1用'!$B$3:$AI$1004,7,0),"")</f>
        <v>0</v>
      </c>
      <c r="F288" s="325">
        <f>IFERROR(VLOOKUP($A288,'様式C-1-1用'!$B$3:$AI$1004,8,0),"")</f>
        <v>0</v>
      </c>
      <c r="G288" s="325">
        <f>IFERROR(VLOOKUP($A288,'様式C-1-1用'!$B$3:$AI$1004,10,0),"")</f>
        <v>0</v>
      </c>
      <c r="H288" s="325">
        <f>IFERROR(VLOOKUP($A288,'様式C-1-1用'!$B$3:$AI$1004,22,0),"")</f>
        <v>0</v>
      </c>
      <c r="I288" s="325">
        <f>IFERROR(VLOOKUP($A288,'様式C-1-1用'!$B$3:$AI$1004,23,0),"")</f>
        <v>0</v>
      </c>
      <c r="J288" s="325" t="str">
        <f>IFERROR(VLOOKUP($A288,'様式C-1-1用'!$B$3:$AI$1004,24,0),"")</f>
        <v/>
      </c>
      <c r="K288" s="325" t="str">
        <f>IFERROR(VLOOKUP($A288,'様式C-1-1用'!$B$3:$AI$1004,25,0),"")</f>
        <v/>
      </c>
      <c r="L288" s="325">
        <f>IFERROR(VLOOKUP($A288,'様式C-1-1用'!$B$3:$AI$1004,16,0),"")</f>
        <v>0</v>
      </c>
      <c r="M288" s="325" t="str">
        <f>IFERROR(VLOOKUP($A288,'様式C-1-1用'!$B$3:$AI$1004,34,0),"")</f>
        <v/>
      </c>
      <c r="N288" s="325" t="str">
        <f>IFERROR(VLOOKUP($A288,'様式C-1-1用'!$B$3:$AI$1004,30,0),"")</f>
        <v/>
      </c>
      <c r="O288" s="325" t="str">
        <f>IF(VLOOKUP($A288,'様式C-1-1用'!$B$3:$AI$1004,29,0)="－","なし",VLOOKUP($A288,'様式C-1-1用'!$B$3:$AI$1004,29,0))</f>
        <v/>
      </c>
      <c r="P288" s="326" t="str">
        <f>IFERROR(VLOOKUP($A288,'様式C-1-1用'!$B$3:$AI$1004,33,0),"")</f>
        <v/>
      </c>
    </row>
    <row r="289" spans="1:16" ht="15.95" customHeight="1" x14ac:dyDescent="0.15">
      <c r="A289" s="318">
        <v>287</v>
      </c>
      <c r="B289" s="325">
        <f>IFERROR(VLOOKUP($A289,'様式C-1-1用'!$B$3:$AI$1004,3,0),"")</f>
        <v>0</v>
      </c>
      <c r="C289" s="325" t="str">
        <f>IFERROR(VLOOKUP($A289,'様式C-1-1用'!$B$3:$AI$1004,4,0),"")</f>
        <v/>
      </c>
      <c r="D289" s="325">
        <f>IFERROR(VLOOKUP($A289,'様式C-1-1用'!$B$3:$AI$1004,6,0),"")</f>
        <v>0</v>
      </c>
      <c r="E289" s="325">
        <f>IFERROR(VLOOKUP($A289,'様式C-1-1用'!$B$3:$AI$1004,7,0),"")</f>
        <v>0</v>
      </c>
      <c r="F289" s="325">
        <f>IFERROR(VLOOKUP($A289,'様式C-1-1用'!$B$3:$AI$1004,8,0),"")</f>
        <v>0</v>
      </c>
      <c r="G289" s="325">
        <f>IFERROR(VLOOKUP($A289,'様式C-1-1用'!$B$3:$AI$1004,10,0),"")</f>
        <v>0</v>
      </c>
      <c r="H289" s="325">
        <f>IFERROR(VLOOKUP($A289,'様式C-1-1用'!$B$3:$AI$1004,22,0),"")</f>
        <v>0</v>
      </c>
      <c r="I289" s="325">
        <f>IFERROR(VLOOKUP($A289,'様式C-1-1用'!$B$3:$AI$1004,23,0),"")</f>
        <v>0</v>
      </c>
      <c r="J289" s="325" t="str">
        <f>IFERROR(VLOOKUP($A289,'様式C-1-1用'!$B$3:$AI$1004,24,0),"")</f>
        <v/>
      </c>
      <c r="K289" s="325" t="str">
        <f>IFERROR(VLOOKUP($A289,'様式C-1-1用'!$B$3:$AI$1004,25,0),"")</f>
        <v/>
      </c>
      <c r="L289" s="325">
        <f>IFERROR(VLOOKUP($A289,'様式C-1-1用'!$B$3:$AI$1004,16,0),"")</f>
        <v>0</v>
      </c>
      <c r="M289" s="325" t="str">
        <f>IFERROR(VLOOKUP($A289,'様式C-1-1用'!$B$3:$AI$1004,34,0),"")</f>
        <v/>
      </c>
      <c r="N289" s="325" t="str">
        <f>IFERROR(VLOOKUP($A289,'様式C-1-1用'!$B$3:$AI$1004,30,0),"")</f>
        <v/>
      </c>
      <c r="O289" s="325" t="str">
        <f>IF(VLOOKUP($A289,'様式C-1-1用'!$B$3:$AI$1004,29,0)="－","なし",VLOOKUP($A289,'様式C-1-1用'!$B$3:$AI$1004,29,0))</f>
        <v/>
      </c>
      <c r="P289" s="326" t="str">
        <f>IFERROR(VLOOKUP($A289,'様式C-1-1用'!$B$3:$AI$1004,33,0),"")</f>
        <v/>
      </c>
    </row>
    <row r="290" spans="1:16" ht="15.95" customHeight="1" x14ac:dyDescent="0.15">
      <c r="A290" s="318">
        <v>288</v>
      </c>
      <c r="B290" s="325">
        <f>IFERROR(VLOOKUP($A290,'様式C-1-1用'!$B$3:$AI$1004,3,0),"")</f>
        <v>0</v>
      </c>
      <c r="C290" s="325" t="str">
        <f>IFERROR(VLOOKUP($A290,'様式C-1-1用'!$B$3:$AI$1004,4,0),"")</f>
        <v/>
      </c>
      <c r="D290" s="325">
        <f>IFERROR(VLOOKUP($A290,'様式C-1-1用'!$B$3:$AI$1004,6,0),"")</f>
        <v>0</v>
      </c>
      <c r="E290" s="325">
        <f>IFERROR(VLOOKUP($A290,'様式C-1-1用'!$B$3:$AI$1004,7,0),"")</f>
        <v>0</v>
      </c>
      <c r="F290" s="325">
        <f>IFERROR(VLOOKUP($A290,'様式C-1-1用'!$B$3:$AI$1004,8,0),"")</f>
        <v>0</v>
      </c>
      <c r="G290" s="325">
        <f>IFERROR(VLOOKUP($A290,'様式C-1-1用'!$B$3:$AI$1004,10,0),"")</f>
        <v>0</v>
      </c>
      <c r="H290" s="325">
        <f>IFERROR(VLOOKUP($A290,'様式C-1-1用'!$B$3:$AI$1004,22,0),"")</f>
        <v>0</v>
      </c>
      <c r="I290" s="325">
        <f>IFERROR(VLOOKUP($A290,'様式C-1-1用'!$B$3:$AI$1004,23,0),"")</f>
        <v>0</v>
      </c>
      <c r="J290" s="325" t="str">
        <f>IFERROR(VLOOKUP($A290,'様式C-1-1用'!$B$3:$AI$1004,24,0),"")</f>
        <v/>
      </c>
      <c r="K290" s="325" t="str">
        <f>IFERROR(VLOOKUP($A290,'様式C-1-1用'!$B$3:$AI$1004,25,0),"")</f>
        <v/>
      </c>
      <c r="L290" s="325">
        <f>IFERROR(VLOOKUP($A290,'様式C-1-1用'!$B$3:$AI$1004,16,0),"")</f>
        <v>0</v>
      </c>
      <c r="M290" s="325" t="str">
        <f>IFERROR(VLOOKUP($A290,'様式C-1-1用'!$B$3:$AI$1004,34,0),"")</f>
        <v/>
      </c>
      <c r="N290" s="325" t="str">
        <f>IFERROR(VLOOKUP($A290,'様式C-1-1用'!$B$3:$AI$1004,30,0),"")</f>
        <v/>
      </c>
      <c r="O290" s="325" t="str">
        <f>IF(VLOOKUP($A290,'様式C-1-1用'!$B$3:$AI$1004,29,0)="－","なし",VLOOKUP($A290,'様式C-1-1用'!$B$3:$AI$1004,29,0))</f>
        <v/>
      </c>
      <c r="P290" s="326" t="str">
        <f>IFERROR(VLOOKUP($A290,'様式C-1-1用'!$B$3:$AI$1004,33,0),"")</f>
        <v/>
      </c>
    </row>
    <row r="291" spans="1:16" ht="15.95" customHeight="1" x14ac:dyDescent="0.15">
      <c r="A291" s="318">
        <v>289</v>
      </c>
      <c r="B291" s="325">
        <f>IFERROR(VLOOKUP($A291,'様式C-1-1用'!$B$3:$AI$1004,3,0),"")</f>
        <v>0</v>
      </c>
      <c r="C291" s="325" t="str">
        <f>IFERROR(VLOOKUP($A291,'様式C-1-1用'!$B$3:$AI$1004,4,0),"")</f>
        <v/>
      </c>
      <c r="D291" s="325">
        <f>IFERROR(VLOOKUP($A291,'様式C-1-1用'!$B$3:$AI$1004,6,0),"")</f>
        <v>0</v>
      </c>
      <c r="E291" s="325">
        <f>IFERROR(VLOOKUP($A291,'様式C-1-1用'!$B$3:$AI$1004,7,0),"")</f>
        <v>0</v>
      </c>
      <c r="F291" s="325">
        <f>IFERROR(VLOOKUP($A291,'様式C-1-1用'!$B$3:$AI$1004,8,0),"")</f>
        <v>0</v>
      </c>
      <c r="G291" s="325">
        <f>IFERROR(VLOOKUP($A291,'様式C-1-1用'!$B$3:$AI$1004,10,0),"")</f>
        <v>0</v>
      </c>
      <c r="H291" s="325">
        <f>IFERROR(VLOOKUP($A291,'様式C-1-1用'!$B$3:$AI$1004,22,0),"")</f>
        <v>0</v>
      </c>
      <c r="I291" s="325">
        <f>IFERROR(VLOOKUP($A291,'様式C-1-1用'!$B$3:$AI$1004,23,0),"")</f>
        <v>0</v>
      </c>
      <c r="J291" s="325" t="str">
        <f>IFERROR(VLOOKUP($A291,'様式C-1-1用'!$B$3:$AI$1004,24,0),"")</f>
        <v/>
      </c>
      <c r="K291" s="325" t="str">
        <f>IFERROR(VLOOKUP($A291,'様式C-1-1用'!$B$3:$AI$1004,25,0),"")</f>
        <v/>
      </c>
      <c r="L291" s="325">
        <f>IFERROR(VLOOKUP($A291,'様式C-1-1用'!$B$3:$AI$1004,16,0),"")</f>
        <v>0</v>
      </c>
      <c r="M291" s="325" t="str">
        <f>IFERROR(VLOOKUP($A291,'様式C-1-1用'!$B$3:$AI$1004,34,0),"")</f>
        <v/>
      </c>
      <c r="N291" s="325" t="str">
        <f>IFERROR(VLOOKUP($A291,'様式C-1-1用'!$B$3:$AI$1004,30,0),"")</f>
        <v/>
      </c>
      <c r="O291" s="325" t="str">
        <f>IF(VLOOKUP($A291,'様式C-1-1用'!$B$3:$AI$1004,29,0)="－","なし",VLOOKUP($A291,'様式C-1-1用'!$B$3:$AI$1004,29,0))</f>
        <v/>
      </c>
      <c r="P291" s="326" t="str">
        <f>IFERROR(VLOOKUP($A291,'様式C-1-1用'!$B$3:$AI$1004,33,0),"")</f>
        <v/>
      </c>
    </row>
    <row r="292" spans="1:16" ht="15.95" customHeight="1" x14ac:dyDescent="0.15">
      <c r="A292" s="318">
        <v>290</v>
      </c>
      <c r="B292" s="325">
        <f>IFERROR(VLOOKUP($A292,'様式C-1-1用'!$B$3:$AI$1004,3,0),"")</f>
        <v>0</v>
      </c>
      <c r="C292" s="325" t="str">
        <f>IFERROR(VLOOKUP($A292,'様式C-1-1用'!$B$3:$AI$1004,4,0),"")</f>
        <v/>
      </c>
      <c r="D292" s="325">
        <f>IFERROR(VLOOKUP($A292,'様式C-1-1用'!$B$3:$AI$1004,6,0),"")</f>
        <v>0</v>
      </c>
      <c r="E292" s="325">
        <f>IFERROR(VLOOKUP($A292,'様式C-1-1用'!$B$3:$AI$1004,7,0),"")</f>
        <v>0</v>
      </c>
      <c r="F292" s="325">
        <f>IFERROR(VLOOKUP($A292,'様式C-1-1用'!$B$3:$AI$1004,8,0),"")</f>
        <v>0</v>
      </c>
      <c r="G292" s="325">
        <f>IFERROR(VLOOKUP($A292,'様式C-1-1用'!$B$3:$AI$1004,10,0),"")</f>
        <v>0</v>
      </c>
      <c r="H292" s="325">
        <f>IFERROR(VLOOKUP($A292,'様式C-1-1用'!$B$3:$AI$1004,22,0),"")</f>
        <v>0</v>
      </c>
      <c r="I292" s="325">
        <f>IFERROR(VLOOKUP($A292,'様式C-1-1用'!$B$3:$AI$1004,23,0),"")</f>
        <v>0</v>
      </c>
      <c r="J292" s="325" t="str">
        <f>IFERROR(VLOOKUP($A292,'様式C-1-1用'!$B$3:$AI$1004,24,0),"")</f>
        <v/>
      </c>
      <c r="K292" s="325" t="str">
        <f>IFERROR(VLOOKUP($A292,'様式C-1-1用'!$B$3:$AI$1004,25,0),"")</f>
        <v/>
      </c>
      <c r="L292" s="325">
        <f>IFERROR(VLOOKUP($A292,'様式C-1-1用'!$B$3:$AI$1004,16,0),"")</f>
        <v>0</v>
      </c>
      <c r="M292" s="325" t="str">
        <f>IFERROR(VLOOKUP($A292,'様式C-1-1用'!$B$3:$AI$1004,34,0),"")</f>
        <v/>
      </c>
      <c r="N292" s="325" t="str">
        <f>IFERROR(VLOOKUP($A292,'様式C-1-1用'!$B$3:$AI$1004,30,0),"")</f>
        <v/>
      </c>
      <c r="O292" s="325" t="str">
        <f>IF(VLOOKUP($A292,'様式C-1-1用'!$B$3:$AI$1004,29,0)="－","なし",VLOOKUP($A292,'様式C-1-1用'!$B$3:$AI$1004,29,0))</f>
        <v/>
      </c>
      <c r="P292" s="326" t="str">
        <f>IFERROR(VLOOKUP($A292,'様式C-1-1用'!$B$3:$AI$1004,33,0),"")</f>
        <v/>
      </c>
    </row>
    <row r="293" spans="1:16" ht="15.95" customHeight="1" x14ac:dyDescent="0.15">
      <c r="A293" s="318">
        <v>291</v>
      </c>
      <c r="B293" s="325">
        <f>IFERROR(VLOOKUP($A293,'様式C-1-1用'!$B$3:$AI$1004,3,0),"")</f>
        <v>0</v>
      </c>
      <c r="C293" s="325" t="str">
        <f>IFERROR(VLOOKUP($A293,'様式C-1-1用'!$B$3:$AI$1004,4,0),"")</f>
        <v/>
      </c>
      <c r="D293" s="325">
        <f>IFERROR(VLOOKUP($A293,'様式C-1-1用'!$B$3:$AI$1004,6,0),"")</f>
        <v>0</v>
      </c>
      <c r="E293" s="325">
        <f>IFERROR(VLOOKUP($A293,'様式C-1-1用'!$B$3:$AI$1004,7,0),"")</f>
        <v>0</v>
      </c>
      <c r="F293" s="325">
        <f>IFERROR(VLOOKUP($A293,'様式C-1-1用'!$B$3:$AI$1004,8,0),"")</f>
        <v>0</v>
      </c>
      <c r="G293" s="325">
        <f>IFERROR(VLOOKUP($A293,'様式C-1-1用'!$B$3:$AI$1004,10,0),"")</f>
        <v>0</v>
      </c>
      <c r="H293" s="325">
        <f>IFERROR(VLOOKUP($A293,'様式C-1-1用'!$B$3:$AI$1004,22,0),"")</f>
        <v>0</v>
      </c>
      <c r="I293" s="325">
        <f>IFERROR(VLOOKUP($A293,'様式C-1-1用'!$B$3:$AI$1004,23,0),"")</f>
        <v>0</v>
      </c>
      <c r="J293" s="325" t="str">
        <f>IFERROR(VLOOKUP($A293,'様式C-1-1用'!$B$3:$AI$1004,24,0),"")</f>
        <v/>
      </c>
      <c r="K293" s="325" t="str">
        <f>IFERROR(VLOOKUP($A293,'様式C-1-1用'!$B$3:$AI$1004,25,0),"")</f>
        <v/>
      </c>
      <c r="L293" s="325">
        <f>IFERROR(VLOOKUP($A293,'様式C-1-1用'!$B$3:$AI$1004,16,0),"")</f>
        <v>0</v>
      </c>
      <c r="M293" s="325" t="str">
        <f>IFERROR(VLOOKUP($A293,'様式C-1-1用'!$B$3:$AI$1004,34,0),"")</f>
        <v/>
      </c>
      <c r="N293" s="325" t="str">
        <f>IFERROR(VLOOKUP($A293,'様式C-1-1用'!$B$3:$AI$1004,30,0),"")</f>
        <v/>
      </c>
      <c r="O293" s="325" t="str">
        <f>IF(VLOOKUP($A293,'様式C-1-1用'!$B$3:$AI$1004,29,0)="－","なし",VLOOKUP($A293,'様式C-1-1用'!$B$3:$AI$1004,29,0))</f>
        <v/>
      </c>
      <c r="P293" s="326" t="str">
        <f>IFERROR(VLOOKUP($A293,'様式C-1-1用'!$B$3:$AI$1004,33,0),"")</f>
        <v/>
      </c>
    </row>
    <row r="294" spans="1:16" ht="15.95" customHeight="1" x14ac:dyDescent="0.15">
      <c r="A294" s="318">
        <v>292</v>
      </c>
      <c r="B294" s="325">
        <f>IFERROR(VLOOKUP($A294,'様式C-1-1用'!$B$3:$AI$1004,3,0),"")</f>
        <v>0</v>
      </c>
      <c r="C294" s="325" t="str">
        <f>IFERROR(VLOOKUP($A294,'様式C-1-1用'!$B$3:$AI$1004,4,0),"")</f>
        <v/>
      </c>
      <c r="D294" s="325">
        <f>IFERROR(VLOOKUP($A294,'様式C-1-1用'!$B$3:$AI$1004,6,0),"")</f>
        <v>0</v>
      </c>
      <c r="E294" s="325">
        <f>IFERROR(VLOOKUP($A294,'様式C-1-1用'!$B$3:$AI$1004,7,0),"")</f>
        <v>0</v>
      </c>
      <c r="F294" s="325">
        <f>IFERROR(VLOOKUP($A294,'様式C-1-1用'!$B$3:$AI$1004,8,0),"")</f>
        <v>0</v>
      </c>
      <c r="G294" s="325">
        <f>IFERROR(VLOOKUP($A294,'様式C-1-1用'!$B$3:$AI$1004,10,0),"")</f>
        <v>0</v>
      </c>
      <c r="H294" s="325">
        <f>IFERROR(VLOOKUP($A294,'様式C-1-1用'!$B$3:$AI$1004,22,0),"")</f>
        <v>0</v>
      </c>
      <c r="I294" s="325">
        <f>IFERROR(VLOOKUP($A294,'様式C-1-1用'!$B$3:$AI$1004,23,0),"")</f>
        <v>0</v>
      </c>
      <c r="J294" s="325" t="str">
        <f>IFERROR(VLOOKUP($A294,'様式C-1-1用'!$B$3:$AI$1004,24,0),"")</f>
        <v/>
      </c>
      <c r="K294" s="325" t="str">
        <f>IFERROR(VLOOKUP($A294,'様式C-1-1用'!$B$3:$AI$1004,25,0),"")</f>
        <v/>
      </c>
      <c r="L294" s="325">
        <f>IFERROR(VLOOKUP($A294,'様式C-1-1用'!$B$3:$AI$1004,16,0),"")</f>
        <v>0</v>
      </c>
      <c r="M294" s="325" t="str">
        <f>IFERROR(VLOOKUP($A294,'様式C-1-1用'!$B$3:$AI$1004,34,0),"")</f>
        <v/>
      </c>
      <c r="N294" s="325" t="str">
        <f>IFERROR(VLOOKUP($A294,'様式C-1-1用'!$B$3:$AI$1004,30,0),"")</f>
        <v/>
      </c>
      <c r="O294" s="325" t="str">
        <f>IF(VLOOKUP($A294,'様式C-1-1用'!$B$3:$AI$1004,29,0)="－","なし",VLOOKUP($A294,'様式C-1-1用'!$B$3:$AI$1004,29,0))</f>
        <v/>
      </c>
      <c r="P294" s="326" t="str">
        <f>IFERROR(VLOOKUP($A294,'様式C-1-1用'!$B$3:$AI$1004,33,0),"")</f>
        <v/>
      </c>
    </row>
    <row r="295" spans="1:16" ht="15.95" customHeight="1" x14ac:dyDescent="0.15">
      <c r="A295" s="318">
        <v>293</v>
      </c>
      <c r="B295" s="325">
        <f>IFERROR(VLOOKUP($A295,'様式C-1-1用'!$B$3:$AI$1004,3,0),"")</f>
        <v>0</v>
      </c>
      <c r="C295" s="325" t="str">
        <f>IFERROR(VLOOKUP($A295,'様式C-1-1用'!$B$3:$AI$1004,4,0),"")</f>
        <v/>
      </c>
      <c r="D295" s="325">
        <f>IFERROR(VLOOKUP($A295,'様式C-1-1用'!$B$3:$AI$1004,6,0),"")</f>
        <v>0</v>
      </c>
      <c r="E295" s="325">
        <f>IFERROR(VLOOKUP($A295,'様式C-1-1用'!$B$3:$AI$1004,7,0),"")</f>
        <v>0</v>
      </c>
      <c r="F295" s="325">
        <f>IFERROR(VLOOKUP($A295,'様式C-1-1用'!$B$3:$AI$1004,8,0),"")</f>
        <v>0</v>
      </c>
      <c r="G295" s="325">
        <f>IFERROR(VLOOKUP($A295,'様式C-1-1用'!$B$3:$AI$1004,10,0),"")</f>
        <v>0</v>
      </c>
      <c r="H295" s="325">
        <f>IFERROR(VLOOKUP($A295,'様式C-1-1用'!$B$3:$AI$1004,22,0),"")</f>
        <v>0</v>
      </c>
      <c r="I295" s="325">
        <f>IFERROR(VLOOKUP($A295,'様式C-1-1用'!$B$3:$AI$1004,23,0),"")</f>
        <v>0</v>
      </c>
      <c r="J295" s="325" t="str">
        <f>IFERROR(VLOOKUP($A295,'様式C-1-1用'!$B$3:$AI$1004,24,0),"")</f>
        <v/>
      </c>
      <c r="K295" s="325" t="str">
        <f>IFERROR(VLOOKUP($A295,'様式C-1-1用'!$B$3:$AI$1004,25,0),"")</f>
        <v/>
      </c>
      <c r="L295" s="325">
        <f>IFERROR(VLOOKUP($A295,'様式C-1-1用'!$B$3:$AI$1004,16,0),"")</f>
        <v>0</v>
      </c>
      <c r="M295" s="325" t="str">
        <f>IFERROR(VLOOKUP($A295,'様式C-1-1用'!$B$3:$AI$1004,34,0),"")</f>
        <v/>
      </c>
      <c r="N295" s="325" t="str">
        <f>IFERROR(VLOOKUP($A295,'様式C-1-1用'!$B$3:$AI$1004,30,0),"")</f>
        <v/>
      </c>
      <c r="O295" s="325" t="str">
        <f>IF(VLOOKUP($A295,'様式C-1-1用'!$B$3:$AI$1004,29,0)="－","なし",VLOOKUP($A295,'様式C-1-1用'!$B$3:$AI$1004,29,0))</f>
        <v/>
      </c>
      <c r="P295" s="326" t="str">
        <f>IFERROR(VLOOKUP($A295,'様式C-1-1用'!$B$3:$AI$1004,33,0),"")</f>
        <v/>
      </c>
    </row>
    <row r="296" spans="1:16" ht="15.95" customHeight="1" x14ac:dyDescent="0.15">
      <c r="A296" s="318">
        <v>294</v>
      </c>
      <c r="B296" s="325">
        <f>IFERROR(VLOOKUP($A296,'様式C-1-1用'!$B$3:$AI$1004,3,0),"")</f>
        <v>0</v>
      </c>
      <c r="C296" s="325" t="str">
        <f>IFERROR(VLOOKUP($A296,'様式C-1-1用'!$B$3:$AI$1004,4,0),"")</f>
        <v/>
      </c>
      <c r="D296" s="325">
        <f>IFERROR(VLOOKUP($A296,'様式C-1-1用'!$B$3:$AI$1004,6,0),"")</f>
        <v>0</v>
      </c>
      <c r="E296" s="325">
        <f>IFERROR(VLOOKUP($A296,'様式C-1-1用'!$B$3:$AI$1004,7,0),"")</f>
        <v>0</v>
      </c>
      <c r="F296" s="325">
        <f>IFERROR(VLOOKUP($A296,'様式C-1-1用'!$B$3:$AI$1004,8,0),"")</f>
        <v>0</v>
      </c>
      <c r="G296" s="325">
        <f>IFERROR(VLOOKUP($A296,'様式C-1-1用'!$B$3:$AI$1004,10,0),"")</f>
        <v>0</v>
      </c>
      <c r="H296" s="325">
        <f>IFERROR(VLOOKUP($A296,'様式C-1-1用'!$B$3:$AI$1004,22,0),"")</f>
        <v>0</v>
      </c>
      <c r="I296" s="325">
        <f>IFERROR(VLOOKUP($A296,'様式C-1-1用'!$B$3:$AI$1004,23,0),"")</f>
        <v>0</v>
      </c>
      <c r="J296" s="325" t="str">
        <f>IFERROR(VLOOKUP($A296,'様式C-1-1用'!$B$3:$AI$1004,24,0),"")</f>
        <v/>
      </c>
      <c r="K296" s="325" t="str">
        <f>IFERROR(VLOOKUP($A296,'様式C-1-1用'!$B$3:$AI$1004,25,0),"")</f>
        <v/>
      </c>
      <c r="L296" s="325">
        <f>IFERROR(VLOOKUP($A296,'様式C-1-1用'!$B$3:$AI$1004,16,0),"")</f>
        <v>0</v>
      </c>
      <c r="M296" s="325" t="str">
        <f>IFERROR(VLOOKUP($A296,'様式C-1-1用'!$B$3:$AI$1004,34,0),"")</f>
        <v/>
      </c>
      <c r="N296" s="325" t="str">
        <f>IFERROR(VLOOKUP($A296,'様式C-1-1用'!$B$3:$AI$1004,30,0),"")</f>
        <v/>
      </c>
      <c r="O296" s="325" t="str">
        <f>IF(VLOOKUP($A296,'様式C-1-1用'!$B$3:$AI$1004,29,0)="－","なし",VLOOKUP($A296,'様式C-1-1用'!$B$3:$AI$1004,29,0))</f>
        <v/>
      </c>
      <c r="P296" s="326" t="str">
        <f>IFERROR(VLOOKUP($A296,'様式C-1-1用'!$B$3:$AI$1004,33,0),"")</f>
        <v/>
      </c>
    </row>
    <row r="297" spans="1:16" ht="15.95" customHeight="1" x14ac:dyDescent="0.15">
      <c r="A297" s="318">
        <v>295</v>
      </c>
      <c r="B297" s="325">
        <f>IFERROR(VLOOKUP($A297,'様式C-1-1用'!$B$3:$AI$1004,3,0),"")</f>
        <v>0</v>
      </c>
      <c r="C297" s="325" t="str">
        <f>IFERROR(VLOOKUP($A297,'様式C-1-1用'!$B$3:$AI$1004,4,0),"")</f>
        <v/>
      </c>
      <c r="D297" s="325">
        <f>IFERROR(VLOOKUP($A297,'様式C-1-1用'!$B$3:$AI$1004,6,0),"")</f>
        <v>0</v>
      </c>
      <c r="E297" s="325">
        <f>IFERROR(VLOOKUP($A297,'様式C-1-1用'!$B$3:$AI$1004,7,0),"")</f>
        <v>0</v>
      </c>
      <c r="F297" s="325">
        <f>IFERROR(VLOOKUP($A297,'様式C-1-1用'!$B$3:$AI$1004,8,0),"")</f>
        <v>0</v>
      </c>
      <c r="G297" s="325">
        <f>IFERROR(VLOOKUP($A297,'様式C-1-1用'!$B$3:$AI$1004,10,0),"")</f>
        <v>0</v>
      </c>
      <c r="H297" s="325">
        <f>IFERROR(VLOOKUP($A297,'様式C-1-1用'!$B$3:$AI$1004,22,0),"")</f>
        <v>0</v>
      </c>
      <c r="I297" s="325">
        <f>IFERROR(VLOOKUP($A297,'様式C-1-1用'!$B$3:$AI$1004,23,0),"")</f>
        <v>0</v>
      </c>
      <c r="J297" s="325" t="str">
        <f>IFERROR(VLOOKUP($A297,'様式C-1-1用'!$B$3:$AI$1004,24,0),"")</f>
        <v/>
      </c>
      <c r="K297" s="325" t="str">
        <f>IFERROR(VLOOKUP($A297,'様式C-1-1用'!$B$3:$AI$1004,25,0),"")</f>
        <v/>
      </c>
      <c r="L297" s="325">
        <f>IFERROR(VLOOKUP($A297,'様式C-1-1用'!$B$3:$AI$1004,16,0),"")</f>
        <v>0</v>
      </c>
      <c r="M297" s="325" t="str">
        <f>IFERROR(VLOOKUP($A297,'様式C-1-1用'!$B$3:$AI$1004,34,0),"")</f>
        <v/>
      </c>
      <c r="N297" s="325" t="str">
        <f>IFERROR(VLOOKUP($A297,'様式C-1-1用'!$B$3:$AI$1004,30,0),"")</f>
        <v/>
      </c>
      <c r="O297" s="325" t="str">
        <f>IF(VLOOKUP($A297,'様式C-1-1用'!$B$3:$AI$1004,29,0)="－","なし",VLOOKUP($A297,'様式C-1-1用'!$B$3:$AI$1004,29,0))</f>
        <v/>
      </c>
      <c r="P297" s="326" t="str">
        <f>IFERROR(VLOOKUP($A297,'様式C-1-1用'!$B$3:$AI$1004,33,0),"")</f>
        <v/>
      </c>
    </row>
    <row r="298" spans="1:16" ht="15.95" customHeight="1" x14ac:dyDescent="0.15">
      <c r="A298" s="318">
        <v>296</v>
      </c>
      <c r="B298" s="325">
        <f>IFERROR(VLOOKUP($A298,'様式C-1-1用'!$B$3:$AI$1004,3,0),"")</f>
        <v>0</v>
      </c>
      <c r="C298" s="325" t="str">
        <f>IFERROR(VLOOKUP($A298,'様式C-1-1用'!$B$3:$AI$1004,4,0),"")</f>
        <v/>
      </c>
      <c r="D298" s="325">
        <f>IFERROR(VLOOKUP($A298,'様式C-1-1用'!$B$3:$AI$1004,6,0),"")</f>
        <v>0</v>
      </c>
      <c r="E298" s="325">
        <f>IFERROR(VLOOKUP($A298,'様式C-1-1用'!$B$3:$AI$1004,7,0),"")</f>
        <v>0</v>
      </c>
      <c r="F298" s="325">
        <f>IFERROR(VLOOKUP($A298,'様式C-1-1用'!$B$3:$AI$1004,8,0),"")</f>
        <v>0</v>
      </c>
      <c r="G298" s="325">
        <f>IFERROR(VLOOKUP($A298,'様式C-1-1用'!$B$3:$AI$1004,10,0),"")</f>
        <v>0</v>
      </c>
      <c r="H298" s="325">
        <f>IFERROR(VLOOKUP($A298,'様式C-1-1用'!$B$3:$AI$1004,22,0),"")</f>
        <v>0</v>
      </c>
      <c r="I298" s="325">
        <f>IFERROR(VLOOKUP($A298,'様式C-1-1用'!$B$3:$AI$1004,23,0),"")</f>
        <v>0</v>
      </c>
      <c r="J298" s="325" t="str">
        <f>IFERROR(VLOOKUP($A298,'様式C-1-1用'!$B$3:$AI$1004,24,0),"")</f>
        <v/>
      </c>
      <c r="K298" s="325" t="str">
        <f>IFERROR(VLOOKUP($A298,'様式C-1-1用'!$B$3:$AI$1004,25,0),"")</f>
        <v/>
      </c>
      <c r="L298" s="325">
        <f>IFERROR(VLOOKUP($A298,'様式C-1-1用'!$B$3:$AI$1004,16,0),"")</f>
        <v>0</v>
      </c>
      <c r="M298" s="325" t="str">
        <f>IFERROR(VLOOKUP($A298,'様式C-1-1用'!$B$3:$AI$1004,34,0),"")</f>
        <v/>
      </c>
      <c r="N298" s="325" t="str">
        <f>IFERROR(VLOOKUP($A298,'様式C-1-1用'!$B$3:$AI$1004,30,0),"")</f>
        <v/>
      </c>
      <c r="O298" s="325" t="str">
        <f>IF(VLOOKUP($A298,'様式C-1-1用'!$B$3:$AI$1004,29,0)="－","なし",VLOOKUP($A298,'様式C-1-1用'!$B$3:$AI$1004,29,0))</f>
        <v/>
      </c>
      <c r="P298" s="326" t="str">
        <f>IFERROR(VLOOKUP($A298,'様式C-1-1用'!$B$3:$AI$1004,33,0),"")</f>
        <v/>
      </c>
    </row>
    <row r="299" spans="1:16" ht="15.95" customHeight="1" x14ac:dyDescent="0.15">
      <c r="A299" s="318">
        <v>297</v>
      </c>
      <c r="B299" s="325">
        <f>IFERROR(VLOOKUP($A299,'様式C-1-1用'!$B$3:$AI$1004,3,0),"")</f>
        <v>0</v>
      </c>
      <c r="C299" s="325" t="str">
        <f>IFERROR(VLOOKUP($A299,'様式C-1-1用'!$B$3:$AI$1004,4,0),"")</f>
        <v/>
      </c>
      <c r="D299" s="325">
        <f>IFERROR(VLOOKUP($A299,'様式C-1-1用'!$B$3:$AI$1004,6,0),"")</f>
        <v>0</v>
      </c>
      <c r="E299" s="325">
        <f>IFERROR(VLOOKUP($A299,'様式C-1-1用'!$B$3:$AI$1004,7,0),"")</f>
        <v>0</v>
      </c>
      <c r="F299" s="325">
        <f>IFERROR(VLOOKUP($A299,'様式C-1-1用'!$B$3:$AI$1004,8,0),"")</f>
        <v>0</v>
      </c>
      <c r="G299" s="325">
        <f>IFERROR(VLOOKUP($A299,'様式C-1-1用'!$B$3:$AI$1004,10,0),"")</f>
        <v>0</v>
      </c>
      <c r="H299" s="325">
        <f>IFERROR(VLOOKUP($A299,'様式C-1-1用'!$B$3:$AI$1004,22,0),"")</f>
        <v>0</v>
      </c>
      <c r="I299" s="325">
        <f>IFERROR(VLOOKUP($A299,'様式C-1-1用'!$B$3:$AI$1004,23,0),"")</f>
        <v>0</v>
      </c>
      <c r="J299" s="325" t="str">
        <f>IFERROR(VLOOKUP($A299,'様式C-1-1用'!$B$3:$AI$1004,24,0),"")</f>
        <v/>
      </c>
      <c r="K299" s="325" t="str">
        <f>IFERROR(VLOOKUP($A299,'様式C-1-1用'!$B$3:$AI$1004,25,0),"")</f>
        <v/>
      </c>
      <c r="L299" s="325">
        <f>IFERROR(VLOOKUP($A299,'様式C-1-1用'!$B$3:$AI$1004,16,0),"")</f>
        <v>0</v>
      </c>
      <c r="M299" s="325" t="str">
        <f>IFERROR(VLOOKUP($A299,'様式C-1-1用'!$B$3:$AI$1004,34,0),"")</f>
        <v/>
      </c>
      <c r="N299" s="325" t="str">
        <f>IFERROR(VLOOKUP($A299,'様式C-1-1用'!$B$3:$AI$1004,30,0),"")</f>
        <v/>
      </c>
      <c r="O299" s="325" t="str">
        <f>IF(VLOOKUP($A299,'様式C-1-1用'!$B$3:$AI$1004,29,0)="－","なし",VLOOKUP($A299,'様式C-1-1用'!$B$3:$AI$1004,29,0))</f>
        <v/>
      </c>
      <c r="P299" s="326" t="str">
        <f>IFERROR(VLOOKUP($A299,'様式C-1-1用'!$B$3:$AI$1004,33,0),"")</f>
        <v/>
      </c>
    </row>
    <row r="300" spans="1:16" ht="15.95" customHeight="1" x14ac:dyDescent="0.15">
      <c r="A300" s="318">
        <v>298</v>
      </c>
      <c r="B300" s="325">
        <f>IFERROR(VLOOKUP($A300,'様式C-1-1用'!$B$3:$AI$1004,3,0),"")</f>
        <v>0</v>
      </c>
      <c r="C300" s="325" t="str">
        <f>IFERROR(VLOOKUP($A300,'様式C-1-1用'!$B$3:$AI$1004,4,0),"")</f>
        <v/>
      </c>
      <c r="D300" s="325">
        <f>IFERROR(VLOOKUP($A300,'様式C-1-1用'!$B$3:$AI$1004,6,0),"")</f>
        <v>0</v>
      </c>
      <c r="E300" s="325">
        <f>IFERROR(VLOOKUP($A300,'様式C-1-1用'!$B$3:$AI$1004,7,0),"")</f>
        <v>0</v>
      </c>
      <c r="F300" s="325">
        <f>IFERROR(VLOOKUP($A300,'様式C-1-1用'!$B$3:$AI$1004,8,0),"")</f>
        <v>0</v>
      </c>
      <c r="G300" s="325">
        <f>IFERROR(VLOOKUP($A300,'様式C-1-1用'!$B$3:$AI$1004,10,0),"")</f>
        <v>0</v>
      </c>
      <c r="H300" s="325">
        <f>IFERROR(VLOOKUP($A300,'様式C-1-1用'!$B$3:$AI$1004,22,0),"")</f>
        <v>0</v>
      </c>
      <c r="I300" s="325">
        <f>IFERROR(VLOOKUP($A300,'様式C-1-1用'!$B$3:$AI$1004,23,0),"")</f>
        <v>0</v>
      </c>
      <c r="J300" s="325" t="str">
        <f>IFERROR(VLOOKUP($A300,'様式C-1-1用'!$B$3:$AI$1004,24,0),"")</f>
        <v/>
      </c>
      <c r="K300" s="325" t="str">
        <f>IFERROR(VLOOKUP($A300,'様式C-1-1用'!$B$3:$AI$1004,25,0),"")</f>
        <v/>
      </c>
      <c r="L300" s="325">
        <f>IFERROR(VLOOKUP($A300,'様式C-1-1用'!$B$3:$AI$1004,16,0),"")</f>
        <v>0</v>
      </c>
      <c r="M300" s="325" t="str">
        <f>IFERROR(VLOOKUP($A300,'様式C-1-1用'!$B$3:$AI$1004,34,0),"")</f>
        <v/>
      </c>
      <c r="N300" s="325" t="str">
        <f>IFERROR(VLOOKUP($A300,'様式C-1-1用'!$B$3:$AI$1004,30,0),"")</f>
        <v/>
      </c>
      <c r="O300" s="325" t="str">
        <f>IF(VLOOKUP($A300,'様式C-1-1用'!$B$3:$AI$1004,29,0)="－","なし",VLOOKUP($A300,'様式C-1-1用'!$B$3:$AI$1004,29,0))</f>
        <v/>
      </c>
      <c r="P300" s="326" t="str">
        <f>IFERROR(VLOOKUP($A300,'様式C-1-1用'!$B$3:$AI$1004,33,0),"")</f>
        <v/>
      </c>
    </row>
    <row r="301" spans="1:16" ht="15.95" customHeight="1" x14ac:dyDescent="0.15">
      <c r="A301" s="318">
        <v>299</v>
      </c>
      <c r="B301" s="325">
        <f>IFERROR(VLOOKUP($A301,'様式C-1-1用'!$B$3:$AI$1004,3,0),"")</f>
        <v>0</v>
      </c>
      <c r="C301" s="325" t="str">
        <f>IFERROR(VLOOKUP($A301,'様式C-1-1用'!$B$3:$AI$1004,4,0),"")</f>
        <v/>
      </c>
      <c r="D301" s="325">
        <f>IFERROR(VLOOKUP($A301,'様式C-1-1用'!$B$3:$AI$1004,6,0),"")</f>
        <v>0</v>
      </c>
      <c r="E301" s="325">
        <f>IFERROR(VLOOKUP($A301,'様式C-1-1用'!$B$3:$AI$1004,7,0),"")</f>
        <v>0</v>
      </c>
      <c r="F301" s="325">
        <f>IFERROR(VLOOKUP($A301,'様式C-1-1用'!$B$3:$AI$1004,8,0),"")</f>
        <v>0</v>
      </c>
      <c r="G301" s="325">
        <f>IFERROR(VLOOKUP($A301,'様式C-1-1用'!$B$3:$AI$1004,10,0),"")</f>
        <v>0</v>
      </c>
      <c r="H301" s="325">
        <f>IFERROR(VLOOKUP($A301,'様式C-1-1用'!$B$3:$AI$1004,22,0),"")</f>
        <v>0</v>
      </c>
      <c r="I301" s="325">
        <f>IFERROR(VLOOKUP($A301,'様式C-1-1用'!$B$3:$AI$1004,23,0),"")</f>
        <v>0</v>
      </c>
      <c r="J301" s="325" t="str">
        <f>IFERROR(VLOOKUP($A301,'様式C-1-1用'!$B$3:$AI$1004,24,0),"")</f>
        <v/>
      </c>
      <c r="K301" s="325" t="str">
        <f>IFERROR(VLOOKUP($A301,'様式C-1-1用'!$B$3:$AI$1004,25,0),"")</f>
        <v/>
      </c>
      <c r="L301" s="325">
        <f>IFERROR(VLOOKUP($A301,'様式C-1-1用'!$B$3:$AI$1004,16,0),"")</f>
        <v>0</v>
      </c>
      <c r="M301" s="325" t="str">
        <f>IFERROR(VLOOKUP($A301,'様式C-1-1用'!$B$3:$AI$1004,34,0),"")</f>
        <v/>
      </c>
      <c r="N301" s="325" t="str">
        <f>IFERROR(VLOOKUP($A301,'様式C-1-1用'!$B$3:$AI$1004,30,0),"")</f>
        <v/>
      </c>
      <c r="O301" s="325" t="str">
        <f>IF(VLOOKUP($A301,'様式C-1-1用'!$B$3:$AI$1004,29,0)="－","なし",VLOOKUP($A301,'様式C-1-1用'!$B$3:$AI$1004,29,0))</f>
        <v/>
      </c>
      <c r="P301" s="326" t="str">
        <f>IFERROR(VLOOKUP($A301,'様式C-1-1用'!$B$3:$AI$1004,33,0),"")</f>
        <v/>
      </c>
    </row>
    <row r="302" spans="1:16" ht="15.95" customHeight="1" x14ac:dyDescent="0.15">
      <c r="A302" s="318">
        <v>300</v>
      </c>
      <c r="B302" s="325">
        <f>IFERROR(VLOOKUP($A302,'様式C-1-1用'!$B$3:$AI$1004,3,0),"")</f>
        <v>0</v>
      </c>
      <c r="C302" s="325" t="str">
        <f>IFERROR(VLOOKUP($A302,'様式C-1-1用'!$B$3:$AI$1004,4,0),"")</f>
        <v/>
      </c>
      <c r="D302" s="325">
        <f>IFERROR(VLOOKUP($A302,'様式C-1-1用'!$B$3:$AI$1004,6,0),"")</f>
        <v>0</v>
      </c>
      <c r="E302" s="325">
        <f>IFERROR(VLOOKUP($A302,'様式C-1-1用'!$B$3:$AI$1004,7,0),"")</f>
        <v>0</v>
      </c>
      <c r="F302" s="325">
        <f>IFERROR(VLOOKUP($A302,'様式C-1-1用'!$B$3:$AI$1004,8,0),"")</f>
        <v>0</v>
      </c>
      <c r="G302" s="325">
        <f>IFERROR(VLOOKUP($A302,'様式C-1-1用'!$B$3:$AI$1004,10,0),"")</f>
        <v>0</v>
      </c>
      <c r="H302" s="325">
        <f>IFERROR(VLOOKUP($A302,'様式C-1-1用'!$B$3:$AI$1004,22,0),"")</f>
        <v>0</v>
      </c>
      <c r="I302" s="325">
        <f>IFERROR(VLOOKUP($A302,'様式C-1-1用'!$B$3:$AI$1004,23,0),"")</f>
        <v>0</v>
      </c>
      <c r="J302" s="325" t="str">
        <f>IFERROR(VLOOKUP($A302,'様式C-1-1用'!$B$3:$AI$1004,24,0),"")</f>
        <v/>
      </c>
      <c r="K302" s="325" t="str">
        <f>IFERROR(VLOOKUP($A302,'様式C-1-1用'!$B$3:$AI$1004,25,0),"")</f>
        <v/>
      </c>
      <c r="L302" s="325">
        <f>IFERROR(VLOOKUP($A302,'様式C-1-1用'!$B$3:$AI$1004,16,0),"")</f>
        <v>0</v>
      </c>
      <c r="M302" s="325" t="str">
        <f>IFERROR(VLOOKUP($A302,'様式C-1-1用'!$B$3:$AI$1004,34,0),"")</f>
        <v/>
      </c>
      <c r="N302" s="325" t="str">
        <f>IFERROR(VLOOKUP($A302,'様式C-1-1用'!$B$3:$AI$1004,30,0),"")</f>
        <v/>
      </c>
      <c r="O302" s="325" t="str">
        <f>IF(VLOOKUP($A302,'様式C-1-1用'!$B$3:$AI$1004,29,0)="－","なし",VLOOKUP($A302,'様式C-1-1用'!$B$3:$AI$1004,29,0))</f>
        <v/>
      </c>
      <c r="P302" s="326" t="str">
        <f>IFERROR(VLOOKUP($A302,'様式C-1-1用'!$B$3:$AI$1004,33,0),"")</f>
        <v/>
      </c>
    </row>
    <row r="303" spans="1:16" ht="15.95" customHeight="1" x14ac:dyDescent="0.15">
      <c r="A303" s="318">
        <v>301</v>
      </c>
      <c r="B303" s="325">
        <f>IFERROR(VLOOKUP($A303,'様式C-1-1用'!$B$3:$AI$1004,3,0),"")</f>
        <v>0</v>
      </c>
      <c r="C303" s="325" t="str">
        <f>IFERROR(VLOOKUP($A303,'様式C-1-1用'!$B$3:$AI$1004,4,0),"")</f>
        <v/>
      </c>
      <c r="D303" s="325">
        <f>IFERROR(VLOOKUP($A303,'様式C-1-1用'!$B$3:$AI$1004,6,0),"")</f>
        <v>0</v>
      </c>
      <c r="E303" s="325">
        <f>IFERROR(VLOOKUP($A303,'様式C-1-1用'!$B$3:$AI$1004,7,0),"")</f>
        <v>0</v>
      </c>
      <c r="F303" s="325">
        <f>IFERROR(VLOOKUP($A303,'様式C-1-1用'!$B$3:$AI$1004,8,0),"")</f>
        <v>0</v>
      </c>
      <c r="G303" s="325">
        <f>IFERROR(VLOOKUP($A303,'様式C-1-1用'!$B$3:$AI$1004,10,0),"")</f>
        <v>0</v>
      </c>
      <c r="H303" s="325">
        <f>IFERROR(VLOOKUP($A303,'様式C-1-1用'!$B$3:$AI$1004,22,0),"")</f>
        <v>0</v>
      </c>
      <c r="I303" s="325">
        <f>IFERROR(VLOOKUP($A303,'様式C-1-1用'!$B$3:$AI$1004,23,0),"")</f>
        <v>0</v>
      </c>
      <c r="J303" s="325" t="str">
        <f>IFERROR(VLOOKUP($A303,'様式C-1-1用'!$B$3:$AI$1004,24,0),"")</f>
        <v/>
      </c>
      <c r="K303" s="325" t="str">
        <f>IFERROR(VLOOKUP($A303,'様式C-1-1用'!$B$3:$AI$1004,25,0),"")</f>
        <v/>
      </c>
      <c r="L303" s="325">
        <f>IFERROR(VLOOKUP($A303,'様式C-1-1用'!$B$3:$AI$1004,16,0),"")</f>
        <v>0</v>
      </c>
      <c r="M303" s="325" t="str">
        <f>IFERROR(VLOOKUP($A303,'様式C-1-1用'!$B$3:$AI$1004,34,0),"")</f>
        <v/>
      </c>
      <c r="N303" s="325" t="str">
        <f>IFERROR(VLOOKUP($A303,'様式C-1-1用'!$B$3:$AI$1004,30,0),"")</f>
        <v/>
      </c>
      <c r="O303" s="325" t="str">
        <f>IF(VLOOKUP($A303,'様式C-1-1用'!$B$3:$AI$1004,29,0)="－","なし",VLOOKUP($A303,'様式C-1-1用'!$B$3:$AI$1004,29,0))</f>
        <v/>
      </c>
      <c r="P303" s="326" t="str">
        <f>IFERROR(VLOOKUP($A303,'様式C-1-1用'!$B$3:$AI$1004,33,0),"")</f>
        <v/>
      </c>
    </row>
    <row r="304" spans="1:16" ht="15.95" customHeight="1" x14ac:dyDescent="0.15">
      <c r="A304" s="318">
        <v>302</v>
      </c>
      <c r="B304" s="325">
        <f>IFERROR(VLOOKUP($A304,'様式C-1-1用'!$B$3:$AI$1004,3,0),"")</f>
        <v>0</v>
      </c>
      <c r="C304" s="325" t="str">
        <f>IFERROR(VLOOKUP($A304,'様式C-1-1用'!$B$3:$AI$1004,4,0),"")</f>
        <v/>
      </c>
      <c r="D304" s="325">
        <f>IFERROR(VLOOKUP($A304,'様式C-1-1用'!$B$3:$AI$1004,6,0),"")</f>
        <v>0</v>
      </c>
      <c r="E304" s="325">
        <f>IFERROR(VLOOKUP($A304,'様式C-1-1用'!$B$3:$AI$1004,7,0),"")</f>
        <v>0</v>
      </c>
      <c r="F304" s="325">
        <f>IFERROR(VLOOKUP($A304,'様式C-1-1用'!$B$3:$AI$1004,8,0),"")</f>
        <v>0</v>
      </c>
      <c r="G304" s="325">
        <f>IFERROR(VLOOKUP($A304,'様式C-1-1用'!$B$3:$AI$1004,10,0),"")</f>
        <v>0</v>
      </c>
      <c r="H304" s="325">
        <f>IFERROR(VLOOKUP($A304,'様式C-1-1用'!$B$3:$AI$1004,22,0),"")</f>
        <v>0</v>
      </c>
      <c r="I304" s="325">
        <f>IFERROR(VLOOKUP($A304,'様式C-1-1用'!$B$3:$AI$1004,23,0),"")</f>
        <v>0</v>
      </c>
      <c r="J304" s="325" t="str">
        <f>IFERROR(VLOOKUP($A304,'様式C-1-1用'!$B$3:$AI$1004,24,0),"")</f>
        <v/>
      </c>
      <c r="K304" s="325" t="str">
        <f>IFERROR(VLOOKUP($A304,'様式C-1-1用'!$B$3:$AI$1004,25,0),"")</f>
        <v/>
      </c>
      <c r="L304" s="325">
        <f>IFERROR(VLOOKUP($A304,'様式C-1-1用'!$B$3:$AI$1004,16,0),"")</f>
        <v>0</v>
      </c>
      <c r="M304" s="325" t="str">
        <f>IFERROR(VLOOKUP($A304,'様式C-1-1用'!$B$3:$AI$1004,34,0),"")</f>
        <v/>
      </c>
      <c r="N304" s="325" t="str">
        <f>IFERROR(VLOOKUP($A304,'様式C-1-1用'!$B$3:$AI$1004,30,0),"")</f>
        <v/>
      </c>
      <c r="O304" s="325" t="str">
        <f>IF(VLOOKUP($A304,'様式C-1-1用'!$B$3:$AI$1004,29,0)="－","なし",VLOOKUP($A304,'様式C-1-1用'!$B$3:$AI$1004,29,0))</f>
        <v/>
      </c>
      <c r="P304" s="326" t="str">
        <f>IFERROR(VLOOKUP($A304,'様式C-1-1用'!$B$3:$AI$1004,33,0),"")</f>
        <v/>
      </c>
    </row>
    <row r="305" spans="1:16" ht="15.95" customHeight="1" x14ac:dyDescent="0.15">
      <c r="A305" s="318">
        <v>303</v>
      </c>
      <c r="B305" s="325">
        <f>IFERROR(VLOOKUP($A305,'様式C-1-1用'!$B$3:$AI$1004,3,0),"")</f>
        <v>0</v>
      </c>
      <c r="C305" s="325" t="str">
        <f>IFERROR(VLOOKUP($A305,'様式C-1-1用'!$B$3:$AI$1004,4,0),"")</f>
        <v/>
      </c>
      <c r="D305" s="325">
        <f>IFERROR(VLOOKUP($A305,'様式C-1-1用'!$B$3:$AI$1004,6,0),"")</f>
        <v>0</v>
      </c>
      <c r="E305" s="325">
        <f>IFERROR(VLOOKUP($A305,'様式C-1-1用'!$B$3:$AI$1004,7,0),"")</f>
        <v>0</v>
      </c>
      <c r="F305" s="325">
        <f>IFERROR(VLOOKUP($A305,'様式C-1-1用'!$B$3:$AI$1004,8,0),"")</f>
        <v>0</v>
      </c>
      <c r="G305" s="325">
        <f>IFERROR(VLOOKUP($A305,'様式C-1-1用'!$B$3:$AI$1004,10,0),"")</f>
        <v>0</v>
      </c>
      <c r="H305" s="325">
        <f>IFERROR(VLOOKUP($A305,'様式C-1-1用'!$B$3:$AI$1004,22,0),"")</f>
        <v>0</v>
      </c>
      <c r="I305" s="325">
        <f>IFERROR(VLOOKUP($A305,'様式C-1-1用'!$B$3:$AI$1004,23,0),"")</f>
        <v>0</v>
      </c>
      <c r="J305" s="325" t="str">
        <f>IFERROR(VLOOKUP($A305,'様式C-1-1用'!$B$3:$AI$1004,24,0),"")</f>
        <v/>
      </c>
      <c r="K305" s="325" t="str">
        <f>IFERROR(VLOOKUP($A305,'様式C-1-1用'!$B$3:$AI$1004,25,0),"")</f>
        <v/>
      </c>
      <c r="L305" s="325">
        <f>IFERROR(VLOOKUP($A305,'様式C-1-1用'!$B$3:$AI$1004,16,0),"")</f>
        <v>0</v>
      </c>
      <c r="M305" s="325" t="str">
        <f>IFERROR(VLOOKUP($A305,'様式C-1-1用'!$B$3:$AI$1004,34,0),"")</f>
        <v/>
      </c>
      <c r="N305" s="325" t="str">
        <f>IFERROR(VLOOKUP($A305,'様式C-1-1用'!$B$3:$AI$1004,30,0),"")</f>
        <v/>
      </c>
      <c r="O305" s="325" t="str">
        <f>IF(VLOOKUP($A305,'様式C-1-1用'!$B$3:$AI$1004,29,0)="－","なし",VLOOKUP($A305,'様式C-1-1用'!$B$3:$AI$1004,29,0))</f>
        <v/>
      </c>
      <c r="P305" s="326" t="str">
        <f>IFERROR(VLOOKUP($A305,'様式C-1-1用'!$B$3:$AI$1004,33,0),"")</f>
        <v/>
      </c>
    </row>
    <row r="306" spans="1:16" ht="15.95" customHeight="1" x14ac:dyDescent="0.15">
      <c r="A306" s="318">
        <v>304</v>
      </c>
      <c r="B306" s="325">
        <f>IFERROR(VLOOKUP($A306,'様式C-1-1用'!$B$3:$AI$1004,3,0),"")</f>
        <v>0</v>
      </c>
      <c r="C306" s="325" t="str">
        <f>IFERROR(VLOOKUP($A306,'様式C-1-1用'!$B$3:$AI$1004,4,0),"")</f>
        <v/>
      </c>
      <c r="D306" s="325">
        <f>IFERROR(VLOOKUP($A306,'様式C-1-1用'!$B$3:$AI$1004,6,0),"")</f>
        <v>0</v>
      </c>
      <c r="E306" s="325">
        <f>IFERROR(VLOOKUP($A306,'様式C-1-1用'!$B$3:$AI$1004,7,0),"")</f>
        <v>0</v>
      </c>
      <c r="F306" s="325">
        <f>IFERROR(VLOOKUP($A306,'様式C-1-1用'!$B$3:$AI$1004,8,0),"")</f>
        <v>0</v>
      </c>
      <c r="G306" s="325">
        <f>IFERROR(VLOOKUP($A306,'様式C-1-1用'!$B$3:$AI$1004,10,0),"")</f>
        <v>0</v>
      </c>
      <c r="H306" s="325">
        <f>IFERROR(VLOOKUP($A306,'様式C-1-1用'!$B$3:$AI$1004,22,0),"")</f>
        <v>0</v>
      </c>
      <c r="I306" s="325">
        <f>IFERROR(VLOOKUP($A306,'様式C-1-1用'!$B$3:$AI$1004,23,0),"")</f>
        <v>0</v>
      </c>
      <c r="J306" s="325" t="str">
        <f>IFERROR(VLOOKUP($A306,'様式C-1-1用'!$B$3:$AI$1004,24,0),"")</f>
        <v/>
      </c>
      <c r="K306" s="325" t="str">
        <f>IFERROR(VLOOKUP($A306,'様式C-1-1用'!$B$3:$AI$1004,25,0),"")</f>
        <v/>
      </c>
      <c r="L306" s="325">
        <f>IFERROR(VLOOKUP($A306,'様式C-1-1用'!$B$3:$AI$1004,16,0),"")</f>
        <v>0</v>
      </c>
      <c r="M306" s="325" t="str">
        <f>IFERROR(VLOOKUP($A306,'様式C-1-1用'!$B$3:$AI$1004,34,0),"")</f>
        <v/>
      </c>
      <c r="N306" s="325" t="str">
        <f>IFERROR(VLOOKUP($A306,'様式C-1-1用'!$B$3:$AI$1004,30,0),"")</f>
        <v/>
      </c>
      <c r="O306" s="325" t="str">
        <f>IF(VLOOKUP($A306,'様式C-1-1用'!$B$3:$AI$1004,29,0)="－","なし",VLOOKUP($A306,'様式C-1-1用'!$B$3:$AI$1004,29,0))</f>
        <v/>
      </c>
      <c r="P306" s="326" t="str">
        <f>IFERROR(VLOOKUP($A306,'様式C-1-1用'!$B$3:$AI$1004,33,0),"")</f>
        <v/>
      </c>
    </row>
    <row r="307" spans="1:16" ht="15.95" customHeight="1" x14ac:dyDescent="0.15">
      <c r="A307" s="318">
        <v>305</v>
      </c>
      <c r="B307" s="325">
        <f>IFERROR(VLOOKUP($A307,'様式C-1-1用'!$B$3:$AI$1004,3,0),"")</f>
        <v>0</v>
      </c>
      <c r="C307" s="325" t="str">
        <f>IFERROR(VLOOKUP($A307,'様式C-1-1用'!$B$3:$AI$1004,4,0),"")</f>
        <v/>
      </c>
      <c r="D307" s="325">
        <f>IFERROR(VLOOKUP($A307,'様式C-1-1用'!$B$3:$AI$1004,6,0),"")</f>
        <v>0</v>
      </c>
      <c r="E307" s="325">
        <f>IFERROR(VLOOKUP($A307,'様式C-1-1用'!$B$3:$AI$1004,7,0),"")</f>
        <v>0</v>
      </c>
      <c r="F307" s="325">
        <f>IFERROR(VLOOKUP($A307,'様式C-1-1用'!$B$3:$AI$1004,8,0),"")</f>
        <v>0</v>
      </c>
      <c r="G307" s="325">
        <f>IFERROR(VLOOKUP($A307,'様式C-1-1用'!$B$3:$AI$1004,10,0),"")</f>
        <v>0</v>
      </c>
      <c r="H307" s="325">
        <f>IFERROR(VLOOKUP($A307,'様式C-1-1用'!$B$3:$AI$1004,22,0),"")</f>
        <v>0</v>
      </c>
      <c r="I307" s="325">
        <f>IFERROR(VLOOKUP($A307,'様式C-1-1用'!$B$3:$AI$1004,23,0),"")</f>
        <v>0</v>
      </c>
      <c r="J307" s="325" t="str">
        <f>IFERROR(VLOOKUP($A307,'様式C-1-1用'!$B$3:$AI$1004,24,0),"")</f>
        <v/>
      </c>
      <c r="K307" s="325" t="str">
        <f>IFERROR(VLOOKUP($A307,'様式C-1-1用'!$B$3:$AI$1004,25,0),"")</f>
        <v/>
      </c>
      <c r="L307" s="325">
        <f>IFERROR(VLOOKUP($A307,'様式C-1-1用'!$B$3:$AI$1004,16,0),"")</f>
        <v>0</v>
      </c>
      <c r="M307" s="325" t="str">
        <f>IFERROR(VLOOKUP($A307,'様式C-1-1用'!$B$3:$AI$1004,34,0),"")</f>
        <v/>
      </c>
      <c r="N307" s="325" t="str">
        <f>IFERROR(VLOOKUP($A307,'様式C-1-1用'!$B$3:$AI$1004,30,0),"")</f>
        <v/>
      </c>
      <c r="O307" s="325" t="str">
        <f>IF(VLOOKUP($A307,'様式C-1-1用'!$B$3:$AI$1004,29,0)="－","なし",VLOOKUP($A307,'様式C-1-1用'!$B$3:$AI$1004,29,0))</f>
        <v/>
      </c>
      <c r="P307" s="326" t="str">
        <f>IFERROR(VLOOKUP($A307,'様式C-1-1用'!$B$3:$AI$1004,33,0),"")</f>
        <v/>
      </c>
    </row>
    <row r="308" spans="1:16" ht="15.95" customHeight="1" x14ac:dyDescent="0.15">
      <c r="A308" s="318">
        <v>306</v>
      </c>
      <c r="B308" s="325">
        <f>IFERROR(VLOOKUP($A308,'様式C-1-1用'!$B$3:$AI$1004,3,0),"")</f>
        <v>0</v>
      </c>
      <c r="C308" s="325" t="str">
        <f>IFERROR(VLOOKUP($A308,'様式C-1-1用'!$B$3:$AI$1004,4,0),"")</f>
        <v/>
      </c>
      <c r="D308" s="325">
        <f>IFERROR(VLOOKUP($A308,'様式C-1-1用'!$B$3:$AI$1004,6,0),"")</f>
        <v>0</v>
      </c>
      <c r="E308" s="325">
        <f>IFERROR(VLOOKUP($A308,'様式C-1-1用'!$B$3:$AI$1004,7,0),"")</f>
        <v>0</v>
      </c>
      <c r="F308" s="325">
        <f>IFERROR(VLOOKUP($A308,'様式C-1-1用'!$B$3:$AI$1004,8,0),"")</f>
        <v>0</v>
      </c>
      <c r="G308" s="325">
        <f>IFERROR(VLOOKUP($A308,'様式C-1-1用'!$B$3:$AI$1004,10,0),"")</f>
        <v>0</v>
      </c>
      <c r="H308" s="325">
        <f>IFERROR(VLOOKUP($A308,'様式C-1-1用'!$B$3:$AI$1004,22,0),"")</f>
        <v>0</v>
      </c>
      <c r="I308" s="325">
        <f>IFERROR(VLOOKUP($A308,'様式C-1-1用'!$B$3:$AI$1004,23,0),"")</f>
        <v>0</v>
      </c>
      <c r="J308" s="325" t="str">
        <f>IFERROR(VLOOKUP($A308,'様式C-1-1用'!$B$3:$AI$1004,24,0),"")</f>
        <v/>
      </c>
      <c r="K308" s="325" t="str">
        <f>IFERROR(VLOOKUP($A308,'様式C-1-1用'!$B$3:$AI$1004,25,0),"")</f>
        <v/>
      </c>
      <c r="L308" s="325">
        <f>IFERROR(VLOOKUP($A308,'様式C-1-1用'!$B$3:$AI$1004,16,0),"")</f>
        <v>0</v>
      </c>
      <c r="M308" s="325" t="str">
        <f>IFERROR(VLOOKUP($A308,'様式C-1-1用'!$B$3:$AI$1004,34,0),"")</f>
        <v/>
      </c>
      <c r="N308" s="325" t="str">
        <f>IFERROR(VLOOKUP($A308,'様式C-1-1用'!$B$3:$AI$1004,30,0),"")</f>
        <v/>
      </c>
      <c r="O308" s="325" t="str">
        <f>IF(VLOOKUP($A308,'様式C-1-1用'!$B$3:$AI$1004,29,0)="－","なし",VLOOKUP($A308,'様式C-1-1用'!$B$3:$AI$1004,29,0))</f>
        <v/>
      </c>
      <c r="P308" s="326" t="str">
        <f>IFERROR(VLOOKUP($A308,'様式C-1-1用'!$B$3:$AI$1004,33,0),"")</f>
        <v/>
      </c>
    </row>
    <row r="309" spans="1:16" ht="15.95" customHeight="1" x14ac:dyDescent="0.15">
      <c r="A309" s="318">
        <v>307</v>
      </c>
      <c r="B309" s="325">
        <f>IFERROR(VLOOKUP($A309,'様式C-1-1用'!$B$3:$AI$1004,3,0),"")</f>
        <v>0</v>
      </c>
      <c r="C309" s="325" t="str">
        <f>IFERROR(VLOOKUP($A309,'様式C-1-1用'!$B$3:$AI$1004,4,0),"")</f>
        <v/>
      </c>
      <c r="D309" s="325">
        <f>IFERROR(VLOOKUP($A309,'様式C-1-1用'!$B$3:$AI$1004,6,0),"")</f>
        <v>0</v>
      </c>
      <c r="E309" s="325">
        <f>IFERROR(VLOOKUP($A309,'様式C-1-1用'!$B$3:$AI$1004,7,0),"")</f>
        <v>0</v>
      </c>
      <c r="F309" s="325">
        <f>IFERROR(VLOOKUP($A309,'様式C-1-1用'!$B$3:$AI$1004,8,0),"")</f>
        <v>0</v>
      </c>
      <c r="G309" s="325">
        <f>IFERROR(VLOOKUP($A309,'様式C-1-1用'!$B$3:$AI$1004,10,0),"")</f>
        <v>0</v>
      </c>
      <c r="H309" s="325">
        <f>IFERROR(VLOOKUP($A309,'様式C-1-1用'!$B$3:$AI$1004,22,0),"")</f>
        <v>0</v>
      </c>
      <c r="I309" s="325">
        <f>IFERROR(VLOOKUP($A309,'様式C-1-1用'!$B$3:$AI$1004,23,0),"")</f>
        <v>0</v>
      </c>
      <c r="J309" s="325" t="str">
        <f>IFERROR(VLOOKUP($A309,'様式C-1-1用'!$B$3:$AI$1004,24,0),"")</f>
        <v/>
      </c>
      <c r="K309" s="325" t="str">
        <f>IFERROR(VLOOKUP($A309,'様式C-1-1用'!$B$3:$AI$1004,25,0),"")</f>
        <v/>
      </c>
      <c r="L309" s="325">
        <f>IFERROR(VLOOKUP($A309,'様式C-1-1用'!$B$3:$AI$1004,16,0),"")</f>
        <v>0</v>
      </c>
      <c r="M309" s="325" t="str">
        <f>IFERROR(VLOOKUP($A309,'様式C-1-1用'!$B$3:$AI$1004,34,0),"")</f>
        <v/>
      </c>
      <c r="N309" s="325" t="str">
        <f>IFERROR(VLOOKUP($A309,'様式C-1-1用'!$B$3:$AI$1004,30,0),"")</f>
        <v/>
      </c>
      <c r="O309" s="325" t="str">
        <f>IF(VLOOKUP($A309,'様式C-1-1用'!$B$3:$AI$1004,29,0)="－","なし",VLOOKUP($A309,'様式C-1-1用'!$B$3:$AI$1004,29,0))</f>
        <v/>
      </c>
      <c r="P309" s="326" t="str">
        <f>IFERROR(VLOOKUP($A309,'様式C-1-1用'!$B$3:$AI$1004,33,0),"")</f>
        <v/>
      </c>
    </row>
    <row r="310" spans="1:16" ht="15.95" customHeight="1" x14ac:dyDescent="0.15">
      <c r="A310" s="318">
        <v>308</v>
      </c>
      <c r="B310" s="325">
        <f>IFERROR(VLOOKUP($A310,'様式C-1-1用'!$B$3:$AI$1004,3,0),"")</f>
        <v>0</v>
      </c>
      <c r="C310" s="325" t="str">
        <f>IFERROR(VLOOKUP($A310,'様式C-1-1用'!$B$3:$AI$1004,4,0),"")</f>
        <v/>
      </c>
      <c r="D310" s="325">
        <f>IFERROR(VLOOKUP($A310,'様式C-1-1用'!$B$3:$AI$1004,6,0),"")</f>
        <v>0</v>
      </c>
      <c r="E310" s="325">
        <f>IFERROR(VLOOKUP($A310,'様式C-1-1用'!$B$3:$AI$1004,7,0),"")</f>
        <v>0</v>
      </c>
      <c r="F310" s="325">
        <f>IFERROR(VLOOKUP($A310,'様式C-1-1用'!$B$3:$AI$1004,8,0),"")</f>
        <v>0</v>
      </c>
      <c r="G310" s="325">
        <f>IFERROR(VLOOKUP($A310,'様式C-1-1用'!$B$3:$AI$1004,10,0),"")</f>
        <v>0</v>
      </c>
      <c r="H310" s="325">
        <f>IFERROR(VLOOKUP($A310,'様式C-1-1用'!$B$3:$AI$1004,22,0),"")</f>
        <v>0</v>
      </c>
      <c r="I310" s="325">
        <f>IFERROR(VLOOKUP($A310,'様式C-1-1用'!$B$3:$AI$1004,23,0),"")</f>
        <v>0</v>
      </c>
      <c r="J310" s="325" t="str">
        <f>IFERROR(VLOOKUP($A310,'様式C-1-1用'!$B$3:$AI$1004,24,0),"")</f>
        <v/>
      </c>
      <c r="K310" s="325" t="str">
        <f>IFERROR(VLOOKUP($A310,'様式C-1-1用'!$B$3:$AI$1004,25,0),"")</f>
        <v/>
      </c>
      <c r="L310" s="325">
        <f>IFERROR(VLOOKUP($A310,'様式C-1-1用'!$B$3:$AI$1004,16,0),"")</f>
        <v>0</v>
      </c>
      <c r="M310" s="325" t="str">
        <f>IFERROR(VLOOKUP($A310,'様式C-1-1用'!$B$3:$AI$1004,34,0),"")</f>
        <v/>
      </c>
      <c r="N310" s="325" t="str">
        <f>IFERROR(VLOOKUP($A310,'様式C-1-1用'!$B$3:$AI$1004,30,0),"")</f>
        <v/>
      </c>
      <c r="O310" s="325" t="str">
        <f>IF(VLOOKUP($A310,'様式C-1-1用'!$B$3:$AI$1004,29,0)="－","なし",VLOOKUP($A310,'様式C-1-1用'!$B$3:$AI$1004,29,0))</f>
        <v/>
      </c>
      <c r="P310" s="326" t="str">
        <f>IFERROR(VLOOKUP($A310,'様式C-1-1用'!$B$3:$AI$1004,33,0),"")</f>
        <v/>
      </c>
    </row>
    <row r="311" spans="1:16" ht="15.95" customHeight="1" x14ac:dyDescent="0.15">
      <c r="A311" s="318">
        <v>309</v>
      </c>
      <c r="B311" s="325">
        <f>IFERROR(VLOOKUP($A311,'様式C-1-1用'!$B$3:$AI$1004,3,0),"")</f>
        <v>0</v>
      </c>
      <c r="C311" s="325" t="str">
        <f>IFERROR(VLOOKUP($A311,'様式C-1-1用'!$B$3:$AI$1004,4,0),"")</f>
        <v/>
      </c>
      <c r="D311" s="325">
        <f>IFERROR(VLOOKUP($A311,'様式C-1-1用'!$B$3:$AI$1004,6,0),"")</f>
        <v>0</v>
      </c>
      <c r="E311" s="325">
        <f>IFERROR(VLOOKUP($A311,'様式C-1-1用'!$B$3:$AI$1004,7,0),"")</f>
        <v>0</v>
      </c>
      <c r="F311" s="325">
        <f>IFERROR(VLOOKUP($A311,'様式C-1-1用'!$B$3:$AI$1004,8,0),"")</f>
        <v>0</v>
      </c>
      <c r="G311" s="325">
        <f>IFERROR(VLOOKUP($A311,'様式C-1-1用'!$B$3:$AI$1004,10,0),"")</f>
        <v>0</v>
      </c>
      <c r="H311" s="325">
        <f>IFERROR(VLOOKUP($A311,'様式C-1-1用'!$B$3:$AI$1004,22,0),"")</f>
        <v>0</v>
      </c>
      <c r="I311" s="325">
        <f>IFERROR(VLOOKUP($A311,'様式C-1-1用'!$B$3:$AI$1004,23,0),"")</f>
        <v>0</v>
      </c>
      <c r="J311" s="325" t="str">
        <f>IFERROR(VLOOKUP($A311,'様式C-1-1用'!$B$3:$AI$1004,24,0),"")</f>
        <v/>
      </c>
      <c r="K311" s="325" t="str">
        <f>IFERROR(VLOOKUP($A311,'様式C-1-1用'!$B$3:$AI$1004,25,0),"")</f>
        <v/>
      </c>
      <c r="L311" s="325">
        <f>IFERROR(VLOOKUP($A311,'様式C-1-1用'!$B$3:$AI$1004,16,0),"")</f>
        <v>0</v>
      </c>
      <c r="M311" s="325" t="str">
        <f>IFERROR(VLOOKUP($A311,'様式C-1-1用'!$B$3:$AI$1004,34,0),"")</f>
        <v/>
      </c>
      <c r="N311" s="325" t="str">
        <f>IFERROR(VLOOKUP($A311,'様式C-1-1用'!$B$3:$AI$1004,30,0),"")</f>
        <v/>
      </c>
      <c r="O311" s="325" t="str">
        <f>IF(VLOOKUP($A311,'様式C-1-1用'!$B$3:$AI$1004,29,0)="－","なし",VLOOKUP($A311,'様式C-1-1用'!$B$3:$AI$1004,29,0))</f>
        <v/>
      </c>
      <c r="P311" s="326" t="str">
        <f>IFERROR(VLOOKUP($A311,'様式C-1-1用'!$B$3:$AI$1004,33,0),"")</f>
        <v/>
      </c>
    </row>
    <row r="312" spans="1:16" ht="15.95" customHeight="1" x14ac:dyDescent="0.15">
      <c r="A312" s="318">
        <v>310</v>
      </c>
      <c r="B312" s="325">
        <f>IFERROR(VLOOKUP($A312,'様式C-1-1用'!$B$3:$AI$1004,3,0),"")</f>
        <v>0</v>
      </c>
      <c r="C312" s="325" t="str">
        <f>IFERROR(VLOOKUP($A312,'様式C-1-1用'!$B$3:$AI$1004,4,0),"")</f>
        <v/>
      </c>
      <c r="D312" s="325">
        <f>IFERROR(VLOOKUP($A312,'様式C-1-1用'!$B$3:$AI$1004,6,0),"")</f>
        <v>0</v>
      </c>
      <c r="E312" s="325">
        <f>IFERROR(VLOOKUP($A312,'様式C-1-1用'!$B$3:$AI$1004,7,0),"")</f>
        <v>0</v>
      </c>
      <c r="F312" s="325">
        <f>IFERROR(VLOOKUP($A312,'様式C-1-1用'!$B$3:$AI$1004,8,0),"")</f>
        <v>0</v>
      </c>
      <c r="G312" s="325">
        <f>IFERROR(VLOOKUP($A312,'様式C-1-1用'!$B$3:$AI$1004,10,0),"")</f>
        <v>0</v>
      </c>
      <c r="H312" s="325">
        <f>IFERROR(VLOOKUP($A312,'様式C-1-1用'!$B$3:$AI$1004,22,0),"")</f>
        <v>0</v>
      </c>
      <c r="I312" s="325">
        <f>IFERROR(VLOOKUP($A312,'様式C-1-1用'!$B$3:$AI$1004,23,0),"")</f>
        <v>0</v>
      </c>
      <c r="J312" s="325" t="str">
        <f>IFERROR(VLOOKUP($A312,'様式C-1-1用'!$B$3:$AI$1004,24,0),"")</f>
        <v/>
      </c>
      <c r="K312" s="325" t="str">
        <f>IFERROR(VLOOKUP($A312,'様式C-1-1用'!$B$3:$AI$1004,25,0),"")</f>
        <v/>
      </c>
      <c r="L312" s="325">
        <f>IFERROR(VLOOKUP($A312,'様式C-1-1用'!$B$3:$AI$1004,16,0),"")</f>
        <v>0</v>
      </c>
      <c r="M312" s="325" t="str">
        <f>IFERROR(VLOOKUP($A312,'様式C-1-1用'!$B$3:$AI$1004,34,0),"")</f>
        <v/>
      </c>
      <c r="N312" s="325" t="str">
        <f>IFERROR(VLOOKUP($A312,'様式C-1-1用'!$B$3:$AI$1004,30,0),"")</f>
        <v/>
      </c>
      <c r="O312" s="325" t="str">
        <f>IF(VLOOKUP($A312,'様式C-1-1用'!$B$3:$AI$1004,29,0)="－","なし",VLOOKUP($A312,'様式C-1-1用'!$B$3:$AI$1004,29,0))</f>
        <v/>
      </c>
      <c r="P312" s="326" t="str">
        <f>IFERROR(VLOOKUP($A312,'様式C-1-1用'!$B$3:$AI$1004,33,0),"")</f>
        <v/>
      </c>
    </row>
    <row r="313" spans="1:16" ht="15.95" customHeight="1" x14ac:dyDescent="0.15">
      <c r="A313" s="318">
        <v>311</v>
      </c>
      <c r="B313" s="325">
        <f>IFERROR(VLOOKUP($A313,'様式C-1-1用'!$B$3:$AI$1004,3,0),"")</f>
        <v>0</v>
      </c>
      <c r="C313" s="325" t="str">
        <f>IFERROR(VLOOKUP($A313,'様式C-1-1用'!$B$3:$AI$1004,4,0),"")</f>
        <v/>
      </c>
      <c r="D313" s="325">
        <f>IFERROR(VLOOKUP($A313,'様式C-1-1用'!$B$3:$AI$1004,6,0),"")</f>
        <v>0</v>
      </c>
      <c r="E313" s="325">
        <f>IFERROR(VLOOKUP($A313,'様式C-1-1用'!$B$3:$AI$1004,7,0),"")</f>
        <v>0</v>
      </c>
      <c r="F313" s="325">
        <f>IFERROR(VLOOKUP($A313,'様式C-1-1用'!$B$3:$AI$1004,8,0),"")</f>
        <v>0</v>
      </c>
      <c r="G313" s="325">
        <f>IFERROR(VLOOKUP($A313,'様式C-1-1用'!$B$3:$AI$1004,10,0),"")</f>
        <v>0</v>
      </c>
      <c r="H313" s="325">
        <f>IFERROR(VLOOKUP($A313,'様式C-1-1用'!$B$3:$AI$1004,22,0),"")</f>
        <v>0</v>
      </c>
      <c r="I313" s="325">
        <f>IFERROR(VLOOKUP($A313,'様式C-1-1用'!$B$3:$AI$1004,23,0),"")</f>
        <v>0</v>
      </c>
      <c r="J313" s="325" t="str">
        <f>IFERROR(VLOOKUP($A313,'様式C-1-1用'!$B$3:$AI$1004,24,0),"")</f>
        <v/>
      </c>
      <c r="K313" s="325" t="str">
        <f>IFERROR(VLOOKUP($A313,'様式C-1-1用'!$B$3:$AI$1004,25,0),"")</f>
        <v/>
      </c>
      <c r="L313" s="325">
        <f>IFERROR(VLOOKUP($A313,'様式C-1-1用'!$B$3:$AI$1004,16,0),"")</f>
        <v>0</v>
      </c>
      <c r="M313" s="325" t="str">
        <f>IFERROR(VLOOKUP($A313,'様式C-1-1用'!$B$3:$AI$1004,34,0),"")</f>
        <v/>
      </c>
      <c r="N313" s="325" t="str">
        <f>IFERROR(VLOOKUP($A313,'様式C-1-1用'!$B$3:$AI$1004,30,0),"")</f>
        <v/>
      </c>
      <c r="O313" s="325" t="str">
        <f>IF(VLOOKUP($A313,'様式C-1-1用'!$B$3:$AI$1004,29,0)="－","なし",VLOOKUP($A313,'様式C-1-1用'!$B$3:$AI$1004,29,0))</f>
        <v/>
      </c>
      <c r="P313" s="326" t="str">
        <f>IFERROR(VLOOKUP($A313,'様式C-1-1用'!$B$3:$AI$1004,33,0),"")</f>
        <v/>
      </c>
    </row>
    <row r="314" spans="1:16" ht="15.95" customHeight="1" x14ac:dyDescent="0.15">
      <c r="A314" s="318">
        <v>312</v>
      </c>
      <c r="B314" s="325">
        <f>IFERROR(VLOOKUP($A314,'様式C-1-1用'!$B$3:$AI$1004,3,0),"")</f>
        <v>0</v>
      </c>
      <c r="C314" s="325" t="str">
        <f>IFERROR(VLOOKUP($A314,'様式C-1-1用'!$B$3:$AI$1004,4,0),"")</f>
        <v/>
      </c>
      <c r="D314" s="325">
        <f>IFERROR(VLOOKUP($A314,'様式C-1-1用'!$B$3:$AI$1004,6,0),"")</f>
        <v>0</v>
      </c>
      <c r="E314" s="325">
        <f>IFERROR(VLOOKUP($A314,'様式C-1-1用'!$B$3:$AI$1004,7,0),"")</f>
        <v>0</v>
      </c>
      <c r="F314" s="325">
        <f>IFERROR(VLOOKUP($A314,'様式C-1-1用'!$B$3:$AI$1004,8,0),"")</f>
        <v>0</v>
      </c>
      <c r="G314" s="325">
        <f>IFERROR(VLOOKUP($A314,'様式C-1-1用'!$B$3:$AI$1004,10,0),"")</f>
        <v>0</v>
      </c>
      <c r="H314" s="325">
        <f>IFERROR(VLOOKUP($A314,'様式C-1-1用'!$B$3:$AI$1004,22,0),"")</f>
        <v>0</v>
      </c>
      <c r="I314" s="325">
        <f>IFERROR(VLOOKUP($A314,'様式C-1-1用'!$B$3:$AI$1004,23,0),"")</f>
        <v>0</v>
      </c>
      <c r="J314" s="325" t="str">
        <f>IFERROR(VLOOKUP($A314,'様式C-1-1用'!$B$3:$AI$1004,24,0),"")</f>
        <v/>
      </c>
      <c r="K314" s="325" t="str">
        <f>IFERROR(VLOOKUP($A314,'様式C-1-1用'!$B$3:$AI$1004,25,0),"")</f>
        <v/>
      </c>
      <c r="L314" s="325">
        <f>IFERROR(VLOOKUP($A314,'様式C-1-1用'!$B$3:$AI$1004,16,0),"")</f>
        <v>0</v>
      </c>
      <c r="M314" s="325" t="str">
        <f>IFERROR(VLOOKUP($A314,'様式C-1-1用'!$B$3:$AI$1004,34,0),"")</f>
        <v/>
      </c>
      <c r="N314" s="325" t="str">
        <f>IFERROR(VLOOKUP($A314,'様式C-1-1用'!$B$3:$AI$1004,30,0),"")</f>
        <v/>
      </c>
      <c r="O314" s="325" t="str">
        <f>IF(VLOOKUP($A314,'様式C-1-1用'!$B$3:$AI$1004,29,0)="－","なし",VLOOKUP($A314,'様式C-1-1用'!$B$3:$AI$1004,29,0))</f>
        <v/>
      </c>
      <c r="P314" s="326" t="str">
        <f>IFERROR(VLOOKUP($A314,'様式C-1-1用'!$B$3:$AI$1004,33,0),"")</f>
        <v/>
      </c>
    </row>
    <row r="315" spans="1:16" ht="15.95" customHeight="1" x14ac:dyDescent="0.15">
      <c r="A315" s="318">
        <v>313</v>
      </c>
      <c r="B315" s="325">
        <f>IFERROR(VLOOKUP($A315,'様式C-1-1用'!$B$3:$AI$1004,3,0),"")</f>
        <v>0</v>
      </c>
      <c r="C315" s="325" t="str">
        <f>IFERROR(VLOOKUP($A315,'様式C-1-1用'!$B$3:$AI$1004,4,0),"")</f>
        <v/>
      </c>
      <c r="D315" s="325">
        <f>IFERROR(VLOOKUP($A315,'様式C-1-1用'!$B$3:$AI$1004,6,0),"")</f>
        <v>0</v>
      </c>
      <c r="E315" s="325">
        <f>IFERROR(VLOOKUP($A315,'様式C-1-1用'!$B$3:$AI$1004,7,0),"")</f>
        <v>0</v>
      </c>
      <c r="F315" s="325">
        <f>IFERROR(VLOOKUP($A315,'様式C-1-1用'!$B$3:$AI$1004,8,0),"")</f>
        <v>0</v>
      </c>
      <c r="G315" s="325">
        <f>IFERROR(VLOOKUP($A315,'様式C-1-1用'!$B$3:$AI$1004,10,0),"")</f>
        <v>0</v>
      </c>
      <c r="H315" s="325">
        <f>IFERROR(VLOOKUP($A315,'様式C-1-1用'!$B$3:$AI$1004,22,0),"")</f>
        <v>0</v>
      </c>
      <c r="I315" s="325">
        <f>IFERROR(VLOOKUP($A315,'様式C-1-1用'!$B$3:$AI$1004,23,0),"")</f>
        <v>0</v>
      </c>
      <c r="J315" s="325" t="str">
        <f>IFERROR(VLOOKUP($A315,'様式C-1-1用'!$B$3:$AI$1004,24,0),"")</f>
        <v/>
      </c>
      <c r="K315" s="325" t="str">
        <f>IFERROR(VLOOKUP($A315,'様式C-1-1用'!$B$3:$AI$1004,25,0),"")</f>
        <v/>
      </c>
      <c r="L315" s="325">
        <f>IFERROR(VLOOKUP($A315,'様式C-1-1用'!$B$3:$AI$1004,16,0),"")</f>
        <v>0</v>
      </c>
      <c r="M315" s="325" t="str">
        <f>IFERROR(VLOOKUP($A315,'様式C-1-1用'!$B$3:$AI$1004,34,0),"")</f>
        <v/>
      </c>
      <c r="N315" s="325" t="str">
        <f>IFERROR(VLOOKUP($A315,'様式C-1-1用'!$B$3:$AI$1004,30,0),"")</f>
        <v/>
      </c>
      <c r="O315" s="325" t="str">
        <f>IF(VLOOKUP($A315,'様式C-1-1用'!$B$3:$AI$1004,29,0)="－","なし",VLOOKUP($A315,'様式C-1-1用'!$B$3:$AI$1004,29,0))</f>
        <v/>
      </c>
      <c r="P315" s="326" t="str">
        <f>IFERROR(VLOOKUP($A315,'様式C-1-1用'!$B$3:$AI$1004,33,0),"")</f>
        <v/>
      </c>
    </row>
    <row r="316" spans="1:16" ht="15.95" customHeight="1" x14ac:dyDescent="0.15">
      <c r="A316" s="318">
        <v>314</v>
      </c>
      <c r="B316" s="325">
        <f>IFERROR(VLOOKUP($A316,'様式C-1-1用'!$B$3:$AI$1004,3,0),"")</f>
        <v>0</v>
      </c>
      <c r="C316" s="325" t="str">
        <f>IFERROR(VLOOKUP($A316,'様式C-1-1用'!$B$3:$AI$1004,4,0),"")</f>
        <v/>
      </c>
      <c r="D316" s="325">
        <f>IFERROR(VLOOKUP($A316,'様式C-1-1用'!$B$3:$AI$1004,6,0),"")</f>
        <v>0</v>
      </c>
      <c r="E316" s="325">
        <f>IFERROR(VLOOKUP($A316,'様式C-1-1用'!$B$3:$AI$1004,7,0),"")</f>
        <v>0</v>
      </c>
      <c r="F316" s="325">
        <f>IFERROR(VLOOKUP($A316,'様式C-1-1用'!$B$3:$AI$1004,8,0),"")</f>
        <v>0</v>
      </c>
      <c r="G316" s="325">
        <f>IFERROR(VLOOKUP($A316,'様式C-1-1用'!$B$3:$AI$1004,10,0),"")</f>
        <v>0</v>
      </c>
      <c r="H316" s="325">
        <f>IFERROR(VLOOKUP($A316,'様式C-1-1用'!$B$3:$AI$1004,22,0),"")</f>
        <v>0</v>
      </c>
      <c r="I316" s="325">
        <f>IFERROR(VLOOKUP($A316,'様式C-1-1用'!$B$3:$AI$1004,23,0),"")</f>
        <v>0</v>
      </c>
      <c r="J316" s="325" t="str">
        <f>IFERROR(VLOOKUP($A316,'様式C-1-1用'!$B$3:$AI$1004,24,0),"")</f>
        <v/>
      </c>
      <c r="K316" s="325" t="str">
        <f>IFERROR(VLOOKUP($A316,'様式C-1-1用'!$B$3:$AI$1004,25,0),"")</f>
        <v/>
      </c>
      <c r="L316" s="325">
        <f>IFERROR(VLOOKUP($A316,'様式C-1-1用'!$B$3:$AI$1004,16,0),"")</f>
        <v>0</v>
      </c>
      <c r="M316" s="325" t="str">
        <f>IFERROR(VLOOKUP($A316,'様式C-1-1用'!$B$3:$AI$1004,34,0),"")</f>
        <v/>
      </c>
      <c r="N316" s="325" t="str">
        <f>IFERROR(VLOOKUP($A316,'様式C-1-1用'!$B$3:$AI$1004,30,0),"")</f>
        <v/>
      </c>
      <c r="O316" s="325" t="str">
        <f>IF(VLOOKUP($A316,'様式C-1-1用'!$B$3:$AI$1004,29,0)="－","なし",VLOOKUP($A316,'様式C-1-1用'!$B$3:$AI$1004,29,0))</f>
        <v/>
      </c>
      <c r="P316" s="326" t="str">
        <f>IFERROR(VLOOKUP($A316,'様式C-1-1用'!$B$3:$AI$1004,33,0),"")</f>
        <v/>
      </c>
    </row>
    <row r="317" spans="1:16" ht="15.95" customHeight="1" x14ac:dyDescent="0.15">
      <c r="A317" s="318">
        <v>315</v>
      </c>
      <c r="B317" s="325">
        <f>IFERROR(VLOOKUP($A317,'様式C-1-1用'!$B$3:$AI$1004,3,0),"")</f>
        <v>0</v>
      </c>
      <c r="C317" s="325" t="str">
        <f>IFERROR(VLOOKUP($A317,'様式C-1-1用'!$B$3:$AI$1004,4,0),"")</f>
        <v/>
      </c>
      <c r="D317" s="325">
        <f>IFERROR(VLOOKUP($A317,'様式C-1-1用'!$B$3:$AI$1004,6,0),"")</f>
        <v>0</v>
      </c>
      <c r="E317" s="325">
        <f>IFERROR(VLOOKUP($A317,'様式C-1-1用'!$B$3:$AI$1004,7,0),"")</f>
        <v>0</v>
      </c>
      <c r="F317" s="325">
        <f>IFERROR(VLOOKUP($A317,'様式C-1-1用'!$B$3:$AI$1004,8,0),"")</f>
        <v>0</v>
      </c>
      <c r="G317" s="325">
        <f>IFERROR(VLOOKUP($A317,'様式C-1-1用'!$B$3:$AI$1004,10,0),"")</f>
        <v>0</v>
      </c>
      <c r="H317" s="325">
        <f>IFERROR(VLOOKUP($A317,'様式C-1-1用'!$B$3:$AI$1004,22,0),"")</f>
        <v>0</v>
      </c>
      <c r="I317" s="325">
        <f>IFERROR(VLOOKUP($A317,'様式C-1-1用'!$B$3:$AI$1004,23,0),"")</f>
        <v>0</v>
      </c>
      <c r="J317" s="325" t="str">
        <f>IFERROR(VLOOKUP($A317,'様式C-1-1用'!$B$3:$AI$1004,24,0),"")</f>
        <v/>
      </c>
      <c r="K317" s="325" t="str">
        <f>IFERROR(VLOOKUP($A317,'様式C-1-1用'!$B$3:$AI$1004,25,0),"")</f>
        <v/>
      </c>
      <c r="L317" s="325">
        <f>IFERROR(VLOOKUP($A317,'様式C-1-1用'!$B$3:$AI$1004,16,0),"")</f>
        <v>0</v>
      </c>
      <c r="M317" s="325" t="str">
        <f>IFERROR(VLOOKUP($A317,'様式C-1-1用'!$B$3:$AI$1004,34,0),"")</f>
        <v/>
      </c>
      <c r="N317" s="325" t="str">
        <f>IFERROR(VLOOKUP($A317,'様式C-1-1用'!$B$3:$AI$1004,30,0),"")</f>
        <v/>
      </c>
      <c r="O317" s="325" t="str">
        <f>IF(VLOOKUP($A317,'様式C-1-1用'!$B$3:$AI$1004,29,0)="－","なし",VLOOKUP($A317,'様式C-1-1用'!$B$3:$AI$1004,29,0))</f>
        <v/>
      </c>
      <c r="P317" s="326" t="str">
        <f>IFERROR(VLOOKUP($A317,'様式C-1-1用'!$B$3:$AI$1004,33,0),"")</f>
        <v/>
      </c>
    </row>
    <row r="318" spans="1:16" ht="15.95" customHeight="1" x14ac:dyDescent="0.15">
      <c r="A318" s="318">
        <v>316</v>
      </c>
      <c r="B318" s="325">
        <f>IFERROR(VLOOKUP($A318,'様式C-1-1用'!$B$3:$AI$1004,3,0),"")</f>
        <v>0</v>
      </c>
      <c r="C318" s="325" t="str">
        <f>IFERROR(VLOOKUP($A318,'様式C-1-1用'!$B$3:$AI$1004,4,0),"")</f>
        <v/>
      </c>
      <c r="D318" s="325">
        <f>IFERROR(VLOOKUP($A318,'様式C-1-1用'!$B$3:$AI$1004,6,0),"")</f>
        <v>0</v>
      </c>
      <c r="E318" s="325">
        <f>IFERROR(VLOOKUP($A318,'様式C-1-1用'!$B$3:$AI$1004,7,0),"")</f>
        <v>0</v>
      </c>
      <c r="F318" s="325">
        <f>IFERROR(VLOOKUP($A318,'様式C-1-1用'!$B$3:$AI$1004,8,0),"")</f>
        <v>0</v>
      </c>
      <c r="G318" s="325">
        <f>IFERROR(VLOOKUP($A318,'様式C-1-1用'!$B$3:$AI$1004,10,0),"")</f>
        <v>0</v>
      </c>
      <c r="H318" s="325">
        <f>IFERROR(VLOOKUP($A318,'様式C-1-1用'!$B$3:$AI$1004,22,0),"")</f>
        <v>0</v>
      </c>
      <c r="I318" s="325">
        <f>IFERROR(VLOOKUP($A318,'様式C-1-1用'!$B$3:$AI$1004,23,0),"")</f>
        <v>0</v>
      </c>
      <c r="J318" s="325" t="str">
        <f>IFERROR(VLOOKUP($A318,'様式C-1-1用'!$B$3:$AI$1004,24,0),"")</f>
        <v/>
      </c>
      <c r="K318" s="325" t="str">
        <f>IFERROR(VLOOKUP($A318,'様式C-1-1用'!$B$3:$AI$1004,25,0),"")</f>
        <v/>
      </c>
      <c r="L318" s="325">
        <f>IFERROR(VLOOKUP($A318,'様式C-1-1用'!$B$3:$AI$1004,16,0),"")</f>
        <v>0</v>
      </c>
      <c r="M318" s="325" t="str">
        <f>IFERROR(VLOOKUP($A318,'様式C-1-1用'!$B$3:$AI$1004,34,0),"")</f>
        <v/>
      </c>
      <c r="N318" s="325" t="str">
        <f>IFERROR(VLOOKUP($A318,'様式C-1-1用'!$B$3:$AI$1004,30,0),"")</f>
        <v/>
      </c>
      <c r="O318" s="325" t="str">
        <f>IF(VLOOKUP($A318,'様式C-1-1用'!$B$3:$AI$1004,29,0)="－","なし",VLOOKUP($A318,'様式C-1-1用'!$B$3:$AI$1004,29,0))</f>
        <v/>
      </c>
      <c r="P318" s="326" t="str">
        <f>IFERROR(VLOOKUP($A318,'様式C-1-1用'!$B$3:$AI$1004,33,0),"")</f>
        <v/>
      </c>
    </row>
    <row r="319" spans="1:16" ht="15.95" customHeight="1" x14ac:dyDescent="0.15">
      <c r="A319" s="318">
        <v>317</v>
      </c>
      <c r="B319" s="325">
        <f>IFERROR(VLOOKUP($A319,'様式C-1-1用'!$B$3:$AI$1004,3,0),"")</f>
        <v>0</v>
      </c>
      <c r="C319" s="325" t="str">
        <f>IFERROR(VLOOKUP($A319,'様式C-1-1用'!$B$3:$AI$1004,4,0),"")</f>
        <v/>
      </c>
      <c r="D319" s="325">
        <f>IFERROR(VLOOKUP($A319,'様式C-1-1用'!$B$3:$AI$1004,6,0),"")</f>
        <v>0</v>
      </c>
      <c r="E319" s="325">
        <f>IFERROR(VLOOKUP($A319,'様式C-1-1用'!$B$3:$AI$1004,7,0),"")</f>
        <v>0</v>
      </c>
      <c r="F319" s="325">
        <f>IFERROR(VLOOKUP($A319,'様式C-1-1用'!$B$3:$AI$1004,8,0),"")</f>
        <v>0</v>
      </c>
      <c r="G319" s="325">
        <f>IFERROR(VLOOKUP($A319,'様式C-1-1用'!$B$3:$AI$1004,10,0),"")</f>
        <v>0</v>
      </c>
      <c r="H319" s="325">
        <f>IFERROR(VLOOKUP($A319,'様式C-1-1用'!$B$3:$AI$1004,22,0),"")</f>
        <v>0</v>
      </c>
      <c r="I319" s="325">
        <f>IFERROR(VLOOKUP($A319,'様式C-1-1用'!$B$3:$AI$1004,23,0),"")</f>
        <v>0</v>
      </c>
      <c r="J319" s="325" t="str">
        <f>IFERROR(VLOOKUP($A319,'様式C-1-1用'!$B$3:$AI$1004,24,0),"")</f>
        <v/>
      </c>
      <c r="K319" s="325" t="str">
        <f>IFERROR(VLOOKUP($A319,'様式C-1-1用'!$B$3:$AI$1004,25,0),"")</f>
        <v/>
      </c>
      <c r="L319" s="325">
        <f>IFERROR(VLOOKUP($A319,'様式C-1-1用'!$B$3:$AI$1004,16,0),"")</f>
        <v>0</v>
      </c>
      <c r="M319" s="325" t="str">
        <f>IFERROR(VLOOKUP($A319,'様式C-1-1用'!$B$3:$AI$1004,34,0),"")</f>
        <v/>
      </c>
      <c r="N319" s="325" t="str">
        <f>IFERROR(VLOOKUP($A319,'様式C-1-1用'!$B$3:$AI$1004,30,0),"")</f>
        <v/>
      </c>
      <c r="O319" s="325" t="str">
        <f>IF(VLOOKUP($A319,'様式C-1-1用'!$B$3:$AI$1004,29,0)="－","なし",VLOOKUP($A319,'様式C-1-1用'!$B$3:$AI$1004,29,0))</f>
        <v/>
      </c>
      <c r="P319" s="326" t="str">
        <f>IFERROR(VLOOKUP($A319,'様式C-1-1用'!$B$3:$AI$1004,33,0),"")</f>
        <v/>
      </c>
    </row>
    <row r="320" spans="1:16" ht="15.95" customHeight="1" x14ac:dyDescent="0.15">
      <c r="A320" s="318">
        <v>318</v>
      </c>
      <c r="B320" s="325">
        <f>IFERROR(VLOOKUP($A320,'様式C-1-1用'!$B$3:$AI$1004,3,0),"")</f>
        <v>0</v>
      </c>
      <c r="C320" s="325" t="str">
        <f>IFERROR(VLOOKUP($A320,'様式C-1-1用'!$B$3:$AI$1004,4,0),"")</f>
        <v/>
      </c>
      <c r="D320" s="325">
        <f>IFERROR(VLOOKUP($A320,'様式C-1-1用'!$B$3:$AI$1004,6,0),"")</f>
        <v>0</v>
      </c>
      <c r="E320" s="325">
        <f>IFERROR(VLOOKUP($A320,'様式C-1-1用'!$B$3:$AI$1004,7,0),"")</f>
        <v>0</v>
      </c>
      <c r="F320" s="325">
        <f>IFERROR(VLOOKUP($A320,'様式C-1-1用'!$B$3:$AI$1004,8,0),"")</f>
        <v>0</v>
      </c>
      <c r="G320" s="325">
        <f>IFERROR(VLOOKUP($A320,'様式C-1-1用'!$B$3:$AI$1004,10,0),"")</f>
        <v>0</v>
      </c>
      <c r="H320" s="325">
        <f>IFERROR(VLOOKUP($A320,'様式C-1-1用'!$B$3:$AI$1004,22,0),"")</f>
        <v>0</v>
      </c>
      <c r="I320" s="325">
        <f>IFERROR(VLOOKUP($A320,'様式C-1-1用'!$B$3:$AI$1004,23,0),"")</f>
        <v>0</v>
      </c>
      <c r="J320" s="325" t="str">
        <f>IFERROR(VLOOKUP($A320,'様式C-1-1用'!$B$3:$AI$1004,24,0),"")</f>
        <v/>
      </c>
      <c r="K320" s="325" t="str">
        <f>IFERROR(VLOOKUP($A320,'様式C-1-1用'!$B$3:$AI$1004,25,0),"")</f>
        <v/>
      </c>
      <c r="L320" s="325">
        <f>IFERROR(VLOOKUP($A320,'様式C-1-1用'!$B$3:$AI$1004,16,0),"")</f>
        <v>0</v>
      </c>
      <c r="M320" s="325" t="str">
        <f>IFERROR(VLOOKUP($A320,'様式C-1-1用'!$B$3:$AI$1004,34,0),"")</f>
        <v/>
      </c>
      <c r="N320" s="325" t="str">
        <f>IFERROR(VLOOKUP($A320,'様式C-1-1用'!$B$3:$AI$1004,30,0),"")</f>
        <v/>
      </c>
      <c r="O320" s="325" t="str">
        <f>IF(VLOOKUP($A320,'様式C-1-1用'!$B$3:$AI$1004,29,0)="－","なし",VLOOKUP($A320,'様式C-1-1用'!$B$3:$AI$1004,29,0))</f>
        <v/>
      </c>
      <c r="P320" s="326" t="str">
        <f>IFERROR(VLOOKUP($A320,'様式C-1-1用'!$B$3:$AI$1004,33,0),"")</f>
        <v/>
      </c>
    </row>
    <row r="321" spans="1:16" ht="15.95" customHeight="1" x14ac:dyDescent="0.15">
      <c r="A321" s="318">
        <v>319</v>
      </c>
      <c r="B321" s="325">
        <f>IFERROR(VLOOKUP($A321,'様式C-1-1用'!$B$3:$AI$1004,3,0),"")</f>
        <v>0</v>
      </c>
      <c r="C321" s="325" t="str">
        <f>IFERROR(VLOOKUP($A321,'様式C-1-1用'!$B$3:$AI$1004,4,0),"")</f>
        <v/>
      </c>
      <c r="D321" s="325">
        <f>IFERROR(VLOOKUP($A321,'様式C-1-1用'!$B$3:$AI$1004,6,0),"")</f>
        <v>0</v>
      </c>
      <c r="E321" s="325">
        <f>IFERROR(VLOOKUP($A321,'様式C-1-1用'!$B$3:$AI$1004,7,0),"")</f>
        <v>0</v>
      </c>
      <c r="F321" s="325">
        <f>IFERROR(VLOOKUP($A321,'様式C-1-1用'!$B$3:$AI$1004,8,0),"")</f>
        <v>0</v>
      </c>
      <c r="G321" s="325">
        <f>IFERROR(VLOOKUP($A321,'様式C-1-1用'!$B$3:$AI$1004,10,0),"")</f>
        <v>0</v>
      </c>
      <c r="H321" s="325">
        <f>IFERROR(VLOOKUP($A321,'様式C-1-1用'!$B$3:$AI$1004,22,0),"")</f>
        <v>0</v>
      </c>
      <c r="I321" s="325">
        <f>IFERROR(VLOOKUP($A321,'様式C-1-1用'!$B$3:$AI$1004,23,0),"")</f>
        <v>0</v>
      </c>
      <c r="J321" s="325" t="str">
        <f>IFERROR(VLOOKUP($A321,'様式C-1-1用'!$B$3:$AI$1004,24,0),"")</f>
        <v/>
      </c>
      <c r="K321" s="325" t="str">
        <f>IFERROR(VLOOKUP($A321,'様式C-1-1用'!$B$3:$AI$1004,25,0),"")</f>
        <v/>
      </c>
      <c r="L321" s="325">
        <f>IFERROR(VLOOKUP($A321,'様式C-1-1用'!$B$3:$AI$1004,16,0),"")</f>
        <v>0</v>
      </c>
      <c r="M321" s="325" t="str">
        <f>IFERROR(VLOOKUP($A321,'様式C-1-1用'!$B$3:$AI$1004,34,0),"")</f>
        <v/>
      </c>
      <c r="N321" s="325" t="str">
        <f>IFERROR(VLOOKUP($A321,'様式C-1-1用'!$B$3:$AI$1004,30,0),"")</f>
        <v/>
      </c>
      <c r="O321" s="325" t="str">
        <f>IF(VLOOKUP($A321,'様式C-1-1用'!$B$3:$AI$1004,29,0)="－","なし",VLOOKUP($A321,'様式C-1-1用'!$B$3:$AI$1004,29,0))</f>
        <v/>
      </c>
      <c r="P321" s="326" t="str">
        <f>IFERROR(VLOOKUP($A321,'様式C-1-1用'!$B$3:$AI$1004,33,0),"")</f>
        <v/>
      </c>
    </row>
    <row r="322" spans="1:16" ht="15.95" customHeight="1" x14ac:dyDescent="0.15">
      <c r="A322" s="318">
        <v>320</v>
      </c>
      <c r="B322" s="325">
        <f>IFERROR(VLOOKUP($A322,'様式C-1-1用'!$B$3:$AI$1004,3,0),"")</f>
        <v>0</v>
      </c>
      <c r="C322" s="325" t="str">
        <f>IFERROR(VLOOKUP($A322,'様式C-1-1用'!$B$3:$AI$1004,4,0),"")</f>
        <v/>
      </c>
      <c r="D322" s="325">
        <f>IFERROR(VLOOKUP($A322,'様式C-1-1用'!$B$3:$AI$1004,6,0),"")</f>
        <v>0</v>
      </c>
      <c r="E322" s="325">
        <f>IFERROR(VLOOKUP($A322,'様式C-1-1用'!$B$3:$AI$1004,7,0),"")</f>
        <v>0</v>
      </c>
      <c r="F322" s="325">
        <f>IFERROR(VLOOKUP($A322,'様式C-1-1用'!$B$3:$AI$1004,8,0),"")</f>
        <v>0</v>
      </c>
      <c r="G322" s="325">
        <f>IFERROR(VLOOKUP($A322,'様式C-1-1用'!$B$3:$AI$1004,10,0),"")</f>
        <v>0</v>
      </c>
      <c r="H322" s="325">
        <f>IFERROR(VLOOKUP($A322,'様式C-1-1用'!$B$3:$AI$1004,22,0),"")</f>
        <v>0</v>
      </c>
      <c r="I322" s="325">
        <f>IFERROR(VLOOKUP($A322,'様式C-1-1用'!$B$3:$AI$1004,23,0),"")</f>
        <v>0</v>
      </c>
      <c r="J322" s="325" t="str">
        <f>IFERROR(VLOOKUP($A322,'様式C-1-1用'!$B$3:$AI$1004,24,0),"")</f>
        <v/>
      </c>
      <c r="K322" s="325" t="str">
        <f>IFERROR(VLOOKUP($A322,'様式C-1-1用'!$B$3:$AI$1004,25,0),"")</f>
        <v/>
      </c>
      <c r="L322" s="325">
        <f>IFERROR(VLOOKUP($A322,'様式C-1-1用'!$B$3:$AI$1004,16,0),"")</f>
        <v>0</v>
      </c>
      <c r="M322" s="325" t="str">
        <f>IFERROR(VLOOKUP($A322,'様式C-1-1用'!$B$3:$AI$1004,34,0),"")</f>
        <v/>
      </c>
      <c r="N322" s="325" t="str">
        <f>IFERROR(VLOOKUP($A322,'様式C-1-1用'!$B$3:$AI$1004,30,0),"")</f>
        <v/>
      </c>
      <c r="O322" s="325" t="str">
        <f>IF(VLOOKUP($A322,'様式C-1-1用'!$B$3:$AI$1004,29,0)="－","なし",VLOOKUP($A322,'様式C-1-1用'!$B$3:$AI$1004,29,0))</f>
        <v/>
      </c>
      <c r="P322" s="326" t="str">
        <f>IFERROR(VLOOKUP($A322,'様式C-1-1用'!$B$3:$AI$1004,33,0),"")</f>
        <v/>
      </c>
    </row>
    <row r="323" spans="1:16" ht="15.95" customHeight="1" x14ac:dyDescent="0.15">
      <c r="A323" s="318">
        <v>321</v>
      </c>
      <c r="B323" s="325">
        <f>IFERROR(VLOOKUP($A323,'様式C-1-1用'!$B$3:$AI$1004,3,0),"")</f>
        <v>0</v>
      </c>
      <c r="C323" s="325" t="str">
        <f>IFERROR(VLOOKUP($A323,'様式C-1-1用'!$B$3:$AI$1004,4,0),"")</f>
        <v/>
      </c>
      <c r="D323" s="325">
        <f>IFERROR(VLOOKUP($A323,'様式C-1-1用'!$B$3:$AI$1004,6,0),"")</f>
        <v>0</v>
      </c>
      <c r="E323" s="325">
        <f>IFERROR(VLOOKUP($A323,'様式C-1-1用'!$B$3:$AI$1004,7,0),"")</f>
        <v>0</v>
      </c>
      <c r="F323" s="325">
        <f>IFERROR(VLOOKUP($A323,'様式C-1-1用'!$B$3:$AI$1004,8,0),"")</f>
        <v>0</v>
      </c>
      <c r="G323" s="325">
        <f>IFERROR(VLOOKUP($A323,'様式C-1-1用'!$B$3:$AI$1004,10,0),"")</f>
        <v>0</v>
      </c>
      <c r="H323" s="325">
        <f>IFERROR(VLOOKUP($A323,'様式C-1-1用'!$B$3:$AI$1004,22,0),"")</f>
        <v>0</v>
      </c>
      <c r="I323" s="325">
        <f>IFERROR(VLOOKUP($A323,'様式C-1-1用'!$B$3:$AI$1004,23,0),"")</f>
        <v>0</v>
      </c>
      <c r="J323" s="325" t="str">
        <f>IFERROR(VLOOKUP($A323,'様式C-1-1用'!$B$3:$AI$1004,24,0),"")</f>
        <v/>
      </c>
      <c r="K323" s="325" t="str">
        <f>IFERROR(VLOOKUP($A323,'様式C-1-1用'!$B$3:$AI$1004,25,0),"")</f>
        <v/>
      </c>
      <c r="L323" s="325">
        <f>IFERROR(VLOOKUP($A323,'様式C-1-1用'!$B$3:$AI$1004,16,0),"")</f>
        <v>0</v>
      </c>
      <c r="M323" s="325" t="str">
        <f>IFERROR(VLOOKUP($A323,'様式C-1-1用'!$B$3:$AI$1004,34,0),"")</f>
        <v/>
      </c>
      <c r="N323" s="325" t="str">
        <f>IFERROR(VLOOKUP($A323,'様式C-1-1用'!$B$3:$AI$1004,30,0),"")</f>
        <v/>
      </c>
      <c r="O323" s="325" t="str">
        <f>IF(VLOOKUP($A323,'様式C-1-1用'!$B$3:$AI$1004,29,0)="－","なし",VLOOKUP($A323,'様式C-1-1用'!$B$3:$AI$1004,29,0))</f>
        <v/>
      </c>
      <c r="P323" s="326" t="str">
        <f>IFERROR(VLOOKUP($A323,'様式C-1-1用'!$B$3:$AI$1004,33,0),"")</f>
        <v/>
      </c>
    </row>
    <row r="324" spans="1:16" ht="15.95" customHeight="1" x14ac:dyDescent="0.15">
      <c r="A324" s="318">
        <v>322</v>
      </c>
      <c r="B324" s="325">
        <f>IFERROR(VLOOKUP($A324,'様式C-1-1用'!$B$3:$AI$1004,3,0),"")</f>
        <v>0</v>
      </c>
      <c r="C324" s="325" t="str">
        <f>IFERROR(VLOOKUP($A324,'様式C-1-1用'!$B$3:$AI$1004,4,0),"")</f>
        <v/>
      </c>
      <c r="D324" s="325">
        <f>IFERROR(VLOOKUP($A324,'様式C-1-1用'!$B$3:$AI$1004,6,0),"")</f>
        <v>0</v>
      </c>
      <c r="E324" s="325">
        <f>IFERROR(VLOOKUP($A324,'様式C-1-1用'!$B$3:$AI$1004,7,0),"")</f>
        <v>0</v>
      </c>
      <c r="F324" s="325">
        <f>IFERROR(VLOOKUP($A324,'様式C-1-1用'!$B$3:$AI$1004,8,0),"")</f>
        <v>0</v>
      </c>
      <c r="G324" s="325">
        <f>IFERROR(VLOOKUP($A324,'様式C-1-1用'!$B$3:$AI$1004,10,0),"")</f>
        <v>0</v>
      </c>
      <c r="H324" s="325">
        <f>IFERROR(VLOOKUP($A324,'様式C-1-1用'!$B$3:$AI$1004,22,0),"")</f>
        <v>0</v>
      </c>
      <c r="I324" s="325">
        <f>IFERROR(VLOOKUP($A324,'様式C-1-1用'!$B$3:$AI$1004,23,0),"")</f>
        <v>0</v>
      </c>
      <c r="J324" s="325" t="str">
        <f>IFERROR(VLOOKUP($A324,'様式C-1-1用'!$B$3:$AI$1004,24,0),"")</f>
        <v/>
      </c>
      <c r="K324" s="325" t="str">
        <f>IFERROR(VLOOKUP($A324,'様式C-1-1用'!$B$3:$AI$1004,25,0),"")</f>
        <v/>
      </c>
      <c r="L324" s="325">
        <f>IFERROR(VLOOKUP($A324,'様式C-1-1用'!$B$3:$AI$1004,16,0),"")</f>
        <v>0</v>
      </c>
      <c r="M324" s="325" t="str">
        <f>IFERROR(VLOOKUP($A324,'様式C-1-1用'!$B$3:$AI$1004,34,0),"")</f>
        <v/>
      </c>
      <c r="N324" s="325" t="str">
        <f>IFERROR(VLOOKUP($A324,'様式C-1-1用'!$B$3:$AI$1004,30,0),"")</f>
        <v/>
      </c>
      <c r="O324" s="325" t="str">
        <f>IF(VLOOKUP($A324,'様式C-1-1用'!$B$3:$AI$1004,29,0)="－","なし",VLOOKUP($A324,'様式C-1-1用'!$B$3:$AI$1004,29,0))</f>
        <v/>
      </c>
      <c r="P324" s="326" t="str">
        <f>IFERROR(VLOOKUP($A324,'様式C-1-1用'!$B$3:$AI$1004,33,0),"")</f>
        <v/>
      </c>
    </row>
    <row r="325" spans="1:16" ht="15.95" customHeight="1" x14ac:dyDescent="0.15">
      <c r="A325" s="318">
        <v>323</v>
      </c>
      <c r="B325" s="325">
        <f>IFERROR(VLOOKUP($A325,'様式C-1-1用'!$B$3:$AI$1004,3,0),"")</f>
        <v>0</v>
      </c>
      <c r="C325" s="325" t="str">
        <f>IFERROR(VLOOKUP($A325,'様式C-1-1用'!$B$3:$AI$1004,4,0),"")</f>
        <v/>
      </c>
      <c r="D325" s="325">
        <f>IFERROR(VLOOKUP($A325,'様式C-1-1用'!$B$3:$AI$1004,6,0),"")</f>
        <v>0</v>
      </c>
      <c r="E325" s="325">
        <f>IFERROR(VLOOKUP($A325,'様式C-1-1用'!$B$3:$AI$1004,7,0),"")</f>
        <v>0</v>
      </c>
      <c r="F325" s="325">
        <f>IFERROR(VLOOKUP($A325,'様式C-1-1用'!$B$3:$AI$1004,8,0),"")</f>
        <v>0</v>
      </c>
      <c r="G325" s="325">
        <f>IFERROR(VLOOKUP($A325,'様式C-1-1用'!$B$3:$AI$1004,10,0),"")</f>
        <v>0</v>
      </c>
      <c r="H325" s="325">
        <f>IFERROR(VLOOKUP($A325,'様式C-1-1用'!$B$3:$AI$1004,22,0),"")</f>
        <v>0</v>
      </c>
      <c r="I325" s="325">
        <f>IFERROR(VLOOKUP($A325,'様式C-1-1用'!$B$3:$AI$1004,23,0),"")</f>
        <v>0</v>
      </c>
      <c r="J325" s="325" t="str">
        <f>IFERROR(VLOOKUP($A325,'様式C-1-1用'!$B$3:$AI$1004,24,0),"")</f>
        <v/>
      </c>
      <c r="K325" s="325" t="str">
        <f>IFERROR(VLOOKUP($A325,'様式C-1-1用'!$B$3:$AI$1004,25,0),"")</f>
        <v/>
      </c>
      <c r="L325" s="325">
        <f>IFERROR(VLOOKUP($A325,'様式C-1-1用'!$B$3:$AI$1004,16,0),"")</f>
        <v>0</v>
      </c>
      <c r="M325" s="325" t="str">
        <f>IFERROR(VLOOKUP($A325,'様式C-1-1用'!$B$3:$AI$1004,34,0),"")</f>
        <v/>
      </c>
      <c r="N325" s="325" t="str">
        <f>IFERROR(VLOOKUP($A325,'様式C-1-1用'!$B$3:$AI$1004,30,0),"")</f>
        <v/>
      </c>
      <c r="O325" s="325" t="str">
        <f>IF(VLOOKUP($A325,'様式C-1-1用'!$B$3:$AI$1004,29,0)="－","なし",VLOOKUP($A325,'様式C-1-1用'!$B$3:$AI$1004,29,0))</f>
        <v/>
      </c>
      <c r="P325" s="326" t="str">
        <f>IFERROR(VLOOKUP($A325,'様式C-1-1用'!$B$3:$AI$1004,33,0),"")</f>
        <v/>
      </c>
    </row>
    <row r="326" spans="1:16" ht="15.95" customHeight="1" x14ac:dyDescent="0.15">
      <c r="A326" s="318">
        <v>324</v>
      </c>
      <c r="B326" s="325">
        <f>IFERROR(VLOOKUP($A326,'様式C-1-1用'!$B$3:$AI$1004,3,0),"")</f>
        <v>0</v>
      </c>
      <c r="C326" s="325" t="str">
        <f>IFERROR(VLOOKUP($A326,'様式C-1-1用'!$B$3:$AI$1004,4,0),"")</f>
        <v/>
      </c>
      <c r="D326" s="325">
        <f>IFERROR(VLOOKUP($A326,'様式C-1-1用'!$B$3:$AI$1004,6,0),"")</f>
        <v>0</v>
      </c>
      <c r="E326" s="325">
        <f>IFERROR(VLOOKUP($A326,'様式C-1-1用'!$B$3:$AI$1004,7,0),"")</f>
        <v>0</v>
      </c>
      <c r="F326" s="325">
        <f>IFERROR(VLOOKUP($A326,'様式C-1-1用'!$B$3:$AI$1004,8,0),"")</f>
        <v>0</v>
      </c>
      <c r="G326" s="325">
        <f>IFERROR(VLOOKUP($A326,'様式C-1-1用'!$B$3:$AI$1004,10,0),"")</f>
        <v>0</v>
      </c>
      <c r="H326" s="325">
        <f>IFERROR(VLOOKUP($A326,'様式C-1-1用'!$B$3:$AI$1004,22,0),"")</f>
        <v>0</v>
      </c>
      <c r="I326" s="325">
        <f>IFERROR(VLOOKUP($A326,'様式C-1-1用'!$B$3:$AI$1004,23,0),"")</f>
        <v>0</v>
      </c>
      <c r="J326" s="325" t="str">
        <f>IFERROR(VLOOKUP($A326,'様式C-1-1用'!$B$3:$AI$1004,24,0),"")</f>
        <v/>
      </c>
      <c r="K326" s="325" t="str">
        <f>IFERROR(VLOOKUP($A326,'様式C-1-1用'!$B$3:$AI$1004,25,0),"")</f>
        <v/>
      </c>
      <c r="L326" s="325">
        <f>IFERROR(VLOOKUP($A326,'様式C-1-1用'!$B$3:$AI$1004,16,0),"")</f>
        <v>0</v>
      </c>
      <c r="M326" s="325" t="str">
        <f>IFERROR(VLOOKUP($A326,'様式C-1-1用'!$B$3:$AI$1004,34,0),"")</f>
        <v/>
      </c>
      <c r="N326" s="325" t="str">
        <f>IFERROR(VLOOKUP($A326,'様式C-1-1用'!$B$3:$AI$1004,30,0),"")</f>
        <v/>
      </c>
      <c r="O326" s="325" t="str">
        <f>IF(VLOOKUP($A326,'様式C-1-1用'!$B$3:$AI$1004,29,0)="－","なし",VLOOKUP($A326,'様式C-1-1用'!$B$3:$AI$1004,29,0))</f>
        <v/>
      </c>
      <c r="P326" s="326" t="str">
        <f>IFERROR(VLOOKUP($A326,'様式C-1-1用'!$B$3:$AI$1004,33,0),"")</f>
        <v/>
      </c>
    </row>
    <row r="327" spans="1:16" ht="15.95" customHeight="1" x14ac:dyDescent="0.15">
      <c r="A327" s="318">
        <v>325</v>
      </c>
      <c r="B327" s="325">
        <f>IFERROR(VLOOKUP($A327,'様式C-1-1用'!$B$3:$AI$1004,3,0),"")</f>
        <v>0</v>
      </c>
      <c r="C327" s="325" t="str">
        <f>IFERROR(VLOOKUP($A327,'様式C-1-1用'!$B$3:$AI$1004,4,0),"")</f>
        <v/>
      </c>
      <c r="D327" s="325">
        <f>IFERROR(VLOOKUP($A327,'様式C-1-1用'!$B$3:$AI$1004,6,0),"")</f>
        <v>0</v>
      </c>
      <c r="E327" s="325">
        <f>IFERROR(VLOOKUP($A327,'様式C-1-1用'!$B$3:$AI$1004,7,0),"")</f>
        <v>0</v>
      </c>
      <c r="F327" s="325">
        <f>IFERROR(VLOOKUP($A327,'様式C-1-1用'!$B$3:$AI$1004,8,0),"")</f>
        <v>0</v>
      </c>
      <c r="G327" s="325">
        <f>IFERROR(VLOOKUP($A327,'様式C-1-1用'!$B$3:$AI$1004,10,0),"")</f>
        <v>0</v>
      </c>
      <c r="H327" s="325">
        <f>IFERROR(VLOOKUP($A327,'様式C-1-1用'!$B$3:$AI$1004,22,0),"")</f>
        <v>0</v>
      </c>
      <c r="I327" s="325">
        <f>IFERROR(VLOOKUP($A327,'様式C-1-1用'!$B$3:$AI$1004,23,0),"")</f>
        <v>0</v>
      </c>
      <c r="J327" s="325" t="str">
        <f>IFERROR(VLOOKUP($A327,'様式C-1-1用'!$B$3:$AI$1004,24,0),"")</f>
        <v/>
      </c>
      <c r="K327" s="325" t="str">
        <f>IFERROR(VLOOKUP($A327,'様式C-1-1用'!$B$3:$AI$1004,25,0),"")</f>
        <v/>
      </c>
      <c r="L327" s="325">
        <f>IFERROR(VLOOKUP($A327,'様式C-1-1用'!$B$3:$AI$1004,16,0),"")</f>
        <v>0</v>
      </c>
      <c r="M327" s="325" t="str">
        <f>IFERROR(VLOOKUP($A327,'様式C-1-1用'!$B$3:$AI$1004,34,0),"")</f>
        <v/>
      </c>
      <c r="N327" s="325" t="str">
        <f>IFERROR(VLOOKUP($A327,'様式C-1-1用'!$B$3:$AI$1004,30,0),"")</f>
        <v/>
      </c>
      <c r="O327" s="325" t="str">
        <f>IF(VLOOKUP($A327,'様式C-1-1用'!$B$3:$AI$1004,29,0)="－","なし",VLOOKUP($A327,'様式C-1-1用'!$B$3:$AI$1004,29,0))</f>
        <v/>
      </c>
      <c r="P327" s="326" t="str">
        <f>IFERROR(VLOOKUP($A327,'様式C-1-1用'!$B$3:$AI$1004,33,0),"")</f>
        <v/>
      </c>
    </row>
    <row r="328" spans="1:16" ht="15.95" customHeight="1" x14ac:dyDescent="0.15">
      <c r="A328" s="318">
        <v>326</v>
      </c>
      <c r="B328" s="325">
        <f>IFERROR(VLOOKUP($A328,'様式C-1-1用'!$B$3:$AI$1004,3,0),"")</f>
        <v>0</v>
      </c>
      <c r="C328" s="325" t="str">
        <f>IFERROR(VLOOKUP($A328,'様式C-1-1用'!$B$3:$AI$1004,4,0),"")</f>
        <v/>
      </c>
      <c r="D328" s="325">
        <f>IFERROR(VLOOKUP($A328,'様式C-1-1用'!$B$3:$AI$1004,6,0),"")</f>
        <v>0</v>
      </c>
      <c r="E328" s="325">
        <f>IFERROR(VLOOKUP($A328,'様式C-1-1用'!$B$3:$AI$1004,7,0),"")</f>
        <v>0</v>
      </c>
      <c r="F328" s="325">
        <f>IFERROR(VLOOKUP($A328,'様式C-1-1用'!$B$3:$AI$1004,8,0),"")</f>
        <v>0</v>
      </c>
      <c r="G328" s="325">
        <f>IFERROR(VLOOKUP($A328,'様式C-1-1用'!$B$3:$AI$1004,10,0),"")</f>
        <v>0</v>
      </c>
      <c r="H328" s="325">
        <f>IFERROR(VLOOKUP($A328,'様式C-1-1用'!$B$3:$AI$1004,22,0),"")</f>
        <v>0</v>
      </c>
      <c r="I328" s="325">
        <f>IFERROR(VLOOKUP($A328,'様式C-1-1用'!$B$3:$AI$1004,23,0),"")</f>
        <v>0</v>
      </c>
      <c r="J328" s="325" t="str">
        <f>IFERROR(VLOOKUP($A328,'様式C-1-1用'!$B$3:$AI$1004,24,0),"")</f>
        <v/>
      </c>
      <c r="K328" s="325" t="str">
        <f>IFERROR(VLOOKUP($A328,'様式C-1-1用'!$B$3:$AI$1004,25,0),"")</f>
        <v/>
      </c>
      <c r="L328" s="325">
        <f>IFERROR(VLOOKUP($A328,'様式C-1-1用'!$B$3:$AI$1004,16,0),"")</f>
        <v>0</v>
      </c>
      <c r="M328" s="325" t="str">
        <f>IFERROR(VLOOKUP($A328,'様式C-1-1用'!$B$3:$AI$1004,34,0),"")</f>
        <v/>
      </c>
      <c r="N328" s="325" t="str">
        <f>IFERROR(VLOOKUP($A328,'様式C-1-1用'!$B$3:$AI$1004,30,0),"")</f>
        <v/>
      </c>
      <c r="O328" s="325" t="str">
        <f>IF(VLOOKUP($A328,'様式C-1-1用'!$B$3:$AI$1004,29,0)="－","なし",VLOOKUP($A328,'様式C-1-1用'!$B$3:$AI$1004,29,0))</f>
        <v/>
      </c>
      <c r="P328" s="326" t="str">
        <f>IFERROR(VLOOKUP($A328,'様式C-1-1用'!$B$3:$AI$1004,33,0),"")</f>
        <v/>
      </c>
    </row>
    <row r="329" spans="1:16" ht="15.95" customHeight="1" x14ac:dyDescent="0.15">
      <c r="A329" s="318">
        <v>327</v>
      </c>
      <c r="B329" s="325">
        <f>IFERROR(VLOOKUP($A329,'様式C-1-1用'!$B$3:$AI$1004,3,0),"")</f>
        <v>0</v>
      </c>
      <c r="C329" s="325" t="str">
        <f>IFERROR(VLOOKUP($A329,'様式C-1-1用'!$B$3:$AI$1004,4,0),"")</f>
        <v/>
      </c>
      <c r="D329" s="325">
        <f>IFERROR(VLOOKUP($A329,'様式C-1-1用'!$B$3:$AI$1004,6,0),"")</f>
        <v>0</v>
      </c>
      <c r="E329" s="325">
        <f>IFERROR(VLOOKUP($A329,'様式C-1-1用'!$B$3:$AI$1004,7,0),"")</f>
        <v>0</v>
      </c>
      <c r="F329" s="325">
        <f>IFERROR(VLOOKUP($A329,'様式C-1-1用'!$B$3:$AI$1004,8,0),"")</f>
        <v>0</v>
      </c>
      <c r="G329" s="325">
        <f>IFERROR(VLOOKUP($A329,'様式C-1-1用'!$B$3:$AI$1004,10,0),"")</f>
        <v>0</v>
      </c>
      <c r="H329" s="325">
        <f>IFERROR(VLOOKUP($A329,'様式C-1-1用'!$B$3:$AI$1004,22,0),"")</f>
        <v>0</v>
      </c>
      <c r="I329" s="325">
        <f>IFERROR(VLOOKUP($A329,'様式C-1-1用'!$B$3:$AI$1004,23,0),"")</f>
        <v>0</v>
      </c>
      <c r="J329" s="325" t="str">
        <f>IFERROR(VLOOKUP($A329,'様式C-1-1用'!$B$3:$AI$1004,24,0),"")</f>
        <v/>
      </c>
      <c r="K329" s="325" t="str">
        <f>IFERROR(VLOOKUP($A329,'様式C-1-1用'!$B$3:$AI$1004,25,0),"")</f>
        <v/>
      </c>
      <c r="L329" s="325">
        <f>IFERROR(VLOOKUP($A329,'様式C-1-1用'!$B$3:$AI$1004,16,0),"")</f>
        <v>0</v>
      </c>
      <c r="M329" s="325" t="str">
        <f>IFERROR(VLOOKUP($A329,'様式C-1-1用'!$B$3:$AI$1004,34,0),"")</f>
        <v/>
      </c>
      <c r="N329" s="325" t="str">
        <f>IFERROR(VLOOKUP($A329,'様式C-1-1用'!$B$3:$AI$1004,30,0),"")</f>
        <v/>
      </c>
      <c r="O329" s="325" t="str">
        <f>IF(VLOOKUP($A329,'様式C-1-1用'!$B$3:$AI$1004,29,0)="－","なし",VLOOKUP($A329,'様式C-1-1用'!$B$3:$AI$1004,29,0))</f>
        <v/>
      </c>
      <c r="P329" s="326" t="str">
        <f>IFERROR(VLOOKUP($A329,'様式C-1-1用'!$B$3:$AI$1004,33,0),"")</f>
        <v/>
      </c>
    </row>
    <row r="330" spans="1:16" ht="15.95" customHeight="1" x14ac:dyDescent="0.15">
      <c r="A330" s="318">
        <v>328</v>
      </c>
      <c r="B330" s="325">
        <f>IFERROR(VLOOKUP($A330,'様式C-1-1用'!$B$3:$AI$1004,3,0),"")</f>
        <v>0</v>
      </c>
      <c r="C330" s="325" t="str">
        <f>IFERROR(VLOOKUP($A330,'様式C-1-1用'!$B$3:$AI$1004,4,0),"")</f>
        <v/>
      </c>
      <c r="D330" s="325">
        <f>IFERROR(VLOOKUP($A330,'様式C-1-1用'!$B$3:$AI$1004,6,0),"")</f>
        <v>0</v>
      </c>
      <c r="E330" s="325">
        <f>IFERROR(VLOOKUP($A330,'様式C-1-1用'!$B$3:$AI$1004,7,0),"")</f>
        <v>0</v>
      </c>
      <c r="F330" s="325">
        <f>IFERROR(VLOOKUP($A330,'様式C-1-1用'!$B$3:$AI$1004,8,0),"")</f>
        <v>0</v>
      </c>
      <c r="G330" s="325">
        <f>IFERROR(VLOOKUP($A330,'様式C-1-1用'!$B$3:$AI$1004,10,0),"")</f>
        <v>0</v>
      </c>
      <c r="H330" s="325">
        <f>IFERROR(VLOOKUP($A330,'様式C-1-1用'!$B$3:$AI$1004,22,0),"")</f>
        <v>0</v>
      </c>
      <c r="I330" s="325">
        <f>IFERROR(VLOOKUP($A330,'様式C-1-1用'!$B$3:$AI$1004,23,0),"")</f>
        <v>0</v>
      </c>
      <c r="J330" s="325" t="str">
        <f>IFERROR(VLOOKUP($A330,'様式C-1-1用'!$B$3:$AI$1004,24,0),"")</f>
        <v/>
      </c>
      <c r="K330" s="325" t="str">
        <f>IFERROR(VLOOKUP($A330,'様式C-1-1用'!$B$3:$AI$1004,25,0),"")</f>
        <v/>
      </c>
      <c r="L330" s="325">
        <f>IFERROR(VLOOKUP($A330,'様式C-1-1用'!$B$3:$AI$1004,16,0),"")</f>
        <v>0</v>
      </c>
      <c r="M330" s="325" t="str">
        <f>IFERROR(VLOOKUP($A330,'様式C-1-1用'!$B$3:$AI$1004,34,0),"")</f>
        <v/>
      </c>
      <c r="N330" s="325" t="str">
        <f>IFERROR(VLOOKUP($A330,'様式C-1-1用'!$B$3:$AI$1004,30,0),"")</f>
        <v/>
      </c>
      <c r="O330" s="325" t="str">
        <f>IF(VLOOKUP($A330,'様式C-1-1用'!$B$3:$AI$1004,29,0)="－","なし",VLOOKUP($A330,'様式C-1-1用'!$B$3:$AI$1004,29,0))</f>
        <v/>
      </c>
      <c r="P330" s="326" t="str">
        <f>IFERROR(VLOOKUP($A330,'様式C-1-1用'!$B$3:$AI$1004,33,0),"")</f>
        <v/>
      </c>
    </row>
    <row r="331" spans="1:16" ht="15.95" customHeight="1" x14ac:dyDescent="0.15">
      <c r="A331" s="318">
        <v>329</v>
      </c>
      <c r="B331" s="325">
        <f>IFERROR(VLOOKUP($A331,'様式C-1-1用'!$B$3:$AI$1004,3,0),"")</f>
        <v>0</v>
      </c>
      <c r="C331" s="325" t="str">
        <f>IFERROR(VLOOKUP($A331,'様式C-1-1用'!$B$3:$AI$1004,4,0),"")</f>
        <v/>
      </c>
      <c r="D331" s="325">
        <f>IFERROR(VLOOKUP($A331,'様式C-1-1用'!$B$3:$AI$1004,6,0),"")</f>
        <v>0</v>
      </c>
      <c r="E331" s="325">
        <f>IFERROR(VLOOKUP($A331,'様式C-1-1用'!$B$3:$AI$1004,7,0),"")</f>
        <v>0</v>
      </c>
      <c r="F331" s="325">
        <f>IFERROR(VLOOKUP($A331,'様式C-1-1用'!$B$3:$AI$1004,8,0),"")</f>
        <v>0</v>
      </c>
      <c r="G331" s="325">
        <f>IFERROR(VLOOKUP($A331,'様式C-1-1用'!$B$3:$AI$1004,10,0),"")</f>
        <v>0</v>
      </c>
      <c r="H331" s="325">
        <f>IFERROR(VLOOKUP($A331,'様式C-1-1用'!$B$3:$AI$1004,22,0),"")</f>
        <v>0</v>
      </c>
      <c r="I331" s="325">
        <f>IFERROR(VLOOKUP($A331,'様式C-1-1用'!$B$3:$AI$1004,23,0),"")</f>
        <v>0</v>
      </c>
      <c r="J331" s="325" t="str">
        <f>IFERROR(VLOOKUP($A331,'様式C-1-1用'!$B$3:$AI$1004,24,0),"")</f>
        <v/>
      </c>
      <c r="K331" s="325" t="str">
        <f>IFERROR(VLOOKUP($A331,'様式C-1-1用'!$B$3:$AI$1004,25,0),"")</f>
        <v/>
      </c>
      <c r="L331" s="325">
        <f>IFERROR(VLOOKUP($A331,'様式C-1-1用'!$B$3:$AI$1004,16,0),"")</f>
        <v>0</v>
      </c>
      <c r="M331" s="325" t="str">
        <f>IFERROR(VLOOKUP($A331,'様式C-1-1用'!$B$3:$AI$1004,34,0),"")</f>
        <v/>
      </c>
      <c r="N331" s="325" t="str">
        <f>IFERROR(VLOOKUP($A331,'様式C-1-1用'!$B$3:$AI$1004,30,0),"")</f>
        <v/>
      </c>
      <c r="O331" s="325" t="str">
        <f>IF(VLOOKUP($A331,'様式C-1-1用'!$B$3:$AI$1004,29,0)="－","なし",VLOOKUP($A331,'様式C-1-1用'!$B$3:$AI$1004,29,0))</f>
        <v/>
      </c>
      <c r="P331" s="326" t="str">
        <f>IFERROR(VLOOKUP($A331,'様式C-1-1用'!$B$3:$AI$1004,33,0),"")</f>
        <v/>
      </c>
    </row>
    <row r="332" spans="1:16" ht="15.95" customHeight="1" x14ac:dyDescent="0.15">
      <c r="A332" s="318">
        <v>330</v>
      </c>
      <c r="B332" s="325">
        <f>IFERROR(VLOOKUP($A332,'様式C-1-1用'!$B$3:$AI$1004,3,0),"")</f>
        <v>0</v>
      </c>
      <c r="C332" s="325" t="str">
        <f>IFERROR(VLOOKUP($A332,'様式C-1-1用'!$B$3:$AI$1004,4,0),"")</f>
        <v/>
      </c>
      <c r="D332" s="325">
        <f>IFERROR(VLOOKUP($A332,'様式C-1-1用'!$B$3:$AI$1004,6,0),"")</f>
        <v>0</v>
      </c>
      <c r="E332" s="325">
        <f>IFERROR(VLOOKUP($A332,'様式C-1-1用'!$B$3:$AI$1004,7,0),"")</f>
        <v>0</v>
      </c>
      <c r="F332" s="325">
        <f>IFERROR(VLOOKUP($A332,'様式C-1-1用'!$B$3:$AI$1004,8,0),"")</f>
        <v>0</v>
      </c>
      <c r="G332" s="325">
        <f>IFERROR(VLOOKUP($A332,'様式C-1-1用'!$B$3:$AI$1004,10,0),"")</f>
        <v>0</v>
      </c>
      <c r="H332" s="325">
        <f>IFERROR(VLOOKUP($A332,'様式C-1-1用'!$B$3:$AI$1004,22,0),"")</f>
        <v>0</v>
      </c>
      <c r="I332" s="325">
        <f>IFERROR(VLOOKUP($A332,'様式C-1-1用'!$B$3:$AI$1004,23,0),"")</f>
        <v>0</v>
      </c>
      <c r="J332" s="325" t="str">
        <f>IFERROR(VLOOKUP($A332,'様式C-1-1用'!$B$3:$AI$1004,24,0),"")</f>
        <v/>
      </c>
      <c r="K332" s="325" t="str">
        <f>IFERROR(VLOOKUP($A332,'様式C-1-1用'!$B$3:$AI$1004,25,0),"")</f>
        <v/>
      </c>
      <c r="L332" s="325">
        <f>IFERROR(VLOOKUP($A332,'様式C-1-1用'!$B$3:$AI$1004,16,0),"")</f>
        <v>0</v>
      </c>
      <c r="M332" s="325" t="str">
        <f>IFERROR(VLOOKUP($A332,'様式C-1-1用'!$B$3:$AI$1004,34,0),"")</f>
        <v/>
      </c>
      <c r="N332" s="325" t="str">
        <f>IFERROR(VLOOKUP($A332,'様式C-1-1用'!$B$3:$AI$1004,30,0),"")</f>
        <v/>
      </c>
      <c r="O332" s="325" t="str">
        <f>IF(VLOOKUP($A332,'様式C-1-1用'!$B$3:$AI$1004,29,0)="－","なし",VLOOKUP($A332,'様式C-1-1用'!$B$3:$AI$1004,29,0))</f>
        <v/>
      </c>
      <c r="P332" s="326" t="str">
        <f>IFERROR(VLOOKUP($A332,'様式C-1-1用'!$B$3:$AI$1004,33,0),"")</f>
        <v/>
      </c>
    </row>
    <row r="333" spans="1:16" ht="15.95" customHeight="1" x14ac:dyDescent="0.15">
      <c r="A333" s="318">
        <v>331</v>
      </c>
      <c r="B333" s="325">
        <f>IFERROR(VLOOKUP($A333,'様式C-1-1用'!$B$3:$AI$1004,3,0),"")</f>
        <v>0</v>
      </c>
      <c r="C333" s="325" t="str">
        <f>IFERROR(VLOOKUP($A333,'様式C-1-1用'!$B$3:$AI$1004,4,0),"")</f>
        <v/>
      </c>
      <c r="D333" s="325">
        <f>IFERROR(VLOOKUP($A333,'様式C-1-1用'!$B$3:$AI$1004,6,0),"")</f>
        <v>0</v>
      </c>
      <c r="E333" s="325">
        <f>IFERROR(VLOOKUP($A333,'様式C-1-1用'!$B$3:$AI$1004,7,0),"")</f>
        <v>0</v>
      </c>
      <c r="F333" s="325">
        <f>IFERROR(VLOOKUP($A333,'様式C-1-1用'!$B$3:$AI$1004,8,0),"")</f>
        <v>0</v>
      </c>
      <c r="G333" s="325">
        <f>IFERROR(VLOOKUP($A333,'様式C-1-1用'!$B$3:$AI$1004,10,0),"")</f>
        <v>0</v>
      </c>
      <c r="H333" s="325">
        <f>IFERROR(VLOOKUP($A333,'様式C-1-1用'!$B$3:$AI$1004,22,0),"")</f>
        <v>0</v>
      </c>
      <c r="I333" s="325">
        <f>IFERROR(VLOOKUP($A333,'様式C-1-1用'!$B$3:$AI$1004,23,0),"")</f>
        <v>0</v>
      </c>
      <c r="J333" s="325" t="str">
        <f>IFERROR(VLOOKUP($A333,'様式C-1-1用'!$B$3:$AI$1004,24,0),"")</f>
        <v/>
      </c>
      <c r="K333" s="325" t="str">
        <f>IFERROR(VLOOKUP($A333,'様式C-1-1用'!$B$3:$AI$1004,25,0),"")</f>
        <v/>
      </c>
      <c r="L333" s="325">
        <f>IFERROR(VLOOKUP($A333,'様式C-1-1用'!$B$3:$AI$1004,16,0),"")</f>
        <v>0</v>
      </c>
      <c r="M333" s="325" t="str">
        <f>IFERROR(VLOOKUP($A333,'様式C-1-1用'!$B$3:$AI$1004,34,0),"")</f>
        <v/>
      </c>
      <c r="N333" s="325" t="str">
        <f>IFERROR(VLOOKUP($A333,'様式C-1-1用'!$B$3:$AI$1004,30,0),"")</f>
        <v/>
      </c>
      <c r="O333" s="325" t="str">
        <f>IF(VLOOKUP($A333,'様式C-1-1用'!$B$3:$AI$1004,29,0)="－","なし",VLOOKUP($A333,'様式C-1-1用'!$B$3:$AI$1004,29,0))</f>
        <v/>
      </c>
      <c r="P333" s="326" t="str">
        <f>IFERROR(VLOOKUP($A333,'様式C-1-1用'!$B$3:$AI$1004,33,0),"")</f>
        <v/>
      </c>
    </row>
    <row r="334" spans="1:16" ht="15.95" customHeight="1" x14ac:dyDescent="0.15">
      <c r="A334" s="318">
        <v>332</v>
      </c>
      <c r="B334" s="325">
        <f>IFERROR(VLOOKUP($A334,'様式C-1-1用'!$B$3:$AI$1004,3,0),"")</f>
        <v>0</v>
      </c>
      <c r="C334" s="325" t="str">
        <f>IFERROR(VLOOKUP($A334,'様式C-1-1用'!$B$3:$AI$1004,4,0),"")</f>
        <v/>
      </c>
      <c r="D334" s="325">
        <f>IFERROR(VLOOKUP($A334,'様式C-1-1用'!$B$3:$AI$1004,6,0),"")</f>
        <v>0</v>
      </c>
      <c r="E334" s="325">
        <f>IFERROR(VLOOKUP($A334,'様式C-1-1用'!$B$3:$AI$1004,7,0),"")</f>
        <v>0</v>
      </c>
      <c r="F334" s="325">
        <f>IFERROR(VLOOKUP($A334,'様式C-1-1用'!$B$3:$AI$1004,8,0),"")</f>
        <v>0</v>
      </c>
      <c r="G334" s="325">
        <f>IFERROR(VLOOKUP($A334,'様式C-1-1用'!$B$3:$AI$1004,10,0),"")</f>
        <v>0</v>
      </c>
      <c r="H334" s="325">
        <f>IFERROR(VLOOKUP($A334,'様式C-1-1用'!$B$3:$AI$1004,22,0),"")</f>
        <v>0</v>
      </c>
      <c r="I334" s="325">
        <f>IFERROR(VLOOKUP($A334,'様式C-1-1用'!$B$3:$AI$1004,23,0),"")</f>
        <v>0</v>
      </c>
      <c r="J334" s="325" t="str">
        <f>IFERROR(VLOOKUP($A334,'様式C-1-1用'!$B$3:$AI$1004,24,0),"")</f>
        <v/>
      </c>
      <c r="K334" s="325" t="str">
        <f>IFERROR(VLOOKUP($A334,'様式C-1-1用'!$B$3:$AI$1004,25,0),"")</f>
        <v/>
      </c>
      <c r="L334" s="325">
        <f>IFERROR(VLOOKUP($A334,'様式C-1-1用'!$B$3:$AI$1004,16,0),"")</f>
        <v>0</v>
      </c>
      <c r="M334" s="325" t="str">
        <f>IFERROR(VLOOKUP($A334,'様式C-1-1用'!$B$3:$AI$1004,34,0),"")</f>
        <v/>
      </c>
      <c r="N334" s="325" t="str">
        <f>IFERROR(VLOOKUP($A334,'様式C-1-1用'!$B$3:$AI$1004,30,0),"")</f>
        <v/>
      </c>
      <c r="O334" s="325" t="str">
        <f>IF(VLOOKUP($A334,'様式C-1-1用'!$B$3:$AI$1004,29,0)="－","なし",VLOOKUP($A334,'様式C-1-1用'!$B$3:$AI$1004,29,0))</f>
        <v/>
      </c>
      <c r="P334" s="326" t="str">
        <f>IFERROR(VLOOKUP($A334,'様式C-1-1用'!$B$3:$AI$1004,33,0),"")</f>
        <v/>
      </c>
    </row>
    <row r="335" spans="1:16" ht="15.95" customHeight="1" x14ac:dyDescent="0.15">
      <c r="A335" s="318">
        <v>333</v>
      </c>
      <c r="B335" s="325">
        <f>IFERROR(VLOOKUP($A335,'様式C-1-1用'!$B$3:$AI$1004,3,0),"")</f>
        <v>0</v>
      </c>
      <c r="C335" s="325" t="str">
        <f>IFERROR(VLOOKUP($A335,'様式C-1-1用'!$B$3:$AI$1004,4,0),"")</f>
        <v/>
      </c>
      <c r="D335" s="325">
        <f>IFERROR(VLOOKUP($A335,'様式C-1-1用'!$B$3:$AI$1004,6,0),"")</f>
        <v>0</v>
      </c>
      <c r="E335" s="325">
        <f>IFERROR(VLOOKUP($A335,'様式C-1-1用'!$B$3:$AI$1004,7,0),"")</f>
        <v>0</v>
      </c>
      <c r="F335" s="325">
        <f>IFERROR(VLOOKUP($A335,'様式C-1-1用'!$B$3:$AI$1004,8,0),"")</f>
        <v>0</v>
      </c>
      <c r="G335" s="325">
        <f>IFERROR(VLOOKUP($A335,'様式C-1-1用'!$B$3:$AI$1004,10,0),"")</f>
        <v>0</v>
      </c>
      <c r="H335" s="325">
        <f>IFERROR(VLOOKUP($A335,'様式C-1-1用'!$B$3:$AI$1004,22,0),"")</f>
        <v>0</v>
      </c>
      <c r="I335" s="325">
        <f>IFERROR(VLOOKUP($A335,'様式C-1-1用'!$B$3:$AI$1004,23,0),"")</f>
        <v>0</v>
      </c>
      <c r="J335" s="325" t="str">
        <f>IFERROR(VLOOKUP($A335,'様式C-1-1用'!$B$3:$AI$1004,24,0),"")</f>
        <v/>
      </c>
      <c r="K335" s="325" t="str">
        <f>IFERROR(VLOOKUP($A335,'様式C-1-1用'!$B$3:$AI$1004,25,0),"")</f>
        <v/>
      </c>
      <c r="L335" s="325">
        <f>IFERROR(VLOOKUP($A335,'様式C-1-1用'!$B$3:$AI$1004,16,0),"")</f>
        <v>0</v>
      </c>
      <c r="M335" s="325" t="str">
        <f>IFERROR(VLOOKUP($A335,'様式C-1-1用'!$B$3:$AI$1004,34,0),"")</f>
        <v/>
      </c>
      <c r="N335" s="325" t="str">
        <f>IFERROR(VLOOKUP($A335,'様式C-1-1用'!$B$3:$AI$1004,30,0),"")</f>
        <v/>
      </c>
      <c r="O335" s="325" t="str">
        <f>IF(VLOOKUP($A335,'様式C-1-1用'!$B$3:$AI$1004,29,0)="－","なし",VLOOKUP($A335,'様式C-1-1用'!$B$3:$AI$1004,29,0))</f>
        <v/>
      </c>
      <c r="P335" s="326" t="str">
        <f>IFERROR(VLOOKUP($A335,'様式C-1-1用'!$B$3:$AI$1004,33,0),"")</f>
        <v/>
      </c>
    </row>
    <row r="336" spans="1:16" ht="15.95" customHeight="1" x14ac:dyDescent="0.15">
      <c r="A336" s="318">
        <v>334</v>
      </c>
      <c r="B336" s="325">
        <f>IFERROR(VLOOKUP($A336,'様式C-1-1用'!$B$3:$AI$1004,3,0),"")</f>
        <v>0</v>
      </c>
      <c r="C336" s="325" t="str">
        <f>IFERROR(VLOOKUP($A336,'様式C-1-1用'!$B$3:$AI$1004,4,0),"")</f>
        <v/>
      </c>
      <c r="D336" s="325">
        <f>IFERROR(VLOOKUP($A336,'様式C-1-1用'!$B$3:$AI$1004,6,0),"")</f>
        <v>0</v>
      </c>
      <c r="E336" s="325">
        <f>IFERROR(VLOOKUP($A336,'様式C-1-1用'!$B$3:$AI$1004,7,0),"")</f>
        <v>0</v>
      </c>
      <c r="F336" s="325">
        <f>IFERROR(VLOOKUP($A336,'様式C-1-1用'!$B$3:$AI$1004,8,0),"")</f>
        <v>0</v>
      </c>
      <c r="G336" s="325">
        <f>IFERROR(VLOOKUP($A336,'様式C-1-1用'!$B$3:$AI$1004,10,0),"")</f>
        <v>0</v>
      </c>
      <c r="H336" s="325">
        <f>IFERROR(VLOOKUP($A336,'様式C-1-1用'!$B$3:$AI$1004,22,0),"")</f>
        <v>0</v>
      </c>
      <c r="I336" s="325">
        <f>IFERROR(VLOOKUP($A336,'様式C-1-1用'!$B$3:$AI$1004,23,0),"")</f>
        <v>0</v>
      </c>
      <c r="J336" s="325" t="str">
        <f>IFERROR(VLOOKUP($A336,'様式C-1-1用'!$B$3:$AI$1004,24,0),"")</f>
        <v/>
      </c>
      <c r="K336" s="325" t="str">
        <f>IFERROR(VLOOKUP($A336,'様式C-1-1用'!$B$3:$AI$1004,25,0),"")</f>
        <v/>
      </c>
      <c r="L336" s="325">
        <f>IFERROR(VLOOKUP($A336,'様式C-1-1用'!$B$3:$AI$1004,16,0),"")</f>
        <v>0</v>
      </c>
      <c r="M336" s="325" t="str">
        <f>IFERROR(VLOOKUP($A336,'様式C-1-1用'!$B$3:$AI$1004,34,0),"")</f>
        <v/>
      </c>
      <c r="N336" s="325" t="str">
        <f>IFERROR(VLOOKUP($A336,'様式C-1-1用'!$B$3:$AI$1004,30,0),"")</f>
        <v/>
      </c>
      <c r="O336" s="325" t="str">
        <f>IF(VLOOKUP($A336,'様式C-1-1用'!$B$3:$AI$1004,29,0)="－","なし",VLOOKUP($A336,'様式C-1-1用'!$B$3:$AI$1004,29,0))</f>
        <v/>
      </c>
      <c r="P336" s="326" t="str">
        <f>IFERROR(VLOOKUP($A336,'様式C-1-1用'!$B$3:$AI$1004,33,0),"")</f>
        <v/>
      </c>
    </row>
    <row r="337" spans="1:16" ht="15.95" customHeight="1" x14ac:dyDescent="0.15">
      <c r="A337" s="318">
        <v>335</v>
      </c>
      <c r="B337" s="325">
        <f>IFERROR(VLOOKUP($A337,'様式C-1-1用'!$B$3:$AI$1004,3,0),"")</f>
        <v>0</v>
      </c>
      <c r="C337" s="325" t="str">
        <f>IFERROR(VLOOKUP($A337,'様式C-1-1用'!$B$3:$AI$1004,4,0),"")</f>
        <v/>
      </c>
      <c r="D337" s="325">
        <f>IFERROR(VLOOKUP($A337,'様式C-1-1用'!$B$3:$AI$1004,6,0),"")</f>
        <v>0</v>
      </c>
      <c r="E337" s="325">
        <f>IFERROR(VLOOKUP($A337,'様式C-1-1用'!$B$3:$AI$1004,7,0),"")</f>
        <v>0</v>
      </c>
      <c r="F337" s="325">
        <f>IFERROR(VLOOKUP($A337,'様式C-1-1用'!$B$3:$AI$1004,8,0),"")</f>
        <v>0</v>
      </c>
      <c r="G337" s="325">
        <f>IFERROR(VLOOKUP($A337,'様式C-1-1用'!$B$3:$AI$1004,10,0),"")</f>
        <v>0</v>
      </c>
      <c r="H337" s="325">
        <f>IFERROR(VLOOKUP($A337,'様式C-1-1用'!$B$3:$AI$1004,22,0),"")</f>
        <v>0</v>
      </c>
      <c r="I337" s="325">
        <f>IFERROR(VLOOKUP($A337,'様式C-1-1用'!$B$3:$AI$1004,23,0),"")</f>
        <v>0</v>
      </c>
      <c r="J337" s="325" t="str">
        <f>IFERROR(VLOOKUP($A337,'様式C-1-1用'!$B$3:$AI$1004,24,0),"")</f>
        <v/>
      </c>
      <c r="K337" s="325" t="str">
        <f>IFERROR(VLOOKUP($A337,'様式C-1-1用'!$B$3:$AI$1004,25,0),"")</f>
        <v/>
      </c>
      <c r="L337" s="325">
        <f>IFERROR(VLOOKUP($A337,'様式C-1-1用'!$B$3:$AI$1004,16,0),"")</f>
        <v>0</v>
      </c>
      <c r="M337" s="325" t="str">
        <f>IFERROR(VLOOKUP($A337,'様式C-1-1用'!$B$3:$AI$1004,34,0),"")</f>
        <v/>
      </c>
      <c r="N337" s="325" t="str">
        <f>IFERROR(VLOOKUP($A337,'様式C-1-1用'!$B$3:$AI$1004,30,0),"")</f>
        <v/>
      </c>
      <c r="O337" s="325" t="str">
        <f>IF(VLOOKUP($A337,'様式C-1-1用'!$B$3:$AI$1004,29,0)="－","なし",VLOOKUP($A337,'様式C-1-1用'!$B$3:$AI$1004,29,0))</f>
        <v/>
      </c>
      <c r="P337" s="326" t="str">
        <f>IFERROR(VLOOKUP($A337,'様式C-1-1用'!$B$3:$AI$1004,33,0),"")</f>
        <v/>
      </c>
    </row>
    <row r="338" spans="1:16" ht="15.95" customHeight="1" x14ac:dyDescent="0.15">
      <c r="A338" s="318">
        <v>336</v>
      </c>
      <c r="B338" s="325">
        <f>IFERROR(VLOOKUP($A338,'様式C-1-1用'!$B$3:$AI$1004,3,0),"")</f>
        <v>0</v>
      </c>
      <c r="C338" s="325" t="str">
        <f>IFERROR(VLOOKUP($A338,'様式C-1-1用'!$B$3:$AI$1004,4,0),"")</f>
        <v/>
      </c>
      <c r="D338" s="325">
        <f>IFERROR(VLOOKUP($A338,'様式C-1-1用'!$B$3:$AI$1004,6,0),"")</f>
        <v>0</v>
      </c>
      <c r="E338" s="325">
        <f>IFERROR(VLOOKUP($A338,'様式C-1-1用'!$B$3:$AI$1004,7,0),"")</f>
        <v>0</v>
      </c>
      <c r="F338" s="325">
        <f>IFERROR(VLOOKUP($A338,'様式C-1-1用'!$B$3:$AI$1004,8,0),"")</f>
        <v>0</v>
      </c>
      <c r="G338" s="325">
        <f>IFERROR(VLOOKUP($A338,'様式C-1-1用'!$B$3:$AI$1004,10,0),"")</f>
        <v>0</v>
      </c>
      <c r="H338" s="325">
        <f>IFERROR(VLOOKUP($A338,'様式C-1-1用'!$B$3:$AI$1004,22,0),"")</f>
        <v>0</v>
      </c>
      <c r="I338" s="325">
        <f>IFERROR(VLOOKUP($A338,'様式C-1-1用'!$B$3:$AI$1004,23,0),"")</f>
        <v>0</v>
      </c>
      <c r="J338" s="325" t="str">
        <f>IFERROR(VLOOKUP($A338,'様式C-1-1用'!$B$3:$AI$1004,24,0),"")</f>
        <v/>
      </c>
      <c r="K338" s="325" t="str">
        <f>IFERROR(VLOOKUP($A338,'様式C-1-1用'!$B$3:$AI$1004,25,0),"")</f>
        <v/>
      </c>
      <c r="L338" s="325">
        <f>IFERROR(VLOOKUP($A338,'様式C-1-1用'!$B$3:$AI$1004,16,0),"")</f>
        <v>0</v>
      </c>
      <c r="M338" s="325" t="str">
        <f>IFERROR(VLOOKUP($A338,'様式C-1-1用'!$B$3:$AI$1004,34,0),"")</f>
        <v/>
      </c>
      <c r="N338" s="325" t="str">
        <f>IFERROR(VLOOKUP($A338,'様式C-1-1用'!$B$3:$AI$1004,30,0),"")</f>
        <v/>
      </c>
      <c r="O338" s="325" t="str">
        <f>IF(VLOOKUP($A338,'様式C-1-1用'!$B$3:$AI$1004,29,0)="－","なし",VLOOKUP($A338,'様式C-1-1用'!$B$3:$AI$1004,29,0))</f>
        <v/>
      </c>
      <c r="P338" s="326" t="str">
        <f>IFERROR(VLOOKUP($A338,'様式C-1-1用'!$B$3:$AI$1004,33,0),"")</f>
        <v/>
      </c>
    </row>
    <row r="339" spans="1:16" ht="15.95" customHeight="1" x14ac:dyDescent="0.15">
      <c r="A339" s="318">
        <v>337</v>
      </c>
      <c r="B339" s="325">
        <f>IFERROR(VLOOKUP($A339,'様式C-1-1用'!$B$3:$AI$1004,3,0),"")</f>
        <v>0</v>
      </c>
      <c r="C339" s="325" t="str">
        <f>IFERROR(VLOOKUP($A339,'様式C-1-1用'!$B$3:$AI$1004,4,0),"")</f>
        <v/>
      </c>
      <c r="D339" s="325">
        <f>IFERROR(VLOOKUP($A339,'様式C-1-1用'!$B$3:$AI$1004,6,0),"")</f>
        <v>0</v>
      </c>
      <c r="E339" s="325">
        <f>IFERROR(VLOOKUP($A339,'様式C-1-1用'!$B$3:$AI$1004,7,0),"")</f>
        <v>0</v>
      </c>
      <c r="F339" s="325">
        <f>IFERROR(VLOOKUP($A339,'様式C-1-1用'!$B$3:$AI$1004,8,0),"")</f>
        <v>0</v>
      </c>
      <c r="G339" s="325">
        <f>IFERROR(VLOOKUP($A339,'様式C-1-1用'!$B$3:$AI$1004,10,0),"")</f>
        <v>0</v>
      </c>
      <c r="H339" s="325">
        <f>IFERROR(VLOOKUP($A339,'様式C-1-1用'!$B$3:$AI$1004,22,0),"")</f>
        <v>0</v>
      </c>
      <c r="I339" s="325">
        <f>IFERROR(VLOOKUP($A339,'様式C-1-1用'!$B$3:$AI$1004,23,0),"")</f>
        <v>0</v>
      </c>
      <c r="J339" s="325" t="str">
        <f>IFERROR(VLOOKUP($A339,'様式C-1-1用'!$B$3:$AI$1004,24,0),"")</f>
        <v/>
      </c>
      <c r="K339" s="325" t="str">
        <f>IFERROR(VLOOKUP($A339,'様式C-1-1用'!$B$3:$AI$1004,25,0),"")</f>
        <v/>
      </c>
      <c r="L339" s="325">
        <f>IFERROR(VLOOKUP($A339,'様式C-1-1用'!$B$3:$AI$1004,16,0),"")</f>
        <v>0</v>
      </c>
      <c r="M339" s="325" t="str">
        <f>IFERROR(VLOOKUP($A339,'様式C-1-1用'!$B$3:$AI$1004,34,0),"")</f>
        <v/>
      </c>
      <c r="N339" s="325" t="str">
        <f>IFERROR(VLOOKUP($A339,'様式C-1-1用'!$B$3:$AI$1004,30,0),"")</f>
        <v/>
      </c>
      <c r="O339" s="325" t="str">
        <f>IF(VLOOKUP($A339,'様式C-1-1用'!$B$3:$AI$1004,29,0)="－","なし",VLOOKUP($A339,'様式C-1-1用'!$B$3:$AI$1004,29,0))</f>
        <v/>
      </c>
      <c r="P339" s="326" t="str">
        <f>IFERROR(VLOOKUP($A339,'様式C-1-1用'!$B$3:$AI$1004,33,0),"")</f>
        <v/>
      </c>
    </row>
    <row r="340" spans="1:16" ht="15.95" customHeight="1" x14ac:dyDescent="0.15">
      <c r="A340" s="318">
        <v>338</v>
      </c>
      <c r="B340" s="325">
        <f>IFERROR(VLOOKUP($A340,'様式C-1-1用'!$B$3:$AI$1004,3,0),"")</f>
        <v>0</v>
      </c>
      <c r="C340" s="325" t="str">
        <f>IFERROR(VLOOKUP($A340,'様式C-1-1用'!$B$3:$AI$1004,4,0),"")</f>
        <v/>
      </c>
      <c r="D340" s="325">
        <f>IFERROR(VLOOKUP($A340,'様式C-1-1用'!$B$3:$AI$1004,6,0),"")</f>
        <v>0</v>
      </c>
      <c r="E340" s="325">
        <f>IFERROR(VLOOKUP($A340,'様式C-1-1用'!$B$3:$AI$1004,7,0),"")</f>
        <v>0</v>
      </c>
      <c r="F340" s="325">
        <f>IFERROR(VLOOKUP($A340,'様式C-1-1用'!$B$3:$AI$1004,8,0),"")</f>
        <v>0</v>
      </c>
      <c r="G340" s="325">
        <f>IFERROR(VLOOKUP($A340,'様式C-1-1用'!$B$3:$AI$1004,10,0),"")</f>
        <v>0</v>
      </c>
      <c r="H340" s="325">
        <f>IFERROR(VLOOKUP($A340,'様式C-1-1用'!$B$3:$AI$1004,22,0),"")</f>
        <v>0</v>
      </c>
      <c r="I340" s="325">
        <f>IFERROR(VLOOKUP($A340,'様式C-1-1用'!$B$3:$AI$1004,23,0),"")</f>
        <v>0</v>
      </c>
      <c r="J340" s="325" t="str">
        <f>IFERROR(VLOOKUP($A340,'様式C-1-1用'!$B$3:$AI$1004,24,0),"")</f>
        <v/>
      </c>
      <c r="K340" s="325" t="str">
        <f>IFERROR(VLOOKUP($A340,'様式C-1-1用'!$B$3:$AI$1004,25,0),"")</f>
        <v/>
      </c>
      <c r="L340" s="325">
        <f>IFERROR(VLOOKUP($A340,'様式C-1-1用'!$B$3:$AI$1004,16,0),"")</f>
        <v>0</v>
      </c>
      <c r="M340" s="325" t="str">
        <f>IFERROR(VLOOKUP($A340,'様式C-1-1用'!$B$3:$AI$1004,34,0),"")</f>
        <v/>
      </c>
      <c r="N340" s="325" t="str">
        <f>IFERROR(VLOOKUP($A340,'様式C-1-1用'!$B$3:$AI$1004,30,0),"")</f>
        <v/>
      </c>
      <c r="O340" s="325" t="str">
        <f>IF(VLOOKUP($A340,'様式C-1-1用'!$B$3:$AI$1004,29,0)="－","なし",VLOOKUP($A340,'様式C-1-1用'!$B$3:$AI$1004,29,0))</f>
        <v/>
      </c>
      <c r="P340" s="326" t="str">
        <f>IFERROR(VLOOKUP($A340,'様式C-1-1用'!$B$3:$AI$1004,33,0),"")</f>
        <v/>
      </c>
    </row>
    <row r="341" spans="1:16" ht="15.95" customHeight="1" x14ac:dyDescent="0.15">
      <c r="A341" s="318">
        <v>339</v>
      </c>
      <c r="B341" s="325">
        <f>IFERROR(VLOOKUP($A341,'様式C-1-1用'!$B$3:$AI$1004,3,0),"")</f>
        <v>0</v>
      </c>
      <c r="C341" s="325" t="str">
        <f>IFERROR(VLOOKUP($A341,'様式C-1-1用'!$B$3:$AI$1004,4,0),"")</f>
        <v/>
      </c>
      <c r="D341" s="325">
        <f>IFERROR(VLOOKUP($A341,'様式C-1-1用'!$B$3:$AI$1004,6,0),"")</f>
        <v>0</v>
      </c>
      <c r="E341" s="325">
        <f>IFERROR(VLOOKUP($A341,'様式C-1-1用'!$B$3:$AI$1004,7,0),"")</f>
        <v>0</v>
      </c>
      <c r="F341" s="325">
        <f>IFERROR(VLOOKUP($A341,'様式C-1-1用'!$B$3:$AI$1004,8,0),"")</f>
        <v>0</v>
      </c>
      <c r="G341" s="325">
        <f>IFERROR(VLOOKUP($A341,'様式C-1-1用'!$B$3:$AI$1004,10,0),"")</f>
        <v>0</v>
      </c>
      <c r="H341" s="325">
        <f>IFERROR(VLOOKUP($A341,'様式C-1-1用'!$B$3:$AI$1004,22,0),"")</f>
        <v>0</v>
      </c>
      <c r="I341" s="325">
        <f>IFERROR(VLOOKUP($A341,'様式C-1-1用'!$B$3:$AI$1004,23,0),"")</f>
        <v>0</v>
      </c>
      <c r="J341" s="325" t="str">
        <f>IFERROR(VLOOKUP($A341,'様式C-1-1用'!$B$3:$AI$1004,24,0),"")</f>
        <v/>
      </c>
      <c r="K341" s="325" t="str">
        <f>IFERROR(VLOOKUP($A341,'様式C-1-1用'!$B$3:$AI$1004,25,0),"")</f>
        <v/>
      </c>
      <c r="L341" s="325">
        <f>IFERROR(VLOOKUP($A341,'様式C-1-1用'!$B$3:$AI$1004,16,0),"")</f>
        <v>0</v>
      </c>
      <c r="M341" s="325" t="str">
        <f>IFERROR(VLOOKUP($A341,'様式C-1-1用'!$B$3:$AI$1004,34,0),"")</f>
        <v/>
      </c>
      <c r="N341" s="325" t="str">
        <f>IFERROR(VLOOKUP($A341,'様式C-1-1用'!$B$3:$AI$1004,30,0),"")</f>
        <v/>
      </c>
      <c r="O341" s="325" t="str">
        <f>IF(VLOOKUP($A341,'様式C-1-1用'!$B$3:$AI$1004,29,0)="－","なし",VLOOKUP($A341,'様式C-1-1用'!$B$3:$AI$1004,29,0))</f>
        <v/>
      </c>
      <c r="P341" s="326" t="str">
        <f>IFERROR(VLOOKUP($A341,'様式C-1-1用'!$B$3:$AI$1004,33,0),"")</f>
        <v/>
      </c>
    </row>
    <row r="342" spans="1:16" ht="15.95" customHeight="1" x14ac:dyDescent="0.15">
      <c r="A342" s="318">
        <v>340</v>
      </c>
      <c r="B342" s="325">
        <f>IFERROR(VLOOKUP($A342,'様式C-1-1用'!$B$3:$AI$1004,3,0),"")</f>
        <v>0</v>
      </c>
      <c r="C342" s="325" t="str">
        <f>IFERROR(VLOOKUP($A342,'様式C-1-1用'!$B$3:$AI$1004,4,0),"")</f>
        <v/>
      </c>
      <c r="D342" s="325">
        <f>IFERROR(VLOOKUP($A342,'様式C-1-1用'!$B$3:$AI$1004,6,0),"")</f>
        <v>0</v>
      </c>
      <c r="E342" s="325">
        <f>IFERROR(VLOOKUP($A342,'様式C-1-1用'!$B$3:$AI$1004,7,0),"")</f>
        <v>0</v>
      </c>
      <c r="F342" s="325">
        <f>IFERROR(VLOOKUP($A342,'様式C-1-1用'!$B$3:$AI$1004,8,0),"")</f>
        <v>0</v>
      </c>
      <c r="G342" s="325">
        <f>IFERROR(VLOOKUP($A342,'様式C-1-1用'!$B$3:$AI$1004,10,0),"")</f>
        <v>0</v>
      </c>
      <c r="H342" s="325">
        <f>IFERROR(VLOOKUP($A342,'様式C-1-1用'!$B$3:$AI$1004,22,0),"")</f>
        <v>0</v>
      </c>
      <c r="I342" s="325">
        <f>IFERROR(VLOOKUP($A342,'様式C-1-1用'!$B$3:$AI$1004,23,0),"")</f>
        <v>0</v>
      </c>
      <c r="J342" s="325" t="str">
        <f>IFERROR(VLOOKUP($A342,'様式C-1-1用'!$B$3:$AI$1004,24,0),"")</f>
        <v/>
      </c>
      <c r="K342" s="325" t="str">
        <f>IFERROR(VLOOKUP($A342,'様式C-1-1用'!$B$3:$AI$1004,25,0),"")</f>
        <v/>
      </c>
      <c r="L342" s="325">
        <f>IFERROR(VLOOKUP($A342,'様式C-1-1用'!$B$3:$AI$1004,16,0),"")</f>
        <v>0</v>
      </c>
      <c r="M342" s="325" t="str">
        <f>IFERROR(VLOOKUP($A342,'様式C-1-1用'!$B$3:$AI$1004,34,0),"")</f>
        <v/>
      </c>
      <c r="N342" s="325" t="str">
        <f>IFERROR(VLOOKUP($A342,'様式C-1-1用'!$B$3:$AI$1004,30,0),"")</f>
        <v/>
      </c>
      <c r="O342" s="325" t="str">
        <f>IF(VLOOKUP($A342,'様式C-1-1用'!$B$3:$AI$1004,29,0)="－","なし",VLOOKUP($A342,'様式C-1-1用'!$B$3:$AI$1004,29,0))</f>
        <v/>
      </c>
      <c r="P342" s="326" t="str">
        <f>IFERROR(VLOOKUP($A342,'様式C-1-1用'!$B$3:$AI$1004,33,0),"")</f>
        <v/>
      </c>
    </row>
    <row r="343" spans="1:16" ht="15.95" customHeight="1" x14ac:dyDescent="0.15">
      <c r="A343" s="318">
        <v>341</v>
      </c>
      <c r="B343" s="325">
        <f>IFERROR(VLOOKUP($A343,'様式C-1-1用'!$B$3:$AI$1004,3,0),"")</f>
        <v>0</v>
      </c>
      <c r="C343" s="325" t="str">
        <f>IFERROR(VLOOKUP($A343,'様式C-1-1用'!$B$3:$AI$1004,4,0),"")</f>
        <v/>
      </c>
      <c r="D343" s="325">
        <f>IFERROR(VLOOKUP($A343,'様式C-1-1用'!$B$3:$AI$1004,6,0),"")</f>
        <v>0</v>
      </c>
      <c r="E343" s="325">
        <f>IFERROR(VLOOKUP($A343,'様式C-1-1用'!$B$3:$AI$1004,7,0),"")</f>
        <v>0</v>
      </c>
      <c r="F343" s="325">
        <f>IFERROR(VLOOKUP($A343,'様式C-1-1用'!$B$3:$AI$1004,8,0),"")</f>
        <v>0</v>
      </c>
      <c r="G343" s="325">
        <f>IFERROR(VLOOKUP($A343,'様式C-1-1用'!$B$3:$AI$1004,10,0),"")</f>
        <v>0</v>
      </c>
      <c r="H343" s="325">
        <f>IFERROR(VLOOKUP($A343,'様式C-1-1用'!$B$3:$AI$1004,22,0),"")</f>
        <v>0</v>
      </c>
      <c r="I343" s="325">
        <f>IFERROR(VLOOKUP($A343,'様式C-1-1用'!$B$3:$AI$1004,23,0),"")</f>
        <v>0</v>
      </c>
      <c r="J343" s="325" t="str">
        <f>IFERROR(VLOOKUP($A343,'様式C-1-1用'!$B$3:$AI$1004,24,0),"")</f>
        <v/>
      </c>
      <c r="K343" s="325" t="str">
        <f>IFERROR(VLOOKUP($A343,'様式C-1-1用'!$B$3:$AI$1004,25,0),"")</f>
        <v/>
      </c>
      <c r="L343" s="325">
        <f>IFERROR(VLOOKUP($A343,'様式C-1-1用'!$B$3:$AI$1004,16,0),"")</f>
        <v>0</v>
      </c>
      <c r="M343" s="325" t="str">
        <f>IFERROR(VLOOKUP($A343,'様式C-1-1用'!$B$3:$AI$1004,34,0),"")</f>
        <v/>
      </c>
      <c r="N343" s="325" t="str">
        <f>IFERROR(VLOOKUP($A343,'様式C-1-1用'!$B$3:$AI$1004,30,0),"")</f>
        <v/>
      </c>
      <c r="O343" s="325" t="str">
        <f>IF(VLOOKUP($A343,'様式C-1-1用'!$B$3:$AI$1004,29,0)="－","なし",VLOOKUP($A343,'様式C-1-1用'!$B$3:$AI$1004,29,0))</f>
        <v/>
      </c>
      <c r="P343" s="326" t="str">
        <f>IFERROR(VLOOKUP($A343,'様式C-1-1用'!$B$3:$AI$1004,33,0),"")</f>
        <v/>
      </c>
    </row>
    <row r="344" spans="1:16" ht="15.95" customHeight="1" x14ac:dyDescent="0.15">
      <c r="A344" s="318">
        <v>342</v>
      </c>
      <c r="B344" s="325">
        <f>IFERROR(VLOOKUP($A344,'様式C-1-1用'!$B$3:$AI$1004,3,0),"")</f>
        <v>0</v>
      </c>
      <c r="C344" s="325" t="str">
        <f>IFERROR(VLOOKUP($A344,'様式C-1-1用'!$B$3:$AI$1004,4,0),"")</f>
        <v/>
      </c>
      <c r="D344" s="325">
        <f>IFERROR(VLOOKUP($A344,'様式C-1-1用'!$B$3:$AI$1004,6,0),"")</f>
        <v>0</v>
      </c>
      <c r="E344" s="325">
        <f>IFERROR(VLOOKUP($A344,'様式C-1-1用'!$B$3:$AI$1004,7,0),"")</f>
        <v>0</v>
      </c>
      <c r="F344" s="325">
        <f>IFERROR(VLOOKUP($A344,'様式C-1-1用'!$B$3:$AI$1004,8,0),"")</f>
        <v>0</v>
      </c>
      <c r="G344" s="325">
        <f>IFERROR(VLOOKUP($A344,'様式C-1-1用'!$B$3:$AI$1004,10,0),"")</f>
        <v>0</v>
      </c>
      <c r="H344" s="325">
        <f>IFERROR(VLOOKUP($A344,'様式C-1-1用'!$B$3:$AI$1004,22,0),"")</f>
        <v>0</v>
      </c>
      <c r="I344" s="325">
        <f>IFERROR(VLOOKUP($A344,'様式C-1-1用'!$B$3:$AI$1004,23,0),"")</f>
        <v>0</v>
      </c>
      <c r="J344" s="325" t="str">
        <f>IFERROR(VLOOKUP($A344,'様式C-1-1用'!$B$3:$AI$1004,24,0),"")</f>
        <v/>
      </c>
      <c r="K344" s="325" t="str">
        <f>IFERROR(VLOOKUP($A344,'様式C-1-1用'!$B$3:$AI$1004,25,0),"")</f>
        <v/>
      </c>
      <c r="L344" s="325">
        <f>IFERROR(VLOOKUP($A344,'様式C-1-1用'!$B$3:$AI$1004,16,0),"")</f>
        <v>0</v>
      </c>
      <c r="M344" s="325" t="str">
        <f>IFERROR(VLOOKUP($A344,'様式C-1-1用'!$B$3:$AI$1004,34,0),"")</f>
        <v/>
      </c>
      <c r="N344" s="325" t="str">
        <f>IFERROR(VLOOKUP($A344,'様式C-1-1用'!$B$3:$AI$1004,30,0),"")</f>
        <v/>
      </c>
      <c r="O344" s="325" t="str">
        <f>IF(VLOOKUP($A344,'様式C-1-1用'!$B$3:$AI$1004,29,0)="－","なし",VLOOKUP($A344,'様式C-1-1用'!$B$3:$AI$1004,29,0))</f>
        <v/>
      </c>
      <c r="P344" s="326" t="str">
        <f>IFERROR(VLOOKUP($A344,'様式C-1-1用'!$B$3:$AI$1004,33,0),"")</f>
        <v/>
      </c>
    </row>
    <row r="345" spans="1:16" ht="15.95" customHeight="1" x14ac:dyDescent="0.15">
      <c r="A345" s="318">
        <v>343</v>
      </c>
      <c r="B345" s="325">
        <f>IFERROR(VLOOKUP($A345,'様式C-1-1用'!$B$3:$AI$1004,3,0),"")</f>
        <v>0</v>
      </c>
      <c r="C345" s="325" t="str">
        <f>IFERROR(VLOOKUP($A345,'様式C-1-1用'!$B$3:$AI$1004,4,0),"")</f>
        <v/>
      </c>
      <c r="D345" s="325">
        <f>IFERROR(VLOOKUP($A345,'様式C-1-1用'!$B$3:$AI$1004,6,0),"")</f>
        <v>0</v>
      </c>
      <c r="E345" s="325">
        <f>IFERROR(VLOOKUP($A345,'様式C-1-1用'!$B$3:$AI$1004,7,0),"")</f>
        <v>0</v>
      </c>
      <c r="F345" s="325">
        <f>IFERROR(VLOOKUP($A345,'様式C-1-1用'!$B$3:$AI$1004,8,0),"")</f>
        <v>0</v>
      </c>
      <c r="G345" s="325">
        <f>IFERROR(VLOOKUP($A345,'様式C-1-1用'!$B$3:$AI$1004,10,0),"")</f>
        <v>0</v>
      </c>
      <c r="H345" s="325">
        <f>IFERROR(VLOOKUP($A345,'様式C-1-1用'!$B$3:$AI$1004,22,0),"")</f>
        <v>0</v>
      </c>
      <c r="I345" s="325">
        <f>IFERROR(VLOOKUP($A345,'様式C-1-1用'!$B$3:$AI$1004,23,0),"")</f>
        <v>0</v>
      </c>
      <c r="J345" s="325" t="str">
        <f>IFERROR(VLOOKUP($A345,'様式C-1-1用'!$B$3:$AI$1004,24,0),"")</f>
        <v/>
      </c>
      <c r="K345" s="325" t="str">
        <f>IFERROR(VLOOKUP($A345,'様式C-1-1用'!$B$3:$AI$1004,25,0),"")</f>
        <v/>
      </c>
      <c r="L345" s="325">
        <f>IFERROR(VLOOKUP($A345,'様式C-1-1用'!$B$3:$AI$1004,16,0),"")</f>
        <v>0</v>
      </c>
      <c r="M345" s="325" t="str">
        <f>IFERROR(VLOOKUP($A345,'様式C-1-1用'!$B$3:$AI$1004,34,0),"")</f>
        <v/>
      </c>
      <c r="N345" s="325" t="str">
        <f>IFERROR(VLOOKUP($A345,'様式C-1-1用'!$B$3:$AI$1004,30,0),"")</f>
        <v/>
      </c>
      <c r="O345" s="325" t="str">
        <f>IF(VLOOKUP($A345,'様式C-1-1用'!$B$3:$AI$1004,29,0)="－","なし",VLOOKUP($A345,'様式C-1-1用'!$B$3:$AI$1004,29,0))</f>
        <v/>
      </c>
      <c r="P345" s="326" t="str">
        <f>IFERROR(VLOOKUP($A345,'様式C-1-1用'!$B$3:$AI$1004,33,0),"")</f>
        <v/>
      </c>
    </row>
    <row r="346" spans="1:16" ht="15.95" customHeight="1" x14ac:dyDescent="0.15">
      <c r="A346" s="318">
        <v>344</v>
      </c>
      <c r="B346" s="325">
        <f>IFERROR(VLOOKUP($A346,'様式C-1-1用'!$B$3:$AI$1004,3,0),"")</f>
        <v>0</v>
      </c>
      <c r="C346" s="325" t="str">
        <f>IFERROR(VLOOKUP($A346,'様式C-1-1用'!$B$3:$AI$1004,4,0),"")</f>
        <v/>
      </c>
      <c r="D346" s="325">
        <f>IFERROR(VLOOKUP($A346,'様式C-1-1用'!$B$3:$AI$1004,6,0),"")</f>
        <v>0</v>
      </c>
      <c r="E346" s="325">
        <f>IFERROR(VLOOKUP($A346,'様式C-1-1用'!$B$3:$AI$1004,7,0),"")</f>
        <v>0</v>
      </c>
      <c r="F346" s="325">
        <f>IFERROR(VLOOKUP($A346,'様式C-1-1用'!$B$3:$AI$1004,8,0),"")</f>
        <v>0</v>
      </c>
      <c r="G346" s="325">
        <f>IFERROR(VLOOKUP($A346,'様式C-1-1用'!$B$3:$AI$1004,10,0),"")</f>
        <v>0</v>
      </c>
      <c r="H346" s="325">
        <f>IFERROR(VLOOKUP($A346,'様式C-1-1用'!$B$3:$AI$1004,22,0),"")</f>
        <v>0</v>
      </c>
      <c r="I346" s="325">
        <f>IFERROR(VLOOKUP($A346,'様式C-1-1用'!$B$3:$AI$1004,23,0),"")</f>
        <v>0</v>
      </c>
      <c r="J346" s="325" t="str">
        <f>IFERROR(VLOOKUP($A346,'様式C-1-1用'!$B$3:$AI$1004,24,0),"")</f>
        <v/>
      </c>
      <c r="K346" s="325" t="str">
        <f>IFERROR(VLOOKUP($A346,'様式C-1-1用'!$B$3:$AI$1004,25,0),"")</f>
        <v/>
      </c>
      <c r="L346" s="325">
        <f>IFERROR(VLOOKUP($A346,'様式C-1-1用'!$B$3:$AI$1004,16,0),"")</f>
        <v>0</v>
      </c>
      <c r="M346" s="325" t="str">
        <f>IFERROR(VLOOKUP($A346,'様式C-1-1用'!$B$3:$AI$1004,34,0),"")</f>
        <v/>
      </c>
      <c r="N346" s="325" t="str">
        <f>IFERROR(VLOOKUP($A346,'様式C-1-1用'!$B$3:$AI$1004,30,0),"")</f>
        <v/>
      </c>
      <c r="O346" s="325" t="str">
        <f>IF(VLOOKUP($A346,'様式C-1-1用'!$B$3:$AI$1004,29,0)="－","なし",VLOOKUP($A346,'様式C-1-1用'!$B$3:$AI$1004,29,0))</f>
        <v/>
      </c>
      <c r="P346" s="326" t="str">
        <f>IFERROR(VLOOKUP($A346,'様式C-1-1用'!$B$3:$AI$1004,33,0),"")</f>
        <v/>
      </c>
    </row>
    <row r="347" spans="1:16" ht="15.95" customHeight="1" x14ac:dyDescent="0.15">
      <c r="A347" s="318">
        <v>345</v>
      </c>
      <c r="B347" s="325">
        <f>IFERROR(VLOOKUP($A347,'様式C-1-1用'!$B$3:$AI$1004,3,0),"")</f>
        <v>0</v>
      </c>
      <c r="C347" s="325" t="str">
        <f>IFERROR(VLOOKUP($A347,'様式C-1-1用'!$B$3:$AI$1004,4,0),"")</f>
        <v/>
      </c>
      <c r="D347" s="325">
        <f>IFERROR(VLOOKUP($A347,'様式C-1-1用'!$B$3:$AI$1004,6,0),"")</f>
        <v>0</v>
      </c>
      <c r="E347" s="325">
        <f>IFERROR(VLOOKUP($A347,'様式C-1-1用'!$B$3:$AI$1004,7,0),"")</f>
        <v>0</v>
      </c>
      <c r="F347" s="325">
        <f>IFERROR(VLOOKUP($A347,'様式C-1-1用'!$B$3:$AI$1004,8,0),"")</f>
        <v>0</v>
      </c>
      <c r="G347" s="325">
        <f>IFERROR(VLOOKUP($A347,'様式C-1-1用'!$B$3:$AI$1004,10,0),"")</f>
        <v>0</v>
      </c>
      <c r="H347" s="325">
        <f>IFERROR(VLOOKUP($A347,'様式C-1-1用'!$B$3:$AI$1004,22,0),"")</f>
        <v>0</v>
      </c>
      <c r="I347" s="325">
        <f>IFERROR(VLOOKUP($A347,'様式C-1-1用'!$B$3:$AI$1004,23,0),"")</f>
        <v>0</v>
      </c>
      <c r="J347" s="325" t="str">
        <f>IFERROR(VLOOKUP($A347,'様式C-1-1用'!$B$3:$AI$1004,24,0),"")</f>
        <v/>
      </c>
      <c r="K347" s="325" t="str">
        <f>IFERROR(VLOOKUP($A347,'様式C-1-1用'!$B$3:$AI$1004,25,0),"")</f>
        <v/>
      </c>
      <c r="L347" s="325">
        <f>IFERROR(VLOOKUP($A347,'様式C-1-1用'!$B$3:$AI$1004,16,0),"")</f>
        <v>0</v>
      </c>
      <c r="M347" s="325" t="str">
        <f>IFERROR(VLOOKUP($A347,'様式C-1-1用'!$B$3:$AI$1004,34,0),"")</f>
        <v/>
      </c>
      <c r="N347" s="325" t="str">
        <f>IFERROR(VLOOKUP($A347,'様式C-1-1用'!$B$3:$AI$1004,30,0),"")</f>
        <v/>
      </c>
      <c r="O347" s="325" t="str">
        <f>IF(VLOOKUP($A347,'様式C-1-1用'!$B$3:$AI$1004,29,0)="－","なし",VLOOKUP($A347,'様式C-1-1用'!$B$3:$AI$1004,29,0))</f>
        <v/>
      </c>
      <c r="P347" s="326" t="str">
        <f>IFERROR(VLOOKUP($A347,'様式C-1-1用'!$B$3:$AI$1004,33,0),"")</f>
        <v/>
      </c>
    </row>
    <row r="348" spans="1:16" ht="15.95" customHeight="1" x14ac:dyDescent="0.15">
      <c r="A348" s="318">
        <v>346</v>
      </c>
      <c r="B348" s="325">
        <f>IFERROR(VLOOKUP($A348,'様式C-1-1用'!$B$3:$AI$1004,3,0),"")</f>
        <v>0</v>
      </c>
      <c r="C348" s="325" t="str">
        <f>IFERROR(VLOOKUP($A348,'様式C-1-1用'!$B$3:$AI$1004,4,0),"")</f>
        <v/>
      </c>
      <c r="D348" s="325">
        <f>IFERROR(VLOOKUP($A348,'様式C-1-1用'!$B$3:$AI$1004,6,0),"")</f>
        <v>0</v>
      </c>
      <c r="E348" s="325">
        <f>IFERROR(VLOOKUP($A348,'様式C-1-1用'!$B$3:$AI$1004,7,0),"")</f>
        <v>0</v>
      </c>
      <c r="F348" s="325">
        <f>IFERROR(VLOOKUP($A348,'様式C-1-1用'!$B$3:$AI$1004,8,0),"")</f>
        <v>0</v>
      </c>
      <c r="G348" s="325">
        <f>IFERROR(VLOOKUP($A348,'様式C-1-1用'!$B$3:$AI$1004,10,0),"")</f>
        <v>0</v>
      </c>
      <c r="H348" s="325">
        <f>IFERROR(VLOOKUP($A348,'様式C-1-1用'!$B$3:$AI$1004,22,0),"")</f>
        <v>0</v>
      </c>
      <c r="I348" s="325">
        <f>IFERROR(VLOOKUP($A348,'様式C-1-1用'!$B$3:$AI$1004,23,0),"")</f>
        <v>0</v>
      </c>
      <c r="J348" s="325" t="str">
        <f>IFERROR(VLOOKUP($A348,'様式C-1-1用'!$B$3:$AI$1004,24,0),"")</f>
        <v/>
      </c>
      <c r="K348" s="325" t="str">
        <f>IFERROR(VLOOKUP($A348,'様式C-1-1用'!$B$3:$AI$1004,25,0),"")</f>
        <v/>
      </c>
      <c r="L348" s="325">
        <f>IFERROR(VLOOKUP($A348,'様式C-1-1用'!$B$3:$AI$1004,16,0),"")</f>
        <v>0</v>
      </c>
      <c r="M348" s="325" t="str">
        <f>IFERROR(VLOOKUP($A348,'様式C-1-1用'!$B$3:$AI$1004,34,0),"")</f>
        <v/>
      </c>
      <c r="N348" s="325" t="str">
        <f>IFERROR(VLOOKUP($A348,'様式C-1-1用'!$B$3:$AI$1004,30,0),"")</f>
        <v/>
      </c>
      <c r="O348" s="325" t="str">
        <f>IF(VLOOKUP($A348,'様式C-1-1用'!$B$3:$AI$1004,29,0)="－","なし",VLOOKUP($A348,'様式C-1-1用'!$B$3:$AI$1004,29,0))</f>
        <v/>
      </c>
      <c r="P348" s="326" t="str">
        <f>IFERROR(VLOOKUP($A348,'様式C-1-1用'!$B$3:$AI$1004,33,0),"")</f>
        <v/>
      </c>
    </row>
    <row r="349" spans="1:16" ht="15.95" customHeight="1" x14ac:dyDescent="0.15">
      <c r="A349" s="318">
        <v>347</v>
      </c>
      <c r="B349" s="325">
        <f>IFERROR(VLOOKUP($A349,'様式C-1-1用'!$B$3:$AI$1004,3,0),"")</f>
        <v>0</v>
      </c>
      <c r="C349" s="325" t="str">
        <f>IFERROR(VLOOKUP($A349,'様式C-1-1用'!$B$3:$AI$1004,4,0),"")</f>
        <v/>
      </c>
      <c r="D349" s="325">
        <f>IFERROR(VLOOKUP($A349,'様式C-1-1用'!$B$3:$AI$1004,6,0),"")</f>
        <v>0</v>
      </c>
      <c r="E349" s="325">
        <f>IFERROR(VLOOKUP($A349,'様式C-1-1用'!$B$3:$AI$1004,7,0),"")</f>
        <v>0</v>
      </c>
      <c r="F349" s="325">
        <f>IFERROR(VLOOKUP($A349,'様式C-1-1用'!$B$3:$AI$1004,8,0),"")</f>
        <v>0</v>
      </c>
      <c r="G349" s="325">
        <f>IFERROR(VLOOKUP($A349,'様式C-1-1用'!$B$3:$AI$1004,10,0),"")</f>
        <v>0</v>
      </c>
      <c r="H349" s="325">
        <f>IFERROR(VLOOKUP($A349,'様式C-1-1用'!$B$3:$AI$1004,22,0),"")</f>
        <v>0</v>
      </c>
      <c r="I349" s="325">
        <f>IFERROR(VLOOKUP($A349,'様式C-1-1用'!$B$3:$AI$1004,23,0),"")</f>
        <v>0</v>
      </c>
      <c r="J349" s="325" t="str">
        <f>IFERROR(VLOOKUP($A349,'様式C-1-1用'!$B$3:$AI$1004,24,0),"")</f>
        <v/>
      </c>
      <c r="K349" s="325" t="str">
        <f>IFERROR(VLOOKUP($A349,'様式C-1-1用'!$B$3:$AI$1004,25,0),"")</f>
        <v/>
      </c>
      <c r="L349" s="325">
        <f>IFERROR(VLOOKUP($A349,'様式C-1-1用'!$B$3:$AI$1004,16,0),"")</f>
        <v>0</v>
      </c>
      <c r="M349" s="325" t="str">
        <f>IFERROR(VLOOKUP($A349,'様式C-1-1用'!$B$3:$AI$1004,34,0),"")</f>
        <v/>
      </c>
      <c r="N349" s="325" t="str">
        <f>IFERROR(VLOOKUP($A349,'様式C-1-1用'!$B$3:$AI$1004,30,0),"")</f>
        <v/>
      </c>
      <c r="O349" s="325" t="str">
        <f>IF(VLOOKUP($A349,'様式C-1-1用'!$B$3:$AI$1004,29,0)="－","なし",VLOOKUP($A349,'様式C-1-1用'!$B$3:$AI$1004,29,0))</f>
        <v/>
      </c>
      <c r="P349" s="326" t="str">
        <f>IFERROR(VLOOKUP($A349,'様式C-1-1用'!$B$3:$AI$1004,33,0),"")</f>
        <v/>
      </c>
    </row>
    <row r="350" spans="1:16" ht="15.95" customHeight="1" x14ac:dyDescent="0.15">
      <c r="A350" s="318">
        <v>348</v>
      </c>
      <c r="B350" s="325">
        <f>IFERROR(VLOOKUP($A350,'様式C-1-1用'!$B$3:$AI$1004,3,0),"")</f>
        <v>0</v>
      </c>
      <c r="C350" s="325" t="str">
        <f>IFERROR(VLOOKUP($A350,'様式C-1-1用'!$B$3:$AI$1004,4,0),"")</f>
        <v/>
      </c>
      <c r="D350" s="325">
        <f>IFERROR(VLOOKUP($A350,'様式C-1-1用'!$B$3:$AI$1004,6,0),"")</f>
        <v>0</v>
      </c>
      <c r="E350" s="325">
        <f>IFERROR(VLOOKUP($A350,'様式C-1-1用'!$B$3:$AI$1004,7,0),"")</f>
        <v>0</v>
      </c>
      <c r="F350" s="325">
        <f>IFERROR(VLOOKUP($A350,'様式C-1-1用'!$B$3:$AI$1004,8,0),"")</f>
        <v>0</v>
      </c>
      <c r="G350" s="325">
        <f>IFERROR(VLOOKUP($A350,'様式C-1-1用'!$B$3:$AI$1004,10,0),"")</f>
        <v>0</v>
      </c>
      <c r="H350" s="325">
        <f>IFERROR(VLOOKUP($A350,'様式C-1-1用'!$B$3:$AI$1004,22,0),"")</f>
        <v>0</v>
      </c>
      <c r="I350" s="325">
        <f>IFERROR(VLOOKUP($A350,'様式C-1-1用'!$B$3:$AI$1004,23,0),"")</f>
        <v>0</v>
      </c>
      <c r="J350" s="325" t="str">
        <f>IFERROR(VLOOKUP($A350,'様式C-1-1用'!$B$3:$AI$1004,24,0),"")</f>
        <v/>
      </c>
      <c r="K350" s="325" t="str">
        <f>IFERROR(VLOOKUP($A350,'様式C-1-1用'!$B$3:$AI$1004,25,0),"")</f>
        <v/>
      </c>
      <c r="L350" s="325">
        <f>IFERROR(VLOOKUP($A350,'様式C-1-1用'!$B$3:$AI$1004,16,0),"")</f>
        <v>0</v>
      </c>
      <c r="M350" s="325" t="str">
        <f>IFERROR(VLOOKUP($A350,'様式C-1-1用'!$B$3:$AI$1004,34,0),"")</f>
        <v/>
      </c>
      <c r="N350" s="325" t="str">
        <f>IFERROR(VLOOKUP($A350,'様式C-1-1用'!$B$3:$AI$1004,30,0),"")</f>
        <v/>
      </c>
      <c r="O350" s="325" t="str">
        <f>IF(VLOOKUP($A350,'様式C-1-1用'!$B$3:$AI$1004,29,0)="－","なし",VLOOKUP($A350,'様式C-1-1用'!$B$3:$AI$1004,29,0))</f>
        <v/>
      </c>
      <c r="P350" s="326" t="str">
        <f>IFERROR(VLOOKUP($A350,'様式C-1-1用'!$B$3:$AI$1004,33,0),"")</f>
        <v/>
      </c>
    </row>
    <row r="351" spans="1:16" ht="15.95" customHeight="1" x14ac:dyDescent="0.15">
      <c r="A351" s="318">
        <v>349</v>
      </c>
      <c r="B351" s="325">
        <f>IFERROR(VLOOKUP($A351,'様式C-1-1用'!$B$3:$AI$1004,3,0),"")</f>
        <v>0</v>
      </c>
      <c r="C351" s="325" t="str">
        <f>IFERROR(VLOOKUP($A351,'様式C-1-1用'!$B$3:$AI$1004,4,0),"")</f>
        <v/>
      </c>
      <c r="D351" s="325">
        <f>IFERROR(VLOOKUP($A351,'様式C-1-1用'!$B$3:$AI$1004,6,0),"")</f>
        <v>0</v>
      </c>
      <c r="E351" s="325">
        <f>IFERROR(VLOOKUP($A351,'様式C-1-1用'!$B$3:$AI$1004,7,0),"")</f>
        <v>0</v>
      </c>
      <c r="F351" s="325">
        <f>IFERROR(VLOOKUP($A351,'様式C-1-1用'!$B$3:$AI$1004,8,0),"")</f>
        <v>0</v>
      </c>
      <c r="G351" s="325">
        <f>IFERROR(VLOOKUP($A351,'様式C-1-1用'!$B$3:$AI$1004,10,0),"")</f>
        <v>0</v>
      </c>
      <c r="H351" s="325">
        <f>IFERROR(VLOOKUP($A351,'様式C-1-1用'!$B$3:$AI$1004,22,0),"")</f>
        <v>0</v>
      </c>
      <c r="I351" s="325">
        <f>IFERROR(VLOOKUP($A351,'様式C-1-1用'!$B$3:$AI$1004,23,0),"")</f>
        <v>0</v>
      </c>
      <c r="J351" s="325" t="str">
        <f>IFERROR(VLOOKUP($A351,'様式C-1-1用'!$B$3:$AI$1004,24,0),"")</f>
        <v/>
      </c>
      <c r="K351" s="325" t="str">
        <f>IFERROR(VLOOKUP($A351,'様式C-1-1用'!$B$3:$AI$1004,25,0),"")</f>
        <v/>
      </c>
      <c r="L351" s="325">
        <f>IFERROR(VLOOKUP($A351,'様式C-1-1用'!$B$3:$AI$1004,16,0),"")</f>
        <v>0</v>
      </c>
      <c r="M351" s="325" t="str">
        <f>IFERROR(VLOOKUP($A351,'様式C-1-1用'!$B$3:$AI$1004,34,0),"")</f>
        <v/>
      </c>
      <c r="N351" s="325" t="str">
        <f>IFERROR(VLOOKUP($A351,'様式C-1-1用'!$B$3:$AI$1004,30,0),"")</f>
        <v/>
      </c>
      <c r="O351" s="325" t="str">
        <f>IF(VLOOKUP($A351,'様式C-1-1用'!$B$3:$AI$1004,29,0)="－","なし",VLOOKUP($A351,'様式C-1-1用'!$B$3:$AI$1004,29,0))</f>
        <v/>
      </c>
      <c r="P351" s="326" t="str">
        <f>IFERROR(VLOOKUP($A351,'様式C-1-1用'!$B$3:$AI$1004,33,0),"")</f>
        <v/>
      </c>
    </row>
    <row r="352" spans="1:16" ht="15.95" customHeight="1" x14ac:dyDescent="0.15">
      <c r="A352" s="318">
        <v>350</v>
      </c>
      <c r="B352" s="325">
        <f>IFERROR(VLOOKUP($A352,'様式C-1-1用'!$B$3:$AI$1004,3,0),"")</f>
        <v>0</v>
      </c>
      <c r="C352" s="325" t="str">
        <f>IFERROR(VLOOKUP($A352,'様式C-1-1用'!$B$3:$AI$1004,4,0),"")</f>
        <v/>
      </c>
      <c r="D352" s="325">
        <f>IFERROR(VLOOKUP($A352,'様式C-1-1用'!$B$3:$AI$1004,6,0),"")</f>
        <v>0</v>
      </c>
      <c r="E352" s="325">
        <f>IFERROR(VLOOKUP($A352,'様式C-1-1用'!$B$3:$AI$1004,7,0),"")</f>
        <v>0</v>
      </c>
      <c r="F352" s="325">
        <f>IFERROR(VLOOKUP($A352,'様式C-1-1用'!$B$3:$AI$1004,8,0),"")</f>
        <v>0</v>
      </c>
      <c r="G352" s="325">
        <f>IFERROR(VLOOKUP($A352,'様式C-1-1用'!$B$3:$AI$1004,10,0),"")</f>
        <v>0</v>
      </c>
      <c r="H352" s="325">
        <f>IFERROR(VLOOKUP($A352,'様式C-1-1用'!$B$3:$AI$1004,22,0),"")</f>
        <v>0</v>
      </c>
      <c r="I352" s="325">
        <f>IFERROR(VLOOKUP($A352,'様式C-1-1用'!$B$3:$AI$1004,23,0),"")</f>
        <v>0</v>
      </c>
      <c r="J352" s="325" t="str">
        <f>IFERROR(VLOOKUP($A352,'様式C-1-1用'!$B$3:$AI$1004,24,0),"")</f>
        <v/>
      </c>
      <c r="K352" s="325" t="str">
        <f>IFERROR(VLOOKUP($A352,'様式C-1-1用'!$B$3:$AI$1004,25,0),"")</f>
        <v/>
      </c>
      <c r="L352" s="325">
        <f>IFERROR(VLOOKUP($A352,'様式C-1-1用'!$B$3:$AI$1004,16,0),"")</f>
        <v>0</v>
      </c>
      <c r="M352" s="325" t="str">
        <f>IFERROR(VLOOKUP($A352,'様式C-1-1用'!$B$3:$AI$1004,34,0),"")</f>
        <v/>
      </c>
      <c r="N352" s="325" t="str">
        <f>IFERROR(VLOOKUP($A352,'様式C-1-1用'!$B$3:$AI$1004,30,0),"")</f>
        <v/>
      </c>
      <c r="O352" s="325" t="str">
        <f>IF(VLOOKUP($A352,'様式C-1-1用'!$B$3:$AI$1004,29,0)="－","なし",VLOOKUP($A352,'様式C-1-1用'!$B$3:$AI$1004,29,0))</f>
        <v/>
      </c>
      <c r="P352" s="326" t="str">
        <f>IFERROR(VLOOKUP($A352,'様式C-1-1用'!$B$3:$AI$1004,33,0),"")</f>
        <v/>
      </c>
    </row>
    <row r="353" spans="1:16" ht="15.95" customHeight="1" x14ac:dyDescent="0.15">
      <c r="A353" s="318">
        <v>351</v>
      </c>
      <c r="B353" s="325">
        <f>IFERROR(VLOOKUP($A353,'様式C-1-1用'!$B$3:$AI$1004,3,0),"")</f>
        <v>0</v>
      </c>
      <c r="C353" s="325" t="str">
        <f>IFERROR(VLOOKUP($A353,'様式C-1-1用'!$B$3:$AI$1004,4,0),"")</f>
        <v/>
      </c>
      <c r="D353" s="325">
        <f>IFERROR(VLOOKUP($A353,'様式C-1-1用'!$B$3:$AI$1004,6,0),"")</f>
        <v>0</v>
      </c>
      <c r="E353" s="325">
        <f>IFERROR(VLOOKUP($A353,'様式C-1-1用'!$B$3:$AI$1004,7,0),"")</f>
        <v>0</v>
      </c>
      <c r="F353" s="325">
        <f>IFERROR(VLOOKUP($A353,'様式C-1-1用'!$B$3:$AI$1004,8,0),"")</f>
        <v>0</v>
      </c>
      <c r="G353" s="325">
        <f>IFERROR(VLOOKUP($A353,'様式C-1-1用'!$B$3:$AI$1004,10,0),"")</f>
        <v>0</v>
      </c>
      <c r="H353" s="325">
        <f>IFERROR(VLOOKUP($A353,'様式C-1-1用'!$B$3:$AI$1004,22,0),"")</f>
        <v>0</v>
      </c>
      <c r="I353" s="325">
        <f>IFERROR(VLOOKUP($A353,'様式C-1-1用'!$B$3:$AI$1004,23,0),"")</f>
        <v>0</v>
      </c>
      <c r="J353" s="325" t="str">
        <f>IFERROR(VLOOKUP($A353,'様式C-1-1用'!$B$3:$AI$1004,24,0),"")</f>
        <v/>
      </c>
      <c r="K353" s="325" t="str">
        <f>IFERROR(VLOOKUP($A353,'様式C-1-1用'!$B$3:$AI$1004,25,0),"")</f>
        <v/>
      </c>
      <c r="L353" s="325">
        <f>IFERROR(VLOOKUP($A353,'様式C-1-1用'!$B$3:$AI$1004,16,0),"")</f>
        <v>0</v>
      </c>
      <c r="M353" s="325" t="str">
        <f>IFERROR(VLOOKUP($A353,'様式C-1-1用'!$B$3:$AI$1004,34,0),"")</f>
        <v/>
      </c>
      <c r="N353" s="325" t="str">
        <f>IFERROR(VLOOKUP($A353,'様式C-1-1用'!$B$3:$AI$1004,30,0),"")</f>
        <v/>
      </c>
      <c r="O353" s="325" t="str">
        <f>IF(VLOOKUP($A353,'様式C-1-1用'!$B$3:$AI$1004,29,0)="－","なし",VLOOKUP($A353,'様式C-1-1用'!$B$3:$AI$1004,29,0))</f>
        <v/>
      </c>
      <c r="P353" s="326" t="str">
        <f>IFERROR(VLOOKUP($A353,'様式C-1-1用'!$B$3:$AI$1004,33,0),"")</f>
        <v/>
      </c>
    </row>
    <row r="354" spans="1:16" ht="15.95" customHeight="1" x14ac:dyDescent="0.15">
      <c r="A354" s="318">
        <v>352</v>
      </c>
      <c r="B354" s="325">
        <f>IFERROR(VLOOKUP($A354,'様式C-1-1用'!$B$3:$AI$1004,3,0),"")</f>
        <v>0</v>
      </c>
      <c r="C354" s="325" t="str">
        <f>IFERROR(VLOOKUP($A354,'様式C-1-1用'!$B$3:$AI$1004,4,0),"")</f>
        <v/>
      </c>
      <c r="D354" s="325">
        <f>IFERROR(VLOOKUP($A354,'様式C-1-1用'!$B$3:$AI$1004,6,0),"")</f>
        <v>0</v>
      </c>
      <c r="E354" s="325">
        <f>IFERROR(VLOOKUP($A354,'様式C-1-1用'!$B$3:$AI$1004,7,0),"")</f>
        <v>0</v>
      </c>
      <c r="F354" s="325">
        <f>IFERROR(VLOOKUP($A354,'様式C-1-1用'!$B$3:$AI$1004,8,0),"")</f>
        <v>0</v>
      </c>
      <c r="G354" s="325">
        <f>IFERROR(VLOOKUP($A354,'様式C-1-1用'!$B$3:$AI$1004,10,0),"")</f>
        <v>0</v>
      </c>
      <c r="H354" s="325">
        <f>IFERROR(VLOOKUP($A354,'様式C-1-1用'!$B$3:$AI$1004,22,0),"")</f>
        <v>0</v>
      </c>
      <c r="I354" s="325">
        <f>IFERROR(VLOOKUP($A354,'様式C-1-1用'!$B$3:$AI$1004,23,0),"")</f>
        <v>0</v>
      </c>
      <c r="J354" s="325" t="str">
        <f>IFERROR(VLOOKUP($A354,'様式C-1-1用'!$B$3:$AI$1004,24,0),"")</f>
        <v/>
      </c>
      <c r="K354" s="325" t="str">
        <f>IFERROR(VLOOKUP($A354,'様式C-1-1用'!$B$3:$AI$1004,25,0),"")</f>
        <v/>
      </c>
      <c r="L354" s="325">
        <f>IFERROR(VLOOKUP($A354,'様式C-1-1用'!$B$3:$AI$1004,16,0),"")</f>
        <v>0</v>
      </c>
      <c r="M354" s="325" t="str">
        <f>IFERROR(VLOOKUP($A354,'様式C-1-1用'!$B$3:$AI$1004,34,0),"")</f>
        <v/>
      </c>
      <c r="N354" s="325" t="str">
        <f>IFERROR(VLOOKUP($A354,'様式C-1-1用'!$B$3:$AI$1004,30,0),"")</f>
        <v/>
      </c>
      <c r="O354" s="325" t="str">
        <f>IF(VLOOKUP($A354,'様式C-1-1用'!$B$3:$AI$1004,29,0)="－","なし",VLOOKUP($A354,'様式C-1-1用'!$B$3:$AI$1004,29,0))</f>
        <v/>
      </c>
      <c r="P354" s="326" t="str">
        <f>IFERROR(VLOOKUP($A354,'様式C-1-1用'!$B$3:$AI$1004,33,0),"")</f>
        <v/>
      </c>
    </row>
    <row r="355" spans="1:16" ht="15.95" customHeight="1" x14ac:dyDescent="0.15">
      <c r="A355" s="318">
        <v>353</v>
      </c>
      <c r="B355" s="325">
        <f>IFERROR(VLOOKUP($A355,'様式C-1-1用'!$B$3:$AI$1004,3,0),"")</f>
        <v>0</v>
      </c>
      <c r="C355" s="325" t="str">
        <f>IFERROR(VLOOKUP($A355,'様式C-1-1用'!$B$3:$AI$1004,4,0),"")</f>
        <v/>
      </c>
      <c r="D355" s="325">
        <f>IFERROR(VLOOKUP($A355,'様式C-1-1用'!$B$3:$AI$1004,6,0),"")</f>
        <v>0</v>
      </c>
      <c r="E355" s="325">
        <f>IFERROR(VLOOKUP($A355,'様式C-1-1用'!$B$3:$AI$1004,7,0),"")</f>
        <v>0</v>
      </c>
      <c r="F355" s="325">
        <f>IFERROR(VLOOKUP($A355,'様式C-1-1用'!$B$3:$AI$1004,8,0),"")</f>
        <v>0</v>
      </c>
      <c r="G355" s="325">
        <f>IFERROR(VLOOKUP($A355,'様式C-1-1用'!$B$3:$AI$1004,10,0),"")</f>
        <v>0</v>
      </c>
      <c r="H355" s="325">
        <f>IFERROR(VLOOKUP($A355,'様式C-1-1用'!$B$3:$AI$1004,22,0),"")</f>
        <v>0</v>
      </c>
      <c r="I355" s="325">
        <f>IFERROR(VLOOKUP($A355,'様式C-1-1用'!$B$3:$AI$1004,23,0),"")</f>
        <v>0</v>
      </c>
      <c r="J355" s="325" t="str">
        <f>IFERROR(VLOOKUP($A355,'様式C-1-1用'!$B$3:$AI$1004,24,0),"")</f>
        <v/>
      </c>
      <c r="K355" s="325" t="str">
        <f>IFERROR(VLOOKUP($A355,'様式C-1-1用'!$B$3:$AI$1004,25,0),"")</f>
        <v/>
      </c>
      <c r="L355" s="325">
        <f>IFERROR(VLOOKUP($A355,'様式C-1-1用'!$B$3:$AI$1004,16,0),"")</f>
        <v>0</v>
      </c>
      <c r="M355" s="325" t="str">
        <f>IFERROR(VLOOKUP($A355,'様式C-1-1用'!$B$3:$AI$1004,34,0),"")</f>
        <v/>
      </c>
      <c r="N355" s="325" t="str">
        <f>IFERROR(VLOOKUP($A355,'様式C-1-1用'!$B$3:$AI$1004,30,0),"")</f>
        <v/>
      </c>
      <c r="O355" s="325" t="str">
        <f>IF(VLOOKUP($A355,'様式C-1-1用'!$B$3:$AI$1004,29,0)="－","なし",VLOOKUP($A355,'様式C-1-1用'!$B$3:$AI$1004,29,0))</f>
        <v/>
      </c>
      <c r="P355" s="326" t="str">
        <f>IFERROR(VLOOKUP($A355,'様式C-1-1用'!$B$3:$AI$1004,33,0),"")</f>
        <v/>
      </c>
    </row>
    <row r="356" spans="1:16" ht="15.95" customHeight="1" x14ac:dyDescent="0.15">
      <c r="A356" s="318">
        <v>354</v>
      </c>
      <c r="B356" s="325">
        <f>IFERROR(VLOOKUP($A356,'様式C-1-1用'!$B$3:$AI$1004,3,0),"")</f>
        <v>0</v>
      </c>
      <c r="C356" s="325" t="str">
        <f>IFERROR(VLOOKUP($A356,'様式C-1-1用'!$B$3:$AI$1004,4,0),"")</f>
        <v/>
      </c>
      <c r="D356" s="325">
        <f>IFERROR(VLOOKUP($A356,'様式C-1-1用'!$B$3:$AI$1004,6,0),"")</f>
        <v>0</v>
      </c>
      <c r="E356" s="325">
        <f>IFERROR(VLOOKUP($A356,'様式C-1-1用'!$B$3:$AI$1004,7,0),"")</f>
        <v>0</v>
      </c>
      <c r="F356" s="325">
        <f>IFERROR(VLOOKUP($A356,'様式C-1-1用'!$B$3:$AI$1004,8,0),"")</f>
        <v>0</v>
      </c>
      <c r="G356" s="325">
        <f>IFERROR(VLOOKUP($A356,'様式C-1-1用'!$B$3:$AI$1004,10,0),"")</f>
        <v>0</v>
      </c>
      <c r="H356" s="325">
        <f>IFERROR(VLOOKUP($A356,'様式C-1-1用'!$B$3:$AI$1004,22,0),"")</f>
        <v>0</v>
      </c>
      <c r="I356" s="325">
        <f>IFERROR(VLOOKUP($A356,'様式C-1-1用'!$B$3:$AI$1004,23,0),"")</f>
        <v>0</v>
      </c>
      <c r="J356" s="325" t="str">
        <f>IFERROR(VLOOKUP($A356,'様式C-1-1用'!$B$3:$AI$1004,24,0),"")</f>
        <v/>
      </c>
      <c r="K356" s="325" t="str">
        <f>IFERROR(VLOOKUP($A356,'様式C-1-1用'!$B$3:$AI$1004,25,0),"")</f>
        <v/>
      </c>
      <c r="L356" s="325">
        <f>IFERROR(VLOOKUP($A356,'様式C-1-1用'!$B$3:$AI$1004,16,0),"")</f>
        <v>0</v>
      </c>
      <c r="M356" s="325" t="str">
        <f>IFERROR(VLOOKUP($A356,'様式C-1-1用'!$B$3:$AI$1004,34,0),"")</f>
        <v/>
      </c>
      <c r="N356" s="325" t="str">
        <f>IFERROR(VLOOKUP($A356,'様式C-1-1用'!$B$3:$AI$1004,30,0),"")</f>
        <v/>
      </c>
      <c r="O356" s="325" t="str">
        <f>IF(VLOOKUP($A356,'様式C-1-1用'!$B$3:$AI$1004,29,0)="－","なし",VLOOKUP($A356,'様式C-1-1用'!$B$3:$AI$1004,29,0))</f>
        <v/>
      </c>
      <c r="P356" s="326" t="str">
        <f>IFERROR(VLOOKUP($A356,'様式C-1-1用'!$B$3:$AI$1004,33,0),"")</f>
        <v/>
      </c>
    </row>
    <row r="357" spans="1:16" ht="15.95" customHeight="1" x14ac:dyDescent="0.15">
      <c r="A357" s="318">
        <v>355</v>
      </c>
      <c r="B357" s="325">
        <f>IFERROR(VLOOKUP($A357,'様式C-1-1用'!$B$3:$AI$1004,3,0),"")</f>
        <v>0</v>
      </c>
      <c r="C357" s="325" t="str">
        <f>IFERROR(VLOOKUP($A357,'様式C-1-1用'!$B$3:$AI$1004,4,0),"")</f>
        <v/>
      </c>
      <c r="D357" s="325">
        <f>IFERROR(VLOOKUP($A357,'様式C-1-1用'!$B$3:$AI$1004,6,0),"")</f>
        <v>0</v>
      </c>
      <c r="E357" s="325">
        <f>IFERROR(VLOOKUP($A357,'様式C-1-1用'!$B$3:$AI$1004,7,0),"")</f>
        <v>0</v>
      </c>
      <c r="F357" s="325">
        <f>IFERROR(VLOOKUP($A357,'様式C-1-1用'!$B$3:$AI$1004,8,0),"")</f>
        <v>0</v>
      </c>
      <c r="G357" s="325">
        <f>IFERROR(VLOOKUP($A357,'様式C-1-1用'!$B$3:$AI$1004,10,0),"")</f>
        <v>0</v>
      </c>
      <c r="H357" s="325">
        <f>IFERROR(VLOOKUP($A357,'様式C-1-1用'!$B$3:$AI$1004,22,0),"")</f>
        <v>0</v>
      </c>
      <c r="I357" s="325">
        <f>IFERROR(VLOOKUP($A357,'様式C-1-1用'!$B$3:$AI$1004,23,0),"")</f>
        <v>0</v>
      </c>
      <c r="J357" s="325" t="str">
        <f>IFERROR(VLOOKUP($A357,'様式C-1-1用'!$B$3:$AI$1004,24,0),"")</f>
        <v/>
      </c>
      <c r="K357" s="325" t="str">
        <f>IFERROR(VLOOKUP($A357,'様式C-1-1用'!$B$3:$AI$1004,25,0),"")</f>
        <v/>
      </c>
      <c r="L357" s="325">
        <f>IFERROR(VLOOKUP($A357,'様式C-1-1用'!$B$3:$AI$1004,16,0),"")</f>
        <v>0</v>
      </c>
      <c r="M357" s="325" t="str">
        <f>IFERROR(VLOOKUP($A357,'様式C-1-1用'!$B$3:$AI$1004,34,0),"")</f>
        <v/>
      </c>
      <c r="N357" s="325" t="str">
        <f>IFERROR(VLOOKUP($A357,'様式C-1-1用'!$B$3:$AI$1004,30,0),"")</f>
        <v/>
      </c>
      <c r="O357" s="325" t="str">
        <f>IF(VLOOKUP($A357,'様式C-1-1用'!$B$3:$AI$1004,29,0)="－","なし",VLOOKUP($A357,'様式C-1-1用'!$B$3:$AI$1004,29,0))</f>
        <v/>
      </c>
      <c r="P357" s="326" t="str">
        <f>IFERROR(VLOOKUP($A357,'様式C-1-1用'!$B$3:$AI$1004,33,0),"")</f>
        <v/>
      </c>
    </row>
    <row r="358" spans="1:16" ht="15.95" customHeight="1" x14ac:dyDescent="0.15">
      <c r="A358" s="318">
        <v>356</v>
      </c>
      <c r="B358" s="325">
        <f>IFERROR(VLOOKUP($A358,'様式C-1-1用'!$B$3:$AI$1004,3,0),"")</f>
        <v>0</v>
      </c>
      <c r="C358" s="325" t="str">
        <f>IFERROR(VLOOKUP($A358,'様式C-1-1用'!$B$3:$AI$1004,4,0),"")</f>
        <v/>
      </c>
      <c r="D358" s="325">
        <f>IFERROR(VLOOKUP($A358,'様式C-1-1用'!$B$3:$AI$1004,6,0),"")</f>
        <v>0</v>
      </c>
      <c r="E358" s="325">
        <f>IFERROR(VLOOKUP($A358,'様式C-1-1用'!$B$3:$AI$1004,7,0),"")</f>
        <v>0</v>
      </c>
      <c r="F358" s="325">
        <f>IFERROR(VLOOKUP($A358,'様式C-1-1用'!$B$3:$AI$1004,8,0),"")</f>
        <v>0</v>
      </c>
      <c r="G358" s="325">
        <f>IFERROR(VLOOKUP($A358,'様式C-1-1用'!$B$3:$AI$1004,10,0),"")</f>
        <v>0</v>
      </c>
      <c r="H358" s="325">
        <f>IFERROR(VLOOKUP($A358,'様式C-1-1用'!$B$3:$AI$1004,22,0),"")</f>
        <v>0</v>
      </c>
      <c r="I358" s="325">
        <f>IFERROR(VLOOKUP($A358,'様式C-1-1用'!$B$3:$AI$1004,23,0),"")</f>
        <v>0</v>
      </c>
      <c r="J358" s="325" t="str">
        <f>IFERROR(VLOOKUP($A358,'様式C-1-1用'!$B$3:$AI$1004,24,0),"")</f>
        <v/>
      </c>
      <c r="K358" s="325" t="str">
        <f>IFERROR(VLOOKUP($A358,'様式C-1-1用'!$B$3:$AI$1004,25,0),"")</f>
        <v/>
      </c>
      <c r="L358" s="325">
        <f>IFERROR(VLOOKUP($A358,'様式C-1-1用'!$B$3:$AI$1004,16,0),"")</f>
        <v>0</v>
      </c>
      <c r="M358" s="325" t="str">
        <f>IFERROR(VLOOKUP($A358,'様式C-1-1用'!$B$3:$AI$1004,34,0),"")</f>
        <v/>
      </c>
      <c r="N358" s="325" t="str">
        <f>IFERROR(VLOOKUP($A358,'様式C-1-1用'!$B$3:$AI$1004,30,0),"")</f>
        <v/>
      </c>
      <c r="O358" s="325" t="str">
        <f>IF(VLOOKUP($A358,'様式C-1-1用'!$B$3:$AI$1004,29,0)="－","なし",VLOOKUP($A358,'様式C-1-1用'!$B$3:$AI$1004,29,0))</f>
        <v/>
      </c>
      <c r="P358" s="326" t="str">
        <f>IFERROR(VLOOKUP($A358,'様式C-1-1用'!$B$3:$AI$1004,33,0),"")</f>
        <v/>
      </c>
    </row>
    <row r="359" spans="1:16" ht="15.95" customHeight="1" x14ac:dyDescent="0.15">
      <c r="A359" s="318">
        <v>357</v>
      </c>
      <c r="B359" s="325">
        <f>IFERROR(VLOOKUP($A359,'様式C-1-1用'!$B$3:$AI$1004,3,0),"")</f>
        <v>0</v>
      </c>
      <c r="C359" s="325" t="str">
        <f>IFERROR(VLOOKUP($A359,'様式C-1-1用'!$B$3:$AI$1004,4,0),"")</f>
        <v/>
      </c>
      <c r="D359" s="325">
        <f>IFERROR(VLOOKUP($A359,'様式C-1-1用'!$B$3:$AI$1004,6,0),"")</f>
        <v>0</v>
      </c>
      <c r="E359" s="325">
        <f>IFERROR(VLOOKUP($A359,'様式C-1-1用'!$B$3:$AI$1004,7,0),"")</f>
        <v>0</v>
      </c>
      <c r="F359" s="325">
        <f>IFERROR(VLOOKUP($A359,'様式C-1-1用'!$B$3:$AI$1004,8,0),"")</f>
        <v>0</v>
      </c>
      <c r="G359" s="325">
        <f>IFERROR(VLOOKUP($A359,'様式C-1-1用'!$B$3:$AI$1004,10,0),"")</f>
        <v>0</v>
      </c>
      <c r="H359" s="325">
        <f>IFERROR(VLOOKUP($A359,'様式C-1-1用'!$B$3:$AI$1004,22,0),"")</f>
        <v>0</v>
      </c>
      <c r="I359" s="325">
        <f>IFERROR(VLOOKUP($A359,'様式C-1-1用'!$B$3:$AI$1004,23,0),"")</f>
        <v>0</v>
      </c>
      <c r="J359" s="325" t="str">
        <f>IFERROR(VLOOKUP($A359,'様式C-1-1用'!$B$3:$AI$1004,24,0),"")</f>
        <v/>
      </c>
      <c r="K359" s="325" t="str">
        <f>IFERROR(VLOOKUP($A359,'様式C-1-1用'!$B$3:$AI$1004,25,0),"")</f>
        <v/>
      </c>
      <c r="L359" s="325">
        <f>IFERROR(VLOOKUP($A359,'様式C-1-1用'!$B$3:$AI$1004,16,0),"")</f>
        <v>0</v>
      </c>
      <c r="M359" s="325" t="str">
        <f>IFERROR(VLOOKUP($A359,'様式C-1-1用'!$B$3:$AI$1004,34,0),"")</f>
        <v/>
      </c>
      <c r="N359" s="325" t="str">
        <f>IFERROR(VLOOKUP($A359,'様式C-1-1用'!$B$3:$AI$1004,30,0),"")</f>
        <v/>
      </c>
      <c r="O359" s="325" t="str">
        <f>IF(VLOOKUP($A359,'様式C-1-1用'!$B$3:$AI$1004,29,0)="－","なし",VLOOKUP($A359,'様式C-1-1用'!$B$3:$AI$1004,29,0))</f>
        <v/>
      </c>
      <c r="P359" s="326" t="str">
        <f>IFERROR(VLOOKUP($A359,'様式C-1-1用'!$B$3:$AI$1004,33,0),"")</f>
        <v/>
      </c>
    </row>
    <row r="360" spans="1:16" ht="15.95" customHeight="1" x14ac:dyDescent="0.15">
      <c r="A360" s="318">
        <v>358</v>
      </c>
      <c r="B360" s="325">
        <f>IFERROR(VLOOKUP($A360,'様式C-1-1用'!$B$3:$AI$1004,3,0),"")</f>
        <v>0</v>
      </c>
      <c r="C360" s="325" t="str">
        <f>IFERROR(VLOOKUP($A360,'様式C-1-1用'!$B$3:$AI$1004,4,0),"")</f>
        <v/>
      </c>
      <c r="D360" s="325">
        <f>IFERROR(VLOOKUP($A360,'様式C-1-1用'!$B$3:$AI$1004,6,0),"")</f>
        <v>0</v>
      </c>
      <c r="E360" s="325">
        <f>IFERROR(VLOOKUP($A360,'様式C-1-1用'!$B$3:$AI$1004,7,0),"")</f>
        <v>0</v>
      </c>
      <c r="F360" s="325">
        <f>IFERROR(VLOOKUP($A360,'様式C-1-1用'!$B$3:$AI$1004,8,0),"")</f>
        <v>0</v>
      </c>
      <c r="G360" s="325">
        <f>IFERROR(VLOOKUP($A360,'様式C-1-1用'!$B$3:$AI$1004,10,0),"")</f>
        <v>0</v>
      </c>
      <c r="H360" s="325">
        <f>IFERROR(VLOOKUP($A360,'様式C-1-1用'!$B$3:$AI$1004,22,0),"")</f>
        <v>0</v>
      </c>
      <c r="I360" s="325">
        <f>IFERROR(VLOOKUP($A360,'様式C-1-1用'!$B$3:$AI$1004,23,0),"")</f>
        <v>0</v>
      </c>
      <c r="J360" s="325" t="str">
        <f>IFERROR(VLOOKUP($A360,'様式C-1-1用'!$B$3:$AI$1004,24,0),"")</f>
        <v/>
      </c>
      <c r="K360" s="325" t="str">
        <f>IFERROR(VLOOKUP($A360,'様式C-1-1用'!$B$3:$AI$1004,25,0),"")</f>
        <v/>
      </c>
      <c r="L360" s="325">
        <f>IFERROR(VLOOKUP($A360,'様式C-1-1用'!$B$3:$AI$1004,16,0),"")</f>
        <v>0</v>
      </c>
      <c r="M360" s="325" t="str">
        <f>IFERROR(VLOOKUP($A360,'様式C-1-1用'!$B$3:$AI$1004,34,0),"")</f>
        <v/>
      </c>
      <c r="N360" s="325" t="str">
        <f>IFERROR(VLOOKUP($A360,'様式C-1-1用'!$B$3:$AI$1004,30,0),"")</f>
        <v/>
      </c>
      <c r="O360" s="325" t="str">
        <f>IF(VLOOKUP($A360,'様式C-1-1用'!$B$3:$AI$1004,29,0)="－","なし",VLOOKUP($A360,'様式C-1-1用'!$B$3:$AI$1004,29,0))</f>
        <v/>
      </c>
      <c r="P360" s="326" t="str">
        <f>IFERROR(VLOOKUP($A360,'様式C-1-1用'!$B$3:$AI$1004,33,0),"")</f>
        <v/>
      </c>
    </row>
    <row r="361" spans="1:16" ht="15.95" customHeight="1" x14ac:dyDescent="0.15">
      <c r="A361" s="318">
        <v>359</v>
      </c>
      <c r="B361" s="325">
        <f>IFERROR(VLOOKUP($A361,'様式C-1-1用'!$B$3:$AI$1004,3,0),"")</f>
        <v>0</v>
      </c>
      <c r="C361" s="325" t="str">
        <f>IFERROR(VLOOKUP($A361,'様式C-1-1用'!$B$3:$AI$1004,4,0),"")</f>
        <v/>
      </c>
      <c r="D361" s="325">
        <f>IFERROR(VLOOKUP($A361,'様式C-1-1用'!$B$3:$AI$1004,6,0),"")</f>
        <v>0</v>
      </c>
      <c r="E361" s="325">
        <f>IFERROR(VLOOKUP($A361,'様式C-1-1用'!$B$3:$AI$1004,7,0),"")</f>
        <v>0</v>
      </c>
      <c r="F361" s="325">
        <f>IFERROR(VLOOKUP($A361,'様式C-1-1用'!$B$3:$AI$1004,8,0),"")</f>
        <v>0</v>
      </c>
      <c r="G361" s="325">
        <f>IFERROR(VLOOKUP($A361,'様式C-1-1用'!$B$3:$AI$1004,10,0),"")</f>
        <v>0</v>
      </c>
      <c r="H361" s="325">
        <f>IFERROR(VLOOKUP($A361,'様式C-1-1用'!$B$3:$AI$1004,22,0),"")</f>
        <v>0</v>
      </c>
      <c r="I361" s="325">
        <f>IFERROR(VLOOKUP($A361,'様式C-1-1用'!$B$3:$AI$1004,23,0),"")</f>
        <v>0</v>
      </c>
      <c r="J361" s="325" t="str">
        <f>IFERROR(VLOOKUP($A361,'様式C-1-1用'!$B$3:$AI$1004,24,0),"")</f>
        <v/>
      </c>
      <c r="K361" s="325" t="str">
        <f>IFERROR(VLOOKUP($A361,'様式C-1-1用'!$B$3:$AI$1004,25,0),"")</f>
        <v/>
      </c>
      <c r="L361" s="325">
        <f>IFERROR(VLOOKUP($A361,'様式C-1-1用'!$B$3:$AI$1004,16,0),"")</f>
        <v>0</v>
      </c>
      <c r="M361" s="325" t="str">
        <f>IFERROR(VLOOKUP($A361,'様式C-1-1用'!$B$3:$AI$1004,34,0),"")</f>
        <v/>
      </c>
      <c r="N361" s="325" t="str">
        <f>IFERROR(VLOOKUP($A361,'様式C-1-1用'!$B$3:$AI$1004,30,0),"")</f>
        <v/>
      </c>
      <c r="O361" s="325" t="str">
        <f>IF(VLOOKUP($A361,'様式C-1-1用'!$B$3:$AI$1004,29,0)="－","なし",VLOOKUP($A361,'様式C-1-1用'!$B$3:$AI$1004,29,0))</f>
        <v/>
      </c>
      <c r="P361" s="326" t="str">
        <f>IFERROR(VLOOKUP($A361,'様式C-1-1用'!$B$3:$AI$1004,33,0),"")</f>
        <v/>
      </c>
    </row>
    <row r="362" spans="1:16" ht="15.95" customHeight="1" x14ac:dyDescent="0.15">
      <c r="A362" s="318">
        <v>360</v>
      </c>
      <c r="B362" s="325">
        <f>IFERROR(VLOOKUP($A362,'様式C-1-1用'!$B$3:$AI$1004,3,0),"")</f>
        <v>0</v>
      </c>
      <c r="C362" s="325" t="str">
        <f>IFERROR(VLOOKUP($A362,'様式C-1-1用'!$B$3:$AI$1004,4,0),"")</f>
        <v/>
      </c>
      <c r="D362" s="325">
        <f>IFERROR(VLOOKUP($A362,'様式C-1-1用'!$B$3:$AI$1004,6,0),"")</f>
        <v>0</v>
      </c>
      <c r="E362" s="325">
        <f>IFERROR(VLOOKUP($A362,'様式C-1-1用'!$B$3:$AI$1004,7,0),"")</f>
        <v>0</v>
      </c>
      <c r="F362" s="325">
        <f>IFERROR(VLOOKUP($A362,'様式C-1-1用'!$B$3:$AI$1004,8,0),"")</f>
        <v>0</v>
      </c>
      <c r="G362" s="325">
        <f>IFERROR(VLOOKUP($A362,'様式C-1-1用'!$B$3:$AI$1004,10,0),"")</f>
        <v>0</v>
      </c>
      <c r="H362" s="325">
        <f>IFERROR(VLOOKUP($A362,'様式C-1-1用'!$B$3:$AI$1004,22,0),"")</f>
        <v>0</v>
      </c>
      <c r="I362" s="325">
        <f>IFERROR(VLOOKUP($A362,'様式C-1-1用'!$B$3:$AI$1004,23,0),"")</f>
        <v>0</v>
      </c>
      <c r="J362" s="325" t="str">
        <f>IFERROR(VLOOKUP($A362,'様式C-1-1用'!$B$3:$AI$1004,24,0),"")</f>
        <v/>
      </c>
      <c r="K362" s="325" t="str">
        <f>IFERROR(VLOOKUP($A362,'様式C-1-1用'!$B$3:$AI$1004,25,0),"")</f>
        <v/>
      </c>
      <c r="L362" s="325">
        <f>IFERROR(VLOOKUP($A362,'様式C-1-1用'!$B$3:$AI$1004,16,0),"")</f>
        <v>0</v>
      </c>
      <c r="M362" s="325" t="str">
        <f>IFERROR(VLOOKUP($A362,'様式C-1-1用'!$B$3:$AI$1004,34,0),"")</f>
        <v/>
      </c>
      <c r="N362" s="325" t="str">
        <f>IFERROR(VLOOKUP($A362,'様式C-1-1用'!$B$3:$AI$1004,30,0),"")</f>
        <v/>
      </c>
      <c r="O362" s="325" t="str">
        <f>IF(VLOOKUP($A362,'様式C-1-1用'!$B$3:$AI$1004,29,0)="－","なし",VLOOKUP($A362,'様式C-1-1用'!$B$3:$AI$1004,29,0))</f>
        <v/>
      </c>
      <c r="P362" s="326" t="str">
        <f>IFERROR(VLOOKUP($A362,'様式C-1-1用'!$B$3:$AI$1004,33,0),"")</f>
        <v/>
      </c>
    </row>
    <row r="363" spans="1:16" ht="15.95" customHeight="1" x14ac:dyDescent="0.15">
      <c r="A363" s="318">
        <v>361</v>
      </c>
      <c r="B363" s="325">
        <f>IFERROR(VLOOKUP($A363,'様式C-1-1用'!$B$3:$AI$1004,3,0),"")</f>
        <v>0</v>
      </c>
      <c r="C363" s="325" t="str">
        <f>IFERROR(VLOOKUP($A363,'様式C-1-1用'!$B$3:$AI$1004,4,0),"")</f>
        <v/>
      </c>
      <c r="D363" s="325">
        <f>IFERROR(VLOOKUP($A363,'様式C-1-1用'!$B$3:$AI$1004,6,0),"")</f>
        <v>0</v>
      </c>
      <c r="E363" s="325">
        <f>IFERROR(VLOOKUP($A363,'様式C-1-1用'!$B$3:$AI$1004,7,0),"")</f>
        <v>0</v>
      </c>
      <c r="F363" s="325">
        <f>IFERROR(VLOOKUP($A363,'様式C-1-1用'!$B$3:$AI$1004,8,0),"")</f>
        <v>0</v>
      </c>
      <c r="G363" s="325">
        <f>IFERROR(VLOOKUP($A363,'様式C-1-1用'!$B$3:$AI$1004,10,0),"")</f>
        <v>0</v>
      </c>
      <c r="H363" s="325">
        <f>IFERROR(VLOOKUP($A363,'様式C-1-1用'!$B$3:$AI$1004,22,0),"")</f>
        <v>0</v>
      </c>
      <c r="I363" s="325">
        <f>IFERROR(VLOOKUP($A363,'様式C-1-1用'!$B$3:$AI$1004,23,0),"")</f>
        <v>0</v>
      </c>
      <c r="J363" s="325" t="str">
        <f>IFERROR(VLOOKUP($A363,'様式C-1-1用'!$B$3:$AI$1004,24,0),"")</f>
        <v/>
      </c>
      <c r="K363" s="325" t="str">
        <f>IFERROR(VLOOKUP($A363,'様式C-1-1用'!$B$3:$AI$1004,25,0),"")</f>
        <v/>
      </c>
      <c r="L363" s="325">
        <f>IFERROR(VLOOKUP($A363,'様式C-1-1用'!$B$3:$AI$1004,16,0),"")</f>
        <v>0</v>
      </c>
      <c r="M363" s="325" t="str">
        <f>IFERROR(VLOOKUP($A363,'様式C-1-1用'!$B$3:$AI$1004,34,0),"")</f>
        <v/>
      </c>
      <c r="N363" s="325" t="str">
        <f>IFERROR(VLOOKUP($A363,'様式C-1-1用'!$B$3:$AI$1004,30,0),"")</f>
        <v/>
      </c>
      <c r="O363" s="325" t="str">
        <f>IF(VLOOKUP($A363,'様式C-1-1用'!$B$3:$AI$1004,29,0)="－","なし",VLOOKUP($A363,'様式C-1-1用'!$B$3:$AI$1004,29,0))</f>
        <v/>
      </c>
      <c r="P363" s="326" t="str">
        <f>IFERROR(VLOOKUP($A363,'様式C-1-1用'!$B$3:$AI$1004,33,0),"")</f>
        <v/>
      </c>
    </row>
    <row r="364" spans="1:16" ht="15.95" customHeight="1" x14ac:dyDescent="0.15">
      <c r="A364" s="318">
        <v>362</v>
      </c>
      <c r="B364" s="325">
        <f>IFERROR(VLOOKUP($A364,'様式C-1-1用'!$B$3:$AI$1004,3,0),"")</f>
        <v>0</v>
      </c>
      <c r="C364" s="325" t="str">
        <f>IFERROR(VLOOKUP($A364,'様式C-1-1用'!$B$3:$AI$1004,4,0),"")</f>
        <v/>
      </c>
      <c r="D364" s="325">
        <f>IFERROR(VLOOKUP($A364,'様式C-1-1用'!$B$3:$AI$1004,6,0),"")</f>
        <v>0</v>
      </c>
      <c r="E364" s="325">
        <f>IFERROR(VLOOKUP($A364,'様式C-1-1用'!$B$3:$AI$1004,7,0),"")</f>
        <v>0</v>
      </c>
      <c r="F364" s="325">
        <f>IFERROR(VLOOKUP($A364,'様式C-1-1用'!$B$3:$AI$1004,8,0),"")</f>
        <v>0</v>
      </c>
      <c r="G364" s="325">
        <f>IFERROR(VLOOKUP($A364,'様式C-1-1用'!$B$3:$AI$1004,10,0),"")</f>
        <v>0</v>
      </c>
      <c r="H364" s="325">
        <f>IFERROR(VLOOKUP($A364,'様式C-1-1用'!$B$3:$AI$1004,22,0),"")</f>
        <v>0</v>
      </c>
      <c r="I364" s="325">
        <f>IFERROR(VLOOKUP($A364,'様式C-1-1用'!$B$3:$AI$1004,23,0),"")</f>
        <v>0</v>
      </c>
      <c r="J364" s="325" t="str">
        <f>IFERROR(VLOOKUP($A364,'様式C-1-1用'!$B$3:$AI$1004,24,0),"")</f>
        <v/>
      </c>
      <c r="K364" s="325" t="str">
        <f>IFERROR(VLOOKUP($A364,'様式C-1-1用'!$B$3:$AI$1004,25,0),"")</f>
        <v/>
      </c>
      <c r="L364" s="325">
        <f>IFERROR(VLOOKUP($A364,'様式C-1-1用'!$B$3:$AI$1004,16,0),"")</f>
        <v>0</v>
      </c>
      <c r="M364" s="325" t="str">
        <f>IFERROR(VLOOKUP($A364,'様式C-1-1用'!$B$3:$AI$1004,34,0),"")</f>
        <v/>
      </c>
      <c r="N364" s="325" t="str">
        <f>IFERROR(VLOOKUP($A364,'様式C-1-1用'!$B$3:$AI$1004,30,0),"")</f>
        <v/>
      </c>
      <c r="O364" s="325" t="str">
        <f>IF(VLOOKUP($A364,'様式C-1-1用'!$B$3:$AI$1004,29,0)="－","なし",VLOOKUP($A364,'様式C-1-1用'!$B$3:$AI$1004,29,0))</f>
        <v/>
      </c>
      <c r="P364" s="326" t="str">
        <f>IFERROR(VLOOKUP($A364,'様式C-1-1用'!$B$3:$AI$1004,33,0),"")</f>
        <v/>
      </c>
    </row>
    <row r="365" spans="1:16" ht="15.95" customHeight="1" x14ac:dyDescent="0.15">
      <c r="A365" s="318">
        <v>363</v>
      </c>
      <c r="B365" s="325">
        <f>IFERROR(VLOOKUP($A365,'様式C-1-1用'!$B$3:$AI$1004,3,0),"")</f>
        <v>0</v>
      </c>
      <c r="C365" s="325" t="str">
        <f>IFERROR(VLOOKUP($A365,'様式C-1-1用'!$B$3:$AI$1004,4,0),"")</f>
        <v/>
      </c>
      <c r="D365" s="325">
        <f>IFERROR(VLOOKUP($A365,'様式C-1-1用'!$B$3:$AI$1004,6,0),"")</f>
        <v>0</v>
      </c>
      <c r="E365" s="325">
        <f>IFERROR(VLOOKUP($A365,'様式C-1-1用'!$B$3:$AI$1004,7,0),"")</f>
        <v>0</v>
      </c>
      <c r="F365" s="325">
        <f>IFERROR(VLOOKUP($A365,'様式C-1-1用'!$B$3:$AI$1004,8,0),"")</f>
        <v>0</v>
      </c>
      <c r="G365" s="325">
        <f>IFERROR(VLOOKUP($A365,'様式C-1-1用'!$B$3:$AI$1004,10,0),"")</f>
        <v>0</v>
      </c>
      <c r="H365" s="325">
        <f>IFERROR(VLOOKUP($A365,'様式C-1-1用'!$B$3:$AI$1004,22,0),"")</f>
        <v>0</v>
      </c>
      <c r="I365" s="325">
        <f>IFERROR(VLOOKUP($A365,'様式C-1-1用'!$B$3:$AI$1004,23,0),"")</f>
        <v>0</v>
      </c>
      <c r="J365" s="325" t="str">
        <f>IFERROR(VLOOKUP($A365,'様式C-1-1用'!$B$3:$AI$1004,24,0),"")</f>
        <v/>
      </c>
      <c r="K365" s="325" t="str">
        <f>IFERROR(VLOOKUP($A365,'様式C-1-1用'!$B$3:$AI$1004,25,0),"")</f>
        <v/>
      </c>
      <c r="L365" s="325">
        <f>IFERROR(VLOOKUP($A365,'様式C-1-1用'!$B$3:$AI$1004,16,0),"")</f>
        <v>0</v>
      </c>
      <c r="M365" s="325" t="str">
        <f>IFERROR(VLOOKUP($A365,'様式C-1-1用'!$B$3:$AI$1004,34,0),"")</f>
        <v/>
      </c>
      <c r="N365" s="325" t="str">
        <f>IFERROR(VLOOKUP($A365,'様式C-1-1用'!$B$3:$AI$1004,30,0),"")</f>
        <v/>
      </c>
      <c r="O365" s="325" t="str">
        <f>IF(VLOOKUP($A365,'様式C-1-1用'!$B$3:$AI$1004,29,0)="－","なし",VLOOKUP($A365,'様式C-1-1用'!$B$3:$AI$1004,29,0))</f>
        <v/>
      </c>
      <c r="P365" s="326" t="str">
        <f>IFERROR(VLOOKUP($A365,'様式C-1-1用'!$B$3:$AI$1004,33,0),"")</f>
        <v/>
      </c>
    </row>
    <row r="366" spans="1:16" ht="15.95" customHeight="1" x14ac:dyDescent="0.15">
      <c r="A366" s="318">
        <v>364</v>
      </c>
      <c r="B366" s="325">
        <f>IFERROR(VLOOKUP($A366,'様式C-1-1用'!$B$3:$AI$1004,3,0),"")</f>
        <v>0</v>
      </c>
      <c r="C366" s="325" t="str">
        <f>IFERROR(VLOOKUP($A366,'様式C-1-1用'!$B$3:$AI$1004,4,0),"")</f>
        <v/>
      </c>
      <c r="D366" s="325">
        <f>IFERROR(VLOOKUP($A366,'様式C-1-1用'!$B$3:$AI$1004,6,0),"")</f>
        <v>0</v>
      </c>
      <c r="E366" s="325">
        <f>IFERROR(VLOOKUP($A366,'様式C-1-1用'!$B$3:$AI$1004,7,0),"")</f>
        <v>0</v>
      </c>
      <c r="F366" s="325">
        <f>IFERROR(VLOOKUP($A366,'様式C-1-1用'!$B$3:$AI$1004,8,0),"")</f>
        <v>0</v>
      </c>
      <c r="G366" s="325">
        <f>IFERROR(VLOOKUP($A366,'様式C-1-1用'!$B$3:$AI$1004,10,0),"")</f>
        <v>0</v>
      </c>
      <c r="H366" s="325">
        <f>IFERROR(VLOOKUP($A366,'様式C-1-1用'!$B$3:$AI$1004,22,0),"")</f>
        <v>0</v>
      </c>
      <c r="I366" s="325">
        <f>IFERROR(VLOOKUP($A366,'様式C-1-1用'!$B$3:$AI$1004,23,0),"")</f>
        <v>0</v>
      </c>
      <c r="J366" s="325" t="str">
        <f>IFERROR(VLOOKUP($A366,'様式C-1-1用'!$B$3:$AI$1004,24,0),"")</f>
        <v/>
      </c>
      <c r="K366" s="325" t="str">
        <f>IFERROR(VLOOKUP($A366,'様式C-1-1用'!$B$3:$AI$1004,25,0),"")</f>
        <v/>
      </c>
      <c r="L366" s="325">
        <f>IFERROR(VLOOKUP($A366,'様式C-1-1用'!$B$3:$AI$1004,16,0),"")</f>
        <v>0</v>
      </c>
      <c r="M366" s="325" t="str">
        <f>IFERROR(VLOOKUP($A366,'様式C-1-1用'!$B$3:$AI$1004,34,0),"")</f>
        <v/>
      </c>
      <c r="N366" s="325" t="str">
        <f>IFERROR(VLOOKUP($A366,'様式C-1-1用'!$B$3:$AI$1004,30,0),"")</f>
        <v/>
      </c>
      <c r="O366" s="325" t="str">
        <f>IF(VLOOKUP($A366,'様式C-1-1用'!$B$3:$AI$1004,29,0)="－","なし",VLOOKUP($A366,'様式C-1-1用'!$B$3:$AI$1004,29,0))</f>
        <v/>
      </c>
      <c r="P366" s="326" t="str">
        <f>IFERROR(VLOOKUP($A366,'様式C-1-1用'!$B$3:$AI$1004,33,0),"")</f>
        <v/>
      </c>
    </row>
    <row r="367" spans="1:16" ht="15.95" customHeight="1" x14ac:dyDescent="0.15">
      <c r="A367" s="318">
        <v>365</v>
      </c>
      <c r="B367" s="325">
        <f>IFERROR(VLOOKUP($A367,'様式C-1-1用'!$B$3:$AI$1004,3,0),"")</f>
        <v>0</v>
      </c>
      <c r="C367" s="325" t="str">
        <f>IFERROR(VLOOKUP($A367,'様式C-1-1用'!$B$3:$AI$1004,4,0),"")</f>
        <v/>
      </c>
      <c r="D367" s="325">
        <f>IFERROR(VLOOKUP($A367,'様式C-1-1用'!$B$3:$AI$1004,6,0),"")</f>
        <v>0</v>
      </c>
      <c r="E367" s="325">
        <f>IFERROR(VLOOKUP($A367,'様式C-1-1用'!$B$3:$AI$1004,7,0),"")</f>
        <v>0</v>
      </c>
      <c r="F367" s="325">
        <f>IFERROR(VLOOKUP($A367,'様式C-1-1用'!$B$3:$AI$1004,8,0),"")</f>
        <v>0</v>
      </c>
      <c r="G367" s="325">
        <f>IFERROR(VLOOKUP($A367,'様式C-1-1用'!$B$3:$AI$1004,10,0),"")</f>
        <v>0</v>
      </c>
      <c r="H367" s="325">
        <f>IFERROR(VLOOKUP($A367,'様式C-1-1用'!$B$3:$AI$1004,22,0),"")</f>
        <v>0</v>
      </c>
      <c r="I367" s="325">
        <f>IFERROR(VLOOKUP($A367,'様式C-1-1用'!$B$3:$AI$1004,23,0),"")</f>
        <v>0</v>
      </c>
      <c r="J367" s="325" t="str">
        <f>IFERROR(VLOOKUP($A367,'様式C-1-1用'!$B$3:$AI$1004,24,0),"")</f>
        <v/>
      </c>
      <c r="K367" s="325" t="str">
        <f>IFERROR(VLOOKUP($A367,'様式C-1-1用'!$B$3:$AI$1004,25,0),"")</f>
        <v/>
      </c>
      <c r="L367" s="325">
        <f>IFERROR(VLOOKUP($A367,'様式C-1-1用'!$B$3:$AI$1004,16,0),"")</f>
        <v>0</v>
      </c>
      <c r="M367" s="325" t="str">
        <f>IFERROR(VLOOKUP($A367,'様式C-1-1用'!$B$3:$AI$1004,34,0),"")</f>
        <v/>
      </c>
      <c r="N367" s="325" t="str">
        <f>IFERROR(VLOOKUP($A367,'様式C-1-1用'!$B$3:$AI$1004,30,0),"")</f>
        <v/>
      </c>
      <c r="O367" s="325" t="str">
        <f>IF(VLOOKUP($A367,'様式C-1-1用'!$B$3:$AI$1004,29,0)="－","なし",VLOOKUP($A367,'様式C-1-1用'!$B$3:$AI$1004,29,0))</f>
        <v/>
      </c>
      <c r="P367" s="326" t="str">
        <f>IFERROR(VLOOKUP($A367,'様式C-1-1用'!$B$3:$AI$1004,33,0),"")</f>
        <v/>
      </c>
    </row>
    <row r="368" spans="1:16" ht="15.95" customHeight="1" x14ac:dyDescent="0.15">
      <c r="A368" s="318">
        <v>366</v>
      </c>
      <c r="B368" s="325">
        <f>IFERROR(VLOOKUP($A368,'様式C-1-1用'!$B$3:$AI$1004,3,0),"")</f>
        <v>0</v>
      </c>
      <c r="C368" s="325" t="str">
        <f>IFERROR(VLOOKUP($A368,'様式C-1-1用'!$B$3:$AI$1004,4,0),"")</f>
        <v/>
      </c>
      <c r="D368" s="325">
        <f>IFERROR(VLOOKUP($A368,'様式C-1-1用'!$B$3:$AI$1004,6,0),"")</f>
        <v>0</v>
      </c>
      <c r="E368" s="325">
        <f>IFERROR(VLOOKUP($A368,'様式C-1-1用'!$B$3:$AI$1004,7,0),"")</f>
        <v>0</v>
      </c>
      <c r="F368" s="325">
        <f>IFERROR(VLOOKUP($A368,'様式C-1-1用'!$B$3:$AI$1004,8,0),"")</f>
        <v>0</v>
      </c>
      <c r="G368" s="325">
        <f>IFERROR(VLOOKUP($A368,'様式C-1-1用'!$B$3:$AI$1004,10,0),"")</f>
        <v>0</v>
      </c>
      <c r="H368" s="325">
        <f>IFERROR(VLOOKUP($A368,'様式C-1-1用'!$B$3:$AI$1004,22,0),"")</f>
        <v>0</v>
      </c>
      <c r="I368" s="325">
        <f>IFERROR(VLOOKUP($A368,'様式C-1-1用'!$B$3:$AI$1004,23,0),"")</f>
        <v>0</v>
      </c>
      <c r="J368" s="325" t="str">
        <f>IFERROR(VLOOKUP($A368,'様式C-1-1用'!$B$3:$AI$1004,24,0),"")</f>
        <v/>
      </c>
      <c r="K368" s="325" t="str">
        <f>IFERROR(VLOOKUP($A368,'様式C-1-1用'!$B$3:$AI$1004,25,0),"")</f>
        <v/>
      </c>
      <c r="L368" s="325">
        <f>IFERROR(VLOOKUP($A368,'様式C-1-1用'!$B$3:$AI$1004,16,0),"")</f>
        <v>0</v>
      </c>
      <c r="M368" s="325" t="str">
        <f>IFERROR(VLOOKUP($A368,'様式C-1-1用'!$B$3:$AI$1004,34,0),"")</f>
        <v/>
      </c>
      <c r="N368" s="325" t="str">
        <f>IFERROR(VLOOKUP($A368,'様式C-1-1用'!$B$3:$AI$1004,30,0),"")</f>
        <v/>
      </c>
      <c r="O368" s="325" t="str">
        <f>IF(VLOOKUP($A368,'様式C-1-1用'!$B$3:$AI$1004,29,0)="－","なし",VLOOKUP($A368,'様式C-1-1用'!$B$3:$AI$1004,29,0))</f>
        <v/>
      </c>
      <c r="P368" s="326" t="str">
        <f>IFERROR(VLOOKUP($A368,'様式C-1-1用'!$B$3:$AI$1004,33,0),"")</f>
        <v/>
      </c>
    </row>
    <row r="369" spans="1:16" ht="15.95" customHeight="1" x14ac:dyDescent="0.15">
      <c r="A369" s="318">
        <v>367</v>
      </c>
      <c r="B369" s="325">
        <f>IFERROR(VLOOKUP($A369,'様式C-1-1用'!$B$3:$AI$1004,3,0),"")</f>
        <v>0</v>
      </c>
      <c r="C369" s="325" t="str">
        <f>IFERROR(VLOOKUP($A369,'様式C-1-1用'!$B$3:$AI$1004,4,0),"")</f>
        <v/>
      </c>
      <c r="D369" s="325">
        <f>IFERROR(VLOOKUP($A369,'様式C-1-1用'!$B$3:$AI$1004,6,0),"")</f>
        <v>0</v>
      </c>
      <c r="E369" s="325">
        <f>IFERROR(VLOOKUP($A369,'様式C-1-1用'!$B$3:$AI$1004,7,0),"")</f>
        <v>0</v>
      </c>
      <c r="F369" s="325">
        <f>IFERROR(VLOOKUP($A369,'様式C-1-1用'!$B$3:$AI$1004,8,0),"")</f>
        <v>0</v>
      </c>
      <c r="G369" s="325">
        <f>IFERROR(VLOOKUP($A369,'様式C-1-1用'!$B$3:$AI$1004,10,0),"")</f>
        <v>0</v>
      </c>
      <c r="H369" s="325">
        <f>IFERROR(VLOOKUP($A369,'様式C-1-1用'!$B$3:$AI$1004,22,0),"")</f>
        <v>0</v>
      </c>
      <c r="I369" s="325">
        <f>IFERROR(VLOOKUP($A369,'様式C-1-1用'!$B$3:$AI$1004,23,0),"")</f>
        <v>0</v>
      </c>
      <c r="J369" s="325" t="str">
        <f>IFERROR(VLOOKUP($A369,'様式C-1-1用'!$B$3:$AI$1004,24,0),"")</f>
        <v/>
      </c>
      <c r="K369" s="325" t="str">
        <f>IFERROR(VLOOKUP($A369,'様式C-1-1用'!$B$3:$AI$1004,25,0),"")</f>
        <v/>
      </c>
      <c r="L369" s="325">
        <f>IFERROR(VLOOKUP($A369,'様式C-1-1用'!$B$3:$AI$1004,16,0),"")</f>
        <v>0</v>
      </c>
      <c r="M369" s="325" t="str">
        <f>IFERROR(VLOOKUP($A369,'様式C-1-1用'!$B$3:$AI$1004,34,0),"")</f>
        <v/>
      </c>
      <c r="N369" s="325" t="str">
        <f>IFERROR(VLOOKUP($A369,'様式C-1-1用'!$B$3:$AI$1004,30,0),"")</f>
        <v/>
      </c>
      <c r="O369" s="325" t="str">
        <f>IF(VLOOKUP($A369,'様式C-1-1用'!$B$3:$AI$1004,29,0)="－","なし",VLOOKUP($A369,'様式C-1-1用'!$B$3:$AI$1004,29,0))</f>
        <v/>
      </c>
      <c r="P369" s="326" t="str">
        <f>IFERROR(VLOOKUP($A369,'様式C-1-1用'!$B$3:$AI$1004,33,0),"")</f>
        <v/>
      </c>
    </row>
    <row r="370" spans="1:16" ht="15.95" customHeight="1" x14ac:dyDescent="0.15">
      <c r="A370" s="318">
        <v>368</v>
      </c>
      <c r="B370" s="325">
        <f>IFERROR(VLOOKUP($A370,'様式C-1-1用'!$B$3:$AI$1004,3,0),"")</f>
        <v>0</v>
      </c>
      <c r="C370" s="325" t="str">
        <f>IFERROR(VLOOKUP($A370,'様式C-1-1用'!$B$3:$AI$1004,4,0),"")</f>
        <v/>
      </c>
      <c r="D370" s="325">
        <f>IFERROR(VLOOKUP($A370,'様式C-1-1用'!$B$3:$AI$1004,6,0),"")</f>
        <v>0</v>
      </c>
      <c r="E370" s="325">
        <f>IFERROR(VLOOKUP($A370,'様式C-1-1用'!$B$3:$AI$1004,7,0),"")</f>
        <v>0</v>
      </c>
      <c r="F370" s="325">
        <f>IFERROR(VLOOKUP($A370,'様式C-1-1用'!$B$3:$AI$1004,8,0),"")</f>
        <v>0</v>
      </c>
      <c r="G370" s="325">
        <f>IFERROR(VLOOKUP($A370,'様式C-1-1用'!$B$3:$AI$1004,10,0),"")</f>
        <v>0</v>
      </c>
      <c r="H370" s="325">
        <f>IFERROR(VLOOKUP($A370,'様式C-1-1用'!$B$3:$AI$1004,22,0),"")</f>
        <v>0</v>
      </c>
      <c r="I370" s="325">
        <f>IFERROR(VLOOKUP($A370,'様式C-1-1用'!$B$3:$AI$1004,23,0),"")</f>
        <v>0</v>
      </c>
      <c r="J370" s="325" t="str">
        <f>IFERROR(VLOOKUP($A370,'様式C-1-1用'!$B$3:$AI$1004,24,0),"")</f>
        <v/>
      </c>
      <c r="K370" s="325" t="str">
        <f>IFERROR(VLOOKUP($A370,'様式C-1-1用'!$B$3:$AI$1004,25,0),"")</f>
        <v/>
      </c>
      <c r="L370" s="325">
        <f>IFERROR(VLOOKUP($A370,'様式C-1-1用'!$B$3:$AI$1004,16,0),"")</f>
        <v>0</v>
      </c>
      <c r="M370" s="325" t="str">
        <f>IFERROR(VLOOKUP($A370,'様式C-1-1用'!$B$3:$AI$1004,34,0),"")</f>
        <v/>
      </c>
      <c r="N370" s="325" t="str">
        <f>IFERROR(VLOOKUP($A370,'様式C-1-1用'!$B$3:$AI$1004,30,0),"")</f>
        <v/>
      </c>
      <c r="O370" s="325" t="str">
        <f>IF(VLOOKUP($A370,'様式C-1-1用'!$B$3:$AI$1004,29,0)="－","なし",VLOOKUP($A370,'様式C-1-1用'!$B$3:$AI$1004,29,0))</f>
        <v/>
      </c>
      <c r="P370" s="326" t="str">
        <f>IFERROR(VLOOKUP($A370,'様式C-1-1用'!$B$3:$AI$1004,33,0),"")</f>
        <v/>
      </c>
    </row>
    <row r="371" spans="1:16" ht="15.95" customHeight="1" x14ac:dyDescent="0.15">
      <c r="A371" s="318">
        <v>369</v>
      </c>
      <c r="B371" s="325">
        <f>IFERROR(VLOOKUP($A371,'様式C-1-1用'!$B$3:$AI$1004,3,0),"")</f>
        <v>0</v>
      </c>
      <c r="C371" s="325" t="str">
        <f>IFERROR(VLOOKUP($A371,'様式C-1-1用'!$B$3:$AI$1004,4,0),"")</f>
        <v/>
      </c>
      <c r="D371" s="325">
        <f>IFERROR(VLOOKUP($A371,'様式C-1-1用'!$B$3:$AI$1004,6,0),"")</f>
        <v>0</v>
      </c>
      <c r="E371" s="325">
        <f>IFERROR(VLOOKUP($A371,'様式C-1-1用'!$B$3:$AI$1004,7,0),"")</f>
        <v>0</v>
      </c>
      <c r="F371" s="325">
        <f>IFERROR(VLOOKUP($A371,'様式C-1-1用'!$B$3:$AI$1004,8,0),"")</f>
        <v>0</v>
      </c>
      <c r="G371" s="325">
        <f>IFERROR(VLOOKUP($A371,'様式C-1-1用'!$B$3:$AI$1004,10,0),"")</f>
        <v>0</v>
      </c>
      <c r="H371" s="325">
        <f>IFERROR(VLOOKUP($A371,'様式C-1-1用'!$B$3:$AI$1004,22,0),"")</f>
        <v>0</v>
      </c>
      <c r="I371" s="325">
        <f>IFERROR(VLOOKUP($A371,'様式C-1-1用'!$B$3:$AI$1004,23,0),"")</f>
        <v>0</v>
      </c>
      <c r="J371" s="325" t="str">
        <f>IFERROR(VLOOKUP($A371,'様式C-1-1用'!$B$3:$AI$1004,24,0),"")</f>
        <v/>
      </c>
      <c r="K371" s="325" t="str">
        <f>IFERROR(VLOOKUP($A371,'様式C-1-1用'!$B$3:$AI$1004,25,0),"")</f>
        <v/>
      </c>
      <c r="L371" s="325">
        <f>IFERROR(VLOOKUP($A371,'様式C-1-1用'!$B$3:$AI$1004,16,0),"")</f>
        <v>0</v>
      </c>
      <c r="M371" s="325" t="str">
        <f>IFERROR(VLOOKUP($A371,'様式C-1-1用'!$B$3:$AI$1004,34,0),"")</f>
        <v/>
      </c>
      <c r="N371" s="325" t="str">
        <f>IFERROR(VLOOKUP($A371,'様式C-1-1用'!$B$3:$AI$1004,30,0),"")</f>
        <v/>
      </c>
      <c r="O371" s="325" t="str">
        <f>IF(VLOOKUP($A371,'様式C-1-1用'!$B$3:$AI$1004,29,0)="－","なし",VLOOKUP($A371,'様式C-1-1用'!$B$3:$AI$1004,29,0))</f>
        <v/>
      </c>
      <c r="P371" s="326" t="str">
        <f>IFERROR(VLOOKUP($A371,'様式C-1-1用'!$B$3:$AI$1004,33,0),"")</f>
        <v/>
      </c>
    </row>
    <row r="372" spans="1:16" ht="15.95" customHeight="1" x14ac:dyDescent="0.15">
      <c r="A372" s="318">
        <v>370</v>
      </c>
      <c r="B372" s="325">
        <f>IFERROR(VLOOKUP($A372,'様式C-1-1用'!$B$3:$AI$1004,3,0),"")</f>
        <v>0</v>
      </c>
      <c r="C372" s="325" t="str">
        <f>IFERROR(VLOOKUP($A372,'様式C-1-1用'!$B$3:$AI$1004,4,0),"")</f>
        <v/>
      </c>
      <c r="D372" s="325">
        <f>IFERROR(VLOOKUP($A372,'様式C-1-1用'!$B$3:$AI$1004,6,0),"")</f>
        <v>0</v>
      </c>
      <c r="E372" s="325">
        <f>IFERROR(VLOOKUP($A372,'様式C-1-1用'!$B$3:$AI$1004,7,0),"")</f>
        <v>0</v>
      </c>
      <c r="F372" s="325">
        <f>IFERROR(VLOOKUP($A372,'様式C-1-1用'!$B$3:$AI$1004,8,0),"")</f>
        <v>0</v>
      </c>
      <c r="G372" s="325">
        <f>IFERROR(VLOOKUP($A372,'様式C-1-1用'!$B$3:$AI$1004,10,0),"")</f>
        <v>0</v>
      </c>
      <c r="H372" s="325">
        <f>IFERROR(VLOOKUP($A372,'様式C-1-1用'!$B$3:$AI$1004,22,0),"")</f>
        <v>0</v>
      </c>
      <c r="I372" s="325">
        <f>IFERROR(VLOOKUP($A372,'様式C-1-1用'!$B$3:$AI$1004,23,0),"")</f>
        <v>0</v>
      </c>
      <c r="J372" s="325" t="str">
        <f>IFERROR(VLOOKUP($A372,'様式C-1-1用'!$B$3:$AI$1004,24,0),"")</f>
        <v/>
      </c>
      <c r="K372" s="325" t="str">
        <f>IFERROR(VLOOKUP($A372,'様式C-1-1用'!$B$3:$AI$1004,25,0),"")</f>
        <v/>
      </c>
      <c r="L372" s="325">
        <f>IFERROR(VLOOKUP($A372,'様式C-1-1用'!$B$3:$AI$1004,16,0),"")</f>
        <v>0</v>
      </c>
      <c r="M372" s="325" t="str">
        <f>IFERROR(VLOOKUP($A372,'様式C-1-1用'!$B$3:$AI$1004,34,0),"")</f>
        <v/>
      </c>
      <c r="N372" s="325" t="str">
        <f>IFERROR(VLOOKUP($A372,'様式C-1-1用'!$B$3:$AI$1004,30,0),"")</f>
        <v/>
      </c>
      <c r="O372" s="325" t="str">
        <f>IF(VLOOKUP($A372,'様式C-1-1用'!$B$3:$AI$1004,29,0)="－","なし",VLOOKUP($A372,'様式C-1-1用'!$B$3:$AI$1004,29,0))</f>
        <v/>
      </c>
      <c r="P372" s="326" t="str">
        <f>IFERROR(VLOOKUP($A372,'様式C-1-1用'!$B$3:$AI$1004,33,0),"")</f>
        <v/>
      </c>
    </row>
    <row r="373" spans="1:16" ht="15.95" customHeight="1" x14ac:dyDescent="0.15">
      <c r="A373" s="318">
        <v>371</v>
      </c>
      <c r="B373" s="325">
        <f>IFERROR(VLOOKUP($A373,'様式C-1-1用'!$B$3:$AI$1004,3,0),"")</f>
        <v>0</v>
      </c>
      <c r="C373" s="325" t="str">
        <f>IFERROR(VLOOKUP($A373,'様式C-1-1用'!$B$3:$AI$1004,4,0),"")</f>
        <v/>
      </c>
      <c r="D373" s="325">
        <f>IFERROR(VLOOKUP($A373,'様式C-1-1用'!$B$3:$AI$1004,6,0),"")</f>
        <v>0</v>
      </c>
      <c r="E373" s="325">
        <f>IFERROR(VLOOKUP($A373,'様式C-1-1用'!$B$3:$AI$1004,7,0),"")</f>
        <v>0</v>
      </c>
      <c r="F373" s="325">
        <f>IFERROR(VLOOKUP($A373,'様式C-1-1用'!$B$3:$AI$1004,8,0),"")</f>
        <v>0</v>
      </c>
      <c r="G373" s="325">
        <f>IFERROR(VLOOKUP($A373,'様式C-1-1用'!$B$3:$AI$1004,10,0),"")</f>
        <v>0</v>
      </c>
      <c r="H373" s="325">
        <f>IFERROR(VLOOKUP($A373,'様式C-1-1用'!$B$3:$AI$1004,22,0),"")</f>
        <v>0</v>
      </c>
      <c r="I373" s="325">
        <f>IFERROR(VLOOKUP($A373,'様式C-1-1用'!$B$3:$AI$1004,23,0),"")</f>
        <v>0</v>
      </c>
      <c r="J373" s="325" t="str">
        <f>IFERROR(VLOOKUP($A373,'様式C-1-1用'!$B$3:$AI$1004,24,0),"")</f>
        <v/>
      </c>
      <c r="K373" s="325" t="str">
        <f>IFERROR(VLOOKUP($A373,'様式C-1-1用'!$B$3:$AI$1004,25,0),"")</f>
        <v/>
      </c>
      <c r="L373" s="325">
        <f>IFERROR(VLOOKUP($A373,'様式C-1-1用'!$B$3:$AI$1004,16,0),"")</f>
        <v>0</v>
      </c>
      <c r="M373" s="325" t="str">
        <f>IFERROR(VLOOKUP($A373,'様式C-1-1用'!$B$3:$AI$1004,34,0),"")</f>
        <v/>
      </c>
      <c r="N373" s="325" t="str">
        <f>IFERROR(VLOOKUP($A373,'様式C-1-1用'!$B$3:$AI$1004,30,0),"")</f>
        <v/>
      </c>
      <c r="O373" s="325" t="str">
        <f>IF(VLOOKUP($A373,'様式C-1-1用'!$B$3:$AI$1004,29,0)="－","なし",VLOOKUP($A373,'様式C-1-1用'!$B$3:$AI$1004,29,0))</f>
        <v/>
      </c>
      <c r="P373" s="326" t="str">
        <f>IFERROR(VLOOKUP($A373,'様式C-1-1用'!$B$3:$AI$1004,33,0),"")</f>
        <v/>
      </c>
    </row>
    <row r="374" spans="1:16" ht="15.95" customHeight="1" x14ac:dyDescent="0.15">
      <c r="A374" s="318">
        <v>372</v>
      </c>
      <c r="B374" s="325">
        <f>IFERROR(VLOOKUP($A374,'様式C-1-1用'!$B$3:$AI$1004,3,0),"")</f>
        <v>0</v>
      </c>
      <c r="C374" s="325" t="str">
        <f>IFERROR(VLOOKUP($A374,'様式C-1-1用'!$B$3:$AI$1004,4,0),"")</f>
        <v/>
      </c>
      <c r="D374" s="325">
        <f>IFERROR(VLOOKUP($A374,'様式C-1-1用'!$B$3:$AI$1004,6,0),"")</f>
        <v>0</v>
      </c>
      <c r="E374" s="325">
        <f>IFERROR(VLOOKUP($A374,'様式C-1-1用'!$B$3:$AI$1004,7,0),"")</f>
        <v>0</v>
      </c>
      <c r="F374" s="325">
        <f>IFERROR(VLOOKUP($A374,'様式C-1-1用'!$B$3:$AI$1004,8,0),"")</f>
        <v>0</v>
      </c>
      <c r="G374" s="325">
        <f>IFERROR(VLOOKUP($A374,'様式C-1-1用'!$B$3:$AI$1004,10,0),"")</f>
        <v>0</v>
      </c>
      <c r="H374" s="325">
        <f>IFERROR(VLOOKUP($A374,'様式C-1-1用'!$B$3:$AI$1004,22,0),"")</f>
        <v>0</v>
      </c>
      <c r="I374" s="325">
        <f>IFERROR(VLOOKUP($A374,'様式C-1-1用'!$B$3:$AI$1004,23,0),"")</f>
        <v>0</v>
      </c>
      <c r="J374" s="325" t="str">
        <f>IFERROR(VLOOKUP($A374,'様式C-1-1用'!$B$3:$AI$1004,24,0),"")</f>
        <v/>
      </c>
      <c r="K374" s="325" t="str">
        <f>IFERROR(VLOOKUP($A374,'様式C-1-1用'!$B$3:$AI$1004,25,0),"")</f>
        <v/>
      </c>
      <c r="L374" s="325">
        <f>IFERROR(VLOOKUP($A374,'様式C-1-1用'!$B$3:$AI$1004,16,0),"")</f>
        <v>0</v>
      </c>
      <c r="M374" s="325" t="str">
        <f>IFERROR(VLOOKUP($A374,'様式C-1-1用'!$B$3:$AI$1004,34,0),"")</f>
        <v/>
      </c>
      <c r="N374" s="325" t="str">
        <f>IFERROR(VLOOKUP($A374,'様式C-1-1用'!$B$3:$AI$1004,30,0),"")</f>
        <v/>
      </c>
      <c r="O374" s="325" t="str">
        <f>IF(VLOOKUP($A374,'様式C-1-1用'!$B$3:$AI$1004,29,0)="－","なし",VLOOKUP($A374,'様式C-1-1用'!$B$3:$AI$1004,29,0))</f>
        <v/>
      </c>
      <c r="P374" s="326" t="str">
        <f>IFERROR(VLOOKUP($A374,'様式C-1-1用'!$B$3:$AI$1004,33,0),"")</f>
        <v/>
      </c>
    </row>
    <row r="375" spans="1:16" ht="15.95" customHeight="1" x14ac:dyDescent="0.15">
      <c r="A375" s="318">
        <v>373</v>
      </c>
      <c r="B375" s="325">
        <f>IFERROR(VLOOKUP($A375,'様式C-1-1用'!$B$3:$AI$1004,3,0),"")</f>
        <v>0</v>
      </c>
      <c r="C375" s="325" t="str">
        <f>IFERROR(VLOOKUP($A375,'様式C-1-1用'!$B$3:$AI$1004,4,0),"")</f>
        <v/>
      </c>
      <c r="D375" s="325">
        <f>IFERROR(VLOOKUP($A375,'様式C-1-1用'!$B$3:$AI$1004,6,0),"")</f>
        <v>0</v>
      </c>
      <c r="E375" s="325">
        <f>IFERROR(VLOOKUP($A375,'様式C-1-1用'!$B$3:$AI$1004,7,0),"")</f>
        <v>0</v>
      </c>
      <c r="F375" s="325">
        <f>IFERROR(VLOOKUP($A375,'様式C-1-1用'!$B$3:$AI$1004,8,0),"")</f>
        <v>0</v>
      </c>
      <c r="G375" s="325">
        <f>IFERROR(VLOOKUP($A375,'様式C-1-1用'!$B$3:$AI$1004,10,0),"")</f>
        <v>0</v>
      </c>
      <c r="H375" s="325">
        <f>IFERROR(VLOOKUP($A375,'様式C-1-1用'!$B$3:$AI$1004,22,0),"")</f>
        <v>0</v>
      </c>
      <c r="I375" s="325">
        <f>IFERROR(VLOOKUP($A375,'様式C-1-1用'!$B$3:$AI$1004,23,0),"")</f>
        <v>0</v>
      </c>
      <c r="J375" s="325" t="str">
        <f>IFERROR(VLOOKUP($A375,'様式C-1-1用'!$B$3:$AI$1004,24,0),"")</f>
        <v/>
      </c>
      <c r="K375" s="325" t="str">
        <f>IFERROR(VLOOKUP($A375,'様式C-1-1用'!$B$3:$AI$1004,25,0),"")</f>
        <v/>
      </c>
      <c r="L375" s="325">
        <f>IFERROR(VLOOKUP($A375,'様式C-1-1用'!$B$3:$AI$1004,16,0),"")</f>
        <v>0</v>
      </c>
      <c r="M375" s="325" t="str">
        <f>IFERROR(VLOOKUP($A375,'様式C-1-1用'!$B$3:$AI$1004,34,0),"")</f>
        <v/>
      </c>
      <c r="N375" s="325" t="str">
        <f>IFERROR(VLOOKUP($A375,'様式C-1-1用'!$B$3:$AI$1004,30,0),"")</f>
        <v/>
      </c>
      <c r="O375" s="325" t="str">
        <f>IF(VLOOKUP($A375,'様式C-1-1用'!$B$3:$AI$1004,29,0)="－","なし",VLOOKUP($A375,'様式C-1-1用'!$B$3:$AI$1004,29,0))</f>
        <v/>
      </c>
      <c r="P375" s="326" t="str">
        <f>IFERROR(VLOOKUP($A375,'様式C-1-1用'!$B$3:$AI$1004,33,0),"")</f>
        <v/>
      </c>
    </row>
    <row r="376" spans="1:16" ht="15.95" customHeight="1" x14ac:dyDescent="0.15">
      <c r="A376" s="318">
        <v>374</v>
      </c>
      <c r="B376" s="325">
        <f>IFERROR(VLOOKUP($A376,'様式C-1-1用'!$B$3:$AI$1004,3,0),"")</f>
        <v>0</v>
      </c>
      <c r="C376" s="325" t="str">
        <f>IFERROR(VLOOKUP($A376,'様式C-1-1用'!$B$3:$AI$1004,4,0),"")</f>
        <v/>
      </c>
      <c r="D376" s="325">
        <f>IFERROR(VLOOKUP($A376,'様式C-1-1用'!$B$3:$AI$1004,6,0),"")</f>
        <v>0</v>
      </c>
      <c r="E376" s="325">
        <f>IFERROR(VLOOKUP($A376,'様式C-1-1用'!$B$3:$AI$1004,7,0),"")</f>
        <v>0</v>
      </c>
      <c r="F376" s="325">
        <f>IFERROR(VLOOKUP($A376,'様式C-1-1用'!$B$3:$AI$1004,8,0),"")</f>
        <v>0</v>
      </c>
      <c r="G376" s="325">
        <f>IFERROR(VLOOKUP($A376,'様式C-1-1用'!$B$3:$AI$1004,10,0),"")</f>
        <v>0</v>
      </c>
      <c r="H376" s="325">
        <f>IFERROR(VLOOKUP($A376,'様式C-1-1用'!$B$3:$AI$1004,22,0),"")</f>
        <v>0</v>
      </c>
      <c r="I376" s="325">
        <f>IFERROR(VLOOKUP($A376,'様式C-1-1用'!$B$3:$AI$1004,23,0),"")</f>
        <v>0</v>
      </c>
      <c r="J376" s="325" t="str">
        <f>IFERROR(VLOOKUP($A376,'様式C-1-1用'!$B$3:$AI$1004,24,0),"")</f>
        <v/>
      </c>
      <c r="K376" s="325" t="str">
        <f>IFERROR(VLOOKUP($A376,'様式C-1-1用'!$B$3:$AI$1004,25,0),"")</f>
        <v/>
      </c>
      <c r="L376" s="325">
        <f>IFERROR(VLOOKUP($A376,'様式C-1-1用'!$B$3:$AI$1004,16,0),"")</f>
        <v>0</v>
      </c>
      <c r="M376" s="325" t="str">
        <f>IFERROR(VLOOKUP($A376,'様式C-1-1用'!$B$3:$AI$1004,34,0),"")</f>
        <v/>
      </c>
      <c r="N376" s="325" t="str">
        <f>IFERROR(VLOOKUP($A376,'様式C-1-1用'!$B$3:$AI$1004,30,0),"")</f>
        <v/>
      </c>
      <c r="O376" s="325" t="str">
        <f>IF(VLOOKUP($A376,'様式C-1-1用'!$B$3:$AI$1004,29,0)="－","なし",VLOOKUP($A376,'様式C-1-1用'!$B$3:$AI$1004,29,0))</f>
        <v/>
      </c>
      <c r="P376" s="326" t="str">
        <f>IFERROR(VLOOKUP($A376,'様式C-1-1用'!$B$3:$AI$1004,33,0),"")</f>
        <v/>
      </c>
    </row>
    <row r="377" spans="1:16" ht="15.95" customHeight="1" x14ac:dyDescent="0.15">
      <c r="A377" s="318">
        <v>375</v>
      </c>
      <c r="B377" s="325">
        <f>IFERROR(VLOOKUP($A377,'様式C-1-1用'!$B$3:$AI$1004,3,0),"")</f>
        <v>0</v>
      </c>
      <c r="C377" s="325" t="str">
        <f>IFERROR(VLOOKUP($A377,'様式C-1-1用'!$B$3:$AI$1004,4,0),"")</f>
        <v/>
      </c>
      <c r="D377" s="325">
        <f>IFERROR(VLOOKUP($A377,'様式C-1-1用'!$B$3:$AI$1004,6,0),"")</f>
        <v>0</v>
      </c>
      <c r="E377" s="325">
        <f>IFERROR(VLOOKUP($A377,'様式C-1-1用'!$B$3:$AI$1004,7,0),"")</f>
        <v>0</v>
      </c>
      <c r="F377" s="325">
        <f>IFERROR(VLOOKUP($A377,'様式C-1-1用'!$B$3:$AI$1004,8,0),"")</f>
        <v>0</v>
      </c>
      <c r="G377" s="325">
        <f>IFERROR(VLOOKUP($A377,'様式C-1-1用'!$B$3:$AI$1004,10,0),"")</f>
        <v>0</v>
      </c>
      <c r="H377" s="325">
        <f>IFERROR(VLOOKUP($A377,'様式C-1-1用'!$B$3:$AI$1004,22,0),"")</f>
        <v>0</v>
      </c>
      <c r="I377" s="325">
        <f>IFERROR(VLOOKUP($A377,'様式C-1-1用'!$B$3:$AI$1004,23,0),"")</f>
        <v>0</v>
      </c>
      <c r="J377" s="325" t="str">
        <f>IFERROR(VLOOKUP($A377,'様式C-1-1用'!$B$3:$AI$1004,24,0),"")</f>
        <v/>
      </c>
      <c r="K377" s="325" t="str">
        <f>IFERROR(VLOOKUP($A377,'様式C-1-1用'!$B$3:$AI$1004,25,0),"")</f>
        <v/>
      </c>
      <c r="L377" s="325">
        <f>IFERROR(VLOOKUP($A377,'様式C-1-1用'!$B$3:$AI$1004,16,0),"")</f>
        <v>0</v>
      </c>
      <c r="M377" s="325" t="str">
        <f>IFERROR(VLOOKUP($A377,'様式C-1-1用'!$B$3:$AI$1004,34,0),"")</f>
        <v/>
      </c>
      <c r="N377" s="325" t="str">
        <f>IFERROR(VLOOKUP($A377,'様式C-1-1用'!$B$3:$AI$1004,30,0),"")</f>
        <v/>
      </c>
      <c r="O377" s="325" t="str">
        <f>IF(VLOOKUP($A377,'様式C-1-1用'!$B$3:$AI$1004,29,0)="－","なし",VLOOKUP($A377,'様式C-1-1用'!$B$3:$AI$1004,29,0))</f>
        <v/>
      </c>
      <c r="P377" s="326" t="str">
        <f>IFERROR(VLOOKUP($A377,'様式C-1-1用'!$B$3:$AI$1004,33,0),"")</f>
        <v/>
      </c>
    </row>
    <row r="378" spans="1:16" ht="15.95" customHeight="1" x14ac:dyDescent="0.15">
      <c r="A378" s="318">
        <v>376</v>
      </c>
      <c r="B378" s="325">
        <f>IFERROR(VLOOKUP($A378,'様式C-1-1用'!$B$3:$AI$1004,3,0),"")</f>
        <v>0</v>
      </c>
      <c r="C378" s="325" t="str">
        <f>IFERROR(VLOOKUP($A378,'様式C-1-1用'!$B$3:$AI$1004,4,0),"")</f>
        <v/>
      </c>
      <c r="D378" s="325">
        <f>IFERROR(VLOOKUP($A378,'様式C-1-1用'!$B$3:$AI$1004,6,0),"")</f>
        <v>0</v>
      </c>
      <c r="E378" s="325">
        <f>IFERROR(VLOOKUP($A378,'様式C-1-1用'!$B$3:$AI$1004,7,0),"")</f>
        <v>0</v>
      </c>
      <c r="F378" s="325">
        <f>IFERROR(VLOOKUP($A378,'様式C-1-1用'!$B$3:$AI$1004,8,0),"")</f>
        <v>0</v>
      </c>
      <c r="G378" s="325">
        <f>IFERROR(VLOOKUP($A378,'様式C-1-1用'!$B$3:$AI$1004,10,0),"")</f>
        <v>0</v>
      </c>
      <c r="H378" s="325">
        <f>IFERROR(VLOOKUP($A378,'様式C-1-1用'!$B$3:$AI$1004,22,0),"")</f>
        <v>0</v>
      </c>
      <c r="I378" s="325">
        <f>IFERROR(VLOOKUP($A378,'様式C-1-1用'!$B$3:$AI$1004,23,0),"")</f>
        <v>0</v>
      </c>
      <c r="J378" s="325" t="str">
        <f>IFERROR(VLOOKUP($A378,'様式C-1-1用'!$B$3:$AI$1004,24,0),"")</f>
        <v/>
      </c>
      <c r="K378" s="325" t="str">
        <f>IFERROR(VLOOKUP($A378,'様式C-1-1用'!$B$3:$AI$1004,25,0),"")</f>
        <v/>
      </c>
      <c r="L378" s="325">
        <f>IFERROR(VLOOKUP($A378,'様式C-1-1用'!$B$3:$AI$1004,16,0),"")</f>
        <v>0</v>
      </c>
      <c r="M378" s="325" t="str">
        <f>IFERROR(VLOOKUP($A378,'様式C-1-1用'!$B$3:$AI$1004,34,0),"")</f>
        <v/>
      </c>
      <c r="N378" s="325" t="str">
        <f>IFERROR(VLOOKUP($A378,'様式C-1-1用'!$B$3:$AI$1004,30,0),"")</f>
        <v/>
      </c>
      <c r="O378" s="325" t="str">
        <f>IF(VLOOKUP($A378,'様式C-1-1用'!$B$3:$AI$1004,29,0)="－","なし",VLOOKUP($A378,'様式C-1-1用'!$B$3:$AI$1004,29,0))</f>
        <v/>
      </c>
      <c r="P378" s="326" t="str">
        <f>IFERROR(VLOOKUP($A378,'様式C-1-1用'!$B$3:$AI$1004,33,0),"")</f>
        <v/>
      </c>
    </row>
    <row r="379" spans="1:16" ht="15.95" customHeight="1" x14ac:dyDescent="0.15">
      <c r="A379" s="318">
        <v>377</v>
      </c>
      <c r="B379" s="325">
        <f>IFERROR(VLOOKUP($A379,'様式C-1-1用'!$B$3:$AI$1004,3,0),"")</f>
        <v>0</v>
      </c>
      <c r="C379" s="325" t="str">
        <f>IFERROR(VLOOKUP($A379,'様式C-1-1用'!$B$3:$AI$1004,4,0),"")</f>
        <v/>
      </c>
      <c r="D379" s="325">
        <f>IFERROR(VLOOKUP($A379,'様式C-1-1用'!$B$3:$AI$1004,6,0),"")</f>
        <v>0</v>
      </c>
      <c r="E379" s="325">
        <f>IFERROR(VLOOKUP($A379,'様式C-1-1用'!$B$3:$AI$1004,7,0),"")</f>
        <v>0</v>
      </c>
      <c r="F379" s="325">
        <f>IFERROR(VLOOKUP($A379,'様式C-1-1用'!$B$3:$AI$1004,8,0),"")</f>
        <v>0</v>
      </c>
      <c r="G379" s="325">
        <f>IFERROR(VLOOKUP($A379,'様式C-1-1用'!$B$3:$AI$1004,10,0),"")</f>
        <v>0</v>
      </c>
      <c r="H379" s="325">
        <f>IFERROR(VLOOKUP($A379,'様式C-1-1用'!$B$3:$AI$1004,22,0),"")</f>
        <v>0</v>
      </c>
      <c r="I379" s="325">
        <f>IFERROR(VLOOKUP($A379,'様式C-1-1用'!$B$3:$AI$1004,23,0),"")</f>
        <v>0</v>
      </c>
      <c r="J379" s="325" t="str">
        <f>IFERROR(VLOOKUP($A379,'様式C-1-1用'!$B$3:$AI$1004,24,0),"")</f>
        <v/>
      </c>
      <c r="K379" s="325" t="str">
        <f>IFERROR(VLOOKUP($A379,'様式C-1-1用'!$B$3:$AI$1004,25,0),"")</f>
        <v/>
      </c>
      <c r="L379" s="325">
        <f>IFERROR(VLOOKUP($A379,'様式C-1-1用'!$B$3:$AI$1004,16,0),"")</f>
        <v>0</v>
      </c>
      <c r="M379" s="325" t="str">
        <f>IFERROR(VLOOKUP($A379,'様式C-1-1用'!$B$3:$AI$1004,34,0),"")</f>
        <v/>
      </c>
      <c r="N379" s="325" t="str">
        <f>IFERROR(VLOOKUP($A379,'様式C-1-1用'!$B$3:$AI$1004,30,0),"")</f>
        <v/>
      </c>
      <c r="O379" s="325" t="str">
        <f>IF(VLOOKUP($A379,'様式C-1-1用'!$B$3:$AI$1004,29,0)="－","なし",VLOOKUP($A379,'様式C-1-1用'!$B$3:$AI$1004,29,0))</f>
        <v/>
      </c>
      <c r="P379" s="326" t="str">
        <f>IFERROR(VLOOKUP($A379,'様式C-1-1用'!$B$3:$AI$1004,33,0),"")</f>
        <v/>
      </c>
    </row>
    <row r="380" spans="1:16" ht="15.95" customHeight="1" x14ac:dyDescent="0.15">
      <c r="A380" s="318">
        <v>378</v>
      </c>
      <c r="B380" s="325">
        <f>IFERROR(VLOOKUP($A380,'様式C-1-1用'!$B$3:$AI$1004,3,0),"")</f>
        <v>0</v>
      </c>
      <c r="C380" s="325" t="str">
        <f>IFERROR(VLOOKUP($A380,'様式C-1-1用'!$B$3:$AI$1004,4,0),"")</f>
        <v/>
      </c>
      <c r="D380" s="325">
        <f>IFERROR(VLOOKUP($A380,'様式C-1-1用'!$B$3:$AI$1004,6,0),"")</f>
        <v>0</v>
      </c>
      <c r="E380" s="325">
        <f>IFERROR(VLOOKUP($A380,'様式C-1-1用'!$B$3:$AI$1004,7,0),"")</f>
        <v>0</v>
      </c>
      <c r="F380" s="325">
        <f>IFERROR(VLOOKUP($A380,'様式C-1-1用'!$B$3:$AI$1004,8,0),"")</f>
        <v>0</v>
      </c>
      <c r="G380" s="325">
        <f>IFERROR(VLOOKUP($A380,'様式C-1-1用'!$B$3:$AI$1004,10,0),"")</f>
        <v>0</v>
      </c>
      <c r="H380" s="325">
        <f>IFERROR(VLOOKUP($A380,'様式C-1-1用'!$B$3:$AI$1004,22,0),"")</f>
        <v>0</v>
      </c>
      <c r="I380" s="325">
        <f>IFERROR(VLOOKUP($A380,'様式C-1-1用'!$B$3:$AI$1004,23,0),"")</f>
        <v>0</v>
      </c>
      <c r="J380" s="325" t="str">
        <f>IFERROR(VLOOKUP($A380,'様式C-1-1用'!$B$3:$AI$1004,24,0),"")</f>
        <v/>
      </c>
      <c r="K380" s="325" t="str">
        <f>IFERROR(VLOOKUP($A380,'様式C-1-1用'!$B$3:$AI$1004,25,0),"")</f>
        <v/>
      </c>
      <c r="L380" s="325">
        <f>IFERROR(VLOOKUP($A380,'様式C-1-1用'!$B$3:$AI$1004,16,0),"")</f>
        <v>0</v>
      </c>
      <c r="M380" s="325" t="str">
        <f>IFERROR(VLOOKUP($A380,'様式C-1-1用'!$B$3:$AI$1004,34,0),"")</f>
        <v/>
      </c>
      <c r="N380" s="325" t="str">
        <f>IFERROR(VLOOKUP($A380,'様式C-1-1用'!$B$3:$AI$1004,30,0),"")</f>
        <v/>
      </c>
      <c r="O380" s="325" t="str">
        <f>IF(VLOOKUP($A380,'様式C-1-1用'!$B$3:$AI$1004,29,0)="－","なし",VLOOKUP($A380,'様式C-1-1用'!$B$3:$AI$1004,29,0))</f>
        <v/>
      </c>
      <c r="P380" s="326" t="str">
        <f>IFERROR(VLOOKUP($A380,'様式C-1-1用'!$B$3:$AI$1004,33,0),"")</f>
        <v/>
      </c>
    </row>
    <row r="381" spans="1:16" ht="15.95" customHeight="1" x14ac:dyDescent="0.15">
      <c r="A381" s="318">
        <v>379</v>
      </c>
      <c r="B381" s="325">
        <f>IFERROR(VLOOKUP($A381,'様式C-1-1用'!$B$3:$AI$1004,3,0),"")</f>
        <v>0</v>
      </c>
      <c r="C381" s="325" t="str">
        <f>IFERROR(VLOOKUP($A381,'様式C-1-1用'!$B$3:$AI$1004,4,0),"")</f>
        <v/>
      </c>
      <c r="D381" s="325">
        <f>IFERROR(VLOOKUP($A381,'様式C-1-1用'!$B$3:$AI$1004,6,0),"")</f>
        <v>0</v>
      </c>
      <c r="E381" s="325">
        <f>IFERROR(VLOOKUP($A381,'様式C-1-1用'!$B$3:$AI$1004,7,0),"")</f>
        <v>0</v>
      </c>
      <c r="F381" s="325">
        <f>IFERROR(VLOOKUP($A381,'様式C-1-1用'!$B$3:$AI$1004,8,0),"")</f>
        <v>0</v>
      </c>
      <c r="G381" s="325">
        <f>IFERROR(VLOOKUP($A381,'様式C-1-1用'!$B$3:$AI$1004,10,0),"")</f>
        <v>0</v>
      </c>
      <c r="H381" s="325">
        <f>IFERROR(VLOOKUP($A381,'様式C-1-1用'!$B$3:$AI$1004,22,0),"")</f>
        <v>0</v>
      </c>
      <c r="I381" s="325">
        <f>IFERROR(VLOOKUP($A381,'様式C-1-1用'!$B$3:$AI$1004,23,0),"")</f>
        <v>0</v>
      </c>
      <c r="J381" s="325" t="str">
        <f>IFERROR(VLOOKUP($A381,'様式C-1-1用'!$B$3:$AI$1004,24,0),"")</f>
        <v/>
      </c>
      <c r="K381" s="325" t="str">
        <f>IFERROR(VLOOKUP($A381,'様式C-1-1用'!$B$3:$AI$1004,25,0),"")</f>
        <v/>
      </c>
      <c r="L381" s="325">
        <f>IFERROR(VLOOKUP($A381,'様式C-1-1用'!$B$3:$AI$1004,16,0),"")</f>
        <v>0</v>
      </c>
      <c r="M381" s="325" t="str">
        <f>IFERROR(VLOOKUP($A381,'様式C-1-1用'!$B$3:$AI$1004,34,0),"")</f>
        <v/>
      </c>
      <c r="N381" s="325" t="str">
        <f>IFERROR(VLOOKUP($A381,'様式C-1-1用'!$B$3:$AI$1004,30,0),"")</f>
        <v/>
      </c>
      <c r="O381" s="325" t="str">
        <f>IF(VLOOKUP($A381,'様式C-1-1用'!$B$3:$AI$1004,29,0)="－","なし",VLOOKUP($A381,'様式C-1-1用'!$B$3:$AI$1004,29,0))</f>
        <v/>
      </c>
      <c r="P381" s="326" t="str">
        <f>IFERROR(VLOOKUP($A381,'様式C-1-1用'!$B$3:$AI$1004,33,0),"")</f>
        <v/>
      </c>
    </row>
    <row r="382" spans="1:16" ht="15.95" customHeight="1" x14ac:dyDescent="0.15">
      <c r="A382" s="318">
        <v>380</v>
      </c>
      <c r="B382" s="325">
        <f>IFERROR(VLOOKUP($A382,'様式C-1-1用'!$B$3:$AI$1004,3,0),"")</f>
        <v>0</v>
      </c>
      <c r="C382" s="325" t="str">
        <f>IFERROR(VLOOKUP($A382,'様式C-1-1用'!$B$3:$AI$1004,4,0),"")</f>
        <v/>
      </c>
      <c r="D382" s="325">
        <f>IFERROR(VLOOKUP($A382,'様式C-1-1用'!$B$3:$AI$1004,6,0),"")</f>
        <v>0</v>
      </c>
      <c r="E382" s="325">
        <f>IFERROR(VLOOKUP($A382,'様式C-1-1用'!$B$3:$AI$1004,7,0),"")</f>
        <v>0</v>
      </c>
      <c r="F382" s="325">
        <f>IFERROR(VLOOKUP($A382,'様式C-1-1用'!$B$3:$AI$1004,8,0),"")</f>
        <v>0</v>
      </c>
      <c r="G382" s="325">
        <f>IFERROR(VLOOKUP($A382,'様式C-1-1用'!$B$3:$AI$1004,10,0),"")</f>
        <v>0</v>
      </c>
      <c r="H382" s="325">
        <f>IFERROR(VLOOKUP($A382,'様式C-1-1用'!$B$3:$AI$1004,22,0),"")</f>
        <v>0</v>
      </c>
      <c r="I382" s="325">
        <f>IFERROR(VLOOKUP($A382,'様式C-1-1用'!$B$3:$AI$1004,23,0),"")</f>
        <v>0</v>
      </c>
      <c r="J382" s="325" t="str">
        <f>IFERROR(VLOOKUP($A382,'様式C-1-1用'!$B$3:$AI$1004,24,0),"")</f>
        <v/>
      </c>
      <c r="K382" s="325" t="str">
        <f>IFERROR(VLOOKUP($A382,'様式C-1-1用'!$B$3:$AI$1004,25,0),"")</f>
        <v/>
      </c>
      <c r="L382" s="325">
        <f>IFERROR(VLOOKUP($A382,'様式C-1-1用'!$B$3:$AI$1004,16,0),"")</f>
        <v>0</v>
      </c>
      <c r="M382" s="325" t="str">
        <f>IFERROR(VLOOKUP($A382,'様式C-1-1用'!$B$3:$AI$1004,34,0),"")</f>
        <v/>
      </c>
      <c r="N382" s="325" t="str">
        <f>IFERROR(VLOOKUP($A382,'様式C-1-1用'!$B$3:$AI$1004,30,0),"")</f>
        <v/>
      </c>
      <c r="O382" s="325" t="str">
        <f>IF(VLOOKUP($A382,'様式C-1-1用'!$B$3:$AI$1004,29,0)="－","なし",VLOOKUP($A382,'様式C-1-1用'!$B$3:$AI$1004,29,0))</f>
        <v/>
      </c>
      <c r="P382" s="326" t="str">
        <f>IFERROR(VLOOKUP($A382,'様式C-1-1用'!$B$3:$AI$1004,33,0),"")</f>
        <v/>
      </c>
    </row>
    <row r="383" spans="1:16" ht="15.95" customHeight="1" x14ac:dyDescent="0.15">
      <c r="A383" s="318">
        <v>381</v>
      </c>
      <c r="B383" s="325">
        <f>IFERROR(VLOOKUP($A383,'様式C-1-1用'!$B$3:$AI$1004,3,0),"")</f>
        <v>0</v>
      </c>
      <c r="C383" s="325" t="str">
        <f>IFERROR(VLOOKUP($A383,'様式C-1-1用'!$B$3:$AI$1004,4,0),"")</f>
        <v/>
      </c>
      <c r="D383" s="325">
        <f>IFERROR(VLOOKUP($A383,'様式C-1-1用'!$B$3:$AI$1004,6,0),"")</f>
        <v>0</v>
      </c>
      <c r="E383" s="325">
        <f>IFERROR(VLOOKUP($A383,'様式C-1-1用'!$B$3:$AI$1004,7,0),"")</f>
        <v>0</v>
      </c>
      <c r="F383" s="325">
        <f>IFERROR(VLOOKUP($A383,'様式C-1-1用'!$B$3:$AI$1004,8,0),"")</f>
        <v>0</v>
      </c>
      <c r="G383" s="325">
        <f>IFERROR(VLOOKUP($A383,'様式C-1-1用'!$B$3:$AI$1004,10,0),"")</f>
        <v>0</v>
      </c>
      <c r="H383" s="325">
        <f>IFERROR(VLOOKUP($A383,'様式C-1-1用'!$B$3:$AI$1004,22,0),"")</f>
        <v>0</v>
      </c>
      <c r="I383" s="325">
        <f>IFERROR(VLOOKUP($A383,'様式C-1-1用'!$B$3:$AI$1004,23,0),"")</f>
        <v>0</v>
      </c>
      <c r="J383" s="325" t="str">
        <f>IFERROR(VLOOKUP($A383,'様式C-1-1用'!$B$3:$AI$1004,24,0),"")</f>
        <v/>
      </c>
      <c r="K383" s="325" t="str">
        <f>IFERROR(VLOOKUP($A383,'様式C-1-1用'!$B$3:$AI$1004,25,0),"")</f>
        <v/>
      </c>
      <c r="L383" s="325">
        <f>IFERROR(VLOOKUP($A383,'様式C-1-1用'!$B$3:$AI$1004,16,0),"")</f>
        <v>0</v>
      </c>
      <c r="M383" s="325" t="str">
        <f>IFERROR(VLOOKUP($A383,'様式C-1-1用'!$B$3:$AI$1004,34,0),"")</f>
        <v/>
      </c>
      <c r="N383" s="325" t="str">
        <f>IFERROR(VLOOKUP($A383,'様式C-1-1用'!$B$3:$AI$1004,30,0),"")</f>
        <v/>
      </c>
      <c r="O383" s="325" t="str">
        <f>IF(VLOOKUP($A383,'様式C-1-1用'!$B$3:$AI$1004,29,0)="－","なし",VLOOKUP($A383,'様式C-1-1用'!$B$3:$AI$1004,29,0))</f>
        <v/>
      </c>
      <c r="P383" s="326" t="str">
        <f>IFERROR(VLOOKUP($A383,'様式C-1-1用'!$B$3:$AI$1004,33,0),"")</f>
        <v/>
      </c>
    </row>
    <row r="384" spans="1:16" ht="15.95" customHeight="1" x14ac:dyDescent="0.15">
      <c r="A384" s="318">
        <v>382</v>
      </c>
      <c r="B384" s="325">
        <f>IFERROR(VLOOKUP($A384,'様式C-1-1用'!$B$3:$AI$1004,3,0),"")</f>
        <v>0</v>
      </c>
      <c r="C384" s="325" t="str">
        <f>IFERROR(VLOOKUP($A384,'様式C-1-1用'!$B$3:$AI$1004,4,0),"")</f>
        <v/>
      </c>
      <c r="D384" s="325">
        <f>IFERROR(VLOOKUP($A384,'様式C-1-1用'!$B$3:$AI$1004,6,0),"")</f>
        <v>0</v>
      </c>
      <c r="E384" s="325">
        <f>IFERROR(VLOOKUP($A384,'様式C-1-1用'!$B$3:$AI$1004,7,0),"")</f>
        <v>0</v>
      </c>
      <c r="F384" s="325">
        <f>IFERROR(VLOOKUP($A384,'様式C-1-1用'!$B$3:$AI$1004,8,0),"")</f>
        <v>0</v>
      </c>
      <c r="G384" s="325">
        <f>IFERROR(VLOOKUP($A384,'様式C-1-1用'!$B$3:$AI$1004,10,0),"")</f>
        <v>0</v>
      </c>
      <c r="H384" s="325">
        <f>IFERROR(VLOOKUP($A384,'様式C-1-1用'!$B$3:$AI$1004,22,0),"")</f>
        <v>0</v>
      </c>
      <c r="I384" s="325">
        <f>IFERROR(VLOOKUP($A384,'様式C-1-1用'!$B$3:$AI$1004,23,0),"")</f>
        <v>0</v>
      </c>
      <c r="J384" s="325" t="str">
        <f>IFERROR(VLOOKUP($A384,'様式C-1-1用'!$B$3:$AI$1004,24,0),"")</f>
        <v/>
      </c>
      <c r="K384" s="325" t="str">
        <f>IFERROR(VLOOKUP($A384,'様式C-1-1用'!$B$3:$AI$1004,25,0),"")</f>
        <v/>
      </c>
      <c r="L384" s="325">
        <f>IFERROR(VLOOKUP($A384,'様式C-1-1用'!$B$3:$AI$1004,16,0),"")</f>
        <v>0</v>
      </c>
      <c r="M384" s="325" t="str">
        <f>IFERROR(VLOOKUP($A384,'様式C-1-1用'!$B$3:$AI$1004,34,0),"")</f>
        <v/>
      </c>
      <c r="N384" s="325" t="str">
        <f>IFERROR(VLOOKUP($A384,'様式C-1-1用'!$B$3:$AI$1004,30,0),"")</f>
        <v/>
      </c>
      <c r="O384" s="325" t="str">
        <f>IF(VLOOKUP($A384,'様式C-1-1用'!$B$3:$AI$1004,29,0)="－","なし",VLOOKUP($A384,'様式C-1-1用'!$B$3:$AI$1004,29,0))</f>
        <v/>
      </c>
      <c r="P384" s="326" t="str">
        <f>IFERROR(VLOOKUP($A384,'様式C-1-1用'!$B$3:$AI$1004,33,0),"")</f>
        <v/>
      </c>
    </row>
    <row r="385" spans="1:16" ht="15.95" customHeight="1" x14ac:dyDescent="0.15">
      <c r="A385" s="318">
        <v>383</v>
      </c>
      <c r="B385" s="325">
        <f>IFERROR(VLOOKUP($A385,'様式C-1-1用'!$B$3:$AI$1004,3,0),"")</f>
        <v>0</v>
      </c>
      <c r="C385" s="325" t="str">
        <f>IFERROR(VLOOKUP($A385,'様式C-1-1用'!$B$3:$AI$1004,4,0),"")</f>
        <v/>
      </c>
      <c r="D385" s="325">
        <f>IFERROR(VLOOKUP($A385,'様式C-1-1用'!$B$3:$AI$1004,6,0),"")</f>
        <v>0</v>
      </c>
      <c r="E385" s="325">
        <f>IFERROR(VLOOKUP($A385,'様式C-1-1用'!$B$3:$AI$1004,7,0),"")</f>
        <v>0</v>
      </c>
      <c r="F385" s="325">
        <f>IFERROR(VLOOKUP($A385,'様式C-1-1用'!$B$3:$AI$1004,8,0),"")</f>
        <v>0</v>
      </c>
      <c r="G385" s="325">
        <f>IFERROR(VLOOKUP($A385,'様式C-1-1用'!$B$3:$AI$1004,10,0),"")</f>
        <v>0</v>
      </c>
      <c r="H385" s="325">
        <f>IFERROR(VLOOKUP($A385,'様式C-1-1用'!$B$3:$AI$1004,22,0),"")</f>
        <v>0</v>
      </c>
      <c r="I385" s="325">
        <f>IFERROR(VLOOKUP($A385,'様式C-1-1用'!$B$3:$AI$1004,23,0),"")</f>
        <v>0</v>
      </c>
      <c r="J385" s="325" t="str">
        <f>IFERROR(VLOOKUP($A385,'様式C-1-1用'!$B$3:$AI$1004,24,0),"")</f>
        <v/>
      </c>
      <c r="K385" s="325" t="str">
        <f>IFERROR(VLOOKUP($A385,'様式C-1-1用'!$B$3:$AI$1004,25,0),"")</f>
        <v/>
      </c>
      <c r="L385" s="325">
        <f>IFERROR(VLOOKUP($A385,'様式C-1-1用'!$B$3:$AI$1004,16,0),"")</f>
        <v>0</v>
      </c>
      <c r="M385" s="325" t="str">
        <f>IFERROR(VLOOKUP($A385,'様式C-1-1用'!$B$3:$AI$1004,34,0),"")</f>
        <v/>
      </c>
      <c r="N385" s="325" t="str">
        <f>IFERROR(VLOOKUP($A385,'様式C-1-1用'!$B$3:$AI$1004,30,0),"")</f>
        <v/>
      </c>
      <c r="O385" s="325" t="str">
        <f>IF(VLOOKUP($A385,'様式C-1-1用'!$B$3:$AI$1004,29,0)="－","なし",VLOOKUP($A385,'様式C-1-1用'!$B$3:$AI$1004,29,0))</f>
        <v/>
      </c>
      <c r="P385" s="326" t="str">
        <f>IFERROR(VLOOKUP($A385,'様式C-1-1用'!$B$3:$AI$1004,33,0),"")</f>
        <v/>
      </c>
    </row>
    <row r="386" spans="1:16" ht="15.95" customHeight="1" x14ac:dyDescent="0.15">
      <c r="A386" s="318">
        <v>384</v>
      </c>
      <c r="B386" s="325">
        <f>IFERROR(VLOOKUP($A386,'様式C-1-1用'!$B$3:$AI$1004,3,0),"")</f>
        <v>0</v>
      </c>
      <c r="C386" s="325" t="str">
        <f>IFERROR(VLOOKUP($A386,'様式C-1-1用'!$B$3:$AI$1004,4,0),"")</f>
        <v/>
      </c>
      <c r="D386" s="325">
        <f>IFERROR(VLOOKUP($A386,'様式C-1-1用'!$B$3:$AI$1004,6,0),"")</f>
        <v>0</v>
      </c>
      <c r="E386" s="325">
        <f>IFERROR(VLOOKUP($A386,'様式C-1-1用'!$B$3:$AI$1004,7,0),"")</f>
        <v>0</v>
      </c>
      <c r="F386" s="325">
        <f>IFERROR(VLOOKUP($A386,'様式C-1-1用'!$B$3:$AI$1004,8,0),"")</f>
        <v>0</v>
      </c>
      <c r="G386" s="325">
        <f>IFERROR(VLOOKUP($A386,'様式C-1-1用'!$B$3:$AI$1004,10,0),"")</f>
        <v>0</v>
      </c>
      <c r="H386" s="325">
        <f>IFERROR(VLOOKUP($A386,'様式C-1-1用'!$B$3:$AI$1004,22,0),"")</f>
        <v>0</v>
      </c>
      <c r="I386" s="325">
        <f>IFERROR(VLOOKUP($A386,'様式C-1-1用'!$B$3:$AI$1004,23,0),"")</f>
        <v>0</v>
      </c>
      <c r="J386" s="325" t="str">
        <f>IFERROR(VLOOKUP($A386,'様式C-1-1用'!$B$3:$AI$1004,24,0),"")</f>
        <v/>
      </c>
      <c r="K386" s="325" t="str">
        <f>IFERROR(VLOOKUP($A386,'様式C-1-1用'!$B$3:$AI$1004,25,0),"")</f>
        <v/>
      </c>
      <c r="L386" s="325">
        <f>IFERROR(VLOOKUP($A386,'様式C-1-1用'!$B$3:$AI$1004,16,0),"")</f>
        <v>0</v>
      </c>
      <c r="M386" s="325" t="str">
        <f>IFERROR(VLOOKUP($A386,'様式C-1-1用'!$B$3:$AI$1004,34,0),"")</f>
        <v/>
      </c>
      <c r="N386" s="325" t="str">
        <f>IFERROR(VLOOKUP($A386,'様式C-1-1用'!$B$3:$AI$1004,30,0),"")</f>
        <v/>
      </c>
      <c r="O386" s="325" t="str">
        <f>IF(VLOOKUP($A386,'様式C-1-1用'!$B$3:$AI$1004,29,0)="－","なし",VLOOKUP($A386,'様式C-1-1用'!$B$3:$AI$1004,29,0))</f>
        <v/>
      </c>
      <c r="P386" s="326" t="str">
        <f>IFERROR(VLOOKUP($A386,'様式C-1-1用'!$B$3:$AI$1004,33,0),"")</f>
        <v/>
      </c>
    </row>
    <row r="387" spans="1:16" ht="15.95" customHeight="1" x14ac:dyDescent="0.15">
      <c r="A387" s="318">
        <v>385</v>
      </c>
      <c r="B387" s="325">
        <f>IFERROR(VLOOKUP($A387,'様式C-1-1用'!$B$3:$AI$1004,3,0),"")</f>
        <v>0</v>
      </c>
      <c r="C387" s="325" t="str">
        <f>IFERROR(VLOOKUP($A387,'様式C-1-1用'!$B$3:$AI$1004,4,0),"")</f>
        <v/>
      </c>
      <c r="D387" s="325">
        <f>IFERROR(VLOOKUP($A387,'様式C-1-1用'!$B$3:$AI$1004,6,0),"")</f>
        <v>0</v>
      </c>
      <c r="E387" s="325">
        <f>IFERROR(VLOOKUP($A387,'様式C-1-1用'!$B$3:$AI$1004,7,0),"")</f>
        <v>0</v>
      </c>
      <c r="F387" s="325">
        <f>IFERROR(VLOOKUP($A387,'様式C-1-1用'!$B$3:$AI$1004,8,0),"")</f>
        <v>0</v>
      </c>
      <c r="G387" s="325">
        <f>IFERROR(VLOOKUP($A387,'様式C-1-1用'!$B$3:$AI$1004,10,0),"")</f>
        <v>0</v>
      </c>
      <c r="H387" s="325">
        <f>IFERROR(VLOOKUP($A387,'様式C-1-1用'!$B$3:$AI$1004,22,0),"")</f>
        <v>0</v>
      </c>
      <c r="I387" s="325">
        <f>IFERROR(VLOOKUP($A387,'様式C-1-1用'!$B$3:$AI$1004,23,0),"")</f>
        <v>0</v>
      </c>
      <c r="J387" s="325" t="str">
        <f>IFERROR(VLOOKUP($A387,'様式C-1-1用'!$B$3:$AI$1004,24,0),"")</f>
        <v/>
      </c>
      <c r="K387" s="325" t="str">
        <f>IFERROR(VLOOKUP($A387,'様式C-1-1用'!$B$3:$AI$1004,25,0),"")</f>
        <v/>
      </c>
      <c r="L387" s="325">
        <f>IFERROR(VLOOKUP($A387,'様式C-1-1用'!$B$3:$AI$1004,16,0),"")</f>
        <v>0</v>
      </c>
      <c r="M387" s="325" t="str">
        <f>IFERROR(VLOOKUP($A387,'様式C-1-1用'!$B$3:$AI$1004,34,0),"")</f>
        <v/>
      </c>
      <c r="N387" s="325" t="str">
        <f>IFERROR(VLOOKUP($A387,'様式C-1-1用'!$B$3:$AI$1004,30,0),"")</f>
        <v/>
      </c>
      <c r="O387" s="325" t="str">
        <f>IF(VLOOKUP($A387,'様式C-1-1用'!$B$3:$AI$1004,29,0)="－","なし",VLOOKUP($A387,'様式C-1-1用'!$B$3:$AI$1004,29,0))</f>
        <v/>
      </c>
      <c r="P387" s="326" t="str">
        <f>IFERROR(VLOOKUP($A387,'様式C-1-1用'!$B$3:$AI$1004,33,0),"")</f>
        <v/>
      </c>
    </row>
    <row r="388" spans="1:16" ht="15.95" customHeight="1" x14ac:dyDescent="0.15">
      <c r="A388" s="318">
        <v>386</v>
      </c>
      <c r="B388" s="325">
        <f>IFERROR(VLOOKUP($A388,'様式C-1-1用'!$B$3:$AI$1004,3,0),"")</f>
        <v>0</v>
      </c>
      <c r="C388" s="325" t="str">
        <f>IFERROR(VLOOKUP($A388,'様式C-1-1用'!$B$3:$AI$1004,4,0),"")</f>
        <v/>
      </c>
      <c r="D388" s="325">
        <f>IFERROR(VLOOKUP($A388,'様式C-1-1用'!$B$3:$AI$1004,6,0),"")</f>
        <v>0</v>
      </c>
      <c r="E388" s="325">
        <f>IFERROR(VLOOKUP($A388,'様式C-1-1用'!$B$3:$AI$1004,7,0),"")</f>
        <v>0</v>
      </c>
      <c r="F388" s="325">
        <f>IFERROR(VLOOKUP($A388,'様式C-1-1用'!$B$3:$AI$1004,8,0),"")</f>
        <v>0</v>
      </c>
      <c r="G388" s="325">
        <f>IFERROR(VLOOKUP($A388,'様式C-1-1用'!$B$3:$AI$1004,10,0),"")</f>
        <v>0</v>
      </c>
      <c r="H388" s="325">
        <f>IFERROR(VLOOKUP($A388,'様式C-1-1用'!$B$3:$AI$1004,22,0),"")</f>
        <v>0</v>
      </c>
      <c r="I388" s="325">
        <f>IFERROR(VLOOKUP($A388,'様式C-1-1用'!$B$3:$AI$1004,23,0),"")</f>
        <v>0</v>
      </c>
      <c r="J388" s="325" t="str">
        <f>IFERROR(VLOOKUP($A388,'様式C-1-1用'!$B$3:$AI$1004,24,0),"")</f>
        <v/>
      </c>
      <c r="K388" s="325" t="str">
        <f>IFERROR(VLOOKUP($A388,'様式C-1-1用'!$B$3:$AI$1004,25,0),"")</f>
        <v/>
      </c>
      <c r="L388" s="325">
        <f>IFERROR(VLOOKUP($A388,'様式C-1-1用'!$B$3:$AI$1004,16,0),"")</f>
        <v>0</v>
      </c>
      <c r="M388" s="325" t="str">
        <f>IFERROR(VLOOKUP($A388,'様式C-1-1用'!$B$3:$AI$1004,34,0),"")</f>
        <v/>
      </c>
      <c r="N388" s="325" t="str">
        <f>IFERROR(VLOOKUP($A388,'様式C-1-1用'!$B$3:$AI$1004,30,0),"")</f>
        <v/>
      </c>
      <c r="O388" s="325" t="str">
        <f>IF(VLOOKUP($A388,'様式C-1-1用'!$B$3:$AI$1004,29,0)="－","なし",VLOOKUP($A388,'様式C-1-1用'!$B$3:$AI$1004,29,0))</f>
        <v/>
      </c>
      <c r="P388" s="326" t="str">
        <f>IFERROR(VLOOKUP($A388,'様式C-1-1用'!$B$3:$AI$1004,33,0),"")</f>
        <v/>
      </c>
    </row>
    <row r="389" spans="1:16" ht="15.95" customHeight="1" x14ac:dyDescent="0.15">
      <c r="A389" s="318">
        <v>387</v>
      </c>
      <c r="B389" s="325">
        <f>IFERROR(VLOOKUP($A389,'様式C-1-1用'!$B$3:$AI$1004,3,0),"")</f>
        <v>0</v>
      </c>
      <c r="C389" s="325" t="str">
        <f>IFERROR(VLOOKUP($A389,'様式C-1-1用'!$B$3:$AI$1004,4,0),"")</f>
        <v/>
      </c>
      <c r="D389" s="325">
        <f>IFERROR(VLOOKUP($A389,'様式C-1-1用'!$B$3:$AI$1004,6,0),"")</f>
        <v>0</v>
      </c>
      <c r="E389" s="325">
        <f>IFERROR(VLOOKUP($A389,'様式C-1-1用'!$B$3:$AI$1004,7,0),"")</f>
        <v>0</v>
      </c>
      <c r="F389" s="325">
        <f>IFERROR(VLOOKUP($A389,'様式C-1-1用'!$B$3:$AI$1004,8,0),"")</f>
        <v>0</v>
      </c>
      <c r="G389" s="325">
        <f>IFERROR(VLOOKUP($A389,'様式C-1-1用'!$B$3:$AI$1004,10,0),"")</f>
        <v>0</v>
      </c>
      <c r="H389" s="325">
        <f>IFERROR(VLOOKUP($A389,'様式C-1-1用'!$B$3:$AI$1004,22,0),"")</f>
        <v>0</v>
      </c>
      <c r="I389" s="325">
        <f>IFERROR(VLOOKUP($A389,'様式C-1-1用'!$B$3:$AI$1004,23,0),"")</f>
        <v>0</v>
      </c>
      <c r="J389" s="325" t="str">
        <f>IFERROR(VLOOKUP($A389,'様式C-1-1用'!$B$3:$AI$1004,24,0),"")</f>
        <v/>
      </c>
      <c r="K389" s="325" t="str">
        <f>IFERROR(VLOOKUP($A389,'様式C-1-1用'!$B$3:$AI$1004,25,0),"")</f>
        <v/>
      </c>
      <c r="L389" s="325">
        <f>IFERROR(VLOOKUP($A389,'様式C-1-1用'!$B$3:$AI$1004,16,0),"")</f>
        <v>0</v>
      </c>
      <c r="M389" s="325" t="str">
        <f>IFERROR(VLOOKUP($A389,'様式C-1-1用'!$B$3:$AI$1004,34,0),"")</f>
        <v/>
      </c>
      <c r="N389" s="325" t="str">
        <f>IFERROR(VLOOKUP($A389,'様式C-1-1用'!$B$3:$AI$1004,30,0),"")</f>
        <v/>
      </c>
      <c r="O389" s="325" t="str">
        <f>IF(VLOOKUP($A389,'様式C-1-1用'!$B$3:$AI$1004,29,0)="－","なし",VLOOKUP($A389,'様式C-1-1用'!$B$3:$AI$1004,29,0))</f>
        <v/>
      </c>
      <c r="P389" s="326" t="str">
        <f>IFERROR(VLOOKUP($A389,'様式C-1-1用'!$B$3:$AI$1004,33,0),"")</f>
        <v/>
      </c>
    </row>
    <row r="390" spans="1:16" ht="15.95" customHeight="1" x14ac:dyDescent="0.15">
      <c r="A390" s="318">
        <v>388</v>
      </c>
      <c r="B390" s="325">
        <f>IFERROR(VLOOKUP($A390,'様式C-1-1用'!$B$3:$AI$1004,3,0),"")</f>
        <v>0</v>
      </c>
      <c r="C390" s="325" t="str">
        <f>IFERROR(VLOOKUP($A390,'様式C-1-1用'!$B$3:$AI$1004,4,0),"")</f>
        <v/>
      </c>
      <c r="D390" s="325">
        <f>IFERROR(VLOOKUP($A390,'様式C-1-1用'!$B$3:$AI$1004,6,0),"")</f>
        <v>0</v>
      </c>
      <c r="E390" s="325">
        <f>IFERROR(VLOOKUP($A390,'様式C-1-1用'!$B$3:$AI$1004,7,0),"")</f>
        <v>0</v>
      </c>
      <c r="F390" s="325">
        <f>IFERROR(VLOOKUP($A390,'様式C-1-1用'!$B$3:$AI$1004,8,0),"")</f>
        <v>0</v>
      </c>
      <c r="G390" s="325">
        <f>IFERROR(VLOOKUP($A390,'様式C-1-1用'!$B$3:$AI$1004,10,0),"")</f>
        <v>0</v>
      </c>
      <c r="H390" s="325">
        <f>IFERROR(VLOOKUP($A390,'様式C-1-1用'!$B$3:$AI$1004,22,0),"")</f>
        <v>0</v>
      </c>
      <c r="I390" s="325">
        <f>IFERROR(VLOOKUP($A390,'様式C-1-1用'!$B$3:$AI$1004,23,0),"")</f>
        <v>0</v>
      </c>
      <c r="J390" s="325" t="str">
        <f>IFERROR(VLOOKUP($A390,'様式C-1-1用'!$B$3:$AI$1004,24,0),"")</f>
        <v/>
      </c>
      <c r="K390" s="325" t="str">
        <f>IFERROR(VLOOKUP($A390,'様式C-1-1用'!$B$3:$AI$1004,25,0),"")</f>
        <v/>
      </c>
      <c r="L390" s="325">
        <f>IFERROR(VLOOKUP($A390,'様式C-1-1用'!$B$3:$AI$1004,16,0),"")</f>
        <v>0</v>
      </c>
      <c r="M390" s="325" t="str">
        <f>IFERROR(VLOOKUP($A390,'様式C-1-1用'!$B$3:$AI$1004,34,0),"")</f>
        <v/>
      </c>
      <c r="N390" s="325" t="str">
        <f>IFERROR(VLOOKUP($A390,'様式C-1-1用'!$B$3:$AI$1004,30,0),"")</f>
        <v/>
      </c>
      <c r="O390" s="325" t="str">
        <f>IF(VLOOKUP($A390,'様式C-1-1用'!$B$3:$AI$1004,29,0)="－","なし",VLOOKUP($A390,'様式C-1-1用'!$B$3:$AI$1004,29,0))</f>
        <v/>
      </c>
      <c r="P390" s="326" t="str">
        <f>IFERROR(VLOOKUP($A390,'様式C-1-1用'!$B$3:$AI$1004,33,0),"")</f>
        <v/>
      </c>
    </row>
    <row r="391" spans="1:16" ht="15.95" customHeight="1" x14ac:dyDescent="0.15">
      <c r="A391" s="318">
        <v>389</v>
      </c>
      <c r="B391" s="325">
        <f>IFERROR(VLOOKUP($A391,'様式C-1-1用'!$B$3:$AI$1004,3,0),"")</f>
        <v>0</v>
      </c>
      <c r="C391" s="325" t="str">
        <f>IFERROR(VLOOKUP($A391,'様式C-1-1用'!$B$3:$AI$1004,4,0),"")</f>
        <v/>
      </c>
      <c r="D391" s="325">
        <f>IFERROR(VLOOKUP($A391,'様式C-1-1用'!$B$3:$AI$1004,6,0),"")</f>
        <v>0</v>
      </c>
      <c r="E391" s="325">
        <f>IFERROR(VLOOKUP($A391,'様式C-1-1用'!$B$3:$AI$1004,7,0),"")</f>
        <v>0</v>
      </c>
      <c r="F391" s="325">
        <f>IFERROR(VLOOKUP($A391,'様式C-1-1用'!$B$3:$AI$1004,8,0),"")</f>
        <v>0</v>
      </c>
      <c r="G391" s="325">
        <f>IFERROR(VLOOKUP($A391,'様式C-1-1用'!$B$3:$AI$1004,10,0),"")</f>
        <v>0</v>
      </c>
      <c r="H391" s="325">
        <f>IFERROR(VLOOKUP($A391,'様式C-1-1用'!$B$3:$AI$1004,22,0),"")</f>
        <v>0</v>
      </c>
      <c r="I391" s="325">
        <f>IFERROR(VLOOKUP($A391,'様式C-1-1用'!$B$3:$AI$1004,23,0),"")</f>
        <v>0</v>
      </c>
      <c r="J391" s="325" t="str">
        <f>IFERROR(VLOOKUP($A391,'様式C-1-1用'!$B$3:$AI$1004,24,0),"")</f>
        <v/>
      </c>
      <c r="K391" s="325" t="str">
        <f>IFERROR(VLOOKUP($A391,'様式C-1-1用'!$B$3:$AI$1004,25,0),"")</f>
        <v/>
      </c>
      <c r="L391" s="325">
        <f>IFERROR(VLOOKUP($A391,'様式C-1-1用'!$B$3:$AI$1004,16,0),"")</f>
        <v>0</v>
      </c>
      <c r="M391" s="325" t="str">
        <f>IFERROR(VLOOKUP($A391,'様式C-1-1用'!$B$3:$AI$1004,34,0),"")</f>
        <v/>
      </c>
      <c r="N391" s="325" t="str">
        <f>IFERROR(VLOOKUP($A391,'様式C-1-1用'!$B$3:$AI$1004,30,0),"")</f>
        <v/>
      </c>
      <c r="O391" s="325" t="str">
        <f>IF(VLOOKUP($A391,'様式C-1-1用'!$B$3:$AI$1004,29,0)="－","なし",VLOOKUP($A391,'様式C-1-1用'!$B$3:$AI$1004,29,0))</f>
        <v/>
      </c>
      <c r="P391" s="326" t="str">
        <f>IFERROR(VLOOKUP($A391,'様式C-1-1用'!$B$3:$AI$1004,33,0),"")</f>
        <v/>
      </c>
    </row>
    <row r="392" spans="1:16" ht="15.95" customHeight="1" x14ac:dyDescent="0.15">
      <c r="A392" s="318">
        <v>390</v>
      </c>
      <c r="B392" s="325">
        <f>IFERROR(VLOOKUP($A392,'様式C-1-1用'!$B$3:$AI$1004,3,0),"")</f>
        <v>0</v>
      </c>
      <c r="C392" s="325" t="str">
        <f>IFERROR(VLOOKUP($A392,'様式C-1-1用'!$B$3:$AI$1004,4,0),"")</f>
        <v/>
      </c>
      <c r="D392" s="325">
        <f>IFERROR(VLOOKUP($A392,'様式C-1-1用'!$B$3:$AI$1004,6,0),"")</f>
        <v>0</v>
      </c>
      <c r="E392" s="325">
        <f>IFERROR(VLOOKUP($A392,'様式C-1-1用'!$B$3:$AI$1004,7,0),"")</f>
        <v>0</v>
      </c>
      <c r="F392" s="325">
        <f>IFERROR(VLOOKUP($A392,'様式C-1-1用'!$B$3:$AI$1004,8,0),"")</f>
        <v>0</v>
      </c>
      <c r="G392" s="325">
        <f>IFERROR(VLOOKUP($A392,'様式C-1-1用'!$B$3:$AI$1004,10,0),"")</f>
        <v>0</v>
      </c>
      <c r="H392" s="325">
        <f>IFERROR(VLOOKUP($A392,'様式C-1-1用'!$B$3:$AI$1004,22,0),"")</f>
        <v>0</v>
      </c>
      <c r="I392" s="325">
        <f>IFERROR(VLOOKUP($A392,'様式C-1-1用'!$B$3:$AI$1004,23,0),"")</f>
        <v>0</v>
      </c>
      <c r="J392" s="325" t="str">
        <f>IFERROR(VLOOKUP($A392,'様式C-1-1用'!$B$3:$AI$1004,24,0),"")</f>
        <v/>
      </c>
      <c r="K392" s="325" t="str">
        <f>IFERROR(VLOOKUP($A392,'様式C-1-1用'!$B$3:$AI$1004,25,0),"")</f>
        <v/>
      </c>
      <c r="L392" s="325">
        <f>IFERROR(VLOOKUP($A392,'様式C-1-1用'!$B$3:$AI$1004,16,0),"")</f>
        <v>0</v>
      </c>
      <c r="M392" s="325" t="str">
        <f>IFERROR(VLOOKUP($A392,'様式C-1-1用'!$B$3:$AI$1004,34,0),"")</f>
        <v/>
      </c>
      <c r="N392" s="325" t="str">
        <f>IFERROR(VLOOKUP($A392,'様式C-1-1用'!$B$3:$AI$1004,30,0),"")</f>
        <v/>
      </c>
      <c r="O392" s="325" t="str">
        <f>IF(VLOOKUP($A392,'様式C-1-1用'!$B$3:$AI$1004,29,0)="－","なし",VLOOKUP($A392,'様式C-1-1用'!$B$3:$AI$1004,29,0))</f>
        <v/>
      </c>
      <c r="P392" s="326" t="str">
        <f>IFERROR(VLOOKUP($A392,'様式C-1-1用'!$B$3:$AI$1004,33,0),"")</f>
        <v/>
      </c>
    </row>
    <row r="393" spans="1:16" ht="15.95" customHeight="1" x14ac:dyDescent="0.15">
      <c r="A393" s="318">
        <v>391</v>
      </c>
      <c r="B393" s="325">
        <f>IFERROR(VLOOKUP($A393,'様式C-1-1用'!$B$3:$AI$1004,3,0),"")</f>
        <v>0</v>
      </c>
      <c r="C393" s="325" t="str">
        <f>IFERROR(VLOOKUP($A393,'様式C-1-1用'!$B$3:$AI$1004,4,0),"")</f>
        <v/>
      </c>
      <c r="D393" s="325">
        <f>IFERROR(VLOOKUP($A393,'様式C-1-1用'!$B$3:$AI$1004,6,0),"")</f>
        <v>0</v>
      </c>
      <c r="E393" s="325">
        <f>IFERROR(VLOOKUP($A393,'様式C-1-1用'!$B$3:$AI$1004,7,0),"")</f>
        <v>0</v>
      </c>
      <c r="F393" s="325">
        <f>IFERROR(VLOOKUP($A393,'様式C-1-1用'!$B$3:$AI$1004,8,0),"")</f>
        <v>0</v>
      </c>
      <c r="G393" s="325">
        <f>IFERROR(VLOOKUP($A393,'様式C-1-1用'!$B$3:$AI$1004,10,0),"")</f>
        <v>0</v>
      </c>
      <c r="H393" s="325">
        <f>IFERROR(VLOOKUP($A393,'様式C-1-1用'!$B$3:$AI$1004,22,0),"")</f>
        <v>0</v>
      </c>
      <c r="I393" s="325">
        <f>IFERROR(VLOOKUP($A393,'様式C-1-1用'!$B$3:$AI$1004,23,0),"")</f>
        <v>0</v>
      </c>
      <c r="J393" s="325" t="str">
        <f>IFERROR(VLOOKUP($A393,'様式C-1-1用'!$B$3:$AI$1004,24,0),"")</f>
        <v/>
      </c>
      <c r="K393" s="325" t="str">
        <f>IFERROR(VLOOKUP($A393,'様式C-1-1用'!$B$3:$AI$1004,25,0),"")</f>
        <v/>
      </c>
      <c r="L393" s="325">
        <f>IFERROR(VLOOKUP($A393,'様式C-1-1用'!$B$3:$AI$1004,16,0),"")</f>
        <v>0</v>
      </c>
      <c r="M393" s="325" t="str">
        <f>IFERROR(VLOOKUP($A393,'様式C-1-1用'!$B$3:$AI$1004,34,0),"")</f>
        <v/>
      </c>
      <c r="N393" s="325" t="str">
        <f>IFERROR(VLOOKUP($A393,'様式C-1-1用'!$B$3:$AI$1004,30,0),"")</f>
        <v/>
      </c>
      <c r="O393" s="325" t="str">
        <f>IF(VLOOKUP($A393,'様式C-1-1用'!$B$3:$AI$1004,29,0)="－","なし",VLOOKUP($A393,'様式C-1-1用'!$B$3:$AI$1004,29,0))</f>
        <v/>
      </c>
      <c r="P393" s="326" t="str">
        <f>IFERROR(VLOOKUP($A393,'様式C-1-1用'!$B$3:$AI$1004,33,0),"")</f>
        <v/>
      </c>
    </row>
    <row r="394" spans="1:16" ht="15.95" customHeight="1" x14ac:dyDescent="0.15">
      <c r="A394" s="318">
        <v>392</v>
      </c>
      <c r="B394" s="325">
        <f>IFERROR(VLOOKUP($A394,'様式C-1-1用'!$B$3:$AI$1004,3,0),"")</f>
        <v>0</v>
      </c>
      <c r="C394" s="325" t="str">
        <f>IFERROR(VLOOKUP($A394,'様式C-1-1用'!$B$3:$AI$1004,4,0),"")</f>
        <v/>
      </c>
      <c r="D394" s="325">
        <f>IFERROR(VLOOKUP($A394,'様式C-1-1用'!$B$3:$AI$1004,6,0),"")</f>
        <v>0</v>
      </c>
      <c r="E394" s="325">
        <f>IFERROR(VLOOKUP($A394,'様式C-1-1用'!$B$3:$AI$1004,7,0),"")</f>
        <v>0</v>
      </c>
      <c r="F394" s="325">
        <f>IFERROR(VLOOKUP($A394,'様式C-1-1用'!$B$3:$AI$1004,8,0),"")</f>
        <v>0</v>
      </c>
      <c r="G394" s="325">
        <f>IFERROR(VLOOKUP($A394,'様式C-1-1用'!$B$3:$AI$1004,10,0),"")</f>
        <v>0</v>
      </c>
      <c r="H394" s="325">
        <f>IFERROR(VLOOKUP($A394,'様式C-1-1用'!$B$3:$AI$1004,22,0),"")</f>
        <v>0</v>
      </c>
      <c r="I394" s="325">
        <f>IFERROR(VLOOKUP($A394,'様式C-1-1用'!$B$3:$AI$1004,23,0),"")</f>
        <v>0</v>
      </c>
      <c r="J394" s="325" t="str">
        <f>IFERROR(VLOOKUP($A394,'様式C-1-1用'!$B$3:$AI$1004,24,0),"")</f>
        <v/>
      </c>
      <c r="K394" s="325" t="str">
        <f>IFERROR(VLOOKUP($A394,'様式C-1-1用'!$B$3:$AI$1004,25,0),"")</f>
        <v/>
      </c>
      <c r="L394" s="325">
        <f>IFERROR(VLOOKUP($A394,'様式C-1-1用'!$B$3:$AI$1004,16,0),"")</f>
        <v>0</v>
      </c>
      <c r="M394" s="325" t="str">
        <f>IFERROR(VLOOKUP($A394,'様式C-1-1用'!$B$3:$AI$1004,34,0),"")</f>
        <v/>
      </c>
      <c r="N394" s="325" t="str">
        <f>IFERROR(VLOOKUP($A394,'様式C-1-1用'!$B$3:$AI$1004,30,0),"")</f>
        <v/>
      </c>
      <c r="O394" s="325" t="str">
        <f>IF(VLOOKUP($A394,'様式C-1-1用'!$B$3:$AI$1004,29,0)="－","なし",VLOOKUP($A394,'様式C-1-1用'!$B$3:$AI$1004,29,0))</f>
        <v/>
      </c>
      <c r="P394" s="326" t="str">
        <f>IFERROR(VLOOKUP($A394,'様式C-1-1用'!$B$3:$AI$1004,33,0),"")</f>
        <v/>
      </c>
    </row>
    <row r="395" spans="1:16" ht="15.95" customHeight="1" x14ac:dyDescent="0.15">
      <c r="A395" s="318">
        <v>393</v>
      </c>
      <c r="B395" s="325">
        <f>IFERROR(VLOOKUP($A395,'様式C-1-1用'!$B$3:$AI$1004,3,0),"")</f>
        <v>0</v>
      </c>
      <c r="C395" s="325" t="str">
        <f>IFERROR(VLOOKUP($A395,'様式C-1-1用'!$B$3:$AI$1004,4,0),"")</f>
        <v/>
      </c>
      <c r="D395" s="325">
        <f>IFERROR(VLOOKUP($A395,'様式C-1-1用'!$B$3:$AI$1004,6,0),"")</f>
        <v>0</v>
      </c>
      <c r="E395" s="325">
        <f>IFERROR(VLOOKUP($A395,'様式C-1-1用'!$B$3:$AI$1004,7,0),"")</f>
        <v>0</v>
      </c>
      <c r="F395" s="325">
        <f>IFERROR(VLOOKUP($A395,'様式C-1-1用'!$B$3:$AI$1004,8,0),"")</f>
        <v>0</v>
      </c>
      <c r="G395" s="325">
        <f>IFERROR(VLOOKUP($A395,'様式C-1-1用'!$B$3:$AI$1004,10,0),"")</f>
        <v>0</v>
      </c>
      <c r="H395" s="325">
        <f>IFERROR(VLOOKUP($A395,'様式C-1-1用'!$B$3:$AI$1004,22,0),"")</f>
        <v>0</v>
      </c>
      <c r="I395" s="325">
        <f>IFERROR(VLOOKUP($A395,'様式C-1-1用'!$B$3:$AI$1004,23,0),"")</f>
        <v>0</v>
      </c>
      <c r="J395" s="325" t="str">
        <f>IFERROR(VLOOKUP($A395,'様式C-1-1用'!$B$3:$AI$1004,24,0),"")</f>
        <v/>
      </c>
      <c r="K395" s="325" t="str">
        <f>IFERROR(VLOOKUP($A395,'様式C-1-1用'!$B$3:$AI$1004,25,0),"")</f>
        <v/>
      </c>
      <c r="L395" s="325">
        <f>IFERROR(VLOOKUP($A395,'様式C-1-1用'!$B$3:$AI$1004,16,0),"")</f>
        <v>0</v>
      </c>
      <c r="M395" s="325" t="str">
        <f>IFERROR(VLOOKUP($A395,'様式C-1-1用'!$B$3:$AI$1004,34,0),"")</f>
        <v/>
      </c>
      <c r="N395" s="325" t="str">
        <f>IFERROR(VLOOKUP($A395,'様式C-1-1用'!$B$3:$AI$1004,30,0),"")</f>
        <v/>
      </c>
      <c r="O395" s="325" t="str">
        <f>IF(VLOOKUP($A395,'様式C-1-1用'!$B$3:$AI$1004,29,0)="－","なし",VLOOKUP($A395,'様式C-1-1用'!$B$3:$AI$1004,29,0))</f>
        <v/>
      </c>
      <c r="P395" s="326" t="str">
        <f>IFERROR(VLOOKUP($A395,'様式C-1-1用'!$B$3:$AI$1004,33,0),"")</f>
        <v/>
      </c>
    </row>
    <row r="396" spans="1:16" ht="15.95" customHeight="1" x14ac:dyDescent="0.15">
      <c r="A396" s="318">
        <v>394</v>
      </c>
      <c r="B396" s="325">
        <f>IFERROR(VLOOKUP($A396,'様式C-1-1用'!$B$3:$AI$1004,3,0),"")</f>
        <v>0</v>
      </c>
      <c r="C396" s="325" t="str">
        <f>IFERROR(VLOOKUP($A396,'様式C-1-1用'!$B$3:$AI$1004,4,0),"")</f>
        <v/>
      </c>
      <c r="D396" s="325">
        <f>IFERROR(VLOOKUP($A396,'様式C-1-1用'!$B$3:$AI$1004,6,0),"")</f>
        <v>0</v>
      </c>
      <c r="E396" s="325">
        <f>IFERROR(VLOOKUP($A396,'様式C-1-1用'!$B$3:$AI$1004,7,0),"")</f>
        <v>0</v>
      </c>
      <c r="F396" s="325">
        <f>IFERROR(VLOOKUP($A396,'様式C-1-1用'!$B$3:$AI$1004,8,0),"")</f>
        <v>0</v>
      </c>
      <c r="G396" s="325">
        <f>IFERROR(VLOOKUP($A396,'様式C-1-1用'!$B$3:$AI$1004,10,0),"")</f>
        <v>0</v>
      </c>
      <c r="H396" s="325">
        <f>IFERROR(VLOOKUP($A396,'様式C-1-1用'!$B$3:$AI$1004,22,0),"")</f>
        <v>0</v>
      </c>
      <c r="I396" s="325">
        <f>IFERROR(VLOOKUP($A396,'様式C-1-1用'!$B$3:$AI$1004,23,0),"")</f>
        <v>0</v>
      </c>
      <c r="J396" s="325" t="str">
        <f>IFERROR(VLOOKUP($A396,'様式C-1-1用'!$B$3:$AI$1004,24,0),"")</f>
        <v/>
      </c>
      <c r="K396" s="325" t="str">
        <f>IFERROR(VLOOKUP($A396,'様式C-1-1用'!$B$3:$AI$1004,25,0),"")</f>
        <v/>
      </c>
      <c r="L396" s="325">
        <f>IFERROR(VLOOKUP($A396,'様式C-1-1用'!$B$3:$AI$1004,16,0),"")</f>
        <v>0</v>
      </c>
      <c r="M396" s="325" t="str">
        <f>IFERROR(VLOOKUP($A396,'様式C-1-1用'!$B$3:$AI$1004,34,0),"")</f>
        <v/>
      </c>
      <c r="N396" s="325" t="str">
        <f>IFERROR(VLOOKUP($A396,'様式C-1-1用'!$B$3:$AI$1004,30,0),"")</f>
        <v/>
      </c>
      <c r="O396" s="325" t="str">
        <f>IF(VLOOKUP($A396,'様式C-1-1用'!$B$3:$AI$1004,29,0)="－","なし",VLOOKUP($A396,'様式C-1-1用'!$B$3:$AI$1004,29,0))</f>
        <v/>
      </c>
      <c r="P396" s="326" t="str">
        <f>IFERROR(VLOOKUP($A396,'様式C-1-1用'!$B$3:$AI$1004,33,0),"")</f>
        <v/>
      </c>
    </row>
    <row r="397" spans="1:16" ht="15.95" customHeight="1" x14ac:dyDescent="0.15">
      <c r="A397" s="318">
        <v>395</v>
      </c>
      <c r="B397" s="325">
        <f>IFERROR(VLOOKUP($A397,'様式C-1-1用'!$B$3:$AI$1004,3,0),"")</f>
        <v>0</v>
      </c>
      <c r="C397" s="325" t="str">
        <f>IFERROR(VLOOKUP($A397,'様式C-1-1用'!$B$3:$AI$1004,4,0),"")</f>
        <v/>
      </c>
      <c r="D397" s="325">
        <f>IFERROR(VLOOKUP($A397,'様式C-1-1用'!$B$3:$AI$1004,6,0),"")</f>
        <v>0</v>
      </c>
      <c r="E397" s="325">
        <f>IFERROR(VLOOKUP($A397,'様式C-1-1用'!$B$3:$AI$1004,7,0),"")</f>
        <v>0</v>
      </c>
      <c r="F397" s="325">
        <f>IFERROR(VLOOKUP($A397,'様式C-1-1用'!$B$3:$AI$1004,8,0),"")</f>
        <v>0</v>
      </c>
      <c r="G397" s="325">
        <f>IFERROR(VLOOKUP($A397,'様式C-1-1用'!$B$3:$AI$1004,10,0),"")</f>
        <v>0</v>
      </c>
      <c r="H397" s="325">
        <f>IFERROR(VLOOKUP($A397,'様式C-1-1用'!$B$3:$AI$1004,22,0),"")</f>
        <v>0</v>
      </c>
      <c r="I397" s="325">
        <f>IFERROR(VLOOKUP($A397,'様式C-1-1用'!$B$3:$AI$1004,23,0),"")</f>
        <v>0</v>
      </c>
      <c r="J397" s="325" t="str">
        <f>IFERROR(VLOOKUP($A397,'様式C-1-1用'!$B$3:$AI$1004,24,0),"")</f>
        <v/>
      </c>
      <c r="K397" s="325" t="str">
        <f>IFERROR(VLOOKUP($A397,'様式C-1-1用'!$B$3:$AI$1004,25,0),"")</f>
        <v/>
      </c>
      <c r="L397" s="325">
        <f>IFERROR(VLOOKUP($A397,'様式C-1-1用'!$B$3:$AI$1004,16,0),"")</f>
        <v>0</v>
      </c>
      <c r="M397" s="325" t="str">
        <f>IFERROR(VLOOKUP($A397,'様式C-1-1用'!$B$3:$AI$1004,34,0),"")</f>
        <v/>
      </c>
      <c r="N397" s="325" t="str">
        <f>IFERROR(VLOOKUP($A397,'様式C-1-1用'!$B$3:$AI$1004,30,0),"")</f>
        <v/>
      </c>
      <c r="O397" s="325" t="str">
        <f>IF(VLOOKUP($A397,'様式C-1-1用'!$B$3:$AI$1004,29,0)="－","なし",VLOOKUP($A397,'様式C-1-1用'!$B$3:$AI$1004,29,0))</f>
        <v/>
      </c>
      <c r="P397" s="326" t="str">
        <f>IFERROR(VLOOKUP($A397,'様式C-1-1用'!$B$3:$AI$1004,33,0),"")</f>
        <v/>
      </c>
    </row>
    <row r="398" spans="1:16" ht="15.95" customHeight="1" x14ac:dyDescent="0.15">
      <c r="A398" s="318">
        <v>396</v>
      </c>
      <c r="B398" s="325">
        <f>IFERROR(VLOOKUP($A398,'様式C-1-1用'!$B$3:$AI$1004,3,0),"")</f>
        <v>0</v>
      </c>
      <c r="C398" s="325" t="str">
        <f>IFERROR(VLOOKUP($A398,'様式C-1-1用'!$B$3:$AI$1004,4,0),"")</f>
        <v/>
      </c>
      <c r="D398" s="325">
        <f>IFERROR(VLOOKUP($A398,'様式C-1-1用'!$B$3:$AI$1004,6,0),"")</f>
        <v>0</v>
      </c>
      <c r="E398" s="325">
        <f>IFERROR(VLOOKUP($A398,'様式C-1-1用'!$B$3:$AI$1004,7,0),"")</f>
        <v>0</v>
      </c>
      <c r="F398" s="325">
        <f>IFERROR(VLOOKUP($A398,'様式C-1-1用'!$B$3:$AI$1004,8,0),"")</f>
        <v>0</v>
      </c>
      <c r="G398" s="325">
        <f>IFERROR(VLOOKUP($A398,'様式C-1-1用'!$B$3:$AI$1004,10,0),"")</f>
        <v>0</v>
      </c>
      <c r="H398" s="325">
        <f>IFERROR(VLOOKUP($A398,'様式C-1-1用'!$B$3:$AI$1004,22,0),"")</f>
        <v>0</v>
      </c>
      <c r="I398" s="325">
        <f>IFERROR(VLOOKUP($A398,'様式C-1-1用'!$B$3:$AI$1004,23,0),"")</f>
        <v>0</v>
      </c>
      <c r="J398" s="325" t="str">
        <f>IFERROR(VLOOKUP($A398,'様式C-1-1用'!$B$3:$AI$1004,24,0),"")</f>
        <v/>
      </c>
      <c r="K398" s="325" t="str">
        <f>IFERROR(VLOOKUP($A398,'様式C-1-1用'!$B$3:$AI$1004,25,0),"")</f>
        <v/>
      </c>
      <c r="L398" s="325">
        <f>IFERROR(VLOOKUP($A398,'様式C-1-1用'!$B$3:$AI$1004,16,0),"")</f>
        <v>0</v>
      </c>
      <c r="M398" s="325" t="str">
        <f>IFERROR(VLOOKUP($A398,'様式C-1-1用'!$B$3:$AI$1004,34,0),"")</f>
        <v/>
      </c>
      <c r="N398" s="325" t="str">
        <f>IFERROR(VLOOKUP($A398,'様式C-1-1用'!$B$3:$AI$1004,30,0),"")</f>
        <v/>
      </c>
      <c r="O398" s="325" t="str">
        <f>IF(VLOOKUP($A398,'様式C-1-1用'!$B$3:$AI$1004,29,0)="－","なし",VLOOKUP($A398,'様式C-1-1用'!$B$3:$AI$1004,29,0))</f>
        <v/>
      </c>
      <c r="P398" s="326" t="str">
        <f>IFERROR(VLOOKUP($A398,'様式C-1-1用'!$B$3:$AI$1004,33,0),"")</f>
        <v/>
      </c>
    </row>
    <row r="399" spans="1:16" ht="15.95" customHeight="1" x14ac:dyDescent="0.15">
      <c r="A399" s="318">
        <v>397</v>
      </c>
      <c r="B399" s="325">
        <f>IFERROR(VLOOKUP($A399,'様式C-1-1用'!$B$3:$AI$1004,3,0),"")</f>
        <v>0</v>
      </c>
      <c r="C399" s="325" t="str">
        <f>IFERROR(VLOOKUP($A399,'様式C-1-1用'!$B$3:$AI$1004,4,0),"")</f>
        <v/>
      </c>
      <c r="D399" s="325">
        <f>IFERROR(VLOOKUP($A399,'様式C-1-1用'!$B$3:$AI$1004,6,0),"")</f>
        <v>0</v>
      </c>
      <c r="E399" s="325">
        <f>IFERROR(VLOOKUP($A399,'様式C-1-1用'!$B$3:$AI$1004,7,0),"")</f>
        <v>0</v>
      </c>
      <c r="F399" s="325">
        <f>IFERROR(VLOOKUP($A399,'様式C-1-1用'!$B$3:$AI$1004,8,0),"")</f>
        <v>0</v>
      </c>
      <c r="G399" s="325">
        <f>IFERROR(VLOOKUP($A399,'様式C-1-1用'!$B$3:$AI$1004,10,0),"")</f>
        <v>0</v>
      </c>
      <c r="H399" s="325">
        <f>IFERROR(VLOOKUP($A399,'様式C-1-1用'!$B$3:$AI$1004,22,0),"")</f>
        <v>0</v>
      </c>
      <c r="I399" s="325">
        <f>IFERROR(VLOOKUP($A399,'様式C-1-1用'!$B$3:$AI$1004,23,0),"")</f>
        <v>0</v>
      </c>
      <c r="J399" s="325" t="str">
        <f>IFERROR(VLOOKUP($A399,'様式C-1-1用'!$B$3:$AI$1004,24,0),"")</f>
        <v/>
      </c>
      <c r="K399" s="325" t="str">
        <f>IFERROR(VLOOKUP($A399,'様式C-1-1用'!$B$3:$AI$1004,25,0),"")</f>
        <v/>
      </c>
      <c r="L399" s="325">
        <f>IFERROR(VLOOKUP($A399,'様式C-1-1用'!$B$3:$AI$1004,16,0),"")</f>
        <v>0</v>
      </c>
      <c r="M399" s="325" t="str">
        <f>IFERROR(VLOOKUP($A399,'様式C-1-1用'!$B$3:$AI$1004,34,0),"")</f>
        <v/>
      </c>
      <c r="N399" s="325" t="str">
        <f>IFERROR(VLOOKUP($A399,'様式C-1-1用'!$B$3:$AI$1004,30,0),"")</f>
        <v/>
      </c>
      <c r="O399" s="325" t="str">
        <f>IF(VLOOKUP($A399,'様式C-1-1用'!$B$3:$AI$1004,29,0)="－","なし",VLOOKUP($A399,'様式C-1-1用'!$B$3:$AI$1004,29,0))</f>
        <v/>
      </c>
      <c r="P399" s="326" t="str">
        <f>IFERROR(VLOOKUP($A399,'様式C-1-1用'!$B$3:$AI$1004,33,0),"")</f>
        <v/>
      </c>
    </row>
    <row r="400" spans="1:16" ht="15.95" customHeight="1" x14ac:dyDescent="0.15">
      <c r="A400" s="318">
        <v>398</v>
      </c>
      <c r="B400" s="325">
        <f>IFERROR(VLOOKUP($A400,'様式C-1-1用'!$B$3:$AI$1004,3,0),"")</f>
        <v>0</v>
      </c>
      <c r="C400" s="325" t="str">
        <f>IFERROR(VLOOKUP($A400,'様式C-1-1用'!$B$3:$AI$1004,4,0),"")</f>
        <v/>
      </c>
      <c r="D400" s="325">
        <f>IFERROR(VLOOKUP($A400,'様式C-1-1用'!$B$3:$AI$1004,6,0),"")</f>
        <v>0</v>
      </c>
      <c r="E400" s="325">
        <f>IFERROR(VLOOKUP($A400,'様式C-1-1用'!$B$3:$AI$1004,7,0),"")</f>
        <v>0</v>
      </c>
      <c r="F400" s="325">
        <f>IFERROR(VLOOKUP($A400,'様式C-1-1用'!$B$3:$AI$1004,8,0),"")</f>
        <v>0</v>
      </c>
      <c r="G400" s="325">
        <f>IFERROR(VLOOKUP($A400,'様式C-1-1用'!$B$3:$AI$1004,10,0),"")</f>
        <v>0</v>
      </c>
      <c r="H400" s="325">
        <f>IFERROR(VLOOKUP($A400,'様式C-1-1用'!$B$3:$AI$1004,22,0),"")</f>
        <v>0</v>
      </c>
      <c r="I400" s="325">
        <f>IFERROR(VLOOKUP($A400,'様式C-1-1用'!$B$3:$AI$1004,23,0),"")</f>
        <v>0</v>
      </c>
      <c r="J400" s="325" t="str">
        <f>IFERROR(VLOOKUP($A400,'様式C-1-1用'!$B$3:$AI$1004,24,0),"")</f>
        <v/>
      </c>
      <c r="K400" s="325" t="str">
        <f>IFERROR(VLOOKUP($A400,'様式C-1-1用'!$B$3:$AI$1004,25,0),"")</f>
        <v/>
      </c>
      <c r="L400" s="325">
        <f>IFERROR(VLOOKUP($A400,'様式C-1-1用'!$B$3:$AI$1004,16,0),"")</f>
        <v>0</v>
      </c>
      <c r="M400" s="325" t="str">
        <f>IFERROR(VLOOKUP($A400,'様式C-1-1用'!$B$3:$AI$1004,34,0),"")</f>
        <v/>
      </c>
      <c r="N400" s="325" t="str">
        <f>IFERROR(VLOOKUP($A400,'様式C-1-1用'!$B$3:$AI$1004,30,0),"")</f>
        <v/>
      </c>
      <c r="O400" s="325" t="str">
        <f>IF(VLOOKUP($A400,'様式C-1-1用'!$B$3:$AI$1004,29,0)="－","なし",VLOOKUP($A400,'様式C-1-1用'!$B$3:$AI$1004,29,0))</f>
        <v/>
      </c>
      <c r="P400" s="326" t="str">
        <f>IFERROR(VLOOKUP($A400,'様式C-1-1用'!$B$3:$AI$1004,33,0),"")</f>
        <v/>
      </c>
    </row>
    <row r="401" spans="1:16" ht="15.95" customHeight="1" x14ac:dyDescent="0.15">
      <c r="A401" s="318">
        <v>399</v>
      </c>
      <c r="B401" s="325">
        <f>IFERROR(VLOOKUP($A401,'様式C-1-1用'!$B$3:$AI$1004,3,0),"")</f>
        <v>0</v>
      </c>
      <c r="C401" s="325" t="str">
        <f>IFERROR(VLOOKUP($A401,'様式C-1-1用'!$B$3:$AI$1004,4,0),"")</f>
        <v/>
      </c>
      <c r="D401" s="325">
        <f>IFERROR(VLOOKUP($A401,'様式C-1-1用'!$B$3:$AI$1004,6,0),"")</f>
        <v>0</v>
      </c>
      <c r="E401" s="325">
        <f>IFERROR(VLOOKUP($A401,'様式C-1-1用'!$B$3:$AI$1004,7,0),"")</f>
        <v>0</v>
      </c>
      <c r="F401" s="325">
        <f>IFERROR(VLOOKUP($A401,'様式C-1-1用'!$B$3:$AI$1004,8,0),"")</f>
        <v>0</v>
      </c>
      <c r="G401" s="325">
        <f>IFERROR(VLOOKUP($A401,'様式C-1-1用'!$B$3:$AI$1004,10,0),"")</f>
        <v>0</v>
      </c>
      <c r="H401" s="325">
        <f>IFERROR(VLOOKUP($A401,'様式C-1-1用'!$B$3:$AI$1004,22,0),"")</f>
        <v>0</v>
      </c>
      <c r="I401" s="325">
        <f>IFERROR(VLOOKUP($A401,'様式C-1-1用'!$B$3:$AI$1004,23,0),"")</f>
        <v>0</v>
      </c>
      <c r="J401" s="325" t="str">
        <f>IFERROR(VLOOKUP($A401,'様式C-1-1用'!$B$3:$AI$1004,24,0),"")</f>
        <v/>
      </c>
      <c r="K401" s="325" t="str">
        <f>IFERROR(VLOOKUP($A401,'様式C-1-1用'!$B$3:$AI$1004,25,0),"")</f>
        <v/>
      </c>
      <c r="L401" s="325">
        <f>IFERROR(VLOOKUP($A401,'様式C-1-1用'!$B$3:$AI$1004,16,0),"")</f>
        <v>0</v>
      </c>
      <c r="M401" s="325" t="str">
        <f>IFERROR(VLOOKUP($A401,'様式C-1-1用'!$B$3:$AI$1004,34,0),"")</f>
        <v/>
      </c>
      <c r="N401" s="325" t="str">
        <f>IFERROR(VLOOKUP($A401,'様式C-1-1用'!$B$3:$AI$1004,30,0),"")</f>
        <v/>
      </c>
      <c r="O401" s="325" t="str">
        <f>IF(VLOOKUP($A401,'様式C-1-1用'!$B$3:$AI$1004,29,0)="－","なし",VLOOKUP($A401,'様式C-1-1用'!$B$3:$AI$1004,29,0))</f>
        <v/>
      </c>
      <c r="P401" s="326" t="str">
        <f>IFERROR(VLOOKUP($A401,'様式C-1-1用'!$B$3:$AI$1004,33,0),"")</f>
        <v/>
      </c>
    </row>
    <row r="402" spans="1:16" ht="15.95" customHeight="1" x14ac:dyDescent="0.15">
      <c r="A402" s="318">
        <v>400</v>
      </c>
      <c r="B402" s="325">
        <f>IFERROR(VLOOKUP($A402,'様式C-1-1用'!$B$3:$AI$1004,3,0),"")</f>
        <v>0</v>
      </c>
      <c r="C402" s="325" t="str">
        <f>IFERROR(VLOOKUP($A402,'様式C-1-1用'!$B$3:$AI$1004,4,0),"")</f>
        <v/>
      </c>
      <c r="D402" s="325">
        <f>IFERROR(VLOOKUP($A402,'様式C-1-1用'!$B$3:$AI$1004,6,0),"")</f>
        <v>0</v>
      </c>
      <c r="E402" s="325">
        <f>IFERROR(VLOOKUP($A402,'様式C-1-1用'!$B$3:$AI$1004,7,0),"")</f>
        <v>0</v>
      </c>
      <c r="F402" s="325">
        <f>IFERROR(VLOOKUP($A402,'様式C-1-1用'!$B$3:$AI$1004,8,0),"")</f>
        <v>0</v>
      </c>
      <c r="G402" s="325">
        <f>IFERROR(VLOOKUP($A402,'様式C-1-1用'!$B$3:$AI$1004,10,0),"")</f>
        <v>0</v>
      </c>
      <c r="H402" s="325">
        <f>IFERROR(VLOOKUP($A402,'様式C-1-1用'!$B$3:$AI$1004,22,0),"")</f>
        <v>0</v>
      </c>
      <c r="I402" s="325">
        <f>IFERROR(VLOOKUP($A402,'様式C-1-1用'!$B$3:$AI$1004,23,0),"")</f>
        <v>0</v>
      </c>
      <c r="J402" s="325" t="str">
        <f>IFERROR(VLOOKUP($A402,'様式C-1-1用'!$B$3:$AI$1004,24,0),"")</f>
        <v/>
      </c>
      <c r="K402" s="325" t="str">
        <f>IFERROR(VLOOKUP($A402,'様式C-1-1用'!$B$3:$AI$1004,25,0),"")</f>
        <v/>
      </c>
      <c r="L402" s="325">
        <f>IFERROR(VLOOKUP($A402,'様式C-1-1用'!$B$3:$AI$1004,16,0),"")</f>
        <v>0</v>
      </c>
      <c r="M402" s="325" t="str">
        <f>IFERROR(VLOOKUP($A402,'様式C-1-1用'!$B$3:$AI$1004,34,0),"")</f>
        <v/>
      </c>
      <c r="N402" s="325" t="str">
        <f>IFERROR(VLOOKUP($A402,'様式C-1-1用'!$B$3:$AI$1004,30,0),"")</f>
        <v/>
      </c>
      <c r="O402" s="325" t="str">
        <f>IF(VLOOKUP($A402,'様式C-1-1用'!$B$3:$AI$1004,29,0)="－","なし",VLOOKUP($A402,'様式C-1-1用'!$B$3:$AI$1004,29,0))</f>
        <v/>
      </c>
      <c r="P402" s="326" t="str">
        <f>IFERROR(VLOOKUP($A402,'様式C-1-1用'!$B$3:$AI$1004,33,0),"")</f>
        <v/>
      </c>
    </row>
    <row r="403" spans="1:16" ht="15.95" customHeight="1" x14ac:dyDescent="0.15">
      <c r="A403" s="318">
        <v>401</v>
      </c>
      <c r="B403" s="325">
        <f>IFERROR(VLOOKUP($A403,'様式C-1-1用'!$B$3:$AI$1004,3,0),"")</f>
        <v>0</v>
      </c>
      <c r="C403" s="325" t="str">
        <f>IFERROR(VLOOKUP($A403,'様式C-1-1用'!$B$3:$AI$1004,4,0),"")</f>
        <v/>
      </c>
      <c r="D403" s="325">
        <f>IFERROR(VLOOKUP($A403,'様式C-1-1用'!$B$3:$AI$1004,6,0),"")</f>
        <v>0</v>
      </c>
      <c r="E403" s="325">
        <f>IFERROR(VLOOKUP($A403,'様式C-1-1用'!$B$3:$AI$1004,7,0),"")</f>
        <v>0</v>
      </c>
      <c r="F403" s="325">
        <f>IFERROR(VLOOKUP($A403,'様式C-1-1用'!$B$3:$AI$1004,8,0),"")</f>
        <v>0</v>
      </c>
      <c r="G403" s="325">
        <f>IFERROR(VLOOKUP($A403,'様式C-1-1用'!$B$3:$AI$1004,10,0),"")</f>
        <v>0</v>
      </c>
      <c r="H403" s="325">
        <f>IFERROR(VLOOKUP($A403,'様式C-1-1用'!$B$3:$AI$1004,22,0),"")</f>
        <v>0</v>
      </c>
      <c r="I403" s="325">
        <f>IFERROR(VLOOKUP($A403,'様式C-1-1用'!$B$3:$AI$1004,23,0),"")</f>
        <v>0</v>
      </c>
      <c r="J403" s="325" t="str">
        <f>IFERROR(VLOOKUP($A403,'様式C-1-1用'!$B$3:$AI$1004,24,0),"")</f>
        <v/>
      </c>
      <c r="K403" s="325" t="str">
        <f>IFERROR(VLOOKUP($A403,'様式C-1-1用'!$B$3:$AI$1004,25,0),"")</f>
        <v/>
      </c>
      <c r="L403" s="325">
        <f>IFERROR(VLOOKUP($A403,'様式C-1-1用'!$B$3:$AI$1004,16,0),"")</f>
        <v>0</v>
      </c>
      <c r="M403" s="325" t="str">
        <f>IFERROR(VLOOKUP($A403,'様式C-1-1用'!$B$3:$AI$1004,34,0),"")</f>
        <v/>
      </c>
      <c r="N403" s="325" t="str">
        <f>IFERROR(VLOOKUP($A403,'様式C-1-1用'!$B$3:$AI$1004,30,0),"")</f>
        <v/>
      </c>
      <c r="O403" s="325" t="str">
        <f>IF(VLOOKUP($A403,'様式C-1-1用'!$B$3:$AI$1004,29,0)="－","なし",VLOOKUP($A403,'様式C-1-1用'!$B$3:$AI$1004,29,0))</f>
        <v/>
      </c>
      <c r="P403" s="326" t="str">
        <f>IFERROR(VLOOKUP($A403,'様式C-1-1用'!$B$3:$AI$1004,33,0),"")</f>
        <v/>
      </c>
    </row>
    <row r="404" spans="1:16" ht="15.95" customHeight="1" x14ac:dyDescent="0.15">
      <c r="A404" s="318">
        <v>402</v>
      </c>
      <c r="B404" s="325">
        <f>IFERROR(VLOOKUP($A404,'様式C-1-1用'!$B$3:$AI$1004,3,0),"")</f>
        <v>0</v>
      </c>
      <c r="C404" s="325" t="str">
        <f>IFERROR(VLOOKUP($A404,'様式C-1-1用'!$B$3:$AI$1004,4,0),"")</f>
        <v/>
      </c>
      <c r="D404" s="325">
        <f>IFERROR(VLOOKUP($A404,'様式C-1-1用'!$B$3:$AI$1004,6,0),"")</f>
        <v>0</v>
      </c>
      <c r="E404" s="325">
        <f>IFERROR(VLOOKUP($A404,'様式C-1-1用'!$B$3:$AI$1004,7,0),"")</f>
        <v>0</v>
      </c>
      <c r="F404" s="325">
        <f>IFERROR(VLOOKUP($A404,'様式C-1-1用'!$B$3:$AI$1004,8,0),"")</f>
        <v>0</v>
      </c>
      <c r="G404" s="325">
        <f>IFERROR(VLOOKUP($A404,'様式C-1-1用'!$B$3:$AI$1004,10,0),"")</f>
        <v>0</v>
      </c>
      <c r="H404" s="325">
        <f>IFERROR(VLOOKUP($A404,'様式C-1-1用'!$B$3:$AI$1004,22,0),"")</f>
        <v>0</v>
      </c>
      <c r="I404" s="325">
        <f>IFERROR(VLOOKUP($A404,'様式C-1-1用'!$B$3:$AI$1004,23,0),"")</f>
        <v>0</v>
      </c>
      <c r="J404" s="325" t="str">
        <f>IFERROR(VLOOKUP($A404,'様式C-1-1用'!$B$3:$AI$1004,24,0),"")</f>
        <v/>
      </c>
      <c r="K404" s="325" t="str">
        <f>IFERROR(VLOOKUP($A404,'様式C-1-1用'!$B$3:$AI$1004,25,0),"")</f>
        <v/>
      </c>
      <c r="L404" s="325">
        <f>IFERROR(VLOOKUP($A404,'様式C-1-1用'!$B$3:$AI$1004,16,0),"")</f>
        <v>0</v>
      </c>
      <c r="M404" s="325" t="str">
        <f>IFERROR(VLOOKUP($A404,'様式C-1-1用'!$B$3:$AI$1004,34,0),"")</f>
        <v/>
      </c>
      <c r="N404" s="325" t="str">
        <f>IFERROR(VLOOKUP($A404,'様式C-1-1用'!$B$3:$AI$1004,30,0),"")</f>
        <v/>
      </c>
      <c r="O404" s="325" t="str">
        <f>IF(VLOOKUP($A404,'様式C-1-1用'!$B$3:$AI$1004,29,0)="－","なし",VLOOKUP($A404,'様式C-1-1用'!$B$3:$AI$1004,29,0))</f>
        <v/>
      </c>
      <c r="P404" s="326" t="str">
        <f>IFERROR(VLOOKUP($A404,'様式C-1-1用'!$B$3:$AI$1004,33,0),"")</f>
        <v/>
      </c>
    </row>
    <row r="405" spans="1:16" ht="15.95" customHeight="1" x14ac:dyDescent="0.15">
      <c r="A405" s="318">
        <v>403</v>
      </c>
      <c r="B405" s="325">
        <f>IFERROR(VLOOKUP($A405,'様式C-1-1用'!$B$3:$AI$1004,3,0),"")</f>
        <v>0</v>
      </c>
      <c r="C405" s="325" t="str">
        <f>IFERROR(VLOOKUP($A405,'様式C-1-1用'!$B$3:$AI$1004,4,0),"")</f>
        <v/>
      </c>
      <c r="D405" s="325">
        <f>IFERROR(VLOOKUP($A405,'様式C-1-1用'!$B$3:$AI$1004,6,0),"")</f>
        <v>0</v>
      </c>
      <c r="E405" s="325">
        <f>IFERROR(VLOOKUP($A405,'様式C-1-1用'!$B$3:$AI$1004,7,0),"")</f>
        <v>0</v>
      </c>
      <c r="F405" s="325">
        <f>IFERROR(VLOOKUP($A405,'様式C-1-1用'!$B$3:$AI$1004,8,0),"")</f>
        <v>0</v>
      </c>
      <c r="G405" s="325">
        <f>IFERROR(VLOOKUP($A405,'様式C-1-1用'!$B$3:$AI$1004,10,0),"")</f>
        <v>0</v>
      </c>
      <c r="H405" s="325">
        <f>IFERROR(VLOOKUP($A405,'様式C-1-1用'!$B$3:$AI$1004,22,0),"")</f>
        <v>0</v>
      </c>
      <c r="I405" s="325">
        <f>IFERROR(VLOOKUP($A405,'様式C-1-1用'!$B$3:$AI$1004,23,0),"")</f>
        <v>0</v>
      </c>
      <c r="J405" s="325" t="str">
        <f>IFERROR(VLOOKUP($A405,'様式C-1-1用'!$B$3:$AI$1004,24,0),"")</f>
        <v/>
      </c>
      <c r="K405" s="325" t="str">
        <f>IFERROR(VLOOKUP($A405,'様式C-1-1用'!$B$3:$AI$1004,25,0),"")</f>
        <v/>
      </c>
      <c r="L405" s="325">
        <f>IFERROR(VLOOKUP($A405,'様式C-1-1用'!$B$3:$AI$1004,16,0),"")</f>
        <v>0</v>
      </c>
      <c r="M405" s="325" t="str">
        <f>IFERROR(VLOOKUP($A405,'様式C-1-1用'!$B$3:$AI$1004,34,0),"")</f>
        <v/>
      </c>
      <c r="N405" s="325" t="str">
        <f>IFERROR(VLOOKUP($A405,'様式C-1-1用'!$B$3:$AI$1004,30,0),"")</f>
        <v/>
      </c>
      <c r="O405" s="325" t="str">
        <f>IF(VLOOKUP($A405,'様式C-1-1用'!$B$3:$AI$1004,29,0)="－","なし",VLOOKUP($A405,'様式C-1-1用'!$B$3:$AI$1004,29,0))</f>
        <v/>
      </c>
      <c r="P405" s="326" t="str">
        <f>IFERROR(VLOOKUP($A405,'様式C-1-1用'!$B$3:$AI$1004,33,0),"")</f>
        <v/>
      </c>
    </row>
    <row r="406" spans="1:16" ht="15.95" customHeight="1" x14ac:dyDescent="0.15">
      <c r="A406" s="318">
        <v>404</v>
      </c>
      <c r="B406" s="325">
        <f>IFERROR(VLOOKUP($A406,'様式C-1-1用'!$B$3:$AI$1004,3,0),"")</f>
        <v>0</v>
      </c>
      <c r="C406" s="325" t="str">
        <f>IFERROR(VLOOKUP($A406,'様式C-1-1用'!$B$3:$AI$1004,4,0),"")</f>
        <v/>
      </c>
      <c r="D406" s="325">
        <f>IFERROR(VLOOKUP($A406,'様式C-1-1用'!$B$3:$AI$1004,6,0),"")</f>
        <v>0</v>
      </c>
      <c r="E406" s="325">
        <f>IFERROR(VLOOKUP($A406,'様式C-1-1用'!$B$3:$AI$1004,7,0),"")</f>
        <v>0</v>
      </c>
      <c r="F406" s="325">
        <f>IFERROR(VLOOKUP($A406,'様式C-1-1用'!$B$3:$AI$1004,8,0),"")</f>
        <v>0</v>
      </c>
      <c r="G406" s="325">
        <f>IFERROR(VLOOKUP($A406,'様式C-1-1用'!$B$3:$AI$1004,10,0),"")</f>
        <v>0</v>
      </c>
      <c r="H406" s="325">
        <f>IFERROR(VLOOKUP($A406,'様式C-1-1用'!$B$3:$AI$1004,22,0),"")</f>
        <v>0</v>
      </c>
      <c r="I406" s="325">
        <f>IFERROR(VLOOKUP($A406,'様式C-1-1用'!$B$3:$AI$1004,23,0),"")</f>
        <v>0</v>
      </c>
      <c r="J406" s="325" t="str">
        <f>IFERROR(VLOOKUP($A406,'様式C-1-1用'!$B$3:$AI$1004,24,0),"")</f>
        <v/>
      </c>
      <c r="K406" s="325" t="str">
        <f>IFERROR(VLOOKUP($A406,'様式C-1-1用'!$B$3:$AI$1004,25,0),"")</f>
        <v/>
      </c>
      <c r="L406" s="325">
        <f>IFERROR(VLOOKUP($A406,'様式C-1-1用'!$B$3:$AI$1004,16,0),"")</f>
        <v>0</v>
      </c>
      <c r="M406" s="325" t="str">
        <f>IFERROR(VLOOKUP($A406,'様式C-1-1用'!$B$3:$AI$1004,34,0),"")</f>
        <v/>
      </c>
      <c r="N406" s="325" t="str">
        <f>IFERROR(VLOOKUP($A406,'様式C-1-1用'!$B$3:$AI$1004,30,0),"")</f>
        <v/>
      </c>
      <c r="O406" s="325" t="str">
        <f>IF(VLOOKUP($A406,'様式C-1-1用'!$B$3:$AI$1004,29,0)="－","なし",VLOOKUP($A406,'様式C-1-1用'!$B$3:$AI$1004,29,0))</f>
        <v/>
      </c>
      <c r="P406" s="326" t="str">
        <f>IFERROR(VLOOKUP($A406,'様式C-1-1用'!$B$3:$AI$1004,33,0),"")</f>
        <v/>
      </c>
    </row>
    <row r="407" spans="1:16" ht="15.95" customHeight="1" x14ac:dyDescent="0.15">
      <c r="A407" s="318">
        <v>405</v>
      </c>
      <c r="B407" s="325">
        <f>IFERROR(VLOOKUP($A407,'様式C-1-1用'!$B$3:$AI$1004,3,0),"")</f>
        <v>0</v>
      </c>
      <c r="C407" s="325" t="str">
        <f>IFERROR(VLOOKUP($A407,'様式C-1-1用'!$B$3:$AI$1004,4,0),"")</f>
        <v/>
      </c>
      <c r="D407" s="325">
        <f>IFERROR(VLOOKUP($A407,'様式C-1-1用'!$B$3:$AI$1004,6,0),"")</f>
        <v>0</v>
      </c>
      <c r="E407" s="325">
        <f>IFERROR(VLOOKUP($A407,'様式C-1-1用'!$B$3:$AI$1004,7,0),"")</f>
        <v>0</v>
      </c>
      <c r="F407" s="325">
        <f>IFERROR(VLOOKUP($A407,'様式C-1-1用'!$B$3:$AI$1004,8,0),"")</f>
        <v>0</v>
      </c>
      <c r="G407" s="325">
        <f>IFERROR(VLOOKUP($A407,'様式C-1-1用'!$B$3:$AI$1004,10,0),"")</f>
        <v>0</v>
      </c>
      <c r="H407" s="325">
        <f>IFERROR(VLOOKUP($A407,'様式C-1-1用'!$B$3:$AI$1004,22,0),"")</f>
        <v>0</v>
      </c>
      <c r="I407" s="325">
        <f>IFERROR(VLOOKUP($A407,'様式C-1-1用'!$B$3:$AI$1004,23,0),"")</f>
        <v>0</v>
      </c>
      <c r="J407" s="325" t="str">
        <f>IFERROR(VLOOKUP($A407,'様式C-1-1用'!$B$3:$AI$1004,24,0),"")</f>
        <v/>
      </c>
      <c r="K407" s="325" t="str">
        <f>IFERROR(VLOOKUP($A407,'様式C-1-1用'!$B$3:$AI$1004,25,0),"")</f>
        <v/>
      </c>
      <c r="L407" s="325">
        <f>IFERROR(VLOOKUP($A407,'様式C-1-1用'!$B$3:$AI$1004,16,0),"")</f>
        <v>0</v>
      </c>
      <c r="M407" s="325" t="str">
        <f>IFERROR(VLOOKUP($A407,'様式C-1-1用'!$B$3:$AI$1004,34,0),"")</f>
        <v/>
      </c>
      <c r="N407" s="325" t="str">
        <f>IFERROR(VLOOKUP($A407,'様式C-1-1用'!$B$3:$AI$1004,30,0),"")</f>
        <v/>
      </c>
      <c r="O407" s="325" t="str">
        <f>IF(VLOOKUP($A407,'様式C-1-1用'!$B$3:$AI$1004,29,0)="－","なし",VLOOKUP($A407,'様式C-1-1用'!$B$3:$AI$1004,29,0))</f>
        <v/>
      </c>
      <c r="P407" s="326" t="str">
        <f>IFERROR(VLOOKUP($A407,'様式C-1-1用'!$B$3:$AI$1004,33,0),"")</f>
        <v/>
      </c>
    </row>
    <row r="408" spans="1:16" ht="15.95" customHeight="1" x14ac:dyDescent="0.15">
      <c r="A408" s="318">
        <v>406</v>
      </c>
      <c r="B408" s="325">
        <f>IFERROR(VLOOKUP($A408,'様式C-1-1用'!$B$3:$AI$1004,3,0),"")</f>
        <v>0</v>
      </c>
      <c r="C408" s="325" t="str">
        <f>IFERROR(VLOOKUP($A408,'様式C-1-1用'!$B$3:$AI$1004,4,0),"")</f>
        <v/>
      </c>
      <c r="D408" s="325">
        <f>IFERROR(VLOOKUP($A408,'様式C-1-1用'!$B$3:$AI$1004,6,0),"")</f>
        <v>0</v>
      </c>
      <c r="E408" s="325">
        <f>IFERROR(VLOOKUP($A408,'様式C-1-1用'!$B$3:$AI$1004,7,0),"")</f>
        <v>0</v>
      </c>
      <c r="F408" s="325">
        <f>IFERROR(VLOOKUP($A408,'様式C-1-1用'!$B$3:$AI$1004,8,0),"")</f>
        <v>0</v>
      </c>
      <c r="G408" s="325">
        <f>IFERROR(VLOOKUP($A408,'様式C-1-1用'!$B$3:$AI$1004,10,0),"")</f>
        <v>0</v>
      </c>
      <c r="H408" s="325">
        <f>IFERROR(VLOOKUP($A408,'様式C-1-1用'!$B$3:$AI$1004,22,0),"")</f>
        <v>0</v>
      </c>
      <c r="I408" s="325">
        <f>IFERROR(VLOOKUP($A408,'様式C-1-1用'!$B$3:$AI$1004,23,0),"")</f>
        <v>0</v>
      </c>
      <c r="J408" s="325" t="str">
        <f>IFERROR(VLOOKUP($A408,'様式C-1-1用'!$B$3:$AI$1004,24,0),"")</f>
        <v/>
      </c>
      <c r="K408" s="325" t="str">
        <f>IFERROR(VLOOKUP($A408,'様式C-1-1用'!$B$3:$AI$1004,25,0),"")</f>
        <v/>
      </c>
      <c r="L408" s="325">
        <f>IFERROR(VLOOKUP($A408,'様式C-1-1用'!$B$3:$AI$1004,16,0),"")</f>
        <v>0</v>
      </c>
      <c r="M408" s="325" t="str">
        <f>IFERROR(VLOOKUP($A408,'様式C-1-1用'!$B$3:$AI$1004,34,0),"")</f>
        <v/>
      </c>
      <c r="N408" s="325" t="str">
        <f>IFERROR(VLOOKUP($A408,'様式C-1-1用'!$B$3:$AI$1004,30,0),"")</f>
        <v/>
      </c>
      <c r="O408" s="325" t="str">
        <f>IF(VLOOKUP($A408,'様式C-1-1用'!$B$3:$AI$1004,29,0)="－","なし",VLOOKUP($A408,'様式C-1-1用'!$B$3:$AI$1004,29,0))</f>
        <v/>
      </c>
      <c r="P408" s="326" t="str">
        <f>IFERROR(VLOOKUP($A408,'様式C-1-1用'!$B$3:$AI$1004,33,0),"")</f>
        <v/>
      </c>
    </row>
    <row r="409" spans="1:16" ht="15.95" customHeight="1" x14ac:dyDescent="0.15">
      <c r="A409" s="318">
        <v>407</v>
      </c>
      <c r="B409" s="325">
        <f>IFERROR(VLOOKUP($A409,'様式C-1-1用'!$B$3:$AI$1004,3,0),"")</f>
        <v>0</v>
      </c>
      <c r="C409" s="325" t="str">
        <f>IFERROR(VLOOKUP($A409,'様式C-1-1用'!$B$3:$AI$1004,4,0),"")</f>
        <v/>
      </c>
      <c r="D409" s="325">
        <f>IFERROR(VLOOKUP($A409,'様式C-1-1用'!$B$3:$AI$1004,6,0),"")</f>
        <v>0</v>
      </c>
      <c r="E409" s="325">
        <f>IFERROR(VLOOKUP($A409,'様式C-1-1用'!$B$3:$AI$1004,7,0),"")</f>
        <v>0</v>
      </c>
      <c r="F409" s="325">
        <f>IFERROR(VLOOKUP($A409,'様式C-1-1用'!$B$3:$AI$1004,8,0),"")</f>
        <v>0</v>
      </c>
      <c r="G409" s="325">
        <f>IFERROR(VLOOKUP($A409,'様式C-1-1用'!$B$3:$AI$1004,10,0),"")</f>
        <v>0</v>
      </c>
      <c r="H409" s="325">
        <f>IFERROR(VLOOKUP($A409,'様式C-1-1用'!$B$3:$AI$1004,22,0),"")</f>
        <v>0</v>
      </c>
      <c r="I409" s="325">
        <f>IFERROR(VLOOKUP($A409,'様式C-1-1用'!$B$3:$AI$1004,23,0),"")</f>
        <v>0</v>
      </c>
      <c r="J409" s="325" t="str">
        <f>IFERROR(VLOOKUP($A409,'様式C-1-1用'!$B$3:$AI$1004,24,0),"")</f>
        <v/>
      </c>
      <c r="K409" s="325" t="str">
        <f>IFERROR(VLOOKUP($A409,'様式C-1-1用'!$B$3:$AI$1004,25,0),"")</f>
        <v/>
      </c>
      <c r="L409" s="325">
        <f>IFERROR(VLOOKUP($A409,'様式C-1-1用'!$B$3:$AI$1004,16,0),"")</f>
        <v>0</v>
      </c>
      <c r="M409" s="325" t="str">
        <f>IFERROR(VLOOKUP($A409,'様式C-1-1用'!$B$3:$AI$1004,34,0),"")</f>
        <v/>
      </c>
      <c r="N409" s="325" t="str">
        <f>IFERROR(VLOOKUP($A409,'様式C-1-1用'!$B$3:$AI$1004,30,0),"")</f>
        <v/>
      </c>
      <c r="O409" s="325" t="str">
        <f>IF(VLOOKUP($A409,'様式C-1-1用'!$B$3:$AI$1004,29,0)="－","なし",VLOOKUP($A409,'様式C-1-1用'!$B$3:$AI$1004,29,0))</f>
        <v/>
      </c>
      <c r="P409" s="326" t="str">
        <f>IFERROR(VLOOKUP($A409,'様式C-1-1用'!$B$3:$AI$1004,33,0),"")</f>
        <v/>
      </c>
    </row>
    <row r="410" spans="1:16" ht="15.95" customHeight="1" x14ac:dyDescent="0.15">
      <c r="A410" s="318">
        <v>408</v>
      </c>
      <c r="B410" s="325">
        <f>IFERROR(VLOOKUP($A410,'様式C-1-1用'!$B$3:$AI$1004,3,0),"")</f>
        <v>0</v>
      </c>
      <c r="C410" s="325" t="str">
        <f>IFERROR(VLOOKUP($A410,'様式C-1-1用'!$B$3:$AI$1004,4,0),"")</f>
        <v/>
      </c>
      <c r="D410" s="325">
        <f>IFERROR(VLOOKUP($A410,'様式C-1-1用'!$B$3:$AI$1004,6,0),"")</f>
        <v>0</v>
      </c>
      <c r="E410" s="325">
        <f>IFERROR(VLOOKUP($A410,'様式C-1-1用'!$B$3:$AI$1004,7,0),"")</f>
        <v>0</v>
      </c>
      <c r="F410" s="325">
        <f>IFERROR(VLOOKUP($A410,'様式C-1-1用'!$B$3:$AI$1004,8,0),"")</f>
        <v>0</v>
      </c>
      <c r="G410" s="325">
        <f>IFERROR(VLOOKUP($A410,'様式C-1-1用'!$B$3:$AI$1004,10,0),"")</f>
        <v>0</v>
      </c>
      <c r="H410" s="325">
        <f>IFERROR(VLOOKUP($A410,'様式C-1-1用'!$B$3:$AI$1004,22,0),"")</f>
        <v>0</v>
      </c>
      <c r="I410" s="325">
        <f>IFERROR(VLOOKUP($A410,'様式C-1-1用'!$B$3:$AI$1004,23,0),"")</f>
        <v>0</v>
      </c>
      <c r="J410" s="325" t="str">
        <f>IFERROR(VLOOKUP($A410,'様式C-1-1用'!$B$3:$AI$1004,24,0),"")</f>
        <v/>
      </c>
      <c r="K410" s="325" t="str">
        <f>IFERROR(VLOOKUP($A410,'様式C-1-1用'!$B$3:$AI$1004,25,0),"")</f>
        <v/>
      </c>
      <c r="L410" s="325">
        <f>IFERROR(VLOOKUP($A410,'様式C-1-1用'!$B$3:$AI$1004,16,0),"")</f>
        <v>0</v>
      </c>
      <c r="M410" s="325" t="str">
        <f>IFERROR(VLOOKUP($A410,'様式C-1-1用'!$B$3:$AI$1004,34,0),"")</f>
        <v/>
      </c>
      <c r="N410" s="325" t="str">
        <f>IFERROR(VLOOKUP($A410,'様式C-1-1用'!$B$3:$AI$1004,30,0),"")</f>
        <v/>
      </c>
      <c r="O410" s="325" t="str">
        <f>IF(VLOOKUP($A410,'様式C-1-1用'!$B$3:$AI$1004,29,0)="－","なし",VLOOKUP($A410,'様式C-1-1用'!$B$3:$AI$1004,29,0))</f>
        <v/>
      </c>
      <c r="P410" s="326" t="str">
        <f>IFERROR(VLOOKUP($A410,'様式C-1-1用'!$B$3:$AI$1004,33,0),"")</f>
        <v/>
      </c>
    </row>
    <row r="411" spans="1:16" ht="15.95" customHeight="1" x14ac:dyDescent="0.15">
      <c r="A411" s="318">
        <v>409</v>
      </c>
      <c r="B411" s="325">
        <f>IFERROR(VLOOKUP($A411,'様式C-1-1用'!$B$3:$AI$1004,3,0),"")</f>
        <v>0</v>
      </c>
      <c r="C411" s="325" t="str">
        <f>IFERROR(VLOOKUP($A411,'様式C-1-1用'!$B$3:$AI$1004,4,0),"")</f>
        <v/>
      </c>
      <c r="D411" s="325">
        <f>IFERROR(VLOOKUP($A411,'様式C-1-1用'!$B$3:$AI$1004,6,0),"")</f>
        <v>0</v>
      </c>
      <c r="E411" s="325">
        <f>IFERROR(VLOOKUP($A411,'様式C-1-1用'!$B$3:$AI$1004,7,0),"")</f>
        <v>0</v>
      </c>
      <c r="F411" s="325">
        <f>IFERROR(VLOOKUP($A411,'様式C-1-1用'!$B$3:$AI$1004,8,0),"")</f>
        <v>0</v>
      </c>
      <c r="G411" s="325">
        <f>IFERROR(VLOOKUP($A411,'様式C-1-1用'!$B$3:$AI$1004,10,0),"")</f>
        <v>0</v>
      </c>
      <c r="H411" s="325">
        <f>IFERROR(VLOOKUP($A411,'様式C-1-1用'!$B$3:$AI$1004,22,0),"")</f>
        <v>0</v>
      </c>
      <c r="I411" s="325">
        <f>IFERROR(VLOOKUP($A411,'様式C-1-1用'!$B$3:$AI$1004,23,0),"")</f>
        <v>0</v>
      </c>
      <c r="J411" s="325" t="str">
        <f>IFERROR(VLOOKUP($A411,'様式C-1-1用'!$B$3:$AI$1004,24,0),"")</f>
        <v/>
      </c>
      <c r="K411" s="325" t="str">
        <f>IFERROR(VLOOKUP($A411,'様式C-1-1用'!$B$3:$AI$1004,25,0),"")</f>
        <v/>
      </c>
      <c r="L411" s="325">
        <f>IFERROR(VLOOKUP($A411,'様式C-1-1用'!$B$3:$AI$1004,16,0),"")</f>
        <v>0</v>
      </c>
      <c r="M411" s="325" t="str">
        <f>IFERROR(VLOOKUP($A411,'様式C-1-1用'!$B$3:$AI$1004,34,0),"")</f>
        <v/>
      </c>
      <c r="N411" s="325" t="str">
        <f>IFERROR(VLOOKUP($A411,'様式C-1-1用'!$B$3:$AI$1004,30,0),"")</f>
        <v/>
      </c>
      <c r="O411" s="325" t="str">
        <f>IF(VLOOKUP($A411,'様式C-1-1用'!$B$3:$AI$1004,29,0)="－","なし",VLOOKUP($A411,'様式C-1-1用'!$B$3:$AI$1004,29,0))</f>
        <v/>
      </c>
      <c r="P411" s="326" t="str">
        <f>IFERROR(VLOOKUP($A411,'様式C-1-1用'!$B$3:$AI$1004,33,0),"")</f>
        <v/>
      </c>
    </row>
    <row r="412" spans="1:16" ht="15.95" customHeight="1" x14ac:dyDescent="0.15">
      <c r="A412" s="318">
        <v>410</v>
      </c>
      <c r="B412" s="325">
        <f>IFERROR(VLOOKUP($A412,'様式C-1-1用'!$B$3:$AI$1004,3,0),"")</f>
        <v>0</v>
      </c>
      <c r="C412" s="325" t="str">
        <f>IFERROR(VLOOKUP($A412,'様式C-1-1用'!$B$3:$AI$1004,4,0),"")</f>
        <v/>
      </c>
      <c r="D412" s="325">
        <f>IFERROR(VLOOKUP($A412,'様式C-1-1用'!$B$3:$AI$1004,6,0),"")</f>
        <v>0</v>
      </c>
      <c r="E412" s="325">
        <f>IFERROR(VLOOKUP($A412,'様式C-1-1用'!$B$3:$AI$1004,7,0),"")</f>
        <v>0</v>
      </c>
      <c r="F412" s="325">
        <f>IFERROR(VLOOKUP($A412,'様式C-1-1用'!$B$3:$AI$1004,8,0),"")</f>
        <v>0</v>
      </c>
      <c r="G412" s="325">
        <f>IFERROR(VLOOKUP($A412,'様式C-1-1用'!$B$3:$AI$1004,10,0),"")</f>
        <v>0</v>
      </c>
      <c r="H412" s="325">
        <f>IFERROR(VLOOKUP($A412,'様式C-1-1用'!$B$3:$AI$1004,22,0),"")</f>
        <v>0</v>
      </c>
      <c r="I412" s="325">
        <f>IFERROR(VLOOKUP($A412,'様式C-1-1用'!$B$3:$AI$1004,23,0),"")</f>
        <v>0</v>
      </c>
      <c r="J412" s="325" t="str">
        <f>IFERROR(VLOOKUP($A412,'様式C-1-1用'!$B$3:$AI$1004,24,0),"")</f>
        <v/>
      </c>
      <c r="K412" s="325" t="str">
        <f>IFERROR(VLOOKUP($A412,'様式C-1-1用'!$B$3:$AI$1004,25,0),"")</f>
        <v/>
      </c>
      <c r="L412" s="325">
        <f>IFERROR(VLOOKUP($A412,'様式C-1-1用'!$B$3:$AI$1004,16,0),"")</f>
        <v>0</v>
      </c>
      <c r="M412" s="325" t="str">
        <f>IFERROR(VLOOKUP($A412,'様式C-1-1用'!$B$3:$AI$1004,34,0),"")</f>
        <v/>
      </c>
      <c r="N412" s="325" t="str">
        <f>IFERROR(VLOOKUP($A412,'様式C-1-1用'!$B$3:$AI$1004,30,0),"")</f>
        <v/>
      </c>
      <c r="O412" s="325" t="str">
        <f>IF(VLOOKUP($A412,'様式C-1-1用'!$B$3:$AI$1004,29,0)="－","なし",VLOOKUP($A412,'様式C-1-1用'!$B$3:$AI$1004,29,0))</f>
        <v/>
      </c>
      <c r="P412" s="326" t="str">
        <f>IFERROR(VLOOKUP($A412,'様式C-1-1用'!$B$3:$AI$1004,33,0),"")</f>
        <v/>
      </c>
    </row>
    <row r="413" spans="1:16" ht="15.95" customHeight="1" x14ac:dyDescent="0.15">
      <c r="A413" s="318">
        <v>411</v>
      </c>
      <c r="B413" s="325">
        <f>IFERROR(VLOOKUP($A413,'様式C-1-1用'!$B$3:$AI$1004,3,0),"")</f>
        <v>0</v>
      </c>
      <c r="C413" s="325" t="str">
        <f>IFERROR(VLOOKUP($A413,'様式C-1-1用'!$B$3:$AI$1004,4,0),"")</f>
        <v/>
      </c>
      <c r="D413" s="325">
        <f>IFERROR(VLOOKUP($A413,'様式C-1-1用'!$B$3:$AI$1004,6,0),"")</f>
        <v>0</v>
      </c>
      <c r="E413" s="325">
        <f>IFERROR(VLOOKUP($A413,'様式C-1-1用'!$B$3:$AI$1004,7,0),"")</f>
        <v>0</v>
      </c>
      <c r="F413" s="325">
        <f>IFERROR(VLOOKUP($A413,'様式C-1-1用'!$B$3:$AI$1004,8,0),"")</f>
        <v>0</v>
      </c>
      <c r="G413" s="325">
        <f>IFERROR(VLOOKUP($A413,'様式C-1-1用'!$B$3:$AI$1004,10,0),"")</f>
        <v>0</v>
      </c>
      <c r="H413" s="325">
        <f>IFERROR(VLOOKUP($A413,'様式C-1-1用'!$B$3:$AI$1004,22,0),"")</f>
        <v>0</v>
      </c>
      <c r="I413" s="325">
        <f>IFERROR(VLOOKUP($A413,'様式C-1-1用'!$B$3:$AI$1004,23,0),"")</f>
        <v>0</v>
      </c>
      <c r="J413" s="325" t="str">
        <f>IFERROR(VLOOKUP($A413,'様式C-1-1用'!$B$3:$AI$1004,24,0),"")</f>
        <v/>
      </c>
      <c r="K413" s="325" t="str">
        <f>IFERROR(VLOOKUP($A413,'様式C-1-1用'!$B$3:$AI$1004,25,0),"")</f>
        <v/>
      </c>
      <c r="L413" s="325">
        <f>IFERROR(VLOOKUP($A413,'様式C-1-1用'!$B$3:$AI$1004,16,0),"")</f>
        <v>0</v>
      </c>
      <c r="M413" s="325" t="str">
        <f>IFERROR(VLOOKUP($A413,'様式C-1-1用'!$B$3:$AI$1004,34,0),"")</f>
        <v/>
      </c>
      <c r="N413" s="325" t="str">
        <f>IFERROR(VLOOKUP($A413,'様式C-1-1用'!$B$3:$AI$1004,30,0),"")</f>
        <v/>
      </c>
      <c r="O413" s="325" t="str">
        <f>IF(VLOOKUP($A413,'様式C-1-1用'!$B$3:$AI$1004,29,0)="－","なし",VLOOKUP($A413,'様式C-1-1用'!$B$3:$AI$1004,29,0))</f>
        <v/>
      </c>
      <c r="P413" s="326" t="str">
        <f>IFERROR(VLOOKUP($A413,'様式C-1-1用'!$B$3:$AI$1004,33,0),"")</f>
        <v/>
      </c>
    </row>
    <row r="414" spans="1:16" ht="15.95" customHeight="1" x14ac:dyDescent="0.15">
      <c r="A414" s="318">
        <v>412</v>
      </c>
      <c r="B414" s="325">
        <f>IFERROR(VLOOKUP($A414,'様式C-1-1用'!$B$3:$AI$1004,3,0),"")</f>
        <v>0</v>
      </c>
      <c r="C414" s="325" t="str">
        <f>IFERROR(VLOOKUP($A414,'様式C-1-1用'!$B$3:$AI$1004,4,0),"")</f>
        <v/>
      </c>
      <c r="D414" s="325">
        <f>IFERROR(VLOOKUP($A414,'様式C-1-1用'!$B$3:$AI$1004,6,0),"")</f>
        <v>0</v>
      </c>
      <c r="E414" s="325">
        <f>IFERROR(VLOOKUP($A414,'様式C-1-1用'!$B$3:$AI$1004,7,0),"")</f>
        <v>0</v>
      </c>
      <c r="F414" s="325">
        <f>IFERROR(VLOOKUP($A414,'様式C-1-1用'!$B$3:$AI$1004,8,0),"")</f>
        <v>0</v>
      </c>
      <c r="G414" s="325">
        <f>IFERROR(VLOOKUP($A414,'様式C-1-1用'!$B$3:$AI$1004,10,0),"")</f>
        <v>0</v>
      </c>
      <c r="H414" s="325">
        <f>IFERROR(VLOOKUP($A414,'様式C-1-1用'!$B$3:$AI$1004,22,0),"")</f>
        <v>0</v>
      </c>
      <c r="I414" s="325">
        <f>IFERROR(VLOOKUP($A414,'様式C-1-1用'!$B$3:$AI$1004,23,0),"")</f>
        <v>0</v>
      </c>
      <c r="J414" s="325" t="str">
        <f>IFERROR(VLOOKUP($A414,'様式C-1-1用'!$B$3:$AI$1004,24,0),"")</f>
        <v/>
      </c>
      <c r="K414" s="325" t="str">
        <f>IFERROR(VLOOKUP($A414,'様式C-1-1用'!$B$3:$AI$1004,25,0),"")</f>
        <v/>
      </c>
      <c r="L414" s="325">
        <f>IFERROR(VLOOKUP($A414,'様式C-1-1用'!$B$3:$AI$1004,16,0),"")</f>
        <v>0</v>
      </c>
      <c r="M414" s="325" t="str">
        <f>IFERROR(VLOOKUP($A414,'様式C-1-1用'!$B$3:$AI$1004,34,0),"")</f>
        <v/>
      </c>
      <c r="N414" s="325" t="str">
        <f>IFERROR(VLOOKUP($A414,'様式C-1-1用'!$B$3:$AI$1004,30,0),"")</f>
        <v/>
      </c>
      <c r="O414" s="325" t="str">
        <f>IF(VLOOKUP($A414,'様式C-1-1用'!$B$3:$AI$1004,29,0)="－","なし",VLOOKUP($A414,'様式C-1-1用'!$B$3:$AI$1004,29,0))</f>
        <v/>
      </c>
      <c r="P414" s="326" t="str">
        <f>IFERROR(VLOOKUP($A414,'様式C-1-1用'!$B$3:$AI$1004,33,0),"")</f>
        <v/>
      </c>
    </row>
    <row r="415" spans="1:16" ht="15.95" customHeight="1" x14ac:dyDescent="0.15">
      <c r="A415" s="318">
        <v>413</v>
      </c>
      <c r="B415" s="325">
        <f>IFERROR(VLOOKUP($A415,'様式C-1-1用'!$B$3:$AI$1004,3,0),"")</f>
        <v>0</v>
      </c>
      <c r="C415" s="325" t="str">
        <f>IFERROR(VLOOKUP($A415,'様式C-1-1用'!$B$3:$AI$1004,4,0),"")</f>
        <v/>
      </c>
      <c r="D415" s="325">
        <f>IFERROR(VLOOKUP($A415,'様式C-1-1用'!$B$3:$AI$1004,6,0),"")</f>
        <v>0</v>
      </c>
      <c r="E415" s="325">
        <f>IFERROR(VLOOKUP($A415,'様式C-1-1用'!$B$3:$AI$1004,7,0),"")</f>
        <v>0</v>
      </c>
      <c r="F415" s="325">
        <f>IFERROR(VLOOKUP($A415,'様式C-1-1用'!$B$3:$AI$1004,8,0),"")</f>
        <v>0</v>
      </c>
      <c r="G415" s="325">
        <f>IFERROR(VLOOKUP($A415,'様式C-1-1用'!$B$3:$AI$1004,10,0),"")</f>
        <v>0</v>
      </c>
      <c r="H415" s="325">
        <f>IFERROR(VLOOKUP($A415,'様式C-1-1用'!$B$3:$AI$1004,22,0),"")</f>
        <v>0</v>
      </c>
      <c r="I415" s="325">
        <f>IFERROR(VLOOKUP($A415,'様式C-1-1用'!$B$3:$AI$1004,23,0),"")</f>
        <v>0</v>
      </c>
      <c r="J415" s="325" t="str">
        <f>IFERROR(VLOOKUP($A415,'様式C-1-1用'!$B$3:$AI$1004,24,0),"")</f>
        <v/>
      </c>
      <c r="K415" s="325" t="str">
        <f>IFERROR(VLOOKUP($A415,'様式C-1-1用'!$B$3:$AI$1004,25,0),"")</f>
        <v/>
      </c>
      <c r="L415" s="325">
        <f>IFERROR(VLOOKUP($A415,'様式C-1-1用'!$B$3:$AI$1004,16,0),"")</f>
        <v>0</v>
      </c>
      <c r="M415" s="325" t="str">
        <f>IFERROR(VLOOKUP($A415,'様式C-1-1用'!$B$3:$AI$1004,34,0),"")</f>
        <v/>
      </c>
      <c r="N415" s="325" t="str">
        <f>IFERROR(VLOOKUP($A415,'様式C-1-1用'!$B$3:$AI$1004,30,0),"")</f>
        <v/>
      </c>
      <c r="O415" s="325" t="str">
        <f>IF(VLOOKUP($A415,'様式C-1-1用'!$B$3:$AI$1004,29,0)="－","なし",VLOOKUP($A415,'様式C-1-1用'!$B$3:$AI$1004,29,0))</f>
        <v/>
      </c>
      <c r="P415" s="326" t="str">
        <f>IFERROR(VLOOKUP($A415,'様式C-1-1用'!$B$3:$AI$1004,33,0),"")</f>
        <v/>
      </c>
    </row>
    <row r="416" spans="1:16" ht="15.95" customHeight="1" x14ac:dyDescent="0.15">
      <c r="A416" s="318">
        <v>414</v>
      </c>
      <c r="B416" s="325">
        <f>IFERROR(VLOOKUP($A416,'様式C-1-1用'!$B$3:$AI$1004,3,0),"")</f>
        <v>0</v>
      </c>
      <c r="C416" s="325" t="str">
        <f>IFERROR(VLOOKUP($A416,'様式C-1-1用'!$B$3:$AI$1004,4,0),"")</f>
        <v/>
      </c>
      <c r="D416" s="325">
        <f>IFERROR(VLOOKUP($A416,'様式C-1-1用'!$B$3:$AI$1004,6,0),"")</f>
        <v>0</v>
      </c>
      <c r="E416" s="325">
        <f>IFERROR(VLOOKUP($A416,'様式C-1-1用'!$B$3:$AI$1004,7,0),"")</f>
        <v>0</v>
      </c>
      <c r="F416" s="325">
        <f>IFERROR(VLOOKUP($A416,'様式C-1-1用'!$B$3:$AI$1004,8,0),"")</f>
        <v>0</v>
      </c>
      <c r="G416" s="325">
        <f>IFERROR(VLOOKUP($A416,'様式C-1-1用'!$B$3:$AI$1004,10,0),"")</f>
        <v>0</v>
      </c>
      <c r="H416" s="325">
        <f>IFERROR(VLOOKUP($A416,'様式C-1-1用'!$B$3:$AI$1004,22,0),"")</f>
        <v>0</v>
      </c>
      <c r="I416" s="325">
        <f>IFERROR(VLOOKUP($A416,'様式C-1-1用'!$B$3:$AI$1004,23,0),"")</f>
        <v>0</v>
      </c>
      <c r="J416" s="325" t="str">
        <f>IFERROR(VLOOKUP($A416,'様式C-1-1用'!$B$3:$AI$1004,24,0),"")</f>
        <v/>
      </c>
      <c r="K416" s="325" t="str">
        <f>IFERROR(VLOOKUP($A416,'様式C-1-1用'!$B$3:$AI$1004,25,0),"")</f>
        <v/>
      </c>
      <c r="L416" s="325">
        <f>IFERROR(VLOOKUP($A416,'様式C-1-1用'!$B$3:$AI$1004,16,0),"")</f>
        <v>0</v>
      </c>
      <c r="M416" s="325" t="str">
        <f>IFERROR(VLOOKUP($A416,'様式C-1-1用'!$B$3:$AI$1004,34,0),"")</f>
        <v/>
      </c>
      <c r="N416" s="325" t="str">
        <f>IFERROR(VLOOKUP($A416,'様式C-1-1用'!$B$3:$AI$1004,30,0),"")</f>
        <v/>
      </c>
      <c r="O416" s="325" t="str">
        <f>IF(VLOOKUP($A416,'様式C-1-1用'!$B$3:$AI$1004,29,0)="－","なし",VLOOKUP($A416,'様式C-1-1用'!$B$3:$AI$1004,29,0))</f>
        <v/>
      </c>
      <c r="P416" s="326" t="str">
        <f>IFERROR(VLOOKUP($A416,'様式C-1-1用'!$B$3:$AI$1004,33,0),"")</f>
        <v/>
      </c>
    </row>
    <row r="417" spans="1:16" ht="15.95" customHeight="1" x14ac:dyDescent="0.15">
      <c r="A417" s="318">
        <v>415</v>
      </c>
      <c r="B417" s="325">
        <f>IFERROR(VLOOKUP($A417,'様式C-1-1用'!$B$3:$AI$1004,3,0),"")</f>
        <v>0</v>
      </c>
      <c r="C417" s="325" t="str">
        <f>IFERROR(VLOOKUP($A417,'様式C-1-1用'!$B$3:$AI$1004,4,0),"")</f>
        <v/>
      </c>
      <c r="D417" s="325">
        <f>IFERROR(VLOOKUP($A417,'様式C-1-1用'!$B$3:$AI$1004,6,0),"")</f>
        <v>0</v>
      </c>
      <c r="E417" s="325">
        <f>IFERROR(VLOOKUP($A417,'様式C-1-1用'!$B$3:$AI$1004,7,0),"")</f>
        <v>0</v>
      </c>
      <c r="F417" s="325">
        <f>IFERROR(VLOOKUP($A417,'様式C-1-1用'!$B$3:$AI$1004,8,0),"")</f>
        <v>0</v>
      </c>
      <c r="G417" s="325">
        <f>IFERROR(VLOOKUP($A417,'様式C-1-1用'!$B$3:$AI$1004,10,0),"")</f>
        <v>0</v>
      </c>
      <c r="H417" s="325">
        <f>IFERROR(VLOOKUP($A417,'様式C-1-1用'!$B$3:$AI$1004,22,0),"")</f>
        <v>0</v>
      </c>
      <c r="I417" s="325">
        <f>IFERROR(VLOOKUP($A417,'様式C-1-1用'!$B$3:$AI$1004,23,0),"")</f>
        <v>0</v>
      </c>
      <c r="J417" s="325" t="str">
        <f>IFERROR(VLOOKUP($A417,'様式C-1-1用'!$B$3:$AI$1004,24,0),"")</f>
        <v/>
      </c>
      <c r="K417" s="325" t="str">
        <f>IFERROR(VLOOKUP($A417,'様式C-1-1用'!$B$3:$AI$1004,25,0),"")</f>
        <v/>
      </c>
      <c r="L417" s="325">
        <f>IFERROR(VLOOKUP($A417,'様式C-1-1用'!$B$3:$AI$1004,16,0),"")</f>
        <v>0</v>
      </c>
      <c r="M417" s="325" t="str">
        <f>IFERROR(VLOOKUP($A417,'様式C-1-1用'!$B$3:$AI$1004,34,0),"")</f>
        <v/>
      </c>
      <c r="N417" s="325" t="str">
        <f>IFERROR(VLOOKUP($A417,'様式C-1-1用'!$B$3:$AI$1004,30,0),"")</f>
        <v/>
      </c>
      <c r="O417" s="325" t="str">
        <f>IF(VLOOKUP($A417,'様式C-1-1用'!$B$3:$AI$1004,29,0)="－","なし",VLOOKUP($A417,'様式C-1-1用'!$B$3:$AI$1004,29,0))</f>
        <v/>
      </c>
      <c r="P417" s="326" t="str">
        <f>IFERROR(VLOOKUP($A417,'様式C-1-1用'!$B$3:$AI$1004,33,0),"")</f>
        <v/>
      </c>
    </row>
    <row r="418" spans="1:16" ht="15.95" customHeight="1" x14ac:dyDescent="0.15">
      <c r="A418" s="318">
        <v>416</v>
      </c>
      <c r="B418" s="325">
        <f>IFERROR(VLOOKUP($A418,'様式C-1-1用'!$B$3:$AI$1004,3,0),"")</f>
        <v>0</v>
      </c>
      <c r="C418" s="325" t="str">
        <f>IFERROR(VLOOKUP($A418,'様式C-1-1用'!$B$3:$AI$1004,4,0),"")</f>
        <v/>
      </c>
      <c r="D418" s="325">
        <f>IFERROR(VLOOKUP($A418,'様式C-1-1用'!$B$3:$AI$1004,6,0),"")</f>
        <v>0</v>
      </c>
      <c r="E418" s="325">
        <f>IFERROR(VLOOKUP($A418,'様式C-1-1用'!$B$3:$AI$1004,7,0),"")</f>
        <v>0</v>
      </c>
      <c r="F418" s="325">
        <f>IFERROR(VLOOKUP($A418,'様式C-1-1用'!$B$3:$AI$1004,8,0),"")</f>
        <v>0</v>
      </c>
      <c r="G418" s="325">
        <f>IFERROR(VLOOKUP($A418,'様式C-1-1用'!$B$3:$AI$1004,10,0),"")</f>
        <v>0</v>
      </c>
      <c r="H418" s="325">
        <f>IFERROR(VLOOKUP($A418,'様式C-1-1用'!$B$3:$AI$1004,22,0),"")</f>
        <v>0</v>
      </c>
      <c r="I418" s="325">
        <f>IFERROR(VLOOKUP($A418,'様式C-1-1用'!$B$3:$AI$1004,23,0),"")</f>
        <v>0</v>
      </c>
      <c r="J418" s="325" t="str">
        <f>IFERROR(VLOOKUP($A418,'様式C-1-1用'!$B$3:$AI$1004,24,0),"")</f>
        <v/>
      </c>
      <c r="K418" s="325" t="str">
        <f>IFERROR(VLOOKUP($A418,'様式C-1-1用'!$B$3:$AI$1004,25,0),"")</f>
        <v/>
      </c>
      <c r="L418" s="325">
        <f>IFERROR(VLOOKUP($A418,'様式C-1-1用'!$B$3:$AI$1004,16,0),"")</f>
        <v>0</v>
      </c>
      <c r="M418" s="325" t="str">
        <f>IFERROR(VLOOKUP($A418,'様式C-1-1用'!$B$3:$AI$1004,34,0),"")</f>
        <v/>
      </c>
      <c r="N418" s="325" t="str">
        <f>IFERROR(VLOOKUP($A418,'様式C-1-1用'!$B$3:$AI$1004,30,0),"")</f>
        <v/>
      </c>
      <c r="O418" s="325" t="str">
        <f>IF(VLOOKUP($A418,'様式C-1-1用'!$B$3:$AI$1004,29,0)="－","なし",VLOOKUP($A418,'様式C-1-1用'!$B$3:$AI$1004,29,0))</f>
        <v/>
      </c>
      <c r="P418" s="326" t="str">
        <f>IFERROR(VLOOKUP($A418,'様式C-1-1用'!$B$3:$AI$1004,33,0),"")</f>
        <v/>
      </c>
    </row>
    <row r="419" spans="1:16" ht="15.95" customHeight="1" x14ac:dyDescent="0.15">
      <c r="A419" s="318">
        <v>417</v>
      </c>
      <c r="B419" s="325">
        <f>IFERROR(VLOOKUP($A419,'様式C-1-1用'!$B$3:$AI$1004,3,0),"")</f>
        <v>0</v>
      </c>
      <c r="C419" s="325" t="str">
        <f>IFERROR(VLOOKUP($A419,'様式C-1-1用'!$B$3:$AI$1004,4,0),"")</f>
        <v/>
      </c>
      <c r="D419" s="325">
        <f>IFERROR(VLOOKUP($A419,'様式C-1-1用'!$B$3:$AI$1004,6,0),"")</f>
        <v>0</v>
      </c>
      <c r="E419" s="325">
        <f>IFERROR(VLOOKUP($A419,'様式C-1-1用'!$B$3:$AI$1004,7,0),"")</f>
        <v>0</v>
      </c>
      <c r="F419" s="325">
        <f>IFERROR(VLOOKUP($A419,'様式C-1-1用'!$B$3:$AI$1004,8,0),"")</f>
        <v>0</v>
      </c>
      <c r="G419" s="325">
        <f>IFERROR(VLOOKUP($A419,'様式C-1-1用'!$B$3:$AI$1004,10,0),"")</f>
        <v>0</v>
      </c>
      <c r="H419" s="325">
        <f>IFERROR(VLOOKUP($A419,'様式C-1-1用'!$B$3:$AI$1004,22,0),"")</f>
        <v>0</v>
      </c>
      <c r="I419" s="325">
        <f>IFERROR(VLOOKUP($A419,'様式C-1-1用'!$B$3:$AI$1004,23,0),"")</f>
        <v>0</v>
      </c>
      <c r="J419" s="325" t="str">
        <f>IFERROR(VLOOKUP($A419,'様式C-1-1用'!$B$3:$AI$1004,24,0),"")</f>
        <v/>
      </c>
      <c r="K419" s="325" t="str">
        <f>IFERROR(VLOOKUP($A419,'様式C-1-1用'!$B$3:$AI$1004,25,0),"")</f>
        <v/>
      </c>
      <c r="L419" s="325">
        <f>IFERROR(VLOOKUP($A419,'様式C-1-1用'!$B$3:$AI$1004,16,0),"")</f>
        <v>0</v>
      </c>
      <c r="M419" s="325" t="str">
        <f>IFERROR(VLOOKUP($A419,'様式C-1-1用'!$B$3:$AI$1004,34,0),"")</f>
        <v/>
      </c>
      <c r="N419" s="325" t="str">
        <f>IFERROR(VLOOKUP($A419,'様式C-1-1用'!$B$3:$AI$1004,30,0),"")</f>
        <v/>
      </c>
      <c r="O419" s="325" t="str">
        <f>IF(VLOOKUP($A419,'様式C-1-1用'!$B$3:$AI$1004,29,0)="－","なし",VLOOKUP($A419,'様式C-1-1用'!$B$3:$AI$1004,29,0))</f>
        <v/>
      </c>
      <c r="P419" s="326" t="str">
        <f>IFERROR(VLOOKUP($A419,'様式C-1-1用'!$B$3:$AI$1004,33,0),"")</f>
        <v/>
      </c>
    </row>
    <row r="420" spans="1:16" ht="15.95" customHeight="1" x14ac:dyDescent="0.15">
      <c r="A420" s="318">
        <v>418</v>
      </c>
      <c r="B420" s="325">
        <f>IFERROR(VLOOKUP($A420,'様式C-1-1用'!$B$3:$AI$1004,3,0),"")</f>
        <v>0</v>
      </c>
      <c r="C420" s="325" t="str">
        <f>IFERROR(VLOOKUP($A420,'様式C-1-1用'!$B$3:$AI$1004,4,0),"")</f>
        <v/>
      </c>
      <c r="D420" s="325">
        <f>IFERROR(VLOOKUP($A420,'様式C-1-1用'!$B$3:$AI$1004,6,0),"")</f>
        <v>0</v>
      </c>
      <c r="E420" s="325">
        <f>IFERROR(VLOOKUP($A420,'様式C-1-1用'!$B$3:$AI$1004,7,0),"")</f>
        <v>0</v>
      </c>
      <c r="F420" s="325">
        <f>IFERROR(VLOOKUP($A420,'様式C-1-1用'!$B$3:$AI$1004,8,0),"")</f>
        <v>0</v>
      </c>
      <c r="G420" s="325">
        <f>IFERROR(VLOOKUP($A420,'様式C-1-1用'!$B$3:$AI$1004,10,0),"")</f>
        <v>0</v>
      </c>
      <c r="H420" s="325">
        <f>IFERROR(VLOOKUP($A420,'様式C-1-1用'!$B$3:$AI$1004,22,0),"")</f>
        <v>0</v>
      </c>
      <c r="I420" s="325">
        <f>IFERROR(VLOOKUP($A420,'様式C-1-1用'!$B$3:$AI$1004,23,0),"")</f>
        <v>0</v>
      </c>
      <c r="J420" s="325" t="str">
        <f>IFERROR(VLOOKUP($A420,'様式C-1-1用'!$B$3:$AI$1004,24,0),"")</f>
        <v/>
      </c>
      <c r="K420" s="325" t="str">
        <f>IFERROR(VLOOKUP($A420,'様式C-1-1用'!$B$3:$AI$1004,25,0),"")</f>
        <v/>
      </c>
      <c r="L420" s="325">
        <f>IFERROR(VLOOKUP($A420,'様式C-1-1用'!$B$3:$AI$1004,16,0),"")</f>
        <v>0</v>
      </c>
      <c r="M420" s="325" t="str">
        <f>IFERROR(VLOOKUP($A420,'様式C-1-1用'!$B$3:$AI$1004,34,0),"")</f>
        <v/>
      </c>
      <c r="N420" s="325" t="str">
        <f>IFERROR(VLOOKUP($A420,'様式C-1-1用'!$B$3:$AI$1004,30,0),"")</f>
        <v/>
      </c>
      <c r="O420" s="325" t="str">
        <f>IF(VLOOKUP($A420,'様式C-1-1用'!$B$3:$AI$1004,29,0)="－","なし",VLOOKUP($A420,'様式C-1-1用'!$B$3:$AI$1004,29,0))</f>
        <v/>
      </c>
      <c r="P420" s="326" t="str">
        <f>IFERROR(VLOOKUP($A420,'様式C-1-1用'!$B$3:$AI$1004,33,0),"")</f>
        <v/>
      </c>
    </row>
    <row r="421" spans="1:16" ht="15.95" customHeight="1" x14ac:dyDescent="0.15">
      <c r="A421" s="318">
        <v>419</v>
      </c>
      <c r="B421" s="325">
        <f>IFERROR(VLOOKUP($A421,'様式C-1-1用'!$B$3:$AI$1004,3,0),"")</f>
        <v>0</v>
      </c>
      <c r="C421" s="325" t="str">
        <f>IFERROR(VLOOKUP($A421,'様式C-1-1用'!$B$3:$AI$1004,4,0),"")</f>
        <v/>
      </c>
      <c r="D421" s="325">
        <f>IFERROR(VLOOKUP($A421,'様式C-1-1用'!$B$3:$AI$1004,6,0),"")</f>
        <v>0</v>
      </c>
      <c r="E421" s="325">
        <f>IFERROR(VLOOKUP($A421,'様式C-1-1用'!$B$3:$AI$1004,7,0),"")</f>
        <v>0</v>
      </c>
      <c r="F421" s="325">
        <f>IFERROR(VLOOKUP($A421,'様式C-1-1用'!$B$3:$AI$1004,8,0),"")</f>
        <v>0</v>
      </c>
      <c r="G421" s="325">
        <f>IFERROR(VLOOKUP($A421,'様式C-1-1用'!$B$3:$AI$1004,10,0),"")</f>
        <v>0</v>
      </c>
      <c r="H421" s="325">
        <f>IFERROR(VLOOKUP($A421,'様式C-1-1用'!$B$3:$AI$1004,22,0),"")</f>
        <v>0</v>
      </c>
      <c r="I421" s="325">
        <f>IFERROR(VLOOKUP($A421,'様式C-1-1用'!$B$3:$AI$1004,23,0),"")</f>
        <v>0</v>
      </c>
      <c r="J421" s="325" t="str">
        <f>IFERROR(VLOOKUP($A421,'様式C-1-1用'!$B$3:$AI$1004,24,0),"")</f>
        <v/>
      </c>
      <c r="K421" s="325" t="str">
        <f>IFERROR(VLOOKUP($A421,'様式C-1-1用'!$B$3:$AI$1004,25,0),"")</f>
        <v/>
      </c>
      <c r="L421" s="325">
        <f>IFERROR(VLOOKUP($A421,'様式C-1-1用'!$B$3:$AI$1004,16,0),"")</f>
        <v>0</v>
      </c>
      <c r="M421" s="325" t="str">
        <f>IFERROR(VLOOKUP($A421,'様式C-1-1用'!$B$3:$AI$1004,34,0),"")</f>
        <v/>
      </c>
      <c r="N421" s="325" t="str">
        <f>IFERROR(VLOOKUP($A421,'様式C-1-1用'!$B$3:$AI$1004,30,0),"")</f>
        <v/>
      </c>
      <c r="O421" s="325" t="str">
        <f>IF(VLOOKUP($A421,'様式C-1-1用'!$B$3:$AI$1004,29,0)="－","なし",VLOOKUP($A421,'様式C-1-1用'!$B$3:$AI$1004,29,0))</f>
        <v/>
      </c>
      <c r="P421" s="326" t="str">
        <f>IFERROR(VLOOKUP($A421,'様式C-1-1用'!$B$3:$AI$1004,33,0),"")</f>
        <v/>
      </c>
    </row>
    <row r="422" spans="1:16" ht="15.95" customHeight="1" x14ac:dyDescent="0.15">
      <c r="A422" s="318">
        <v>420</v>
      </c>
      <c r="B422" s="325">
        <f>IFERROR(VLOOKUP($A422,'様式C-1-1用'!$B$3:$AI$1004,3,0),"")</f>
        <v>0</v>
      </c>
      <c r="C422" s="325" t="str">
        <f>IFERROR(VLOOKUP($A422,'様式C-1-1用'!$B$3:$AI$1004,4,0),"")</f>
        <v/>
      </c>
      <c r="D422" s="325">
        <f>IFERROR(VLOOKUP($A422,'様式C-1-1用'!$B$3:$AI$1004,6,0),"")</f>
        <v>0</v>
      </c>
      <c r="E422" s="325">
        <f>IFERROR(VLOOKUP($A422,'様式C-1-1用'!$B$3:$AI$1004,7,0),"")</f>
        <v>0</v>
      </c>
      <c r="F422" s="325">
        <f>IFERROR(VLOOKUP($A422,'様式C-1-1用'!$B$3:$AI$1004,8,0),"")</f>
        <v>0</v>
      </c>
      <c r="G422" s="325">
        <f>IFERROR(VLOOKUP($A422,'様式C-1-1用'!$B$3:$AI$1004,10,0),"")</f>
        <v>0</v>
      </c>
      <c r="H422" s="325">
        <f>IFERROR(VLOOKUP($A422,'様式C-1-1用'!$B$3:$AI$1004,22,0),"")</f>
        <v>0</v>
      </c>
      <c r="I422" s="325">
        <f>IFERROR(VLOOKUP($A422,'様式C-1-1用'!$B$3:$AI$1004,23,0),"")</f>
        <v>0</v>
      </c>
      <c r="J422" s="325" t="str">
        <f>IFERROR(VLOOKUP($A422,'様式C-1-1用'!$B$3:$AI$1004,24,0),"")</f>
        <v/>
      </c>
      <c r="K422" s="325" t="str">
        <f>IFERROR(VLOOKUP($A422,'様式C-1-1用'!$B$3:$AI$1004,25,0),"")</f>
        <v/>
      </c>
      <c r="L422" s="325">
        <f>IFERROR(VLOOKUP($A422,'様式C-1-1用'!$B$3:$AI$1004,16,0),"")</f>
        <v>0</v>
      </c>
      <c r="M422" s="325" t="str">
        <f>IFERROR(VLOOKUP($A422,'様式C-1-1用'!$B$3:$AI$1004,34,0),"")</f>
        <v/>
      </c>
      <c r="N422" s="325" t="str">
        <f>IFERROR(VLOOKUP($A422,'様式C-1-1用'!$B$3:$AI$1004,30,0),"")</f>
        <v/>
      </c>
      <c r="O422" s="325" t="str">
        <f>IF(VLOOKUP($A422,'様式C-1-1用'!$B$3:$AI$1004,29,0)="－","なし",VLOOKUP($A422,'様式C-1-1用'!$B$3:$AI$1004,29,0))</f>
        <v/>
      </c>
      <c r="P422" s="326" t="str">
        <f>IFERROR(VLOOKUP($A422,'様式C-1-1用'!$B$3:$AI$1004,33,0),"")</f>
        <v/>
      </c>
    </row>
    <row r="423" spans="1:16" ht="15.95" customHeight="1" x14ac:dyDescent="0.15">
      <c r="A423" s="318">
        <v>421</v>
      </c>
      <c r="B423" s="325">
        <f>IFERROR(VLOOKUP($A423,'様式C-1-1用'!$B$3:$AI$1004,3,0),"")</f>
        <v>0</v>
      </c>
      <c r="C423" s="325" t="str">
        <f>IFERROR(VLOOKUP($A423,'様式C-1-1用'!$B$3:$AI$1004,4,0),"")</f>
        <v/>
      </c>
      <c r="D423" s="325">
        <f>IFERROR(VLOOKUP($A423,'様式C-1-1用'!$B$3:$AI$1004,6,0),"")</f>
        <v>0</v>
      </c>
      <c r="E423" s="325">
        <f>IFERROR(VLOOKUP($A423,'様式C-1-1用'!$B$3:$AI$1004,7,0),"")</f>
        <v>0</v>
      </c>
      <c r="F423" s="325">
        <f>IFERROR(VLOOKUP($A423,'様式C-1-1用'!$B$3:$AI$1004,8,0),"")</f>
        <v>0</v>
      </c>
      <c r="G423" s="325">
        <f>IFERROR(VLOOKUP($A423,'様式C-1-1用'!$B$3:$AI$1004,10,0),"")</f>
        <v>0</v>
      </c>
      <c r="H423" s="325">
        <f>IFERROR(VLOOKUP($A423,'様式C-1-1用'!$B$3:$AI$1004,22,0),"")</f>
        <v>0</v>
      </c>
      <c r="I423" s="325">
        <f>IFERROR(VLOOKUP($A423,'様式C-1-1用'!$B$3:$AI$1004,23,0),"")</f>
        <v>0</v>
      </c>
      <c r="J423" s="325" t="str">
        <f>IFERROR(VLOOKUP($A423,'様式C-1-1用'!$B$3:$AI$1004,24,0),"")</f>
        <v/>
      </c>
      <c r="K423" s="325" t="str">
        <f>IFERROR(VLOOKUP($A423,'様式C-1-1用'!$B$3:$AI$1004,25,0),"")</f>
        <v/>
      </c>
      <c r="L423" s="325">
        <f>IFERROR(VLOOKUP($A423,'様式C-1-1用'!$B$3:$AI$1004,16,0),"")</f>
        <v>0</v>
      </c>
      <c r="M423" s="325" t="str">
        <f>IFERROR(VLOOKUP($A423,'様式C-1-1用'!$B$3:$AI$1004,34,0),"")</f>
        <v/>
      </c>
      <c r="N423" s="325" t="str">
        <f>IFERROR(VLOOKUP($A423,'様式C-1-1用'!$B$3:$AI$1004,30,0),"")</f>
        <v/>
      </c>
      <c r="O423" s="325" t="str">
        <f>IF(VLOOKUP($A423,'様式C-1-1用'!$B$3:$AI$1004,29,0)="－","なし",VLOOKUP($A423,'様式C-1-1用'!$B$3:$AI$1004,29,0))</f>
        <v/>
      </c>
      <c r="P423" s="326" t="str">
        <f>IFERROR(VLOOKUP($A423,'様式C-1-1用'!$B$3:$AI$1004,33,0),"")</f>
        <v/>
      </c>
    </row>
    <row r="424" spans="1:16" ht="15.95" customHeight="1" x14ac:dyDescent="0.15">
      <c r="A424" s="318">
        <v>422</v>
      </c>
      <c r="B424" s="325">
        <f>IFERROR(VLOOKUP($A424,'様式C-1-1用'!$B$3:$AI$1004,3,0),"")</f>
        <v>0</v>
      </c>
      <c r="C424" s="325" t="str">
        <f>IFERROR(VLOOKUP($A424,'様式C-1-1用'!$B$3:$AI$1004,4,0),"")</f>
        <v/>
      </c>
      <c r="D424" s="325">
        <f>IFERROR(VLOOKUP($A424,'様式C-1-1用'!$B$3:$AI$1004,6,0),"")</f>
        <v>0</v>
      </c>
      <c r="E424" s="325">
        <f>IFERROR(VLOOKUP($A424,'様式C-1-1用'!$B$3:$AI$1004,7,0),"")</f>
        <v>0</v>
      </c>
      <c r="F424" s="325">
        <f>IFERROR(VLOOKUP($A424,'様式C-1-1用'!$B$3:$AI$1004,8,0),"")</f>
        <v>0</v>
      </c>
      <c r="G424" s="325">
        <f>IFERROR(VLOOKUP($A424,'様式C-1-1用'!$B$3:$AI$1004,10,0),"")</f>
        <v>0</v>
      </c>
      <c r="H424" s="325">
        <f>IFERROR(VLOOKUP($A424,'様式C-1-1用'!$B$3:$AI$1004,22,0),"")</f>
        <v>0</v>
      </c>
      <c r="I424" s="325">
        <f>IFERROR(VLOOKUP($A424,'様式C-1-1用'!$B$3:$AI$1004,23,0),"")</f>
        <v>0</v>
      </c>
      <c r="J424" s="325" t="str">
        <f>IFERROR(VLOOKUP($A424,'様式C-1-1用'!$B$3:$AI$1004,24,0),"")</f>
        <v/>
      </c>
      <c r="K424" s="325" t="str">
        <f>IFERROR(VLOOKUP($A424,'様式C-1-1用'!$B$3:$AI$1004,25,0),"")</f>
        <v/>
      </c>
      <c r="L424" s="325">
        <f>IFERROR(VLOOKUP($A424,'様式C-1-1用'!$B$3:$AI$1004,16,0),"")</f>
        <v>0</v>
      </c>
      <c r="M424" s="325" t="str">
        <f>IFERROR(VLOOKUP($A424,'様式C-1-1用'!$B$3:$AI$1004,34,0),"")</f>
        <v/>
      </c>
      <c r="N424" s="325" t="str">
        <f>IFERROR(VLOOKUP($A424,'様式C-1-1用'!$B$3:$AI$1004,30,0),"")</f>
        <v/>
      </c>
      <c r="O424" s="325" t="str">
        <f>IF(VLOOKUP($A424,'様式C-1-1用'!$B$3:$AI$1004,29,0)="－","なし",VLOOKUP($A424,'様式C-1-1用'!$B$3:$AI$1004,29,0))</f>
        <v/>
      </c>
      <c r="P424" s="326" t="str">
        <f>IFERROR(VLOOKUP($A424,'様式C-1-1用'!$B$3:$AI$1004,33,0),"")</f>
        <v/>
      </c>
    </row>
    <row r="425" spans="1:16" ht="15.95" customHeight="1" x14ac:dyDescent="0.15">
      <c r="A425" s="318">
        <v>423</v>
      </c>
      <c r="B425" s="325">
        <f>IFERROR(VLOOKUP($A425,'様式C-1-1用'!$B$3:$AI$1004,3,0),"")</f>
        <v>0</v>
      </c>
      <c r="C425" s="325" t="str">
        <f>IFERROR(VLOOKUP($A425,'様式C-1-1用'!$B$3:$AI$1004,4,0),"")</f>
        <v/>
      </c>
      <c r="D425" s="325">
        <f>IFERROR(VLOOKUP($A425,'様式C-1-1用'!$B$3:$AI$1004,6,0),"")</f>
        <v>0</v>
      </c>
      <c r="E425" s="325">
        <f>IFERROR(VLOOKUP($A425,'様式C-1-1用'!$B$3:$AI$1004,7,0),"")</f>
        <v>0</v>
      </c>
      <c r="F425" s="325">
        <f>IFERROR(VLOOKUP($A425,'様式C-1-1用'!$B$3:$AI$1004,8,0),"")</f>
        <v>0</v>
      </c>
      <c r="G425" s="325">
        <f>IFERROR(VLOOKUP($A425,'様式C-1-1用'!$B$3:$AI$1004,10,0),"")</f>
        <v>0</v>
      </c>
      <c r="H425" s="325">
        <f>IFERROR(VLOOKUP($A425,'様式C-1-1用'!$B$3:$AI$1004,22,0),"")</f>
        <v>0</v>
      </c>
      <c r="I425" s="325">
        <f>IFERROR(VLOOKUP($A425,'様式C-1-1用'!$B$3:$AI$1004,23,0),"")</f>
        <v>0</v>
      </c>
      <c r="J425" s="325" t="str">
        <f>IFERROR(VLOOKUP($A425,'様式C-1-1用'!$B$3:$AI$1004,24,0),"")</f>
        <v/>
      </c>
      <c r="K425" s="325" t="str">
        <f>IFERROR(VLOOKUP($A425,'様式C-1-1用'!$B$3:$AI$1004,25,0),"")</f>
        <v/>
      </c>
      <c r="L425" s="325">
        <f>IFERROR(VLOOKUP($A425,'様式C-1-1用'!$B$3:$AI$1004,16,0),"")</f>
        <v>0</v>
      </c>
      <c r="M425" s="325" t="str">
        <f>IFERROR(VLOOKUP($A425,'様式C-1-1用'!$B$3:$AI$1004,34,0),"")</f>
        <v/>
      </c>
      <c r="N425" s="325" t="str">
        <f>IFERROR(VLOOKUP($A425,'様式C-1-1用'!$B$3:$AI$1004,30,0),"")</f>
        <v/>
      </c>
      <c r="O425" s="325" t="str">
        <f>IF(VLOOKUP($A425,'様式C-1-1用'!$B$3:$AI$1004,29,0)="－","なし",VLOOKUP($A425,'様式C-1-1用'!$B$3:$AI$1004,29,0))</f>
        <v/>
      </c>
      <c r="P425" s="326" t="str">
        <f>IFERROR(VLOOKUP($A425,'様式C-1-1用'!$B$3:$AI$1004,33,0),"")</f>
        <v/>
      </c>
    </row>
    <row r="426" spans="1:16" ht="15.95" customHeight="1" x14ac:dyDescent="0.15">
      <c r="A426" s="318">
        <v>424</v>
      </c>
      <c r="B426" s="325">
        <f>IFERROR(VLOOKUP($A426,'様式C-1-1用'!$B$3:$AI$1004,3,0),"")</f>
        <v>0</v>
      </c>
      <c r="C426" s="325" t="str">
        <f>IFERROR(VLOOKUP($A426,'様式C-1-1用'!$B$3:$AI$1004,4,0),"")</f>
        <v/>
      </c>
      <c r="D426" s="325">
        <f>IFERROR(VLOOKUP($A426,'様式C-1-1用'!$B$3:$AI$1004,6,0),"")</f>
        <v>0</v>
      </c>
      <c r="E426" s="325">
        <f>IFERROR(VLOOKUP($A426,'様式C-1-1用'!$B$3:$AI$1004,7,0),"")</f>
        <v>0</v>
      </c>
      <c r="F426" s="325">
        <f>IFERROR(VLOOKUP($A426,'様式C-1-1用'!$B$3:$AI$1004,8,0),"")</f>
        <v>0</v>
      </c>
      <c r="G426" s="325">
        <f>IFERROR(VLOOKUP($A426,'様式C-1-1用'!$B$3:$AI$1004,10,0),"")</f>
        <v>0</v>
      </c>
      <c r="H426" s="325">
        <f>IFERROR(VLOOKUP($A426,'様式C-1-1用'!$B$3:$AI$1004,22,0),"")</f>
        <v>0</v>
      </c>
      <c r="I426" s="325">
        <f>IFERROR(VLOOKUP($A426,'様式C-1-1用'!$B$3:$AI$1004,23,0),"")</f>
        <v>0</v>
      </c>
      <c r="J426" s="325" t="str">
        <f>IFERROR(VLOOKUP($A426,'様式C-1-1用'!$B$3:$AI$1004,24,0),"")</f>
        <v/>
      </c>
      <c r="K426" s="325" t="str">
        <f>IFERROR(VLOOKUP($A426,'様式C-1-1用'!$B$3:$AI$1004,25,0),"")</f>
        <v/>
      </c>
      <c r="L426" s="325">
        <f>IFERROR(VLOOKUP($A426,'様式C-1-1用'!$B$3:$AI$1004,16,0),"")</f>
        <v>0</v>
      </c>
      <c r="M426" s="325" t="str">
        <f>IFERROR(VLOOKUP($A426,'様式C-1-1用'!$B$3:$AI$1004,34,0),"")</f>
        <v/>
      </c>
      <c r="N426" s="325" t="str">
        <f>IFERROR(VLOOKUP($A426,'様式C-1-1用'!$B$3:$AI$1004,30,0),"")</f>
        <v/>
      </c>
      <c r="O426" s="325" t="str">
        <f>IF(VLOOKUP($A426,'様式C-1-1用'!$B$3:$AI$1004,29,0)="－","なし",VLOOKUP($A426,'様式C-1-1用'!$B$3:$AI$1004,29,0))</f>
        <v/>
      </c>
      <c r="P426" s="326" t="str">
        <f>IFERROR(VLOOKUP($A426,'様式C-1-1用'!$B$3:$AI$1004,33,0),"")</f>
        <v/>
      </c>
    </row>
    <row r="427" spans="1:16" ht="15.95" customHeight="1" x14ac:dyDescent="0.15">
      <c r="A427" s="318">
        <v>425</v>
      </c>
      <c r="B427" s="325">
        <f>IFERROR(VLOOKUP($A427,'様式C-1-1用'!$B$3:$AI$1004,3,0),"")</f>
        <v>0</v>
      </c>
      <c r="C427" s="325" t="str">
        <f>IFERROR(VLOOKUP($A427,'様式C-1-1用'!$B$3:$AI$1004,4,0),"")</f>
        <v/>
      </c>
      <c r="D427" s="325">
        <f>IFERROR(VLOOKUP($A427,'様式C-1-1用'!$B$3:$AI$1004,6,0),"")</f>
        <v>0</v>
      </c>
      <c r="E427" s="325">
        <f>IFERROR(VLOOKUP($A427,'様式C-1-1用'!$B$3:$AI$1004,7,0),"")</f>
        <v>0</v>
      </c>
      <c r="F427" s="325">
        <f>IFERROR(VLOOKUP($A427,'様式C-1-1用'!$B$3:$AI$1004,8,0),"")</f>
        <v>0</v>
      </c>
      <c r="G427" s="325">
        <f>IFERROR(VLOOKUP($A427,'様式C-1-1用'!$B$3:$AI$1004,10,0),"")</f>
        <v>0</v>
      </c>
      <c r="H427" s="325">
        <f>IFERROR(VLOOKUP($A427,'様式C-1-1用'!$B$3:$AI$1004,22,0),"")</f>
        <v>0</v>
      </c>
      <c r="I427" s="325">
        <f>IFERROR(VLOOKUP($A427,'様式C-1-1用'!$B$3:$AI$1004,23,0),"")</f>
        <v>0</v>
      </c>
      <c r="J427" s="325" t="str">
        <f>IFERROR(VLOOKUP($A427,'様式C-1-1用'!$B$3:$AI$1004,24,0),"")</f>
        <v/>
      </c>
      <c r="K427" s="325" t="str">
        <f>IFERROR(VLOOKUP($A427,'様式C-1-1用'!$B$3:$AI$1004,25,0),"")</f>
        <v/>
      </c>
      <c r="L427" s="325">
        <f>IFERROR(VLOOKUP($A427,'様式C-1-1用'!$B$3:$AI$1004,16,0),"")</f>
        <v>0</v>
      </c>
      <c r="M427" s="325" t="str">
        <f>IFERROR(VLOOKUP($A427,'様式C-1-1用'!$B$3:$AI$1004,34,0),"")</f>
        <v/>
      </c>
      <c r="N427" s="325" t="str">
        <f>IFERROR(VLOOKUP($A427,'様式C-1-1用'!$B$3:$AI$1004,30,0),"")</f>
        <v/>
      </c>
      <c r="O427" s="325" t="str">
        <f>IF(VLOOKUP($A427,'様式C-1-1用'!$B$3:$AI$1004,29,0)="－","なし",VLOOKUP($A427,'様式C-1-1用'!$B$3:$AI$1004,29,0))</f>
        <v/>
      </c>
      <c r="P427" s="326" t="str">
        <f>IFERROR(VLOOKUP($A427,'様式C-1-1用'!$B$3:$AI$1004,33,0),"")</f>
        <v/>
      </c>
    </row>
    <row r="428" spans="1:16" ht="15.95" customHeight="1" x14ac:dyDescent="0.15">
      <c r="A428" s="318">
        <v>426</v>
      </c>
      <c r="B428" s="325">
        <f>IFERROR(VLOOKUP($A428,'様式C-1-1用'!$B$3:$AI$1004,3,0),"")</f>
        <v>0</v>
      </c>
      <c r="C428" s="325" t="str">
        <f>IFERROR(VLOOKUP($A428,'様式C-1-1用'!$B$3:$AI$1004,4,0),"")</f>
        <v/>
      </c>
      <c r="D428" s="325">
        <f>IFERROR(VLOOKUP($A428,'様式C-1-1用'!$B$3:$AI$1004,6,0),"")</f>
        <v>0</v>
      </c>
      <c r="E428" s="325">
        <f>IFERROR(VLOOKUP($A428,'様式C-1-1用'!$B$3:$AI$1004,7,0),"")</f>
        <v>0</v>
      </c>
      <c r="F428" s="325">
        <f>IFERROR(VLOOKUP($A428,'様式C-1-1用'!$B$3:$AI$1004,8,0),"")</f>
        <v>0</v>
      </c>
      <c r="G428" s="325">
        <f>IFERROR(VLOOKUP($A428,'様式C-1-1用'!$B$3:$AI$1004,10,0),"")</f>
        <v>0</v>
      </c>
      <c r="H428" s="325">
        <f>IFERROR(VLOOKUP($A428,'様式C-1-1用'!$B$3:$AI$1004,22,0),"")</f>
        <v>0</v>
      </c>
      <c r="I428" s="325">
        <f>IFERROR(VLOOKUP($A428,'様式C-1-1用'!$B$3:$AI$1004,23,0),"")</f>
        <v>0</v>
      </c>
      <c r="J428" s="325" t="str">
        <f>IFERROR(VLOOKUP($A428,'様式C-1-1用'!$B$3:$AI$1004,24,0),"")</f>
        <v/>
      </c>
      <c r="K428" s="325" t="str">
        <f>IFERROR(VLOOKUP($A428,'様式C-1-1用'!$B$3:$AI$1004,25,0),"")</f>
        <v/>
      </c>
      <c r="L428" s="325">
        <f>IFERROR(VLOOKUP($A428,'様式C-1-1用'!$B$3:$AI$1004,16,0),"")</f>
        <v>0</v>
      </c>
      <c r="M428" s="325" t="str">
        <f>IFERROR(VLOOKUP($A428,'様式C-1-1用'!$B$3:$AI$1004,34,0),"")</f>
        <v/>
      </c>
      <c r="N428" s="325" t="str">
        <f>IFERROR(VLOOKUP($A428,'様式C-1-1用'!$B$3:$AI$1004,30,0),"")</f>
        <v/>
      </c>
      <c r="O428" s="325" t="str">
        <f>IF(VLOOKUP($A428,'様式C-1-1用'!$B$3:$AI$1004,29,0)="－","なし",VLOOKUP($A428,'様式C-1-1用'!$B$3:$AI$1004,29,0))</f>
        <v/>
      </c>
      <c r="P428" s="326" t="str">
        <f>IFERROR(VLOOKUP($A428,'様式C-1-1用'!$B$3:$AI$1004,33,0),"")</f>
        <v/>
      </c>
    </row>
    <row r="429" spans="1:16" ht="15.95" customHeight="1" x14ac:dyDescent="0.15">
      <c r="A429" s="318">
        <v>427</v>
      </c>
      <c r="B429" s="325">
        <f>IFERROR(VLOOKUP($A429,'様式C-1-1用'!$B$3:$AI$1004,3,0),"")</f>
        <v>0</v>
      </c>
      <c r="C429" s="325" t="str">
        <f>IFERROR(VLOOKUP($A429,'様式C-1-1用'!$B$3:$AI$1004,4,0),"")</f>
        <v/>
      </c>
      <c r="D429" s="325">
        <f>IFERROR(VLOOKUP($A429,'様式C-1-1用'!$B$3:$AI$1004,6,0),"")</f>
        <v>0</v>
      </c>
      <c r="E429" s="325">
        <f>IFERROR(VLOOKUP($A429,'様式C-1-1用'!$B$3:$AI$1004,7,0),"")</f>
        <v>0</v>
      </c>
      <c r="F429" s="325">
        <f>IFERROR(VLOOKUP($A429,'様式C-1-1用'!$B$3:$AI$1004,8,0),"")</f>
        <v>0</v>
      </c>
      <c r="G429" s="325">
        <f>IFERROR(VLOOKUP($A429,'様式C-1-1用'!$B$3:$AI$1004,10,0),"")</f>
        <v>0</v>
      </c>
      <c r="H429" s="325">
        <f>IFERROR(VLOOKUP($A429,'様式C-1-1用'!$B$3:$AI$1004,22,0),"")</f>
        <v>0</v>
      </c>
      <c r="I429" s="325">
        <f>IFERROR(VLOOKUP($A429,'様式C-1-1用'!$B$3:$AI$1004,23,0),"")</f>
        <v>0</v>
      </c>
      <c r="J429" s="325" t="str">
        <f>IFERROR(VLOOKUP($A429,'様式C-1-1用'!$B$3:$AI$1004,24,0),"")</f>
        <v/>
      </c>
      <c r="K429" s="325" t="str">
        <f>IFERROR(VLOOKUP($A429,'様式C-1-1用'!$B$3:$AI$1004,25,0),"")</f>
        <v/>
      </c>
      <c r="L429" s="325">
        <f>IFERROR(VLOOKUP($A429,'様式C-1-1用'!$B$3:$AI$1004,16,0),"")</f>
        <v>0</v>
      </c>
      <c r="M429" s="325" t="str">
        <f>IFERROR(VLOOKUP($A429,'様式C-1-1用'!$B$3:$AI$1004,34,0),"")</f>
        <v/>
      </c>
      <c r="N429" s="325" t="str">
        <f>IFERROR(VLOOKUP($A429,'様式C-1-1用'!$B$3:$AI$1004,30,0),"")</f>
        <v/>
      </c>
      <c r="O429" s="325" t="str">
        <f>IF(VLOOKUP($A429,'様式C-1-1用'!$B$3:$AI$1004,29,0)="－","なし",VLOOKUP($A429,'様式C-1-1用'!$B$3:$AI$1004,29,0))</f>
        <v/>
      </c>
      <c r="P429" s="326" t="str">
        <f>IFERROR(VLOOKUP($A429,'様式C-1-1用'!$B$3:$AI$1004,33,0),"")</f>
        <v/>
      </c>
    </row>
    <row r="430" spans="1:16" ht="15.95" customHeight="1" x14ac:dyDescent="0.15">
      <c r="A430" s="318">
        <v>428</v>
      </c>
      <c r="B430" s="325">
        <f>IFERROR(VLOOKUP($A430,'様式C-1-1用'!$B$3:$AI$1004,3,0),"")</f>
        <v>0</v>
      </c>
      <c r="C430" s="325" t="str">
        <f>IFERROR(VLOOKUP($A430,'様式C-1-1用'!$B$3:$AI$1004,4,0),"")</f>
        <v/>
      </c>
      <c r="D430" s="325">
        <f>IFERROR(VLOOKUP($A430,'様式C-1-1用'!$B$3:$AI$1004,6,0),"")</f>
        <v>0</v>
      </c>
      <c r="E430" s="325">
        <f>IFERROR(VLOOKUP($A430,'様式C-1-1用'!$B$3:$AI$1004,7,0),"")</f>
        <v>0</v>
      </c>
      <c r="F430" s="325">
        <f>IFERROR(VLOOKUP($A430,'様式C-1-1用'!$B$3:$AI$1004,8,0),"")</f>
        <v>0</v>
      </c>
      <c r="G430" s="325">
        <f>IFERROR(VLOOKUP($A430,'様式C-1-1用'!$B$3:$AI$1004,10,0),"")</f>
        <v>0</v>
      </c>
      <c r="H430" s="325">
        <f>IFERROR(VLOOKUP($A430,'様式C-1-1用'!$B$3:$AI$1004,22,0),"")</f>
        <v>0</v>
      </c>
      <c r="I430" s="325">
        <f>IFERROR(VLOOKUP($A430,'様式C-1-1用'!$B$3:$AI$1004,23,0),"")</f>
        <v>0</v>
      </c>
      <c r="J430" s="325" t="str">
        <f>IFERROR(VLOOKUP($A430,'様式C-1-1用'!$B$3:$AI$1004,24,0),"")</f>
        <v/>
      </c>
      <c r="K430" s="325" t="str">
        <f>IFERROR(VLOOKUP($A430,'様式C-1-1用'!$B$3:$AI$1004,25,0),"")</f>
        <v/>
      </c>
      <c r="L430" s="325">
        <f>IFERROR(VLOOKUP($A430,'様式C-1-1用'!$B$3:$AI$1004,16,0),"")</f>
        <v>0</v>
      </c>
      <c r="M430" s="325" t="str">
        <f>IFERROR(VLOOKUP($A430,'様式C-1-1用'!$B$3:$AI$1004,34,0),"")</f>
        <v/>
      </c>
      <c r="N430" s="325" t="str">
        <f>IFERROR(VLOOKUP($A430,'様式C-1-1用'!$B$3:$AI$1004,30,0),"")</f>
        <v/>
      </c>
      <c r="O430" s="325" t="str">
        <f>IF(VLOOKUP($A430,'様式C-1-1用'!$B$3:$AI$1004,29,0)="－","なし",VLOOKUP($A430,'様式C-1-1用'!$B$3:$AI$1004,29,0))</f>
        <v/>
      </c>
      <c r="P430" s="326" t="str">
        <f>IFERROR(VLOOKUP($A430,'様式C-1-1用'!$B$3:$AI$1004,33,0),"")</f>
        <v/>
      </c>
    </row>
    <row r="431" spans="1:16" ht="15.95" customHeight="1" x14ac:dyDescent="0.15">
      <c r="A431" s="318">
        <v>429</v>
      </c>
      <c r="B431" s="325">
        <f>IFERROR(VLOOKUP($A431,'様式C-1-1用'!$B$3:$AI$1004,3,0),"")</f>
        <v>0</v>
      </c>
      <c r="C431" s="325" t="str">
        <f>IFERROR(VLOOKUP($A431,'様式C-1-1用'!$B$3:$AI$1004,4,0),"")</f>
        <v/>
      </c>
      <c r="D431" s="325">
        <f>IFERROR(VLOOKUP($A431,'様式C-1-1用'!$B$3:$AI$1004,6,0),"")</f>
        <v>0</v>
      </c>
      <c r="E431" s="325">
        <f>IFERROR(VLOOKUP($A431,'様式C-1-1用'!$B$3:$AI$1004,7,0),"")</f>
        <v>0</v>
      </c>
      <c r="F431" s="325">
        <f>IFERROR(VLOOKUP($A431,'様式C-1-1用'!$B$3:$AI$1004,8,0),"")</f>
        <v>0</v>
      </c>
      <c r="G431" s="325">
        <f>IFERROR(VLOOKUP($A431,'様式C-1-1用'!$B$3:$AI$1004,10,0),"")</f>
        <v>0</v>
      </c>
      <c r="H431" s="325">
        <f>IFERROR(VLOOKUP($A431,'様式C-1-1用'!$B$3:$AI$1004,22,0),"")</f>
        <v>0</v>
      </c>
      <c r="I431" s="325">
        <f>IFERROR(VLOOKUP($A431,'様式C-1-1用'!$B$3:$AI$1004,23,0),"")</f>
        <v>0</v>
      </c>
      <c r="J431" s="325" t="str">
        <f>IFERROR(VLOOKUP($A431,'様式C-1-1用'!$B$3:$AI$1004,24,0),"")</f>
        <v/>
      </c>
      <c r="K431" s="325" t="str">
        <f>IFERROR(VLOOKUP($A431,'様式C-1-1用'!$B$3:$AI$1004,25,0),"")</f>
        <v/>
      </c>
      <c r="L431" s="325">
        <f>IFERROR(VLOOKUP($A431,'様式C-1-1用'!$B$3:$AI$1004,16,0),"")</f>
        <v>0</v>
      </c>
      <c r="M431" s="325" t="str">
        <f>IFERROR(VLOOKUP($A431,'様式C-1-1用'!$B$3:$AI$1004,34,0),"")</f>
        <v/>
      </c>
      <c r="N431" s="325" t="str">
        <f>IFERROR(VLOOKUP($A431,'様式C-1-1用'!$B$3:$AI$1004,30,0),"")</f>
        <v/>
      </c>
      <c r="O431" s="325" t="str">
        <f>IF(VLOOKUP($A431,'様式C-1-1用'!$B$3:$AI$1004,29,0)="－","なし",VLOOKUP($A431,'様式C-1-1用'!$B$3:$AI$1004,29,0))</f>
        <v/>
      </c>
      <c r="P431" s="326" t="str">
        <f>IFERROR(VLOOKUP($A431,'様式C-1-1用'!$B$3:$AI$1004,33,0),"")</f>
        <v/>
      </c>
    </row>
    <row r="432" spans="1:16" ht="15.95" customHeight="1" x14ac:dyDescent="0.15">
      <c r="A432" s="318">
        <v>430</v>
      </c>
      <c r="B432" s="325">
        <f>IFERROR(VLOOKUP($A432,'様式C-1-1用'!$B$3:$AI$1004,3,0),"")</f>
        <v>0</v>
      </c>
      <c r="C432" s="325" t="str">
        <f>IFERROR(VLOOKUP($A432,'様式C-1-1用'!$B$3:$AI$1004,4,0),"")</f>
        <v/>
      </c>
      <c r="D432" s="325">
        <f>IFERROR(VLOOKUP($A432,'様式C-1-1用'!$B$3:$AI$1004,6,0),"")</f>
        <v>0</v>
      </c>
      <c r="E432" s="325">
        <f>IFERROR(VLOOKUP($A432,'様式C-1-1用'!$B$3:$AI$1004,7,0),"")</f>
        <v>0</v>
      </c>
      <c r="F432" s="325">
        <f>IFERROR(VLOOKUP($A432,'様式C-1-1用'!$B$3:$AI$1004,8,0),"")</f>
        <v>0</v>
      </c>
      <c r="G432" s="325">
        <f>IFERROR(VLOOKUP($A432,'様式C-1-1用'!$B$3:$AI$1004,10,0),"")</f>
        <v>0</v>
      </c>
      <c r="H432" s="325">
        <f>IFERROR(VLOOKUP($A432,'様式C-1-1用'!$B$3:$AI$1004,22,0),"")</f>
        <v>0</v>
      </c>
      <c r="I432" s="325">
        <f>IFERROR(VLOOKUP($A432,'様式C-1-1用'!$B$3:$AI$1004,23,0),"")</f>
        <v>0</v>
      </c>
      <c r="J432" s="325" t="str">
        <f>IFERROR(VLOOKUP($A432,'様式C-1-1用'!$B$3:$AI$1004,24,0),"")</f>
        <v/>
      </c>
      <c r="K432" s="325" t="str">
        <f>IFERROR(VLOOKUP($A432,'様式C-1-1用'!$B$3:$AI$1004,25,0),"")</f>
        <v/>
      </c>
      <c r="L432" s="325">
        <f>IFERROR(VLOOKUP($A432,'様式C-1-1用'!$B$3:$AI$1004,16,0),"")</f>
        <v>0</v>
      </c>
      <c r="M432" s="325" t="str">
        <f>IFERROR(VLOOKUP($A432,'様式C-1-1用'!$B$3:$AI$1004,34,0),"")</f>
        <v/>
      </c>
      <c r="N432" s="325" t="str">
        <f>IFERROR(VLOOKUP($A432,'様式C-1-1用'!$B$3:$AI$1004,30,0),"")</f>
        <v/>
      </c>
      <c r="O432" s="325" t="str">
        <f>IF(VLOOKUP($A432,'様式C-1-1用'!$B$3:$AI$1004,29,0)="－","なし",VLOOKUP($A432,'様式C-1-1用'!$B$3:$AI$1004,29,0))</f>
        <v/>
      </c>
      <c r="P432" s="326" t="str">
        <f>IFERROR(VLOOKUP($A432,'様式C-1-1用'!$B$3:$AI$1004,33,0),"")</f>
        <v/>
      </c>
    </row>
    <row r="433" spans="1:16" ht="15.95" customHeight="1" x14ac:dyDescent="0.15">
      <c r="A433" s="318">
        <v>431</v>
      </c>
      <c r="B433" s="325">
        <f>IFERROR(VLOOKUP($A433,'様式C-1-1用'!$B$3:$AI$1004,3,0),"")</f>
        <v>0</v>
      </c>
      <c r="C433" s="325" t="str">
        <f>IFERROR(VLOOKUP($A433,'様式C-1-1用'!$B$3:$AI$1004,4,0),"")</f>
        <v/>
      </c>
      <c r="D433" s="325">
        <f>IFERROR(VLOOKUP($A433,'様式C-1-1用'!$B$3:$AI$1004,6,0),"")</f>
        <v>0</v>
      </c>
      <c r="E433" s="325">
        <f>IFERROR(VLOOKUP($A433,'様式C-1-1用'!$B$3:$AI$1004,7,0),"")</f>
        <v>0</v>
      </c>
      <c r="F433" s="325">
        <f>IFERROR(VLOOKUP($A433,'様式C-1-1用'!$B$3:$AI$1004,8,0),"")</f>
        <v>0</v>
      </c>
      <c r="G433" s="325">
        <f>IFERROR(VLOOKUP($A433,'様式C-1-1用'!$B$3:$AI$1004,10,0),"")</f>
        <v>0</v>
      </c>
      <c r="H433" s="325">
        <f>IFERROR(VLOOKUP($A433,'様式C-1-1用'!$B$3:$AI$1004,22,0),"")</f>
        <v>0</v>
      </c>
      <c r="I433" s="325">
        <f>IFERROR(VLOOKUP($A433,'様式C-1-1用'!$B$3:$AI$1004,23,0),"")</f>
        <v>0</v>
      </c>
      <c r="J433" s="325" t="str">
        <f>IFERROR(VLOOKUP($A433,'様式C-1-1用'!$B$3:$AI$1004,24,0),"")</f>
        <v/>
      </c>
      <c r="K433" s="325" t="str">
        <f>IFERROR(VLOOKUP($A433,'様式C-1-1用'!$B$3:$AI$1004,25,0),"")</f>
        <v/>
      </c>
      <c r="L433" s="325">
        <f>IFERROR(VLOOKUP($A433,'様式C-1-1用'!$B$3:$AI$1004,16,0),"")</f>
        <v>0</v>
      </c>
      <c r="M433" s="325" t="str">
        <f>IFERROR(VLOOKUP($A433,'様式C-1-1用'!$B$3:$AI$1004,34,0),"")</f>
        <v/>
      </c>
      <c r="N433" s="325" t="str">
        <f>IFERROR(VLOOKUP($A433,'様式C-1-1用'!$B$3:$AI$1004,30,0),"")</f>
        <v/>
      </c>
      <c r="O433" s="325" t="str">
        <f>IF(VLOOKUP($A433,'様式C-1-1用'!$B$3:$AI$1004,29,0)="－","なし",VLOOKUP($A433,'様式C-1-1用'!$B$3:$AI$1004,29,0))</f>
        <v/>
      </c>
      <c r="P433" s="326" t="str">
        <f>IFERROR(VLOOKUP($A433,'様式C-1-1用'!$B$3:$AI$1004,33,0),"")</f>
        <v/>
      </c>
    </row>
    <row r="434" spans="1:16" ht="15.95" customHeight="1" x14ac:dyDescent="0.15">
      <c r="A434" s="318">
        <v>432</v>
      </c>
      <c r="B434" s="325">
        <f>IFERROR(VLOOKUP($A434,'様式C-1-1用'!$B$3:$AI$1004,3,0),"")</f>
        <v>0</v>
      </c>
      <c r="C434" s="325" t="str">
        <f>IFERROR(VLOOKUP($A434,'様式C-1-1用'!$B$3:$AI$1004,4,0),"")</f>
        <v/>
      </c>
      <c r="D434" s="325">
        <f>IFERROR(VLOOKUP($A434,'様式C-1-1用'!$B$3:$AI$1004,6,0),"")</f>
        <v>0</v>
      </c>
      <c r="E434" s="325">
        <f>IFERROR(VLOOKUP($A434,'様式C-1-1用'!$B$3:$AI$1004,7,0),"")</f>
        <v>0</v>
      </c>
      <c r="F434" s="325">
        <f>IFERROR(VLOOKUP($A434,'様式C-1-1用'!$B$3:$AI$1004,8,0),"")</f>
        <v>0</v>
      </c>
      <c r="G434" s="325">
        <f>IFERROR(VLOOKUP($A434,'様式C-1-1用'!$B$3:$AI$1004,10,0),"")</f>
        <v>0</v>
      </c>
      <c r="H434" s="325">
        <f>IFERROR(VLOOKUP($A434,'様式C-1-1用'!$B$3:$AI$1004,22,0),"")</f>
        <v>0</v>
      </c>
      <c r="I434" s="325">
        <f>IFERROR(VLOOKUP($A434,'様式C-1-1用'!$B$3:$AI$1004,23,0),"")</f>
        <v>0</v>
      </c>
      <c r="J434" s="325" t="str">
        <f>IFERROR(VLOOKUP($A434,'様式C-1-1用'!$B$3:$AI$1004,24,0),"")</f>
        <v/>
      </c>
      <c r="K434" s="325" t="str">
        <f>IFERROR(VLOOKUP($A434,'様式C-1-1用'!$B$3:$AI$1004,25,0),"")</f>
        <v/>
      </c>
      <c r="L434" s="325">
        <f>IFERROR(VLOOKUP($A434,'様式C-1-1用'!$B$3:$AI$1004,16,0),"")</f>
        <v>0</v>
      </c>
      <c r="M434" s="325" t="str">
        <f>IFERROR(VLOOKUP($A434,'様式C-1-1用'!$B$3:$AI$1004,34,0),"")</f>
        <v/>
      </c>
      <c r="N434" s="325" t="str">
        <f>IFERROR(VLOOKUP($A434,'様式C-1-1用'!$B$3:$AI$1004,30,0),"")</f>
        <v/>
      </c>
      <c r="O434" s="325" t="str">
        <f>IF(VLOOKUP($A434,'様式C-1-1用'!$B$3:$AI$1004,29,0)="－","なし",VLOOKUP($A434,'様式C-1-1用'!$B$3:$AI$1004,29,0))</f>
        <v/>
      </c>
      <c r="P434" s="326" t="str">
        <f>IFERROR(VLOOKUP($A434,'様式C-1-1用'!$B$3:$AI$1004,33,0),"")</f>
        <v/>
      </c>
    </row>
    <row r="435" spans="1:16" ht="15.95" customHeight="1" x14ac:dyDescent="0.15">
      <c r="A435" s="318">
        <v>433</v>
      </c>
      <c r="B435" s="325">
        <f>IFERROR(VLOOKUP($A435,'様式C-1-1用'!$B$3:$AI$1004,3,0),"")</f>
        <v>0</v>
      </c>
      <c r="C435" s="325" t="str">
        <f>IFERROR(VLOOKUP($A435,'様式C-1-1用'!$B$3:$AI$1004,4,0),"")</f>
        <v/>
      </c>
      <c r="D435" s="325">
        <f>IFERROR(VLOOKUP($A435,'様式C-1-1用'!$B$3:$AI$1004,6,0),"")</f>
        <v>0</v>
      </c>
      <c r="E435" s="325">
        <f>IFERROR(VLOOKUP($A435,'様式C-1-1用'!$B$3:$AI$1004,7,0),"")</f>
        <v>0</v>
      </c>
      <c r="F435" s="325">
        <f>IFERROR(VLOOKUP($A435,'様式C-1-1用'!$B$3:$AI$1004,8,0),"")</f>
        <v>0</v>
      </c>
      <c r="G435" s="325">
        <f>IFERROR(VLOOKUP($A435,'様式C-1-1用'!$B$3:$AI$1004,10,0),"")</f>
        <v>0</v>
      </c>
      <c r="H435" s="325">
        <f>IFERROR(VLOOKUP($A435,'様式C-1-1用'!$B$3:$AI$1004,22,0),"")</f>
        <v>0</v>
      </c>
      <c r="I435" s="325">
        <f>IFERROR(VLOOKUP($A435,'様式C-1-1用'!$B$3:$AI$1004,23,0),"")</f>
        <v>0</v>
      </c>
      <c r="J435" s="325" t="str">
        <f>IFERROR(VLOOKUP($A435,'様式C-1-1用'!$B$3:$AI$1004,24,0),"")</f>
        <v/>
      </c>
      <c r="K435" s="325" t="str">
        <f>IFERROR(VLOOKUP($A435,'様式C-1-1用'!$B$3:$AI$1004,25,0),"")</f>
        <v/>
      </c>
      <c r="L435" s="325">
        <f>IFERROR(VLOOKUP($A435,'様式C-1-1用'!$B$3:$AI$1004,16,0),"")</f>
        <v>0</v>
      </c>
      <c r="M435" s="325" t="str">
        <f>IFERROR(VLOOKUP($A435,'様式C-1-1用'!$B$3:$AI$1004,34,0),"")</f>
        <v/>
      </c>
      <c r="N435" s="325" t="str">
        <f>IFERROR(VLOOKUP($A435,'様式C-1-1用'!$B$3:$AI$1004,30,0),"")</f>
        <v/>
      </c>
      <c r="O435" s="325" t="str">
        <f>IF(VLOOKUP($A435,'様式C-1-1用'!$B$3:$AI$1004,29,0)="－","なし",VLOOKUP($A435,'様式C-1-1用'!$B$3:$AI$1004,29,0))</f>
        <v/>
      </c>
      <c r="P435" s="326" t="str">
        <f>IFERROR(VLOOKUP($A435,'様式C-1-1用'!$B$3:$AI$1004,33,0),"")</f>
        <v/>
      </c>
    </row>
    <row r="436" spans="1:16" ht="15.95" customHeight="1" x14ac:dyDescent="0.15">
      <c r="A436" s="318">
        <v>434</v>
      </c>
      <c r="B436" s="325">
        <f>IFERROR(VLOOKUP($A436,'様式C-1-1用'!$B$3:$AI$1004,3,0),"")</f>
        <v>0</v>
      </c>
      <c r="C436" s="325" t="str">
        <f>IFERROR(VLOOKUP($A436,'様式C-1-1用'!$B$3:$AI$1004,4,0),"")</f>
        <v/>
      </c>
      <c r="D436" s="325">
        <f>IFERROR(VLOOKUP($A436,'様式C-1-1用'!$B$3:$AI$1004,6,0),"")</f>
        <v>0</v>
      </c>
      <c r="E436" s="325">
        <f>IFERROR(VLOOKUP($A436,'様式C-1-1用'!$B$3:$AI$1004,7,0),"")</f>
        <v>0</v>
      </c>
      <c r="F436" s="325">
        <f>IFERROR(VLOOKUP($A436,'様式C-1-1用'!$B$3:$AI$1004,8,0),"")</f>
        <v>0</v>
      </c>
      <c r="G436" s="325">
        <f>IFERROR(VLOOKUP($A436,'様式C-1-1用'!$B$3:$AI$1004,10,0),"")</f>
        <v>0</v>
      </c>
      <c r="H436" s="325">
        <f>IFERROR(VLOOKUP($A436,'様式C-1-1用'!$B$3:$AI$1004,22,0),"")</f>
        <v>0</v>
      </c>
      <c r="I436" s="325">
        <f>IFERROR(VLOOKUP($A436,'様式C-1-1用'!$B$3:$AI$1004,23,0),"")</f>
        <v>0</v>
      </c>
      <c r="J436" s="325" t="str">
        <f>IFERROR(VLOOKUP($A436,'様式C-1-1用'!$B$3:$AI$1004,24,0),"")</f>
        <v/>
      </c>
      <c r="K436" s="325" t="str">
        <f>IFERROR(VLOOKUP($A436,'様式C-1-1用'!$B$3:$AI$1004,25,0),"")</f>
        <v/>
      </c>
      <c r="L436" s="325">
        <f>IFERROR(VLOOKUP($A436,'様式C-1-1用'!$B$3:$AI$1004,16,0),"")</f>
        <v>0</v>
      </c>
      <c r="M436" s="325" t="str">
        <f>IFERROR(VLOOKUP($A436,'様式C-1-1用'!$B$3:$AI$1004,34,0),"")</f>
        <v/>
      </c>
      <c r="N436" s="325" t="str">
        <f>IFERROR(VLOOKUP($A436,'様式C-1-1用'!$B$3:$AI$1004,30,0),"")</f>
        <v/>
      </c>
      <c r="O436" s="325" t="str">
        <f>IF(VLOOKUP($A436,'様式C-1-1用'!$B$3:$AI$1004,29,0)="－","なし",VLOOKUP($A436,'様式C-1-1用'!$B$3:$AI$1004,29,0))</f>
        <v/>
      </c>
      <c r="P436" s="326" t="str">
        <f>IFERROR(VLOOKUP($A436,'様式C-1-1用'!$B$3:$AI$1004,33,0),"")</f>
        <v/>
      </c>
    </row>
    <row r="437" spans="1:16" ht="15.95" customHeight="1" x14ac:dyDescent="0.15">
      <c r="A437" s="318">
        <v>435</v>
      </c>
      <c r="B437" s="325">
        <f>IFERROR(VLOOKUP($A437,'様式C-1-1用'!$B$3:$AI$1004,3,0),"")</f>
        <v>0</v>
      </c>
      <c r="C437" s="325" t="str">
        <f>IFERROR(VLOOKUP($A437,'様式C-1-1用'!$B$3:$AI$1004,4,0),"")</f>
        <v/>
      </c>
      <c r="D437" s="325">
        <f>IFERROR(VLOOKUP($A437,'様式C-1-1用'!$B$3:$AI$1004,6,0),"")</f>
        <v>0</v>
      </c>
      <c r="E437" s="325">
        <f>IFERROR(VLOOKUP($A437,'様式C-1-1用'!$B$3:$AI$1004,7,0),"")</f>
        <v>0</v>
      </c>
      <c r="F437" s="325">
        <f>IFERROR(VLOOKUP($A437,'様式C-1-1用'!$B$3:$AI$1004,8,0),"")</f>
        <v>0</v>
      </c>
      <c r="G437" s="325">
        <f>IFERROR(VLOOKUP($A437,'様式C-1-1用'!$B$3:$AI$1004,10,0),"")</f>
        <v>0</v>
      </c>
      <c r="H437" s="325">
        <f>IFERROR(VLOOKUP($A437,'様式C-1-1用'!$B$3:$AI$1004,22,0),"")</f>
        <v>0</v>
      </c>
      <c r="I437" s="325">
        <f>IFERROR(VLOOKUP($A437,'様式C-1-1用'!$B$3:$AI$1004,23,0),"")</f>
        <v>0</v>
      </c>
      <c r="J437" s="325" t="str">
        <f>IFERROR(VLOOKUP($A437,'様式C-1-1用'!$B$3:$AI$1004,24,0),"")</f>
        <v/>
      </c>
      <c r="K437" s="325" t="str">
        <f>IFERROR(VLOOKUP($A437,'様式C-1-1用'!$B$3:$AI$1004,25,0),"")</f>
        <v/>
      </c>
      <c r="L437" s="325">
        <f>IFERROR(VLOOKUP($A437,'様式C-1-1用'!$B$3:$AI$1004,16,0),"")</f>
        <v>0</v>
      </c>
      <c r="M437" s="325" t="str">
        <f>IFERROR(VLOOKUP($A437,'様式C-1-1用'!$B$3:$AI$1004,34,0),"")</f>
        <v/>
      </c>
      <c r="N437" s="325" t="str">
        <f>IFERROR(VLOOKUP($A437,'様式C-1-1用'!$B$3:$AI$1004,30,0),"")</f>
        <v/>
      </c>
      <c r="O437" s="325" t="str">
        <f>IF(VLOOKUP($A437,'様式C-1-1用'!$B$3:$AI$1004,29,0)="－","なし",VLOOKUP($A437,'様式C-1-1用'!$B$3:$AI$1004,29,0))</f>
        <v/>
      </c>
      <c r="P437" s="326" t="str">
        <f>IFERROR(VLOOKUP($A437,'様式C-1-1用'!$B$3:$AI$1004,33,0),"")</f>
        <v/>
      </c>
    </row>
    <row r="438" spans="1:16" ht="15.95" customHeight="1" x14ac:dyDescent="0.15">
      <c r="A438" s="318">
        <v>436</v>
      </c>
      <c r="B438" s="325">
        <f>IFERROR(VLOOKUP($A438,'様式C-1-1用'!$B$3:$AI$1004,3,0),"")</f>
        <v>0</v>
      </c>
      <c r="C438" s="325" t="str">
        <f>IFERROR(VLOOKUP($A438,'様式C-1-1用'!$B$3:$AI$1004,4,0),"")</f>
        <v/>
      </c>
      <c r="D438" s="325">
        <f>IFERROR(VLOOKUP($A438,'様式C-1-1用'!$B$3:$AI$1004,6,0),"")</f>
        <v>0</v>
      </c>
      <c r="E438" s="325">
        <f>IFERROR(VLOOKUP($A438,'様式C-1-1用'!$B$3:$AI$1004,7,0),"")</f>
        <v>0</v>
      </c>
      <c r="F438" s="325">
        <f>IFERROR(VLOOKUP($A438,'様式C-1-1用'!$B$3:$AI$1004,8,0),"")</f>
        <v>0</v>
      </c>
      <c r="G438" s="325">
        <f>IFERROR(VLOOKUP($A438,'様式C-1-1用'!$B$3:$AI$1004,10,0),"")</f>
        <v>0</v>
      </c>
      <c r="H438" s="325">
        <f>IFERROR(VLOOKUP($A438,'様式C-1-1用'!$B$3:$AI$1004,22,0),"")</f>
        <v>0</v>
      </c>
      <c r="I438" s="325">
        <f>IFERROR(VLOOKUP($A438,'様式C-1-1用'!$B$3:$AI$1004,23,0),"")</f>
        <v>0</v>
      </c>
      <c r="J438" s="325" t="str">
        <f>IFERROR(VLOOKUP($A438,'様式C-1-1用'!$B$3:$AI$1004,24,0),"")</f>
        <v/>
      </c>
      <c r="K438" s="325" t="str">
        <f>IFERROR(VLOOKUP($A438,'様式C-1-1用'!$B$3:$AI$1004,25,0),"")</f>
        <v/>
      </c>
      <c r="L438" s="325">
        <f>IFERROR(VLOOKUP($A438,'様式C-1-1用'!$B$3:$AI$1004,16,0),"")</f>
        <v>0</v>
      </c>
      <c r="M438" s="325" t="str">
        <f>IFERROR(VLOOKUP($A438,'様式C-1-1用'!$B$3:$AI$1004,34,0),"")</f>
        <v/>
      </c>
      <c r="N438" s="325" t="str">
        <f>IFERROR(VLOOKUP($A438,'様式C-1-1用'!$B$3:$AI$1004,30,0),"")</f>
        <v/>
      </c>
      <c r="O438" s="325" t="str">
        <f>IF(VLOOKUP($A438,'様式C-1-1用'!$B$3:$AI$1004,29,0)="－","なし",VLOOKUP($A438,'様式C-1-1用'!$B$3:$AI$1004,29,0))</f>
        <v/>
      </c>
      <c r="P438" s="326" t="str">
        <f>IFERROR(VLOOKUP($A438,'様式C-1-1用'!$B$3:$AI$1004,33,0),"")</f>
        <v/>
      </c>
    </row>
    <row r="439" spans="1:16" ht="15.95" customHeight="1" x14ac:dyDescent="0.15">
      <c r="A439" s="318">
        <v>437</v>
      </c>
      <c r="B439" s="325">
        <f>IFERROR(VLOOKUP($A439,'様式C-1-1用'!$B$3:$AI$1004,3,0),"")</f>
        <v>0</v>
      </c>
      <c r="C439" s="325" t="str">
        <f>IFERROR(VLOOKUP($A439,'様式C-1-1用'!$B$3:$AI$1004,4,0),"")</f>
        <v/>
      </c>
      <c r="D439" s="325">
        <f>IFERROR(VLOOKUP($A439,'様式C-1-1用'!$B$3:$AI$1004,6,0),"")</f>
        <v>0</v>
      </c>
      <c r="E439" s="325">
        <f>IFERROR(VLOOKUP($A439,'様式C-1-1用'!$B$3:$AI$1004,7,0),"")</f>
        <v>0</v>
      </c>
      <c r="F439" s="325">
        <f>IFERROR(VLOOKUP($A439,'様式C-1-1用'!$B$3:$AI$1004,8,0),"")</f>
        <v>0</v>
      </c>
      <c r="G439" s="325">
        <f>IFERROR(VLOOKUP($A439,'様式C-1-1用'!$B$3:$AI$1004,10,0),"")</f>
        <v>0</v>
      </c>
      <c r="H439" s="325">
        <f>IFERROR(VLOOKUP($A439,'様式C-1-1用'!$B$3:$AI$1004,22,0),"")</f>
        <v>0</v>
      </c>
      <c r="I439" s="325">
        <f>IFERROR(VLOOKUP($A439,'様式C-1-1用'!$B$3:$AI$1004,23,0),"")</f>
        <v>0</v>
      </c>
      <c r="J439" s="325" t="str">
        <f>IFERROR(VLOOKUP($A439,'様式C-1-1用'!$B$3:$AI$1004,24,0),"")</f>
        <v/>
      </c>
      <c r="K439" s="325" t="str">
        <f>IFERROR(VLOOKUP($A439,'様式C-1-1用'!$B$3:$AI$1004,25,0),"")</f>
        <v/>
      </c>
      <c r="L439" s="325">
        <f>IFERROR(VLOOKUP($A439,'様式C-1-1用'!$B$3:$AI$1004,16,0),"")</f>
        <v>0</v>
      </c>
      <c r="M439" s="325" t="str">
        <f>IFERROR(VLOOKUP($A439,'様式C-1-1用'!$B$3:$AI$1004,34,0),"")</f>
        <v/>
      </c>
      <c r="N439" s="325" t="str">
        <f>IFERROR(VLOOKUP($A439,'様式C-1-1用'!$B$3:$AI$1004,30,0),"")</f>
        <v/>
      </c>
      <c r="O439" s="325" t="str">
        <f>IF(VLOOKUP($A439,'様式C-1-1用'!$B$3:$AI$1004,29,0)="－","なし",VLOOKUP($A439,'様式C-1-1用'!$B$3:$AI$1004,29,0))</f>
        <v/>
      </c>
      <c r="P439" s="326" t="str">
        <f>IFERROR(VLOOKUP($A439,'様式C-1-1用'!$B$3:$AI$1004,33,0),"")</f>
        <v/>
      </c>
    </row>
    <row r="440" spans="1:16" ht="15.95" customHeight="1" x14ac:dyDescent="0.15">
      <c r="A440" s="318">
        <v>438</v>
      </c>
      <c r="B440" s="325">
        <f>IFERROR(VLOOKUP($A440,'様式C-1-1用'!$B$3:$AI$1004,3,0),"")</f>
        <v>0</v>
      </c>
      <c r="C440" s="325" t="str">
        <f>IFERROR(VLOOKUP($A440,'様式C-1-1用'!$B$3:$AI$1004,4,0),"")</f>
        <v/>
      </c>
      <c r="D440" s="325">
        <f>IFERROR(VLOOKUP($A440,'様式C-1-1用'!$B$3:$AI$1004,6,0),"")</f>
        <v>0</v>
      </c>
      <c r="E440" s="325">
        <f>IFERROR(VLOOKUP($A440,'様式C-1-1用'!$B$3:$AI$1004,7,0),"")</f>
        <v>0</v>
      </c>
      <c r="F440" s="325">
        <f>IFERROR(VLOOKUP($A440,'様式C-1-1用'!$B$3:$AI$1004,8,0),"")</f>
        <v>0</v>
      </c>
      <c r="G440" s="325">
        <f>IFERROR(VLOOKUP($A440,'様式C-1-1用'!$B$3:$AI$1004,10,0),"")</f>
        <v>0</v>
      </c>
      <c r="H440" s="325">
        <f>IFERROR(VLOOKUP($A440,'様式C-1-1用'!$B$3:$AI$1004,22,0),"")</f>
        <v>0</v>
      </c>
      <c r="I440" s="325">
        <f>IFERROR(VLOOKUP($A440,'様式C-1-1用'!$B$3:$AI$1004,23,0),"")</f>
        <v>0</v>
      </c>
      <c r="J440" s="325" t="str">
        <f>IFERROR(VLOOKUP($A440,'様式C-1-1用'!$B$3:$AI$1004,24,0),"")</f>
        <v/>
      </c>
      <c r="K440" s="325" t="str">
        <f>IFERROR(VLOOKUP($A440,'様式C-1-1用'!$B$3:$AI$1004,25,0),"")</f>
        <v/>
      </c>
      <c r="L440" s="325">
        <f>IFERROR(VLOOKUP($A440,'様式C-1-1用'!$B$3:$AI$1004,16,0),"")</f>
        <v>0</v>
      </c>
      <c r="M440" s="325" t="str">
        <f>IFERROR(VLOOKUP($A440,'様式C-1-1用'!$B$3:$AI$1004,34,0),"")</f>
        <v/>
      </c>
      <c r="N440" s="325" t="str">
        <f>IFERROR(VLOOKUP($A440,'様式C-1-1用'!$B$3:$AI$1004,30,0),"")</f>
        <v/>
      </c>
      <c r="O440" s="325" t="str">
        <f>IF(VLOOKUP($A440,'様式C-1-1用'!$B$3:$AI$1004,29,0)="－","なし",VLOOKUP($A440,'様式C-1-1用'!$B$3:$AI$1004,29,0))</f>
        <v/>
      </c>
      <c r="P440" s="326" t="str">
        <f>IFERROR(VLOOKUP($A440,'様式C-1-1用'!$B$3:$AI$1004,33,0),"")</f>
        <v/>
      </c>
    </row>
    <row r="441" spans="1:16" ht="15.95" customHeight="1" x14ac:dyDescent="0.15">
      <c r="A441" s="318">
        <v>439</v>
      </c>
      <c r="B441" s="325">
        <f>IFERROR(VLOOKUP($A441,'様式C-1-1用'!$B$3:$AI$1004,3,0),"")</f>
        <v>0</v>
      </c>
      <c r="C441" s="325" t="str">
        <f>IFERROR(VLOOKUP($A441,'様式C-1-1用'!$B$3:$AI$1004,4,0),"")</f>
        <v/>
      </c>
      <c r="D441" s="325">
        <f>IFERROR(VLOOKUP($A441,'様式C-1-1用'!$B$3:$AI$1004,6,0),"")</f>
        <v>0</v>
      </c>
      <c r="E441" s="325">
        <f>IFERROR(VLOOKUP($A441,'様式C-1-1用'!$B$3:$AI$1004,7,0),"")</f>
        <v>0</v>
      </c>
      <c r="F441" s="325">
        <f>IFERROR(VLOOKUP($A441,'様式C-1-1用'!$B$3:$AI$1004,8,0),"")</f>
        <v>0</v>
      </c>
      <c r="G441" s="325">
        <f>IFERROR(VLOOKUP($A441,'様式C-1-1用'!$B$3:$AI$1004,10,0),"")</f>
        <v>0</v>
      </c>
      <c r="H441" s="325">
        <f>IFERROR(VLOOKUP($A441,'様式C-1-1用'!$B$3:$AI$1004,22,0),"")</f>
        <v>0</v>
      </c>
      <c r="I441" s="325">
        <f>IFERROR(VLOOKUP($A441,'様式C-1-1用'!$B$3:$AI$1004,23,0),"")</f>
        <v>0</v>
      </c>
      <c r="J441" s="325" t="str">
        <f>IFERROR(VLOOKUP($A441,'様式C-1-1用'!$B$3:$AI$1004,24,0),"")</f>
        <v/>
      </c>
      <c r="K441" s="325" t="str">
        <f>IFERROR(VLOOKUP($A441,'様式C-1-1用'!$B$3:$AI$1004,25,0),"")</f>
        <v/>
      </c>
      <c r="L441" s="325">
        <f>IFERROR(VLOOKUP($A441,'様式C-1-1用'!$B$3:$AI$1004,16,0),"")</f>
        <v>0</v>
      </c>
      <c r="M441" s="325" t="str">
        <f>IFERROR(VLOOKUP($A441,'様式C-1-1用'!$B$3:$AI$1004,34,0),"")</f>
        <v/>
      </c>
      <c r="N441" s="325" t="str">
        <f>IFERROR(VLOOKUP($A441,'様式C-1-1用'!$B$3:$AI$1004,30,0),"")</f>
        <v/>
      </c>
      <c r="O441" s="325" t="str">
        <f>IF(VLOOKUP($A441,'様式C-1-1用'!$B$3:$AI$1004,29,0)="－","なし",VLOOKUP($A441,'様式C-1-1用'!$B$3:$AI$1004,29,0))</f>
        <v/>
      </c>
      <c r="P441" s="326" t="str">
        <f>IFERROR(VLOOKUP($A441,'様式C-1-1用'!$B$3:$AI$1004,33,0),"")</f>
        <v/>
      </c>
    </row>
    <row r="442" spans="1:16" ht="15.95" customHeight="1" x14ac:dyDescent="0.15">
      <c r="A442" s="318">
        <v>440</v>
      </c>
      <c r="B442" s="325">
        <f>IFERROR(VLOOKUP($A442,'様式C-1-1用'!$B$3:$AI$1004,3,0),"")</f>
        <v>0</v>
      </c>
      <c r="C442" s="325" t="str">
        <f>IFERROR(VLOOKUP($A442,'様式C-1-1用'!$B$3:$AI$1004,4,0),"")</f>
        <v/>
      </c>
      <c r="D442" s="325">
        <f>IFERROR(VLOOKUP($A442,'様式C-1-1用'!$B$3:$AI$1004,6,0),"")</f>
        <v>0</v>
      </c>
      <c r="E442" s="325">
        <f>IFERROR(VLOOKUP($A442,'様式C-1-1用'!$B$3:$AI$1004,7,0),"")</f>
        <v>0</v>
      </c>
      <c r="F442" s="325">
        <f>IFERROR(VLOOKUP($A442,'様式C-1-1用'!$B$3:$AI$1004,8,0),"")</f>
        <v>0</v>
      </c>
      <c r="G442" s="325">
        <f>IFERROR(VLOOKUP($A442,'様式C-1-1用'!$B$3:$AI$1004,10,0),"")</f>
        <v>0</v>
      </c>
      <c r="H442" s="325">
        <f>IFERROR(VLOOKUP($A442,'様式C-1-1用'!$B$3:$AI$1004,22,0),"")</f>
        <v>0</v>
      </c>
      <c r="I442" s="325">
        <f>IFERROR(VLOOKUP($A442,'様式C-1-1用'!$B$3:$AI$1004,23,0),"")</f>
        <v>0</v>
      </c>
      <c r="J442" s="325" t="str">
        <f>IFERROR(VLOOKUP($A442,'様式C-1-1用'!$B$3:$AI$1004,24,0),"")</f>
        <v/>
      </c>
      <c r="K442" s="325" t="str">
        <f>IFERROR(VLOOKUP($A442,'様式C-1-1用'!$B$3:$AI$1004,25,0),"")</f>
        <v/>
      </c>
      <c r="L442" s="325">
        <f>IFERROR(VLOOKUP($A442,'様式C-1-1用'!$B$3:$AI$1004,16,0),"")</f>
        <v>0</v>
      </c>
      <c r="M442" s="325" t="str">
        <f>IFERROR(VLOOKUP($A442,'様式C-1-1用'!$B$3:$AI$1004,34,0),"")</f>
        <v/>
      </c>
      <c r="N442" s="325" t="str">
        <f>IFERROR(VLOOKUP($A442,'様式C-1-1用'!$B$3:$AI$1004,30,0),"")</f>
        <v/>
      </c>
      <c r="O442" s="325" t="str">
        <f>IF(VLOOKUP($A442,'様式C-1-1用'!$B$3:$AI$1004,29,0)="－","なし",VLOOKUP($A442,'様式C-1-1用'!$B$3:$AI$1004,29,0))</f>
        <v/>
      </c>
      <c r="P442" s="326" t="str">
        <f>IFERROR(VLOOKUP($A442,'様式C-1-1用'!$B$3:$AI$1004,33,0),"")</f>
        <v/>
      </c>
    </row>
    <row r="443" spans="1:16" ht="15.95" customHeight="1" x14ac:dyDescent="0.15">
      <c r="A443" s="318">
        <v>441</v>
      </c>
      <c r="B443" s="325">
        <f>IFERROR(VLOOKUP($A443,'様式C-1-1用'!$B$3:$AI$1004,3,0),"")</f>
        <v>0</v>
      </c>
      <c r="C443" s="325" t="str">
        <f>IFERROR(VLOOKUP($A443,'様式C-1-1用'!$B$3:$AI$1004,4,0),"")</f>
        <v/>
      </c>
      <c r="D443" s="325">
        <f>IFERROR(VLOOKUP($A443,'様式C-1-1用'!$B$3:$AI$1004,6,0),"")</f>
        <v>0</v>
      </c>
      <c r="E443" s="325">
        <f>IFERROR(VLOOKUP($A443,'様式C-1-1用'!$B$3:$AI$1004,7,0),"")</f>
        <v>0</v>
      </c>
      <c r="F443" s="325">
        <f>IFERROR(VLOOKUP($A443,'様式C-1-1用'!$B$3:$AI$1004,8,0),"")</f>
        <v>0</v>
      </c>
      <c r="G443" s="325">
        <f>IFERROR(VLOOKUP($A443,'様式C-1-1用'!$B$3:$AI$1004,10,0),"")</f>
        <v>0</v>
      </c>
      <c r="H443" s="325">
        <f>IFERROR(VLOOKUP($A443,'様式C-1-1用'!$B$3:$AI$1004,22,0),"")</f>
        <v>0</v>
      </c>
      <c r="I443" s="325">
        <f>IFERROR(VLOOKUP($A443,'様式C-1-1用'!$B$3:$AI$1004,23,0),"")</f>
        <v>0</v>
      </c>
      <c r="J443" s="325" t="str">
        <f>IFERROR(VLOOKUP($A443,'様式C-1-1用'!$B$3:$AI$1004,24,0),"")</f>
        <v/>
      </c>
      <c r="K443" s="325" t="str">
        <f>IFERROR(VLOOKUP($A443,'様式C-1-1用'!$B$3:$AI$1004,25,0),"")</f>
        <v/>
      </c>
      <c r="L443" s="325">
        <f>IFERROR(VLOOKUP($A443,'様式C-1-1用'!$B$3:$AI$1004,16,0),"")</f>
        <v>0</v>
      </c>
      <c r="M443" s="325" t="str">
        <f>IFERROR(VLOOKUP($A443,'様式C-1-1用'!$B$3:$AI$1004,34,0),"")</f>
        <v/>
      </c>
      <c r="N443" s="325" t="str">
        <f>IFERROR(VLOOKUP($A443,'様式C-1-1用'!$B$3:$AI$1004,30,0),"")</f>
        <v/>
      </c>
      <c r="O443" s="325" t="str">
        <f>IF(VLOOKUP($A443,'様式C-1-1用'!$B$3:$AI$1004,29,0)="－","なし",VLOOKUP($A443,'様式C-1-1用'!$B$3:$AI$1004,29,0))</f>
        <v/>
      </c>
      <c r="P443" s="326" t="str">
        <f>IFERROR(VLOOKUP($A443,'様式C-1-1用'!$B$3:$AI$1004,33,0),"")</f>
        <v/>
      </c>
    </row>
    <row r="444" spans="1:16" ht="15.95" customHeight="1" x14ac:dyDescent="0.15">
      <c r="A444" s="318">
        <v>442</v>
      </c>
      <c r="B444" s="325">
        <f>IFERROR(VLOOKUP($A444,'様式C-1-1用'!$B$3:$AI$1004,3,0),"")</f>
        <v>0</v>
      </c>
      <c r="C444" s="325" t="str">
        <f>IFERROR(VLOOKUP($A444,'様式C-1-1用'!$B$3:$AI$1004,4,0),"")</f>
        <v/>
      </c>
      <c r="D444" s="325">
        <f>IFERROR(VLOOKUP($A444,'様式C-1-1用'!$B$3:$AI$1004,6,0),"")</f>
        <v>0</v>
      </c>
      <c r="E444" s="325">
        <f>IFERROR(VLOOKUP($A444,'様式C-1-1用'!$B$3:$AI$1004,7,0),"")</f>
        <v>0</v>
      </c>
      <c r="F444" s="325">
        <f>IFERROR(VLOOKUP($A444,'様式C-1-1用'!$B$3:$AI$1004,8,0),"")</f>
        <v>0</v>
      </c>
      <c r="G444" s="325">
        <f>IFERROR(VLOOKUP($A444,'様式C-1-1用'!$B$3:$AI$1004,10,0),"")</f>
        <v>0</v>
      </c>
      <c r="H444" s="325">
        <f>IFERROR(VLOOKUP($A444,'様式C-1-1用'!$B$3:$AI$1004,22,0),"")</f>
        <v>0</v>
      </c>
      <c r="I444" s="325">
        <f>IFERROR(VLOOKUP($A444,'様式C-1-1用'!$B$3:$AI$1004,23,0),"")</f>
        <v>0</v>
      </c>
      <c r="J444" s="325" t="str">
        <f>IFERROR(VLOOKUP($A444,'様式C-1-1用'!$B$3:$AI$1004,24,0),"")</f>
        <v/>
      </c>
      <c r="K444" s="325" t="str">
        <f>IFERROR(VLOOKUP($A444,'様式C-1-1用'!$B$3:$AI$1004,25,0),"")</f>
        <v/>
      </c>
      <c r="L444" s="325">
        <f>IFERROR(VLOOKUP($A444,'様式C-1-1用'!$B$3:$AI$1004,16,0),"")</f>
        <v>0</v>
      </c>
      <c r="M444" s="325" t="str">
        <f>IFERROR(VLOOKUP($A444,'様式C-1-1用'!$B$3:$AI$1004,34,0),"")</f>
        <v/>
      </c>
      <c r="N444" s="325" t="str">
        <f>IFERROR(VLOOKUP($A444,'様式C-1-1用'!$B$3:$AI$1004,30,0),"")</f>
        <v/>
      </c>
      <c r="O444" s="325" t="str">
        <f>IF(VLOOKUP($A444,'様式C-1-1用'!$B$3:$AI$1004,29,0)="－","なし",VLOOKUP($A444,'様式C-1-1用'!$B$3:$AI$1004,29,0))</f>
        <v/>
      </c>
      <c r="P444" s="326" t="str">
        <f>IFERROR(VLOOKUP($A444,'様式C-1-1用'!$B$3:$AI$1004,33,0),"")</f>
        <v/>
      </c>
    </row>
    <row r="445" spans="1:16" ht="15.95" customHeight="1" x14ac:dyDescent="0.15">
      <c r="A445" s="318">
        <v>443</v>
      </c>
      <c r="B445" s="325">
        <f>IFERROR(VLOOKUP($A445,'様式C-1-1用'!$B$3:$AI$1004,3,0),"")</f>
        <v>0</v>
      </c>
      <c r="C445" s="325" t="str">
        <f>IFERROR(VLOOKUP($A445,'様式C-1-1用'!$B$3:$AI$1004,4,0),"")</f>
        <v/>
      </c>
      <c r="D445" s="325">
        <f>IFERROR(VLOOKUP($A445,'様式C-1-1用'!$B$3:$AI$1004,6,0),"")</f>
        <v>0</v>
      </c>
      <c r="E445" s="325">
        <f>IFERROR(VLOOKUP($A445,'様式C-1-1用'!$B$3:$AI$1004,7,0),"")</f>
        <v>0</v>
      </c>
      <c r="F445" s="325">
        <f>IFERROR(VLOOKUP($A445,'様式C-1-1用'!$B$3:$AI$1004,8,0),"")</f>
        <v>0</v>
      </c>
      <c r="G445" s="325">
        <f>IFERROR(VLOOKUP($A445,'様式C-1-1用'!$B$3:$AI$1004,10,0),"")</f>
        <v>0</v>
      </c>
      <c r="H445" s="325">
        <f>IFERROR(VLOOKUP($A445,'様式C-1-1用'!$B$3:$AI$1004,22,0),"")</f>
        <v>0</v>
      </c>
      <c r="I445" s="325">
        <f>IFERROR(VLOOKUP($A445,'様式C-1-1用'!$B$3:$AI$1004,23,0),"")</f>
        <v>0</v>
      </c>
      <c r="J445" s="325" t="str">
        <f>IFERROR(VLOOKUP($A445,'様式C-1-1用'!$B$3:$AI$1004,24,0),"")</f>
        <v/>
      </c>
      <c r="K445" s="325" t="str">
        <f>IFERROR(VLOOKUP($A445,'様式C-1-1用'!$B$3:$AI$1004,25,0),"")</f>
        <v/>
      </c>
      <c r="L445" s="325">
        <f>IFERROR(VLOOKUP($A445,'様式C-1-1用'!$B$3:$AI$1004,16,0),"")</f>
        <v>0</v>
      </c>
      <c r="M445" s="325" t="str">
        <f>IFERROR(VLOOKUP($A445,'様式C-1-1用'!$B$3:$AI$1004,34,0),"")</f>
        <v/>
      </c>
      <c r="N445" s="325" t="str">
        <f>IFERROR(VLOOKUP($A445,'様式C-1-1用'!$B$3:$AI$1004,30,0),"")</f>
        <v/>
      </c>
      <c r="O445" s="325" t="str">
        <f>IF(VLOOKUP($A445,'様式C-1-1用'!$B$3:$AI$1004,29,0)="－","なし",VLOOKUP($A445,'様式C-1-1用'!$B$3:$AI$1004,29,0))</f>
        <v/>
      </c>
      <c r="P445" s="326" t="str">
        <f>IFERROR(VLOOKUP($A445,'様式C-1-1用'!$B$3:$AI$1004,33,0),"")</f>
        <v/>
      </c>
    </row>
    <row r="446" spans="1:16" ht="15.95" customHeight="1" x14ac:dyDescent="0.15">
      <c r="A446" s="318">
        <v>444</v>
      </c>
      <c r="B446" s="325">
        <f>IFERROR(VLOOKUP($A446,'様式C-1-1用'!$B$3:$AI$1004,3,0),"")</f>
        <v>0</v>
      </c>
      <c r="C446" s="325" t="str">
        <f>IFERROR(VLOOKUP($A446,'様式C-1-1用'!$B$3:$AI$1004,4,0),"")</f>
        <v/>
      </c>
      <c r="D446" s="325">
        <f>IFERROR(VLOOKUP($A446,'様式C-1-1用'!$B$3:$AI$1004,6,0),"")</f>
        <v>0</v>
      </c>
      <c r="E446" s="325">
        <f>IFERROR(VLOOKUP($A446,'様式C-1-1用'!$B$3:$AI$1004,7,0),"")</f>
        <v>0</v>
      </c>
      <c r="F446" s="325">
        <f>IFERROR(VLOOKUP($A446,'様式C-1-1用'!$B$3:$AI$1004,8,0),"")</f>
        <v>0</v>
      </c>
      <c r="G446" s="325">
        <f>IFERROR(VLOOKUP($A446,'様式C-1-1用'!$B$3:$AI$1004,10,0),"")</f>
        <v>0</v>
      </c>
      <c r="H446" s="325">
        <f>IFERROR(VLOOKUP($A446,'様式C-1-1用'!$B$3:$AI$1004,22,0),"")</f>
        <v>0</v>
      </c>
      <c r="I446" s="325">
        <f>IFERROR(VLOOKUP($A446,'様式C-1-1用'!$B$3:$AI$1004,23,0),"")</f>
        <v>0</v>
      </c>
      <c r="J446" s="325" t="str">
        <f>IFERROR(VLOOKUP($A446,'様式C-1-1用'!$B$3:$AI$1004,24,0),"")</f>
        <v/>
      </c>
      <c r="K446" s="325" t="str">
        <f>IFERROR(VLOOKUP($A446,'様式C-1-1用'!$B$3:$AI$1004,25,0),"")</f>
        <v/>
      </c>
      <c r="L446" s="325">
        <f>IFERROR(VLOOKUP($A446,'様式C-1-1用'!$B$3:$AI$1004,16,0),"")</f>
        <v>0</v>
      </c>
      <c r="M446" s="325" t="str">
        <f>IFERROR(VLOOKUP($A446,'様式C-1-1用'!$B$3:$AI$1004,34,0),"")</f>
        <v/>
      </c>
      <c r="N446" s="325" t="str">
        <f>IFERROR(VLOOKUP($A446,'様式C-1-1用'!$B$3:$AI$1004,30,0),"")</f>
        <v/>
      </c>
      <c r="O446" s="325" t="str">
        <f>IF(VLOOKUP($A446,'様式C-1-1用'!$B$3:$AI$1004,29,0)="－","なし",VLOOKUP($A446,'様式C-1-1用'!$B$3:$AI$1004,29,0))</f>
        <v/>
      </c>
      <c r="P446" s="326" t="str">
        <f>IFERROR(VLOOKUP($A446,'様式C-1-1用'!$B$3:$AI$1004,33,0),"")</f>
        <v/>
      </c>
    </row>
    <row r="447" spans="1:16" ht="15.95" customHeight="1" x14ac:dyDescent="0.15">
      <c r="A447" s="318">
        <v>445</v>
      </c>
      <c r="B447" s="325">
        <f>IFERROR(VLOOKUP($A447,'様式C-1-1用'!$B$3:$AI$1004,3,0),"")</f>
        <v>0</v>
      </c>
      <c r="C447" s="325" t="str">
        <f>IFERROR(VLOOKUP($A447,'様式C-1-1用'!$B$3:$AI$1004,4,0),"")</f>
        <v/>
      </c>
      <c r="D447" s="325">
        <f>IFERROR(VLOOKUP($A447,'様式C-1-1用'!$B$3:$AI$1004,6,0),"")</f>
        <v>0</v>
      </c>
      <c r="E447" s="325">
        <f>IFERROR(VLOOKUP($A447,'様式C-1-1用'!$B$3:$AI$1004,7,0),"")</f>
        <v>0</v>
      </c>
      <c r="F447" s="325">
        <f>IFERROR(VLOOKUP($A447,'様式C-1-1用'!$B$3:$AI$1004,8,0),"")</f>
        <v>0</v>
      </c>
      <c r="G447" s="325">
        <f>IFERROR(VLOOKUP($A447,'様式C-1-1用'!$B$3:$AI$1004,10,0),"")</f>
        <v>0</v>
      </c>
      <c r="H447" s="325">
        <f>IFERROR(VLOOKUP($A447,'様式C-1-1用'!$B$3:$AI$1004,22,0),"")</f>
        <v>0</v>
      </c>
      <c r="I447" s="325">
        <f>IFERROR(VLOOKUP($A447,'様式C-1-1用'!$B$3:$AI$1004,23,0),"")</f>
        <v>0</v>
      </c>
      <c r="J447" s="325" t="str">
        <f>IFERROR(VLOOKUP($A447,'様式C-1-1用'!$B$3:$AI$1004,24,0),"")</f>
        <v/>
      </c>
      <c r="K447" s="325" t="str">
        <f>IFERROR(VLOOKUP($A447,'様式C-1-1用'!$B$3:$AI$1004,25,0),"")</f>
        <v/>
      </c>
      <c r="L447" s="325">
        <f>IFERROR(VLOOKUP($A447,'様式C-1-1用'!$B$3:$AI$1004,16,0),"")</f>
        <v>0</v>
      </c>
      <c r="M447" s="325" t="str">
        <f>IFERROR(VLOOKUP($A447,'様式C-1-1用'!$B$3:$AI$1004,34,0),"")</f>
        <v/>
      </c>
      <c r="N447" s="325" t="str">
        <f>IFERROR(VLOOKUP($A447,'様式C-1-1用'!$B$3:$AI$1004,30,0),"")</f>
        <v/>
      </c>
      <c r="O447" s="325" t="str">
        <f>IF(VLOOKUP($A447,'様式C-1-1用'!$B$3:$AI$1004,29,0)="－","なし",VLOOKUP($A447,'様式C-1-1用'!$B$3:$AI$1004,29,0))</f>
        <v/>
      </c>
      <c r="P447" s="326" t="str">
        <f>IFERROR(VLOOKUP($A447,'様式C-1-1用'!$B$3:$AI$1004,33,0),"")</f>
        <v/>
      </c>
    </row>
    <row r="448" spans="1:16" ht="15.95" customHeight="1" x14ac:dyDescent="0.15">
      <c r="A448" s="318">
        <v>446</v>
      </c>
      <c r="B448" s="325">
        <f>IFERROR(VLOOKUP($A448,'様式C-1-1用'!$B$3:$AI$1004,3,0),"")</f>
        <v>0</v>
      </c>
      <c r="C448" s="325" t="str">
        <f>IFERROR(VLOOKUP($A448,'様式C-1-1用'!$B$3:$AI$1004,4,0),"")</f>
        <v/>
      </c>
      <c r="D448" s="325">
        <f>IFERROR(VLOOKUP($A448,'様式C-1-1用'!$B$3:$AI$1004,6,0),"")</f>
        <v>0</v>
      </c>
      <c r="E448" s="325">
        <f>IFERROR(VLOOKUP($A448,'様式C-1-1用'!$B$3:$AI$1004,7,0),"")</f>
        <v>0</v>
      </c>
      <c r="F448" s="325">
        <f>IFERROR(VLOOKUP($A448,'様式C-1-1用'!$B$3:$AI$1004,8,0),"")</f>
        <v>0</v>
      </c>
      <c r="G448" s="325">
        <f>IFERROR(VLOOKUP($A448,'様式C-1-1用'!$B$3:$AI$1004,10,0),"")</f>
        <v>0</v>
      </c>
      <c r="H448" s="325">
        <f>IFERROR(VLOOKUP($A448,'様式C-1-1用'!$B$3:$AI$1004,22,0),"")</f>
        <v>0</v>
      </c>
      <c r="I448" s="325">
        <f>IFERROR(VLOOKUP($A448,'様式C-1-1用'!$B$3:$AI$1004,23,0),"")</f>
        <v>0</v>
      </c>
      <c r="J448" s="325" t="str">
        <f>IFERROR(VLOOKUP($A448,'様式C-1-1用'!$B$3:$AI$1004,24,0),"")</f>
        <v/>
      </c>
      <c r="K448" s="325" t="str">
        <f>IFERROR(VLOOKUP($A448,'様式C-1-1用'!$B$3:$AI$1004,25,0),"")</f>
        <v/>
      </c>
      <c r="L448" s="325">
        <f>IFERROR(VLOOKUP($A448,'様式C-1-1用'!$B$3:$AI$1004,16,0),"")</f>
        <v>0</v>
      </c>
      <c r="M448" s="325" t="str">
        <f>IFERROR(VLOOKUP($A448,'様式C-1-1用'!$B$3:$AI$1004,34,0),"")</f>
        <v/>
      </c>
      <c r="N448" s="325" t="str">
        <f>IFERROR(VLOOKUP($A448,'様式C-1-1用'!$B$3:$AI$1004,30,0),"")</f>
        <v/>
      </c>
      <c r="O448" s="325" t="str">
        <f>IF(VLOOKUP($A448,'様式C-1-1用'!$B$3:$AI$1004,29,0)="－","なし",VLOOKUP($A448,'様式C-1-1用'!$B$3:$AI$1004,29,0))</f>
        <v/>
      </c>
      <c r="P448" s="326" t="str">
        <f>IFERROR(VLOOKUP($A448,'様式C-1-1用'!$B$3:$AI$1004,33,0),"")</f>
        <v/>
      </c>
    </row>
    <row r="449" spans="1:16" ht="15.95" customHeight="1" x14ac:dyDescent="0.15">
      <c r="A449" s="318">
        <v>447</v>
      </c>
      <c r="B449" s="325">
        <f>IFERROR(VLOOKUP($A449,'様式C-1-1用'!$B$3:$AI$1004,3,0),"")</f>
        <v>0</v>
      </c>
      <c r="C449" s="325" t="str">
        <f>IFERROR(VLOOKUP($A449,'様式C-1-1用'!$B$3:$AI$1004,4,0),"")</f>
        <v/>
      </c>
      <c r="D449" s="325">
        <f>IFERROR(VLOOKUP($A449,'様式C-1-1用'!$B$3:$AI$1004,6,0),"")</f>
        <v>0</v>
      </c>
      <c r="E449" s="325">
        <f>IFERROR(VLOOKUP($A449,'様式C-1-1用'!$B$3:$AI$1004,7,0),"")</f>
        <v>0</v>
      </c>
      <c r="F449" s="325">
        <f>IFERROR(VLOOKUP($A449,'様式C-1-1用'!$B$3:$AI$1004,8,0),"")</f>
        <v>0</v>
      </c>
      <c r="G449" s="325">
        <f>IFERROR(VLOOKUP($A449,'様式C-1-1用'!$B$3:$AI$1004,10,0),"")</f>
        <v>0</v>
      </c>
      <c r="H449" s="325">
        <f>IFERROR(VLOOKUP($A449,'様式C-1-1用'!$B$3:$AI$1004,22,0),"")</f>
        <v>0</v>
      </c>
      <c r="I449" s="325">
        <f>IFERROR(VLOOKUP($A449,'様式C-1-1用'!$B$3:$AI$1004,23,0),"")</f>
        <v>0</v>
      </c>
      <c r="J449" s="325" t="str">
        <f>IFERROR(VLOOKUP($A449,'様式C-1-1用'!$B$3:$AI$1004,24,0),"")</f>
        <v/>
      </c>
      <c r="K449" s="325" t="str">
        <f>IFERROR(VLOOKUP($A449,'様式C-1-1用'!$B$3:$AI$1004,25,0),"")</f>
        <v/>
      </c>
      <c r="L449" s="325">
        <f>IFERROR(VLOOKUP($A449,'様式C-1-1用'!$B$3:$AI$1004,16,0),"")</f>
        <v>0</v>
      </c>
      <c r="M449" s="325" t="str">
        <f>IFERROR(VLOOKUP($A449,'様式C-1-1用'!$B$3:$AI$1004,34,0),"")</f>
        <v/>
      </c>
      <c r="N449" s="325" t="str">
        <f>IFERROR(VLOOKUP($A449,'様式C-1-1用'!$B$3:$AI$1004,30,0),"")</f>
        <v/>
      </c>
      <c r="O449" s="325" t="str">
        <f>IF(VLOOKUP($A449,'様式C-1-1用'!$B$3:$AI$1004,29,0)="－","なし",VLOOKUP($A449,'様式C-1-1用'!$B$3:$AI$1004,29,0))</f>
        <v/>
      </c>
      <c r="P449" s="326" t="str">
        <f>IFERROR(VLOOKUP($A449,'様式C-1-1用'!$B$3:$AI$1004,33,0),"")</f>
        <v/>
      </c>
    </row>
    <row r="450" spans="1:16" ht="15.95" customHeight="1" x14ac:dyDescent="0.15">
      <c r="A450" s="318">
        <v>448</v>
      </c>
      <c r="B450" s="325">
        <f>IFERROR(VLOOKUP($A450,'様式C-1-1用'!$B$3:$AI$1004,3,0),"")</f>
        <v>0</v>
      </c>
      <c r="C450" s="325" t="str">
        <f>IFERROR(VLOOKUP($A450,'様式C-1-1用'!$B$3:$AI$1004,4,0),"")</f>
        <v/>
      </c>
      <c r="D450" s="325">
        <f>IFERROR(VLOOKUP($A450,'様式C-1-1用'!$B$3:$AI$1004,6,0),"")</f>
        <v>0</v>
      </c>
      <c r="E450" s="325">
        <f>IFERROR(VLOOKUP($A450,'様式C-1-1用'!$B$3:$AI$1004,7,0),"")</f>
        <v>0</v>
      </c>
      <c r="F450" s="325">
        <f>IFERROR(VLOOKUP($A450,'様式C-1-1用'!$B$3:$AI$1004,8,0),"")</f>
        <v>0</v>
      </c>
      <c r="G450" s="325">
        <f>IFERROR(VLOOKUP($A450,'様式C-1-1用'!$B$3:$AI$1004,10,0),"")</f>
        <v>0</v>
      </c>
      <c r="H450" s="325">
        <f>IFERROR(VLOOKUP($A450,'様式C-1-1用'!$B$3:$AI$1004,22,0),"")</f>
        <v>0</v>
      </c>
      <c r="I450" s="325">
        <f>IFERROR(VLOOKUP($A450,'様式C-1-1用'!$B$3:$AI$1004,23,0),"")</f>
        <v>0</v>
      </c>
      <c r="J450" s="325" t="str">
        <f>IFERROR(VLOOKUP($A450,'様式C-1-1用'!$B$3:$AI$1004,24,0),"")</f>
        <v/>
      </c>
      <c r="K450" s="325" t="str">
        <f>IFERROR(VLOOKUP($A450,'様式C-1-1用'!$B$3:$AI$1004,25,0),"")</f>
        <v/>
      </c>
      <c r="L450" s="325">
        <f>IFERROR(VLOOKUP($A450,'様式C-1-1用'!$B$3:$AI$1004,16,0),"")</f>
        <v>0</v>
      </c>
      <c r="M450" s="325" t="str">
        <f>IFERROR(VLOOKUP($A450,'様式C-1-1用'!$B$3:$AI$1004,34,0),"")</f>
        <v/>
      </c>
      <c r="N450" s="325" t="str">
        <f>IFERROR(VLOOKUP($A450,'様式C-1-1用'!$B$3:$AI$1004,30,0),"")</f>
        <v/>
      </c>
      <c r="O450" s="325" t="str">
        <f>IF(VLOOKUP($A450,'様式C-1-1用'!$B$3:$AI$1004,29,0)="－","なし",VLOOKUP($A450,'様式C-1-1用'!$B$3:$AI$1004,29,0))</f>
        <v/>
      </c>
      <c r="P450" s="326" t="str">
        <f>IFERROR(VLOOKUP($A450,'様式C-1-1用'!$B$3:$AI$1004,33,0),"")</f>
        <v/>
      </c>
    </row>
    <row r="451" spans="1:16" ht="15.95" customHeight="1" x14ac:dyDescent="0.15">
      <c r="A451" s="318">
        <v>449</v>
      </c>
      <c r="B451" s="325">
        <f>IFERROR(VLOOKUP($A451,'様式C-1-1用'!$B$3:$AI$1004,3,0),"")</f>
        <v>0</v>
      </c>
      <c r="C451" s="325" t="str">
        <f>IFERROR(VLOOKUP($A451,'様式C-1-1用'!$B$3:$AI$1004,4,0),"")</f>
        <v/>
      </c>
      <c r="D451" s="325">
        <f>IFERROR(VLOOKUP($A451,'様式C-1-1用'!$B$3:$AI$1004,6,0),"")</f>
        <v>0</v>
      </c>
      <c r="E451" s="325">
        <f>IFERROR(VLOOKUP($A451,'様式C-1-1用'!$B$3:$AI$1004,7,0),"")</f>
        <v>0</v>
      </c>
      <c r="F451" s="325">
        <f>IFERROR(VLOOKUP($A451,'様式C-1-1用'!$B$3:$AI$1004,8,0),"")</f>
        <v>0</v>
      </c>
      <c r="G451" s="325">
        <f>IFERROR(VLOOKUP($A451,'様式C-1-1用'!$B$3:$AI$1004,10,0),"")</f>
        <v>0</v>
      </c>
      <c r="H451" s="325">
        <f>IFERROR(VLOOKUP($A451,'様式C-1-1用'!$B$3:$AI$1004,22,0),"")</f>
        <v>0</v>
      </c>
      <c r="I451" s="325">
        <f>IFERROR(VLOOKUP($A451,'様式C-1-1用'!$B$3:$AI$1004,23,0),"")</f>
        <v>0</v>
      </c>
      <c r="J451" s="325" t="str">
        <f>IFERROR(VLOOKUP($A451,'様式C-1-1用'!$B$3:$AI$1004,24,0),"")</f>
        <v/>
      </c>
      <c r="K451" s="325" t="str">
        <f>IFERROR(VLOOKUP($A451,'様式C-1-1用'!$B$3:$AI$1004,25,0),"")</f>
        <v/>
      </c>
      <c r="L451" s="325">
        <f>IFERROR(VLOOKUP($A451,'様式C-1-1用'!$B$3:$AI$1004,16,0),"")</f>
        <v>0</v>
      </c>
      <c r="M451" s="325" t="str">
        <f>IFERROR(VLOOKUP($A451,'様式C-1-1用'!$B$3:$AI$1004,34,0),"")</f>
        <v/>
      </c>
      <c r="N451" s="325" t="str">
        <f>IFERROR(VLOOKUP($A451,'様式C-1-1用'!$B$3:$AI$1004,30,0),"")</f>
        <v/>
      </c>
      <c r="O451" s="325" t="str">
        <f>IF(VLOOKUP($A451,'様式C-1-1用'!$B$3:$AI$1004,29,0)="－","なし",VLOOKUP($A451,'様式C-1-1用'!$B$3:$AI$1004,29,0))</f>
        <v/>
      </c>
      <c r="P451" s="326" t="str">
        <f>IFERROR(VLOOKUP($A451,'様式C-1-1用'!$B$3:$AI$1004,33,0),"")</f>
        <v/>
      </c>
    </row>
    <row r="452" spans="1:16" ht="15.95" customHeight="1" x14ac:dyDescent="0.15">
      <c r="A452" s="318">
        <v>450</v>
      </c>
      <c r="B452" s="325">
        <f>IFERROR(VLOOKUP($A452,'様式C-1-1用'!$B$3:$AI$1004,3,0),"")</f>
        <v>0</v>
      </c>
      <c r="C452" s="325" t="str">
        <f>IFERROR(VLOOKUP($A452,'様式C-1-1用'!$B$3:$AI$1004,4,0),"")</f>
        <v/>
      </c>
      <c r="D452" s="325">
        <f>IFERROR(VLOOKUP($A452,'様式C-1-1用'!$B$3:$AI$1004,6,0),"")</f>
        <v>0</v>
      </c>
      <c r="E452" s="325">
        <f>IFERROR(VLOOKUP($A452,'様式C-1-1用'!$B$3:$AI$1004,7,0),"")</f>
        <v>0</v>
      </c>
      <c r="F452" s="325">
        <f>IFERROR(VLOOKUP($A452,'様式C-1-1用'!$B$3:$AI$1004,8,0),"")</f>
        <v>0</v>
      </c>
      <c r="G452" s="325">
        <f>IFERROR(VLOOKUP($A452,'様式C-1-1用'!$B$3:$AI$1004,10,0),"")</f>
        <v>0</v>
      </c>
      <c r="H452" s="325">
        <f>IFERROR(VLOOKUP($A452,'様式C-1-1用'!$B$3:$AI$1004,22,0),"")</f>
        <v>0</v>
      </c>
      <c r="I452" s="325">
        <f>IFERROR(VLOOKUP($A452,'様式C-1-1用'!$B$3:$AI$1004,23,0),"")</f>
        <v>0</v>
      </c>
      <c r="J452" s="325" t="str">
        <f>IFERROR(VLOOKUP($A452,'様式C-1-1用'!$B$3:$AI$1004,24,0),"")</f>
        <v/>
      </c>
      <c r="K452" s="325" t="str">
        <f>IFERROR(VLOOKUP($A452,'様式C-1-1用'!$B$3:$AI$1004,25,0),"")</f>
        <v/>
      </c>
      <c r="L452" s="325">
        <f>IFERROR(VLOOKUP($A452,'様式C-1-1用'!$B$3:$AI$1004,16,0),"")</f>
        <v>0</v>
      </c>
      <c r="M452" s="325" t="str">
        <f>IFERROR(VLOOKUP($A452,'様式C-1-1用'!$B$3:$AI$1004,34,0),"")</f>
        <v/>
      </c>
      <c r="N452" s="325" t="str">
        <f>IFERROR(VLOOKUP($A452,'様式C-1-1用'!$B$3:$AI$1004,30,0),"")</f>
        <v/>
      </c>
      <c r="O452" s="325" t="str">
        <f>IF(VLOOKUP($A452,'様式C-1-1用'!$B$3:$AI$1004,29,0)="－","なし",VLOOKUP($A452,'様式C-1-1用'!$B$3:$AI$1004,29,0))</f>
        <v/>
      </c>
      <c r="P452" s="326" t="str">
        <f>IFERROR(VLOOKUP($A452,'様式C-1-1用'!$B$3:$AI$1004,33,0),"")</f>
        <v/>
      </c>
    </row>
    <row r="453" spans="1:16" ht="15.95" customHeight="1" x14ac:dyDescent="0.15">
      <c r="A453" s="318">
        <v>451</v>
      </c>
      <c r="B453" s="325">
        <f>IFERROR(VLOOKUP($A453,'様式C-1-1用'!$B$3:$AI$1004,3,0),"")</f>
        <v>0</v>
      </c>
      <c r="C453" s="325" t="str">
        <f>IFERROR(VLOOKUP($A453,'様式C-1-1用'!$B$3:$AI$1004,4,0),"")</f>
        <v/>
      </c>
      <c r="D453" s="325">
        <f>IFERROR(VLOOKUP($A453,'様式C-1-1用'!$B$3:$AI$1004,6,0),"")</f>
        <v>0</v>
      </c>
      <c r="E453" s="325">
        <f>IFERROR(VLOOKUP($A453,'様式C-1-1用'!$B$3:$AI$1004,7,0),"")</f>
        <v>0</v>
      </c>
      <c r="F453" s="325">
        <f>IFERROR(VLOOKUP($A453,'様式C-1-1用'!$B$3:$AI$1004,8,0),"")</f>
        <v>0</v>
      </c>
      <c r="G453" s="325">
        <f>IFERROR(VLOOKUP($A453,'様式C-1-1用'!$B$3:$AI$1004,10,0),"")</f>
        <v>0</v>
      </c>
      <c r="H453" s="325">
        <f>IFERROR(VLOOKUP($A453,'様式C-1-1用'!$B$3:$AI$1004,22,0),"")</f>
        <v>0</v>
      </c>
      <c r="I453" s="325">
        <f>IFERROR(VLOOKUP($A453,'様式C-1-1用'!$B$3:$AI$1004,23,0),"")</f>
        <v>0</v>
      </c>
      <c r="J453" s="325" t="str">
        <f>IFERROR(VLOOKUP($A453,'様式C-1-1用'!$B$3:$AI$1004,24,0),"")</f>
        <v/>
      </c>
      <c r="K453" s="325" t="str">
        <f>IFERROR(VLOOKUP($A453,'様式C-1-1用'!$B$3:$AI$1004,25,0),"")</f>
        <v/>
      </c>
      <c r="L453" s="325">
        <f>IFERROR(VLOOKUP($A453,'様式C-1-1用'!$B$3:$AI$1004,16,0),"")</f>
        <v>0</v>
      </c>
      <c r="M453" s="325" t="str">
        <f>IFERROR(VLOOKUP($A453,'様式C-1-1用'!$B$3:$AI$1004,34,0),"")</f>
        <v/>
      </c>
      <c r="N453" s="325" t="str">
        <f>IFERROR(VLOOKUP($A453,'様式C-1-1用'!$B$3:$AI$1004,30,0),"")</f>
        <v/>
      </c>
      <c r="O453" s="325" t="str">
        <f>IF(VLOOKUP($A453,'様式C-1-1用'!$B$3:$AI$1004,29,0)="－","なし",VLOOKUP($A453,'様式C-1-1用'!$B$3:$AI$1004,29,0))</f>
        <v/>
      </c>
      <c r="P453" s="326" t="str">
        <f>IFERROR(VLOOKUP($A453,'様式C-1-1用'!$B$3:$AI$1004,33,0),"")</f>
        <v/>
      </c>
    </row>
    <row r="454" spans="1:16" ht="15.95" customHeight="1" x14ac:dyDescent="0.15">
      <c r="A454" s="318">
        <v>452</v>
      </c>
      <c r="B454" s="325">
        <f>IFERROR(VLOOKUP($A454,'様式C-1-1用'!$B$3:$AI$1004,3,0),"")</f>
        <v>0</v>
      </c>
      <c r="C454" s="325" t="str">
        <f>IFERROR(VLOOKUP($A454,'様式C-1-1用'!$B$3:$AI$1004,4,0),"")</f>
        <v/>
      </c>
      <c r="D454" s="325">
        <f>IFERROR(VLOOKUP($A454,'様式C-1-1用'!$B$3:$AI$1004,6,0),"")</f>
        <v>0</v>
      </c>
      <c r="E454" s="325">
        <f>IFERROR(VLOOKUP($A454,'様式C-1-1用'!$B$3:$AI$1004,7,0),"")</f>
        <v>0</v>
      </c>
      <c r="F454" s="325">
        <f>IFERROR(VLOOKUP($A454,'様式C-1-1用'!$B$3:$AI$1004,8,0),"")</f>
        <v>0</v>
      </c>
      <c r="G454" s="325">
        <f>IFERROR(VLOOKUP($A454,'様式C-1-1用'!$B$3:$AI$1004,10,0),"")</f>
        <v>0</v>
      </c>
      <c r="H454" s="325">
        <f>IFERROR(VLOOKUP($A454,'様式C-1-1用'!$B$3:$AI$1004,22,0),"")</f>
        <v>0</v>
      </c>
      <c r="I454" s="325">
        <f>IFERROR(VLOOKUP($A454,'様式C-1-1用'!$B$3:$AI$1004,23,0),"")</f>
        <v>0</v>
      </c>
      <c r="J454" s="325" t="str">
        <f>IFERROR(VLOOKUP($A454,'様式C-1-1用'!$B$3:$AI$1004,24,0),"")</f>
        <v/>
      </c>
      <c r="K454" s="325" t="str">
        <f>IFERROR(VLOOKUP($A454,'様式C-1-1用'!$B$3:$AI$1004,25,0),"")</f>
        <v/>
      </c>
      <c r="L454" s="325">
        <f>IFERROR(VLOOKUP($A454,'様式C-1-1用'!$B$3:$AI$1004,16,0),"")</f>
        <v>0</v>
      </c>
      <c r="M454" s="325" t="str">
        <f>IFERROR(VLOOKUP($A454,'様式C-1-1用'!$B$3:$AI$1004,34,0),"")</f>
        <v/>
      </c>
      <c r="N454" s="325" t="str">
        <f>IFERROR(VLOOKUP($A454,'様式C-1-1用'!$B$3:$AI$1004,30,0),"")</f>
        <v/>
      </c>
      <c r="O454" s="325" t="str">
        <f>IF(VLOOKUP($A454,'様式C-1-1用'!$B$3:$AI$1004,29,0)="－","なし",VLOOKUP($A454,'様式C-1-1用'!$B$3:$AI$1004,29,0))</f>
        <v/>
      </c>
      <c r="P454" s="326" t="str">
        <f>IFERROR(VLOOKUP($A454,'様式C-1-1用'!$B$3:$AI$1004,33,0),"")</f>
        <v/>
      </c>
    </row>
    <row r="455" spans="1:16" ht="15.95" customHeight="1" x14ac:dyDescent="0.15">
      <c r="A455" s="318">
        <v>453</v>
      </c>
      <c r="B455" s="325">
        <f>IFERROR(VLOOKUP($A455,'様式C-1-1用'!$B$3:$AI$1004,3,0),"")</f>
        <v>0</v>
      </c>
      <c r="C455" s="325" t="str">
        <f>IFERROR(VLOOKUP($A455,'様式C-1-1用'!$B$3:$AI$1004,4,0),"")</f>
        <v/>
      </c>
      <c r="D455" s="325">
        <f>IFERROR(VLOOKUP($A455,'様式C-1-1用'!$B$3:$AI$1004,6,0),"")</f>
        <v>0</v>
      </c>
      <c r="E455" s="325">
        <f>IFERROR(VLOOKUP($A455,'様式C-1-1用'!$B$3:$AI$1004,7,0),"")</f>
        <v>0</v>
      </c>
      <c r="F455" s="325">
        <f>IFERROR(VLOOKUP($A455,'様式C-1-1用'!$B$3:$AI$1004,8,0),"")</f>
        <v>0</v>
      </c>
      <c r="G455" s="325">
        <f>IFERROR(VLOOKUP($A455,'様式C-1-1用'!$B$3:$AI$1004,10,0),"")</f>
        <v>0</v>
      </c>
      <c r="H455" s="325">
        <f>IFERROR(VLOOKUP($A455,'様式C-1-1用'!$B$3:$AI$1004,22,0),"")</f>
        <v>0</v>
      </c>
      <c r="I455" s="325">
        <f>IFERROR(VLOOKUP($A455,'様式C-1-1用'!$B$3:$AI$1004,23,0),"")</f>
        <v>0</v>
      </c>
      <c r="J455" s="325" t="str">
        <f>IFERROR(VLOOKUP($A455,'様式C-1-1用'!$B$3:$AI$1004,24,0),"")</f>
        <v/>
      </c>
      <c r="K455" s="325" t="str">
        <f>IFERROR(VLOOKUP($A455,'様式C-1-1用'!$B$3:$AI$1004,25,0),"")</f>
        <v/>
      </c>
      <c r="L455" s="325">
        <f>IFERROR(VLOOKUP($A455,'様式C-1-1用'!$B$3:$AI$1004,16,0),"")</f>
        <v>0</v>
      </c>
      <c r="M455" s="325" t="str">
        <f>IFERROR(VLOOKUP($A455,'様式C-1-1用'!$B$3:$AI$1004,34,0),"")</f>
        <v/>
      </c>
      <c r="N455" s="325" t="str">
        <f>IFERROR(VLOOKUP($A455,'様式C-1-1用'!$B$3:$AI$1004,30,0),"")</f>
        <v/>
      </c>
      <c r="O455" s="325" t="str">
        <f>IF(VLOOKUP($A455,'様式C-1-1用'!$B$3:$AI$1004,29,0)="－","なし",VLOOKUP($A455,'様式C-1-1用'!$B$3:$AI$1004,29,0))</f>
        <v/>
      </c>
      <c r="P455" s="326" t="str">
        <f>IFERROR(VLOOKUP($A455,'様式C-1-1用'!$B$3:$AI$1004,33,0),"")</f>
        <v/>
      </c>
    </row>
    <row r="456" spans="1:16" ht="15.95" customHeight="1" x14ac:dyDescent="0.15">
      <c r="A456" s="318">
        <v>454</v>
      </c>
      <c r="B456" s="325">
        <f>IFERROR(VLOOKUP($A456,'様式C-1-1用'!$B$3:$AI$1004,3,0),"")</f>
        <v>0</v>
      </c>
      <c r="C456" s="325" t="str">
        <f>IFERROR(VLOOKUP($A456,'様式C-1-1用'!$B$3:$AI$1004,4,0),"")</f>
        <v/>
      </c>
      <c r="D456" s="325">
        <f>IFERROR(VLOOKUP($A456,'様式C-1-1用'!$B$3:$AI$1004,6,0),"")</f>
        <v>0</v>
      </c>
      <c r="E456" s="325">
        <f>IFERROR(VLOOKUP($A456,'様式C-1-1用'!$B$3:$AI$1004,7,0),"")</f>
        <v>0</v>
      </c>
      <c r="F456" s="325">
        <f>IFERROR(VLOOKUP($A456,'様式C-1-1用'!$B$3:$AI$1004,8,0),"")</f>
        <v>0</v>
      </c>
      <c r="G456" s="325">
        <f>IFERROR(VLOOKUP($A456,'様式C-1-1用'!$B$3:$AI$1004,10,0),"")</f>
        <v>0</v>
      </c>
      <c r="H456" s="325">
        <f>IFERROR(VLOOKUP($A456,'様式C-1-1用'!$B$3:$AI$1004,22,0),"")</f>
        <v>0</v>
      </c>
      <c r="I456" s="325">
        <f>IFERROR(VLOOKUP($A456,'様式C-1-1用'!$B$3:$AI$1004,23,0),"")</f>
        <v>0</v>
      </c>
      <c r="J456" s="325" t="str">
        <f>IFERROR(VLOOKUP($A456,'様式C-1-1用'!$B$3:$AI$1004,24,0),"")</f>
        <v/>
      </c>
      <c r="K456" s="325" t="str">
        <f>IFERROR(VLOOKUP($A456,'様式C-1-1用'!$B$3:$AI$1004,25,0),"")</f>
        <v/>
      </c>
      <c r="L456" s="325">
        <f>IFERROR(VLOOKUP($A456,'様式C-1-1用'!$B$3:$AI$1004,16,0),"")</f>
        <v>0</v>
      </c>
      <c r="M456" s="325" t="str">
        <f>IFERROR(VLOOKUP($A456,'様式C-1-1用'!$B$3:$AI$1004,34,0),"")</f>
        <v/>
      </c>
      <c r="N456" s="325" t="str">
        <f>IFERROR(VLOOKUP($A456,'様式C-1-1用'!$B$3:$AI$1004,30,0),"")</f>
        <v/>
      </c>
      <c r="O456" s="325" t="str">
        <f>IF(VLOOKUP($A456,'様式C-1-1用'!$B$3:$AI$1004,29,0)="－","なし",VLOOKUP($A456,'様式C-1-1用'!$B$3:$AI$1004,29,0))</f>
        <v/>
      </c>
      <c r="P456" s="326" t="str">
        <f>IFERROR(VLOOKUP($A456,'様式C-1-1用'!$B$3:$AI$1004,33,0),"")</f>
        <v/>
      </c>
    </row>
    <row r="457" spans="1:16" ht="15.95" customHeight="1" x14ac:dyDescent="0.15">
      <c r="A457" s="318">
        <v>455</v>
      </c>
      <c r="B457" s="325">
        <f>IFERROR(VLOOKUP($A457,'様式C-1-1用'!$B$3:$AI$1004,3,0),"")</f>
        <v>0</v>
      </c>
      <c r="C457" s="325" t="str">
        <f>IFERROR(VLOOKUP($A457,'様式C-1-1用'!$B$3:$AI$1004,4,0),"")</f>
        <v/>
      </c>
      <c r="D457" s="325">
        <f>IFERROR(VLOOKUP($A457,'様式C-1-1用'!$B$3:$AI$1004,6,0),"")</f>
        <v>0</v>
      </c>
      <c r="E457" s="325">
        <f>IFERROR(VLOOKUP($A457,'様式C-1-1用'!$B$3:$AI$1004,7,0),"")</f>
        <v>0</v>
      </c>
      <c r="F457" s="325">
        <f>IFERROR(VLOOKUP($A457,'様式C-1-1用'!$B$3:$AI$1004,8,0),"")</f>
        <v>0</v>
      </c>
      <c r="G457" s="325">
        <f>IFERROR(VLOOKUP($A457,'様式C-1-1用'!$B$3:$AI$1004,10,0),"")</f>
        <v>0</v>
      </c>
      <c r="H457" s="325">
        <f>IFERROR(VLOOKUP($A457,'様式C-1-1用'!$B$3:$AI$1004,22,0),"")</f>
        <v>0</v>
      </c>
      <c r="I457" s="325">
        <f>IFERROR(VLOOKUP($A457,'様式C-1-1用'!$B$3:$AI$1004,23,0),"")</f>
        <v>0</v>
      </c>
      <c r="J457" s="325" t="str">
        <f>IFERROR(VLOOKUP($A457,'様式C-1-1用'!$B$3:$AI$1004,24,0),"")</f>
        <v/>
      </c>
      <c r="K457" s="325" t="str">
        <f>IFERROR(VLOOKUP($A457,'様式C-1-1用'!$B$3:$AI$1004,25,0),"")</f>
        <v/>
      </c>
      <c r="L457" s="325">
        <f>IFERROR(VLOOKUP($A457,'様式C-1-1用'!$B$3:$AI$1004,16,0),"")</f>
        <v>0</v>
      </c>
      <c r="M457" s="325" t="str">
        <f>IFERROR(VLOOKUP($A457,'様式C-1-1用'!$B$3:$AI$1004,34,0),"")</f>
        <v/>
      </c>
      <c r="N457" s="325" t="str">
        <f>IFERROR(VLOOKUP($A457,'様式C-1-1用'!$B$3:$AI$1004,30,0),"")</f>
        <v/>
      </c>
      <c r="O457" s="325" t="str">
        <f>IF(VLOOKUP($A457,'様式C-1-1用'!$B$3:$AI$1004,29,0)="－","なし",VLOOKUP($A457,'様式C-1-1用'!$B$3:$AI$1004,29,0))</f>
        <v/>
      </c>
      <c r="P457" s="326" t="str">
        <f>IFERROR(VLOOKUP($A457,'様式C-1-1用'!$B$3:$AI$1004,33,0),"")</f>
        <v/>
      </c>
    </row>
    <row r="458" spans="1:16" ht="15.95" customHeight="1" x14ac:dyDescent="0.15">
      <c r="A458" s="318">
        <v>456</v>
      </c>
      <c r="B458" s="325">
        <f>IFERROR(VLOOKUP($A458,'様式C-1-1用'!$B$3:$AI$1004,3,0),"")</f>
        <v>0</v>
      </c>
      <c r="C458" s="325" t="str">
        <f>IFERROR(VLOOKUP($A458,'様式C-1-1用'!$B$3:$AI$1004,4,0),"")</f>
        <v/>
      </c>
      <c r="D458" s="325">
        <f>IFERROR(VLOOKUP($A458,'様式C-1-1用'!$B$3:$AI$1004,6,0),"")</f>
        <v>0</v>
      </c>
      <c r="E458" s="325">
        <f>IFERROR(VLOOKUP($A458,'様式C-1-1用'!$B$3:$AI$1004,7,0),"")</f>
        <v>0</v>
      </c>
      <c r="F458" s="325">
        <f>IFERROR(VLOOKUP($A458,'様式C-1-1用'!$B$3:$AI$1004,8,0),"")</f>
        <v>0</v>
      </c>
      <c r="G458" s="325">
        <f>IFERROR(VLOOKUP($A458,'様式C-1-1用'!$B$3:$AI$1004,10,0),"")</f>
        <v>0</v>
      </c>
      <c r="H458" s="325">
        <f>IFERROR(VLOOKUP($A458,'様式C-1-1用'!$B$3:$AI$1004,22,0),"")</f>
        <v>0</v>
      </c>
      <c r="I458" s="325">
        <f>IFERROR(VLOOKUP($A458,'様式C-1-1用'!$B$3:$AI$1004,23,0),"")</f>
        <v>0</v>
      </c>
      <c r="J458" s="325" t="str">
        <f>IFERROR(VLOOKUP($A458,'様式C-1-1用'!$B$3:$AI$1004,24,0),"")</f>
        <v/>
      </c>
      <c r="K458" s="325" t="str">
        <f>IFERROR(VLOOKUP($A458,'様式C-1-1用'!$B$3:$AI$1004,25,0),"")</f>
        <v/>
      </c>
      <c r="L458" s="325">
        <f>IFERROR(VLOOKUP($A458,'様式C-1-1用'!$B$3:$AI$1004,16,0),"")</f>
        <v>0</v>
      </c>
      <c r="M458" s="325" t="str">
        <f>IFERROR(VLOOKUP($A458,'様式C-1-1用'!$B$3:$AI$1004,34,0),"")</f>
        <v/>
      </c>
      <c r="N458" s="325" t="str">
        <f>IFERROR(VLOOKUP($A458,'様式C-1-1用'!$B$3:$AI$1004,30,0),"")</f>
        <v/>
      </c>
      <c r="O458" s="325" t="str">
        <f>IF(VLOOKUP($A458,'様式C-1-1用'!$B$3:$AI$1004,29,0)="－","なし",VLOOKUP($A458,'様式C-1-1用'!$B$3:$AI$1004,29,0))</f>
        <v/>
      </c>
      <c r="P458" s="326" t="str">
        <f>IFERROR(VLOOKUP($A458,'様式C-1-1用'!$B$3:$AI$1004,33,0),"")</f>
        <v/>
      </c>
    </row>
    <row r="459" spans="1:16" ht="15.95" customHeight="1" x14ac:dyDescent="0.15">
      <c r="A459" s="318">
        <v>457</v>
      </c>
      <c r="B459" s="325">
        <f>IFERROR(VLOOKUP($A459,'様式C-1-1用'!$B$3:$AI$1004,3,0),"")</f>
        <v>0</v>
      </c>
      <c r="C459" s="325" t="str">
        <f>IFERROR(VLOOKUP($A459,'様式C-1-1用'!$B$3:$AI$1004,4,0),"")</f>
        <v/>
      </c>
      <c r="D459" s="325">
        <f>IFERROR(VLOOKUP($A459,'様式C-1-1用'!$B$3:$AI$1004,6,0),"")</f>
        <v>0</v>
      </c>
      <c r="E459" s="325">
        <f>IFERROR(VLOOKUP($A459,'様式C-1-1用'!$B$3:$AI$1004,7,0),"")</f>
        <v>0</v>
      </c>
      <c r="F459" s="325">
        <f>IFERROR(VLOOKUP($A459,'様式C-1-1用'!$B$3:$AI$1004,8,0),"")</f>
        <v>0</v>
      </c>
      <c r="G459" s="325">
        <f>IFERROR(VLOOKUP($A459,'様式C-1-1用'!$B$3:$AI$1004,10,0),"")</f>
        <v>0</v>
      </c>
      <c r="H459" s="325">
        <f>IFERROR(VLOOKUP($A459,'様式C-1-1用'!$B$3:$AI$1004,22,0),"")</f>
        <v>0</v>
      </c>
      <c r="I459" s="325">
        <f>IFERROR(VLOOKUP($A459,'様式C-1-1用'!$B$3:$AI$1004,23,0),"")</f>
        <v>0</v>
      </c>
      <c r="J459" s="325" t="str">
        <f>IFERROR(VLOOKUP($A459,'様式C-1-1用'!$B$3:$AI$1004,24,0),"")</f>
        <v/>
      </c>
      <c r="K459" s="325" t="str">
        <f>IFERROR(VLOOKUP($A459,'様式C-1-1用'!$B$3:$AI$1004,25,0),"")</f>
        <v/>
      </c>
      <c r="L459" s="325">
        <f>IFERROR(VLOOKUP($A459,'様式C-1-1用'!$B$3:$AI$1004,16,0),"")</f>
        <v>0</v>
      </c>
      <c r="M459" s="325" t="str">
        <f>IFERROR(VLOOKUP($A459,'様式C-1-1用'!$B$3:$AI$1004,34,0),"")</f>
        <v/>
      </c>
      <c r="N459" s="325" t="str">
        <f>IFERROR(VLOOKUP($A459,'様式C-1-1用'!$B$3:$AI$1004,30,0),"")</f>
        <v/>
      </c>
      <c r="O459" s="325" t="str">
        <f>IF(VLOOKUP($A459,'様式C-1-1用'!$B$3:$AI$1004,29,0)="－","なし",VLOOKUP($A459,'様式C-1-1用'!$B$3:$AI$1004,29,0))</f>
        <v/>
      </c>
      <c r="P459" s="326" t="str">
        <f>IFERROR(VLOOKUP($A459,'様式C-1-1用'!$B$3:$AI$1004,33,0),"")</f>
        <v/>
      </c>
    </row>
    <row r="460" spans="1:16" ht="15.95" customHeight="1" x14ac:dyDescent="0.15">
      <c r="A460" s="318">
        <v>458</v>
      </c>
      <c r="B460" s="325">
        <f>IFERROR(VLOOKUP($A460,'様式C-1-1用'!$B$3:$AI$1004,3,0),"")</f>
        <v>0</v>
      </c>
      <c r="C460" s="325" t="str">
        <f>IFERROR(VLOOKUP($A460,'様式C-1-1用'!$B$3:$AI$1004,4,0),"")</f>
        <v/>
      </c>
      <c r="D460" s="325">
        <f>IFERROR(VLOOKUP($A460,'様式C-1-1用'!$B$3:$AI$1004,6,0),"")</f>
        <v>0</v>
      </c>
      <c r="E460" s="325">
        <f>IFERROR(VLOOKUP($A460,'様式C-1-1用'!$B$3:$AI$1004,7,0),"")</f>
        <v>0</v>
      </c>
      <c r="F460" s="325">
        <f>IFERROR(VLOOKUP($A460,'様式C-1-1用'!$B$3:$AI$1004,8,0),"")</f>
        <v>0</v>
      </c>
      <c r="G460" s="325">
        <f>IFERROR(VLOOKUP($A460,'様式C-1-1用'!$B$3:$AI$1004,10,0),"")</f>
        <v>0</v>
      </c>
      <c r="H460" s="325">
        <f>IFERROR(VLOOKUP($A460,'様式C-1-1用'!$B$3:$AI$1004,22,0),"")</f>
        <v>0</v>
      </c>
      <c r="I460" s="325">
        <f>IFERROR(VLOOKUP($A460,'様式C-1-1用'!$B$3:$AI$1004,23,0),"")</f>
        <v>0</v>
      </c>
      <c r="J460" s="325" t="str">
        <f>IFERROR(VLOOKUP($A460,'様式C-1-1用'!$B$3:$AI$1004,24,0),"")</f>
        <v/>
      </c>
      <c r="K460" s="325" t="str">
        <f>IFERROR(VLOOKUP($A460,'様式C-1-1用'!$B$3:$AI$1004,25,0),"")</f>
        <v/>
      </c>
      <c r="L460" s="325">
        <f>IFERROR(VLOOKUP($A460,'様式C-1-1用'!$B$3:$AI$1004,16,0),"")</f>
        <v>0</v>
      </c>
      <c r="M460" s="325" t="str">
        <f>IFERROR(VLOOKUP($A460,'様式C-1-1用'!$B$3:$AI$1004,34,0),"")</f>
        <v/>
      </c>
      <c r="N460" s="325" t="str">
        <f>IFERROR(VLOOKUP($A460,'様式C-1-1用'!$B$3:$AI$1004,30,0),"")</f>
        <v/>
      </c>
      <c r="O460" s="325" t="str">
        <f>IF(VLOOKUP($A460,'様式C-1-1用'!$B$3:$AI$1004,29,0)="－","なし",VLOOKUP($A460,'様式C-1-1用'!$B$3:$AI$1004,29,0))</f>
        <v/>
      </c>
      <c r="P460" s="326" t="str">
        <f>IFERROR(VLOOKUP($A460,'様式C-1-1用'!$B$3:$AI$1004,33,0),"")</f>
        <v/>
      </c>
    </row>
    <row r="461" spans="1:16" ht="15.95" customHeight="1" x14ac:dyDescent="0.15">
      <c r="A461" s="318">
        <v>459</v>
      </c>
      <c r="B461" s="325">
        <f>IFERROR(VLOOKUP($A461,'様式C-1-1用'!$B$3:$AI$1004,3,0),"")</f>
        <v>0</v>
      </c>
      <c r="C461" s="325" t="str">
        <f>IFERROR(VLOOKUP($A461,'様式C-1-1用'!$B$3:$AI$1004,4,0),"")</f>
        <v/>
      </c>
      <c r="D461" s="325">
        <f>IFERROR(VLOOKUP($A461,'様式C-1-1用'!$B$3:$AI$1004,6,0),"")</f>
        <v>0</v>
      </c>
      <c r="E461" s="325">
        <f>IFERROR(VLOOKUP($A461,'様式C-1-1用'!$B$3:$AI$1004,7,0),"")</f>
        <v>0</v>
      </c>
      <c r="F461" s="325">
        <f>IFERROR(VLOOKUP($A461,'様式C-1-1用'!$B$3:$AI$1004,8,0),"")</f>
        <v>0</v>
      </c>
      <c r="G461" s="325">
        <f>IFERROR(VLOOKUP($A461,'様式C-1-1用'!$B$3:$AI$1004,10,0),"")</f>
        <v>0</v>
      </c>
      <c r="H461" s="325">
        <f>IFERROR(VLOOKUP($A461,'様式C-1-1用'!$B$3:$AI$1004,22,0),"")</f>
        <v>0</v>
      </c>
      <c r="I461" s="325">
        <f>IFERROR(VLOOKUP($A461,'様式C-1-1用'!$B$3:$AI$1004,23,0),"")</f>
        <v>0</v>
      </c>
      <c r="J461" s="325" t="str">
        <f>IFERROR(VLOOKUP($A461,'様式C-1-1用'!$B$3:$AI$1004,24,0),"")</f>
        <v/>
      </c>
      <c r="K461" s="325" t="str">
        <f>IFERROR(VLOOKUP($A461,'様式C-1-1用'!$B$3:$AI$1004,25,0),"")</f>
        <v/>
      </c>
      <c r="L461" s="325">
        <f>IFERROR(VLOOKUP($A461,'様式C-1-1用'!$B$3:$AI$1004,16,0),"")</f>
        <v>0</v>
      </c>
      <c r="M461" s="325" t="str">
        <f>IFERROR(VLOOKUP($A461,'様式C-1-1用'!$B$3:$AI$1004,34,0),"")</f>
        <v/>
      </c>
      <c r="N461" s="325" t="str">
        <f>IFERROR(VLOOKUP($A461,'様式C-1-1用'!$B$3:$AI$1004,30,0),"")</f>
        <v/>
      </c>
      <c r="O461" s="325" t="str">
        <f>IF(VLOOKUP($A461,'様式C-1-1用'!$B$3:$AI$1004,29,0)="－","なし",VLOOKUP($A461,'様式C-1-1用'!$B$3:$AI$1004,29,0))</f>
        <v/>
      </c>
      <c r="P461" s="326" t="str">
        <f>IFERROR(VLOOKUP($A461,'様式C-1-1用'!$B$3:$AI$1004,33,0),"")</f>
        <v/>
      </c>
    </row>
    <row r="462" spans="1:16" ht="15.95" customHeight="1" x14ac:dyDescent="0.15">
      <c r="A462" s="318">
        <v>460</v>
      </c>
      <c r="B462" s="325">
        <f>IFERROR(VLOOKUP($A462,'様式C-1-1用'!$B$3:$AI$1004,3,0),"")</f>
        <v>0</v>
      </c>
      <c r="C462" s="325" t="str">
        <f>IFERROR(VLOOKUP($A462,'様式C-1-1用'!$B$3:$AI$1004,4,0),"")</f>
        <v/>
      </c>
      <c r="D462" s="325">
        <f>IFERROR(VLOOKUP($A462,'様式C-1-1用'!$B$3:$AI$1004,6,0),"")</f>
        <v>0</v>
      </c>
      <c r="E462" s="325">
        <f>IFERROR(VLOOKUP($A462,'様式C-1-1用'!$B$3:$AI$1004,7,0),"")</f>
        <v>0</v>
      </c>
      <c r="F462" s="325">
        <f>IFERROR(VLOOKUP($A462,'様式C-1-1用'!$B$3:$AI$1004,8,0),"")</f>
        <v>0</v>
      </c>
      <c r="G462" s="325">
        <f>IFERROR(VLOOKUP($A462,'様式C-1-1用'!$B$3:$AI$1004,10,0),"")</f>
        <v>0</v>
      </c>
      <c r="H462" s="325">
        <f>IFERROR(VLOOKUP($A462,'様式C-1-1用'!$B$3:$AI$1004,22,0),"")</f>
        <v>0</v>
      </c>
      <c r="I462" s="325">
        <f>IFERROR(VLOOKUP($A462,'様式C-1-1用'!$B$3:$AI$1004,23,0),"")</f>
        <v>0</v>
      </c>
      <c r="J462" s="325" t="str">
        <f>IFERROR(VLOOKUP($A462,'様式C-1-1用'!$B$3:$AI$1004,24,0),"")</f>
        <v/>
      </c>
      <c r="K462" s="325" t="str">
        <f>IFERROR(VLOOKUP($A462,'様式C-1-1用'!$B$3:$AI$1004,25,0),"")</f>
        <v/>
      </c>
      <c r="L462" s="325">
        <f>IFERROR(VLOOKUP($A462,'様式C-1-1用'!$B$3:$AI$1004,16,0),"")</f>
        <v>0</v>
      </c>
      <c r="M462" s="325" t="str">
        <f>IFERROR(VLOOKUP($A462,'様式C-1-1用'!$B$3:$AI$1004,34,0),"")</f>
        <v/>
      </c>
      <c r="N462" s="325" t="str">
        <f>IFERROR(VLOOKUP($A462,'様式C-1-1用'!$B$3:$AI$1004,30,0),"")</f>
        <v/>
      </c>
      <c r="O462" s="325" t="str">
        <f>IF(VLOOKUP($A462,'様式C-1-1用'!$B$3:$AI$1004,29,0)="－","なし",VLOOKUP($A462,'様式C-1-1用'!$B$3:$AI$1004,29,0))</f>
        <v/>
      </c>
      <c r="P462" s="326" t="str">
        <f>IFERROR(VLOOKUP($A462,'様式C-1-1用'!$B$3:$AI$1004,33,0),"")</f>
        <v/>
      </c>
    </row>
    <row r="463" spans="1:16" ht="15.95" customHeight="1" x14ac:dyDescent="0.15">
      <c r="A463" s="318">
        <v>461</v>
      </c>
      <c r="B463" s="325">
        <f>IFERROR(VLOOKUP($A463,'様式C-1-1用'!$B$3:$AI$1004,3,0),"")</f>
        <v>0</v>
      </c>
      <c r="C463" s="325" t="str">
        <f>IFERROR(VLOOKUP($A463,'様式C-1-1用'!$B$3:$AI$1004,4,0),"")</f>
        <v/>
      </c>
      <c r="D463" s="325">
        <f>IFERROR(VLOOKUP($A463,'様式C-1-1用'!$B$3:$AI$1004,6,0),"")</f>
        <v>0</v>
      </c>
      <c r="E463" s="325">
        <f>IFERROR(VLOOKUP($A463,'様式C-1-1用'!$B$3:$AI$1004,7,0),"")</f>
        <v>0</v>
      </c>
      <c r="F463" s="325">
        <f>IFERROR(VLOOKUP($A463,'様式C-1-1用'!$B$3:$AI$1004,8,0),"")</f>
        <v>0</v>
      </c>
      <c r="G463" s="325">
        <f>IFERROR(VLOOKUP($A463,'様式C-1-1用'!$B$3:$AI$1004,10,0),"")</f>
        <v>0</v>
      </c>
      <c r="H463" s="325">
        <f>IFERROR(VLOOKUP($A463,'様式C-1-1用'!$B$3:$AI$1004,22,0),"")</f>
        <v>0</v>
      </c>
      <c r="I463" s="325">
        <f>IFERROR(VLOOKUP($A463,'様式C-1-1用'!$B$3:$AI$1004,23,0),"")</f>
        <v>0</v>
      </c>
      <c r="J463" s="325" t="str">
        <f>IFERROR(VLOOKUP($A463,'様式C-1-1用'!$B$3:$AI$1004,24,0),"")</f>
        <v/>
      </c>
      <c r="K463" s="325" t="str">
        <f>IFERROR(VLOOKUP($A463,'様式C-1-1用'!$B$3:$AI$1004,25,0),"")</f>
        <v/>
      </c>
      <c r="L463" s="325">
        <f>IFERROR(VLOOKUP($A463,'様式C-1-1用'!$B$3:$AI$1004,16,0),"")</f>
        <v>0</v>
      </c>
      <c r="M463" s="325" t="str">
        <f>IFERROR(VLOOKUP($A463,'様式C-1-1用'!$B$3:$AI$1004,34,0),"")</f>
        <v/>
      </c>
      <c r="N463" s="325" t="str">
        <f>IFERROR(VLOOKUP($A463,'様式C-1-1用'!$B$3:$AI$1004,30,0),"")</f>
        <v/>
      </c>
      <c r="O463" s="325" t="str">
        <f>IF(VLOOKUP($A463,'様式C-1-1用'!$B$3:$AI$1004,29,0)="－","なし",VLOOKUP($A463,'様式C-1-1用'!$B$3:$AI$1004,29,0))</f>
        <v/>
      </c>
      <c r="P463" s="326" t="str">
        <f>IFERROR(VLOOKUP($A463,'様式C-1-1用'!$B$3:$AI$1004,33,0),"")</f>
        <v/>
      </c>
    </row>
    <row r="464" spans="1:16" ht="15.95" customHeight="1" x14ac:dyDescent="0.15">
      <c r="A464" s="318">
        <v>462</v>
      </c>
      <c r="B464" s="325">
        <f>IFERROR(VLOOKUP($A464,'様式C-1-1用'!$B$3:$AI$1004,3,0),"")</f>
        <v>0</v>
      </c>
      <c r="C464" s="325" t="str">
        <f>IFERROR(VLOOKUP($A464,'様式C-1-1用'!$B$3:$AI$1004,4,0),"")</f>
        <v/>
      </c>
      <c r="D464" s="325">
        <f>IFERROR(VLOOKUP($A464,'様式C-1-1用'!$B$3:$AI$1004,6,0),"")</f>
        <v>0</v>
      </c>
      <c r="E464" s="325">
        <f>IFERROR(VLOOKUP($A464,'様式C-1-1用'!$B$3:$AI$1004,7,0),"")</f>
        <v>0</v>
      </c>
      <c r="F464" s="325">
        <f>IFERROR(VLOOKUP($A464,'様式C-1-1用'!$B$3:$AI$1004,8,0),"")</f>
        <v>0</v>
      </c>
      <c r="G464" s="325">
        <f>IFERROR(VLOOKUP($A464,'様式C-1-1用'!$B$3:$AI$1004,10,0),"")</f>
        <v>0</v>
      </c>
      <c r="H464" s="325">
        <f>IFERROR(VLOOKUP($A464,'様式C-1-1用'!$B$3:$AI$1004,22,0),"")</f>
        <v>0</v>
      </c>
      <c r="I464" s="325">
        <f>IFERROR(VLOOKUP($A464,'様式C-1-1用'!$B$3:$AI$1004,23,0),"")</f>
        <v>0</v>
      </c>
      <c r="J464" s="325" t="str">
        <f>IFERROR(VLOOKUP($A464,'様式C-1-1用'!$B$3:$AI$1004,24,0),"")</f>
        <v/>
      </c>
      <c r="K464" s="325" t="str">
        <f>IFERROR(VLOOKUP($A464,'様式C-1-1用'!$B$3:$AI$1004,25,0),"")</f>
        <v/>
      </c>
      <c r="L464" s="325">
        <f>IFERROR(VLOOKUP($A464,'様式C-1-1用'!$B$3:$AI$1004,16,0),"")</f>
        <v>0</v>
      </c>
      <c r="M464" s="325" t="str">
        <f>IFERROR(VLOOKUP($A464,'様式C-1-1用'!$B$3:$AI$1004,34,0),"")</f>
        <v/>
      </c>
      <c r="N464" s="325" t="str">
        <f>IFERROR(VLOOKUP($A464,'様式C-1-1用'!$B$3:$AI$1004,30,0),"")</f>
        <v/>
      </c>
      <c r="O464" s="325" t="str">
        <f>IF(VLOOKUP($A464,'様式C-1-1用'!$B$3:$AI$1004,29,0)="－","なし",VLOOKUP($A464,'様式C-1-1用'!$B$3:$AI$1004,29,0))</f>
        <v/>
      </c>
      <c r="P464" s="326" t="str">
        <f>IFERROR(VLOOKUP($A464,'様式C-1-1用'!$B$3:$AI$1004,33,0),"")</f>
        <v/>
      </c>
    </row>
    <row r="465" spans="1:16" ht="15.95" customHeight="1" x14ac:dyDescent="0.15">
      <c r="A465" s="318">
        <v>463</v>
      </c>
      <c r="B465" s="325">
        <f>IFERROR(VLOOKUP($A465,'様式C-1-1用'!$B$3:$AI$1004,3,0),"")</f>
        <v>0</v>
      </c>
      <c r="C465" s="325" t="str">
        <f>IFERROR(VLOOKUP($A465,'様式C-1-1用'!$B$3:$AI$1004,4,0),"")</f>
        <v/>
      </c>
      <c r="D465" s="325">
        <f>IFERROR(VLOOKUP($A465,'様式C-1-1用'!$B$3:$AI$1004,6,0),"")</f>
        <v>0</v>
      </c>
      <c r="E465" s="325">
        <f>IFERROR(VLOOKUP($A465,'様式C-1-1用'!$B$3:$AI$1004,7,0),"")</f>
        <v>0</v>
      </c>
      <c r="F465" s="325">
        <f>IFERROR(VLOOKUP($A465,'様式C-1-1用'!$B$3:$AI$1004,8,0),"")</f>
        <v>0</v>
      </c>
      <c r="G465" s="325">
        <f>IFERROR(VLOOKUP($A465,'様式C-1-1用'!$B$3:$AI$1004,10,0),"")</f>
        <v>0</v>
      </c>
      <c r="H465" s="325">
        <f>IFERROR(VLOOKUP($A465,'様式C-1-1用'!$B$3:$AI$1004,22,0),"")</f>
        <v>0</v>
      </c>
      <c r="I465" s="325">
        <f>IFERROR(VLOOKUP($A465,'様式C-1-1用'!$B$3:$AI$1004,23,0),"")</f>
        <v>0</v>
      </c>
      <c r="J465" s="325" t="str">
        <f>IFERROR(VLOOKUP($A465,'様式C-1-1用'!$B$3:$AI$1004,24,0),"")</f>
        <v/>
      </c>
      <c r="K465" s="325" t="str">
        <f>IFERROR(VLOOKUP($A465,'様式C-1-1用'!$B$3:$AI$1004,25,0),"")</f>
        <v/>
      </c>
      <c r="L465" s="325">
        <f>IFERROR(VLOOKUP($A465,'様式C-1-1用'!$B$3:$AI$1004,16,0),"")</f>
        <v>0</v>
      </c>
      <c r="M465" s="325" t="str">
        <f>IFERROR(VLOOKUP($A465,'様式C-1-1用'!$B$3:$AI$1004,34,0),"")</f>
        <v/>
      </c>
      <c r="N465" s="325" t="str">
        <f>IFERROR(VLOOKUP($A465,'様式C-1-1用'!$B$3:$AI$1004,30,0),"")</f>
        <v/>
      </c>
      <c r="O465" s="325" t="str">
        <f>IF(VLOOKUP($A465,'様式C-1-1用'!$B$3:$AI$1004,29,0)="－","なし",VLOOKUP($A465,'様式C-1-1用'!$B$3:$AI$1004,29,0))</f>
        <v/>
      </c>
      <c r="P465" s="326" t="str">
        <f>IFERROR(VLOOKUP($A465,'様式C-1-1用'!$B$3:$AI$1004,33,0),"")</f>
        <v/>
      </c>
    </row>
    <row r="466" spans="1:16" ht="15.95" customHeight="1" x14ac:dyDescent="0.15">
      <c r="A466" s="318">
        <v>464</v>
      </c>
      <c r="B466" s="325">
        <f>IFERROR(VLOOKUP($A466,'様式C-1-1用'!$B$3:$AI$1004,3,0),"")</f>
        <v>0</v>
      </c>
      <c r="C466" s="325" t="str">
        <f>IFERROR(VLOOKUP($A466,'様式C-1-1用'!$B$3:$AI$1004,4,0),"")</f>
        <v/>
      </c>
      <c r="D466" s="325">
        <f>IFERROR(VLOOKUP($A466,'様式C-1-1用'!$B$3:$AI$1004,6,0),"")</f>
        <v>0</v>
      </c>
      <c r="E466" s="325">
        <f>IFERROR(VLOOKUP($A466,'様式C-1-1用'!$B$3:$AI$1004,7,0),"")</f>
        <v>0</v>
      </c>
      <c r="F466" s="325">
        <f>IFERROR(VLOOKUP($A466,'様式C-1-1用'!$B$3:$AI$1004,8,0),"")</f>
        <v>0</v>
      </c>
      <c r="G466" s="325">
        <f>IFERROR(VLOOKUP($A466,'様式C-1-1用'!$B$3:$AI$1004,10,0),"")</f>
        <v>0</v>
      </c>
      <c r="H466" s="325">
        <f>IFERROR(VLOOKUP($A466,'様式C-1-1用'!$B$3:$AI$1004,22,0),"")</f>
        <v>0</v>
      </c>
      <c r="I466" s="325">
        <f>IFERROR(VLOOKUP($A466,'様式C-1-1用'!$B$3:$AI$1004,23,0),"")</f>
        <v>0</v>
      </c>
      <c r="J466" s="325" t="str">
        <f>IFERROR(VLOOKUP($A466,'様式C-1-1用'!$B$3:$AI$1004,24,0),"")</f>
        <v/>
      </c>
      <c r="K466" s="325" t="str">
        <f>IFERROR(VLOOKUP($A466,'様式C-1-1用'!$B$3:$AI$1004,25,0),"")</f>
        <v/>
      </c>
      <c r="L466" s="325">
        <f>IFERROR(VLOOKUP($A466,'様式C-1-1用'!$B$3:$AI$1004,16,0),"")</f>
        <v>0</v>
      </c>
      <c r="M466" s="325" t="str">
        <f>IFERROR(VLOOKUP($A466,'様式C-1-1用'!$B$3:$AI$1004,34,0),"")</f>
        <v/>
      </c>
      <c r="N466" s="325" t="str">
        <f>IFERROR(VLOOKUP($A466,'様式C-1-1用'!$B$3:$AI$1004,30,0),"")</f>
        <v/>
      </c>
      <c r="O466" s="325" t="str">
        <f>IF(VLOOKUP($A466,'様式C-1-1用'!$B$3:$AI$1004,29,0)="－","なし",VLOOKUP($A466,'様式C-1-1用'!$B$3:$AI$1004,29,0))</f>
        <v/>
      </c>
      <c r="P466" s="326" t="str">
        <f>IFERROR(VLOOKUP($A466,'様式C-1-1用'!$B$3:$AI$1004,33,0),"")</f>
        <v/>
      </c>
    </row>
    <row r="467" spans="1:16" ht="15.95" customHeight="1" x14ac:dyDescent="0.15">
      <c r="A467" s="318">
        <v>465</v>
      </c>
      <c r="B467" s="325">
        <f>IFERROR(VLOOKUP($A467,'様式C-1-1用'!$B$3:$AI$1004,3,0),"")</f>
        <v>0</v>
      </c>
      <c r="C467" s="325" t="str">
        <f>IFERROR(VLOOKUP($A467,'様式C-1-1用'!$B$3:$AI$1004,4,0),"")</f>
        <v/>
      </c>
      <c r="D467" s="325">
        <f>IFERROR(VLOOKUP($A467,'様式C-1-1用'!$B$3:$AI$1004,6,0),"")</f>
        <v>0</v>
      </c>
      <c r="E467" s="325">
        <f>IFERROR(VLOOKUP($A467,'様式C-1-1用'!$B$3:$AI$1004,7,0),"")</f>
        <v>0</v>
      </c>
      <c r="F467" s="325">
        <f>IFERROR(VLOOKUP($A467,'様式C-1-1用'!$B$3:$AI$1004,8,0),"")</f>
        <v>0</v>
      </c>
      <c r="G467" s="325">
        <f>IFERROR(VLOOKUP($A467,'様式C-1-1用'!$B$3:$AI$1004,10,0),"")</f>
        <v>0</v>
      </c>
      <c r="H467" s="325">
        <f>IFERROR(VLOOKUP($A467,'様式C-1-1用'!$B$3:$AI$1004,22,0),"")</f>
        <v>0</v>
      </c>
      <c r="I467" s="325">
        <f>IFERROR(VLOOKUP($A467,'様式C-1-1用'!$B$3:$AI$1004,23,0),"")</f>
        <v>0</v>
      </c>
      <c r="J467" s="325" t="str">
        <f>IFERROR(VLOOKUP($A467,'様式C-1-1用'!$B$3:$AI$1004,24,0),"")</f>
        <v/>
      </c>
      <c r="K467" s="325" t="str">
        <f>IFERROR(VLOOKUP($A467,'様式C-1-1用'!$B$3:$AI$1004,25,0),"")</f>
        <v/>
      </c>
      <c r="L467" s="325">
        <f>IFERROR(VLOOKUP($A467,'様式C-1-1用'!$B$3:$AI$1004,16,0),"")</f>
        <v>0</v>
      </c>
      <c r="M467" s="325" t="str">
        <f>IFERROR(VLOOKUP($A467,'様式C-1-1用'!$B$3:$AI$1004,34,0),"")</f>
        <v/>
      </c>
      <c r="N467" s="325" t="str">
        <f>IFERROR(VLOOKUP($A467,'様式C-1-1用'!$B$3:$AI$1004,30,0),"")</f>
        <v/>
      </c>
      <c r="O467" s="325" t="str">
        <f>IF(VLOOKUP($A467,'様式C-1-1用'!$B$3:$AI$1004,29,0)="－","なし",VLOOKUP($A467,'様式C-1-1用'!$B$3:$AI$1004,29,0))</f>
        <v/>
      </c>
      <c r="P467" s="326" t="str">
        <f>IFERROR(VLOOKUP($A467,'様式C-1-1用'!$B$3:$AI$1004,33,0),"")</f>
        <v/>
      </c>
    </row>
    <row r="468" spans="1:16" ht="15.95" customHeight="1" x14ac:dyDescent="0.15">
      <c r="A468" s="318">
        <v>466</v>
      </c>
      <c r="B468" s="325">
        <f>IFERROR(VLOOKUP($A468,'様式C-1-1用'!$B$3:$AI$1004,3,0),"")</f>
        <v>0</v>
      </c>
      <c r="C468" s="325" t="str">
        <f>IFERROR(VLOOKUP($A468,'様式C-1-1用'!$B$3:$AI$1004,4,0),"")</f>
        <v/>
      </c>
      <c r="D468" s="325">
        <f>IFERROR(VLOOKUP($A468,'様式C-1-1用'!$B$3:$AI$1004,6,0),"")</f>
        <v>0</v>
      </c>
      <c r="E468" s="325">
        <f>IFERROR(VLOOKUP($A468,'様式C-1-1用'!$B$3:$AI$1004,7,0),"")</f>
        <v>0</v>
      </c>
      <c r="F468" s="325">
        <f>IFERROR(VLOOKUP($A468,'様式C-1-1用'!$B$3:$AI$1004,8,0),"")</f>
        <v>0</v>
      </c>
      <c r="G468" s="325">
        <f>IFERROR(VLOOKUP($A468,'様式C-1-1用'!$B$3:$AI$1004,10,0),"")</f>
        <v>0</v>
      </c>
      <c r="H468" s="325">
        <f>IFERROR(VLOOKUP($A468,'様式C-1-1用'!$B$3:$AI$1004,22,0),"")</f>
        <v>0</v>
      </c>
      <c r="I468" s="325">
        <f>IFERROR(VLOOKUP($A468,'様式C-1-1用'!$B$3:$AI$1004,23,0),"")</f>
        <v>0</v>
      </c>
      <c r="J468" s="325" t="str">
        <f>IFERROR(VLOOKUP($A468,'様式C-1-1用'!$B$3:$AI$1004,24,0),"")</f>
        <v/>
      </c>
      <c r="K468" s="325" t="str">
        <f>IFERROR(VLOOKUP($A468,'様式C-1-1用'!$B$3:$AI$1004,25,0),"")</f>
        <v/>
      </c>
      <c r="L468" s="325">
        <f>IFERROR(VLOOKUP($A468,'様式C-1-1用'!$B$3:$AI$1004,16,0),"")</f>
        <v>0</v>
      </c>
      <c r="M468" s="325" t="str">
        <f>IFERROR(VLOOKUP($A468,'様式C-1-1用'!$B$3:$AI$1004,34,0),"")</f>
        <v/>
      </c>
      <c r="N468" s="325" t="str">
        <f>IFERROR(VLOOKUP($A468,'様式C-1-1用'!$B$3:$AI$1004,30,0),"")</f>
        <v/>
      </c>
      <c r="O468" s="325" t="str">
        <f>IF(VLOOKUP($A468,'様式C-1-1用'!$B$3:$AI$1004,29,0)="－","なし",VLOOKUP($A468,'様式C-1-1用'!$B$3:$AI$1004,29,0))</f>
        <v/>
      </c>
      <c r="P468" s="326" t="str">
        <f>IFERROR(VLOOKUP($A468,'様式C-1-1用'!$B$3:$AI$1004,33,0),"")</f>
        <v/>
      </c>
    </row>
    <row r="469" spans="1:16" ht="15.95" customHeight="1" x14ac:dyDescent="0.15">
      <c r="A469" s="318">
        <v>467</v>
      </c>
      <c r="B469" s="325">
        <f>IFERROR(VLOOKUP($A469,'様式C-1-1用'!$B$3:$AI$1004,3,0),"")</f>
        <v>0</v>
      </c>
      <c r="C469" s="325" t="str">
        <f>IFERROR(VLOOKUP($A469,'様式C-1-1用'!$B$3:$AI$1004,4,0),"")</f>
        <v/>
      </c>
      <c r="D469" s="325">
        <f>IFERROR(VLOOKUP($A469,'様式C-1-1用'!$B$3:$AI$1004,6,0),"")</f>
        <v>0</v>
      </c>
      <c r="E469" s="325">
        <f>IFERROR(VLOOKUP($A469,'様式C-1-1用'!$B$3:$AI$1004,7,0),"")</f>
        <v>0</v>
      </c>
      <c r="F469" s="325">
        <f>IFERROR(VLOOKUP($A469,'様式C-1-1用'!$B$3:$AI$1004,8,0),"")</f>
        <v>0</v>
      </c>
      <c r="G469" s="325">
        <f>IFERROR(VLOOKUP($A469,'様式C-1-1用'!$B$3:$AI$1004,10,0),"")</f>
        <v>0</v>
      </c>
      <c r="H469" s="325">
        <f>IFERROR(VLOOKUP($A469,'様式C-1-1用'!$B$3:$AI$1004,22,0),"")</f>
        <v>0</v>
      </c>
      <c r="I469" s="325">
        <f>IFERROR(VLOOKUP($A469,'様式C-1-1用'!$B$3:$AI$1004,23,0),"")</f>
        <v>0</v>
      </c>
      <c r="J469" s="325" t="str">
        <f>IFERROR(VLOOKUP($A469,'様式C-1-1用'!$B$3:$AI$1004,24,0),"")</f>
        <v/>
      </c>
      <c r="K469" s="325" t="str">
        <f>IFERROR(VLOOKUP($A469,'様式C-1-1用'!$B$3:$AI$1004,25,0),"")</f>
        <v/>
      </c>
      <c r="L469" s="325">
        <f>IFERROR(VLOOKUP($A469,'様式C-1-1用'!$B$3:$AI$1004,16,0),"")</f>
        <v>0</v>
      </c>
      <c r="M469" s="325" t="str">
        <f>IFERROR(VLOOKUP($A469,'様式C-1-1用'!$B$3:$AI$1004,34,0),"")</f>
        <v/>
      </c>
      <c r="N469" s="325" t="str">
        <f>IFERROR(VLOOKUP($A469,'様式C-1-1用'!$B$3:$AI$1004,30,0),"")</f>
        <v/>
      </c>
      <c r="O469" s="325" t="str">
        <f>IF(VLOOKUP($A469,'様式C-1-1用'!$B$3:$AI$1004,29,0)="－","なし",VLOOKUP($A469,'様式C-1-1用'!$B$3:$AI$1004,29,0))</f>
        <v/>
      </c>
      <c r="P469" s="326" t="str">
        <f>IFERROR(VLOOKUP($A469,'様式C-1-1用'!$B$3:$AI$1004,33,0),"")</f>
        <v/>
      </c>
    </row>
    <row r="470" spans="1:16" ht="15.95" customHeight="1" x14ac:dyDescent="0.15">
      <c r="A470" s="318">
        <v>468</v>
      </c>
      <c r="B470" s="325">
        <f>IFERROR(VLOOKUP($A470,'様式C-1-1用'!$B$3:$AI$1004,3,0),"")</f>
        <v>0</v>
      </c>
      <c r="C470" s="325" t="str">
        <f>IFERROR(VLOOKUP($A470,'様式C-1-1用'!$B$3:$AI$1004,4,0),"")</f>
        <v/>
      </c>
      <c r="D470" s="325">
        <f>IFERROR(VLOOKUP($A470,'様式C-1-1用'!$B$3:$AI$1004,6,0),"")</f>
        <v>0</v>
      </c>
      <c r="E470" s="325">
        <f>IFERROR(VLOOKUP($A470,'様式C-1-1用'!$B$3:$AI$1004,7,0),"")</f>
        <v>0</v>
      </c>
      <c r="F470" s="325">
        <f>IFERROR(VLOOKUP($A470,'様式C-1-1用'!$B$3:$AI$1004,8,0),"")</f>
        <v>0</v>
      </c>
      <c r="G470" s="325">
        <f>IFERROR(VLOOKUP($A470,'様式C-1-1用'!$B$3:$AI$1004,10,0),"")</f>
        <v>0</v>
      </c>
      <c r="H470" s="325">
        <f>IFERROR(VLOOKUP($A470,'様式C-1-1用'!$B$3:$AI$1004,22,0),"")</f>
        <v>0</v>
      </c>
      <c r="I470" s="325">
        <f>IFERROR(VLOOKUP($A470,'様式C-1-1用'!$B$3:$AI$1004,23,0),"")</f>
        <v>0</v>
      </c>
      <c r="J470" s="325" t="str">
        <f>IFERROR(VLOOKUP($A470,'様式C-1-1用'!$B$3:$AI$1004,24,0),"")</f>
        <v/>
      </c>
      <c r="K470" s="325" t="str">
        <f>IFERROR(VLOOKUP($A470,'様式C-1-1用'!$B$3:$AI$1004,25,0),"")</f>
        <v/>
      </c>
      <c r="L470" s="325">
        <f>IFERROR(VLOOKUP($A470,'様式C-1-1用'!$B$3:$AI$1004,16,0),"")</f>
        <v>0</v>
      </c>
      <c r="M470" s="325" t="str">
        <f>IFERROR(VLOOKUP($A470,'様式C-1-1用'!$B$3:$AI$1004,34,0),"")</f>
        <v/>
      </c>
      <c r="N470" s="325" t="str">
        <f>IFERROR(VLOOKUP($A470,'様式C-1-1用'!$B$3:$AI$1004,30,0),"")</f>
        <v/>
      </c>
      <c r="O470" s="325" t="str">
        <f>IF(VLOOKUP($A470,'様式C-1-1用'!$B$3:$AI$1004,29,0)="－","なし",VLOOKUP($A470,'様式C-1-1用'!$B$3:$AI$1004,29,0))</f>
        <v/>
      </c>
      <c r="P470" s="326" t="str">
        <f>IFERROR(VLOOKUP($A470,'様式C-1-1用'!$B$3:$AI$1004,33,0),"")</f>
        <v/>
      </c>
    </row>
    <row r="471" spans="1:16" ht="15.95" customHeight="1" x14ac:dyDescent="0.15">
      <c r="A471" s="318">
        <v>469</v>
      </c>
      <c r="B471" s="325">
        <f>IFERROR(VLOOKUP($A471,'様式C-1-1用'!$B$3:$AI$1004,3,0),"")</f>
        <v>0</v>
      </c>
      <c r="C471" s="325" t="str">
        <f>IFERROR(VLOOKUP($A471,'様式C-1-1用'!$B$3:$AI$1004,4,0),"")</f>
        <v/>
      </c>
      <c r="D471" s="325">
        <f>IFERROR(VLOOKUP($A471,'様式C-1-1用'!$B$3:$AI$1004,6,0),"")</f>
        <v>0</v>
      </c>
      <c r="E471" s="325">
        <f>IFERROR(VLOOKUP($A471,'様式C-1-1用'!$B$3:$AI$1004,7,0),"")</f>
        <v>0</v>
      </c>
      <c r="F471" s="325">
        <f>IFERROR(VLOOKUP($A471,'様式C-1-1用'!$B$3:$AI$1004,8,0),"")</f>
        <v>0</v>
      </c>
      <c r="G471" s="325">
        <f>IFERROR(VLOOKUP($A471,'様式C-1-1用'!$B$3:$AI$1004,10,0),"")</f>
        <v>0</v>
      </c>
      <c r="H471" s="325">
        <f>IFERROR(VLOOKUP($A471,'様式C-1-1用'!$B$3:$AI$1004,22,0),"")</f>
        <v>0</v>
      </c>
      <c r="I471" s="325">
        <f>IFERROR(VLOOKUP($A471,'様式C-1-1用'!$B$3:$AI$1004,23,0),"")</f>
        <v>0</v>
      </c>
      <c r="J471" s="325" t="str">
        <f>IFERROR(VLOOKUP($A471,'様式C-1-1用'!$B$3:$AI$1004,24,0),"")</f>
        <v/>
      </c>
      <c r="K471" s="325" t="str">
        <f>IFERROR(VLOOKUP($A471,'様式C-1-1用'!$B$3:$AI$1004,25,0),"")</f>
        <v/>
      </c>
      <c r="L471" s="325">
        <f>IFERROR(VLOOKUP($A471,'様式C-1-1用'!$B$3:$AI$1004,16,0),"")</f>
        <v>0</v>
      </c>
      <c r="M471" s="325" t="str">
        <f>IFERROR(VLOOKUP($A471,'様式C-1-1用'!$B$3:$AI$1004,34,0),"")</f>
        <v/>
      </c>
      <c r="N471" s="325" t="str">
        <f>IFERROR(VLOOKUP($A471,'様式C-1-1用'!$B$3:$AI$1004,30,0),"")</f>
        <v/>
      </c>
      <c r="O471" s="325" t="str">
        <f>IF(VLOOKUP($A471,'様式C-1-1用'!$B$3:$AI$1004,29,0)="－","なし",VLOOKUP($A471,'様式C-1-1用'!$B$3:$AI$1004,29,0))</f>
        <v/>
      </c>
      <c r="P471" s="326" t="str">
        <f>IFERROR(VLOOKUP($A471,'様式C-1-1用'!$B$3:$AI$1004,33,0),"")</f>
        <v/>
      </c>
    </row>
    <row r="472" spans="1:16" ht="15.95" customHeight="1" x14ac:dyDescent="0.15">
      <c r="A472" s="318">
        <v>470</v>
      </c>
      <c r="B472" s="325">
        <f>IFERROR(VLOOKUP($A472,'様式C-1-1用'!$B$3:$AI$1004,3,0),"")</f>
        <v>0</v>
      </c>
      <c r="C472" s="325" t="str">
        <f>IFERROR(VLOOKUP($A472,'様式C-1-1用'!$B$3:$AI$1004,4,0),"")</f>
        <v/>
      </c>
      <c r="D472" s="325">
        <f>IFERROR(VLOOKUP($A472,'様式C-1-1用'!$B$3:$AI$1004,6,0),"")</f>
        <v>0</v>
      </c>
      <c r="E472" s="325">
        <f>IFERROR(VLOOKUP($A472,'様式C-1-1用'!$B$3:$AI$1004,7,0),"")</f>
        <v>0</v>
      </c>
      <c r="F472" s="325">
        <f>IFERROR(VLOOKUP($A472,'様式C-1-1用'!$B$3:$AI$1004,8,0),"")</f>
        <v>0</v>
      </c>
      <c r="G472" s="325">
        <f>IFERROR(VLOOKUP($A472,'様式C-1-1用'!$B$3:$AI$1004,10,0),"")</f>
        <v>0</v>
      </c>
      <c r="H472" s="325">
        <f>IFERROR(VLOOKUP($A472,'様式C-1-1用'!$B$3:$AI$1004,22,0),"")</f>
        <v>0</v>
      </c>
      <c r="I472" s="325">
        <f>IFERROR(VLOOKUP($A472,'様式C-1-1用'!$B$3:$AI$1004,23,0),"")</f>
        <v>0</v>
      </c>
      <c r="J472" s="325" t="str">
        <f>IFERROR(VLOOKUP($A472,'様式C-1-1用'!$B$3:$AI$1004,24,0),"")</f>
        <v/>
      </c>
      <c r="K472" s="325" t="str">
        <f>IFERROR(VLOOKUP($A472,'様式C-1-1用'!$B$3:$AI$1004,25,0),"")</f>
        <v/>
      </c>
      <c r="L472" s="325">
        <f>IFERROR(VLOOKUP($A472,'様式C-1-1用'!$B$3:$AI$1004,16,0),"")</f>
        <v>0</v>
      </c>
      <c r="M472" s="325" t="str">
        <f>IFERROR(VLOOKUP($A472,'様式C-1-1用'!$B$3:$AI$1004,34,0),"")</f>
        <v/>
      </c>
      <c r="N472" s="325" t="str">
        <f>IFERROR(VLOOKUP($A472,'様式C-1-1用'!$B$3:$AI$1004,30,0),"")</f>
        <v/>
      </c>
      <c r="O472" s="325" t="str">
        <f>IF(VLOOKUP($A472,'様式C-1-1用'!$B$3:$AI$1004,29,0)="－","なし",VLOOKUP($A472,'様式C-1-1用'!$B$3:$AI$1004,29,0))</f>
        <v/>
      </c>
      <c r="P472" s="326" t="str">
        <f>IFERROR(VLOOKUP($A472,'様式C-1-1用'!$B$3:$AI$1004,33,0),"")</f>
        <v/>
      </c>
    </row>
    <row r="473" spans="1:16" ht="15.95" customHeight="1" x14ac:dyDescent="0.15">
      <c r="A473" s="318">
        <v>471</v>
      </c>
      <c r="B473" s="325">
        <f>IFERROR(VLOOKUP($A473,'様式C-1-1用'!$B$3:$AI$1004,3,0),"")</f>
        <v>0</v>
      </c>
      <c r="C473" s="325" t="str">
        <f>IFERROR(VLOOKUP($A473,'様式C-1-1用'!$B$3:$AI$1004,4,0),"")</f>
        <v/>
      </c>
      <c r="D473" s="325">
        <f>IFERROR(VLOOKUP($A473,'様式C-1-1用'!$B$3:$AI$1004,6,0),"")</f>
        <v>0</v>
      </c>
      <c r="E473" s="325">
        <f>IFERROR(VLOOKUP($A473,'様式C-1-1用'!$B$3:$AI$1004,7,0),"")</f>
        <v>0</v>
      </c>
      <c r="F473" s="325">
        <f>IFERROR(VLOOKUP($A473,'様式C-1-1用'!$B$3:$AI$1004,8,0),"")</f>
        <v>0</v>
      </c>
      <c r="G473" s="325">
        <f>IFERROR(VLOOKUP($A473,'様式C-1-1用'!$B$3:$AI$1004,10,0),"")</f>
        <v>0</v>
      </c>
      <c r="H473" s="325">
        <f>IFERROR(VLOOKUP($A473,'様式C-1-1用'!$B$3:$AI$1004,22,0),"")</f>
        <v>0</v>
      </c>
      <c r="I473" s="325">
        <f>IFERROR(VLOOKUP($A473,'様式C-1-1用'!$B$3:$AI$1004,23,0),"")</f>
        <v>0</v>
      </c>
      <c r="J473" s="325" t="str">
        <f>IFERROR(VLOOKUP($A473,'様式C-1-1用'!$B$3:$AI$1004,24,0),"")</f>
        <v/>
      </c>
      <c r="K473" s="325" t="str">
        <f>IFERROR(VLOOKUP($A473,'様式C-1-1用'!$B$3:$AI$1004,25,0),"")</f>
        <v/>
      </c>
      <c r="L473" s="325">
        <f>IFERROR(VLOOKUP($A473,'様式C-1-1用'!$B$3:$AI$1004,16,0),"")</f>
        <v>0</v>
      </c>
      <c r="M473" s="325" t="str">
        <f>IFERROR(VLOOKUP($A473,'様式C-1-1用'!$B$3:$AI$1004,34,0),"")</f>
        <v/>
      </c>
      <c r="N473" s="325" t="str">
        <f>IFERROR(VLOOKUP($A473,'様式C-1-1用'!$B$3:$AI$1004,30,0),"")</f>
        <v/>
      </c>
      <c r="O473" s="325" t="str">
        <f>IF(VLOOKUP($A473,'様式C-1-1用'!$B$3:$AI$1004,29,0)="－","なし",VLOOKUP($A473,'様式C-1-1用'!$B$3:$AI$1004,29,0))</f>
        <v/>
      </c>
      <c r="P473" s="326" t="str">
        <f>IFERROR(VLOOKUP($A473,'様式C-1-1用'!$B$3:$AI$1004,33,0),"")</f>
        <v/>
      </c>
    </row>
    <row r="474" spans="1:16" ht="15.95" customHeight="1" x14ac:dyDescent="0.15">
      <c r="A474" s="318">
        <v>472</v>
      </c>
      <c r="B474" s="325">
        <f>IFERROR(VLOOKUP($A474,'様式C-1-1用'!$B$3:$AI$1004,3,0),"")</f>
        <v>0</v>
      </c>
      <c r="C474" s="325" t="str">
        <f>IFERROR(VLOOKUP($A474,'様式C-1-1用'!$B$3:$AI$1004,4,0),"")</f>
        <v/>
      </c>
      <c r="D474" s="325">
        <f>IFERROR(VLOOKUP($A474,'様式C-1-1用'!$B$3:$AI$1004,6,0),"")</f>
        <v>0</v>
      </c>
      <c r="E474" s="325">
        <f>IFERROR(VLOOKUP($A474,'様式C-1-1用'!$B$3:$AI$1004,7,0),"")</f>
        <v>0</v>
      </c>
      <c r="F474" s="325">
        <f>IFERROR(VLOOKUP($A474,'様式C-1-1用'!$B$3:$AI$1004,8,0),"")</f>
        <v>0</v>
      </c>
      <c r="G474" s="325">
        <f>IFERROR(VLOOKUP($A474,'様式C-1-1用'!$B$3:$AI$1004,10,0),"")</f>
        <v>0</v>
      </c>
      <c r="H474" s="325">
        <f>IFERROR(VLOOKUP($A474,'様式C-1-1用'!$B$3:$AI$1004,22,0),"")</f>
        <v>0</v>
      </c>
      <c r="I474" s="325">
        <f>IFERROR(VLOOKUP($A474,'様式C-1-1用'!$B$3:$AI$1004,23,0),"")</f>
        <v>0</v>
      </c>
      <c r="J474" s="325" t="str">
        <f>IFERROR(VLOOKUP($A474,'様式C-1-1用'!$B$3:$AI$1004,24,0),"")</f>
        <v/>
      </c>
      <c r="K474" s="325" t="str">
        <f>IFERROR(VLOOKUP($A474,'様式C-1-1用'!$B$3:$AI$1004,25,0),"")</f>
        <v/>
      </c>
      <c r="L474" s="325">
        <f>IFERROR(VLOOKUP($A474,'様式C-1-1用'!$B$3:$AI$1004,16,0),"")</f>
        <v>0</v>
      </c>
      <c r="M474" s="325" t="str">
        <f>IFERROR(VLOOKUP($A474,'様式C-1-1用'!$B$3:$AI$1004,34,0),"")</f>
        <v/>
      </c>
      <c r="N474" s="325" t="str">
        <f>IFERROR(VLOOKUP($A474,'様式C-1-1用'!$B$3:$AI$1004,30,0),"")</f>
        <v/>
      </c>
      <c r="O474" s="325" t="str">
        <f>IF(VLOOKUP($A474,'様式C-1-1用'!$B$3:$AI$1004,29,0)="－","なし",VLOOKUP($A474,'様式C-1-1用'!$B$3:$AI$1004,29,0))</f>
        <v/>
      </c>
      <c r="P474" s="326" t="str">
        <f>IFERROR(VLOOKUP($A474,'様式C-1-1用'!$B$3:$AI$1004,33,0),"")</f>
        <v/>
      </c>
    </row>
    <row r="475" spans="1:16" ht="15.95" customHeight="1" x14ac:dyDescent="0.15">
      <c r="A475" s="318">
        <v>473</v>
      </c>
      <c r="B475" s="325">
        <f>IFERROR(VLOOKUP($A475,'様式C-1-1用'!$B$3:$AI$1004,3,0),"")</f>
        <v>0</v>
      </c>
      <c r="C475" s="325" t="str">
        <f>IFERROR(VLOOKUP($A475,'様式C-1-1用'!$B$3:$AI$1004,4,0),"")</f>
        <v/>
      </c>
      <c r="D475" s="325">
        <f>IFERROR(VLOOKUP($A475,'様式C-1-1用'!$B$3:$AI$1004,6,0),"")</f>
        <v>0</v>
      </c>
      <c r="E475" s="325">
        <f>IFERROR(VLOOKUP($A475,'様式C-1-1用'!$B$3:$AI$1004,7,0),"")</f>
        <v>0</v>
      </c>
      <c r="F475" s="325">
        <f>IFERROR(VLOOKUP($A475,'様式C-1-1用'!$B$3:$AI$1004,8,0),"")</f>
        <v>0</v>
      </c>
      <c r="G475" s="325">
        <f>IFERROR(VLOOKUP($A475,'様式C-1-1用'!$B$3:$AI$1004,10,0),"")</f>
        <v>0</v>
      </c>
      <c r="H475" s="325">
        <f>IFERROR(VLOOKUP($A475,'様式C-1-1用'!$B$3:$AI$1004,22,0),"")</f>
        <v>0</v>
      </c>
      <c r="I475" s="325">
        <f>IFERROR(VLOOKUP($A475,'様式C-1-1用'!$B$3:$AI$1004,23,0),"")</f>
        <v>0</v>
      </c>
      <c r="J475" s="325" t="str">
        <f>IFERROR(VLOOKUP($A475,'様式C-1-1用'!$B$3:$AI$1004,24,0),"")</f>
        <v/>
      </c>
      <c r="K475" s="325" t="str">
        <f>IFERROR(VLOOKUP($A475,'様式C-1-1用'!$B$3:$AI$1004,25,0),"")</f>
        <v/>
      </c>
      <c r="L475" s="325">
        <f>IFERROR(VLOOKUP($A475,'様式C-1-1用'!$B$3:$AI$1004,16,0),"")</f>
        <v>0</v>
      </c>
      <c r="M475" s="325" t="str">
        <f>IFERROR(VLOOKUP($A475,'様式C-1-1用'!$B$3:$AI$1004,34,0),"")</f>
        <v/>
      </c>
      <c r="N475" s="325" t="str">
        <f>IFERROR(VLOOKUP($A475,'様式C-1-1用'!$B$3:$AI$1004,30,0),"")</f>
        <v/>
      </c>
      <c r="O475" s="325" t="str">
        <f>IF(VLOOKUP($A475,'様式C-1-1用'!$B$3:$AI$1004,29,0)="－","なし",VLOOKUP($A475,'様式C-1-1用'!$B$3:$AI$1004,29,0))</f>
        <v/>
      </c>
      <c r="P475" s="326" t="str">
        <f>IFERROR(VLOOKUP($A475,'様式C-1-1用'!$B$3:$AI$1004,33,0),"")</f>
        <v/>
      </c>
    </row>
    <row r="476" spans="1:16" ht="15.95" customHeight="1" x14ac:dyDescent="0.15">
      <c r="A476" s="318">
        <v>474</v>
      </c>
      <c r="B476" s="325">
        <f>IFERROR(VLOOKUP($A476,'様式C-1-1用'!$B$3:$AI$1004,3,0),"")</f>
        <v>0</v>
      </c>
      <c r="C476" s="325" t="str">
        <f>IFERROR(VLOOKUP($A476,'様式C-1-1用'!$B$3:$AI$1004,4,0),"")</f>
        <v/>
      </c>
      <c r="D476" s="325">
        <f>IFERROR(VLOOKUP($A476,'様式C-1-1用'!$B$3:$AI$1004,6,0),"")</f>
        <v>0</v>
      </c>
      <c r="E476" s="325">
        <f>IFERROR(VLOOKUP($A476,'様式C-1-1用'!$B$3:$AI$1004,7,0),"")</f>
        <v>0</v>
      </c>
      <c r="F476" s="325">
        <f>IFERROR(VLOOKUP($A476,'様式C-1-1用'!$B$3:$AI$1004,8,0),"")</f>
        <v>0</v>
      </c>
      <c r="G476" s="325">
        <f>IFERROR(VLOOKUP($A476,'様式C-1-1用'!$B$3:$AI$1004,10,0),"")</f>
        <v>0</v>
      </c>
      <c r="H476" s="325">
        <f>IFERROR(VLOOKUP($A476,'様式C-1-1用'!$B$3:$AI$1004,22,0),"")</f>
        <v>0</v>
      </c>
      <c r="I476" s="325">
        <f>IFERROR(VLOOKUP($A476,'様式C-1-1用'!$B$3:$AI$1004,23,0),"")</f>
        <v>0</v>
      </c>
      <c r="J476" s="325" t="str">
        <f>IFERROR(VLOOKUP($A476,'様式C-1-1用'!$B$3:$AI$1004,24,0),"")</f>
        <v/>
      </c>
      <c r="K476" s="325" t="str">
        <f>IFERROR(VLOOKUP($A476,'様式C-1-1用'!$B$3:$AI$1004,25,0),"")</f>
        <v/>
      </c>
      <c r="L476" s="325">
        <f>IFERROR(VLOOKUP($A476,'様式C-1-1用'!$B$3:$AI$1004,16,0),"")</f>
        <v>0</v>
      </c>
      <c r="M476" s="325" t="str">
        <f>IFERROR(VLOOKUP($A476,'様式C-1-1用'!$B$3:$AI$1004,34,0),"")</f>
        <v/>
      </c>
      <c r="N476" s="325" t="str">
        <f>IFERROR(VLOOKUP($A476,'様式C-1-1用'!$B$3:$AI$1004,30,0),"")</f>
        <v/>
      </c>
      <c r="O476" s="325" t="str">
        <f>IF(VLOOKUP($A476,'様式C-1-1用'!$B$3:$AI$1004,29,0)="－","なし",VLOOKUP($A476,'様式C-1-1用'!$B$3:$AI$1004,29,0))</f>
        <v/>
      </c>
      <c r="P476" s="326" t="str">
        <f>IFERROR(VLOOKUP($A476,'様式C-1-1用'!$B$3:$AI$1004,33,0),"")</f>
        <v/>
      </c>
    </row>
    <row r="477" spans="1:16" ht="15.95" customHeight="1" x14ac:dyDescent="0.15">
      <c r="A477" s="318">
        <v>475</v>
      </c>
      <c r="B477" s="325">
        <f>IFERROR(VLOOKUP($A477,'様式C-1-1用'!$B$3:$AI$1004,3,0),"")</f>
        <v>0</v>
      </c>
      <c r="C477" s="325" t="str">
        <f>IFERROR(VLOOKUP($A477,'様式C-1-1用'!$B$3:$AI$1004,4,0),"")</f>
        <v/>
      </c>
      <c r="D477" s="325">
        <f>IFERROR(VLOOKUP($A477,'様式C-1-1用'!$B$3:$AI$1004,6,0),"")</f>
        <v>0</v>
      </c>
      <c r="E477" s="325">
        <f>IFERROR(VLOOKUP($A477,'様式C-1-1用'!$B$3:$AI$1004,7,0),"")</f>
        <v>0</v>
      </c>
      <c r="F477" s="325">
        <f>IFERROR(VLOOKUP($A477,'様式C-1-1用'!$B$3:$AI$1004,8,0),"")</f>
        <v>0</v>
      </c>
      <c r="G477" s="325">
        <f>IFERROR(VLOOKUP($A477,'様式C-1-1用'!$B$3:$AI$1004,10,0),"")</f>
        <v>0</v>
      </c>
      <c r="H477" s="325">
        <f>IFERROR(VLOOKUP($A477,'様式C-1-1用'!$B$3:$AI$1004,22,0),"")</f>
        <v>0</v>
      </c>
      <c r="I477" s="325">
        <f>IFERROR(VLOOKUP($A477,'様式C-1-1用'!$B$3:$AI$1004,23,0),"")</f>
        <v>0</v>
      </c>
      <c r="J477" s="325" t="str">
        <f>IFERROR(VLOOKUP($A477,'様式C-1-1用'!$B$3:$AI$1004,24,0),"")</f>
        <v/>
      </c>
      <c r="K477" s="325" t="str">
        <f>IFERROR(VLOOKUP($A477,'様式C-1-1用'!$B$3:$AI$1004,25,0),"")</f>
        <v/>
      </c>
      <c r="L477" s="325">
        <f>IFERROR(VLOOKUP($A477,'様式C-1-1用'!$B$3:$AI$1004,16,0),"")</f>
        <v>0</v>
      </c>
      <c r="M477" s="325" t="str">
        <f>IFERROR(VLOOKUP($A477,'様式C-1-1用'!$B$3:$AI$1004,34,0),"")</f>
        <v/>
      </c>
      <c r="N477" s="325" t="str">
        <f>IFERROR(VLOOKUP($A477,'様式C-1-1用'!$B$3:$AI$1004,30,0),"")</f>
        <v/>
      </c>
      <c r="O477" s="325" t="str">
        <f>IF(VLOOKUP($A477,'様式C-1-1用'!$B$3:$AI$1004,29,0)="－","なし",VLOOKUP($A477,'様式C-1-1用'!$B$3:$AI$1004,29,0))</f>
        <v/>
      </c>
      <c r="P477" s="326" t="str">
        <f>IFERROR(VLOOKUP($A477,'様式C-1-1用'!$B$3:$AI$1004,33,0),"")</f>
        <v/>
      </c>
    </row>
    <row r="478" spans="1:16" ht="15.95" customHeight="1" x14ac:dyDescent="0.15">
      <c r="A478" s="318">
        <v>476</v>
      </c>
      <c r="B478" s="325">
        <f>IFERROR(VLOOKUP($A478,'様式C-1-1用'!$B$3:$AI$1004,3,0),"")</f>
        <v>0</v>
      </c>
      <c r="C478" s="325" t="str">
        <f>IFERROR(VLOOKUP($A478,'様式C-1-1用'!$B$3:$AI$1004,4,0),"")</f>
        <v/>
      </c>
      <c r="D478" s="325">
        <f>IFERROR(VLOOKUP($A478,'様式C-1-1用'!$B$3:$AI$1004,6,0),"")</f>
        <v>0</v>
      </c>
      <c r="E478" s="325">
        <f>IFERROR(VLOOKUP($A478,'様式C-1-1用'!$B$3:$AI$1004,7,0),"")</f>
        <v>0</v>
      </c>
      <c r="F478" s="325">
        <f>IFERROR(VLOOKUP($A478,'様式C-1-1用'!$B$3:$AI$1004,8,0),"")</f>
        <v>0</v>
      </c>
      <c r="G478" s="325">
        <f>IFERROR(VLOOKUP($A478,'様式C-1-1用'!$B$3:$AI$1004,10,0),"")</f>
        <v>0</v>
      </c>
      <c r="H478" s="325">
        <f>IFERROR(VLOOKUP($A478,'様式C-1-1用'!$B$3:$AI$1004,22,0),"")</f>
        <v>0</v>
      </c>
      <c r="I478" s="325">
        <f>IFERROR(VLOOKUP($A478,'様式C-1-1用'!$B$3:$AI$1004,23,0),"")</f>
        <v>0</v>
      </c>
      <c r="J478" s="325" t="str">
        <f>IFERROR(VLOOKUP($A478,'様式C-1-1用'!$B$3:$AI$1004,24,0),"")</f>
        <v/>
      </c>
      <c r="K478" s="325" t="str">
        <f>IFERROR(VLOOKUP($A478,'様式C-1-1用'!$B$3:$AI$1004,25,0),"")</f>
        <v/>
      </c>
      <c r="L478" s="325">
        <f>IFERROR(VLOOKUP($A478,'様式C-1-1用'!$B$3:$AI$1004,16,0),"")</f>
        <v>0</v>
      </c>
      <c r="M478" s="325" t="str">
        <f>IFERROR(VLOOKUP($A478,'様式C-1-1用'!$B$3:$AI$1004,34,0),"")</f>
        <v/>
      </c>
      <c r="N478" s="325" t="str">
        <f>IFERROR(VLOOKUP($A478,'様式C-1-1用'!$B$3:$AI$1004,30,0),"")</f>
        <v/>
      </c>
      <c r="O478" s="325" t="str">
        <f>IF(VLOOKUP($A478,'様式C-1-1用'!$B$3:$AI$1004,29,0)="－","なし",VLOOKUP($A478,'様式C-1-1用'!$B$3:$AI$1004,29,0))</f>
        <v/>
      </c>
      <c r="P478" s="326" t="str">
        <f>IFERROR(VLOOKUP($A478,'様式C-1-1用'!$B$3:$AI$1004,33,0),"")</f>
        <v/>
      </c>
    </row>
    <row r="479" spans="1:16" ht="15.95" customHeight="1" x14ac:dyDescent="0.15">
      <c r="A479" s="318">
        <v>477</v>
      </c>
      <c r="B479" s="325">
        <f>IFERROR(VLOOKUP($A479,'様式C-1-1用'!$B$3:$AI$1004,3,0),"")</f>
        <v>0</v>
      </c>
      <c r="C479" s="325" t="str">
        <f>IFERROR(VLOOKUP($A479,'様式C-1-1用'!$B$3:$AI$1004,4,0),"")</f>
        <v/>
      </c>
      <c r="D479" s="325">
        <f>IFERROR(VLOOKUP($A479,'様式C-1-1用'!$B$3:$AI$1004,6,0),"")</f>
        <v>0</v>
      </c>
      <c r="E479" s="325">
        <f>IFERROR(VLOOKUP($A479,'様式C-1-1用'!$B$3:$AI$1004,7,0),"")</f>
        <v>0</v>
      </c>
      <c r="F479" s="325">
        <f>IFERROR(VLOOKUP($A479,'様式C-1-1用'!$B$3:$AI$1004,8,0),"")</f>
        <v>0</v>
      </c>
      <c r="G479" s="325">
        <f>IFERROR(VLOOKUP($A479,'様式C-1-1用'!$B$3:$AI$1004,10,0),"")</f>
        <v>0</v>
      </c>
      <c r="H479" s="325">
        <f>IFERROR(VLOOKUP($A479,'様式C-1-1用'!$B$3:$AI$1004,22,0),"")</f>
        <v>0</v>
      </c>
      <c r="I479" s="325">
        <f>IFERROR(VLOOKUP($A479,'様式C-1-1用'!$B$3:$AI$1004,23,0),"")</f>
        <v>0</v>
      </c>
      <c r="J479" s="325" t="str">
        <f>IFERROR(VLOOKUP($A479,'様式C-1-1用'!$B$3:$AI$1004,24,0),"")</f>
        <v/>
      </c>
      <c r="K479" s="325" t="str">
        <f>IFERROR(VLOOKUP($A479,'様式C-1-1用'!$B$3:$AI$1004,25,0),"")</f>
        <v/>
      </c>
      <c r="L479" s="325">
        <f>IFERROR(VLOOKUP($A479,'様式C-1-1用'!$B$3:$AI$1004,16,0),"")</f>
        <v>0</v>
      </c>
      <c r="M479" s="325" t="str">
        <f>IFERROR(VLOOKUP($A479,'様式C-1-1用'!$B$3:$AI$1004,34,0),"")</f>
        <v/>
      </c>
      <c r="N479" s="325" t="str">
        <f>IFERROR(VLOOKUP($A479,'様式C-1-1用'!$B$3:$AI$1004,30,0),"")</f>
        <v/>
      </c>
      <c r="O479" s="325" t="str">
        <f>IF(VLOOKUP($A479,'様式C-1-1用'!$B$3:$AI$1004,29,0)="－","なし",VLOOKUP($A479,'様式C-1-1用'!$B$3:$AI$1004,29,0))</f>
        <v/>
      </c>
      <c r="P479" s="326" t="str">
        <f>IFERROR(VLOOKUP($A479,'様式C-1-1用'!$B$3:$AI$1004,33,0),"")</f>
        <v/>
      </c>
    </row>
    <row r="480" spans="1:16" ht="15.95" customHeight="1" x14ac:dyDescent="0.15">
      <c r="A480" s="318">
        <v>478</v>
      </c>
      <c r="B480" s="325">
        <f>IFERROR(VLOOKUP($A480,'様式C-1-1用'!$B$3:$AI$1004,3,0),"")</f>
        <v>0</v>
      </c>
      <c r="C480" s="325" t="str">
        <f>IFERROR(VLOOKUP($A480,'様式C-1-1用'!$B$3:$AI$1004,4,0),"")</f>
        <v/>
      </c>
      <c r="D480" s="325">
        <f>IFERROR(VLOOKUP($A480,'様式C-1-1用'!$B$3:$AI$1004,6,0),"")</f>
        <v>0</v>
      </c>
      <c r="E480" s="325">
        <f>IFERROR(VLOOKUP($A480,'様式C-1-1用'!$B$3:$AI$1004,7,0),"")</f>
        <v>0</v>
      </c>
      <c r="F480" s="325">
        <f>IFERROR(VLOOKUP($A480,'様式C-1-1用'!$B$3:$AI$1004,8,0),"")</f>
        <v>0</v>
      </c>
      <c r="G480" s="325">
        <f>IFERROR(VLOOKUP($A480,'様式C-1-1用'!$B$3:$AI$1004,10,0),"")</f>
        <v>0</v>
      </c>
      <c r="H480" s="325">
        <f>IFERROR(VLOOKUP($A480,'様式C-1-1用'!$B$3:$AI$1004,22,0),"")</f>
        <v>0</v>
      </c>
      <c r="I480" s="325">
        <f>IFERROR(VLOOKUP($A480,'様式C-1-1用'!$B$3:$AI$1004,23,0),"")</f>
        <v>0</v>
      </c>
      <c r="J480" s="325" t="str">
        <f>IFERROR(VLOOKUP($A480,'様式C-1-1用'!$B$3:$AI$1004,24,0),"")</f>
        <v/>
      </c>
      <c r="K480" s="325" t="str">
        <f>IFERROR(VLOOKUP($A480,'様式C-1-1用'!$B$3:$AI$1004,25,0),"")</f>
        <v/>
      </c>
      <c r="L480" s="325">
        <f>IFERROR(VLOOKUP($A480,'様式C-1-1用'!$B$3:$AI$1004,16,0),"")</f>
        <v>0</v>
      </c>
      <c r="M480" s="325" t="str">
        <f>IFERROR(VLOOKUP($A480,'様式C-1-1用'!$B$3:$AI$1004,34,0),"")</f>
        <v/>
      </c>
      <c r="N480" s="325" t="str">
        <f>IFERROR(VLOOKUP($A480,'様式C-1-1用'!$B$3:$AI$1004,30,0),"")</f>
        <v/>
      </c>
      <c r="O480" s="325" t="str">
        <f>IF(VLOOKUP($A480,'様式C-1-1用'!$B$3:$AI$1004,29,0)="－","なし",VLOOKUP($A480,'様式C-1-1用'!$B$3:$AI$1004,29,0))</f>
        <v/>
      </c>
      <c r="P480" s="326" t="str">
        <f>IFERROR(VLOOKUP($A480,'様式C-1-1用'!$B$3:$AI$1004,33,0),"")</f>
        <v/>
      </c>
    </row>
    <row r="481" spans="1:16" ht="15.95" customHeight="1" x14ac:dyDescent="0.15">
      <c r="A481" s="318">
        <v>479</v>
      </c>
      <c r="B481" s="325">
        <f>IFERROR(VLOOKUP($A481,'様式C-1-1用'!$B$3:$AI$1004,3,0),"")</f>
        <v>0</v>
      </c>
      <c r="C481" s="325" t="str">
        <f>IFERROR(VLOOKUP($A481,'様式C-1-1用'!$B$3:$AI$1004,4,0),"")</f>
        <v/>
      </c>
      <c r="D481" s="325">
        <f>IFERROR(VLOOKUP($A481,'様式C-1-1用'!$B$3:$AI$1004,6,0),"")</f>
        <v>0</v>
      </c>
      <c r="E481" s="325">
        <f>IFERROR(VLOOKUP($A481,'様式C-1-1用'!$B$3:$AI$1004,7,0),"")</f>
        <v>0</v>
      </c>
      <c r="F481" s="325">
        <f>IFERROR(VLOOKUP($A481,'様式C-1-1用'!$B$3:$AI$1004,8,0),"")</f>
        <v>0</v>
      </c>
      <c r="G481" s="325">
        <f>IFERROR(VLOOKUP($A481,'様式C-1-1用'!$B$3:$AI$1004,10,0),"")</f>
        <v>0</v>
      </c>
      <c r="H481" s="325">
        <f>IFERROR(VLOOKUP($A481,'様式C-1-1用'!$B$3:$AI$1004,22,0),"")</f>
        <v>0</v>
      </c>
      <c r="I481" s="325">
        <f>IFERROR(VLOOKUP($A481,'様式C-1-1用'!$B$3:$AI$1004,23,0),"")</f>
        <v>0</v>
      </c>
      <c r="J481" s="325" t="str">
        <f>IFERROR(VLOOKUP($A481,'様式C-1-1用'!$B$3:$AI$1004,24,0),"")</f>
        <v/>
      </c>
      <c r="K481" s="325" t="str">
        <f>IFERROR(VLOOKUP($A481,'様式C-1-1用'!$B$3:$AI$1004,25,0),"")</f>
        <v/>
      </c>
      <c r="L481" s="325">
        <f>IFERROR(VLOOKUP($A481,'様式C-1-1用'!$B$3:$AI$1004,16,0),"")</f>
        <v>0</v>
      </c>
      <c r="M481" s="325" t="str">
        <f>IFERROR(VLOOKUP($A481,'様式C-1-1用'!$B$3:$AI$1004,34,0),"")</f>
        <v/>
      </c>
      <c r="N481" s="325" t="str">
        <f>IFERROR(VLOOKUP($A481,'様式C-1-1用'!$B$3:$AI$1004,30,0),"")</f>
        <v/>
      </c>
      <c r="O481" s="325" t="str">
        <f>IF(VLOOKUP($A481,'様式C-1-1用'!$B$3:$AI$1004,29,0)="－","なし",VLOOKUP($A481,'様式C-1-1用'!$B$3:$AI$1004,29,0))</f>
        <v/>
      </c>
      <c r="P481" s="326" t="str">
        <f>IFERROR(VLOOKUP($A481,'様式C-1-1用'!$B$3:$AI$1004,33,0),"")</f>
        <v/>
      </c>
    </row>
    <row r="482" spans="1:16" ht="15.95" customHeight="1" x14ac:dyDescent="0.15">
      <c r="A482" s="318">
        <v>480</v>
      </c>
      <c r="B482" s="325">
        <f>IFERROR(VLOOKUP($A482,'様式C-1-1用'!$B$3:$AI$1004,3,0),"")</f>
        <v>0</v>
      </c>
      <c r="C482" s="325" t="str">
        <f>IFERROR(VLOOKUP($A482,'様式C-1-1用'!$B$3:$AI$1004,4,0),"")</f>
        <v/>
      </c>
      <c r="D482" s="325">
        <f>IFERROR(VLOOKUP($A482,'様式C-1-1用'!$B$3:$AI$1004,6,0),"")</f>
        <v>0</v>
      </c>
      <c r="E482" s="325">
        <f>IFERROR(VLOOKUP($A482,'様式C-1-1用'!$B$3:$AI$1004,7,0),"")</f>
        <v>0</v>
      </c>
      <c r="F482" s="325">
        <f>IFERROR(VLOOKUP($A482,'様式C-1-1用'!$B$3:$AI$1004,8,0),"")</f>
        <v>0</v>
      </c>
      <c r="G482" s="325">
        <f>IFERROR(VLOOKUP($A482,'様式C-1-1用'!$B$3:$AI$1004,10,0),"")</f>
        <v>0</v>
      </c>
      <c r="H482" s="325">
        <f>IFERROR(VLOOKUP($A482,'様式C-1-1用'!$B$3:$AI$1004,22,0),"")</f>
        <v>0</v>
      </c>
      <c r="I482" s="325">
        <f>IFERROR(VLOOKUP($A482,'様式C-1-1用'!$B$3:$AI$1004,23,0),"")</f>
        <v>0</v>
      </c>
      <c r="J482" s="325" t="str">
        <f>IFERROR(VLOOKUP($A482,'様式C-1-1用'!$B$3:$AI$1004,24,0),"")</f>
        <v/>
      </c>
      <c r="K482" s="325" t="str">
        <f>IFERROR(VLOOKUP($A482,'様式C-1-1用'!$B$3:$AI$1004,25,0),"")</f>
        <v/>
      </c>
      <c r="L482" s="325">
        <f>IFERROR(VLOOKUP($A482,'様式C-1-1用'!$B$3:$AI$1004,16,0),"")</f>
        <v>0</v>
      </c>
      <c r="M482" s="325" t="str">
        <f>IFERROR(VLOOKUP($A482,'様式C-1-1用'!$B$3:$AI$1004,34,0),"")</f>
        <v/>
      </c>
      <c r="N482" s="325" t="str">
        <f>IFERROR(VLOOKUP($A482,'様式C-1-1用'!$B$3:$AI$1004,30,0),"")</f>
        <v/>
      </c>
      <c r="O482" s="325" t="str">
        <f>IF(VLOOKUP($A482,'様式C-1-1用'!$B$3:$AI$1004,29,0)="－","なし",VLOOKUP($A482,'様式C-1-1用'!$B$3:$AI$1004,29,0))</f>
        <v/>
      </c>
      <c r="P482" s="326" t="str">
        <f>IFERROR(VLOOKUP($A482,'様式C-1-1用'!$B$3:$AI$1004,33,0),"")</f>
        <v/>
      </c>
    </row>
    <row r="483" spans="1:16" ht="15.95" customHeight="1" x14ac:dyDescent="0.15">
      <c r="A483" s="318">
        <v>481</v>
      </c>
      <c r="B483" s="325">
        <f>IFERROR(VLOOKUP($A483,'様式C-1-1用'!$B$3:$AI$1004,3,0),"")</f>
        <v>0</v>
      </c>
      <c r="C483" s="325" t="str">
        <f>IFERROR(VLOOKUP($A483,'様式C-1-1用'!$B$3:$AI$1004,4,0),"")</f>
        <v/>
      </c>
      <c r="D483" s="325">
        <f>IFERROR(VLOOKUP($A483,'様式C-1-1用'!$B$3:$AI$1004,6,0),"")</f>
        <v>0</v>
      </c>
      <c r="E483" s="325">
        <f>IFERROR(VLOOKUP($A483,'様式C-1-1用'!$B$3:$AI$1004,7,0),"")</f>
        <v>0</v>
      </c>
      <c r="F483" s="325">
        <f>IFERROR(VLOOKUP($A483,'様式C-1-1用'!$B$3:$AI$1004,8,0),"")</f>
        <v>0</v>
      </c>
      <c r="G483" s="325">
        <f>IFERROR(VLOOKUP($A483,'様式C-1-1用'!$B$3:$AI$1004,10,0),"")</f>
        <v>0</v>
      </c>
      <c r="H483" s="325">
        <f>IFERROR(VLOOKUP($A483,'様式C-1-1用'!$B$3:$AI$1004,22,0),"")</f>
        <v>0</v>
      </c>
      <c r="I483" s="325">
        <f>IFERROR(VLOOKUP($A483,'様式C-1-1用'!$B$3:$AI$1004,23,0),"")</f>
        <v>0</v>
      </c>
      <c r="J483" s="325" t="str">
        <f>IFERROR(VLOOKUP($A483,'様式C-1-1用'!$B$3:$AI$1004,24,0),"")</f>
        <v/>
      </c>
      <c r="K483" s="325" t="str">
        <f>IFERROR(VLOOKUP($A483,'様式C-1-1用'!$B$3:$AI$1004,25,0),"")</f>
        <v/>
      </c>
      <c r="L483" s="325">
        <f>IFERROR(VLOOKUP($A483,'様式C-1-1用'!$B$3:$AI$1004,16,0),"")</f>
        <v>0</v>
      </c>
      <c r="M483" s="325" t="str">
        <f>IFERROR(VLOOKUP($A483,'様式C-1-1用'!$B$3:$AI$1004,34,0),"")</f>
        <v/>
      </c>
      <c r="N483" s="325" t="str">
        <f>IFERROR(VLOOKUP($A483,'様式C-1-1用'!$B$3:$AI$1004,30,0),"")</f>
        <v/>
      </c>
      <c r="O483" s="325" t="str">
        <f>IF(VLOOKUP($A483,'様式C-1-1用'!$B$3:$AI$1004,29,0)="－","なし",VLOOKUP($A483,'様式C-1-1用'!$B$3:$AI$1004,29,0))</f>
        <v/>
      </c>
      <c r="P483" s="326" t="str">
        <f>IFERROR(VLOOKUP($A483,'様式C-1-1用'!$B$3:$AI$1004,33,0),"")</f>
        <v/>
      </c>
    </row>
    <row r="484" spans="1:16" ht="15.95" customHeight="1" x14ac:dyDescent="0.15">
      <c r="A484" s="318">
        <v>482</v>
      </c>
      <c r="B484" s="325">
        <f>IFERROR(VLOOKUP($A484,'様式C-1-1用'!$B$3:$AI$1004,3,0),"")</f>
        <v>0</v>
      </c>
      <c r="C484" s="325" t="str">
        <f>IFERROR(VLOOKUP($A484,'様式C-1-1用'!$B$3:$AI$1004,4,0),"")</f>
        <v/>
      </c>
      <c r="D484" s="325">
        <f>IFERROR(VLOOKUP($A484,'様式C-1-1用'!$B$3:$AI$1004,6,0),"")</f>
        <v>0</v>
      </c>
      <c r="E484" s="325">
        <f>IFERROR(VLOOKUP($A484,'様式C-1-1用'!$B$3:$AI$1004,7,0),"")</f>
        <v>0</v>
      </c>
      <c r="F484" s="325">
        <f>IFERROR(VLOOKUP($A484,'様式C-1-1用'!$B$3:$AI$1004,8,0),"")</f>
        <v>0</v>
      </c>
      <c r="G484" s="325">
        <f>IFERROR(VLOOKUP($A484,'様式C-1-1用'!$B$3:$AI$1004,10,0),"")</f>
        <v>0</v>
      </c>
      <c r="H484" s="325">
        <f>IFERROR(VLOOKUP($A484,'様式C-1-1用'!$B$3:$AI$1004,22,0),"")</f>
        <v>0</v>
      </c>
      <c r="I484" s="325">
        <f>IFERROR(VLOOKUP($A484,'様式C-1-1用'!$B$3:$AI$1004,23,0),"")</f>
        <v>0</v>
      </c>
      <c r="J484" s="325" t="str">
        <f>IFERROR(VLOOKUP($A484,'様式C-1-1用'!$B$3:$AI$1004,24,0),"")</f>
        <v/>
      </c>
      <c r="K484" s="325" t="str">
        <f>IFERROR(VLOOKUP($A484,'様式C-1-1用'!$B$3:$AI$1004,25,0),"")</f>
        <v/>
      </c>
      <c r="L484" s="325">
        <f>IFERROR(VLOOKUP($A484,'様式C-1-1用'!$B$3:$AI$1004,16,0),"")</f>
        <v>0</v>
      </c>
      <c r="M484" s="325" t="str">
        <f>IFERROR(VLOOKUP($A484,'様式C-1-1用'!$B$3:$AI$1004,34,0),"")</f>
        <v/>
      </c>
      <c r="N484" s="325" t="str">
        <f>IFERROR(VLOOKUP($A484,'様式C-1-1用'!$B$3:$AI$1004,30,0),"")</f>
        <v/>
      </c>
      <c r="O484" s="325" t="str">
        <f>IF(VLOOKUP($A484,'様式C-1-1用'!$B$3:$AI$1004,29,0)="－","なし",VLOOKUP($A484,'様式C-1-1用'!$B$3:$AI$1004,29,0))</f>
        <v/>
      </c>
      <c r="P484" s="326" t="str">
        <f>IFERROR(VLOOKUP($A484,'様式C-1-1用'!$B$3:$AI$1004,33,0),"")</f>
        <v/>
      </c>
    </row>
    <row r="485" spans="1:16" ht="15.95" customHeight="1" x14ac:dyDescent="0.15">
      <c r="A485" s="318">
        <v>483</v>
      </c>
      <c r="B485" s="325">
        <f>IFERROR(VLOOKUP($A485,'様式C-1-1用'!$B$3:$AI$1004,3,0),"")</f>
        <v>0</v>
      </c>
      <c r="C485" s="325" t="str">
        <f>IFERROR(VLOOKUP($A485,'様式C-1-1用'!$B$3:$AI$1004,4,0),"")</f>
        <v/>
      </c>
      <c r="D485" s="325">
        <f>IFERROR(VLOOKUP($A485,'様式C-1-1用'!$B$3:$AI$1004,6,0),"")</f>
        <v>0</v>
      </c>
      <c r="E485" s="325">
        <f>IFERROR(VLOOKUP($A485,'様式C-1-1用'!$B$3:$AI$1004,7,0),"")</f>
        <v>0</v>
      </c>
      <c r="F485" s="325">
        <f>IFERROR(VLOOKUP($A485,'様式C-1-1用'!$B$3:$AI$1004,8,0),"")</f>
        <v>0</v>
      </c>
      <c r="G485" s="325">
        <f>IFERROR(VLOOKUP($A485,'様式C-1-1用'!$B$3:$AI$1004,10,0),"")</f>
        <v>0</v>
      </c>
      <c r="H485" s="325">
        <f>IFERROR(VLOOKUP($A485,'様式C-1-1用'!$B$3:$AI$1004,22,0),"")</f>
        <v>0</v>
      </c>
      <c r="I485" s="325">
        <f>IFERROR(VLOOKUP($A485,'様式C-1-1用'!$B$3:$AI$1004,23,0),"")</f>
        <v>0</v>
      </c>
      <c r="J485" s="325" t="str">
        <f>IFERROR(VLOOKUP($A485,'様式C-1-1用'!$B$3:$AI$1004,24,0),"")</f>
        <v/>
      </c>
      <c r="K485" s="325" t="str">
        <f>IFERROR(VLOOKUP($A485,'様式C-1-1用'!$B$3:$AI$1004,25,0),"")</f>
        <v/>
      </c>
      <c r="L485" s="325">
        <f>IFERROR(VLOOKUP($A485,'様式C-1-1用'!$B$3:$AI$1004,16,0),"")</f>
        <v>0</v>
      </c>
      <c r="M485" s="325" t="str">
        <f>IFERROR(VLOOKUP($A485,'様式C-1-1用'!$B$3:$AI$1004,34,0),"")</f>
        <v/>
      </c>
      <c r="N485" s="325" t="str">
        <f>IFERROR(VLOOKUP($A485,'様式C-1-1用'!$B$3:$AI$1004,30,0),"")</f>
        <v/>
      </c>
      <c r="O485" s="325" t="str">
        <f>IF(VLOOKUP($A485,'様式C-1-1用'!$B$3:$AI$1004,29,0)="－","なし",VLOOKUP($A485,'様式C-1-1用'!$B$3:$AI$1004,29,0))</f>
        <v/>
      </c>
      <c r="P485" s="326" t="str">
        <f>IFERROR(VLOOKUP($A485,'様式C-1-1用'!$B$3:$AI$1004,33,0),"")</f>
        <v/>
      </c>
    </row>
    <row r="486" spans="1:16" ht="15.95" customHeight="1" x14ac:dyDescent="0.15">
      <c r="A486" s="318">
        <v>484</v>
      </c>
      <c r="B486" s="325">
        <f>IFERROR(VLOOKUP($A486,'様式C-1-1用'!$B$3:$AI$1004,3,0),"")</f>
        <v>0</v>
      </c>
      <c r="C486" s="325" t="str">
        <f>IFERROR(VLOOKUP($A486,'様式C-1-1用'!$B$3:$AI$1004,4,0),"")</f>
        <v/>
      </c>
      <c r="D486" s="325">
        <f>IFERROR(VLOOKUP($A486,'様式C-1-1用'!$B$3:$AI$1004,6,0),"")</f>
        <v>0</v>
      </c>
      <c r="E486" s="325">
        <f>IFERROR(VLOOKUP($A486,'様式C-1-1用'!$B$3:$AI$1004,7,0),"")</f>
        <v>0</v>
      </c>
      <c r="F486" s="325">
        <f>IFERROR(VLOOKUP($A486,'様式C-1-1用'!$B$3:$AI$1004,8,0),"")</f>
        <v>0</v>
      </c>
      <c r="G486" s="325">
        <f>IFERROR(VLOOKUP($A486,'様式C-1-1用'!$B$3:$AI$1004,10,0),"")</f>
        <v>0</v>
      </c>
      <c r="H486" s="325">
        <f>IFERROR(VLOOKUP($A486,'様式C-1-1用'!$B$3:$AI$1004,22,0),"")</f>
        <v>0</v>
      </c>
      <c r="I486" s="325">
        <f>IFERROR(VLOOKUP($A486,'様式C-1-1用'!$B$3:$AI$1004,23,0),"")</f>
        <v>0</v>
      </c>
      <c r="J486" s="325" t="str">
        <f>IFERROR(VLOOKUP($A486,'様式C-1-1用'!$B$3:$AI$1004,24,0),"")</f>
        <v/>
      </c>
      <c r="K486" s="325" t="str">
        <f>IFERROR(VLOOKUP($A486,'様式C-1-1用'!$B$3:$AI$1004,25,0),"")</f>
        <v/>
      </c>
      <c r="L486" s="325">
        <f>IFERROR(VLOOKUP($A486,'様式C-1-1用'!$B$3:$AI$1004,16,0),"")</f>
        <v>0</v>
      </c>
      <c r="M486" s="325" t="str">
        <f>IFERROR(VLOOKUP($A486,'様式C-1-1用'!$B$3:$AI$1004,34,0),"")</f>
        <v/>
      </c>
      <c r="N486" s="325" t="str">
        <f>IFERROR(VLOOKUP($A486,'様式C-1-1用'!$B$3:$AI$1004,30,0),"")</f>
        <v/>
      </c>
      <c r="O486" s="325" t="str">
        <f>IF(VLOOKUP($A486,'様式C-1-1用'!$B$3:$AI$1004,29,0)="－","なし",VLOOKUP($A486,'様式C-1-1用'!$B$3:$AI$1004,29,0))</f>
        <v/>
      </c>
      <c r="P486" s="326" t="str">
        <f>IFERROR(VLOOKUP($A486,'様式C-1-1用'!$B$3:$AI$1004,33,0),"")</f>
        <v/>
      </c>
    </row>
    <row r="487" spans="1:16" ht="15.95" customHeight="1" x14ac:dyDescent="0.15">
      <c r="A487" s="318">
        <v>485</v>
      </c>
      <c r="B487" s="325">
        <f>IFERROR(VLOOKUP($A487,'様式C-1-1用'!$B$3:$AI$1004,3,0),"")</f>
        <v>0</v>
      </c>
      <c r="C487" s="325" t="str">
        <f>IFERROR(VLOOKUP($A487,'様式C-1-1用'!$B$3:$AI$1004,4,0),"")</f>
        <v/>
      </c>
      <c r="D487" s="325">
        <f>IFERROR(VLOOKUP($A487,'様式C-1-1用'!$B$3:$AI$1004,6,0),"")</f>
        <v>0</v>
      </c>
      <c r="E487" s="325">
        <f>IFERROR(VLOOKUP($A487,'様式C-1-1用'!$B$3:$AI$1004,7,0),"")</f>
        <v>0</v>
      </c>
      <c r="F487" s="325">
        <f>IFERROR(VLOOKUP($A487,'様式C-1-1用'!$B$3:$AI$1004,8,0),"")</f>
        <v>0</v>
      </c>
      <c r="G487" s="325">
        <f>IFERROR(VLOOKUP($A487,'様式C-1-1用'!$B$3:$AI$1004,10,0),"")</f>
        <v>0</v>
      </c>
      <c r="H487" s="325">
        <f>IFERROR(VLOOKUP($A487,'様式C-1-1用'!$B$3:$AI$1004,22,0),"")</f>
        <v>0</v>
      </c>
      <c r="I487" s="325">
        <f>IFERROR(VLOOKUP($A487,'様式C-1-1用'!$B$3:$AI$1004,23,0),"")</f>
        <v>0</v>
      </c>
      <c r="J487" s="325" t="str">
        <f>IFERROR(VLOOKUP($A487,'様式C-1-1用'!$B$3:$AI$1004,24,0),"")</f>
        <v/>
      </c>
      <c r="K487" s="325" t="str">
        <f>IFERROR(VLOOKUP($A487,'様式C-1-1用'!$B$3:$AI$1004,25,0),"")</f>
        <v/>
      </c>
      <c r="L487" s="325">
        <f>IFERROR(VLOOKUP($A487,'様式C-1-1用'!$B$3:$AI$1004,16,0),"")</f>
        <v>0</v>
      </c>
      <c r="M487" s="325" t="str">
        <f>IFERROR(VLOOKUP($A487,'様式C-1-1用'!$B$3:$AI$1004,34,0),"")</f>
        <v/>
      </c>
      <c r="N487" s="325" t="str">
        <f>IFERROR(VLOOKUP($A487,'様式C-1-1用'!$B$3:$AI$1004,30,0),"")</f>
        <v/>
      </c>
      <c r="O487" s="325" t="str">
        <f>IF(VLOOKUP($A487,'様式C-1-1用'!$B$3:$AI$1004,29,0)="－","なし",VLOOKUP($A487,'様式C-1-1用'!$B$3:$AI$1004,29,0))</f>
        <v/>
      </c>
      <c r="P487" s="326" t="str">
        <f>IFERROR(VLOOKUP($A487,'様式C-1-1用'!$B$3:$AI$1004,33,0),"")</f>
        <v/>
      </c>
    </row>
    <row r="488" spans="1:16" ht="15.95" customHeight="1" x14ac:dyDescent="0.15">
      <c r="A488" s="318">
        <v>486</v>
      </c>
      <c r="B488" s="325">
        <f>IFERROR(VLOOKUP($A488,'様式C-1-1用'!$B$3:$AI$1004,3,0),"")</f>
        <v>0</v>
      </c>
      <c r="C488" s="325" t="str">
        <f>IFERROR(VLOOKUP($A488,'様式C-1-1用'!$B$3:$AI$1004,4,0),"")</f>
        <v/>
      </c>
      <c r="D488" s="325">
        <f>IFERROR(VLOOKUP($A488,'様式C-1-1用'!$B$3:$AI$1004,6,0),"")</f>
        <v>0</v>
      </c>
      <c r="E488" s="325">
        <f>IFERROR(VLOOKUP($A488,'様式C-1-1用'!$B$3:$AI$1004,7,0),"")</f>
        <v>0</v>
      </c>
      <c r="F488" s="325">
        <f>IFERROR(VLOOKUP($A488,'様式C-1-1用'!$B$3:$AI$1004,8,0),"")</f>
        <v>0</v>
      </c>
      <c r="G488" s="325">
        <f>IFERROR(VLOOKUP($A488,'様式C-1-1用'!$B$3:$AI$1004,10,0),"")</f>
        <v>0</v>
      </c>
      <c r="H488" s="325">
        <f>IFERROR(VLOOKUP($A488,'様式C-1-1用'!$B$3:$AI$1004,22,0),"")</f>
        <v>0</v>
      </c>
      <c r="I488" s="325">
        <f>IFERROR(VLOOKUP($A488,'様式C-1-1用'!$B$3:$AI$1004,23,0),"")</f>
        <v>0</v>
      </c>
      <c r="J488" s="325" t="str">
        <f>IFERROR(VLOOKUP($A488,'様式C-1-1用'!$B$3:$AI$1004,24,0),"")</f>
        <v/>
      </c>
      <c r="K488" s="325" t="str">
        <f>IFERROR(VLOOKUP($A488,'様式C-1-1用'!$B$3:$AI$1004,25,0),"")</f>
        <v/>
      </c>
      <c r="L488" s="325">
        <f>IFERROR(VLOOKUP($A488,'様式C-1-1用'!$B$3:$AI$1004,16,0),"")</f>
        <v>0</v>
      </c>
      <c r="M488" s="325" t="str">
        <f>IFERROR(VLOOKUP($A488,'様式C-1-1用'!$B$3:$AI$1004,34,0),"")</f>
        <v/>
      </c>
      <c r="N488" s="325" t="str">
        <f>IFERROR(VLOOKUP($A488,'様式C-1-1用'!$B$3:$AI$1004,30,0),"")</f>
        <v/>
      </c>
      <c r="O488" s="325" t="str">
        <f>IF(VLOOKUP($A488,'様式C-1-1用'!$B$3:$AI$1004,29,0)="－","なし",VLOOKUP($A488,'様式C-1-1用'!$B$3:$AI$1004,29,0))</f>
        <v/>
      </c>
      <c r="P488" s="326" t="str">
        <f>IFERROR(VLOOKUP($A488,'様式C-1-1用'!$B$3:$AI$1004,33,0),"")</f>
        <v/>
      </c>
    </row>
    <row r="489" spans="1:16" ht="15.95" customHeight="1" x14ac:dyDescent="0.15">
      <c r="A489" s="318">
        <v>487</v>
      </c>
      <c r="B489" s="325">
        <f>IFERROR(VLOOKUP($A489,'様式C-1-1用'!$B$3:$AI$1004,3,0),"")</f>
        <v>0</v>
      </c>
      <c r="C489" s="325" t="str">
        <f>IFERROR(VLOOKUP($A489,'様式C-1-1用'!$B$3:$AI$1004,4,0),"")</f>
        <v/>
      </c>
      <c r="D489" s="325">
        <f>IFERROR(VLOOKUP($A489,'様式C-1-1用'!$B$3:$AI$1004,6,0),"")</f>
        <v>0</v>
      </c>
      <c r="E489" s="325">
        <f>IFERROR(VLOOKUP($A489,'様式C-1-1用'!$B$3:$AI$1004,7,0),"")</f>
        <v>0</v>
      </c>
      <c r="F489" s="325">
        <f>IFERROR(VLOOKUP($A489,'様式C-1-1用'!$B$3:$AI$1004,8,0),"")</f>
        <v>0</v>
      </c>
      <c r="G489" s="325">
        <f>IFERROR(VLOOKUP($A489,'様式C-1-1用'!$B$3:$AI$1004,10,0),"")</f>
        <v>0</v>
      </c>
      <c r="H489" s="325">
        <f>IFERROR(VLOOKUP($A489,'様式C-1-1用'!$B$3:$AI$1004,22,0),"")</f>
        <v>0</v>
      </c>
      <c r="I489" s="325">
        <f>IFERROR(VLOOKUP($A489,'様式C-1-1用'!$B$3:$AI$1004,23,0),"")</f>
        <v>0</v>
      </c>
      <c r="J489" s="325" t="str">
        <f>IFERROR(VLOOKUP($A489,'様式C-1-1用'!$B$3:$AI$1004,24,0),"")</f>
        <v/>
      </c>
      <c r="K489" s="325" t="str">
        <f>IFERROR(VLOOKUP($A489,'様式C-1-1用'!$B$3:$AI$1004,25,0),"")</f>
        <v/>
      </c>
      <c r="L489" s="325">
        <f>IFERROR(VLOOKUP($A489,'様式C-1-1用'!$B$3:$AI$1004,16,0),"")</f>
        <v>0</v>
      </c>
      <c r="M489" s="325" t="str">
        <f>IFERROR(VLOOKUP($A489,'様式C-1-1用'!$B$3:$AI$1004,34,0),"")</f>
        <v/>
      </c>
      <c r="N489" s="325" t="str">
        <f>IFERROR(VLOOKUP($A489,'様式C-1-1用'!$B$3:$AI$1004,30,0),"")</f>
        <v/>
      </c>
      <c r="O489" s="325" t="str">
        <f>IF(VLOOKUP($A489,'様式C-1-1用'!$B$3:$AI$1004,29,0)="－","なし",VLOOKUP($A489,'様式C-1-1用'!$B$3:$AI$1004,29,0))</f>
        <v/>
      </c>
      <c r="P489" s="326" t="str">
        <f>IFERROR(VLOOKUP($A489,'様式C-1-1用'!$B$3:$AI$1004,33,0),"")</f>
        <v/>
      </c>
    </row>
    <row r="490" spans="1:16" ht="15.95" customHeight="1" x14ac:dyDescent="0.15">
      <c r="A490" s="318">
        <v>488</v>
      </c>
      <c r="B490" s="325">
        <f>IFERROR(VLOOKUP($A490,'様式C-1-1用'!$B$3:$AI$1004,3,0),"")</f>
        <v>0</v>
      </c>
      <c r="C490" s="325" t="str">
        <f>IFERROR(VLOOKUP($A490,'様式C-1-1用'!$B$3:$AI$1004,4,0),"")</f>
        <v/>
      </c>
      <c r="D490" s="325">
        <f>IFERROR(VLOOKUP($A490,'様式C-1-1用'!$B$3:$AI$1004,6,0),"")</f>
        <v>0</v>
      </c>
      <c r="E490" s="325">
        <f>IFERROR(VLOOKUP($A490,'様式C-1-1用'!$B$3:$AI$1004,7,0),"")</f>
        <v>0</v>
      </c>
      <c r="F490" s="325">
        <f>IFERROR(VLOOKUP($A490,'様式C-1-1用'!$B$3:$AI$1004,8,0),"")</f>
        <v>0</v>
      </c>
      <c r="G490" s="325">
        <f>IFERROR(VLOOKUP($A490,'様式C-1-1用'!$B$3:$AI$1004,10,0),"")</f>
        <v>0</v>
      </c>
      <c r="H490" s="325">
        <f>IFERROR(VLOOKUP($A490,'様式C-1-1用'!$B$3:$AI$1004,22,0),"")</f>
        <v>0</v>
      </c>
      <c r="I490" s="325">
        <f>IFERROR(VLOOKUP($A490,'様式C-1-1用'!$B$3:$AI$1004,23,0),"")</f>
        <v>0</v>
      </c>
      <c r="J490" s="325" t="str">
        <f>IFERROR(VLOOKUP($A490,'様式C-1-1用'!$B$3:$AI$1004,24,0),"")</f>
        <v/>
      </c>
      <c r="K490" s="325" t="str">
        <f>IFERROR(VLOOKUP($A490,'様式C-1-1用'!$B$3:$AI$1004,25,0),"")</f>
        <v/>
      </c>
      <c r="L490" s="325">
        <f>IFERROR(VLOOKUP($A490,'様式C-1-1用'!$B$3:$AI$1004,16,0),"")</f>
        <v>0</v>
      </c>
      <c r="M490" s="325" t="str">
        <f>IFERROR(VLOOKUP($A490,'様式C-1-1用'!$B$3:$AI$1004,34,0),"")</f>
        <v/>
      </c>
      <c r="N490" s="325" t="str">
        <f>IFERROR(VLOOKUP($A490,'様式C-1-1用'!$B$3:$AI$1004,30,0),"")</f>
        <v/>
      </c>
      <c r="O490" s="325" t="str">
        <f>IF(VLOOKUP($A490,'様式C-1-1用'!$B$3:$AI$1004,29,0)="－","なし",VLOOKUP($A490,'様式C-1-1用'!$B$3:$AI$1004,29,0))</f>
        <v/>
      </c>
      <c r="P490" s="326" t="str">
        <f>IFERROR(VLOOKUP($A490,'様式C-1-1用'!$B$3:$AI$1004,33,0),"")</f>
        <v/>
      </c>
    </row>
    <row r="491" spans="1:16" ht="15.95" customHeight="1" x14ac:dyDescent="0.15">
      <c r="A491" s="318">
        <v>489</v>
      </c>
      <c r="B491" s="325">
        <f>IFERROR(VLOOKUP($A491,'様式C-1-1用'!$B$3:$AI$1004,3,0),"")</f>
        <v>0</v>
      </c>
      <c r="C491" s="325" t="str">
        <f>IFERROR(VLOOKUP($A491,'様式C-1-1用'!$B$3:$AI$1004,4,0),"")</f>
        <v/>
      </c>
      <c r="D491" s="325">
        <f>IFERROR(VLOOKUP($A491,'様式C-1-1用'!$B$3:$AI$1004,6,0),"")</f>
        <v>0</v>
      </c>
      <c r="E491" s="325">
        <f>IFERROR(VLOOKUP($A491,'様式C-1-1用'!$B$3:$AI$1004,7,0),"")</f>
        <v>0</v>
      </c>
      <c r="F491" s="325">
        <f>IFERROR(VLOOKUP($A491,'様式C-1-1用'!$B$3:$AI$1004,8,0),"")</f>
        <v>0</v>
      </c>
      <c r="G491" s="325">
        <f>IFERROR(VLOOKUP($A491,'様式C-1-1用'!$B$3:$AI$1004,10,0),"")</f>
        <v>0</v>
      </c>
      <c r="H491" s="325">
        <f>IFERROR(VLOOKUP($A491,'様式C-1-1用'!$B$3:$AI$1004,22,0),"")</f>
        <v>0</v>
      </c>
      <c r="I491" s="325">
        <f>IFERROR(VLOOKUP($A491,'様式C-1-1用'!$B$3:$AI$1004,23,0),"")</f>
        <v>0</v>
      </c>
      <c r="J491" s="325" t="str">
        <f>IFERROR(VLOOKUP($A491,'様式C-1-1用'!$B$3:$AI$1004,24,0),"")</f>
        <v/>
      </c>
      <c r="K491" s="325" t="str">
        <f>IFERROR(VLOOKUP($A491,'様式C-1-1用'!$B$3:$AI$1004,25,0),"")</f>
        <v/>
      </c>
      <c r="L491" s="325">
        <f>IFERROR(VLOOKUP($A491,'様式C-1-1用'!$B$3:$AI$1004,16,0),"")</f>
        <v>0</v>
      </c>
      <c r="M491" s="325" t="str">
        <f>IFERROR(VLOOKUP($A491,'様式C-1-1用'!$B$3:$AI$1004,34,0),"")</f>
        <v/>
      </c>
      <c r="N491" s="325" t="str">
        <f>IFERROR(VLOOKUP($A491,'様式C-1-1用'!$B$3:$AI$1004,30,0),"")</f>
        <v/>
      </c>
      <c r="O491" s="325" t="str">
        <f>IF(VLOOKUP($A491,'様式C-1-1用'!$B$3:$AI$1004,29,0)="－","なし",VLOOKUP($A491,'様式C-1-1用'!$B$3:$AI$1004,29,0))</f>
        <v/>
      </c>
      <c r="P491" s="326" t="str">
        <f>IFERROR(VLOOKUP($A491,'様式C-1-1用'!$B$3:$AI$1004,33,0),"")</f>
        <v/>
      </c>
    </row>
    <row r="492" spans="1:16" ht="15.95" customHeight="1" x14ac:dyDescent="0.15">
      <c r="A492" s="318">
        <v>490</v>
      </c>
      <c r="B492" s="325">
        <f>IFERROR(VLOOKUP($A492,'様式C-1-1用'!$B$3:$AI$1004,3,0),"")</f>
        <v>0</v>
      </c>
      <c r="C492" s="325" t="str">
        <f>IFERROR(VLOOKUP($A492,'様式C-1-1用'!$B$3:$AI$1004,4,0),"")</f>
        <v/>
      </c>
      <c r="D492" s="325">
        <f>IFERROR(VLOOKUP($A492,'様式C-1-1用'!$B$3:$AI$1004,6,0),"")</f>
        <v>0</v>
      </c>
      <c r="E492" s="325">
        <f>IFERROR(VLOOKUP($A492,'様式C-1-1用'!$B$3:$AI$1004,7,0),"")</f>
        <v>0</v>
      </c>
      <c r="F492" s="325">
        <f>IFERROR(VLOOKUP($A492,'様式C-1-1用'!$B$3:$AI$1004,8,0),"")</f>
        <v>0</v>
      </c>
      <c r="G492" s="325">
        <f>IFERROR(VLOOKUP($A492,'様式C-1-1用'!$B$3:$AI$1004,10,0),"")</f>
        <v>0</v>
      </c>
      <c r="H492" s="325">
        <f>IFERROR(VLOOKUP($A492,'様式C-1-1用'!$B$3:$AI$1004,22,0),"")</f>
        <v>0</v>
      </c>
      <c r="I492" s="325">
        <f>IFERROR(VLOOKUP($A492,'様式C-1-1用'!$B$3:$AI$1004,23,0),"")</f>
        <v>0</v>
      </c>
      <c r="J492" s="325" t="str">
        <f>IFERROR(VLOOKUP($A492,'様式C-1-1用'!$B$3:$AI$1004,24,0),"")</f>
        <v/>
      </c>
      <c r="K492" s="325" t="str">
        <f>IFERROR(VLOOKUP($A492,'様式C-1-1用'!$B$3:$AI$1004,25,0),"")</f>
        <v/>
      </c>
      <c r="L492" s="325">
        <f>IFERROR(VLOOKUP($A492,'様式C-1-1用'!$B$3:$AI$1004,16,0),"")</f>
        <v>0</v>
      </c>
      <c r="M492" s="325" t="str">
        <f>IFERROR(VLOOKUP($A492,'様式C-1-1用'!$B$3:$AI$1004,34,0),"")</f>
        <v/>
      </c>
      <c r="N492" s="325" t="str">
        <f>IFERROR(VLOOKUP($A492,'様式C-1-1用'!$B$3:$AI$1004,30,0),"")</f>
        <v/>
      </c>
      <c r="O492" s="325" t="str">
        <f>IF(VLOOKUP($A492,'様式C-1-1用'!$B$3:$AI$1004,29,0)="－","なし",VLOOKUP($A492,'様式C-1-1用'!$B$3:$AI$1004,29,0))</f>
        <v/>
      </c>
      <c r="P492" s="326" t="str">
        <f>IFERROR(VLOOKUP($A492,'様式C-1-1用'!$B$3:$AI$1004,33,0),"")</f>
        <v/>
      </c>
    </row>
    <row r="493" spans="1:16" ht="15.95" customHeight="1" x14ac:dyDescent="0.15">
      <c r="A493" s="318">
        <v>491</v>
      </c>
      <c r="B493" s="325">
        <f>IFERROR(VLOOKUP($A493,'様式C-1-1用'!$B$3:$AI$1004,3,0),"")</f>
        <v>0</v>
      </c>
      <c r="C493" s="325" t="str">
        <f>IFERROR(VLOOKUP($A493,'様式C-1-1用'!$B$3:$AI$1004,4,0),"")</f>
        <v/>
      </c>
      <c r="D493" s="325">
        <f>IFERROR(VLOOKUP($A493,'様式C-1-1用'!$B$3:$AI$1004,6,0),"")</f>
        <v>0</v>
      </c>
      <c r="E493" s="325">
        <f>IFERROR(VLOOKUP($A493,'様式C-1-1用'!$B$3:$AI$1004,7,0),"")</f>
        <v>0</v>
      </c>
      <c r="F493" s="325">
        <f>IFERROR(VLOOKUP($A493,'様式C-1-1用'!$B$3:$AI$1004,8,0),"")</f>
        <v>0</v>
      </c>
      <c r="G493" s="325">
        <f>IFERROR(VLOOKUP($A493,'様式C-1-1用'!$B$3:$AI$1004,10,0),"")</f>
        <v>0</v>
      </c>
      <c r="H493" s="325">
        <f>IFERROR(VLOOKUP($A493,'様式C-1-1用'!$B$3:$AI$1004,22,0),"")</f>
        <v>0</v>
      </c>
      <c r="I493" s="325">
        <f>IFERROR(VLOOKUP($A493,'様式C-1-1用'!$B$3:$AI$1004,23,0),"")</f>
        <v>0</v>
      </c>
      <c r="J493" s="325" t="str">
        <f>IFERROR(VLOOKUP($A493,'様式C-1-1用'!$B$3:$AI$1004,24,0),"")</f>
        <v/>
      </c>
      <c r="K493" s="325" t="str">
        <f>IFERROR(VLOOKUP($A493,'様式C-1-1用'!$B$3:$AI$1004,25,0),"")</f>
        <v/>
      </c>
      <c r="L493" s="325">
        <f>IFERROR(VLOOKUP($A493,'様式C-1-1用'!$B$3:$AI$1004,16,0),"")</f>
        <v>0</v>
      </c>
      <c r="M493" s="325" t="str">
        <f>IFERROR(VLOOKUP($A493,'様式C-1-1用'!$B$3:$AI$1004,34,0),"")</f>
        <v/>
      </c>
      <c r="N493" s="325" t="str">
        <f>IFERROR(VLOOKUP($A493,'様式C-1-1用'!$B$3:$AI$1004,30,0),"")</f>
        <v/>
      </c>
      <c r="O493" s="325" t="str">
        <f>IF(VLOOKUP($A493,'様式C-1-1用'!$B$3:$AI$1004,29,0)="－","なし",VLOOKUP($A493,'様式C-1-1用'!$B$3:$AI$1004,29,0))</f>
        <v/>
      </c>
      <c r="P493" s="326" t="str">
        <f>IFERROR(VLOOKUP($A493,'様式C-1-1用'!$B$3:$AI$1004,33,0),"")</f>
        <v/>
      </c>
    </row>
    <row r="494" spans="1:16" ht="15.95" customHeight="1" x14ac:dyDescent="0.15">
      <c r="A494" s="318">
        <v>492</v>
      </c>
      <c r="B494" s="325">
        <f>IFERROR(VLOOKUP($A494,'様式C-1-1用'!$B$3:$AI$1004,3,0),"")</f>
        <v>0</v>
      </c>
      <c r="C494" s="325" t="str">
        <f>IFERROR(VLOOKUP($A494,'様式C-1-1用'!$B$3:$AI$1004,4,0),"")</f>
        <v/>
      </c>
      <c r="D494" s="325">
        <f>IFERROR(VLOOKUP($A494,'様式C-1-1用'!$B$3:$AI$1004,6,0),"")</f>
        <v>0</v>
      </c>
      <c r="E494" s="325">
        <f>IFERROR(VLOOKUP($A494,'様式C-1-1用'!$B$3:$AI$1004,7,0),"")</f>
        <v>0</v>
      </c>
      <c r="F494" s="325">
        <f>IFERROR(VLOOKUP($A494,'様式C-1-1用'!$B$3:$AI$1004,8,0),"")</f>
        <v>0</v>
      </c>
      <c r="G494" s="325">
        <f>IFERROR(VLOOKUP($A494,'様式C-1-1用'!$B$3:$AI$1004,10,0),"")</f>
        <v>0</v>
      </c>
      <c r="H494" s="325">
        <f>IFERROR(VLOOKUP($A494,'様式C-1-1用'!$B$3:$AI$1004,22,0),"")</f>
        <v>0</v>
      </c>
      <c r="I494" s="325">
        <f>IFERROR(VLOOKUP($A494,'様式C-1-1用'!$B$3:$AI$1004,23,0),"")</f>
        <v>0</v>
      </c>
      <c r="J494" s="325" t="str">
        <f>IFERROR(VLOOKUP($A494,'様式C-1-1用'!$B$3:$AI$1004,24,0),"")</f>
        <v/>
      </c>
      <c r="K494" s="325" t="str">
        <f>IFERROR(VLOOKUP($A494,'様式C-1-1用'!$B$3:$AI$1004,25,0),"")</f>
        <v/>
      </c>
      <c r="L494" s="325">
        <f>IFERROR(VLOOKUP($A494,'様式C-1-1用'!$B$3:$AI$1004,16,0),"")</f>
        <v>0</v>
      </c>
      <c r="M494" s="325" t="str">
        <f>IFERROR(VLOOKUP($A494,'様式C-1-1用'!$B$3:$AI$1004,34,0),"")</f>
        <v/>
      </c>
      <c r="N494" s="325" t="str">
        <f>IFERROR(VLOOKUP($A494,'様式C-1-1用'!$B$3:$AI$1004,30,0),"")</f>
        <v/>
      </c>
      <c r="O494" s="325" t="str">
        <f>IF(VLOOKUP($A494,'様式C-1-1用'!$B$3:$AI$1004,29,0)="－","なし",VLOOKUP($A494,'様式C-1-1用'!$B$3:$AI$1004,29,0))</f>
        <v/>
      </c>
      <c r="P494" s="326" t="str">
        <f>IFERROR(VLOOKUP($A494,'様式C-1-1用'!$B$3:$AI$1004,33,0),"")</f>
        <v/>
      </c>
    </row>
    <row r="495" spans="1:16" ht="15.95" customHeight="1" x14ac:dyDescent="0.15">
      <c r="A495" s="318">
        <v>493</v>
      </c>
      <c r="B495" s="325">
        <f>IFERROR(VLOOKUP($A495,'様式C-1-1用'!$B$3:$AI$1004,3,0),"")</f>
        <v>0</v>
      </c>
      <c r="C495" s="325" t="str">
        <f>IFERROR(VLOOKUP($A495,'様式C-1-1用'!$B$3:$AI$1004,4,0),"")</f>
        <v/>
      </c>
      <c r="D495" s="325">
        <f>IFERROR(VLOOKUP($A495,'様式C-1-1用'!$B$3:$AI$1004,6,0),"")</f>
        <v>0</v>
      </c>
      <c r="E495" s="325">
        <f>IFERROR(VLOOKUP($A495,'様式C-1-1用'!$B$3:$AI$1004,7,0),"")</f>
        <v>0</v>
      </c>
      <c r="F495" s="325">
        <f>IFERROR(VLOOKUP($A495,'様式C-1-1用'!$B$3:$AI$1004,8,0),"")</f>
        <v>0</v>
      </c>
      <c r="G495" s="325">
        <f>IFERROR(VLOOKUP($A495,'様式C-1-1用'!$B$3:$AI$1004,10,0),"")</f>
        <v>0</v>
      </c>
      <c r="H495" s="325">
        <f>IFERROR(VLOOKUP($A495,'様式C-1-1用'!$B$3:$AI$1004,22,0),"")</f>
        <v>0</v>
      </c>
      <c r="I495" s="325">
        <f>IFERROR(VLOOKUP($A495,'様式C-1-1用'!$B$3:$AI$1004,23,0),"")</f>
        <v>0</v>
      </c>
      <c r="J495" s="325" t="str">
        <f>IFERROR(VLOOKUP($A495,'様式C-1-1用'!$B$3:$AI$1004,24,0),"")</f>
        <v/>
      </c>
      <c r="K495" s="325" t="str">
        <f>IFERROR(VLOOKUP($A495,'様式C-1-1用'!$B$3:$AI$1004,25,0),"")</f>
        <v/>
      </c>
      <c r="L495" s="325">
        <f>IFERROR(VLOOKUP($A495,'様式C-1-1用'!$B$3:$AI$1004,16,0),"")</f>
        <v>0</v>
      </c>
      <c r="M495" s="325" t="str">
        <f>IFERROR(VLOOKUP($A495,'様式C-1-1用'!$B$3:$AI$1004,34,0),"")</f>
        <v/>
      </c>
      <c r="N495" s="325" t="str">
        <f>IFERROR(VLOOKUP($A495,'様式C-1-1用'!$B$3:$AI$1004,30,0),"")</f>
        <v/>
      </c>
      <c r="O495" s="325" t="str">
        <f>IF(VLOOKUP($A495,'様式C-1-1用'!$B$3:$AI$1004,29,0)="－","なし",VLOOKUP($A495,'様式C-1-1用'!$B$3:$AI$1004,29,0))</f>
        <v/>
      </c>
      <c r="P495" s="326" t="str">
        <f>IFERROR(VLOOKUP($A495,'様式C-1-1用'!$B$3:$AI$1004,33,0),"")</f>
        <v/>
      </c>
    </row>
    <row r="496" spans="1:16" ht="15.95" customHeight="1" x14ac:dyDescent="0.15">
      <c r="A496" s="318">
        <v>494</v>
      </c>
      <c r="B496" s="325">
        <f>IFERROR(VLOOKUP($A496,'様式C-1-1用'!$B$3:$AI$1004,3,0),"")</f>
        <v>0</v>
      </c>
      <c r="C496" s="325" t="str">
        <f>IFERROR(VLOOKUP($A496,'様式C-1-1用'!$B$3:$AI$1004,4,0),"")</f>
        <v/>
      </c>
      <c r="D496" s="325">
        <f>IFERROR(VLOOKUP($A496,'様式C-1-1用'!$B$3:$AI$1004,6,0),"")</f>
        <v>0</v>
      </c>
      <c r="E496" s="325">
        <f>IFERROR(VLOOKUP($A496,'様式C-1-1用'!$B$3:$AI$1004,7,0),"")</f>
        <v>0</v>
      </c>
      <c r="F496" s="325">
        <f>IFERROR(VLOOKUP($A496,'様式C-1-1用'!$B$3:$AI$1004,8,0),"")</f>
        <v>0</v>
      </c>
      <c r="G496" s="325">
        <f>IFERROR(VLOOKUP($A496,'様式C-1-1用'!$B$3:$AI$1004,10,0),"")</f>
        <v>0</v>
      </c>
      <c r="H496" s="325">
        <f>IFERROR(VLOOKUP($A496,'様式C-1-1用'!$B$3:$AI$1004,22,0),"")</f>
        <v>0</v>
      </c>
      <c r="I496" s="325">
        <f>IFERROR(VLOOKUP($A496,'様式C-1-1用'!$B$3:$AI$1004,23,0),"")</f>
        <v>0</v>
      </c>
      <c r="J496" s="325" t="str">
        <f>IFERROR(VLOOKUP($A496,'様式C-1-1用'!$B$3:$AI$1004,24,0),"")</f>
        <v/>
      </c>
      <c r="K496" s="325" t="str">
        <f>IFERROR(VLOOKUP($A496,'様式C-1-1用'!$B$3:$AI$1004,25,0),"")</f>
        <v/>
      </c>
      <c r="L496" s="325">
        <f>IFERROR(VLOOKUP($A496,'様式C-1-1用'!$B$3:$AI$1004,16,0),"")</f>
        <v>0</v>
      </c>
      <c r="M496" s="325" t="str">
        <f>IFERROR(VLOOKUP($A496,'様式C-1-1用'!$B$3:$AI$1004,34,0),"")</f>
        <v/>
      </c>
      <c r="N496" s="325" t="str">
        <f>IFERROR(VLOOKUP($A496,'様式C-1-1用'!$B$3:$AI$1004,30,0),"")</f>
        <v/>
      </c>
      <c r="O496" s="325" t="str">
        <f>IF(VLOOKUP($A496,'様式C-1-1用'!$B$3:$AI$1004,29,0)="－","なし",VLOOKUP($A496,'様式C-1-1用'!$B$3:$AI$1004,29,0))</f>
        <v/>
      </c>
      <c r="P496" s="326" t="str">
        <f>IFERROR(VLOOKUP($A496,'様式C-1-1用'!$B$3:$AI$1004,33,0),"")</f>
        <v/>
      </c>
    </row>
    <row r="497" spans="1:16" ht="15.95" customHeight="1" x14ac:dyDescent="0.15">
      <c r="A497" s="318">
        <v>495</v>
      </c>
      <c r="B497" s="325">
        <f>IFERROR(VLOOKUP($A497,'様式C-1-1用'!$B$3:$AI$1004,3,0),"")</f>
        <v>0</v>
      </c>
      <c r="C497" s="325" t="str">
        <f>IFERROR(VLOOKUP($A497,'様式C-1-1用'!$B$3:$AI$1004,4,0),"")</f>
        <v/>
      </c>
      <c r="D497" s="325">
        <f>IFERROR(VLOOKUP($A497,'様式C-1-1用'!$B$3:$AI$1004,6,0),"")</f>
        <v>0</v>
      </c>
      <c r="E497" s="325">
        <f>IFERROR(VLOOKUP($A497,'様式C-1-1用'!$B$3:$AI$1004,7,0),"")</f>
        <v>0</v>
      </c>
      <c r="F497" s="325">
        <f>IFERROR(VLOOKUP($A497,'様式C-1-1用'!$B$3:$AI$1004,8,0),"")</f>
        <v>0</v>
      </c>
      <c r="G497" s="325">
        <f>IFERROR(VLOOKUP($A497,'様式C-1-1用'!$B$3:$AI$1004,10,0),"")</f>
        <v>0</v>
      </c>
      <c r="H497" s="325">
        <f>IFERROR(VLOOKUP($A497,'様式C-1-1用'!$B$3:$AI$1004,22,0),"")</f>
        <v>0</v>
      </c>
      <c r="I497" s="325">
        <f>IFERROR(VLOOKUP($A497,'様式C-1-1用'!$B$3:$AI$1004,23,0),"")</f>
        <v>0</v>
      </c>
      <c r="J497" s="325" t="str">
        <f>IFERROR(VLOOKUP($A497,'様式C-1-1用'!$B$3:$AI$1004,24,0),"")</f>
        <v/>
      </c>
      <c r="K497" s="325" t="str">
        <f>IFERROR(VLOOKUP($A497,'様式C-1-1用'!$B$3:$AI$1004,25,0),"")</f>
        <v/>
      </c>
      <c r="L497" s="325">
        <f>IFERROR(VLOOKUP($A497,'様式C-1-1用'!$B$3:$AI$1004,16,0),"")</f>
        <v>0</v>
      </c>
      <c r="M497" s="325" t="str">
        <f>IFERROR(VLOOKUP($A497,'様式C-1-1用'!$B$3:$AI$1004,34,0),"")</f>
        <v/>
      </c>
      <c r="N497" s="325" t="str">
        <f>IFERROR(VLOOKUP($A497,'様式C-1-1用'!$B$3:$AI$1004,30,0),"")</f>
        <v/>
      </c>
      <c r="O497" s="325" t="str">
        <f>IF(VLOOKUP($A497,'様式C-1-1用'!$B$3:$AI$1004,29,0)="－","なし",VLOOKUP($A497,'様式C-1-1用'!$B$3:$AI$1004,29,0))</f>
        <v/>
      </c>
      <c r="P497" s="326" t="str">
        <f>IFERROR(VLOOKUP($A497,'様式C-1-1用'!$B$3:$AI$1004,33,0),"")</f>
        <v/>
      </c>
    </row>
    <row r="498" spans="1:16" ht="15.95" customHeight="1" x14ac:dyDescent="0.15">
      <c r="A498" s="318">
        <v>496</v>
      </c>
      <c r="B498" s="325">
        <f>IFERROR(VLOOKUP($A498,'様式C-1-1用'!$B$3:$AI$1004,3,0),"")</f>
        <v>0</v>
      </c>
      <c r="C498" s="325" t="str">
        <f>IFERROR(VLOOKUP($A498,'様式C-1-1用'!$B$3:$AI$1004,4,0),"")</f>
        <v/>
      </c>
      <c r="D498" s="325">
        <f>IFERROR(VLOOKUP($A498,'様式C-1-1用'!$B$3:$AI$1004,6,0),"")</f>
        <v>0</v>
      </c>
      <c r="E498" s="325">
        <f>IFERROR(VLOOKUP($A498,'様式C-1-1用'!$B$3:$AI$1004,7,0),"")</f>
        <v>0</v>
      </c>
      <c r="F498" s="325">
        <f>IFERROR(VLOOKUP($A498,'様式C-1-1用'!$B$3:$AI$1004,8,0),"")</f>
        <v>0</v>
      </c>
      <c r="G498" s="325">
        <f>IFERROR(VLOOKUP($A498,'様式C-1-1用'!$B$3:$AI$1004,10,0),"")</f>
        <v>0</v>
      </c>
      <c r="H498" s="325">
        <f>IFERROR(VLOOKUP($A498,'様式C-1-1用'!$B$3:$AI$1004,22,0),"")</f>
        <v>0</v>
      </c>
      <c r="I498" s="325">
        <f>IFERROR(VLOOKUP($A498,'様式C-1-1用'!$B$3:$AI$1004,23,0),"")</f>
        <v>0</v>
      </c>
      <c r="J498" s="325" t="str">
        <f>IFERROR(VLOOKUP($A498,'様式C-1-1用'!$B$3:$AI$1004,24,0),"")</f>
        <v/>
      </c>
      <c r="K498" s="325" t="str">
        <f>IFERROR(VLOOKUP($A498,'様式C-1-1用'!$B$3:$AI$1004,25,0),"")</f>
        <v/>
      </c>
      <c r="L498" s="325">
        <f>IFERROR(VLOOKUP($A498,'様式C-1-1用'!$B$3:$AI$1004,16,0),"")</f>
        <v>0</v>
      </c>
      <c r="M498" s="325" t="str">
        <f>IFERROR(VLOOKUP($A498,'様式C-1-1用'!$B$3:$AI$1004,34,0),"")</f>
        <v/>
      </c>
      <c r="N498" s="325" t="str">
        <f>IFERROR(VLOOKUP($A498,'様式C-1-1用'!$B$3:$AI$1004,30,0),"")</f>
        <v/>
      </c>
      <c r="O498" s="325" t="str">
        <f>IF(VLOOKUP($A498,'様式C-1-1用'!$B$3:$AI$1004,29,0)="－","なし",VLOOKUP($A498,'様式C-1-1用'!$B$3:$AI$1004,29,0))</f>
        <v/>
      </c>
      <c r="P498" s="326" t="str">
        <f>IFERROR(VLOOKUP($A498,'様式C-1-1用'!$B$3:$AI$1004,33,0),"")</f>
        <v/>
      </c>
    </row>
    <row r="499" spans="1:16" ht="15.95" customHeight="1" x14ac:dyDescent="0.15">
      <c r="A499" s="318">
        <v>497</v>
      </c>
      <c r="B499" s="325">
        <f>IFERROR(VLOOKUP($A499,'様式C-1-1用'!$B$3:$AI$1004,3,0),"")</f>
        <v>0</v>
      </c>
      <c r="C499" s="325" t="str">
        <f>IFERROR(VLOOKUP($A499,'様式C-1-1用'!$B$3:$AI$1004,4,0),"")</f>
        <v/>
      </c>
      <c r="D499" s="325">
        <f>IFERROR(VLOOKUP($A499,'様式C-1-1用'!$B$3:$AI$1004,6,0),"")</f>
        <v>0</v>
      </c>
      <c r="E499" s="325">
        <f>IFERROR(VLOOKUP($A499,'様式C-1-1用'!$B$3:$AI$1004,7,0),"")</f>
        <v>0</v>
      </c>
      <c r="F499" s="325">
        <f>IFERROR(VLOOKUP($A499,'様式C-1-1用'!$B$3:$AI$1004,8,0),"")</f>
        <v>0</v>
      </c>
      <c r="G499" s="325">
        <f>IFERROR(VLOOKUP($A499,'様式C-1-1用'!$B$3:$AI$1004,10,0),"")</f>
        <v>0</v>
      </c>
      <c r="H499" s="325">
        <f>IFERROR(VLOOKUP($A499,'様式C-1-1用'!$B$3:$AI$1004,22,0),"")</f>
        <v>0</v>
      </c>
      <c r="I499" s="325">
        <f>IFERROR(VLOOKUP($A499,'様式C-1-1用'!$B$3:$AI$1004,23,0),"")</f>
        <v>0</v>
      </c>
      <c r="J499" s="325" t="str">
        <f>IFERROR(VLOOKUP($A499,'様式C-1-1用'!$B$3:$AI$1004,24,0),"")</f>
        <v/>
      </c>
      <c r="K499" s="325" t="str">
        <f>IFERROR(VLOOKUP($A499,'様式C-1-1用'!$B$3:$AI$1004,25,0),"")</f>
        <v/>
      </c>
      <c r="L499" s="325">
        <f>IFERROR(VLOOKUP($A499,'様式C-1-1用'!$B$3:$AI$1004,16,0),"")</f>
        <v>0</v>
      </c>
      <c r="M499" s="325" t="str">
        <f>IFERROR(VLOOKUP($A499,'様式C-1-1用'!$B$3:$AI$1004,34,0),"")</f>
        <v/>
      </c>
      <c r="N499" s="325" t="str">
        <f>IFERROR(VLOOKUP($A499,'様式C-1-1用'!$B$3:$AI$1004,30,0),"")</f>
        <v/>
      </c>
      <c r="O499" s="325" t="str">
        <f>IF(VLOOKUP($A499,'様式C-1-1用'!$B$3:$AI$1004,29,0)="－","なし",VLOOKUP($A499,'様式C-1-1用'!$B$3:$AI$1004,29,0))</f>
        <v/>
      </c>
      <c r="P499" s="326" t="str">
        <f>IFERROR(VLOOKUP($A499,'様式C-1-1用'!$B$3:$AI$1004,33,0),"")</f>
        <v/>
      </c>
    </row>
    <row r="500" spans="1:16" ht="15.95" customHeight="1" x14ac:dyDescent="0.15">
      <c r="A500" s="318">
        <v>498</v>
      </c>
      <c r="B500" s="325">
        <f>IFERROR(VLOOKUP($A500,'様式C-1-1用'!$B$3:$AI$1004,3,0),"")</f>
        <v>0</v>
      </c>
      <c r="C500" s="325" t="str">
        <f>IFERROR(VLOOKUP($A500,'様式C-1-1用'!$B$3:$AI$1004,4,0),"")</f>
        <v/>
      </c>
      <c r="D500" s="325">
        <f>IFERROR(VLOOKUP($A500,'様式C-1-1用'!$B$3:$AI$1004,6,0),"")</f>
        <v>0</v>
      </c>
      <c r="E500" s="325">
        <f>IFERROR(VLOOKUP($A500,'様式C-1-1用'!$B$3:$AI$1004,7,0),"")</f>
        <v>0</v>
      </c>
      <c r="F500" s="325">
        <f>IFERROR(VLOOKUP($A500,'様式C-1-1用'!$B$3:$AI$1004,8,0),"")</f>
        <v>0</v>
      </c>
      <c r="G500" s="325">
        <f>IFERROR(VLOOKUP($A500,'様式C-1-1用'!$B$3:$AI$1004,10,0),"")</f>
        <v>0</v>
      </c>
      <c r="H500" s="325">
        <f>IFERROR(VLOOKUP($A500,'様式C-1-1用'!$B$3:$AI$1004,22,0),"")</f>
        <v>0</v>
      </c>
      <c r="I500" s="325">
        <f>IFERROR(VLOOKUP($A500,'様式C-1-1用'!$B$3:$AI$1004,23,0),"")</f>
        <v>0</v>
      </c>
      <c r="J500" s="325" t="str">
        <f>IFERROR(VLOOKUP($A500,'様式C-1-1用'!$B$3:$AI$1004,24,0),"")</f>
        <v/>
      </c>
      <c r="K500" s="325" t="str">
        <f>IFERROR(VLOOKUP($A500,'様式C-1-1用'!$B$3:$AI$1004,25,0),"")</f>
        <v/>
      </c>
      <c r="L500" s="325">
        <f>IFERROR(VLOOKUP($A500,'様式C-1-1用'!$B$3:$AI$1004,16,0),"")</f>
        <v>0</v>
      </c>
      <c r="M500" s="325" t="str">
        <f>IFERROR(VLOOKUP($A500,'様式C-1-1用'!$B$3:$AI$1004,34,0),"")</f>
        <v/>
      </c>
      <c r="N500" s="325" t="str">
        <f>IFERROR(VLOOKUP($A500,'様式C-1-1用'!$B$3:$AI$1004,30,0),"")</f>
        <v/>
      </c>
      <c r="O500" s="325" t="str">
        <f>IF(VLOOKUP($A500,'様式C-1-1用'!$B$3:$AI$1004,29,0)="－","なし",VLOOKUP($A500,'様式C-1-1用'!$B$3:$AI$1004,29,0))</f>
        <v/>
      </c>
      <c r="P500" s="326" t="str">
        <f>IFERROR(VLOOKUP($A500,'様式C-1-1用'!$B$3:$AI$1004,33,0),"")</f>
        <v/>
      </c>
    </row>
    <row r="501" spans="1:16" ht="15.95" customHeight="1" x14ac:dyDescent="0.15">
      <c r="A501" s="318">
        <v>499</v>
      </c>
      <c r="B501" s="325">
        <f>IFERROR(VLOOKUP($A501,'様式C-1-1用'!$B$3:$AI$1004,3,0),"")</f>
        <v>0</v>
      </c>
      <c r="C501" s="325" t="str">
        <f>IFERROR(VLOOKUP($A501,'様式C-1-1用'!$B$3:$AI$1004,4,0),"")</f>
        <v/>
      </c>
      <c r="D501" s="325">
        <f>IFERROR(VLOOKUP($A501,'様式C-1-1用'!$B$3:$AI$1004,6,0),"")</f>
        <v>0</v>
      </c>
      <c r="E501" s="325">
        <f>IFERROR(VLOOKUP($A501,'様式C-1-1用'!$B$3:$AI$1004,7,0),"")</f>
        <v>0</v>
      </c>
      <c r="F501" s="325">
        <f>IFERROR(VLOOKUP($A501,'様式C-1-1用'!$B$3:$AI$1004,8,0),"")</f>
        <v>0</v>
      </c>
      <c r="G501" s="325">
        <f>IFERROR(VLOOKUP($A501,'様式C-1-1用'!$B$3:$AI$1004,10,0),"")</f>
        <v>0</v>
      </c>
      <c r="H501" s="325">
        <f>IFERROR(VLOOKUP($A501,'様式C-1-1用'!$B$3:$AI$1004,22,0),"")</f>
        <v>0</v>
      </c>
      <c r="I501" s="325">
        <f>IFERROR(VLOOKUP($A501,'様式C-1-1用'!$B$3:$AI$1004,23,0),"")</f>
        <v>0</v>
      </c>
      <c r="J501" s="325" t="str">
        <f>IFERROR(VLOOKUP($A501,'様式C-1-1用'!$B$3:$AI$1004,24,0),"")</f>
        <v/>
      </c>
      <c r="K501" s="325" t="str">
        <f>IFERROR(VLOOKUP($A501,'様式C-1-1用'!$B$3:$AI$1004,25,0),"")</f>
        <v/>
      </c>
      <c r="L501" s="325">
        <f>IFERROR(VLOOKUP($A501,'様式C-1-1用'!$B$3:$AI$1004,16,0),"")</f>
        <v>0</v>
      </c>
      <c r="M501" s="325" t="str">
        <f>IFERROR(VLOOKUP($A501,'様式C-1-1用'!$B$3:$AI$1004,34,0),"")</f>
        <v/>
      </c>
      <c r="N501" s="325" t="str">
        <f>IFERROR(VLOOKUP($A501,'様式C-1-1用'!$B$3:$AI$1004,30,0),"")</f>
        <v/>
      </c>
      <c r="O501" s="325" t="str">
        <f>IF(VLOOKUP($A501,'様式C-1-1用'!$B$3:$AI$1004,29,0)="－","なし",VLOOKUP($A501,'様式C-1-1用'!$B$3:$AI$1004,29,0))</f>
        <v/>
      </c>
      <c r="P501" s="326" t="str">
        <f>IFERROR(VLOOKUP($A501,'様式C-1-1用'!$B$3:$AI$1004,33,0),"")</f>
        <v/>
      </c>
    </row>
    <row r="502" spans="1:16" ht="15.95" customHeight="1" x14ac:dyDescent="0.15">
      <c r="A502" s="318">
        <v>500</v>
      </c>
      <c r="B502" s="325">
        <f>IFERROR(VLOOKUP($A502,'様式C-1-1用'!$B$3:$AI$1004,3,0),"")</f>
        <v>0</v>
      </c>
      <c r="C502" s="325" t="str">
        <f>IFERROR(VLOOKUP($A502,'様式C-1-1用'!$B$3:$AI$1004,4,0),"")</f>
        <v/>
      </c>
      <c r="D502" s="325">
        <f>IFERROR(VLOOKUP($A502,'様式C-1-1用'!$B$3:$AI$1004,6,0),"")</f>
        <v>0</v>
      </c>
      <c r="E502" s="325">
        <f>IFERROR(VLOOKUP($A502,'様式C-1-1用'!$B$3:$AI$1004,7,0),"")</f>
        <v>0</v>
      </c>
      <c r="F502" s="325">
        <f>IFERROR(VLOOKUP($A502,'様式C-1-1用'!$B$3:$AI$1004,8,0),"")</f>
        <v>0</v>
      </c>
      <c r="G502" s="325">
        <f>IFERROR(VLOOKUP($A502,'様式C-1-1用'!$B$3:$AI$1004,10,0),"")</f>
        <v>0</v>
      </c>
      <c r="H502" s="325">
        <f>IFERROR(VLOOKUP($A502,'様式C-1-1用'!$B$3:$AI$1004,22,0),"")</f>
        <v>0</v>
      </c>
      <c r="I502" s="325">
        <f>IFERROR(VLOOKUP($A502,'様式C-1-1用'!$B$3:$AI$1004,23,0),"")</f>
        <v>0</v>
      </c>
      <c r="J502" s="325" t="str">
        <f>IFERROR(VLOOKUP($A502,'様式C-1-1用'!$B$3:$AI$1004,24,0),"")</f>
        <v/>
      </c>
      <c r="K502" s="325" t="str">
        <f>IFERROR(VLOOKUP($A502,'様式C-1-1用'!$B$3:$AI$1004,25,0),"")</f>
        <v/>
      </c>
      <c r="L502" s="325">
        <f>IFERROR(VLOOKUP($A502,'様式C-1-1用'!$B$3:$AI$1004,16,0),"")</f>
        <v>0</v>
      </c>
      <c r="M502" s="325" t="str">
        <f>IFERROR(VLOOKUP($A502,'様式C-1-1用'!$B$3:$AI$1004,34,0),"")</f>
        <v/>
      </c>
      <c r="N502" s="325" t="str">
        <f>IFERROR(VLOOKUP($A502,'様式C-1-1用'!$B$3:$AI$1004,30,0),"")</f>
        <v/>
      </c>
      <c r="O502" s="325" t="str">
        <f>IF(VLOOKUP($A502,'様式C-1-1用'!$B$3:$AI$1004,29,0)="－","なし",VLOOKUP($A502,'様式C-1-1用'!$B$3:$AI$1004,29,0))</f>
        <v/>
      </c>
      <c r="P502" s="326" t="str">
        <f>IFERROR(VLOOKUP($A502,'様式C-1-1用'!$B$3:$AI$1004,33,0),"")</f>
        <v/>
      </c>
    </row>
    <row r="503" spans="1:16" ht="15.95" customHeight="1" x14ac:dyDescent="0.15">
      <c r="A503" s="318">
        <v>501</v>
      </c>
      <c r="B503" s="325">
        <f>IFERROR(VLOOKUP($A503,'様式C-1-1用'!$B$3:$AI$1004,3,0),"")</f>
        <v>0</v>
      </c>
      <c r="C503" s="325" t="str">
        <f>IFERROR(VLOOKUP($A503,'様式C-1-1用'!$B$3:$AI$1004,4,0),"")</f>
        <v/>
      </c>
      <c r="D503" s="325">
        <f>IFERROR(VLOOKUP($A503,'様式C-1-1用'!$B$3:$AI$1004,6,0),"")</f>
        <v>0</v>
      </c>
      <c r="E503" s="325">
        <f>IFERROR(VLOOKUP($A503,'様式C-1-1用'!$B$3:$AI$1004,7,0),"")</f>
        <v>0</v>
      </c>
      <c r="F503" s="325">
        <f>IFERROR(VLOOKUP($A503,'様式C-1-1用'!$B$3:$AI$1004,8,0),"")</f>
        <v>0</v>
      </c>
      <c r="G503" s="325">
        <f>IFERROR(VLOOKUP($A503,'様式C-1-1用'!$B$3:$AI$1004,10,0),"")</f>
        <v>0</v>
      </c>
      <c r="H503" s="325">
        <f>IFERROR(VLOOKUP($A503,'様式C-1-1用'!$B$3:$AI$1004,22,0),"")</f>
        <v>0</v>
      </c>
      <c r="I503" s="325">
        <f>IFERROR(VLOOKUP($A503,'様式C-1-1用'!$B$3:$AI$1004,23,0),"")</f>
        <v>0</v>
      </c>
      <c r="J503" s="325" t="str">
        <f>IFERROR(VLOOKUP($A503,'様式C-1-1用'!$B$3:$AI$1004,24,0),"")</f>
        <v/>
      </c>
      <c r="K503" s="325" t="str">
        <f>IFERROR(VLOOKUP($A503,'様式C-1-1用'!$B$3:$AI$1004,25,0),"")</f>
        <v/>
      </c>
      <c r="L503" s="325">
        <f>IFERROR(VLOOKUP($A503,'様式C-1-1用'!$B$3:$AI$1004,16,0),"")</f>
        <v>0</v>
      </c>
      <c r="M503" s="325" t="str">
        <f>IFERROR(VLOOKUP($A503,'様式C-1-1用'!$B$3:$AI$1004,34,0),"")</f>
        <v/>
      </c>
      <c r="N503" s="325" t="str">
        <f>IFERROR(VLOOKUP($A503,'様式C-1-1用'!$B$3:$AI$1004,30,0),"")</f>
        <v/>
      </c>
      <c r="O503" s="325" t="str">
        <f>IF(VLOOKUP($A503,'様式C-1-1用'!$B$3:$AI$1004,29,0)="－","なし",VLOOKUP($A503,'様式C-1-1用'!$B$3:$AI$1004,29,0))</f>
        <v/>
      </c>
      <c r="P503" s="326" t="str">
        <f>IFERROR(VLOOKUP($A503,'様式C-1-1用'!$B$3:$AI$1004,33,0),"")</f>
        <v/>
      </c>
    </row>
    <row r="504" spans="1:16" ht="15.95" customHeight="1" x14ac:dyDescent="0.15">
      <c r="A504" s="318">
        <v>502</v>
      </c>
      <c r="B504" s="325">
        <f>IFERROR(VLOOKUP($A504,'様式C-1-1用'!$B$3:$AI$1004,3,0),"")</f>
        <v>0</v>
      </c>
      <c r="C504" s="325" t="str">
        <f>IFERROR(VLOOKUP($A504,'様式C-1-1用'!$B$3:$AI$1004,4,0),"")</f>
        <v/>
      </c>
      <c r="D504" s="325">
        <f>IFERROR(VLOOKUP($A504,'様式C-1-1用'!$B$3:$AI$1004,6,0),"")</f>
        <v>0</v>
      </c>
      <c r="E504" s="325">
        <f>IFERROR(VLOOKUP($A504,'様式C-1-1用'!$B$3:$AI$1004,7,0),"")</f>
        <v>0</v>
      </c>
      <c r="F504" s="325">
        <f>IFERROR(VLOOKUP($A504,'様式C-1-1用'!$B$3:$AI$1004,8,0),"")</f>
        <v>0</v>
      </c>
      <c r="G504" s="325">
        <f>IFERROR(VLOOKUP($A504,'様式C-1-1用'!$B$3:$AI$1004,10,0),"")</f>
        <v>0</v>
      </c>
      <c r="H504" s="325">
        <f>IFERROR(VLOOKUP($A504,'様式C-1-1用'!$B$3:$AI$1004,22,0),"")</f>
        <v>0</v>
      </c>
      <c r="I504" s="325">
        <f>IFERROR(VLOOKUP($A504,'様式C-1-1用'!$B$3:$AI$1004,23,0),"")</f>
        <v>0</v>
      </c>
      <c r="J504" s="325" t="str">
        <f>IFERROR(VLOOKUP($A504,'様式C-1-1用'!$B$3:$AI$1004,24,0),"")</f>
        <v/>
      </c>
      <c r="K504" s="325" t="str">
        <f>IFERROR(VLOOKUP($A504,'様式C-1-1用'!$B$3:$AI$1004,25,0),"")</f>
        <v/>
      </c>
      <c r="L504" s="325">
        <f>IFERROR(VLOOKUP($A504,'様式C-1-1用'!$B$3:$AI$1004,16,0),"")</f>
        <v>0</v>
      </c>
      <c r="M504" s="325" t="str">
        <f>IFERROR(VLOOKUP($A504,'様式C-1-1用'!$B$3:$AI$1004,34,0),"")</f>
        <v/>
      </c>
      <c r="N504" s="325" t="str">
        <f>IFERROR(VLOOKUP($A504,'様式C-1-1用'!$B$3:$AI$1004,30,0),"")</f>
        <v/>
      </c>
      <c r="O504" s="325" t="str">
        <f>IF(VLOOKUP($A504,'様式C-1-1用'!$B$3:$AI$1004,29,0)="－","なし",VLOOKUP($A504,'様式C-1-1用'!$B$3:$AI$1004,29,0))</f>
        <v/>
      </c>
      <c r="P504" s="326" t="str">
        <f>IFERROR(VLOOKUP($A504,'様式C-1-1用'!$B$3:$AI$1004,33,0),"")</f>
        <v/>
      </c>
    </row>
    <row r="505" spans="1:16" ht="15.95" customHeight="1" x14ac:dyDescent="0.15">
      <c r="A505" s="318">
        <v>503</v>
      </c>
      <c r="B505" s="325">
        <f>IFERROR(VLOOKUP($A505,'様式C-1-1用'!$B$3:$AI$1004,3,0),"")</f>
        <v>0</v>
      </c>
      <c r="C505" s="325" t="str">
        <f>IFERROR(VLOOKUP($A505,'様式C-1-1用'!$B$3:$AI$1004,4,0),"")</f>
        <v/>
      </c>
      <c r="D505" s="325">
        <f>IFERROR(VLOOKUP($A505,'様式C-1-1用'!$B$3:$AI$1004,6,0),"")</f>
        <v>0</v>
      </c>
      <c r="E505" s="325">
        <f>IFERROR(VLOOKUP($A505,'様式C-1-1用'!$B$3:$AI$1004,7,0),"")</f>
        <v>0</v>
      </c>
      <c r="F505" s="325">
        <f>IFERROR(VLOOKUP($A505,'様式C-1-1用'!$B$3:$AI$1004,8,0),"")</f>
        <v>0</v>
      </c>
      <c r="G505" s="325">
        <f>IFERROR(VLOOKUP($A505,'様式C-1-1用'!$B$3:$AI$1004,10,0),"")</f>
        <v>0</v>
      </c>
      <c r="H505" s="325">
        <f>IFERROR(VLOOKUP($A505,'様式C-1-1用'!$B$3:$AI$1004,22,0),"")</f>
        <v>0</v>
      </c>
      <c r="I505" s="325">
        <f>IFERROR(VLOOKUP($A505,'様式C-1-1用'!$B$3:$AI$1004,23,0),"")</f>
        <v>0</v>
      </c>
      <c r="J505" s="325" t="str">
        <f>IFERROR(VLOOKUP($A505,'様式C-1-1用'!$B$3:$AI$1004,24,0),"")</f>
        <v/>
      </c>
      <c r="K505" s="325" t="str">
        <f>IFERROR(VLOOKUP($A505,'様式C-1-1用'!$B$3:$AI$1004,25,0),"")</f>
        <v/>
      </c>
      <c r="L505" s="325">
        <f>IFERROR(VLOOKUP($A505,'様式C-1-1用'!$B$3:$AI$1004,16,0),"")</f>
        <v>0</v>
      </c>
      <c r="M505" s="325" t="str">
        <f>IFERROR(VLOOKUP($A505,'様式C-1-1用'!$B$3:$AI$1004,34,0),"")</f>
        <v/>
      </c>
      <c r="N505" s="325" t="str">
        <f>IFERROR(VLOOKUP($A505,'様式C-1-1用'!$B$3:$AI$1004,30,0),"")</f>
        <v/>
      </c>
      <c r="O505" s="325" t="str">
        <f>IF(VLOOKUP($A505,'様式C-1-1用'!$B$3:$AI$1004,29,0)="－","なし",VLOOKUP($A505,'様式C-1-1用'!$B$3:$AI$1004,29,0))</f>
        <v/>
      </c>
      <c r="P505" s="326" t="str">
        <f>IFERROR(VLOOKUP($A505,'様式C-1-1用'!$B$3:$AI$1004,33,0),"")</f>
        <v/>
      </c>
    </row>
    <row r="506" spans="1:16" ht="15.95" customHeight="1" x14ac:dyDescent="0.15">
      <c r="A506" s="318">
        <v>504</v>
      </c>
      <c r="B506" s="325">
        <f>IFERROR(VLOOKUP($A506,'様式C-1-1用'!$B$3:$AI$1004,3,0),"")</f>
        <v>0</v>
      </c>
      <c r="C506" s="325" t="str">
        <f>IFERROR(VLOOKUP($A506,'様式C-1-1用'!$B$3:$AI$1004,4,0),"")</f>
        <v/>
      </c>
      <c r="D506" s="325">
        <f>IFERROR(VLOOKUP($A506,'様式C-1-1用'!$B$3:$AI$1004,6,0),"")</f>
        <v>0</v>
      </c>
      <c r="E506" s="325">
        <f>IFERROR(VLOOKUP($A506,'様式C-1-1用'!$B$3:$AI$1004,7,0),"")</f>
        <v>0</v>
      </c>
      <c r="F506" s="325">
        <f>IFERROR(VLOOKUP($A506,'様式C-1-1用'!$B$3:$AI$1004,8,0),"")</f>
        <v>0</v>
      </c>
      <c r="G506" s="325">
        <f>IFERROR(VLOOKUP($A506,'様式C-1-1用'!$B$3:$AI$1004,10,0),"")</f>
        <v>0</v>
      </c>
      <c r="H506" s="325">
        <f>IFERROR(VLOOKUP($A506,'様式C-1-1用'!$B$3:$AI$1004,22,0),"")</f>
        <v>0</v>
      </c>
      <c r="I506" s="325">
        <f>IFERROR(VLOOKUP($A506,'様式C-1-1用'!$B$3:$AI$1004,23,0),"")</f>
        <v>0</v>
      </c>
      <c r="J506" s="325" t="str">
        <f>IFERROR(VLOOKUP($A506,'様式C-1-1用'!$B$3:$AI$1004,24,0),"")</f>
        <v/>
      </c>
      <c r="K506" s="325" t="str">
        <f>IFERROR(VLOOKUP($A506,'様式C-1-1用'!$B$3:$AI$1004,25,0),"")</f>
        <v/>
      </c>
      <c r="L506" s="325">
        <f>IFERROR(VLOOKUP($A506,'様式C-1-1用'!$B$3:$AI$1004,16,0),"")</f>
        <v>0</v>
      </c>
      <c r="M506" s="325" t="str">
        <f>IFERROR(VLOOKUP($A506,'様式C-1-1用'!$B$3:$AI$1004,34,0),"")</f>
        <v/>
      </c>
      <c r="N506" s="325" t="str">
        <f>IFERROR(VLOOKUP($A506,'様式C-1-1用'!$B$3:$AI$1004,30,0),"")</f>
        <v/>
      </c>
      <c r="O506" s="325" t="str">
        <f>IF(VLOOKUP($A506,'様式C-1-1用'!$B$3:$AI$1004,29,0)="－","なし",VLOOKUP($A506,'様式C-1-1用'!$B$3:$AI$1004,29,0))</f>
        <v/>
      </c>
      <c r="P506" s="326" t="str">
        <f>IFERROR(VLOOKUP($A506,'様式C-1-1用'!$B$3:$AI$1004,33,0),"")</f>
        <v/>
      </c>
    </row>
    <row r="507" spans="1:16" ht="15.95" customHeight="1" x14ac:dyDescent="0.15">
      <c r="A507" s="318">
        <v>505</v>
      </c>
      <c r="B507" s="325">
        <f>IFERROR(VLOOKUP($A507,'様式C-1-1用'!$B$3:$AI$1004,3,0),"")</f>
        <v>0</v>
      </c>
      <c r="C507" s="325" t="str">
        <f>IFERROR(VLOOKUP($A507,'様式C-1-1用'!$B$3:$AI$1004,4,0),"")</f>
        <v/>
      </c>
      <c r="D507" s="325">
        <f>IFERROR(VLOOKUP($A507,'様式C-1-1用'!$B$3:$AI$1004,6,0),"")</f>
        <v>0</v>
      </c>
      <c r="E507" s="325">
        <f>IFERROR(VLOOKUP($A507,'様式C-1-1用'!$B$3:$AI$1004,7,0),"")</f>
        <v>0</v>
      </c>
      <c r="F507" s="325">
        <f>IFERROR(VLOOKUP($A507,'様式C-1-1用'!$B$3:$AI$1004,8,0),"")</f>
        <v>0</v>
      </c>
      <c r="G507" s="325">
        <f>IFERROR(VLOOKUP($A507,'様式C-1-1用'!$B$3:$AI$1004,10,0),"")</f>
        <v>0</v>
      </c>
      <c r="H507" s="325">
        <f>IFERROR(VLOOKUP($A507,'様式C-1-1用'!$B$3:$AI$1004,22,0),"")</f>
        <v>0</v>
      </c>
      <c r="I507" s="325">
        <f>IFERROR(VLOOKUP($A507,'様式C-1-1用'!$B$3:$AI$1004,23,0),"")</f>
        <v>0</v>
      </c>
      <c r="J507" s="325" t="str">
        <f>IFERROR(VLOOKUP($A507,'様式C-1-1用'!$B$3:$AI$1004,24,0),"")</f>
        <v/>
      </c>
      <c r="K507" s="325" t="str">
        <f>IFERROR(VLOOKUP($A507,'様式C-1-1用'!$B$3:$AI$1004,25,0),"")</f>
        <v/>
      </c>
      <c r="L507" s="325">
        <f>IFERROR(VLOOKUP($A507,'様式C-1-1用'!$B$3:$AI$1004,16,0),"")</f>
        <v>0</v>
      </c>
      <c r="M507" s="325" t="str">
        <f>IFERROR(VLOOKUP($A507,'様式C-1-1用'!$B$3:$AI$1004,34,0),"")</f>
        <v/>
      </c>
      <c r="N507" s="325" t="str">
        <f>IFERROR(VLOOKUP($A507,'様式C-1-1用'!$B$3:$AI$1004,30,0),"")</f>
        <v/>
      </c>
      <c r="O507" s="325" t="str">
        <f>IF(VLOOKUP($A507,'様式C-1-1用'!$B$3:$AI$1004,29,0)="－","なし",VLOOKUP($A507,'様式C-1-1用'!$B$3:$AI$1004,29,0))</f>
        <v/>
      </c>
      <c r="P507" s="326" t="str">
        <f>IFERROR(VLOOKUP($A507,'様式C-1-1用'!$B$3:$AI$1004,33,0),"")</f>
        <v/>
      </c>
    </row>
    <row r="508" spans="1:16" ht="15.95" customHeight="1" x14ac:dyDescent="0.15">
      <c r="A508" s="318">
        <v>506</v>
      </c>
      <c r="B508" s="325">
        <f>IFERROR(VLOOKUP($A508,'様式C-1-1用'!$B$3:$AI$1004,3,0),"")</f>
        <v>0</v>
      </c>
      <c r="C508" s="325" t="str">
        <f>IFERROR(VLOOKUP($A508,'様式C-1-1用'!$B$3:$AI$1004,4,0),"")</f>
        <v/>
      </c>
      <c r="D508" s="325">
        <f>IFERROR(VLOOKUP($A508,'様式C-1-1用'!$B$3:$AI$1004,6,0),"")</f>
        <v>0</v>
      </c>
      <c r="E508" s="325">
        <f>IFERROR(VLOOKUP($A508,'様式C-1-1用'!$B$3:$AI$1004,7,0),"")</f>
        <v>0</v>
      </c>
      <c r="F508" s="325">
        <f>IFERROR(VLOOKUP($A508,'様式C-1-1用'!$B$3:$AI$1004,8,0),"")</f>
        <v>0</v>
      </c>
      <c r="G508" s="325">
        <f>IFERROR(VLOOKUP($A508,'様式C-1-1用'!$B$3:$AI$1004,10,0),"")</f>
        <v>0</v>
      </c>
      <c r="H508" s="325">
        <f>IFERROR(VLOOKUP($A508,'様式C-1-1用'!$B$3:$AI$1004,22,0),"")</f>
        <v>0</v>
      </c>
      <c r="I508" s="325">
        <f>IFERROR(VLOOKUP($A508,'様式C-1-1用'!$B$3:$AI$1004,23,0),"")</f>
        <v>0</v>
      </c>
      <c r="J508" s="325" t="str">
        <f>IFERROR(VLOOKUP($A508,'様式C-1-1用'!$B$3:$AI$1004,24,0),"")</f>
        <v/>
      </c>
      <c r="K508" s="325" t="str">
        <f>IFERROR(VLOOKUP($A508,'様式C-1-1用'!$B$3:$AI$1004,25,0),"")</f>
        <v/>
      </c>
      <c r="L508" s="325">
        <f>IFERROR(VLOOKUP($A508,'様式C-1-1用'!$B$3:$AI$1004,16,0),"")</f>
        <v>0</v>
      </c>
      <c r="M508" s="325" t="str">
        <f>IFERROR(VLOOKUP($A508,'様式C-1-1用'!$B$3:$AI$1004,34,0),"")</f>
        <v/>
      </c>
      <c r="N508" s="325" t="str">
        <f>IFERROR(VLOOKUP($A508,'様式C-1-1用'!$B$3:$AI$1004,30,0),"")</f>
        <v/>
      </c>
      <c r="O508" s="325" t="str">
        <f>IF(VLOOKUP($A508,'様式C-1-1用'!$B$3:$AI$1004,29,0)="－","なし",VLOOKUP($A508,'様式C-1-1用'!$B$3:$AI$1004,29,0))</f>
        <v/>
      </c>
      <c r="P508" s="326" t="str">
        <f>IFERROR(VLOOKUP($A508,'様式C-1-1用'!$B$3:$AI$1004,33,0),"")</f>
        <v/>
      </c>
    </row>
    <row r="509" spans="1:16" ht="15.95" customHeight="1" x14ac:dyDescent="0.15">
      <c r="A509" s="318">
        <v>507</v>
      </c>
      <c r="B509" s="325">
        <f>IFERROR(VLOOKUP($A509,'様式C-1-1用'!$B$3:$AI$1004,3,0),"")</f>
        <v>0</v>
      </c>
      <c r="C509" s="325" t="str">
        <f>IFERROR(VLOOKUP($A509,'様式C-1-1用'!$B$3:$AI$1004,4,0),"")</f>
        <v/>
      </c>
      <c r="D509" s="325">
        <f>IFERROR(VLOOKUP($A509,'様式C-1-1用'!$B$3:$AI$1004,6,0),"")</f>
        <v>0</v>
      </c>
      <c r="E509" s="325">
        <f>IFERROR(VLOOKUP($A509,'様式C-1-1用'!$B$3:$AI$1004,7,0),"")</f>
        <v>0</v>
      </c>
      <c r="F509" s="325">
        <f>IFERROR(VLOOKUP($A509,'様式C-1-1用'!$B$3:$AI$1004,8,0),"")</f>
        <v>0</v>
      </c>
      <c r="G509" s="325">
        <f>IFERROR(VLOOKUP($A509,'様式C-1-1用'!$B$3:$AI$1004,10,0),"")</f>
        <v>0</v>
      </c>
      <c r="H509" s="325">
        <f>IFERROR(VLOOKUP($A509,'様式C-1-1用'!$B$3:$AI$1004,22,0),"")</f>
        <v>0</v>
      </c>
      <c r="I509" s="325">
        <f>IFERROR(VLOOKUP($A509,'様式C-1-1用'!$B$3:$AI$1004,23,0),"")</f>
        <v>0</v>
      </c>
      <c r="J509" s="325" t="str">
        <f>IFERROR(VLOOKUP($A509,'様式C-1-1用'!$B$3:$AI$1004,24,0),"")</f>
        <v/>
      </c>
      <c r="K509" s="325" t="str">
        <f>IFERROR(VLOOKUP($A509,'様式C-1-1用'!$B$3:$AI$1004,25,0),"")</f>
        <v/>
      </c>
      <c r="L509" s="325">
        <f>IFERROR(VLOOKUP($A509,'様式C-1-1用'!$B$3:$AI$1004,16,0),"")</f>
        <v>0</v>
      </c>
      <c r="M509" s="325" t="str">
        <f>IFERROR(VLOOKUP($A509,'様式C-1-1用'!$B$3:$AI$1004,34,0),"")</f>
        <v/>
      </c>
      <c r="N509" s="325" t="str">
        <f>IFERROR(VLOOKUP($A509,'様式C-1-1用'!$B$3:$AI$1004,30,0),"")</f>
        <v/>
      </c>
      <c r="O509" s="325" t="str">
        <f>IF(VLOOKUP($A509,'様式C-1-1用'!$B$3:$AI$1004,29,0)="－","なし",VLOOKUP($A509,'様式C-1-1用'!$B$3:$AI$1004,29,0))</f>
        <v/>
      </c>
      <c r="P509" s="326" t="str">
        <f>IFERROR(VLOOKUP($A509,'様式C-1-1用'!$B$3:$AI$1004,33,0),"")</f>
        <v/>
      </c>
    </row>
    <row r="510" spans="1:16" ht="15.95" customHeight="1" x14ac:dyDescent="0.15">
      <c r="A510" s="318">
        <v>508</v>
      </c>
      <c r="B510" s="325">
        <f>IFERROR(VLOOKUP($A510,'様式C-1-1用'!$B$3:$AI$1004,3,0),"")</f>
        <v>0</v>
      </c>
      <c r="C510" s="325" t="str">
        <f>IFERROR(VLOOKUP($A510,'様式C-1-1用'!$B$3:$AI$1004,4,0),"")</f>
        <v/>
      </c>
      <c r="D510" s="325">
        <f>IFERROR(VLOOKUP($A510,'様式C-1-1用'!$B$3:$AI$1004,6,0),"")</f>
        <v>0</v>
      </c>
      <c r="E510" s="325">
        <f>IFERROR(VLOOKUP($A510,'様式C-1-1用'!$B$3:$AI$1004,7,0),"")</f>
        <v>0</v>
      </c>
      <c r="F510" s="325">
        <f>IFERROR(VLOOKUP($A510,'様式C-1-1用'!$B$3:$AI$1004,8,0),"")</f>
        <v>0</v>
      </c>
      <c r="G510" s="325">
        <f>IFERROR(VLOOKUP($A510,'様式C-1-1用'!$B$3:$AI$1004,10,0),"")</f>
        <v>0</v>
      </c>
      <c r="H510" s="325">
        <f>IFERROR(VLOOKUP($A510,'様式C-1-1用'!$B$3:$AI$1004,22,0),"")</f>
        <v>0</v>
      </c>
      <c r="I510" s="325">
        <f>IFERROR(VLOOKUP($A510,'様式C-1-1用'!$B$3:$AI$1004,23,0),"")</f>
        <v>0</v>
      </c>
      <c r="J510" s="325" t="str">
        <f>IFERROR(VLOOKUP($A510,'様式C-1-1用'!$B$3:$AI$1004,24,0),"")</f>
        <v/>
      </c>
      <c r="K510" s="325" t="str">
        <f>IFERROR(VLOOKUP($A510,'様式C-1-1用'!$B$3:$AI$1004,25,0),"")</f>
        <v/>
      </c>
      <c r="L510" s="325">
        <f>IFERROR(VLOOKUP($A510,'様式C-1-1用'!$B$3:$AI$1004,16,0),"")</f>
        <v>0</v>
      </c>
      <c r="M510" s="325" t="str">
        <f>IFERROR(VLOOKUP($A510,'様式C-1-1用'!$B$3:$AI$1004,34,0),"")</f>
        <v/>
      </c>
      <c r="N510" s="325" t="str">
        <f>IFERROR(VLOOKUP($A510,'様式C-1-1用'!$B$3:$AI$1004,30,0),"")</f>
        <v/>
      </c>
      <c r="O510" s="325" t="str">
        <f>IF(VLOOKUP($A510,'様式C-1-1用'!$B$3:$AI$1004,29,0)="－","なし",VLOOKUP($A510,'様式C-1-1用'!$B$3:$AI$1004,29,0))</f>
        <v/>
      </c>
      <c r="P510" s="326" t="str">
        <f>IFERROR(VLOOKUP($A510,'様式C-1-1用'!$B$3:$AI$1004,33,0),"")</f>
        <v/>
      </c>
    </row>
    <row r="511" spans="1:16" ht="15.95" customHeight="1" x14ac:dyDescent="0.15">
      <c r="A511" s="318">
        <v>509</v>
      </c>
      <c r="B511" s="325">
        <f>IFERROR(VLOOKUP($A511,'様式C-1-1用'!$B$3:$AI$1004,3,0),"")</f>
        <v>0</v>
      </c>
      <c r="C511" s="325" t="str">
        <f>IFERROR(VLOOKUP($A511,'様式C-1-1用'!$B$3:$AI$1004,4,0),"")</f>
        <v/>
      </c>
      <c r="D511" s="325">
        <f>IFERROR(VLOOKUP($A511,'様式C-1-1用'!$B$3:$AI$1004,6,0),"")</f>
        <v>0</v>
      </c>
      <c r="E511" s="325">
        <f>IFERROR(VLOOKUP($A511,'様式C-1-1用'!$B$3:$AI$1004,7,0),"")</f>
        <v>0</v>
      </c>
      <c r="F511" s="325">
        <f>IFERROR(VLOOKUP($A511,'様式C-1-1用'!$B$3:$AI$1004,8,0),"")</f>
        <v>0</v>
      </c>
      <c r="G511" s="325">
        <f>IFERROR(VLOOKUP($A511,'様式C-1-1用'!$B$3:$AI$1004,10,0),"")</f>
        <v>0</v>
      </c>
      <c r="H511" s="325">
        <f>IFERROR(VLOOKUP($A511,'様式C-1-1用'!$B$3:$AI$1004,22,0),"")</f>
        <v>0</v>
      </c>
      <c r="I511" s="325">
        <f>IFERROR(VLOOKUP($A511,'様式C-1-1用'!$B$3:$AI$1004,23,0),"")</f>
        <v>0</v>
      </c>
      <c r="J511" s="325" t="str">
        <f>IFERROR(VLOOKUP($A511,'様式C-1-1用'!$B$3:$AI$1004,24,0),"")</f>
        <v/>
      </c>
      <c r="K511" s="325" t="str">
        <f>IFERROR(VLOOKUP($A511,'様式C-1-1用'!$B$3:$AI$1004,25,0),"")</f>
        <v/>
      </c>
      <c r="L511" s="325">
        <f>IFERROR(VLOOKUP($A511,'様式C-1-1用'!$B$3:$AI$1004,16,0),"")</f>
        <v>0</v>
      </c>
      <c r="M511" s="325" t="str">
        <f>IFERROR(VLOOKUP($A511,'様式C-1-1用'!$B$3:$AI$1004,34,0),"")</f>
        <v/>
      </c>
      <c r="N511" s="325" t="str">
        <f>IFERROR(VLOOKUP($A511,'様式C-1-1用'!$B$3:$AI$1004,30,0),"")</f>
        <v/>
      </c>
      <c r="O511" s="325" t="str">
        <f>IF(VLOOKUP($A511,'様式C-1-1用'!$B$3:$AI$1004,29,0)="－","なし",VLOOKUP($A511,'様式C-1-1用'!$B$3:$AI$1004,29,0))</f>
        <v/>
      </c>
      <c r="P511" s="326" t="str">
        <f>IFERROR(VLOOKUP($A511,'様式C-1-1用'!$B$3:$AI$1004,33,0),"")</f>
        <v/>
      </c>
    </row>
    <row r="512" spans="1:16" ht="15.95" customHeight="1" x14ac:dyDescent="0.15">
      <c r="A512" s="318">
        <v>510</v>
      </c>
      <c r="B512" s="325">
        <f>IFERROR(VLOOKUP($A512,'様式C-1-1用'!$B$3:$AI$1004,3,0),"")</f>
        <v>0</v>
      </c>
      <c r="C512" s="325" t="str">
        <f>IFERROR(VLOOKUP($A512,'様式C-1-1用'!$B$3:$AI$1004,4,0),"")</f>
        <v/>
      </c>
      <c r="D512" s="325">
        <f>IFERROR(VLOOKUP($A512,'様式C-1-1用'!$B$3:$AI$1004,6,0),"")</f>
        <v>0</v>
      </c>
      <c r="E512" s="325">
        <f>IFERROR(VLOOKUP($A512,'様式C-1-1用'!$B$3:$AI$1004,7,0),"")</f>
        <v>0</v>
      </c>
      <c r="F512" s="325">
        <f>IFERROR(VLOOKUP($A512,'様式C-1-1用'!$B$3:$AI$1004,8,0),"")</f>
        <v>0</v>
      </c>
      <c r="G512" s="325">
        <f>IFERROR(VLOOKUP($A512,'様式C-1-1用'!$B$3:$AI$1004,10,0),"")</f>
        <v>0</v>
      </c>
      <c r="H512" s="325">
        <f>IFERROR(VLOOKUP($A512,'様式C-1-1用'!$B$3:$AI$1004,22,0),"")</f>
        <v>0</v>
      </c>
      <c r="I512" s="325">
        <f>IFERROR(VLOOKUP($A512,'様式C-1-1用'!$B$3:$AI$1004,23,0),"")</f>
        <v>0</v>
      </c>
      <c r="J512" s="325" t="str">
        <f>IFERROR(VLOOKUP($A512,'様式C-1-1用'!$B$3:$AI$1004,24,0),"")</f>
        <v/>
      </c>
      <c r="K512" s="325" t="str">
        <f>IFERROR(VLOOKUP($A512,'様式C-1-1用'!$B$3:$AI$1004,25,0),"")</f>
        <v/>
      </c>
      <c r="L512" s="325">
        <f>IFERROR(VLOOKUP($A512,'様式C-1-1用'!$B$3:$AI$1004,16,0),"")</f>
        <v>0</v>
      </c>
      <c r="M512" s="325" t="str">
        <f>IFERROR(VLOOKUP($A512,'様式C-1-1用'!$B$3:$AI$1004,34,0),"")</f>
        <v/>
      </c>
      <c r="N512" s="325" t="str">
        <f>IFERROR(VLOOKUP($A512,'様式C-1-1用'!$B$3:$AI$1004,30,0),"")</f>
        <v/>
      </c>
      <c r="O512" s="325" t="str">
        <f>IF(VLOOKUP($A512,'様式C-1-1用'!$B$3:$AI$1004,29,0)="－","なし",VLOOKUP($A512,'様式C-1-1用'!$B$3:$AI$1004,29,0))</f>
        <v/>
      </c>
      <c r="P512" s="326" t="str">
        <f>IFERROR(VLOOKUP($A512,'様式C-1-1用'!$B$3:$AI$1004,33,0),"")</f>
        <v/>
      </c>
    </row>
    <row r="513" spans="1:16" ht="15.95" customHeight="1" x14ac:dyDescent="0.15">
      <c r="A513" s="318">
        <v>511</v>
      </c>
      <c r="B513" s="325">
        <f>IFERROR(VLOOKUP($A513,'様式C-1-1用'!$B$3:$AI$1004,3,0),"")</f>
        <v>0</v>
      </c>
      <c r="C513" s="325" t="str">
        <f>IFERROR(VLOOKUP($A513,'様式C-1-1用'!$B$3:$AI$1004,4,0),"")</f>
        <v/>
      </c>
      <c r="D513" s="325">
        <f>IFERROR(VLOOKUP($A513,'様式C-1-1用'!$B$3:$AI$1004,6,0),"")</f>
        <v>0</v>
      </c>
      <c r="E513" s="325">
        <f>IFERROR(VLOOKUP($A513,'様式C-1-1用'!$B$3:$AI$1004,7,0),"")</f>
        <v>0</v>
      </c>
      <c r="F513" s="325">
        <f>IFERROR(VLOOKUP($A513,'様式C-1-1用'!$B$3:$AI$1004,8,0),"")</f>
        <v>0</v>
      </c>
      <c r="G513" s="325">
        <f>IFERROR(VLOOKUP($A513,'様式C-1-1用'!$B$3:$AI$1004,10,0),"")</f>
        <v>0</v>
      </c>
      <c r="H513" s="325">
        <f>IFERROR(VLOOKUP($A513,'様式C-1-1用'!$B$3:$AI$1004,22,0),"")</f>
        <v>0</v>
      </c>
      <c r="I513" s="325">
        <f>IFERROR(VLOOKUP($A513,'様式C-1-1用'!$B$3:$AI$1004,23,0),"")</f>
        <v>0</v>
      </c>
      <c r="J513" s="325" t="str">
        <f>IFERROR(VLOOKUP($A513,'様式C-1-1用'!$B$3:$AI$1004,24,0),"")</f>
        <v/>
      </c>
      <c r="K513" s="325" t="str">
        <f>IFERROR(VLOOKUP($A513,'様式C-1-1用'!$B$3:$AI$1004,25,0),"")</f>
        <v/>
      </c>
      <c r="L513" s="325">
        <f>IFERROR(VLOOKUP($A513,'様式C-1-1用'!$B$3:$AI$1004,16,0),"")</f>
        <v>0</v>
      </c>
      <c r="M513" s="325" t="str">
        <f>IFERROR(VLOOKUP($A513,'様式C-1-1用'!$B$3:$AI$1004,34,0),"")</f>
        <v/>
      </c>
      <c r="N513" s="325" t="str">
        <f>IFERROR(VLOOKUP($A513,'様式C-1-1用'!$B$3:$AI$1004,30,0),"")</f>
        <v/>
      </c>
      <c r="O513" s="325" t="str">
        <f>IF(VLOOKUP($A513,'様式C-1-1用'!$B$3:$AI$1004,29,0)="－","なし",VLOOKUP($A513,'様式C-1-1用'!$B$3:$AI$1004,29,0))</f>
        <v/>
      </c>
      <c r="P513" s="326" t="str">
        <f>IFERROR(VLOOKUP($A513,'様式C-1-1用'!$B$3:$AI$1004,33,0),"")</f>
        <v/>
      </c>
    </row>
    <row r="514" spans="1:16" ht="15.95" customHeight="1" x14ac:dyDescent="0.15">
      <c r="A514" s="318">
        <v>512</v>
      </c>
      <c r="B514" s="325">
        <f>IFERROR(VLOOKUP($A514,'様式C-1-1用'!$B$3:$AI$1004,3,0),"")</f>
        <v>0</v>
      </c>
      <c r="C514" s="325" t="str">
        <f>IFERROR(VLOOKUP($A514,'様式C-1-1用'!$B$3:$AI$1004,4,0),"")</f>
        <v/>
      </c>
      <c r="D514" s="325">
        <f>IFERROR(VLOOKUP($A514,'様式C-1-1用'!$B$3:$AI$1004,6,0),"")</f>
        <v>0</v>
      </c>
      <c r="E514" s="325">
        <f>IFERROR(VLOOKUP($A514,'様式C-1-1用'!$B$3:$AI$1004,7,0),"")</f>
        <v>0</v>
      </c>
      <c r="F514" s="325">
        <f>IFERROR(VLOOKUP($A514,'様式C-1-1用'!$B$3:$AI$1004,8,0),"")</f>
        <v>0</v>
      </c>
      <c r="G514" s="325">
        <f>IFERROR(VLOOKUP($A514,'様式C-1-1用'!$B$3:$AI$1004,10,0),"")</f>
        <v>0</v>
      </c>
      <c r="H514" s="325">
        <f>IFERROR(VLOOKUP($A514,'様式C-1-1用'!$B$3:$AI$1004,22,0),"")</f>
        <v>0</v>
      </c>
      <c r="I514" s="325">
        <f>IFERROR(VLOOKUP($A514,'様式C-1-1用'!$B$3:$AI$1004,23,0),"")</f>
        <v>0</v>
      </c>
      <c r="J514" s="325" t="str">
        <f>IFERROR(VLOOKUP($A514,'様式C-1-1用'!$B$3:$AI$1004,24,0),"")</f>
        <v/>
      </c>
      <c r="K514" s="325" t="str">
        <f>IFERROR(VLOOKUP($A514,'様式C-1-1用'!$B$3:$AI$1004,25,0),"")</f>
        <v/>
      </c>
      <c r="L514" s="325">
        <f>IFERROR(VLOOKUP($A514,'様式C-1-1用'!$B$3:$AI$1004,16,0),"")</f>
        <v>0</v>
      </c>
      <c r="M514" s="325" t="str">
        <f>IFERROR(VLOOKUP($A514,'様式C-1-1用'!$B$3:$AI$1004,34,0),"")</f>
        <v/>
      </c>
      <c r="N514" s="325" t="str">
        <f>IFERROR(VLOOKUP($A514,'様式C-1-1用'!$B$3:$AI$1004,30,0),"")</f>
        <v/>
      </c>
      <c r="O514" s="325" t="str">
        <f>IF(VLOOKUP($A514,'様式C-1-1用'!$B$3:$AI$1004,29,0)="－","なし",VLOOKUP($A514,'様式C-1-1用'!$B$3:$AI$1004,29,0))</f>
        <v/>
      </c>
      <c r="P514" s="326" t="str">
        <f>IFERROR(VLOOKUP($A514,'様式C-1-1用'!$B$3:$AI$1004,33,0),"")</f>
        <v/>
      </c>
    </row>
    <row r="515" spans="1:16" ht="15.95" customHeight="1" x14ac:dyDescent="0.15">
      <c r="A515" s="318">
        <v>513</v>
      </c>
      <c r="B515" s="325">
        <f>IFERROR(VLOOKUP($A515,'様式C-1-1用'!$B$3:$AI$1004,3,0),"")</f>
        <v>0</v>
      </c>
      <c r="C515" s="325" t="str">
        <f>IFERROR(VLOOKUP($A515,'様式C-1-1用'!$B$3:$AI$1004,4,0),"")</f>
        <v/>
      </c>
      <c r="D515" s="325">
        <f>IFERROR(VLOOKUP($A515,'様式C-1-1用'!$B$3:$AI$1004,6,0),"")</f>
        <v>0</v>
      </c>
      <c r="E515" s="325">
        <f>IFERROR(VLOOKUP($A515,'様式C-1-1用'!$B$3:$AI$1004,7,0),"")</f>
        <v>0</v>
      </c>
      <c r="F515" s="325">
        <f>IFERROR(VLOOKUP($A515,'様式C-1-1用'!$B$3:$AI$1004,8,0),"")</f>
        <v>0</v>
      </c>
      <c r="G515" s="325">
        <f>IFERROR(VLOOKUP($A515,'様式C-1-1用'!$B$3:$AI$1004,10,0),"")</f>
        <v>0</v>
      </c>
      <c r="H515" s="325">
        <f>IFERROR(VLOOKUP($A515,'様式C-1-1用'!$B$3:$AI$1004,22,0),"")</f>
        <v>0</v>
      </c>
      <c r="I515" s="325">
        <f>IFERROR(VLOOKUP($A515,'様式C-1-1用'!$B$3:$AI$1004,23,0),"")</f>
        <v>0</v>
      </c>
      <c r="J515" s="325" t="str">
        <f>IFERROR(VLOOKUP($A515,'様式C-1-1用'!$B$3:$AI$1004,24,0),"")</f>
        <v/>
      </c>
      <c r="K515" s="325" t="str">
        <f>IFERROR(VLOOKUP($A515,'様式C-1-1用'!$B$3:$AI$1004,25,0),"")</f>
        <v/>
      </c>
      <c r="L515" s="325">
        <f>IFERROR(VLOOKUP($A515,'様式C-1-1用'!$B$3:$AI$1004,16,0),"")</f>
        <v>0</v>
      </c>
      <c r="M515" s="325" t="str">
        <f>IFERROR(VLOOKUP($A515,'様式C-1-1用'!$B$3:$AI$1004,34,0),"")</f>
        <v/>
      </c>
      <c r="N515" s="325" t="str">
        <f>IFERROR(VLOOKUP($A515,'様式C-1-1用'!$B$3:$AI$1004,30,0),"")</f>
        <v/>
      </c>
      <c r="O515" s="325" t="str">
        <f>IF(VLOOKUP($A515,'様式C-1-1用'!$B$3:$AI$1004,29,0)="－","なし",VLOOKUP($A515,'様式C-1-1用'!$B$3:$AI$1004,29,0))</f>
        <v/>
      </c>
      <c r="P515" s="326" t="str">
        <f>IFERROR(VLOOKUP($A515,'様式C-1-1用'!$B$3:$AI$1004,33,0),"")</f>
        <v/>
      </c>
    </row>
    <row r="516" spans="1:16" ht="15.95" customHeight="1" x14ac:dyDescent="0.15">
      <c r="A516" s="318">
        <v>514</v>
      </c>
      <c r="B516" s="325">
        <f>IFERROR(VLOOKUP($A516,'様式C-1-1用'!$B$3:$AI$1004,3,0),"")</f>
        <v>0</v>
      </c>
      <c r="C516" s="325" t="str">
        <f>IFERROR(VLOOKUP($A516,'様式C-1-1用'!$B$3:$AI$1004,4,0),"")</f>
        <v/>
      </c>
      <c r="D516" s="325">
        <f>IFERROR(VLOOKUP($A516,'様式C-1-1用'!$B$3:$AI$1004,6,0),"")</f>
        <v>0</v>
      </c>
      <c r="E516" s="325">
        <f>IFERROR(VLOOKUP($A516,'様式C-1-1用'!$B$3:$AI$1004,7,0),"")</f>
        <v>0</v>
      </c>
      <c r="F516" s="325">
        <f>IFERROR(VLOOKUP($A516,'様式C-1-1用'!$B$3:$AI$1004,8,0),"")</f>
        <v>0</v>
      </c>
      <c r="G516" s="325">
        <f>IFERROR(VLOOKUP($A516,'様式C-1-1用'!$B$3:$AI$1004,10,0),"")</f>
        <v>0</v>
      </c>
      <c r="H516" s="325">
        <f>IFERROR(VLOOKUP($A516,'様式C-1-1用'!$B$3:$AI$1004,22,0),"")</f>
        <v>0</v>
      </c>
      <c r="I516" s="325">
        <f>IFERROR(VLOOKUP($A516,'様式C-1-1用'!$B$3:$AI$1004,23,0),"")</f>
        <v>0</v>
      </c>
      <c r="J516" s="325" t="str">
        <f>IFERROR(VLOOKUP($A516,'様式C-1-1用'!$B$3:$AI$1004,24,0),"")</f>
        <v/>
      </c>
      <c r="K516" s="325" t="str">
        <f>IFERROR(VLOOKUP($A516,'様式C-1-1用'!$B$3:$AI$1004,25,0),"")</f>
        <v/>
      </c>
      <c r="L516" s="325">
        <f>IFERROR(VLOOKUP($A516,'様式C-1-1用'!$B$3:$AI$1004,16,0),"")</f>
        <v>0</v>
      </c>
      <c r="M516" s="325" t="str">
        <f>IFERROR(VLOOKUP($A516,'様式C-1-1用'!$B$3:$AI$1004,34,0),"")</f>
        <v/>
      </c>
      <c r="N516" s="325" t="str">
        <f>IFERROR(VLOOKUP($A516,'様式C-1-1用'!$B$3:$AI$1004,30,0),"")</f>
        <v/>
      </c>
      <c r="O516" s="325" t="str">
        <f>IF(VLOOKUP($A516,'様式C-1-1用'!$B$3:$AI$1004,29,0)="－","なし",VLOOKUP($A516,'様式C-1-1用'!$B$3:$AI$1004,29,0))</f>
        <v/>
      </c>
      <c r="P516" s="326" t="str">
        <f>IFERROR(VLOOKUP($A516,'様式C-1-1用'!$B$3:$AI$1004,33,0),"")</f>
        <v/>
      </c>
    </row>
    <row r="517" spans="1:16" ht="15.95" customHeight="1" x14ac:dyDescent="0.15">
      <c r="A517" s="318">
        <v>515</v>
      </c>
      <c r="B517" s="325">
        <f>IFERROR(VLOOKUP($A517,'様式C-1-1用'!$B$3:$AI$1004,3,0),"")</f>
        <v>0</v>
      </c>
      <c r="C517" s="325" t="str">
        <f>IFERROR(VLOOKUP($A517,'様式C-1-1用'!$B$3:$AI$1004,4,0),"")</f>
        <v/>
      </c>
      <c r="D517" s="325">
        <f>IFERROR(VLOOKUP($A517,'様式C-1-1用'!$B$3:$AI$1004,6,0),"")</f>
        <v>0</v>
      </c>
      <c r="E517" s="325">
        <f>IFERROR(VLOOKUP($A517,'様式C-1-1用'!$B$3:$AI$1004,7,0),"")</f>
        <v>0</v>
      </c>
      <c r="F517" s="325">
        <f>IFERROR(VLOOKUP($A517,'様式C-1-1用'!$B$3:$AI$1004,8,0),"")</f>
        <v>0</v>
      </c>
      <c r="G517" s="325">
        <f>IFERROR(VLOOKUP($A517,'様式C-1-1用'!$B$3:$AI$1004,10,0),"")</f>
        <v>0</v>
      </c>
      <c r="H517" s="325">
        <f>IFERROR(VLOOKUP($A517,'様式C-1-1用'!$B$3:$AI$1004,22,0),"")</f>
        <v>0</v>
      </c>
      <c r="I517" s="325">
        <f>IFERROR(VLOOKUP($A517,'様式C-1-1用'!$B$3:$AI$1004,23,0),"")</f>
        <v>0</v>
      </c>
      <c r="J517" s="325" t="str">
        <f>IFERROR(VLOOKUP($A517,'様式C-1-1用'!$B$3:$AI$1004,24,0),"")</f>
        <v/>
      </c>
      <c r="K517" s="325" t="str">
        <f>IFERROR(VLOOKUP($A517,'様式C-1-1用'!$B$3:$AI$1004,25,0),"")</f>
        <v/>
      </c>
      <c r="L517" s="325">
        <f>IFERROR(VLOOKUP($A517,'様式C-1-1用'!$B$3:$AI$1004,16,0),"")</f>
        <v>0</v>
      </c>
      <c r="M517" s="325" t="str">
        <f>IFERROR(VLOOKUP($A517,'様式C-1-1用'!$B$3:$AI$1004,34,0),"")</f>
        <v/>
      </c>
      <c r="N517" s="325" t="str">
        <f>IFERROR(VLOOKUP($A517,'様式C-1-1用'!$B$3:$AI$1004,30,0),"")</f>
        <v/>
      </c>
      <c r="O517" s="325" t="str">
        <f>IF(VLOOKUP($A517,'様式C-1-1用'!$B$3:$AI$1004,29,0)="－","なし",VLOOKUP($A517,'様式C-1-1用'!$B$3:$AI$1004,29,0))</f>
        <v/>
      </c>
      <c r="P517" s="326" t="str">
        <f>IFERROR(VLOOKUP($A517,'様式C-1-1用'!$B$3:$AI$1004,33,0),"")</f>
        <v/>
      </c>
    </row>
    <row r="518" spans="1:16" ht="15.95" customHeight="1" x14ac:dyDescent="0.15">
      <c r="A518" s="318">
        <v>516</v>
      </c>
      <c r="B518" s="325">
        <f>IFERROR(VLOOKUP($A518,'様式C-1-1用'!$B$3:$AI$1004,3,0),"")</f>
        <v>0</v>
      </c>
      <c r="C518" s="325" t="str">
        <f>IFERROR(VLOOKUP($A518,'様式C-1-1用'!$B$3:$AI$1004,4,0),"")</f>
        <v/>
      </c>
      <c r="D518" s="325">
        <f>IFERROR(VLOOKUP($A518,'様式C-1-1用'!$B$3:$AI$1004,6,0),"")</f>
        <v>0</v>
      </c>
      <c r="E518" s="325">
        <f>IFERROR(VLOOKUP($A518,'様式C-1-1用'!$B$3:$AI$1004,7,0),"")</f>
        <v>0</v>
      </c>
      <c r="F518" s="325">
        <f>IFERROR(VLOOKUP($A518,'様式C-1-1用'!$B$3:$AI$1004,8,0),"")</f>
        <v>0</v>
      </c>
      <c r="G518" s="325">
        <f>IFERROR(VLOOKUP($A518,'様式C-1-1用'!$B$3:$AI$1004,10,0),"")</f>
        <v>0</v>
      </c>
      <c r="H518" s="325">
        <f>IFERROR(VLOOKUP($A518,'様式C-1-1用'!$B$3:$AI$1004,22,0),"")</f>
        <v>0</v>
      </c>
      <c r="I518" s="325">
        <f>IFERROR(VLOOKUP($A518,'様式C-1-1用'!$B$3:$AI$1004,23,0),"")</f>
        <v>0</v>
      </c>
      <c r="J518" s="325" t="str">
        <f>IFERROR(VLOOKUP($A518,'様式C-1-1用'!$B$3:$AI$1004,24,0),"")</f>
        <v/>
      </c>
      <c r="K518" s="325" t="str">
        <f>IFERROR(VLOOKUP($A518,'様式C-1-1用'!$B$3:$AI$1004,25,0),"")</f>
        <v/>
      </c>
      <c r="L518" s="325">
        <f>IFERROR(VLOOKUP($A518,'様式C-1-1用'!$B$3:$AI$1004,16,0),"")</f>
        <v>0</v>
      </c>
      <c r="M518" s="325" t="str">
        <f>IFERROR(VLOOKUP($A518,'様式C-1-1用'!$B$3:$AI$1004,34,0),"")</f>
        <v/>
      </c>
      <c r="N518" s="325" t="str">
        <f>IFERROR(VLOOKUP($A518,'様式C-1-1用'!$B$3:$AI$1004,30,0),"")</f>
        <v/>
      </c>
      <c r="O518" s="325" t="str">
        <f>IF(VLOOKUP($A518,'様式C-1-1用'!$B$3:$AI$1004,29,0)="－","なし",VLOOKUP($A518,'様式C-1-1用'!$B$3:$AI$1004,29,0))</f>
        <v/>
      </c>
      <c r="P518" s="326" t="str">
        <f>IFERROR(VLOOKUP($A518,'様式C-1-1用'!$B$3:$AI$1004,33,0),"")</f>
        <v/>
      </c>
    </row>
    <row r="519" spans="1:16" ht="15.95" customHeight="1" x14ac:dyDescent="0.15">
      <c r="A519" s="318">
        <v>517</v>
      </c>
      <c r="B519" s="325">
        <f>IFERROR(VLOOKUP($A519,'様式C-1-1用'!$B$3:$AI$1004,3,0),"")</f>
        <v>0</v>
      </c>
      <c r="C519" s="325" t="str">
        <f>IFERROR(VLOOKUP($A519,'様式C-1-1用'!$B$3:$AI$1004,4,0),"")</f>
        <v/>
      </c>
      <c r="D519" s="325">
        <f>IFERROR(VLOOKUP($A519,'様式C-1-1用'!$B$3:$AI$1004,6,0),"")</f>
        <v>0</v>
      </c>
      <c r="E519" s="325">
        <f>IFERROR(VLOOKUP($A519,'様式C-1-1用'!$B$3:$AI$1004,7,0),"")</f>
        <v>0</v>
      </c>
      <c r="F519" s="325">
        <f>IFERROR(VLOOKUP($A519,'様式C-1-1用'!$B$3:$AI$1004,8,0),"")</f>
        <v>0</v>
      </c>
      <c r="G519" s="325">
        <f>IFERROR(VLOOKUP($A519,'様式C-1-1用'!$B$3:$AI$1004,10,0),"")</f>
        <v>0</v>
      </c>
      <c r="H519" s="325">
        <f>IFERROR(VLOOKUP($A519,'様式C-1-1用'!$B$3:$AI$1004,22,0),"")</f>
        <v>0</v>
      </c>
      <c r="I519" s="325">
        <f>IFERROR(VLOOKUP($A519,'様式C-1-1用'!$B$3:$AI$1004,23,0),"")</f>
        <v>0</v>
      </c>
      <c r="J519" s="325" t="str">
        <f>IFERROR(VLOOKUP($A519,'様式C-1-1用'!$B$3:$AI$1004,24,0),"")</f>
        <v/>
      </c>
      <c r="K519" s="325" t="str">
        <f>IFERROR(VLOOKUP($A519,'様式C-1-1用'!$B$3:$AI$1004,25,0),"")</f>
        <v/>
      </c>
      <c r="L519" s="325">
        <f>IFERROR(VLOOKUP($A519,'様式C-1-1用'!$B$3:$AI$1004,16,0),"")</f>
        <v>0</v>
      </c>
      <c r="M519" s="325" t="str">
        <f>IFERROR(VLOOKUP($A519,'様式C-1-1用'!$B$3:$AI$1004,34,0),"")</f>
        <v/>
      </c>
      <c r="N519" s="325" t="str">
        <f>IFERROR(VLOOKUP($A519,'様式C-1-1用'!$B$3:$AI$1004,30,0),"")</f>
        <v/>
      </c>
      <c r="O519" s="325" t="str">
        <f>IF(VLOOKUP($A519,'様式C-1-1用'!$B$3:$AI$1004,29,0)="－","なし",VLOOKUP($A519,'様式C-1-1用'!$B$3:$AI$1004,29,0))</f>
        <v/>
      </c>
      <c r="P519" s="326" t="str">
        <f>IFERROR(VLOOKUP($A519,'様式C-1-1用'!$B$3:$AI$1004,33,0),"")</f>
        <v/>
      </c>
    </row>
    <row r="520" spans="1:16" ht="15.95" customHeight="1" x14ac:dyDescent="0.15">
      <c r="A520" s="318">
        <v>518</v>
      </c>
      <c r="B520" s="325">
        <f>IFERROR(VLOOKUP($A520,'様式C-1-1用'!$B$3:$AI$1004,3,0),"")</f>
        <v>0</v>
      </c>
      <c r="C520" s="325" t="str">
        <f>IFERROR(VLOOKUP($A520,'様式C-1-1用'!$B$3:$AI$1004,4,0),"")</f>
        <v/>
      </c>
      <c r="D520" s="325">
        <f>IFERROR(VLOOKUP($A520,'様式C-1-1用'!$B$3:$AI$1004,6,0),"")</f>
        <v>0</v>
      </c>
      <c r="E520" s="325">
        <f>IFERROR(VLOOKUP($A520,'様式C-1-1用'!$B$3:$AI$1004,7,0),"")</f>
        <v>0</v>
      </c>
      <c r="F520" s="325">
        <f>IFERROR(VLOOKUP($A520,'様式C-1-1用'!$B$3:$AI$1004,8,0),"")</f>
        <v>0</v>
      </c>
      <c r="G520" s="325">
        <f>IFERROR(VLOOKUP($A520,'様式C-1-1用'!$B$3:$AI$1004,10,0),"")</f>
        <v>0</v>
      </c>
      <c r="H520" s="325">
        <f>IFERROR(VLOOKUP($A520,'様式C-1-1用'!$B$3:$AI$1004,22,0),"")</f>
        <v>0</v>
      </c>
      <c r="I520" s="325">
        <f>IFERROR(VLOOKUP($A520,'様式C-1-1用'!$B$3:$AI$1004,23,0),"")</f>
        <v>0</v>
      </c>
      <c r="J520" s="325" t="str">
        <f>IFERROR(VLOOKUP($A520,'様式C-1-1用'!$B$3:$AI$1004,24,0),"")</f>
        <v/>
      </c>
      <c r="K520" s="325" t="str">
        <f>IFERROR(VLOOKUP($A520,'様式C-1-1用'!$B$3:$AI$1004,25,0),"")</f>
        <v/>
      </c>
      <c r="L520" s="325">
        <f>IFERROR(VLOOKUP($A520,'様式C-1-1用'!$B$3:$AI$1004,16,0),"")</f>
        <v>0</v>
      </c>
      <c r="M520" s="325" t="str">
        <f>IFERROR(VLOOKUP($A520,'様式C-1-1用'!$B$3:$AI$1004,34,0),"")</f>
        <v/>
      </c>
      <c r="N520" s="325" t="str">
        <f>IFERROR(VLOOKUP($A520,'様式C-1-1用'!$B$3:$AI$1004,30,0),"")</f>
        <v/>
      </c>
      <c r="O520" s="325" t="str">
        <f>IF(VLOOKUP($A520,'様式C-1-1用'!$B$3:$AI$1004,29,0)="－","なし",VLOOKUP($A520,'様式C-1-1用'!$B$3:$AI$1004,29,0))</f>
        <v/>
      </c>
      <c r="P520" s="326" t="str">
        <f>IFERROR(VLOOKUP($A520,'様式C-1-1用'!$B$3:$AI$1004,33,0),"")</f>
        <v/>
      </c>
    </row>
    <row r="521" spans="1:16" ht="15.95" customHeight="1" x14ac:dyDescent="0.15">
      <c r="A521" s="318">
        <v>519</v>
      </c>
      <c r="B521" s="325">
        <f>IFERROR(VLOOKUP($A521,'様式C-1-1用'!$B$3:$AI$1004,3,0),"")</f>
        <v>0</v>
      </c>
      <c r="C521" s="325" t="str">
        <f>IFERROR(VLOOKUP($A521,'様式C-1-1用'!$B$3:$AI$1004,4,0),"")</f>
        <v/>
      </c>
      <c r="D521" s="325">
        <f>IFERROR(VLOOKUP($A521,'様式C-1-1用'!$B$3:$AI$1004,6,0),"")</f>
        <v>0</v>
      </c>
      <c r="E521" s="325">
        <f>IFERROR(VLOOKUP($A521,'様式C-1-1用'!$B$3:$AI$1004,7,0),"")</f>
        <v>0</v>
      </c>
      <c r="F521" s="325">
        <f>IFERROR(VLOOKUP($A521,'様式C-1-1用'!$B$3:$AI$1004,8,0),"")</f>
        <v>0</v>
      </c>
      <c r="G521" s="325">
        <f>IFERROR(VLOOKUP($A521,'様式C-1-1用'!$B$3:$AI$1004,10,0),"")</f>
        <v>0</v>
      </c>
      <c r="H521" s="325">
        <f>IFERROR(VLOOKUP($A521,'様式C-1-1用'!$B$3:$AI$1004,22,0),"")</f>
        <v>0</v>
      </c>
      <c r="I521" s="325">
        <f>IFERROR(VLOOKUP($A521,'様式C-1-1用'!$B$3:$AI$1004,23,0),"")</f>
        <v>0</v>
      </c>
      <c r="J521" s="325" t="str">
        <f>IFERROR(VLOOKUP($A521,'様式C-1-1用'!$B$3:$AI$1004,24,0),"")</f>
        <v/>
      </c>
      <c r="K521" s="325" t="str">
        <f>IFERROR(VLOOKUP($A521,'様式C-1-1用'!$B$3:$AI$1004,25,0),"")</f>
        <v/>
      </c>
      <c r="L521" s="325">
        <f>IFERROR(VLOOKUP($A521,'様式C-1-1用'!$B$3:$AI$1004,16,0),"")</f>
        <v>0</v>
      </c>
      <c r="M521" s="325" t="str">
        <f>IFERROR(VLOOKUP($A521,'様式C-1-1用'!$B$3:$AI$1004,34,0),"")</f>
        <v/>
      </c>
      <c r="N521" s="325" t="str">
        <f>IFERROR(VLOOKUP($A521,'様式C-1-1用'!$B$3:$AI$1004,30,0),"")</f>
        <v/>
      </c>
      <c r="O521" s="325" t="str">
        <f>IF(VLOOKUP($A521,'様式C-1-1用'!$B$3:$AI$1004,29,0)="－","なし",VLOOKUP($A521,'様式C-1-1用'!$B$3:$AI$1004,29,0))</f>
        <v/>
      </c>
      <c r="P521" s="326" t="str">
        <f>IFERROR(VLOOKUP($A521,'様式C-1-1用'!$B$3:$AI$1004,33,0),"")</f>
        <v/>
      </c>
    </row>
    <row r="522" spans="1:16" ht="15.95" customHeight="1" x14ac:dyDescent="0.15">
      <c r="A522" s="318">
        <v>520</v>
      </c>
      <c r="B522" s="325">
        <f>IFERROR(VLOOKUP($A522,'様式C-1-1用'!$B$3:$AI$1004,3,0),"")</f>
        <v>0</v>
      </c>
      <c r="C522" s="325" t="str">
        <f>IFERROR(VLOOKUP($A522,'様式C-1-1用'!$B$3:$AI$1004,4,0),"")</f>
        <v/>
      </c>
      <c r="D522" s="325">
        <f>IFERROR(VLOOKUP($A522,'様式C-1-1用'!$B$3:$AI$1004,6,0),"")</f>
        <v>0</v>
      </c>
      <c r="E522" s="325">
        <f>IFERROR(VLOOKUP($A522,'様式C-1-1用'!$B$3:$AI$1004,7,0),"")</f>
        <v>0</v>
      </c>
      <c r="F522" s="325">
        <f>IFERROR(VLOOKUP($A522,'様式C-1-1用'!$B$3:$AI$1004,8,0),"")</f>
        <v>0</v>
      </c>
      <c r="G522" s="325">
        <f>IFERROR(VLOOKUP($A522,'様式C-1-1用'!$B$3:$AI$1004,10,0),"")</f>
        <v>0</v>
      </c>
      <c r="H522" s="325">
        <f>IFERROR(VLOOKUP($A522,'様式C-1-1用'!$B$3:$AI$1004,22,0),"")</f>
        <v>0</v>
      </c>
      <c r="I522" s="325">
        <f>IFERROR(VLOOKUP($A522,'様式C-1-1用'!$B$3:$AI$1004,23,0),"")</f>
        <v>0</v>
      </c>
      <c r="J522" s="325" t="str">
        <f>IFERROR(VLOOKUP($A522,'様式C-1-1用'!$B$3:$AI$1004,24,0),"")</f>
        <v/>
      </c>
      <c r="K522" s="325" t="str">
        <f>IFERROR(VLOOKUP($A522,'様式C-1-1用'!$B$3:$AI$1004,25,0),"")</f>
        <v/>
      </c>
      <c r="L522" s="325">
        <f>IFERROR(VLOOKUP($A522,'様式C-1-1用'!$B$3:$AI$1004,16,0),"")</f>
        <v>0</v>
      </c>
      <c r="M522" s="325" t="str">
        <f>IFERROR(VLOOKUP($A522,'様式C-1-1用'!$B$3:$AI$1004,34,0),"")</f>
        <v/>
      </c>
      <c r="N522" s="325" t="str">
        <f>IFERROR(VLOOKUP($A522,'様式C-1-1用'!$B$3:$AI$1004,30,0),"")</f>
        <v/>
      </c>
      <c r="O522" s="325" t="str">
        <f>IF(VLOOKUP($A522,'様式C-1-1用'!$B$3:$AI$1004,29,0)="－","なし",VLOOKUP($A522,'様式C-1-1用'!$B$3:$AI$1004,29,0))</f>
        <v/>
      </c>
      <c r="P522" s="326" t="str">
        <f>IFERROR(VLOOKUP($A522,'様式C-1-1用'!$B$3:$AI$1004,33,0),"")</f>
        <v/>
      </c>
    </row>
    <row r="523" spans="1:16" ht="15.95" customHeight="1" x14ac:dyDescent="0.15">
      <c r="A523" s="318">
        <v>521</v>
      </c>
      <c r="B523" s="325">
        <f>IFERROR(VLOOKUP($A523,'様式C-1-1用'!$B$3:$AI$1004,3,0),"")</f>
        <v>0</v>
      </c>
      <c r="C523" s="325" t="str">
        <f>IFERROR(VLOOKUP($A523,'様式C-1-1用'!$B$3:$AI$1004,4,0),"")</f>
        <v/>
      </c>
      <c r="D523" s="325">
        <f>IFERROR(VLOOKUP($A523,'様式C-1-1用'!$B$3:$AI$1004,6,0),"")</f>
        <v>0</v>
      </c>
      <c r="E523" s="325">
        <f>IFERROR(VLOOKUP($A523,'様式C-1-1用'!$B$3:$AI$1004,7,0),"")</f>
        <v>0</v>
      </c>
      <c r="F523" s="325">
        <f>IFERROR(VLOOKUP($A523,'様式C-1-1用'!$B$3:$AI$1004,8,0),"")</f>
        <v>0</v>
      </c>
      <c r="G523" s="325">
        <f>IFERROR(VLOOKUP($A523,'様式C-1-1用'!$B$3:$AI$1004,10,0),"")</f>
        <v>0</v>
      </c>
      <c r="H523" s="325">
        <f>IFERROR(VLOOKUP($A523,'様式C-1-1用'!$B$3:$AI$1004,22,0),"")</f>
        <v>0</v>
      </c>
      <c r="I523" s="325">
        <f>IFERROR(VLOOKUP($A523,'様式C-1-1用'!$B$3:$AI$1004,23,0),"")</f>
        <v>0</v>
      </c>
      <c r="J523" s="325" t="str">
        <f>IFERROR(VLOOKUP($A523,'様式C-1-1用'!$B$3:$AI$1004,24,0),"")</f>
        <v/>
      </c>
      <c r="K523" s="325" t="str">
        <f>IFERROR(VLOOKUP($A523,'様式C-1-1用'!$B$3:$AI$1004,25,0),"")</f>
        <v/>
      </c>
      <c r="L523" s="325">
        <f>IFERROR(VLOOKUP($A523,'様式C-1-1用'!$B$3:$AI$1004,16,0),"")</f>
        <v>0</v>
      </c>
      <c r="M523" s="325" t="str">
        <f>IFERROR(VLOOKUP($A523,'様式C-1-1用'!$B$3:$AI$1004,34,0),"")</f>
        <v/>
      </c>
      <c r="N523" s="325" t="str">
        <f>IFERROR(VLOOKUP($A523,'様式C-1-1用'!$B$3:$AI$1004,30,0),"")</f>
        <v/>
      </c>
      <c r="O523" s="325" t="str">
        <f>IF(VLOOKUP($A523,'様式C-1-1用'!$B$3:$AI$1004,29,0)="－","なし",VLOOKUP($A523,'様式C-1-1用'!$B$3:$AI$1004,29,0))</f>
        <v/>
      </c>
      <c r="P523" s="326" t="str">
        <f>IFERROR(VLOOKUP($A523,'様式C-1-1用'!$B$3:$AI$1004,33,0),"")</f>
        <v/>
      </c>
    </row>
    <row r="524" spans="1:16" ht="15.95" customHeight="1" x14ac:dyDescent="0.15">
      <c r="A524" s="318">
        <v>522</v>
      </c>
      <c r="B524" s="325">
        <f>IFERROR(VLOOKUP($A524,'様式C-1-1用'!$B$3:$AI$1004,3,0),"")</f>
        <v>0</v>
      </c>
      <c r="C524" s="325" t="str">
        <f>IFERROR(VLOOKUP($A524,'様式C-1-1用'!$B$3:$AI$1004,4,0),"")</f>
        <v/>
      </c>
      <c r="D524" s="325">
        <f>IFERROR(VLOOKUP($A524,'様式C-1-1用'!$B$3:$AI$1004,6,0),"")</f>
        <v>0</v>
      </c>
      <c r="E524" s="325">
        <f>IFERROR(VLOOKUP($A524,'様式C-1-1用'!$B$3:$AI$1004,7,0),"")</f>
        <v>0</v>
      </c>
      <c r="F524" s="325">
        <f>IFERROR(VLOOKUP($A524,'様式C-1-1用'!$B$3:$AI$1004,8,0),"")</f>
        <v>0</v>
      </c>
      <c r="G524" s="325">
        <f>IFERROR(VLOOKUP($A524,'様式C-1-1用'!$B$3:$AI$1004,10,0),"")</f>
        <v>0</v>
      </c>
      <c r="H524" s="325">
        <f>IFERROR(VLOOKUP($A524,'様式C-1-1用'!$B$3:$AI$1004,22,0),"")</f>
        <v>0</v>
      </c>
      <c r="I524" s="325">
        <f>IFERROR(VLOOKUP($A524,'様式C-1-1用'!$B$3:$AI$1004,23,0),"")</f>
        <v>0</v>
      </c>
      <c r="J524" s="325" t="str">
        <f>IFERROR(VLOOKUP($A524,'様式C-1-1用'!$B$3:$AI$1004,24,0),"")</f>
        <v/>
      </c>
      <c r="K524" s="325" t="str">
        <f>IFERROR(VLOOKUP($A524,'様式C-1-1用'!$B$3:$AI$1004,25,0),"")</f>
        <v/>
      </c>
      <c r="L524" s="325">
        <f>IFERROR(VLOOKUP($A524,'様式C-1-1用'!$B$3:$AI$1004,16,0),"")</f>
        <v>0</v>
      </c>
      <c r="M524" s="325" t="str">
        <f>IFERROR(VLOOKUP($A524,'様式C-1-1用'!$B$3:$AI$1004,34,0),"")</f>
        <v/>
      </c>
      <c r="N524" s="325" t="str">
        <f>IFERROR(VLOOKUP($A524,'様式C-1-1用'!$B$3:$AI$1004,30,0),"")</f>
        <v/>
      </c>
      <c r="O524" s="325" t="str">
        <f>IF(VLOOKUP($A524,'様式C-1-1用'!$B$3:$AI$1004,29,0)="－","なし",VLOOKUP($A524,'様式C-1-1用'!$B$3:$AI$1004,29,0))</f>
        <v/>
      </c>
      <c r="P524" s="326" t="str">
        <f>IFERROR(VLOOKUP($A524,'様式C-1-1用'!$B$3:$AI$1004,33,0),"")</f>
        <v/>
      </c>
    </row>
    <row r="525" spans="1:16" ht="15.95" customHeight="1" x14ac:dyDescent="0.15">
      <c r="A525" s="318">
        <v>523</v>
      </c>
      <c r="B525" s="325">
        <f>IFERROR(VLOOKUP($A525,'様式C-1-1用'!$B$3:$AI$1004,3,0),"")</f>
        <v>0</v>
      </c>
      <c r="C525" s="325" t="str">
        <f>IFERROR(VLOOKUP($A525,'様式C-1-1用'!$B$3:$AI$1004,4,0),"")</f>
        <v/>
      </c>
      <c r="D525" s="325">
        <f>IFERROR(VLOOKUP($A525,'様式C-1-1用'!$B$3:$AI$1004,6,0),"")</f>
        <v>0</v>
      </c>
      <c r="E525" s="325">
        <f>IFERROR(VLOOKUP($A525,'様式C-1-1用'!$B$3:$AI$1004,7,0),"")</f>
        <v>0</v>
      </c>
      <c r="F525" s="325">
        <f>IFERROR(VLOOKUP($A525,'様式C-1-1用'!$B$3:$AI$1004,8,0),"")</f>
        <v>0</v>
      </c>
      <c r="G525" s="325">
        <f>IFERROR(VLOOKUP($A525,'様式C-1-1用'!$B$3:$AI$1004,10,0),"")</f>
        <v>0</v>
      </c>
      <c r="H525" s="325">
        <f>IFERROR(VLOOKUP($A525,'様式C-1-1用'!$B$3:$AI$1004,22,0),"")</f>
        <v>0</v>
      </c>
      <c r="I525" s="325">
        <f>IFERROR(VLOOKUP($A525,'様式C-1-1用'!$B$3:$AI$1004,23,0),"")</f>
        <v>0</v>
      </c>
      <c r="J525" s="325" t="str">
        <f>IFERROR(VLOOKUP($A525,'様式C-1-1用'!$B$3:$AI$1004,24,0),"")</f>
        <v/>
      </c>
      <c r="K525" s="325" t="str">
        <f>IFERROR(VLOOKUP($A525,'様式C-1-1用'!$B$3:$AI$1004,25,0),"")</f>
        <v/>
      </c>
      <c r="L525" s="325">
        <f>IFERROR(VLOOKUP($A525,'様式C-1-1用'!$B$3:$AI$1004,16,0),"")</f>
        <v>0</v>
      </c>
      <c r="M525" s="325" t="str">
        <f>IFERROR(VLOOKUP($A525,'様式C-1-1用'!$B$3:$AI$1004,34,0),"")</f>
        <v/>
      </c>
      <c r="N525" s="325" t="str">
        <f>IFERROR(VLOOKUP($A525,'様式C-1-1用'!$B$3:$AI$1004,30,0),"")</f>
        <v/>
      </c>
      <c r="O525" s="325" t="str">
        <f>IF(VLOOKUP($A525,'様式C-1-1用'!$B$3:$AI$1004,29,0)="－","なし",VLOOKUP($A525,'様式C-1-1用'!$B$3:$AI$1004,29,0))</f>
        <v/>
      </c>
      <c r="P525" s="326" t="str">
        <f>IFERROR(VLOOKUP($A525,'様式C-1-1用'!$B$3:$AI$1004,33,0),"")</f>
        <v/>
      </c>
    </row>
    <row r="526" spans="1:16" ht="15.95" customHeight="1" x14ac:dyDescent="0.15">
      <c r="A526" s="318">
        <v>524</v>
      </c>
      <c r="B526" s="325">
        <f>IFERROR(VLOOKUP($A526,'様式C-1-1用'!$B$3:$AI$1004,3,0),"")</f>
        <v>0</v>
      </c>
      <c r="C526" s="325" t="str">
        <f>IFERROR(VLOOKUP($A526,'様式C-1-1用'!$B$3:$AI$1004,4,0),"")</f>
        <v/>
      </c>
      <c r="D526" s="325">
        <f>IFERROR(VLOOKUP($A526,'様式C-1-1用'!$B$3:$AI$1004,6,0),"")</f>
        <v>0</v>
      </c>
      <c r="E526" s="325">
        <f>IFERROR(VLOOKUP($A526,'様式C-1-1用'!$B$3:$AI$1004,7,0),"")</f>
        <v>0</v>
      </c>
      <c r="F526" s="325">
        <f>IFERROR(VLOOKUP($A526,'様式C-1-1用'!$B$3:$AI$1004,8,0),"")</f>
        <v>0</v>
      </c>
      <c r="G526" s="325">
        <f>IFERROR(VLOOKUP($A526,'様式C-1-1用'!$B$3:$AI$1004,10,0),"")</f>
        <v>0</v>
      </c>
      <c r="H526" s="325">
        <f>IFERROR(VLOOKUP($A526,'様式C-1-1用'!$B$3:$AI$1004,22,0),"")</f>
        <v>0</v>
      </c>
      <c r="I526" s="325">
        <f>IFERROR(VLOOKUP($A526,'様式C-1-1用'!$B$3:$AI$1004,23,0),"")</f>
        <v>0</v>
      </c>
      <c r="J526" s="325" t="str">
        <f>IFERROR(VLOOKUP($A526,'様式C-1-1用'!$B$3:$AI$1004,24,0),"")</f>
        <v/>
      </c>
      <c r="K526" s="325" t="str">
        <f>IFERROR(VLOOKUP($A526,'様式C-1-1用'!$B$3:$AI$1004,25,0),"")</f>
        <v/>
      </c>
      <c r="L526" s="325">
        <f>IFERROR(VLOOKUP($A526,'様式C-1-1用'!$B$3:$AI$1004,16,0),"")</f>
        <v>0</v>
      </c>
      <c r="M526" s="325" t="str">
        <f>IFERROR(VLOOKUP($A526,'様式C-1-1用'!$B$3:$AI$1004,34,0),"")</f>
        <v/>
      </c>
      <c r="N526" s="325" t="str">
        <f>IFERROR(VLOOKUP($A526,'様式C-1-1用'!$B$3:$AI$1004,30,0),"")</f>
        <v/>
      </c>
      <c r="O526" s="325" t="str">
        <f>IF(VLOOKUP($A526,'様式C-1-1用'!$B$3:$AI$1004,29,0)="－","なし",VLOOKUP($A526,'様式C-1-1用'!$B$3:$AI$1004,29,0))</f>
        <v/>
      </c>
      <c r="P526" s="326" t="str">
        <f>IFERROR(VLOOKUP($A526,'様式C-1-1用'!$B$3:$AI$1004,33,0),"")</f>
        <v/>
      </c>
    </row>
    <row r="527" spans="1:16" ht="15.95" customHeight="1" x14ac:dyDescent="0.15">
      <c r="A527" s="318">
        <v>525</v>
      </c>
      <c r="B527" s="325">
        <f>IFERROR(VLOOKUP($A527,'様式C-1-1用'!$B$3:$AI$1004,3,0),"")</f>
        <v>0</v>
      </c>
      <c r="C527" s="325" t="str">
        <f>IFERROR(VLOOKUP($A527,'様式C-1-1用'!$B$3:$AI$1004,4,0),"")</f>
        <v/>
      </c>
      <c r="D527" s="325">
        <f>IFERROR(VLOOKUP($A527,'様式C-1-1用'!$B$3:$AI$1004,6,0),"")</f>
        <v>0</v>
      </c>
      <c r="E527" s="325">
        <f>IFERROR(VLOOKUP($A527,'様式C-1-1用'!$B$3:$AI$1004,7,0),"")</f>
        <v>0</v>
      </c>
      <c r="F527" s="325">
        <f>IFERROR(VLOOKUP($A527,'様式C-1-1用'!$B$3:$AI$1004,8,0),"")</f>
        <v>0</v>
      </c>
      <c r="G527" s="325">
        <f>IFERROR(VLOOKUP($A527,'様式C-1-1用'!$B$3:$AI$1004,10,0),"")</f>
        <v>0</v>
      </c>
      <c r="H527" s="325">
        <f>IFERROR(VLOOKUP($A527,'様式C-1-1用'!$B$3:$AI$1004,22,0),"")</f>
        <v>0</v>
      </c>
      <c r="I527" s="325">
        <f>IFERROR(VLOOKUP($A527,'様式C-1-1用'!$B$3:$AI$1004,23,0),"")</f>
        <v>0</v>
      </c>
      <c r="J527" s="325" t="str">
        <f>IFERROR(VLOOKUP($A527,'様式C-1-1用'!$B$3:$AI$1004,24,0),"")</f>
        <v/>
      </c>
      <c r="K527" s="325" t="str">
        <f>IFERROR(VLOOKUP($A527,'様式C-1-1用'!$B$3:$AI$1004,25,0),"")</f>
        <v/>
      </c>
      <c r="L527" s="325">
        <f>IFERROR(VLOOKUP($A527,'様式C-1-1用'!$B$3:$AI$1004,16,0),"")</f>
        <v>0</v>
      </c>
      <c r="M527" s="325" t="str">
        <f>IFERROR(VLOOKUP($A527,'様式C-1-1用'!$B$3:$AI$1004,34,0),"")</f>
        <v/>
      </c>
      <c r="N527" s="325" t="str">
        <f>IFERROR(VLOOKUP($A527,'様式C-1-1用'!$B$3:$AI$1004,30,0),"")</f>
        <v/>
      </c>
      <c r="O527" s="325" t="str">
        <f>IF(VLOOKUP($A527,'様式C-1-1用'!$B$3:$AI$1004,29,0)="－","なし",VLOOKUP($A527,'様式C-1-1用'!$B$3:$AI$1004,29,0))</f>
        <v/>
      </c>
      <c r="P527" s="326" t="str">
        <f>IFERROR(VLOOKUP($A527,'様式C-1-1用'!$B$3:$AI$1004,33,0),"")</f>
        <v/>
      </c>
    </row>
    <row r="528" spans="1:16" ht="15.95" customHeight="1" x14ac:dyDescent="0.15">
      <c r="A528" s="318">
        <v>526</v>
      </c>
      <c r="B528" s="325">
        <f>IFERROR(VLOOKUP($A528,'様式C-1-1用'!$B$3:$AI$1004,3,0),"")</f>
        <v>0</v>
      </c>
      <c r="C528" s="325" t="str">
        <f>IFERROR(VLOOKUP($A528,'様式C-1-1用'!$B$3:$AI$1004,4,0),"")</f>
        <v/>
      </c>
      <c r="D528" s="325">
        <f>IFERROR(VLOOKUP($A528,'様式C-1-1用'!$B$3:$AI$1004,6,0),"")</f>
        <v>0</v>
      </c>
      <c r="E528" s="325">
        <f>IFERROR(VLOOKUP($A528,'様式C-1-1用'!$B$3:$AI$1004,7,0),"")</f>
        <v>0</v>
      </c>
      <c r="F528" s="325">
        <f>IFERROR(VLOOKUP($A528,'様式C-1-1用'!$B$3:$AI$1004,8,0),"")</f>
        <v>0</v>
      </c>
      <c r="G528" s="325">
        <f>IFERROR(VLOOKUP($A528,'様式C-1-1用'!$B$3:$AI$1004,10,0),"")</f>
        <v>0</v>
      </c>
      <c r="H528" s="325">
        <f>IFERROR(VLOOKUP($A528,'様式C-1-1用'!$B$3:$AI$1004,22,0),"")</f>
        <v>0</v>
      </c>
      <c r="I528" s="325">
        <f>IFERROR(VLOOKUP($A528,'様式C-1-1用'!$B$3:$AI$1004,23,0),"")</f>
        <v>0</v>
      </c>
      <c r="J528" s="325" t="str">
        <f>IFERROR(VLOOKUP($A528,'様式C-1-1用'!$B$3:$AI$1004,24,0),"")</f>
        <v/>
      </c>
      <c r="K528" s="325" t="str">
        <f>IFERROR(VLOOKUP($A528,'様式C-1-1用'!$B$3:$AI$1004,25,0),"")</f>
        <v/>
      </c>
      <c r="L528" s="325">
        <f>IFERROR(VLOOKUP($A528,'様式C-1-1用'!$B$3:$AI$1004,16,0),"")</f>
        <v>0</v>
      </c>
      <c r="M528" s="325" t="str">
        <f>IFERROR(VLOOKUP($A528,'様式C-1-1用'!$B$3:$AI$1004,34,0),"")</f>
        <v/>
      </c>
      <c r="N528" s="325" t="str">
        <f>IFERROR(VLOOKUP($A528,'様式C-1-1用'!$B$3:$AI$1004,30,0),"")</f>
        <v/>
      </c>
      <c r="O528" s="325" t="str">
        <f>IF(VLOOKUP($A528,'様式C-1-1用'!$B$3:$AI$1004,29,0)="－","なし",VLOOKUP($A528,'様式C-1-1用'!$B$3:$AI$1004,29,0))</f>
        <v/>
      </c>
      <c r="P528" s="326" t="str">
        <f>IFERROR(VLOOKUP($A528,'様式C-1-1用'!$B$3:$AI$1004,33,0),"")</f>
        <v/>
      </c>
    </row>
    <row r="529" spans="1:16" ht="15.95" customHeight="1" x14ac:dyDescent="0.15">
      <c r="A529" s="318">
        <v>527</v>
      </c>
      <c r="B529" s="325">
        <f>IFERROR(VLOOKUP($A529,'様式C-1-1用'!$B$3:$AI$1004,3,0),"")</f>
        <v>0</v>
      </c>
      <c r="C529" s="325" t="str">
        <f>IFERROR(VLOOKUP($A529,'様式C-1-1用'!$B$3:$AI$1004,4,0),"")</f>
        <v/>
      </c>
      <c r="D529" s="325">
        <f>IFERROR(VLOOKUP($A529,'様式C-1-1用'!$B$3:$AI$1004,6,0),"")</f>
        <v>0</v>
      </c>
      <c r="E529" s="325">
        <f>IFERROR(VLOOKUP($A529,'様式C-1-1用'!$B$3:$AI$1004,7,0),"")</f>
        <v>0</v>
      </c>
      <c r="F529" s="325">
        <f>IFERROR(VLOOKUP($A529,'様式C-1-1用'!$B$3:$AI$1004,8,0),"")</f>
        <v>0</v>
      </c>
      <c r="G529" s="325">
        <f>IFERROR(VLOOKUP($A529,'様式C-1-1用'!$B$3:$AI$1004,10,0),"")</f>
        <v>0</v>
      </c>
      <c r="H529" s="325">
        <f>IFERROR(VLOOKUP($A529,'様式C-1-1用'!$B$3:$AI$1004,22,0),"")</f>
        <v>0</v>
      </c>
      <c r="I529" s="325">
        <f>IFERROR(VLOOKUP($A529,'様式C-1-1用'!$B$3:$AI$1004,23,0),"")</f>
        <v>0</v>
      </c>
      <c r="J529" s="325" t="str">
        <f>IFERROR(VLOOKUP($A529,'様式C-1-1用'!$B$3:$AI$1004,24,0),"")</f>
        <v/>
      </c>
      <c r="K529" s="325" t="str">
        <f>IFERROR(VLOOKUP($A529,'様式C-1-1用'!$B$3:$AI$1004,25,0),"")</f>
        <v/>
      </c>
      <c r="L529" s="325">
        <f>IFERROR(VLOOKUP($A529,'様式C-1-1用'!$B$3:$AI$1004,16,0),"")</f>
        <v>0</v>
      </c>
      <c r="M529" s="325" t="str">
        <f>IFERROR(VLOOKUP($A529,'様式C-1-1用'!$B$3:$AI$1004,34,0),"")</f>
        <v/>
      </c>
      <c r="N529" s="325" t="str">
        <f>IFERROR(VLOOKUP($A529,'様式C-1-1用'!$B$3:$AI$1004,30,0),"")</f>
        <v/>
      </c>
      <c r="O529" s="325" t="str">
        <f>IF(VLOOKUP($A529,'様式C-1-1用'!$B$3:$AI$1004,29,0)="－","なし",VLOOKUP($A529,'様式C-1-1用'!$B$3:$AI$1004,29,0))</f>
        <v/>
      </c>
      <c r="P529" s="326" t="str">
        <f>IFERROR(VLOOKUP($A529,'様式C-1-1用'!$B$3:$AI$1004,33,0),"")</f>
        <v/>
      </c>
    </row>
    <row r="530" spans="1:16" ht="15.95" customHeight="1" x14ac:dyDescent="0.15">
      <c r="A530" s="318">
        <v>528</v>
      </c>
      <c r="B530" s="325">
        <f>IFERROR(VLOOKUP($A530,'様式C-1-1用'!$B$3:$AI$1004,3,0),"")</f>
        <v>0</v>
      </c>
      <c r="C530" s="325" t="str">
        <f>IFERROR(VLOOKUP($A530,'様式C-1-1用'!$B$3:$AI$1004,4,0),"")</f>
        <v/>
      </c>
      <c r="D530" s="325">
        <f>IFERROR(VLOOKUP($A530,'様式C-1-1用'!$B$3:$AI$1004,6,0),"")</f>
        <v>0</v>
      </c>
      <c r="E530" s="325">
        <f>IFERROR(VLOOKUP($A530,'様式C-1-1用'!$B$3:$AI$1004,7,0),"")</f>
        <v>0</v>
      </c>
      <c r="F530" s="325">
        <f>IFERROR(VLOOKUP($A530,'様式C-1-1用'!$B$3:$AI$1004,8,0),"")</f>
        <v>0</v>
      </c>
      <c r="G530" s="325">
        <f>IFERROR(VLOOKUP($A530,'様式C-1-1用'!$B$3:$AI$1004,10,0),"")</f>
        <v>0</v>
      </c>
      <c r="H530" s="325">
        <f>IFERROR(VLOOKUP($A530,'様式C-1-1用'!$B$3:$AI$1004,22,0),"")</f>
        <v>0</v>
      </c>
      <c r="I530" s="325">
        <f>IFERROR(VLOOKUP($A530,'様式C-1-1用'!$B$3:$AI$1004,23,0),"")</f>
        <v>0</v>
      </c>
      <c r="J530" s="325" t="str">
        <f>IFERROR(VLOOKUP($A530,'様式C-1-1用'!$B$3:$AI$1004,24,0),"")</f>
        <v/>
      </c>
      <c r="K530" s="325" t="str">
        <f>IFERROR(VLOOKUP($A530,'様式C-1-1用'!$B$3:$AI$1004,25,0),"")</f>
        <v/>
      </c>
      <c r="L530" s="325">
        <f>IFERROR(VLOOKUP($A530,'様式C-1-1用'!$B$3:$AI$1004,16,0),"")</f>
        <v>0</v>
      </c>
      <c r="M530" s="325" t="str">
        <f>IFERROR(VLOOKUP($A530,'様式C-1-1用'!$B$3:$AI$1004,34,0),"")</f>
        <v/>
      </c>
      <c r="N530" s="325" t="str">
        <f>IFERROR(VLOOKUP($A530,'様式C-1-1用'!$B$3:$AI$1004,30,0),"")</f>
        <v/>
      </c>
      <c r="O530" s="325" t="str">
        <f>IF(VLOOKUP($A530,'様式C-1-1用'!$B$3:$AI$1004,29,0)="－","なし",VLOOKUP($A530,'様式C-1-1用'!$B$3:$AI$1004,29,0))</f>
        <v/>
      </c>
      <c r="P530" s="326" t="str">
        <f>IFERROR(VLOOKUP($A530,'様式C-1-1用'!$B$3:$AI$1004,33,0),"")</f>
        <v/>
      </c>
    </row>
    <row r="531" spans="1:16" ht="15.95" customHeight="1" x14ac:dyDescent="0.15">
      <c r="A531" s="318">
        <v>529</v>
      </c>
      <c r="B531" s="325">
        <f>IFERROR(VLOOKUP($A531,'様式C-1-1用'!$B$3:$AI$1004,3,0),"")</f>
        <v>0</v>
      </c>
      <c r="C531" s="325" t="str">
        <f>IFERROR(VLOOKUP($A531,'様式C-1-1用'!$B$3:$AI$1004,4,0),"")</f>
        <v/>
      </c>
      <c r="D531" s="325">
        <f>IFERROR(VLOOKUP($A531,'様式C-1-1用'!$B$3:$AI$1004,6,0),"")</f>
        <v>0</v>
      </c>
      <c r="E531" s="325">
        <f>IFERROR(VLOOKUP($A531,'様式C-1-1用'!$B$3:$AI$1004,7,0),"")</f>
        <v>0</v>
      </c>
      <c r="F531" s="325">
        <f>IFERROR(VLOOKUP($A531,'様式C-1-1用'!$B$3:$AI$1004,8,0),"")</f>
        <v>0</v>
      </c>
      <c r="G531" s="325">
        <f>IFERROR(VLOOKUP($A531,'様式C-1-1用'!$B$3:$AI$1004,10,0),"")</f>
        <v>0</v>
      </c>
      <c r="H531" s="325">
        <f>IFERROR(VLOOKUP($A531,'様式C-1-1用'!$B$3:$AI$1004,22,0),"")</f>
        <v>0</v>
      </c>
      <c r="I531" s="325">
        <f>IFERROR(VLOOKUP($A531,'様式C-1-1用'!$B$3:$AI$1004,23,0),"")</f>
        <v>0</v>
      </c>
      <c r="J531" s="325" t="str">
        <f>IFERROR(VLOOKUP($A531,'様式C-1-1用'!$B$3:$AI$1004,24,0),"")</f>
        <v/>
      </c>
      <c r="K531" s="325" t="str">
        <f>IFERROR(VLOOKUP($A531,'様式C-1-1用'!$B$3:$AI$1004,25,0),"")</f>
        <v/>
      </c>
      <c r="L531" s="325">
        <f>IFERROR(VLOOKUP($A531,'様式C-1-1用'!$B$3:$AI$1004,16,0),"")</f>
        <v>0</v>
      </c>
      <c r="M531" s="325" t="str">
        <f>IFERROR(VLOOKUP($A531,'様式C-1-1用'!$B$3:$AI$1004,34,0),"")</f>
        <v/>
      </c>
      <c r="N531" s="325" t="str">
        <f>IFERROR(VLOOKUP($A531,'様式C-1-1用'!$B$3:$AI$1004,30,0),"")</f>
        <v/>
      </c>
      <c r="O531" s="325" t="str">
        <f>IF(VLOOKUP($A531,'様式C-1-1用'!$B$3:$AI$1004,29,0)="－","なし",VLOOKUP($A531,'様式C-1-1用'!$B$3:$AI$1004,29,0))</f>
        <v/>
      </c>
      <c r="P531" s="326" t="str">
        <f>IFERROR(VLOOKUP($A531,'様式C-1-1用'!$B$3:$AI$1004,33,0),"")</f>
        <v/>
      </c>
    </row>
    <row r="532" spans="1:16" ht="15.95" customHeight="1" x14ac:dyDescent="0.15">
      <c r="A532" s="318">
        <v>530</v>
      </c>
      <c r="B532" s="325">
        <f>IFERROR(VLOOKUP($A532,'様式C-1-1用'!$B$3:$AI$1004,3,0),"")</f>
        <v>0</v>
      </c>
      <c r="C532" s="325" t="str">
        <f>IFERROR(VLOOKUP($A532,'様式C-1-1用'!$B$3:$AI$1004,4,0),"")</f>
        <v/>
      </c>
      <c r="D532" s="325">
        <f>IFERROR(VLOOKUP($A532,'様式C-1-1用'!$B$3:$AI$1004,6,0),"")</f>
        <v>0</v>
      </c>
      <c r="E532" s="325">
        <f>IFERROR(VLOOKUP($A532,'様式C-1-1用'!$B$3:$AI$1004,7,0),"")</f>
        <v>0</v>
      </c>
      <c r="F532" s="325">
        <f>IFERROR(VLOOKUP($A532,'様式C-1-1用'!$B$3:$AI$1004,8,0),"")</f>
        <v>0</v>
      </c>
      <c r="G532" s="325">
        <f>IFERROR(VLOOKUP($A532,'様式C-1-1用'!$B$3:$AI$1004,10,0),"")</f>
        <v>0</v>
      </c>
      <c r="H532" s="325">
        <f>IFERROR(VLOOKUP($A532,'様式C-1-1用'!$B$3:$AI$1004,22,0),"")</f>
        <v>0</v>
      </c>
      <c r="I532" s="325">
        <f>IFERROR(VLOOKUP($A532,'様式C-1-1用'!$B$3:$AI$1004,23,0),"")</f>
        <v>0</v>
      </c>
      <c r="J532" s="325" t="str">
        <f>IFERROR(VLOOKUP($A532,'様式C-1-1用'!$B$3:$AI$1004,24,0),"")</f>
        <v/>
      </c>
      <c r="K532" s="325" t="str">
        <f>IFERROR(VLOOKUP($A532,'様式C-1-1用'!$B$3:$AI$1004,25,0),"")</f>
        <v/>
      </c>
      <c r="L532" s="325">
        <f>IFERROR(VLOOKUP($A532,'様式C-1-1用'!$B$3:$AI$1004,16,0),"")</f>
        <v>0</v>
      </c>
      <c r="M532" s="325" t="str">
        <f>IFERROR(VLOOKUP($A532,'様式C-1-1用'!$B$3:$AI$1004,34,0),"")</f>
        <v/>
      </c>
      <c r="N532" s="325" t="str">
        <f>IFERROR(VLOOKUP($A532,'様式C-1-1用'!$B$3:$AI$1004,30,0),"")</f>
        <v/>
      </c>
      <c r="O532" s="325" t="str">
        <f>IF(VLOOKUP($A532,'様式C-1-1用'!$B$3:$AI$1004,29,0)="－","なし",VLOOKUP($A532,'様式C-1-1用'!$B$3:$AI$1004,29,0))</f>
        <v/>
      </c>
      <c r="P532" s="326" t="str">
        <f>IFERROR(VLOOKUP($A532,'様式C-1-1用'!$B$3:$AI$1004,33,0),"")</f>
        <v/>
      </c>
    </row>
    <row r="533" spans="1:16" ht="15.95" customHeight="1" x14ac:dyDescent="0.15">
      <c r="A533" s="318">
        <v>531</v>
      </c>
      <c r="B533" s="325">
        <f>IFERROR(VLOOKUP($A533,'様式C-1-1用'!$B$3:$AI$1004,3,0),"")</f>
        <v>0</v>
      </c>
      <c r="C533" s="325" t="str">
        <f>IFERROR(VLOOKUP($A533,'様式C-1-1用'!$B$3:$AI$1004,4,0),"")</f>
        <v/>
      </c>
      <c r="D533" s="325">
        <f>IFERROR(VLOOKUP($A533,'様式C-1-1用'!$B$3:$AI$1004,6,0),"")</f>
        <v>0</v>
      </c>
      <c r="E533" s="325">
        <f>IFERROR(VLOOKUP($A533,'様式C-1-1用'!$B$3:$AI$1004,7,0),"")</f>
        <v>0</v>
      </c>
      <c r="F533" s="325">
        <f>IFERROR(VLOOKUP($A533,'様式C-1-1用'!$B$3:$AI$1004,8,0),"")</f>
        <v>0</v>
      </c>
      <c r="G533" s="325">
        <f>IFERROR(VLOOKUP($A533,'様式C-1-1用'!$B$3:$AI$1004,10,0),"")</f>
        <v>0</v>
      </c>
      <c r="H533" s="325">
        <f>IFERROR(VLOOKUP($A533,'様式C-1-1用'!$B$3:$AI$1004,22,0),"")</f>
        <v>0</v>
      </c>
      <c r="I533" s="325">
        <f>IFERROR(VLOOKUP($A533,'様式C-1-1用'!$B$3:$AI$1004,23,0),"")</f>
        <v>0</v>
      </c>
      <c r="J533" s="325" t="str">
        <f>IFERROR(VLOOKUP($A533,'様式C-1-1用'!$B$3:$AI$1004,24,0),"")</f>
        <v/>
      </c>
      <c r="K533" s="325" t="str">
        <f>IFERROR(VLOOKUP($A533,'様式C-1-1用'!$B$3:$AI$1004,25,0),"")</f>
        <v/>
      </c>
      <c r="L533" s="325">
        <f>IFERROR(VLOOKUP($A533,'様式C-1-1用'!$B$3:$AI$1004,16,0),"")</f>
        <v>0</v>
      </c>
      <c r="M533" s="325" t="str">
        <f>IFERROR(VLOOKUP($A533,'様式C-1-1用'!$B$3:$AI$1004,34,0),"")</f>
        <v/>
      </c>
      <c r="N533" s="325" t="str">
        <f>IFERROR(VLOOKUP($A533,'様式C-1-1用'!$B$3:$AI$1004,30,0),"")</f>
        <v/>
      </c>
      <c r="O533" s="325" t="str">
        <f>IF(VLOOKUP($A533,'様式C-1-1用'!$B$3:$AI$1004,29,0)="－","なし",VLOOKUP($A533,'様式C-1-1用'!$B$3:$AI$1004,29,0))</f>
        <v/>
      </c>
      <c r="P533" s="326" t="str">
        <f>IFERROR(VLOOKUP($A533,'様式C-1-1用'!$B$3:$AI$1004,33,0),"")</f>
        <v/>
      </c>
    </row>
    <row r="534" spans="1:16" ht="15.95" customHeight="1" x14ac:dyDescent="0.15">
      <c r="A534" s="318">
        <v>532</v>
      </c>
      <c r="B534" s="325">
        <f>IFERROR(VLOOKUP($A534,'様式C-1-1用'!$B$3:$AI$1004,3,0),"")</f>
        <v>0</v>
      </c>
      <c r="C534" s="325" t="str">
        <f>IFERROR(VLOOKUP($A534,'様式C-1-1用'!$B$3:$AI$1004,4,0),"")</f>
        <v/>
      </c>
      <c r="D534" s="325">
        <f>IFERROR(VLOOKUP($A534,'様式C-1-1用'!$B$3:$AI$1004,6,0),"")</f>
        <v>0</v>
      </c>
      <c r="E534" s="325">
        <f>IFERROR(VLOOKUP($A534,'様式C-1-1用'!$B$3:$AI$1004,7,0),"")</f>
        <v>0</v>
      </c>
      <c r="F534" s="325">
        <f>IFERROR(VLOOKUP($A534,'様式C-1-1用'!$B$3:$AI$1004,8,0),"")</f>
        <v>0</v>
      </c>
      <c r="G534" s="325">
        <f>IFERROR(VLOOKUP($A534,'様式C-1-1用'!$B$3:$AI$1004,10,0),"")</f>
        <v>0</v>
      </c>
      <c r="H534" s="325">
        <f>IFERROR(VLOOKUP($A534,'様式C-1-1用'!$B$3:$AI$1004,22,0),"")</f>
        <v>0</v>
      </c>
      <c r="I534" s="325">
        <f>IFERROR(VLOOKUP($A534,'様式C-1-1用'!$B$3:$AI$1004,23,0),"")</f>
        <v>0</v>
      </c>
      <c r="J534" s="325" t="str">
        <f>IFERROR(VLOOKUP($A534,'様式C-1-1用'!$B$3:$AI$1004,24,0),"")</f>
        <v/>
      </c>
      <c r="K534" s="325" t="str">
        <f>IFERROR(VLOOKUP($A534,'様式C-1-1用'!$B$3:$AI$1004,25,0),"")</f>
        <v/>
      </c>
      <c r="L534" s="325">
        <f>IFERROR(VLOOKUP($A534,'様式C-1-1用'!$B$3:$AI$1004,16,0),"")</f>
        <v>0</v>
      </c>
      <c r="M534" s="325" t="str">
        <f>IFERROR(VLOOKUP($A534,'様式C-1-1用'!$B$3:$AI$1004,34,0),"")</f>
        <v/>
      </c>
      <c r="N534" s="325" t="str">
        <f>IFERROR(VLOOKUP($A534,'様式C-1-1用'!$B$3:$AI$1004,30,0),"")</f>
        <v/>
      </c>
      <c r="O534" s="325" t="str">
        <f>IF(VLOOKUP($A534,'様式C-1-1用'!$B$3:$AI$1004,29,0)="－","なし",VLOOKUP($A534,'様式C-1-1用'!$B$3:$AI$1004,29,0))</f>
        <v/>
      </c>
      <c r="P534" s="326" t="str">
        <f>IFERROR(VLOOKUP($A534,'様式C-1-1用'!$B$3:$AI$1004,33,0),"")</f>
        <v/>
      </c>
    </row>
    <row r="535" spans="1:16" ht="15.95" customHeight="1" x14ac:dyDescent="0.15">
      <c r="A535" s="318">
        <v>533</v>
      </c>
      <c r="B535" s="325">
        <f>IFERROR(VLOOKUP($A535,'様式C-1-1用'!$B$3:$AI$1004,3,0),"")</f>
        <v>0</v>
      </c>
      <c r="C535" s="325" t="str">
        <f>IFERROR(VLOOKUP($A535,'様式C-1-1用'!$B$3:$AI$1004,4,0),"")</f>
        <v/>
      </c>
      <c r="D535" s="325">
        <f>IFERROR(VLOOKUP($A535,'様式C-1-1用'!$B$3:$AI$1004,6,0),"")</f>
        <v>0</v>
      </c>
      <c r="E535" s="325">
        <f>IFERROR(VLOOKUP($A535,'様式C-1-1用'!$B$3:$AI$1004,7,0),"")</f>
        <v>0</v>
      </c>
      <c r="F535" s="325">
        <f>IFERROR(VLOOKUP($A535,'様式C-1-1用'!$B$3:$AI$1004,8,0),"")</f>
        <v>0</v>
      </c>
      <c r="G535" s="325">
        <f>IFERROR(VLOOKUP($A535,'様式C-1-1用'!$B$3:$AI$1004,10,0),"")</f>
        <v>0</v>
      </c>
      <c r="H535" s="325">
        <f>IFERROR(VLOOKUP($A535,'様式C-1-1用'!$B$3:$AI$1004,22,0),"")</f>
        <v>0</v>
      </c>
      <c r="I535" s="325">
        <f>IFERROR(VLOOKUP($A535,'様式C-1-1用'!$B$3:$AI$1004,23,0),"")</f>
        <v>0</v>
      </c>
      <c r="J535" s="325" t="str">
        <f>IFERROR(VLOOKUP($A535,'様式C-1-1用'!$B$3:$AI$1004,24,0),"")</f>
        <v/>
      </c>
      <c r="K535" s="325" t="str">
        <f>IFERROR(VLOOKUP($A535,'様式C-1-1用'!$B$3:$AI$1004,25,0),"")</f>
        <v/>
      </c>
      <c r="L535" s="325">
        <f>IFERROR(VLOOKUP($A535,'様式C-1-1用'!$B$3:$AI$1004,16,0),"")</f>
        <v>0</v>
      </c>
      <c r="M535" s="325" t="str">
        <f>IFERROR(VLOOKUP($A535,'様式C-1-1用'!$B$3:$AI$1004,34,0),"")</f>
        <v/>
      </c>
      <c r="N535" s="325" t="str">
        <f>IFERROR(VLOOKUP($A535,'様式C-1-1用'!$B$3:$AI$1004,30,0),"")</f>
        <v/>
      </c>
      <c r="O535" s="325" t="str">
        <f>IF(VLOOKUP($A535,'様式C-1-1用'!$B$3:$AI$1004,29,0)="－","なし",VLOOKUP($A535,'様式C-1-1用'!$B$3:$AI$1004,29,0))</f>
        <v/>
      </c>
      <c r="P535" s="326" t="str">
        <f>IFERROR(VLOOKUP($A535,'様式C-1-1用'!$B$3:$AI$1004,33,0),"")</f>
        <v/>
      </c>
    </row>
    <row r="536" spans="1:16" ht="15.95" customHeight="1" x14ac:dyDescent="0.15">
      <c r="A536" s="318">
        <v>534</v>
      </c>
      <c r="B536" s="325">
        <f>IFERROR(VLOOKUP($A536,'様式C-1-1用'!$B$3:$AI$1004,3,0),"")</f>
        <v>0</v>
      </c>
      <c r="C536" s="325" t="str">
        <f>IFERROR(VLOOKUP($A536,'様式C-1-1用'!$B$3:$AI$1004,4,0),"")</f>
        <v/>
      </c>
      <c r="D536" s="325">
        <f>IFERROR(VLOOKUP($A536,'様式C-1-1用'!$B$3:$AI$1004,6,0),"")</f>
        <v>0</v>
      </c>
      <c r="E536" s="325">
        <f>IFERROR(VLOOKUP($A536,'様式C-1-1用'!$B$3:$AI$1004,7,0),"")</f>
        <v>0</v>
      </c>
      <c r="F536" s="325">
        <f>IFERROR(VLOOKUP($A536,'様式C-1-1用'!$B$3:$AI$1004,8,0),"")</f>
        <v>0</v>
      </c>
      <c r="G536" s="325">
        <f>IFERROR(VLOOKUP($A536,'様式C-1-1用'!$B$3:$AI$1004,10,0),"")</f>
        <v>0</v>
      </c>
      <c r="H536" s="325">
        <f>IFERROR(VLOOKUP($A536,'様式C-1-1用'!$B$3:$AI$1004,22,0),"")</f>
        <v>0</v>
      </c>
      <c r="I536" s="325">
        <f>IFERROR(VLOOKUP($A536,'様式C-1-1用'!$B$3:$AI$1004,23,0),"")</f>
        <v>0</v>
      </c>
      <c r="J536" s="325" t="str">
        <f>IFERROR(VLOOKUP($A536,'様式C-1-1用'!$B$3:$AI$1004,24,0),"")</f>
        <v/>
      </c>
      <c r="K536" s="325" t="str">
        <f>IFERROR(VLOOKUP($A536,'様式C-1-1用'!$B$3:$AI$1004,25,0),"")</f>
        <v/>
      </c>
      <c r="L536" s="325">
        <f>IFERROR(VLOOKUP($A536,'様式C-1-1用'!$B$3:$AI$1004,16,0),"")</f>
        <v>0</v>
      </c>
      <c r="M536" s="325" t="str">
        <f>IFERROR(VLOOKUP($A536,'様式C-1-1用'!$B$3:$AI$1004,34,0),"")</f>
        <v/>
      </c>
      <c r="N536" s="325" t="str">
        <f>IFERROR(VLOOKUP($A536,'様式C-1-1用'!$B$3:$AI$1004,30,0),"")</f>
        <v/>
      </c>
      <c r="O536" s="325" t="str">
        <f>IF(VLOOKUP($A536,'様式C-1-1用'!$B$3:$AI$1004,29,0)="－","なし",VLOOKUP($A536,'様式C-1-1用'!$B$3:$AI$1004,29,0))</f>
        <v/>
      </c>
      <c r="P536" s="326" t="str">
        <f>IFERROR(VLOOKUP($A536,'様式C-1-1用'!$B$3:$AI$1004,33,0),"")</f>
        <v/>
      </c>
    </row>
    <row r="537" spans="1:16" ht="15.95" customHeight="1" x14ac:dyDescent="0.15">
      <c r="A537" s="318">
        <v>535</v>
      </c>
      <c r="B537" s="325">
        <f>IFERROR(VLOOKUP($A537,'様式C-1-1用'!$B$3:$AI$1004,3,0),"")</f>
        <v>0</v>
      </c>
      <c r="C537" s="325" t="str">
        <f>IFERROR(VLOOKUP($A537,'様式C-1-1用'!$B$3:$AI$1004,4,0),"")</f>
        <v/>
      </c>
      <c r="D537" s="325">
        <f>IFERROR(VLOOKUP($A537,'様式C-1-1用'!$B$3:$AI$1004,6,0),"")</f>
        <v>0</v>
      </c>
      <c r="E537" s="325">
        <f>IFERROR(VLOOKUP($A537,'様式C-1-1用'!$B$3:$AI$1004,7,0),"")</f>
        <v>0</v>
      </c>
      <c r="F537" s="325">
        <f>IFERROR(VLOOKUP($A537,'様式C-1-1用'!$B$3:$AI$1004,8,0),"")</f>
        <v>0</v>
      </c>
      <c r="G537" s="325">
        <f>IFERROR(VLOOKUP($A537,'様式C-1-1用'!$B$3:$AI$1004,10,0),"")</f>
        <v>0</v>
      </c>
      <c r="H537" s="325">
        <f>IFERROR(VLOOKUP($A537,'様式C-1-1用'!$B$3:$AI$1004,22,0),"")</f>
        <v>0</v>
      </c>
      <c r="I537" s="325">
        <f>IFERROR(VLOOKUP($A537,'様式C-1-1用'!$B$3:$AI$1004,23,0),"")</f>
        <v>0</v>
      </c>
      <c r="J537" s="325" t="str">
        <f>IFERROR(VLOOKUP($A537,'様式C-1-1用'!$B$3:$AI$1004,24,0),"")</f>
        <v/>
      </c>
      <c r="K537" s="325" t="str">
        <f>IFERROR(VLOOKUP($A537,'様式C-1-1用'!$B$3:$AI$1004,25,0),"")</f>
        <v/>
      </c>
      <c r="L537" s="325">
        <f>IFERROR(VLOOKUP($A537,'様式C-1-1用'!$B$3:$AI$1004,16,0),"")</f>
        <v>0</v>
      </c>
      <c r="M537" s="325" t="str">
        <f>IFERROR(VLOOKUP($A537,'様式C-1-1用'!$B$3:$AI$1004,34,0),"")</f>
        <v/>
      </c>
      <c r="N537" s="325" t="str">
        <f>IFERROR(VLOOKUP($A537,'様式C-1-1用'!$B$3:$AI$1004,30,0),"")</f>
        <v/>
      </c>
      <c r="O537" s="325" t="str">
        <f>IF(VLOOKUP($A537,'様式C-1-1用'!$B$3:$AI$1004,29,0)="－","なし",VLOOKUP($A537,'様式C-1-1用'!$B$3:$AI$1004,29,0))</f>
        <v/>
      </c>
      <c r="P537" s="326" t="str">
        <f>IFERROR(VLOOKUP($A537,'様式C-1-1用'!$B$3:$AI$1004,33,0),"")</f>
        <v/>
      </c>
    </row>
    <row r="538" spans="1:16" ht="15.95" customHeight="1" x14ac:dyDescent="0.15">
      <c r="A538" s="318">
        <v>536</v>
      </c>
      <c r="B538" s="325">
        <f>IFERROR(VLOOKUP($A538,'様式C-1-1用'!$B$3:$AI$1004,3,0),"")</f>
        <v>0</v>
      </c>
      <c r="C538" s="325" t="str">
        <f>IFERROR(VLOOKUP($A538,'様式C-1-1用'!$B$3:$AI$1004,4,0),"")</f>
        <v/>
      </c>
      <c r="D538" s="325">
        <f>IFERROR(VLOOKUP($A538,'様式C-1-1用'!$B$3:$AI$1004,6,0),"")</f>
        <v>0</v>
      </c>
      <c r="E538" s="325">
        <f>IFERROR(VLOOKUP($A538,'様式C-1-1用'!$B$3:$AI$1004,7,0),"")</f>
        <v>0</v>
      </c>
      <c r="F538" s="325">
        <f>IFERROR(VLOOKUP($A538,'様式C-1-1用'!$B$3:$AI$1004,8,0),"")</f>
        <v>0</v>
      </c>
      <c r="G538" s="325">
        <f>IFERROR(VLOOKUP($A538,'様式C-1-1用'!$B$3:$AI$1004,10,0),"")</f>
        <v>0</v>
      </c>
      <c r="H538" s="325">
        <f>IFERROR(VLOOKUP($A538,'様式C-1-1用'!$B$3:$AI$1004,22,0),"")</f>
        <v>0</v>
      </c>
      <c r="I538" s="325">
        <f>IFERROR(VLOOKUP($A538,'様式C-1-1用'!$B$3:$AI$1004,23,0),"")</f>
        <v>0</v>
      </c>
      <c r="J538" s="325" t="str">
        <f>IFERROR(VLOOKUP($A538,'様式C-1-1用'!$B$3:$AI$1004,24,0),"")</f>
        <v/>
      </c>
      <c r="K538" s="325" t="str">
        <f>IFERROR(VLOOKUP($A538,'様式C-1-1用'!$B$3:$AI$1004,25,0),"")</f>
        <v/>
      </c>
      <c r="L538" s="325">
        <f>IFERROR(VLOOKUP($A538,'様式C-1-1用'!$B$3:$AI$1004,16,0),"")</f>
        <v>0</v>
      </c>
      <c r="M538" s="325" t="str">
        <f>IFERROR(VLOOKUP($A538,'様式C-1-1用'!$B$3:$AI$1004,34,0),"")</f>
        <v/>
      </c>
      <c r="N538" s="325" t="str">
        <f>IFERROR(VLOOKUP($A538,'様式C-1-1用'!$B$3:$AI$1004,30,0),"")</f>
        <v/>
      </c>
      <c r="O538" s="325" t="str">
        <f>IF(VLOOKUP($A538,'様式C-1-1用'!$B$3:$AI$1004,29,0)="－","なし",VLOOKUP($A538,'様式C-1-1用'!$B$3:$AI$1004,29,0))</f>
        <v/>
      </c>
      <c r="P538" s="326" t="str">
        <f>IFERROR(VLOOKUP($A538,'様式C-1-1用'!$B$3:$AI$1004,33,0),"")</f>
        <v/>
      </c>
    </row>
    <row r="539" spans="1:16" ht="15.95" customHeight="1" x14ac:dyDescent="0.15">
      <c r="A539" s="318">
        <v>537</v>
      </c>
      <c r="B539" s="325">
        <f>IFERROR(VLOOKUP($A539,'様式C-1-1用'!$B$3:$AI$1004,3,0),"")</f>
        <v>0</v>
      </c>
      <c r="C539" s="325" t="str">
        <f>IFERROR(VLOOKUP($A539,'様式C-1-1用'!$B$3:$AI$1004,4,0),"")</f>
        <v/>
      </c>
      <c r="D539" s="325">
        <f>IFERROR(VLOOKUP($A539,'様式C-1-1用'!$B$3:$AI$1004,6,0),"")</f>
        <v>0</v>
      </c>
      <c r="E539" s="325">
        <f>IFERROR(VLOOKUP($A539,'様式C-1-1用'!$B$3:$AI$1004,7,0),"")</f>
        <v>0</v>
      </c>
      <c r="F539" s="325">
        <f>IFERROR(VLOOKUP($A539,'様式C-1-1用'!$B$3:$AI$1004,8,0),"")</f>
        <v>0</v>
      </c>
      <c r="G539" s="325">
        <f>IFERROR(VLOOKUP($A539,'様式C-1-1用'!$B$3:$AI$1004,10,0),"")</f>
        <v>0</v>
      </c>
      <c r="H539" s="325">
        <f>IFERROR(VLOOKUP($A539,'様式C-1-1用'!$B$3:$AI$1004,22,0),"")</f>
        <v>0</v>
      </c>
      <c r="I539" s="325">
        <f>IFERROR(VLOOKUP($A539,'様式C-1-1用'!$B$3:$AI$1004,23,0),"")</f>
        <v>0</v>
      </c>
      <c r="J539" s="325" t="str">
        <f>IFERROR(VLOOKUP($A539,'様式C-1-1用'!$B$3:$AI$1004,24,0),"")</f>
        <v/>
      </c>
      <c r="K539" s="325" t="str">
        <f>IFERROR(VLOOKUP($A539,'様式C-1-1用'!$B$3:$AI$1004,25,0),"")</f>
        <v/>
      </c>
      <c r="L539" s="325">
        <f>IFERROR(VLOOKUP($A539,'様式C-1-1用'!$B$3:$AI$1004,16,0),"")</f>
        <v>0</v>
      </c>
      <c r="M539" s="325" t="str">
        <f>IFERROR(VLOOKUP($A539,'様式C-1-1用'!$B$3:$AI$1004,34,0),"")</f>
        <v/>
      </c>
      <c r="N539" s="325" t="str">
        <f>IFERROR(VLOOKUP($A539,'様式C-1-1用'!$B$3:$AI$1004,30,0),"")</f>
        <v/>
      </c>
      <c r="O539" s="325" t="str">
        <f>IF(VLOOKUP($A539,'様式C-1-1用'!$B$3:$AI$1004,29,0)="－","なし",VLOOKUP($A539,'様式C-1-1用'!$B$3:$AI$1004,29,0))</f>
        <v/>
      </c>
      <c r="P539" s="326" t="str">
        <f>IFERROR(VLOOKUP($A539,'様式C-1-1用'!$B$3:$AI$1004,33,0),"")</f>
        <v/>
      </c>
    </row>
    <row r="540" spans="1:16" ht="15.95" customHeight="1" x14ac:dyDescent="0.15">
      <c r="A540" s="318">
        <v>538</v>
      </c>
      <c r="B540" s="325">
        <f>IFERROR(VLOOKUP($A540,'様式C-1-1用'!$B$3:$AI$1004,3,0),"")</f>
        <v>0</v>
      </c>
      <c r="C540" s="325" t="str">
        <f>IFERROR(VLOOKUP($A540,'様式C-1-1用'!$B$3:$AI$1004,4,0),"")</f>
        <v/>
      </c>
      <c r="D540" s="325">
        <f>IFERROR(VLOOKUP($A540,'様式C-1-1用'!$B$3:$AI$1004,6,0),"")</f>
        <v>0</v>
      </c>
      <c r="E540" s="325">
        <f>IFERROR(VLOOKUP($A540,'様式C-1-1用'!$B$3:$AI$1004,7,0),"")</f>
        <v>0</v>
      </c>
      <c r="F540" s="325">
        <f>IFERROR(VLOOKUP($A540,'様式C-1-1用'!$B$3:$AI$1004,8,0),"")</f>
        <v>0</v>
      </c>
      <c r="G540" s="325">
        <f>IFERROR(VLOOKUP($A540,'様式C-1-1用'!$B$3:$AI$1004,10,0),"")</f>
        <v>0</v>
      </c>
      <c r="H540" s="325">
        <f>IFERROR(VLOOKUP($A540,'様式C-1-1用'!$B$3:$AI$1004,22,0),"")</f>
        <v>0</v>
      </c>
      <c r="I540" s="325">
        <f>IFERROR(VLOOKUP($A540,'様式C-1-1用'!$B$3:$AI$1004,23,0),"")</f>
        <v>0</v>
      </c>
      <c r="J540" s="325" t="str">
        <f>IFERROR(VLOOKUP($A540,'様式C-1-1用'!$B$3:$AI$1004,24,0),"")</f>
        <v/>
      </c>
      <c r="K540" s="325" t="str">
        <f>IFERROR(VLOOKUP($A540,'様式C-1-1用'!$B$3:$AI$1004,25,0),"")</f>
        <v/>
      </c>
      <c r="L540" s="325">
        <f>IFERROR(VLOOKUP($A540,'様式C-1-1用'!$B$3:$AI$1004,16,0),"")</f>
        <v>0</v>
      </c>
      <c r="M540" s="325" t="str">
        <f>IFERROR(VLOOKUP($A540,'様式C-1-1用'!$B$3:$AI$1004,34,0),"")</f>
        <v/>
      </c>
      <c r="N540" s="325" t="str">
        <f>IFERROR(VLOOKUP($A540,'様式C-1-1用'!$B$3:$AI$1004,30,0),"")</f>
        <v/>
      </c>
      <c r="O540" s="325" t="str">
        <f>IF(VLOOKUP($A540,'様式C-1-1用'!$B$3:$AI$1004,29,0)="－","なし",VLOOKUP($A540,'様式C-1-1用'!$B$3:$AI$1004,29,0))</f>
        <v/>
      </c>
      <c r="P540" s="326" t="str">
        <f>IFERROR(VLOOKUP($A540,'様式C-1-1用'!$B$3:$AI$1004,33,0),"")</f>
        <v/>
      </c>
    </row>
    <row r="541" spans="1:16" ht="15.95" customHeight="1" x14ac:dyDescent="0.15">
      <c r="A541" s="318">
        <v>539</v>
      </c>
      <c r="B541" s="325">
        <f>IFERROR(VLOOKUP($A541,'様式C-1-1用'!$B$3:$AI$1004,3,0),"")</f>
        <v>0</v>
      </c>
      <c r="C541" s="325" t="str">
        <f>IFERROR(VLOOKUP($A541,'様式C-1-1用'!$B$3:$AI$1004,4,0),"")</f>
        <v/>
      </c>
      <c r="D541" s="325">
        <f>IFERROR(VLOOKUP($A541,'様式C-1-1用'!$B$3:$AI$1004,6,0),"")</f>
        <v>0</v>
      </c>
      <c r="E541" s="325">
        <f>IFERROR(VLOOKUP($A541,'様式C-1-1用'!$B$3:$AI$1004,7,0),"")</f>
        <v>0</v>
      </c>
      <c r="F541" s="325">
        <f>IFERROR(VLOOKUP($A541,'様式C-1-1用'!$B$3:$AI$1004,8,0),"")</f>
        <v>0</v>
      </c>
      <c r="G541" s="325">
        <f>IFERROR(VLOOKUP($A541,'様式C-1-1用'!$B$3:$AI$1004,10,0),"")</f>
        <v>0</v>
      </c>
      <c r="H541" s="325">
        <f>IFERROR(VLOOKUP($A541,'様式C-1-1用'!$B$3:$AI$1004,22,0),"")</f>
        <v>0</v>
      </c>
      <c r="I541" s="325">
        <f>IFERROR(VLOOKUP($A541,'様式C-1-1用'!$B$3:$AI$1004,23,0),"")</f>
        <v>0</v>
      </c>
      <c r="J541" s="325" t="str">
        <f>IFERROR(VLOOKUP($A541,'様式C-1-1用'!$B$3:$AI$1004,24,0),"")</f>
        <v/>
      </c>
      <c r="K541" s="325" t="str">
        <f>IFERROR(VLOOKUP($A541,'様式C-1-1用'!$B$3:$AI$1004,25,0),"")</f>
        <v/>
      </c>
      <c r="L541" s="325">
        <f>IFERROR(VLOOKUP($A541,'様式C-1-1用'!$B$3:$AI$1004,16,0),"")</f>
        <v>0</v>
      </c>
      <c r="M541" s="325" t="str">
        <f>IFERROR(VLOOKUP($A541,'様式C-1-1用'!$B$3:$AI$1004,34,0),"")</f>
        <v/>
      </c>
      <c r="N541" s="325" t="str">
        <f>IFERROR(VLOOKUP($A541,'様式C-1-1用'!$B$3:$AI$1004,30,0),"")</f>
        <v/>
      </c>
      <c r="O541" s="325" t="str">
        <f>IF(VLOOKUP($A541,'様式C-1-1用'!$B$3:$AI$1004,29,0)="－","なし",VLOOKUP($A541,'様式C-1-1用'!$B$3:$AI$1004,29,0))</f>
        <v/>
      </c>
      <c r="P541" s="326" t="str">
        <f>IFERROR(VLOOKUP($A541,'様式C-1-1用'!$B$3:$AI$1004,33,0),"")</f>
        <v/>
      </c>
    </row>
    <row r="542" spans="1:16" ht="15.95" customHeight="1" x14ac:dyDescent="0.15">
      <c r="A542" s="318">
        <v>540</v>
      </c>
      <c r="B542" s="325">
        <f>IFERROR(VLOOKUP($A542,'様式C-1-1用'!$B$3:$AI$1004,3,0),"")</f>
        <v>0</v>
      </c>
      <c r="C542" s="325" t="str">
        <f>IFERROR(VLOOKUP($A542,'様式C-1-1用'!$B$3:$AI$1004,4,0),"")</f>
        <v/>
      </c>
      <c r="D542" s="325">
        <f>IFERROR(VLOOKUP($A542,'様式C-1-1用'!$B$3:$AI$1004,6,0),"")</f>
        <v>0</v>
      </c>
      <c r="E542" s="325">
        <f>IFERROR(VLOOKUP($A542,'様式C-1-1用'!$B$3:$AI$1004,7,0),"")</f>
        <v>0</v>
      </c>
      <c r="F542" s="325">
        <f>IFERROR(VLOOKUP($A542,'様式C-1-1用'!$B$3:$AI$1004,8,0),"")</f>
        <v>0</v>
      </c>
      <c r="G542" s="325">
        <f>IFERROR(VLOOKUP($A542,'様式C-1-1用'!$B$3:$AI$1004,10,0),"")</f>
        <v>0</v>
      </c>
      <c r="H542" s="325">
        <f>IFERROR(VLOOKUP($A542,'様式C-1-1用'!$B$3:$AI$1004,22,0),"")</f>
        <v>0</v>
      </c>
      <c r="I542" s="325">
        <f>IFERROR(VLOOKUP($A542,'様式C-1-1用'!$B$3:$AI$1004,23,0),"")</f>
        <v>0</v>
      </c>
      <c r="J542" s="325" t="str">
        <f>IFERROR(VLOOKUP($A542,'様式C-1-1用'!$B$3:$AI$1004,24,0),"")</f>
        <v/>
      </c>
      <c r="K542" s="325" t="str">
        <f>IFERROR(VLOOKUP($A542,'様式C-1-1用'!$B$3:$AI$1004,25,0),"")</f>
        <v/>
      </c>
      <c r="L542" s="325">
        <f>IFERROR(VLOOKUP($A542,'様式C-1-1用'!$B$3:$AI$1004,16,0),"")</f>
        <v>0</v>
      </c>
      <c r="M542" s="325" t="str">
        <f>IFERROR(VLOOKUP($A542,'様式C-1-1用'!$B$3:$AI$1004,34,0),"")</f>
        <v/>
      </c>
      <c r="N542" s="325" t="str">
        <f>IFERROR(VLOOKUP($A542,'様式C-1-1用'!$B$3:$AI$1004,30,0),"")</f>
        <v/>
      </c>
      <c r="O542" s="325" t="str">
        <f>IF(VLOOKUP($A542,'様式C-1-1用'!$B$3:$AI$1004,29,0)="－","なし",VLOOKUP($A542,'様式C-1-1用'!$B$3:$AI$1004,29,0))</f>
        <v/>
      </c>
      <c r="P542" s="326" t="str">
        <f>IFERROR(VLOOKUP($A542,'様式C-1-1用'!$B$3:$AI$1004,33,0),"")</f>
        <v/>
      </c>
    </row>
    <row r="543" spans="1:16" ht="15.95" customHeight="1" x14ac:dyDescent="0.15">
      <c r="A543" s="318">
        <v>541</v>
      </c>
      <c r="B543" s="325">
        <f>IFERROR(VLOOKUP($A543,'様式C-1-1用'!$B$3:$AI$1004,3,0),"")</f>
        <v>0</v>
      </c>
      <c r="C543" s="325" t="str">
        <f>IFERROR(VLOOKUP($A543,'様式C-1-1用'!$B$3:$AI$1004,4,0),"")</f>
        <v/>
      </c>
      <c r="D543" s="325">
        <f>IFERROR(VLOOKUP($A543,'様式C-1-1用'!$B$3:$AI$1004,6,0),"")</f>
        <v>0</v>
      </c>
      <c r="E543" s="325">
        <f>IFERROR(VLOOKUP($A543,'様式C-1-1用'!$B$3:$AI$1004,7,0),"")</f>
        <v>0</v>
      </c>
      <c r="F543" s="325">
        <f>IFERROR(VLOOKUP($A543,'様式C-1-1用'!$B$3:$AI$1004,8,0),"")</f>
        <v>0</v>
      </c>
      <c r="G543" s="325">
        <f>IFERROR(VLOOKUP($A543,'様式C-1-1用'!$B$3:$AI$1004,10,0),"")</f>
        <v>0</v>
      </c>
      <c r="H543" s="325">
        <f>IFERROR(VLOOKUP($A543,'様式C-1-1用'!$B$3:$AI$1004,22,0),"")</f>
        <v>0</v>
      </c>
      <c r="I543" s="325">
        <f>IFERROR(VLOOKUP($A543,'様式C-1-1用'!$B$3:$AI$1004,23,0),"")</f>
        <v>0</v>
      </c>
      <c r="J543" s="325" t="str">
        <f>IFERROR(VLOOKUP($A543,'様式C-1-1用'!$B$3:$AI$1004,24,0),"")</f>
        <v/>
      </c>
      <c r="K543" s="325" t="str">
        <f>IFERROR(VLOOKUP($A543,'様式C-1-1用'!$B$3:$AI$1004,25,0),"")</f>
        <v/>
      </c>
      <c r="L543" s="325">
        <f>IFERROR(VLOOKUP($A543,'様式C-1-1用'!$B$3:$AI$1004,16,0),"")</f>
        <v>0</v>
      </c>
      <c r="M543" s="325" t="str">
        <f>IFERROR(VLOOKUP($A543,'様式C-1-1用'!$B$3:$AI$1004,34,0),"")</f>
        <v/>
      </c>
      <c r="N543" s="325" t="str">
        <f>IFERROR(VLOOKUP($A543,'様式C-1-1用'!$B$3:$AI$1004,30,0),"")</f>
        <v/>
      </c>
      <c r="O543" s="325" t="str">
        <f>IF(VLOOKUP($A543,'様式C-1-1用'!$B$3:$AI$1004,29,0)="－","なし",VLOOKUP($A543,'様式C-1-1用'!$B$3:$AI$1004,29,0))</f>
        <v/>
      </c>
      <c r="P543" s="326" t="str">
        <f>IFERROR(VLOOKUP($A543,'様式C-1-1用'!$B$3:$AI$1004,33,0),"")</f>
        <v/>
      </c>
    </row>
    <row r="544" spans="1:16" ht="15.95" customHeight="1" x14ac:dyDescent="0.15">
      <c r="A544" s="318">
        <v>542</v>
      </c>
      <c r="B544" s="325">
        <f>IFERROR(VLOOKUP($A544,'様式C-1-1用'!$B$3:$AI$1004,3,0),"")</f>
        <v>0</v>
      </c>
      <c r="C544" s="325" t="str">
        <f>IFERROR(VLOOKUP($A544,'様式C-1-1用'!$B$3:$AI$1004,4,0),"")</f>
        <v/>
      </c>
      <c r="D544" s="325">
        <f>IFERROR(VLOOKUP($A544,'様式C-1-1用'!$B$3:$AI$1004,6,0),"")</f>
        <v>0</v>
      </c>
      <c r="E544" s="325">
        <f>IFERROR(VLOOKUP($A544,'様式C-1-1用'!$B$3:$AI$1004,7,0),"")</f>
        <v>0</v>
      </c>
      <c r="F544" s="325">
        <f>IFERROR(VLOOKUP($A544,'様式C-1-1用'!$B$3:$AI$1004,8,0),"")</f>
        <v>0</v>
      </c>
      <c r="G544" s="325">
        <f>IFERROR(VLOOKUP($A544,'様式C-1-1用'!$B$3:$AI$1004,10,0),"")</f>
        <v>0</v>
      </c>
      <c r="H544" s="325">
        <f>IFERROR(VLOOKUP($A544,'様式C-1-1用'!$B$3:$AI$1004,22,0),"")</f>
        <v>0</v>
      </c>
      <c r="I544" s="325">
        <f>IFERROR(VLOOKUP($A544,'様式C-1-1用'!$B$3:$AI$1004,23,0),"")</f>
        <v>0</v>
      </c>
      <c r="J544" s="325" t="str">
        <f>IFERROR(VLOOKUP($A544,'様式C-1-1用'!$B$3:$AI$1004,24,0),"")</f>
        <v/>
      </c>
      <c r="K544" s="325" t="str">
        <f>IFERROR(VLOOKUP($A544,'様式C-1-1用'!$B$3:$AI$1004,25,0),"")</f>
        <v/>
      </c>
      <c r="L544" s="325">
        <f>IFERROR(VLOOKUP($A544,'様式C-1-1用'!$B$3:$AI$1004,16,0),"")</f>
        <v>0</v>
      </c>
      <c r="M544" s="325" t="str">
        <f>IFERROR(VLOOKUP($A544,'様式C-1-1用'!$B$3:$AI$1004,34,0),"")</f>
        <v/>
      </c>
      <c r="N544" s="325" t="str">
        <f>IFERROR(VLOOKUP($A544,'様式C-1-1用'!$B$3:$AI$1004,30,0),"")</f>
        <v/>
      </c>
      <c r="O544" s="325" t="str">
        <f>IF(VLOOKUP($A544,'様式C-1-1用'!$B$3:$AI$1004,29,0)="－","なし",VLOOKUP($A544,'様式C-1-1用'!$B$3:$AI$1004,29,0))</f>
        <v/>
      </c>
      <c r="P544" s="326" t="str">
        <f>IFERROR(VLOOKUP($A544,'様式C-1-1用'!$B$3:$AI$1004,33,0),"")</f>
        <v/>
      </c>
    </row>
    <row r="545" spans="1:16" ht="15.95" customHeight="1" x14ac:dyDescent="0.15">
      <c r="A545" s="318">
        <v>543</v>
      </c>
      <c r="B545" s="325">
        <f>IFERROR(VLOOKUP($A545,'様式C-1-1用'!$B$3:$AI$1004,3,0),"")</f>
        <v>0</v>
      </c>
      <c r="C545" s="325" t="str">
        <f>IFERROR(VLOOKUP($A545,'様式C-1-1用'!$B$3:$AI$1004,4,0),"")</f>
        <v/>
      </c>
      <c r="D545" s="325">
        <f>IFERROR(VLOOKUP($A545,'様式C-1-1用'!$B$3:$AI$1004,6,0),"")</f>
        <v>0</v>
      </c>
      <c r="E545" s="325">
        <f>IFERROR(VLOOKUP($A545,'様式C-1-1用'!$B$3:$AI$1004,7,0),"")</f>
        <v>0</v>
      </c>
      <c r="F545" s="325">
        <f>IFERROR(VLOOKUP($A545,'様式C-1-1用'!$B$3:$AI$1004,8,0),"")</f>
        <v>0</v>
      </c>
      <c r="G545" s="325">
        <f>IFERROR(VLOOKUP($A545,'様式C-1-1用'!$B$3:$AI$1004,10,0),"")</f>
        <v>0</v>
      </c>
      <c r="H545" s="325">
        <f>IFERROR(VLOOKUP($A545,'様式C-1-1用'!$B$3:$AI$1004,22,0),"")</f>
        <v>0</v>
      </c>
      <c r="I545" s="325">
        <f>IFERROR(VLOOKUP($A545,'様式C-1-1用'!$B$3:$AI$1004,23,0),"")</f>
        <v>0</v>
      </c>
      <c r="J545" s="325" t="str">
        <f>IFERROR(VLOOKUP($A545,'様式C-1-1用'!$B$3:$AI$1004,24,0),"")</f>
        <v/>
      </c>
      <c r="K545" s="325" t="str">
        <f>IFERROR(VLOOKUP($A545,'様式C-1-1用'!$B$3:$AI$1004,25,0),"")</f>
        <v/>
      </c>
      <c r="L545" s="325">
        <f>IFERROR(VLOOKUP($A545,'様式C-1-1用'!$B$3:$AI$1004,16,0),"")</f>
        <v>0</v>
      </c>
      <c r="M545" s="325" t="str">
        <f>IFERROR(VLOOKUP($A545,'様式C-1-1用'!$B$3:$AI$1004,34,0),"")</f>
        <v/>
      </c>
      <c r="N545" s="325" t="str">
        <f>IFERROR(VLOOKUP($A545,'様式C-1-1用'!$B$3:$AI$1004,30,0),"")</f>
        <v/>
      </c>
      <c r="O545" s="325" t="str">
        <f>IF(VLOOKUP($A545,'様式C-1-1用'!$B$3:$AI$1004,29,0)="－","なし",VLOOKUP($A545,'様式C-1-1用'!$B$3:$AI$1004,29,0))</f>
        <v/>
      </c>
      <c r="P545" s="326" t="str">
        <f>IFERROR(VLOOKUP($A545,'様式C-1-1用'!$B$3:$AI$1004,33,0),"")</f>
        <v/>
      </c>
    </row>
    <row r="546" spans="1:16" ht="15.95" customHeight="1" x14ac:dyDescent="0.15">
      <c r="A546" s="318">
        <v>544</v>
      </c>
      <c r="B546" s="325">
        <f>IFERROR(VLOOKUP($A546,'様式C-1-1用'!$B$3:$AI$1004,3,0),"")</f>
        <v>0</v>
      </c>
      <c r="C546" s="325" t="str">
        <f>IFERROR(VLOOKUP($A546,'様式C-1-1用'!$B$3:$AI$1004,4,0),"")</f>
        <v/>
      </c>
      <c r="D546" s="325">
        <f>IFERROR(VLOOKUP($A546,'様式C-1-1用'!$B$3:$AI$1004,6,0),"")</f>
        <v>0</v>
      </c>
      <c r="E546" s="325">
        <f>IFERROR(VLOOKUP($A546,'様式C-1-1用'!$B$3:$AI$1004,7,0),"")</f>
        <v>0</v>
      </c>
      <c r="F546" s="325">
        <f>IFERROR(VLOOKUP($A546,'様式C-1-1用'!$B$3:$AI$1004,8,0),"")</f>
        <v>0</v>
      </c>
      <c r="G546" s="325">
        <f>IFERROR(VLOOKUP($A546,'様式C-1-1用'!$B$3:$AI$1004,10,0),"")</f>
        <v>0</v>
      </c>
      <c r="H546" s="325">
        <f>IFERROR(VLOOKUP($A546,'様式C-1-1用'!$B$3:$AI$1004,22,0),"")</f>
        <v>0</v>
      </c>
      <c r="I546" s="325">
        <f>IFERROR(VLOOKUP($A546,'様式C-1-1用'!$B$3:$AI$1004,23,0),"")</f>
        <v>0</v>
      </c>
      <c r="J546" s="325" t="str">
        <f>IFERROR(VLOOKUP($A546,'様式C-1-1用'!$B$3:$AI$1004,24,0),"")</f>
        <v/>
      </c>
      <c r="K546" s="325" t="str">
        <f>IFERROR(VLOOKUP($A546,'様式C-1-1用'!$B$3:$AI$1004,25,0),"")</f>
        <v/>
      </c>
      <c r="L546" s="325">
        <f>IFERROR(VLOOKUP($A546,'様式C-1-1用'!$B$3:$AI$1004,16,0),"")</f>
        <v>0</v>
      </c>
      <c r="M546" s="325" t="str">
        <f>IFERROR(VLOOKUP($A546,'様式C-1-1用'!$B$3:$AI$1004,34,0),"")</f>
        <v/>
      </c>
      <c r="N546" s="325" t="str">
        <f>IFERROR(VLOOKUP($A546,'様式C-1-1用'!$B$3:$AI$1004,30,0),"")</f>
        <v/>
      </c>
      <c r="O546" s="325" t="str">
        <f>IF(VLOOKUP($A546,'様式C-1-1用'!$B$3:$AI$1004,29,0)="－","なし",VLOOKUP($A546,'様式C-1-1用'!$B$3:$AI$1004,29,0))</f>
        <v/>
      </c>
      <c r="P546" s="326" t="str">
        <f>IFERROR(VLOOKUP($A546,'様式C-1-1用'!$B$3:$AI$1004,33,0),"")</f>
        <v/>
      </c>
    </row>
    <row r="547" spans="1:16" ht="15.95" customHeight="1" x14ac:dyDescent="0.15">
      <c r="A547" s="318">
        <v>545</v>
      </c>
      <c r="B547" s="325">
        <f>IFERROR(VLOOKUP($A547,'様式C-1-1用'!$B$3:$AI$1004,3,0),"")</f>
        <v>0</v>
      </c>
      <c r="C547" s="325" t="str">
        <f>IFERROR(VLOOKUP($A547,'様式C-1-1用'!$B$3:$AI$1004,4,0),"")</f>
        <v/>
      </c>
      <c r="D547" s="325">
        <f>IFERROR(VLOOKUP($A547,'様式C-1-1用'!$B$3:$AI$1004,6,0),"")</f>
        <v>0</v>
      </c>
      <c r="E547" s="325">
        <f>IFERROR(VLOOKUP($A547,'様式C-1-1用'!$B$3:$AI$1004,7,0),"")</f>
        <v>0</v>
      </c>
      <c r="F547" s="325">
        <f>IFERROR(VLOOKUP($A547,'様式C-1-1用'!$B$3:$AI$1004,8,0),"")</f>
        <v>0</v>
      </c>
      <c r="G547" s="325">
        <f>IFERROR(VLOOKUP($A547,'様式C-1-1用'!$B$3:$AI$1004,10,0),"")</f>
        <v>0</v>
      </c>
      <c r="H547" s="325">
        <f>IFERROR(VLOOKUP($A547,'様式C-1-1用'!$B$3:$AI$1004,22,0),"")</f>
        <v>0</v>
      </c>
      <c r="I547" s="325">
        <f>IFERROR(VLOOKUP($A547,'様式C-1-1用'!$B$3:$AI$1004,23,0),"")</f>
        <v>0</v>
      </c>
      <c r="J547" s="325" t="str">
        <f>IFERROR(VLOOKUP($A547,'様式C-1-1用'!$B$3:$AI$1004,24,0),"")</f>
        <v/>
      </c>
      <c r="K547" s="325" t="str">
        <f>IFERROR(VLOOKUP($A547,'様式C-1-1用'!$B$3:$AI$1004,25,0),"")</f>
        <v/>
      </c>
      <c r="L547" s="325">
        <f>IFERROR(VLOOKUP($A547,'様式C-1-1用'!$B$3:$AI$1004,16,0),"")</f>
        <v>0</v>
      </c>
      <c r="M547" s="325" t="str">
        <f>IFERROR(VLOOKUP($A547,'様式C-1-1用'!$B$3:$AI$1004,34,0),"")</f>
        <v/>
      </c>
      <c r="N547" s="325" t="str">
        <f>IFERROR(VLOOKUP($A547,'様式C-1-1用'!$B$3:$AI$1004,30,0),"")</f>
        <v/>
      </c>
      <c r="O547" s="325" t="str">
        <f>IF(VLOOKUP($A547,'様式C-1-1用'!$B$3:$AI$1004,29,0)="－","なし",VLOOKUP($A547,'様式C-1-1用'!$B$3:$AI$1004,29,0))</f>
        <v/>
      </c>
      <c r="P547" s="326" t="str">
        <f>IFERROR(VLOOKUP($A547,'様式C-1-1用'!$B$3:$AI$1004,33,0),"")</f>
        <v/>
      </c>
    </row>
    <row r="548" spans="1:16" ht="15.95" customHeight="1" x14ac:dyDescent="0.15">
      <c r="A548" s="318">
        <v>546</v>
      </c>
      <c r="B548" s="325">
        <f>IFERROR(VLOOKUP($A548,'様式C-1-1用'!$B$3:$AI$1004,3,0),"")</f>
        <v>0</v>
      </c>
      <c r="C548" s="325" t="str">
        <f>IFERROR(VLOOKUP($A548,'様式C-1-1用'!$B$3:$AI$1004,4,0),"")</f>
        <v/>
      </c>
      <c r="D548" s="325">
        <f>IFERROR(VLOOKUP($A548,'様式C-1-1用'!$B$3:$AI$1004,6,0),"")</f>
        <v>0</v>
      </c>
      <c r="E548" s="325">
        <f>IFERROR(VLOOKUP($A548,'様式C-1-1用'!$B$3:$AI$1004,7,0),"")</f>
        <v>0</v>
      </c>
      <c r="F548" s="325">
        <f>IFERROR(VLOOKUP($A548,'様式C-1-1用'!$B$3:$AI$1004,8,0),"")</f>
        <v>0</v>
      </c>
      <c r="G548" s="325">
        <f>IFERROR(VLOOKUP($A548,'様式C-1-1用'!$B$3:$AI$1004,10,0),"")</f>
        <v>0</v>
      </c>
      <c r="H548" s="325">
        <f>IFERROR(VLOOKUP($A548,'様式C-1-1用'!$B$3:$AI$1004,22,0),"")</f>
        <v>0</v>
      </c>
      <c r="I548" s="325">
        <f>IFERROR(VLOOKUP($A548,'様式C-1-1用'!$B$3:$AI$1004,23,0),"")</f>
        <v>0</v>
      </c>
      <c r="J548" s="325" t="str">
        <f>IFERROR(VLOOKUP($A548,'様式C-1-1用'!$B$3:$AI$1004,24,0),"")</f>
        <v/>
      </c>
      <c r="K548" s="325" t="str">
        <f>IFERROR(VLOOKUP($A548,'様式C-1-1用'!$B$3:$AI$1004,25,0),"")</f>
        <v/>
      </c>
      <c r="L548" s="325">
        <f>IFERROR(VLOOKUP($A548,'様式C-1-1用'!$B$3:$AI$1004,16,0),"")</f>
        <v>0</v>
      </c>
      <c r="M548" s="325" t="str">
        <f>IFERROR(VLOOKUP($A548,'様式C-1-1用'!$B$3:$AI$1004,34,0),"")</f>
        <v/>
      </c>
      <c r="N548" s="325" t="str">
        <f>IFERROR(VLOOKUP($A548,'様式C-1-1用'!$B$3:$AI$1004,30,0),"")</f>
        <v/>
      </c>
      <c r="O548" s="325" t="str">
        <f>IF(VLOOKUP($A548,'様式C-1-1用'!$B$3:$AI$1004,29,0)="－","なし",VLOOKUP($A548,'様式C-1-1用'!$B$3:$AI$1004,29,0))</f>
        <v/>
      </c>
      <c r="P548" s="326" t="str">
        <f>IFERROR(VLOOKUP($A548,'様式C-1-1用'!$B$3:$AI$1004,33,0),"")</f>
        <v/>
      </c>
    </row>
    <row r="549" spans="1:16" ht="15.95" customHeight="1" x14ac:dyDescent="0.15">
      <c r="A549" s="318">
        <v>547</v>
      </c>
      <c r="B549" s="325">
        <f>IFERROR(VLOOKUP($A549,'様式C-1-1用'!$B$3:$AI$1004,3,0),"")</f>
        <v>0</v>
      </c>
      <c r="C549" s="325" t="str">
        <f>IFERROR(VLOOKUP($A549,'様式C-1-1用'!$B$3:$AI$1004,4,0),"")</f>
        <v/>
      </c>
      <c r="D549" s="325">
        <f>IFERROR(VLOOKUP($A549,'様式C-1-1用'!$B$3:$AI$1004,6,0),"")</f>
        <v>0</v>
      </c>
      <c r="E549" s="325">
        <f>IFERROR(VLOOKUP($A549,'様式C-1-1用'!$B$3:$AI$1004,7,0),"")</f>
        <v>0</v>
      </c>
      <c r="F549" s="325">
        <f>IFERROR(VLOOKUP($A549,'様式C-1-1用'!$B$3:$AI$1004,8,0),"")</f>
        <v>0</v>
      </c>
      <c r="G549" s="325">
        <f>IFERROR(VLOOKUP($A549,'様式C-1-1用'!$B$3:$AI$1004,10,0),"")</f>
        <v>0</v>
      </c>
      <c r="H549" s="325">
        <f>IFERROR(VLOOKUP($A549,'様式C-1-1用'!$B$3:$AI$1004,22,0),"")</f>
        <v>0</v>
      </c>
      <c r="I549" s="325">
        <f>IFERROR(VLOOKUP($A549,'様式C-1-1用'!$B$3:$AI$1004,23,0),"")</f>
        <v>0</v>
      </c>
      <c r="J549" s="325" t="str">
        <f>IFERROR(VLOOKUP($A549,'様式C-1-1用'!$B$3:$AI$1004,24,0),"")</f>
        <v/>
      </c>
      <c r="K549" s="325" t="str">
        <f>IFERROR(VLOOKUP($A549,'様式C-1-1用'!$B$3:$AI$1004,25,0),"")</f>
        <v/>
      </c>
      <c r="L549" s="325">
        <f>IFERROR(VLOOKUP($A549,'様式C-1-1用'!$B$3:$AI$1004,16,0),"")</f>
        <v>0</v>
      </c>
      <c r="M549" s="325" t="str">
        <f>IFERROR(VLOOKUP($A549,'様式C-1-1用'!$B$3:$AI$1004,34,0),"")</f>
        <v/>
      </c>
      <c r="N549" s="325" t="str">
        <f>IFERROR(VLOOKUP($A549,'様式C-1-1用'!$B$3:$AI$1004,30,0),"")</f>
        <v/>
      </c>
      <c r="O549" s="325" t="str">
        <f>IF(VLOOKUP($A549,'様式C-1-1用'!$B$3:$AI$1004,29,0)="－","なし",VLOOKUP($A549,'様式C-1-1用'!$B$3:$AI$1004,29,0))</f>
        <v/>
      </c>
      <c r="P549" s="326" t="str">
        <f>IFERROR(VLOOKUP($A549,'様式C-1-1用'!$B$3:$AI$1004,33,0),"")</f>
        <v/>
      </c>
    </row>
    <row r="550" spans="1:16" ht="15.95" customHeight="1" x14ac:dyDescent="0.15">
      <c r="A550" s="318">
        <v>548</v>
      </c>
      <c r="B550" s="325">
        <f>IFERROR(VLOOKUP($A550,'様式C-1-1用'!$B$3:$AI$1004,3,0),"")</f>
        <v>0</v>
      </c>
      <c r="C550" s="325" t="str">
        <f>IFERROR(VLOOKUP($A550,'様式C-1-1用'!$B$3:$AI$1004,4,0),"")</f>
        <v/>
      </c>
      <c r="D550" s="325">
        <f>IFERROR(VLOOKUP($A550,'様式C-1-1用'!$B$3:$AI$1004,6,0),"")</f>
        <v>0</v>
      </c>
      <c r="E550" s="325">
        <f>IFERROR(VLOOKUP($A550,'様式C-1-1用'!$B$3:$AI$1004,7,0),"")</f>
        <v>0</v>
      </c>
      <c r="F550" s="325">
        <f>IFERROR(VLOOKUP($A550,'様式C-1-1用'!$B$3:$AI$1004,8,0),"")</f>
        <v>0</v>
      </c>
      <c r="G550" s="325">
        <f>IFERROR(VLOOKUP($A550,'様式C-1-1用'!$B$3:$AI$1004,10,0),"")</f>
        <v>0</v>
      </c>
      <c r="H550" s="325">
        <f>IFERROR(VLOOKUP($A550,'様式C-1-1用'!$B$3:$AI$1004,22,0),"")</f>
        <v>0</v>
      </c>
      <c r="I550" s="325">
        <f>IFERROR(VLOOKUP($A550,'様式C-1-1用'!$B$3:$AI$1004,23,0),"")</f>
        <v>0</v>
      </c>
      <c r="J550" s="325" t="str">
        <f>IFERROR(VLOOKUP($A550,'様式C-1-1用'!$B$3:$AI$1004,24,0),"")</f>
        <v/>
      </c>
      <c r="K550" s="325" t="str">
        <f>IFERROR(VLOOKUP($A550,'様式C-1-1用'!$B$3:$AI$1004,25,0),"")</f>
        <v/>
      </c>
      <c r="L550" s="325">
        <f>IFERROR(VLOOKUP($A550,'様式C-1-1用'!$B$3:$AI$1004,16,0),"")</f>
        <v>0</v>
      </c>
      <c r="M550" s="325" t="str">
        <f>IFERROR(VLOOKUP($A550,'様式C-1-1用'!$B$3:$AI$1004,34,0),"")</f>
        <v/>
      </c>
      <c r="N550" s="325" t="str">
        <f>IFERROR(VLOOKUP($A550,'様式C-1-1用'!$B$3:$AI$1004,30,0),"")</f>
        <v/>
      </c>
      <c r="O550" s="325" t="str">
        <f>IF(VLOOKUP($A550,'様式C-1-1用'!$B$3:$AI$1004,29,0)="－","なし",VLOOKUP($A550,'様式C-1-1用'!$B$3:$AI$1004,29,0))</f>
        <v/>
      </c>
      <c r="P550" s="326" t="str">
        <f>IFERROR(VLOOKUP($A550,'様式C-1-1用'!$B$3:$AI$1004,33,0),"")</f>
        <v/>
      </c>
    </row>
    <row r="551" spans="1:16" ht="15.95" customHeight="1" x14ac:dyDescent="0.15">
      <c r="A551" s="318">
        <v>549</v>
      </c>
      <c r="B551" s="325">
        <f>IFERROR(VLOOKUP($A551,'様式C-1-1用'!$B$3:$AI$1004,3,0),"")</f>
        <v>0</v>
      </c>
      <c r="C551" s="325" t="str">
        <f>IFERROR(VLOOKUP($A551,'様式C-1-1用'!$B$3:$AI$1004,4,0),"")</f>
        <v/>
      </c>
      <c r="D551" s="325">
        <f>IFERROR(VLOOKUP($A551,'様式C-1-1用'!$B$3:$AI$1004,6,0),"")</f>
        <v>0</v>
      </c>
      <c r="E551" s="325">
        <f>IFERROR(VLOOKUP($A551,'様式C-1-1用'!$B$3:$AI$1004,7,0),"")</f>
        <v>0</v>
      </c>
      <c r="F551" s="325">
        <f>IFERROR(VLOOKUP($A551,'様式C-1-1用'!$B$3:$AI$1004,8,0),"")</f>
        <v>0</v>
      </c>
      <c r="G551" s="325">
        <f>IFERROR(VLOOKUP($A551,'様式C-1-1用'!$B$3:$AI$1004,10,0),"")</f>
        <v>0</v>
      </c>
      <c r="H551" s="325">
        <f>IFERROR(VLOOKUP($A551,'様式C-1-1用'!$B$3:$AI$1004,22,0),"")</f>
        <v>0</v>
      </c>
      <c r="I551" s="325">
        <f>IFERROR(VLOOKUP($A551,'様式C-1-1用'!$B$3:$AI$1004,23,0),"")</f>
        <v>0</v>
      </c>
      <c r="J551" s="325" t="str">
        <f>IFERROR(VLOOKUP($A551,'様式C-1-1用'!$B$3:$AI$1004,24,0),"")</f>
        <v/>
      </c>
      <c r="K551" s="325" t="str">
        <f>IFERROR(VLOOKUP($A551,'様式C-1-1用'!$B$3:$AI$1004,25,0),"")</f>
        <v/>
      </c>
      <c r="L551" s="325">
        <f>IFERROR(VLOOKUP($A551,'様式C-1-1用'!$B$3:$AI$1004,16,0),"")</f>
        <v>0</v>
      </c>
      <c r="M551" s="325" t="str">
        <f>IFERROR(VLOOKUP($A551,'様式C-1-1用'!$B$3:$AI$1004,34,0),"")</f>
        <v/>
      </c>
      <c r="N551" s="325" t="str">
        <f>IFERROR(VLOOKUP($A551,'様式C-1-1用'!$B$3:$AI$1004,30,0),"")</f>
        <v/>
      </c>
      <c r="O551" s="325" t="str">
        <f>IF(VLOOKUP($A551,'様式C-1-1用'!$B$3:$AI$1004,29,0)="－","なし",VLOOKUP($A551,'様式C-1-1用'!$B$3:$AI$1004,29,0))</f>
        <v/>
      </c>
      <c r="P551" s="326" t="str">
        <f>IFERROR(VLOOKUP($A551,'様式C-1-1用'!$B$3:$AI$1004,33,0),"")</f>
        <v/>
      </c>
    </row>
    <row r="552" spans="1:16" ht="15.95" customHeight="1" x14ac:dyDescent="0.15">
      <c r="A552" s="318">
        <v>550</v>
      </c>
      <c r="B552" s="325">
        <f>IFERROR(VLOOKUP($A552,'様式C-1-1用'!$B$3:$AI$1004,3,0),"")</f>
        <v>0</v>
      </c>
      <c r="C552" s="325" t="str">
        <f>IFERROR(VLOOKUP($A552,'様式C-1-1用'!$B$3:$AI$1004,4,0),"")</f>
        <v/>
      </c>
      <c r="D552" s="325">
        <f>IFERROR(VLOOKUP($A552,'様式C-1-1用'!$B$3:$AI$1004,6,0),"")</f>
        <v>0</v>
      </c>
      <c r="E552" s="325">
        <f>IFERROR(VLOOKUP($A552,'様式C-1-1用'!$B$3:$AI$1004,7,0),"")</f>
        <v>0</v>
      </c>
      <c r="F552" s="325">
        <f>IFERROR(VLOOKUP($A552,'様式C-1-1用'!$B$3:$AI$1004,8,0),"")</f>
        <v>0</v>
      </c>
      <c r="G552" s="325">
        <f>IFERROR(VLOOKUP($A552,'様式C-1-1用'!$B$3:$AI$1004,10,0),"")</f>
        <v>0</v>
      </c>
      <c r="H552" s="325">
        <f>IFERROR(VLOOKUP($A552,'様式C-1-1用'!$B$3:$AI$1004,22,0),"")</f>
        <v>0</v>
      </c>
      <c r="I552" s="325">
        <f>IFERROR(VLOOKUP($A552,'様式C-1-1用'!$B$3:$AI$1004,23,0),"")</f>
        <v>0</v>
      </c>
      <c r="J552" s="325" t="str">
        <f>IFERROR(VLOOKUP($A552,'様式C-1-1用'!$B$3:$AI$1004,24,0),"")</f>
        <v/>
      </c>
      <c r="K552" s="325" t="str">
        <f>IFERROR(VLOOKUP($A552,'様式C-1-1用'!$B$3:$AI$1004,25,0),"")</f>
        <v/>
      </c>
      <c r="L552" s="325">
        <f>IFERROR(VLOOKUP($A552,'様式C-1-1用'!$B$3:$AI$1004,16,0),"")</f>
        <v>0</v>
      </c>
      <c r="M552" s="325" t="str">
        <f>IFERROR(VLOOKUP($A552,'様式C-1-1用'!$B$3:$AI$1004,34,0),"")</f>
        <v/>
      </c>
      <c r="N552" s="325" t="str">
        <f>IFERROR(VLOOKUP($A552,'様式C-1-1用'!$B$3:$AI$1004,30,0),"")</f>
        <v/>
      </c>
      <c r="O552" s="325" t="str">
        <f>IF(VLOOKUP($A552,'様式C-1-1用'!$B$3:$AI$1004,29,0)="－","なし",VLOOKUP($A552,'様式C-1-1用'!$B$3:$AI$1004,29,0))</f>
        <v/>
      </c>
      <c r="P552" s="326" t="str">
        <f>IFERROR(VLOOKUP($A552,'様式C-1-1用'!$B$3:$AI$1004,33,0),"")</f>
        <v/>
      </c>
    </row>
    <row r="553" spans="1:16" ht="15.95" customHeight="1" x14ac:dyDescent="0.15">
      <c r="A553" s="318">
        <v>551</v>
      </c>
      <c r="B553" s="325">
        <f>IFERROR(VLOOKUP($A553,'様式C-1-1用'!$B$3:$AI$1004,3,0),"")</f>
        <v>0</v>
      </c>
      <c r="C553" s="325" t="str">
        <f>IFERROR(VLOOKUP($A553,'様式C-1-1用'!$B$3:$AI$1004,4,0),"")</f>
        <v/>
      </c>
      <c r="D553" s="325">
        <f>IFERROR(VLOOKUP($A553,'様式C-1-1用'!$B$3:$AI$1004,6,0),"")</f>
        <v>0</v>
      </c>
      <c r="E553" s="325">
        <f>IFERROR(VLOOKUP($A553,'様式C-1-1用'!$B$3:$AI$1004,7,0),"")</f>
        <v>0</v>
      </c>
      <c r="F553" s="325">
        <f>IFERROR(VLOOKUP($A553,'様式C-1-1用'!$B$3:$AI$1004,8,0),"")</f>
        <v>0</v>
      </c>
      <c r="G553" s="325">
        <f>IFERROR(VLOOKUP($A553,'様式C-1-1用'!$B$3:$AI$1004,10,0),"")</f>
        <v>0</v>
      </c>
      <c r="H553" s="325">
        <f>IFERROR(VLOOKUP($A553,'様式C-1-1用'!$B$3:$AI$1004,22,0),"")</f>
        <v>0</v>
      </c>
      <c r="I553" s="325">
        <f>IFERROR(VLOOKUP($A553,'様式C-1-1用'!$B$3:$AI$1004,23,0),"")</f>
        <v>0</v>
      </c>
      <c r="J553" s="325" t="str">
        <f>IFERROR(VLOOKUP($A553,'様式C-1-1用'!$B$3:$AI$1004,24,0),"")</f>
        <v/>
      </c>
      <c r="K553" s="325" t="str">
        <f>IFERROR(VLOOKUP($A553,'様式C-1-1用'!$B$3:$AI$1004,25,0),"")</f>
        <v/>
      </c>
      <c r="L553" s="325">
        <f>IFERROR(VLOOKUP($A553,'様式C-1-1用'!$B$3:$AI$1004,16,0),"")</f>
        <v>0</v>
      </c>
      <c r="M553" s="325" t="str">
        <f>IFERROR(VLOOKUP($A553,'様式C-1-1用'!$B$3:$AI$1004,34,0),"")</f>
        <v/>
      </c>
      <c r="N553" s="325" t="str">
        <f>IFERROR(VLOOKUP($A553,'様式C-1-1用'!$B$3:$AI$1004,30,0),"")</f>
        <v/>
      </c>
      <c r="O553" s="325" t="str">
        <f>IF(VLOOKUP($A553,'様式C-1-1用'!$B$3:$AI$1004,29,0)="－","なし",VLOOKUP($A553,'様式C-1-1用'!$B$3:$AI$1004,29,0))</f>
        <v/>
      </c>
      <c r="P553" s="326" t="str">
        <f>IFERROR(VLOOKUP($A553,'様式C-1-1用'!$B$3:$AI$1004,33,0),"")</f>
        <v/>
      </c>
    </row>
    <row r="554" spans="1:16" ht="15.95" customHeight="1" x14ac:dyDescent="0.15">
      <c r="A554" s="318">
        <v>552</v>
      </c>
      <c r="B554" s="325">
        <f>IFERROR(VLOOKUP($A554,'様式C-1-1用'!$B$3:$AI$1004,3,0),"")</f>
        <v>0</v>
      </c>
      <c r="C554" s="325" t="str">
        <f>IFERROR(VLOOKUP($A554,'様式C-1-1用'!$B$3:$AI$1004,4,0),"")</f>
        <v/>
      </c>
      <c r="D554" s="325">
        <f>IFERROR(VLOOKUP($A554,'様式C-1-1用'!$B$3:$AI$1004,6,0),"")</f>
        <v>0</v>
      </c>
      <c r="E554" s="325">
        <f>IFERROR(VLOOKUP($A554,'様式C-1-1用'!$B$3:$AI$1004,7,0),"")</f>
        <v>0</v>
      </c>
      <c r="F554" s="325">
        <f>IFERROR(VLOOKUP($A554,'様式C-1-1用'!$B$3:$AI$1004,8,0),"")</f>
        <v>0</v>
      </c>
      <c r="G554" s="325">
        <f>IFERROR(VLOOKUP($A554,'様式C-1-1用'!$B$3:$AI$1004,10,0),"")</f>
        <v>0</v>
      </c>
      <c r="H554" s="325">
        <f>IFERROR(VLOOKUP($A554,'様式C-1-1用'!$B$3:$AI$1004,22,0),"")</f>
        <v>0</v>
      </c>
      <c r="I554" s="325">
        <f>IFERROR(VLOOKUP($A554,'様式C-1-1用'!$B$3:$AI$1004,23,0),"")</f>
        <v>0</v>
      </c>
      <c r="J554" s="325" t="str">
        <f>IFERROR(VLOOKUP($A554,'様式C-1-1用'!$B$3:$AI$1004,24,0),"")</f>
        <v/>
      </c>
      <c r="K554" s="325" t="str">
        <f>IFERROR(VLOOKUP($A554,'様式C-1-1用'!$B$3:$AI$1004,25,0),"")</f>
        <v/>
      </c>
      <c r="L554" s="325">
        <f>IFERROR(VLOOKUP($A554,'様式C-1-1用'!$B$3:$AI$1004,16,0),"")</f>
        <v>0</v>
      </c>
      <c r="M554" s="325" t="str">
        <f>IFERROR(VLOOKUP($A554,'様式C-1-1用'!$B$3:$AI$1004,34,0),"")</f>
        <v/>
      </c>
      <c r="N554" s="325" t="str">
        <f>IFERROR(VLOOKUP($A554,'様式C-1-1用'!$B$3:$AI$1004,30,0),"")</f>
        <v/>
      </c>
      <c r="O554" s="325" t="str">
        <f>IF(VLOOKUP($A554,'様式C-1-1用'!$B$3:$AI$1004,29,0)="－","なし",VLOOKUP($A554,'様式C-1-1用'!$B$3:$AI$1004,29,0))</f>
        <v/>
      </c>
      <c r="P554" s="326" t="str">
        <f>IFERROR(VLOOKUP($A554,'様式C-1-1用'!$B$3:$AI$1004,33,0),"")</f>
        <v/>
      </c>
    </row>
    <row r="555" spans="1:16" ht="15.95" customHeight="1" x14ac:dyDescent="0.15">
      <c r="A555" s="318">
        <v>553</v>
      </c>
      <c r="B555" s="325">
        <f>IFERROR(VLOOKUP($A555,'様式C-1-1用'!$B$3:$AI$1004,3,0),"")</f>
        <v>0</v>
      </c>
      <c r="C555" s="325" t="str">
        <f>IFERROR(VLOOKUP($A555,'様式C-1-1用'!$B$3:$AI$1004,4,0),"")</f>
        <v/>
      </c>
      <c r="D555" s="325">
        <f>IFERROR(VLOOKUP($A555,'様式C-1-1用'!$B$3:$AI$1004,6,0),"")</f>
        <v>0</v>
      </c>
      <c r="E555" s="325">
        <f>IFERROR(VLOOKUP($A555,'様式C-1-1用'!$B$3:$AI$1004,7,0),"")</f>
        <v>0</v>
      </c>
      <c r="F555" s="325">
        <f>IFERROR(VLOOKUP($A555,'様式C-1-1用'!$B$3:$AI$1004,8,0),"")</f>
        <v>0</v>
      </c>
      <c r="G555" s="325">
        <f>IFERROR(VLOOKUP($A555,'様式C-1-1用'!$B$3:$AI$1004,10,0),"")</f>
        <v>0</v>
      </c>
      <c r="H555" s="325">
        <f>IFERROR(VLOOKUP($A555,'様式C-1-1用'!$B$3:$AI$1004,22,0),"")</f>
        <v>0</v>
      </c>
      <c r="I555" s="325">
        <f>IFERROR(VLOOKUP($A555,'様式C-1-1用'!$B$3:$AI$1004,23,0),"")</f>
        <v>0</v>
      </c>
      <c r="J555" s="325" t="str">
        <f>IFERROR(VLOOKUP($A555,'様式C-1-1用'!$B$3:$AI$1004,24,0),"")</f>
        <v/>
      </c>
      <c r="K555" s="325" t="str">
        <f>IFERROR(VLOOKUP($A555,'様式C-1-1用'!$B$3:$AI$1004,25,0),"")</f>
        <v/>
      </c>
      <c r="L555" s="325">
        <f>IFERROR(VLOOKUP($A555,'様式C-1-1用'!$B$3:$AI$1004,16,0),"")</f>
        <v>0</v>
      </c>
      <c r="M555" s="325" t="str">
        <f>IFERROR(VLOOKUP($A555,'様式C-1-1用'!$B$3:$AI$1004,34,0),"")</f>
        <v/>
      </c>
      <c r="N555" s="325" t="str">
        <f>IFERROR(VLOOKUP($A555,'様式C-1-1用'!$B$3:$AI$1004,30,0),"")</f>
        <v/>
      </c>
      <c r="O555" s="325" t="str">
        <f>IF(VLOOKUP($A555,'様式C-1-1用'!$B$3:$AI$1004,29,0)="－","なし",VLOOKUP($A555,'様式C-1-1用'!$B$3:$AI$1004,29,0))</f>
        <v/>
      </c>
      <c r="P555" s="326" t="str">
        <f>IFERROR(VLOOKUP($A555,'様式C-1-1用'!$B$3:$AI$1004,33,0),"")</f>
        <v/>
      </c>
    </row>
    <row r="556" spans="1:16" ht="15.95" customHeight="1" x14ac:dyDescent="0.15">
      <c r="A556" s="318">
        <v>554</v>
      </c>
      <c r="B556" s="325">
        <f>IFERROR(VLOOKUP($A556,'様式C-1-1用'!$B$3:$AI$1004,3,0),"")</f>
        <v>0</v>
      </c>
      <c r="C556" s="325" t="str">
        <f>IFERROR(VLOOKUP($A556,'様式C-1-1用'!$B$3:$AI$1004,4,0),"")</f>
        <v/>
      </c>
      <c r="D556" s="325">
        <f>IFERROR(VLOOKUP($A556,'様式C-1-1用'!$B$3:$AI$1004,6,0),"")</f>
        <v>0</v>
      </c>
      <c r="E556" s="325">
        <f>IFERROR(VLOOKUP($A556,'様式C-1-1用'!$B$3:$AI$1004,7,0),"")</f>
        <v>0</v>
      </c>
      <c r="F556" s="325">
        <f>IFERROR(VLOOKUP($A556,'様式C-1-1用'!$B$3:$AI$1004,8,0),"")</f>
        <v>0</v>
      </c>
      <c r="G556" s="325">
        <f>IFERROR(VLOOKUP($A556,'様式C-1-1用'!$B$3:$AI$1004,10,0),"")</f>
        <v>0</v>
      </c>
      <c r="H556" s="325">
        <f>IFERROR(VLOOKUP($A556,'様式C-1-1用'!$B$3:$AI$1004,22,0),"")</f>
        <v>0</v>
      </c>
      <c r="I556" s="325">
        <f>IFERROR(VLOOKUP($A556,'様式C-1-1用'!$B$3:$AI$1004,23,0),"")</f>
        <v>0</v>
      </c>
      <c r="J556" s="325" t="str">
        <f>IFERROR(VLOOKUP($A556,'様式C-1-1用'!$B$3:$AI$1004,24,0),"")</f>
        <v/>
      </c>
      <c r="K556" s="325" t="str">
        <f>IFERROR(VLOOKUP($A556,'様式C-1-1用'!$B$3:$AI$1004,25,0),"")</f>
        <v/>
      </c>
      <c r="L556" s="325">
        <f>IFERROR(VLOOKUP($A556,'様式C-1-1用'!$B$3:$AI$1004,16,0),"")</f>
        <v>0</v>
      </c>
      <c r="M556" s="325" t="str">
        <f>IFERROR(VLOOKUP($A556,'様式C-1-1用'!$B$3:$AI$1004,34,0),"")</f>
        <v/>
      </c>
      <c r="N556" s="325" t="str">
        <f>IFERROR(VLOOKUP($A556,'様式C-1-1用'!$B$3:$AI$1004,30,0),"")</f>
        <v/>
      </c>
      <c r="O556" s="325" t="str">
        <f>IF(VLOOKUP($A556,'様式C-1-1用'!$B$3:$AI$1004,29,0)="－","なし",VLOOKUP($A556,'様式C-1-1用'!$B$3:$AI$1004,29,0))</f>
        <v/>
      </c>
      <c r="P556" s="326" t="str">
        <f>IFERROR(VLOOKUP($A556,'様式C-1-1用'!$B$3:$AI$1004,33,0),"")</f>
        <v/>
      </c>
    </row>
    <row r="557" spans="1:16" ht="15.95" customHeight="1" x14ac:dyDescent="0.15">
      <c r="A557" s="318">
        <v>555</v>
      </c>
      <c r="B557" s="325">
        <f>IFERROR(VLOOKUP($A557,'様式C-1-1用'!$B$3:$AI$1004,3,0),"")</f>
        <v>0</v>
      </c>
      <c r="C557" s="325" t="str">
        <f>IFERROR(VLOOKUP($A557,'様式C-1-1用'!$B$3:$AI$1004,4,0),"")</f>
        <v/>
      </c>
      <c r="D557" s="325">
        <f>IFERROR(VLOOKUP($A557,'様式C-1-1用'!$B$3:$AI$1004,6,0),"")</f>
        <v>0</v>
      </c>
      <c r="E557" s="325">
        <f>IFERROR(VLOOKUP($A557,'様式C-1-1用'!$B$3:$AI$1004,7,0),"")</f>
        <v>0</v>
      </c>
      <c r="F557" s="325">
        <f>IFERROR(VLOOKUP($A557,'様式C-1-1用'!$B$3:$AI$1004,8,0),"")</f>
        <v>0</v>
      </c>
      <c r="G557" s="325">
        <f>IFERROR(VLOOKUP($A557,'様式C-1-1用'!$B$3:$AI$1004,10,0),"")</f>
        <v>0</v>
      </c>
      <c r="H557" s="325">
        <f>IFERROR(VLOOKUP($A557,'様式C-1-1用'!$B$3:$AI$1004,22,0),"")</f>
        <v>0</v>
      </c>
      <c r="I557" s="325">
        <f>IFERROR(VLOOKUP($A557,'様式C-1-1用'!$B$3:$AI$1004,23,0),"")</f>
        <v>0</v>
      </c>
      <c r="J557" s="325" t="str">
        <f>IFERROR(VLOOKUP($A557,'様式C-1-1用'!$B$3:$AI$1004,24,0),"")</f>
        <v/>
      </c>
      <c r="K557" s="325" t="str">
        <f>IFERROR(VLOOKUP($A557,'様式C-1-1用'!$B$3:$AI$1004,25,0),"")</f>
        <v/>
      </c>
      <c r="L557" s="325">
        <f>IFERROR(VLOOKUP($A557,'様式C-1-1用'!$B$3:$AI$1004,16,0),"")</f>
        <v>0</v>
      </c>
      <c r="M557" s="325" t="str">
        <f>IFERROR(VLOOKUP($A557,'様式C-1-1用'!$B$3:$AI$1004,34,0),"")</f>
        <v/>
      </c>
      <c r="N557" s="325" t="str">
        <f>IFERROR(VLOOKUP($A557,'様式C-1-1用'!$B$3:$AI$1004,30,0),"")</f>
        <v/>
      </c>
      <c r="O557" s="325" t="str">
        <f>IF(VLOOKUP($A557,'様式C-1-1用'!$B$3:$AI$1004,29,0)="－","なし",VLOOKUP($A557,'様式C-1-1用'!$B$3:$AI$1004,29,0))</f>
        <v/>
      </c>
      <c r="P557" s="326" t="str">
        <f>IFERROR(VLOOKUP($A557,'様式C-1-1用'!$B$3:$AI$1004,33,0),"")</f>
        <v/>
      </c>
    </row>
    <row r="558" spans="1:16" ht="15.95" customHeight="1" x14ac:dyDescent="0.15">
      <c r="A558" s="318">
        <v>556</v>
      </c>
      <c r="B558" s="325">
        <f>IFERROR(VLOOKUP($A558,'様式C-1-1用'!$B$3:$AI$1004,3,0),"")</f>
        <v>0</v>
      </c>
      <c r="C558" s="325" t="str">
        <f>IFERROR(VLOOKUP($A558,'様式C-1-1用'!$B$3:$AI$1004,4,0),"")</f>
        <v/>
      </c>
      <c r="D558" s="325">
        <f>IFERROR(VLOOKUP($A558,'様式C-1-1用'!$B$3:$AI$1004,6,0),"")</f>
        <v>0</v>
      </c>
      <c r="E558" s="325">
        <f>IFERROR(VLOOKUP($A558,'様式C-1-1用'!$B$3:$AI$1004,7,0),"")</f>
        <v>0</v>
      </c>
      <c r="F558" s="325">
        <f>IFERROR(VLOOKUP($A558,'様式C-1-1用'!$B$3:$AI$1004,8,0),"")</f>
        <v>0</v>
      </c>
      <c r="G558" s="325">
        <f>IFERROR(VLOOKUP($A558,'様式C-1-1用'!$B$3:$AI$1004,10,0),"")</f>
        <v>0</v>
      </c>
      <c r="H558" s="325">
        <f>IFERROR(VLOOKUP($A558,'様式C-1-1用'!$B$3:$AI$1004,22,0),"")</f>
        <v>0</v>
      </c>
      <c r="I558" s="325">
        <f>IFERROR(VLOOKUP($A558,'様式C-1-1用'!$B$3:$AI$1004,23,0),"")</f>
        <v>0</v>
      </c>
      <c r="J558" s="325" t="str">
        <f>IFERROR(VLOOKUP($A558,'様式C-1-1用'!$B$3:$AI$1004,24,0),"")</f>
        <v/>
      </c>
      <c r="K558" s="325" t="str">
        <f>IFERROR(VLOOKUP($A558,'様式C-1-1用'!$B$3:$AI$1004,25,0),"")</f>
        <v/>
      </c>
      <c r="L558" s="325">
        <f>IFERROR(VLOOKUP($A558,'様式C-1-1用'!$B$3:$AI$1004,16,0),"")</f>
        <v>0</v>
      </c>
      <c r="M558" s="325" t="str">
        <f>IFERROR(VLOOKUP($A558,'様式C-1-1用'!$B$3:$AI$1004,34,0),"")</f>
        <v/>
      </c>
      <c r="N558" s="325" t="str">
        <f>IFERROR(VLOOKUP($A558,'様式C-1-1用'!$B$3:$AI$1004,30,0),"")</f>
        <v/>
      </c>
      <c r="O558" s="325" t="str">
        <f>IF(VLOOKUP($A558,'様式C-1-1用'!$B$3:$AI$1004,29,0)="－","なし",VLOOKUP($A558,'様式C-1-1用'!$B$3:$AI$1004,29,0))</f>
        <v/>
      </c>
      <c r="P558" s="326" t="str">
        <f>IFERROR(VLOOKUP($A558,'様式C-1-1用'!$B$3:$AI$1004,33,0),"")</f>
        <v/>
      </c>
    </row>
    <row r="559" spans="1:16" ht="15.95" customHeight="1" x14ac:dyDescent="0.15">
      <c r="A559" s="318">
        <v>557</v>
      </c>
      <c r="B559" s="325">
        <f>IFERROR(VLOOKUP($A559,'様式C-1-1用'!$B$3:$AI$1004,3,0),"")</f>
        <v>0</v>
      </c>
      <c r="C559" s="325" t="str">
        <f>IFERROR(VLOOKUP($A559,'様式C-1-1用'!$B$3:$AI$1004,4,0),"")</f>
        <v/>
      </c>
      <c r="D559" s="325">
        <f>IFERROR(VLOOKUP($A559,'様式C-1-1用'!$B$3:$AI$1004,6,0),"")</f>
        <v>0</v>
      </c>
      <c r="E559" s="325">
        <f>IFERROR(VLOOKUP($A559,'様式C-1-1用'!$B$3:$AI$1004,7,0),"")</f>
        <v>0</v>
      </c>
      <c r="F559" s="325">
        <f>IFERROR(VLOOKUP($A559,'様式C-1-1用'!$B$3:$AI$1004,8,0),"")</f>
        <v>0</v>
      </c>
      <c r="G559" s="325">
        <f>IFERROR(VLOOKUP($A559,'様式C-1-1用'!$B$3:$AI$1004,10,0),"")</f>
        <v>0</v>
      </c>
      <c r="H559" s="325">
        <f>IFERROR(VLOOKUP($A559,'様式C-1-1用'!$B$3:$AI$1004,22,0),"")</f>
        <v>0</v>
      </c>
      <c r="I559" s="325">
        <f>IFERROR(VLOOKUP($A559,'様式C-1-1用'!$B$3:$AI$1004,23,0),"")</f>
        <v>0</v>
      </c>
      <c r="J559" s="325" t="str">
        <f>IFERROR(VLOOKUP($A559,'様式C-1-1用'!$B$3:$AI$1004,24,0),"")</f>
        <v/>
      </c>
      <c r="K559" s="325" t="str">
        <f>IFERROR(VLOOKUP($A559,'様式C-1-1用'!$B$3:$AI$1004,25,0),"")</f>
        <v/>
      </c>
      <c r="L559" s="325">
        <f>IFERROR(VLOOKUP($A559,'様式C-1-1用'!$B$3:$AI$1004,16,0),"")</f>
        <v>0</v>
      </c>
      <c r="M559" s="325" t="str">
        <f>IFERROR(VLOOKUP($A559,'様式C-1-1用'!$B$3:$AI$1004,34,0),"")</f>
        <v/>
      </c>
      <c r="N559" s="325" t="str">
        <f>IFERROR(VLOOKUP($A559,'様式C-1-1用'!$B$3:$AI$1004,30,0),"")</f>
        <v/>
      </c>
      <c r="O559" s="325" t="str">
        <f>IF(VLOOKUP($A559,'様式C-1-1用'!$B$3:$AI$1004,29,0)="－","なし",VLOOKUP($A559,'様式C-1-1用'!$B$3:$AI$1004,29,0))</f>
        <v/>
      </c>
      <c r="P559" s="326" t="str">
        <f>IFERROR(VLOOKUP($A559,'様式C-1-1用'!$B$3:$AI$1004,33,0),"")</f>
        <v/>
      </c>
    </row>
    <row r="560" spans="1:16" ht="15.95" customHeight="1" x14ac:dyDescent="0.15">
      <c r="A560" s="318">
        <v>558</v>
      </c>
      <c r="B560" s="325">
        <f>IFERROR(VLOOKUP($A560,'様式C-1-1用'!$B$3:$AI$1004,3,0),"")</f>
        <v>0</v>
      </c>
      <c r="C560" s="325" t="str">
        <f>IFERROR(VLOOKUP($A560,'様式C-1-1用'!$B$3:$AI$1004,4,0),"")</f>
        <v/>
      </c>
      <c r="D560" s="325">
        <f>IFERROR(VLOOKUP($A560,'様式C-1-1用'!$B$3:$AI$1004,6,0),"")</f>
        <v>0</v>
      </c>
      <c r="E560" s="325">
        <f>IFERROR(VLOOKUP($A560,'様式C-1-1用'!$B$3:$AI$1004,7,0),"")</f>
        <v>0</v>
      </c>
      <c r="F560" s="325">
        <f>IFERROR(VLOOKUP($A560,'様式C-1-1用'!$B$3:$AI$1004,8,0),"")</f>
        <v>0</v>
      </c>
      <c r="G560" s="325">
        <f>IFERROR(VLOOKUP($A560,'様式C-1-1用'!$B$3:$AI$1004,10,0),"")</f>
        <v>0</v>
      </c>
      <c r="H560" s="325">
        <f>IFERROR(VLOOKUP($A560,'様式C-1-1用'!$B$3:$AI$1004,22,0),"")</f>
        <v>0</v>
      </c>
      <c r="I560" s="325">
        <f>IFERROR(VLOOKUP($A560,'様式C-1-1用'!$B$3:$AI$1004,23,0),"")</f>
        <v>0</v>
      </c>
      <c r="J560" s="325" t="str">
        <f>IFERROR(VLOOKUP($A560,'様式C-1-1用'!$B$3:$AI$1004,24,0),"")</f>
        <v/>
      </c>
      <c r="K560" s="325" t="str">
        <f>IFERROR(VLOOKUP($A560,'様式C-1-1用'!$B$3:$AI$1004,25,0),"")</f>
        <v/>
      </c>
      <c r="L560" s="325">
        <f>IFERROR(VLOOKUP($A560,'様式C-1-1用'!$B$3:$AI$1004,16,0),"")</f>
        <v>0</v>
      </c>
      <c r="M560" s="325" t="str">
        <f>IFERROR(VLOOKUP($A560,'様式C-1-1用'!$B$3:$AI$1004,34,0),"")</f>
        <v/>
      </c>
      <c r="N560" s="325" t="str">
        <f>IFERROR(VLOOKUP($A560,'様式C-1-1用'!$B$3:$AI$1004,30,0),"")</f>
        <v/>
      </c>
      <c r="O560" s="325" t="str">
        <f>IF(VLOOKUP($A560,'様式C-1-1用'!$B$3:$AI$1004,29,0)="－","なし",VLOOKUP($A560,'様式C-1-1用'!$B$3:$AI$1004,29,0))</f>
        <v/>
      </c>
      <c r="P560" s="326" t="str">
        <f>IFERROR(VLOOKUP($A560,'様式C-1-1用'!$B$3:$AI$1004,33,0),"")</f>
        <v/>
      </c>
    </row>
    <row r="561" spans="1:16" ht="15.95" customHeight="1" x14ac:dyDescent="0.15">
      <c r="A561" s="318">
        <v>559</v>
      </c>
      <c r="B561" s="325">
        <f>IFERROR(VLOOKUP($A561,'様式C-1-1用'!$B$3:$AI$1004,3,0),"")</f>
        <v>0</v>
      </c>
      <c r="C561" s="325" t="str">
        <f>IFERROR(VLOOKUP($A561,'様式C-1-1用'!$B$3:$AI$1004,4,0),"")</f>
        <v/>
      </c>
      <c r="D561" s="325">
        <f>IFERROR(VLOOKUP($A561,'様式C-1-1用'!$B$3:$AI$1004,6,0),"")</f>
        <v>0</v>
      </c>
      <c r="E561" s="325">
        <f>IFERROR(VLOOKUP($A561,'様式C-1-1用'!$B$3:$AI$1004,7,0),"")</f>
        <v>0</v>
      </c>
      <c r="F561" s="325">
        <f>IFERROR(VLOOKUP($A561,'様式C-1-1用'!$B$3:$AI$1004,8,0),"")</f>
        <v>0</v>
      </c>
      <c r="G561" s="325">
        <f>IFERROR(VLOOKUP($A561,'様式C-1-1用'!$B$3:$AI$1004,10,0),"")</f>
        <v>0</v>
      </c>
      <c r="H561" s="325">
        <f>IFERROR(VLOOKUP($A561,'様式C-1-1用'!$B$3:$AI$1004,22,0),"")</f>
        <v>0</v>
      </c>
      <c r="I561" s="325">
        <f>IFERROR(VLOOKUP($A561,'様式C-1-1用'!$B$3:$AI$1004,23,0),"")</f>
        <v>0</v>
      </c>
      <c r="J561" s="325" t="str">
        <f>IFERROR(VLOOKUP($A561,'様式C-1-1用'!$B$3:$AI$1004,24,0),"")</f>
        <v/>
      </c>
      <c r="K561" s="325" t="str">
        <f>IFERROR(VLOOKUP($A561,'様式C-1-1用'!$B$3:$AI$1004,25,0),"")</f>
        <v/>
      </c>
      <c r="L561" s="325">
        <f>IFERROR(VLOOKUP($A561,'様式C-1-1用'!$B$3:$AI$1004,16,0),"")</f>
        <v>0</v>
      </c>
      <c r="M561" s="325" t="str">
        <f>IFERROR(VLOOKUP($A561,'様式C-1-1用'!$B$3:$AI$1004,34,0),"")</f>
        <v/>
      </c>
      <c r="N561" s="325" t="str">
        <f>IFERROR(VLOOKUP($A561,'様式C-1-1用'!$B$3:$AI$1004,30,0),"")</f>
        <v/>
      </c>
      <c r="O561" s="325" t="str">
        <f>IF(VLOOKUP($A561,'様式C-1-1用'!$B$3:$AI$1004,29,0)="－","なし",VLOOKUP($A561,'様式C-1-1用'!$B$3:$AI$1004,29,0))</f>
        <v/>
      </c>
      <c r="P561" s="326" t="str">
        <f>IFERROR(VLOOKUP($A561,'様式C-1-1用'!$B$3:$AI$1004,33,0),"")</f>
        <v/>
      </c>
    </row>
    <row r="562" spans="1:16" ht="15.95" customHeight="1" x14ac:dyDescent="0.15">
      <c r="A562" s="318">
        <v>560</v>
      </c>
      <c r="B562" s="325">
        <f>IFERROR(VLOOKUP($A562,'様式C-1-1用'!$B$3:$AI$1004,3,0),"")</f>
        <v>0</v>
      </c>
      <c r="C562" s="325" t="str">
        <f>IFERROR(VLOOKUP($A562,'様式C-1-1用'!$B$3:$AI$1004,4,0),"")</f>
        <v/>
      </c>
      <c r="D562" s="325">
        <f>IFERROR(VLOOKUP($A562,'様式C-1-1用'!$B$3:$AI$1004,6,0),"")</f>
        <v>0</v>
      </c>
      <c r="E562" s="325">
        <f>IFERROR(VLOOKUP($A562,'様式C-1-1用'!$B$3:$AI$1004,7,0),"")</f>
        <v>0</v>
      </c>
      <c r="F562" s="325">
        <f>IFERROR(VLOOKUP($A562,'様式C-1-1用'!$B$3:$AI$1004,8,0),"")</f>
        <v>0</v>
      </c>
      <c r="G562" s="325">
        <f>IFERROR(VLOOKUP($A562,'様式C-1-1用'!$B$3:$AI$1004,10,0),"")</f>
        <v>0</v>
      </c>
      <c r="H562" s="325">
        <f>IFERROR(VLOOKUP($A562,'様式C-1-1用'!$B$3:$AI$1004,22,0),"")</f>
        <v>0</v>
      </c>
      <c r="I562" s="325">
        <f>IFERROR(VLOOKUP($A562,'様式C-1-1用'!$B$3:$AI$1004,23,0),"")</f>
        <v>0</v>
      </c>
      <c r="J562" s="325" t="str">
        <f>IFERROR(VLOOKUP($A562,'様式C-1-1用'!$B$3:$AI$1004,24,0),"")</f>
        <v/>
      </c>
      <c r="K562" s="325" t="str">
        <f>IFERROR(VLOOKUP($A562,'様式C-1-1用'!$B$3:$AI$1004,25,0),"")</f>
        <v/>
      </c>
      <c r="L562" s="325">
        <f>IFERROR(VLOOKUP($A562,'様式C-1-1用'!$B$3:$AI$1004,16,0),"")</f>
        <v>0</v>
      </c>
      <c r="M562" s="325" t="str">
        <f>IFERROR(VLOOKUP($A562,'様式C-1-1用'!$B$3:$AI$1004,34,0),"")</f>
        <v/>
      </c>
      <c r="N562" s="325" t="str">
        <f>IFERROR(VLOOKUP($A562,'様式C-1-1用'!$B$3:$AI$1004,30,0),"")</f>
        <v/>
      </c>
      <c r="O562" s="325" t="str">
        <f>IF(VLOOKUP($A562,'様式C-1-1用'!$B$3:$AI$1004,29,0)="－","なし",VLOOKUP($A562,'様式C-1-1用'!$B$3:$AI$1004,29,0))</f>
        <v/>
      </c>
      <c r="P562" s="326" t="str">
        <f>IFERROR(VLOOKUP($A562,'様式C-1-1用'!$B$3:$AI$1004,33,0),"")</f>
        <v/>
      </c>
    </row>
    <row r="563" spans="1:16" ht="15.95" customHeight="1" x14ac:dyDescent="0.15">
      <c r="A563" s="318">
        <v>561</v>
      </c>
      <c r="B563" s="325">
        <f>IFERROR(VLOOKUP($A563,'様式C-1-1用'!$B$3:$AI$1004,3,0),"")</f>
        <v>0</v>
      </c>
      <c r="C563" s="325" t="str">
        <f>IFERROR(VLOOKUP($A563,'様式C-1-1用'!$B$3:$AI$1004,4,0),"")</f>
        <v/>
      </c>
      <c r="D563" s="325">
        <f>IFERROR(VLOOKUP($A563,'様式C-1-1用'!$B$3:$AI$1004,6,0),"")</f>
        <v>0</v>
      </c>
      <c r="E563" s="325">
        <f>IFERROR(VLOOKUP($A563,'様式C-1-1用'!$B$3:$AI$1004,7,0),"")</f>
        <v>0</v>
      </c>
      <c r="F563" s="325">
        <f>IFERROR(VLOOKUP($A563,'様式C-1-1用'!$B$3:$AI$1004,8,0),"")</f>
        <v>0</v>
      </c>
      <c r="G563" s="325">
        <f>IFERROR(VLOOKUP($A563,'様式C-1-1用'!$B$3:$AI$1004,10,0),"")</f>
        <v>0</v>
      </c>
      <c r="H563" s="325">
        <f>IFERROR(VLOOKUP($A563,'様式C-1-1用'!$B$3:$AI$1004,22,0),"")</f>
        <v>0</v>
      </c>
      <c r="I563" s="325">
        <f>IFERROR(VLOOKUP($A563,'様式C-1-1用'!$B$3:$AI$1004,23,0),"")</f>
        <v>0</v>
      </c>
      <c r="J563" s="325" t="str">
        <f>IFERROR(VLOOKUP($A563,'様式C-1-1用'!$B$3:$AI$1004,24,0),"")</f>
        <v/>
      </c>
      <c r="K563" s="325" t="str">
        <f>IFERROR(VLOOKUP($A563,'様式C-1-1用'!$B$3:$AI$1004,25,0),"")</f>
        <v/>
      </c>
      <c r="L563" s="325">
        <f>IFERROR(VLOOKUP($A563,'様式C-1-1用'!$B$3:$AI$1004,16,0),"")</f>
        <v>0</v>
      </c>
      <c r="M563" s="325" t="str">
        <f>IFERROR(VLOOKUP($A563,'様式C-1-1用'!$B$3:$AI$1004,34,0),"")</f>
        <v/>
      </c>
      <c r="N563" s="325" t="str">
        <f>IFERROR(VLOOKUP($A563,'様式C-1-1用'!$B$3:$AI$1004,30,0),"")</f>
        <v/>
      </c>
      <c r="O563" s="325" t="str">
        <f>IF(VLOOKUP($A563,'様式C-1-1用'!$B$3:$AI$1004,29,0)="－","なし",VLOOKUP($A563,'様式C-1-1用'!$B$3:$AI$1004,29,0))</f>
        <v/>
      </c>
      <c r="P563" s="326" t="str">
        <f>IFERROR(VLOOKUP($A563,'様式C-1-1用'!$B$3:$AI$1004,33,0),"")</f>
        <v/>
      </c>
    </row>
    <row r="564" spans="1:16" ht="15.95" customHeight="1" x14ac:dyDescent="0.15">
      <c r="A564" s="318">
        <v>562</v>
      </c>
      <c r="B564" s="325">
        <f>IFERROR(VLOOKUP($A564,'様式C-1-1用'!$B$3:$AI$1004,3,0),"")</f>
        <v>0</v>
      </c>
      <c r="C564" s="325" t="str">
        <f>IFERROR(VLOOKUP($A564,'様式C-1-1用'!$B$3:$AI$1004,4,0),"")</f>
        <v/>
      </c>
      <c r="D564" s="325">
        <f>IFERROR(VLOOKUP($A564,'様式C-1-1用'!$B$3:$AI$1004,6,0),"")</f>
        <v>0</v>
      </c>
      <c r="E564" s="325">
        <f>IFERROR(VLOOKUP($A564,'様式C-1-1用'!$B$3:$AI$1004,7,0),"")</f>
        <v>0</v>
      </c>
      <c r="F564" s="325">
        <f>IFERROR(VLOOKUP($A564,'様式C-1-1用'!$B$3:$AI$1004,8,0),"")</f>
        <v>0</v>
      </c>
      <c r="G564" s="325">
        <f>IFERROR(VLOOKUP($A564,'様式C-1-1用'!$B$3:$AI$1004,10,0),"")</f>
        <v>0</v>
      </c>
      <c r="H564" s="325">
        <f>IFERROR(VLOOKUP($A564,'様式C-1-1用'!$B$3:$AI$1004,22,0),"")</f>
        <v>0</v>
      </c>
      <c r="I564" s="325">
        <f>IFERROR(VLOOKUP($A564,'様式C-1-1用'!$B$3:$AI$1004,23,0),"")</f>
        <v>0</v>
      </c>
      <c r="J564" s="325" t="str">
        <f>IFERROR(VLOOKUP($A564,'様式C-1-1用'!$B$3:$AI$1004,24,0),"")</f>
        <v/>
      </c>
      <c r="K564" s="325" t="str">
        <f>IFERROR(VLOOKUP($A564,'様式C-1-1用'!$B$3:$AI$1004,25,0),"")</f>
        <v/>
      </c>
      <c r="L564" s="325">
        <f>IFERROR(VLOOKUP($A564,'様式C-1-1用'!$B$3:$AI$1004,16,0),"")</f>
        <v>0</v>
      </c>
      <c r="M564" s="325" t="str">
        <f>IFERROR(VLOOKUP($A564,'様式C-1-1用'!$B$3:$AI$1004,34,0),"")</f>
        <v/>
      </c>
      <c r="N564" s="325" t="str">
        <f>IFERROR(VLOOKUP($A564,'様式C-1-1用'!$B$3:$AI$1004,30,0),"")</f>
        <v/>
      </c>
      <c r="O564" s="325" t="str">
        <f>IF(VLOOKUP($A564,'様式C-1-1用'!$B$3:$AI$1004,29,0)="－","なし",VLOOKUP($A564,'様式C-1-1用'!$B$3:$AI$1004,29,0))</f>
        <v/>
      </c>
      <c r="P564" s="326" t="str">
        <f>IFERROR(VLOOKUP($A564,'様式C-1-1用'!$B$3:$AI$1004,33,0),"")</f>
        <v/>
      </c>
    </row>
    <row r="565" spans="1:16" ht="15.95" customHeight="1" x14ac:dyDescent="0.15">
      <c r="A565" s="318">
        <v>563</v>
      </c>
      <c r="B565" s="325">
        <f>IFERROR(VLOOKUP($A565,'様式C-1-1用'!$B$3:$AI$1004,3,0),"")</f>
        <v>0</v>
      </c>
      <c r="C565" s="325" t="str">
        <f>IFERROR(VLOOKUP($A565,'様式C-1-1用'!$B$3:$AI$1004,4,0),"")</f>
        <v/>
      </c>
      <c r="D565" s="325">
        <f>IFERROR(VLOOKUP($A565,'様式C-1-1用'!$B$3:$AI$1004,6,0),"")</f>
        <v>0</v>
      </c>
      <c r="E565" s="325">
        <f>IFERROR(VLOOKUP($A565,'様式C-1-1用'!$B$3:$AI$1004,7,0),"")</f>
        <v>0</v>
      </c>
      <c r="F565" s="325">
        <f>IFERROR(VLOOKUP($A565,'様式C-1-1用'!$B$3:$AI$1004,8,0),"")</f>
        <v>0</v>
      </c>
      <c r="G565" s="325">
        <f>IFERROR(VLOOKUP($A565,'様式C-1-1用'!$B$3:$AI$1004,10,0),"")</f>
        <v>0</v>
      </c>
      <c r="H565" s="325">
        <f>IFERROR(VLOOKUP($A565,'様式C-1-1用'!$B$3:$AI$1004,22,0),"")</f>
        <v>0</v>
      </c>
      <c r="I565" s="325">
        <f>IFERROR(VLOOKUP($A565,'様式C-1-1用'!$B$3:$AI$1004,23,0),"")</f>
        <v>0</v>
      </c>
      <c r="J565" s="325" t="str">
        <f>IFERROR(VLOOKUP($A565,'様式C-1-1用'!$B$3:$AI$1004,24,0),"")</f>
        <v/>
      </c>
      <c r="K565" s="325" t="str">
        <f>IFERROR(VLOOKUP($A565,'様式C-1-1用'!$B$3:$AI$1004,25,0),"")</f>
        <v/>
      </c>
      <c r="L565" s="325">
        <f>IFERROR(VLOOKUP($A565,'様式C-1-1用'!$B$3:$AI$1004,16,0),"")</f>
        <v>0</v>
      </c>
      <c r="M565" s="325" t="str">
        <f>IFERROR(VLOOKUP($A565,'様式C-1-1用'!$B$3:$AI$1004,34,0),"")</f>
        <v/>
      </c>
      <c r="N565" s="325" t="str">
        <f>IFERROR(VLOOKUP($A565,'様式C-1-1用'!$B$3:$AI$1004,30,0),"")</f>
        <v/>
      </c>
      <c r="O565" s="325" t="str">
        <f>IF(VLOOKUP($A565,'様式C-1-1用'!$B$3:$AI$1004,29,0)="－","なし",VLOOKUP($A565,'様式C-1-1用'!$B$3:$AI$1004,29,0))</f>
        <v/>
      </c>
      <c r="P565" s="326" t="str">
        <f>IFERROR(VLOOKUP($A565,'様式C-1-1用'!$B$3:$AI$1004,33,0),"")</f>
        <v/>
      </c>
    </row>
    <row r="566" spans="1:16" ht="15.95" customHeight="1" x14ac:dyDescent="0.15">
      <c r="A566" s="318">
        <v>564</v>
      </c>
      <c r="B566" s="325">
        <f>IFERROR(VLOOKUP($A566,'様式C-1-1用'!$B$3:$AI$1004,3,0),"")</f>
        <v>0</v>
      </c>
      <c r="C566" s="325" t="str">
        <f>IFERROR(VLOOKUP($A566,'様式C-1-1用'!$B$3:$AI$1004,4,0),"")</f>
        <v/>
      </c>
      <c r="D566" s="325">
        <f>IFERROR(VLOOKUP($A566,'様式C-1-1用'!$B$3:$AI$1004,6,0),"")</f>
        <v>0</v>
      </c>
      <c r="E566" s="325">
        <f>IFERROR(VLOOKUP($A566,'様式C-1-1用'!$B$3:$AI$1004,7,0),"")</f>
        <v>0</v>
      </c>
      <c r="F566" s="325">
        <f>IFERROR(VLOOKUP($A566,'様式C-1-1用'!$B$3:$AI$1004,8,0),"")</f>
        <v>0</v>
      </c>
      <c r="G566" s="325">
        <f>IFERROR(VLOOKUP($A566,'様式C-1-1用'!$B$3:$AI$1004,10,0),"")</f>
        <v>0</v>
      </c>
      <c r="H566" s="325">
        <f>IFERROR(VLOOKUP($A566,'様式C-1-1用'!$B$3:$AI$1004,22,0),"")</f>
        <v>0</v>
      </c>
      <c r="I566" s="325">
        <f>IFERROR(VLOOKUP($A566,'様式C-1-1用'!$B$3:$AI$1004,23,0),"")</f>
        <v>0</v>
      </c>
      <c r="J566" s="325" t="str">
        <f>IFERROR(VLOOKUP($A566,'様式C-1-1用'!$B$3:$AI$1004,24,0),"")</f>
        <v/>
      </c>
      <c r="K566" s="325" t="str">
        <f>IFERROR(VLOOKUP($A566,'様式C-1-1用'!$B$3:$AI$1004,25,0),"")</f>
        <v/>
      </c>
      <c r="L566" s="325">
        <f>IFERROR(VLOOKUP($A566,'様式C-1-1用'!$B$3:$AI$1004,16,0),"")</f>
        <v>0</v>
      </c>
      <c r="M566" s="325" t="str">
        <f>IFERROR(VLOOKUP($A566,'様式C-1-1用'!$B$3:$AI$1004,34,0),"")</f>
        <v/>
      </c>
      <c r="N566" s="325" t="str">
        <f>IFERROR(VLOOKUP($A566,'様式C-1-1用'!$B$3:$AI$1004,30,0),"")</f>
        <v/>
      </c>
      <c r="O566" s="325" t="str">
        <f>IF(VLOOKUP($A566,'様式C-1-1用'!$B$3:$AI$1004,29,0)="－","なし",VLOOKUP($A566,'様式C-1-1用'!$B$3:$AI$1004,29,0))</f>
        <v/>
      </c>
      <c r="P566" s="326" t="str">
        <f>IFERROR(VLOOKUP($A566,'様式C-1-1用'!$B$3:$AI$1004,33,0),"")</f>
        <v/>
      </c>
    </row>
    <row r="567" spans="1:16" ht="15.95" customHeight="1" x14ac:dyDescent="0.15">
      <c r="A567" s="318">
        <v>565</v>
      </c>
      <c r="B567" s="325">
        <f>IFERROR(VLOOKUP($A567,'様式C-1-1用'!$B$3:$AI$1004,3,0),"")</f>
        <v>0</v>
      </c>
      <c r="C567" s="325" t="str">
        <f>IFERROR(VLOOKUP($A567,'様式C-1-1用'!$B$3:$AI$1004,4,0),"")</f>
        <v/>
      </c>
      <c r="D567" s="325">
        <f>IFERROR(VLOOKUP($A567,'様式C-1-1用'!$B$3:$AI$1004,6,0),"")</f>
        <v>0</v>
      </c>
      <c r="E567" s="325">
        <f>IFERROR(VLOOKUP($A567,'様式C-1-1用'!$B$3:$AI$1004,7,0),"")</f>
        <v>0</v>
      </c>
      <c r="F567" s="325">
        <f>IFERROR(VLOOKUP($A567,'様式C-1-1用'!$B$3:$AI$1004,8,0),"")</f>
        <v>0</v>
      </c>
      <c r="G567" s="325">
        <f>IFERROR(VLOOKUP($A567,'様式C-1-1用'!$B$3:$AI$1004,10,0),"")</f>
        <v>0</v>
      </c>
      <c r="H567" s="325">
        <f>IFERROR(VLOOKUP($A567,'様式C-1-1用'!$B$3:$AI$1004,22,0),"")</f>
        <v>0</v>
      </c>
      <c r="I567" s="325">
        <f>IFERROR(VLOOKUP($A567,'様式C-1-1用'!$B$3:$AI$1004,23,0),"")</f>
        <v>0</v>
      </c>
      <c r="J567" s="325" t="str">
        <f>IFERROR(VLOOKUP($A567,'様式C-1-1用'!$B$3:$AI$1004,24,0),"")</f>
        <v/>
      </c>
      <c r="K567" s="325" t="str">
        <f>IFERROR(VLOOKUP($A567,'様式C-1-1用'!$B$3:$AI$1004,25,0),"")</f>
        <v/>
      </c>
      <c r="L567" s="325">
        <f>IFERROR(VLOOKUP($A567,'様式C-1-1用'!$B$3:$AI$1004,16,0),"")</f>
        <v>0</v>
      </c>
      <c r="M567" s="325" t="str">
        <f>IFERROR(VLOOKUP($A567,'様式C-1-1用'!$B$3:$AI$1004,34,0),"")</f>
        <v/>
      </c>
      <c r="N567" s="325" t="str">
        <f>IFERROR(VLOOKUP($A567,'様式C-1-1用'!$B$3:$AI$1004,30,0),"")</f>
        <v/>
      </c>
      <c r="O567" s="325" t="str">
        <f>IF(VLOOKUP($A567,'様式C-1-1用'!$B$3:$AI$1004,29,0)="－","なし",VLOOKUP($A567,'様式C-1-1用'!$B$3:$AI$1004,29,0))</f>
        <v/>
      </c>
      <c r="P567" s="326" t="str">
        <f>IFERROR(VLOOKUP($A567,'様式C-1-1用'!$B$3:$AI$1004,33,0),"")</f>
        <v/>
      </c>
    </row>
    <row r="568" spans="1:16" ht="15.95" customHeight="1" x14ac:dyDescent="0.15">
      <c r="A568" s="318">
        <v>566</v>
      </c>
      <c r="B568" s="325">
        <f>IFERROR(VLOOKUP($A568,'様式C-1-1用'!$B$3:$AI$1004,3,0),"")</f>
        <v>0</v>
      </c>
      <c r="C568" s="325" t="str">
        <f>IFERROR(VLOOKUP($A568,'様式C-1-1用'!$B$3:$AI$1004,4,0),"")</f>
        <v/>
      </c>
      <c r="D568" s="325">
        <f>IFERROR(VLOOKUP($A568,'様式C-1-1用'!$B$3:$AI$1004,6,0),"")</f>
        <v>0</v>
      </c>
      <c r="E568" s="325">
        <f>IFERROR(VLOOKUP($A568,'様式C-1-1用'!$B$3:$AI$1004,7,0),"")</f>
        <v>0</v>
      </c>
      <c r="F568" s="325">
        <f>IFERROR(VLOOKUP($A568,'様式C-1-1用'!$B$3:$AI$1004,8,0),"")</f>
        <v>0</v>
      </c>
      <c r="G568" s="325">
        <f>IFERROR(VLOOKUP($A568,'様式C-1-1用'!$B$3:$AI$1004,10,0),"")</f>
        <v>0</v>
      </c>
      <c r="H568" s="325">
        <f>IFERROR(VLOOKUP($A568,'様式C-1-1用'!$B$3:$AI$1004,22,0),"")</f>
        <v>0</v>
      </c>
      <c r="I568" s="325">
        <f>IFERROR(VLOOKUP($A568,'様式C-1-1用'!$B$3:$AI$1004,23,0),"")</f>
        <v>0</v>
      </c>
      <c r="J568" s="325" t="str">
        <f>IFERROR(VLOOKUP($A568,'様式C-1-1用'!$B$3:$AI$1004,24,0),"")</f>
        <v/>
      </c>
      <c r="K568" s="325" t="str">
        <f>IFERROR(VLOOKUP($A568,'様式C-1-1用'!$B$3:$AI$1004,25,0),"")</f>
        <v/>
      </c>
      <c r="L568" s="325">
        <f>IFERROR(VLOOKUP($A568,'様式C-1-1用'!$B$3:$AI$1004,16,0),"")</f>
        <v>0</v>
      </c>
      <c r="M568" s="325" t="str">
        <f>IFERROR(VLOOKUP($A568,'様式C-1-1用'!$B$3:$AI$1004,34,0),"")</f>
        <v/>
      </c>
      <c r="N568" s="325" t="str">
        <f>IFERROR(VLOOKUP($A568,'様式C-1-1用'!$B$3:$AI$1004,30,0),"")</f>
        <v/>
      </c>
      <c r="O568" s="325" t="str">
        <f>IF(VLOOKUP($A568,'様式C-1-1用'!$B$3:$AI$1004,29,0)="－","なし",VLOOKUP($A568,'様式C-1-1用'!$B$3:$AI$1004,29,0))</f>
        <v/>
      </c>
      <c r="P568" s="326" t="str">
        <f>IFERROR(VLOOKUP($A568,'様式C-1-1用'!$B$3:$AI$1004,33,0),"")</f>
        <v/>
      </c>
    </row>
    <row r="569" spans="1:16" ht="15.95" customHeight="1" x14ac:dyDescent="0.15">
      <c r="A569" s="318">
        <v>567</v>
      </c>
      <c r="B569" s="325">
        <f>IFERROR(VLOOKUP($A569,'様式C-1-1用'!$B$3:$AI$1004,3,0),"")</f>
        <v>0</v>
      </c>
      <c r="C569" s="325" t="str">
        <f>IFERROR(VLOOKUP($A569,'様式C-1-1用'!$B$3:$AI$1004,4,0),"")</f>
        <v/>
      </c>
      <c r="D569" s="325">
        <f>IFERROR(VLOOKUP($A569,'様式C-1-1用'!$B$3:$AI$1004,6,0),"")</f>
        <v>0</v>
      </c>
      <c r="E569" s="325">
        <f>IFERROR(VLOOKUP($A569,'様式C-1-1用'!$B$3:$AI$1004,7,0),"")</f>
        <v>0</v>
      </c>
      <c r="F569" s="325">
        <f>IFERROR(VLOOKUP($A569,'様式C-1-1用'!$B$3:$AI$1004,8,0),"")</f>
        <v>0</v>
      </c>
      <c r="G569" s="325">
        <f>IFERROR(VLOOKUP($A569,'様式C-1-1用'!$B$3:$AI$1004,10,0),"")</f>
        <v>0</v>
      </c>
      <c r="H569" s="325">
        <f>IFERROR(VLOOKUP($A569,'様式C-1-1用'!$B$3:$AI$1004,22,0),"")</f>
        <v>0</v>
      </c>
      <c r="I569" s="325">
        <f>IFERROR(VLOOKUP($A569,'様式C-1-1用'!$B$3:$AI$1004,23,0),"")</f>
        <v>0</v>
      </c>
      <c r="J569" s="325" t="str">
        <f>IFERROR(VLOOKUP($A569,'様式C-1-1用'!$B$3:$AI$1004,24,0),"")</f>
        <v/>
      </c>
      <c r="K569" s="325" t="str">
        <f>IFERROR(VLOOKUP($A569,'様式C-1-1用'!$B$3:$AI$1004,25,0),"")</f>
        <v/>
      </c>
      <c r="L569" s="325">
        <f>IFERROR(VLOOKUP($A569,'様式C-1-1用'!$B$3:$AI$1004,16,0),"")</f>
        <v>0</v>
      </c>
      <c r="M569" s="325" t="str">
        <f>IFERROR(VLOOKUP($A569,'様式C-1-1用'!$B$3:$AI$1004,34,0),"")</f>
        <v/>
      </c>
      <c r="N569" s="325" t="str">
        <f>IFERROR(VLOOKUP($A569,'様式C-1-1用'!$B$3:$AI$1004,30,0),"")</f>
        <v/>
      </c>
      <c r="O569" s="325" t="str">
        <f>IF(VLOOKUP($A569,'様式C-1-1用'!$B$3:$AI$1004,29,0)="－","なし",VLOOKUP($A569,'様式C-1-1用'!$B$3:$AI$1004,29,0))</f>
        <v/>
      </c>
      <c r="P569" s="326" t="str">
        <f>IFERROR(VLOOKUP($A569,'様式C-1-1用'!$B$3:$AI$1004,33,0),"")</f>
        <v/>
      </c>
    </row>
    <row r="570" spans="1:16" ht="15.95" customHeight="1" x14ac:dyDescent="0.15">
      <c r="A570" s="318">
        <v>568</v>
      </c>
      <c r="B570" s="325">
        <f>IFERROR(VLOOKUP($A570,'様式C-1-1用'!$B$3:$AI$1004,3,0),"")</f>
        <v>0</v>
      </c>
      <c r="C570" s="325" t="str">
        <f>IFERROR(VLOOKUP($A570,'様式C-1-1用'!$B$3:$AI$1004,4,0),"")</f>
        <v/>
      </c>
      <c r="D570" s="325">
        <f>IFERROR(VLOOKUP($A570,'様式C-1-1用'!$B$3:$AI$1004,6,0),"")</f>
        <v>0</v>
      </c>
      <c r="E570" s="325">
        <f>IFERROR(VLOOKUP($A570,'様式C-1-1用'!$B$3:$AI$1004,7,0),"")</f>
        <v>0</v>
      </c>
      <c r="F570" s="325">
        <f>IFERROR(VLOOKUP($A570,'様式C-1-1用'!$B$3:$AI$1004,8,0),"")</f>
        <v>0</v>
      </c>
      <c r="G570" s="325">
        <f>IFERROR(VLOOKUP($A570,'様式C-1-1用'!$B$3:$AI$1004,10,0),"")</f>
        <v>0</v>
      </c>
      <c r="H570" s="325">
        <f>IFERROR(VLOOKUP($A570,'様式C-1-1用'!$B$3:$AI$1004,22,0),"")</f>
        <v>0</v>
      </c>
      <c r="I570" s="325">
        <f>IFERROR(VLOOKUP($A570,'様式C-1-1用'!$B$3:$AI$1004,23,0),"")</f>
        <v>0</v>
      </c>
      <c r="J570" s="325" t="str">
        <f>IFERROR(VLOOKUP($A570,'様式C-1-1用'!$B$3:$AI$1004,24,0),"")</f>
        <v/>
      </c>
      <c r="K570" s="325" t="str">
        <f>IFERROR(VLOOKUP($A570,'様式C-1-1用'!$B$3:$AI$1004,25,0),"")</f>
        <v/>
      </c>
      <c r="L570" s="325">
        <f>IFERROR(VLOOKUP($A570,'様式C-1-1用'!$B$3:$AI$1004,16,0),"")</f>
        <v>0</v>
      </c>
      <c r="M570" s="325" t="str">
        <f>IFERROR(VLOOKUP($A570,'様式C-1-1用'!$B$3:$AI$1004,34,0),"")</f>
        <v/>
      </c>
      <c r="N570" s="325" t="str">
        <f>IFERROR(VLOOKUP($A570,'様式C-1-1用'!$B$3:$AI$1004,30,0),"")</f>
        <v/>
      </c>
      <c r="O570" s="325" t="str">
        <f>IF(VLOOKUP($A570,'様式C-1-1用'!$B$3:$AI$1004,29,0)="－","なし",VLOOKUP($A570,'様式C-1-1用'!$B$3:$AI$1004,29,0))</f>
        <v/>
      </c>
      <c r="P570" s="326" t="str">
        <f>IFERROR(VLOOKUP($A570,'様式C-1-1用'!$B$3:$AI$1004,33,0),"")</f>
        <v/>
      </c>
    </row>
    <row r="571" spans="1:16" ht="15.95" customHeight="1" x14ac:dyDescent="0.15">
      <c r="A571" s="318">
        <v>569</v>
      </c>
      <c r="B571" s="325">
        <f>IFERROR(VLOOKUP($A571,'様式C-1-1用'!$B$3:$AI$1004,3,0),"")</f>
        <v>0</v>
      </c>
      <c r="C571" s="325" t="str">
        <f>IFERROR(VLOOKUP($A571,'様式C-1-1用'!$B$3:$AI$1004,4,0),"")</f>
        <v/>
      </c>
      <c r="D571" s="325">
        <f>IFERROR(VLOOKUP($A571,'様式C-1-1用'!$B$3:$AI$1004,6,0),"")</f>
        <v>0</v>
      </c>
      <c r="E571" s="325">
        <f>IFERROR(VLOOKUP($A571,'様式C-1-1用'!$B$3:$AI$1004,7,0),"")</f>
        <v>0</v>
      </c>
      <c r="F571" s="325">
        <f>IFERROR(VLOOKUP($A571,'様式C-1-1用'!$B$3:$AI$1004,8,0),"")</f>
        <v>0</v>
      </c>
      <c r="G571" s="325">
        <f>IFERROR(VLOOKUP($A571,'様式C-1-1用'!$B$3:$AI$1004,10,0),"")</f>
        <v>0</v>
      </c>
      <c r="H571" s="325">
        <f>IFERROR(VLOOKUP($A571,'様式C-1-1用'!$B$3:$AI$1004,22,0),"")</f>
        <v>0</v>
      </c>
      <c r="I571" s="325">
        <f>IFERROR(VLOOKUP($A571,'様式C-1-1用'!$B$3:$AI$1004,23,0),"")</f>
        <v>0</v>
      </c>
      <c r="J571" s="325" t="str">
        <f>IFERROR(VLOOKUP($A571,'様式C-1-1用'!$B$3:$AI$1004,24,0),"")</f>
        <v/>
      </c>
      <c r="K571" s="325" t="str">
        <f>IFERROR(VLOOKUP($A571,'様式C-1-1用'!$B$3:$AI$1004,25,0),"")</f>
        <v/>
      </c>
      <c r="L571" s="325">
        <f>IFERROR(VLOOKUP($A571,'様式C-1-1用'!$B$3:$AI$1004,16,0),"")</f>
        <v>0</v>
      </c>
      <c r="M571" s="325" t="str">
        <f>IFERROR(VLOOKUP($A571,'様式C-1-1用'!$B$3:$AI$1004,34,0),"")</f>
        <v/>
      </c>
      <c r="N571" s="325" t="str">
        <f>IFERROR(VLOOKUP($A571,'様式C-1-1用'!$B$3:$AI$1004,30,0),"")</f>
        <v/>
      </c>
      <c r="O571" s="325" t="str">
        <f>IF(VLOOKUP($A571,'様式C-1-1用'!$B$3:$AI$1004,29,0)="－","なし",VLOOKUP($A571,'様式C-1-1用'!$B$3:$AI$1004,29,0))</f>
        <v/>
      </c>
      <c r="P571" s="326" t="str">
        <f>IFERROR(VLOOKUP($A571,'様式C-1-1用'!$B$3:$AI$1004,33,0),"")</f>
        <v/>
      </c>
    </row>
    <row r="572" spans="1:16" ht="15.95" customHeight="1" x14ac:dyDescent="0.15">
      <c r="A572" s="318">
        <v>570</v>
      </c>
      <c r="B572" s="325">
        <f>IFERROR(VLOOKUP($A572,'様式C-1-1用'!$B$3:$AI$1004,3,0),"")</f>
        <v>0</v>
      </c>
      <c r="C572" s="325" t="str">
        <f>IFERROR(VLOOKUP($A572,'様式C-1-1用'!$B$3:$AI$1004,4,0),"")</f>
        <v/>
      </c>
      <c r="D572" s="325">
        <f>IFERROR(VLOOKUP($A572,'様式C-1-1用'!$B$3:$AI$1004,6,0),"")</f>
        <v>0</v>
      </c>
      <c r="E572" s="325">
        <f>IFERROR(VLOOKUP($A572,'様式C-1-1用'!$B$3:$AI$1004,7,0),"")</f>
        <v>0</v>
      </c>
      <c r="F572" s="325">
        <f>IFERROR(VLOOKUP($A572,'様式C-1-1用'!$B$3:$AI$1004,8,0),"")</f>
        <v>0</v>
      </c>
      <c r="G572" s="325">
        <f>IFERROR(VLOOKUP($A572,'様式C-1-1用'!$B$3:$AI$1004,10,0),"")</f>
        <v>0</v>
      </c>
      <c r="H572" s="325">
        <f>IFERROR(VLOOKUP($A572,'様式C-1-1用'!$B$3:$AI$1004,22,0),"")</f>
        <v>0</v>
      </c>
      <c r="I572" s="325">
        <f>IFERROR(VLOOKUP($A572,'様式C-1-1用'!$B$3:$AI$1004,23,0),"")</f>
        <v>0</v>
      </c>
      <c r="J572" s="325" t="str">
        <f>IFERROR(VLOOKUP($A572,'様式C-1-1用'!$B$3:$AI$1004,24,0),"")</f>
        <v/>
      </c>
      <c r="K572" s="325" t="str">
        <f>IFERROR(VLOOKUP($A572,'様式C-1-1用'!$B$3:$AI$1004,25,0),"")</f>
        <v/>
      </c>
      <c r="L572" s="325">
        <f>IFERROR(VLOOKUP($A572,'様式C-1-1用'!$B$3:$AI$1004,16,0),"")</f>
        <v>0</v>
      </c>
      <c r="M572" s="325" t="str">
        <f>IFERROR(VLOOKUP($A572,'様式C-1-1用'!$B$3:$AI$1004,34,0),"")</f>
        <v/>
      </c>
      <c r="N572" s="325" t="str">
        <f>IFERROR(VLOOKUP($A572,'様式C-1-1用'!$B$3:$AI$1004,30,0),"")</f>
        <v/>
      </c>
      <c r="O572" s="325" t="str">
        <f>IF(VLOOKUP($A572,'様式C-1-1用'!$B$3:$AI$1004,29,0)="－","なし",VLOOKUP($A572,'様式C-1-1用'!$B$3:$AI$1004,29,0))</f>
        <v/>
      </c>
      <c r="P572" s="326" t="str">
        <f>IFERROR(VLOOKUP($A572,'様式C-1-1用'!$B$3:$AI$1004,33,0),"")</f>
        <v/>
      </c>
    </row>
    <row r="573" spans="1:16" ht="15.95" customHeight="1" x14ac:dyDescent="0.15">
      <c r="A573" s="318">
        <v>571</v>
      </c>
      <c r="B573" s="325">
        <f>IFERROR(VLOOKUP($A573,'様式C-1-1用'!$B$3:$AI$1004,3,0),"")</f>
        <v>0</v>
      </c>
      <c r="C573" s="325" t="str">
        <f>IFERROR(VLOOKUP($A573,'様式C-1-1用'!$B$3:$AI$1004,4,0),"")</f>
        <v/>
      </c>
      <c r="D573" s="325">
        <f>IFERROR(VLOOKUP($A573,'様式C-1-1用'!$B$3:$AI$1004,6,0),"")</f>
        <v>0</v>
      </c>
      <c r="E573" s="325">
        <f>IFERROR(VLOOKUP($A573,'様式C-1-1用'!$B$3:$AI$1004,7,0),"")</f>
        <v>0</v>
      </c>
      <c r="F573" s="325">
        <f>IFERROR(VLOOKUP($A573,'様式C-1-1用'!$B$3:$AI$1004,8,0),"")</f>
        <v>0</v>
      </c>
      <c r="G573" s="325">
        <f>IFERROR(VLOOKUP($A573,'様式C-1-1用'!$B$3:$AI$1004,10,0),"")</f>
        <v>0</v>
      </c>
      <c r="H573" s="325">
        <f>IFERROR(VLOOKUP($A573,'様式C-1-1用'!$B$3:$AI$1004,22,0),"")</f>
        <v>0</v>
      </c>
      <c r="I573" s="325">
        <f>IFERROR(VLOOKUP($A573,'様式C-1-1用'!$B$3:$AI$1004,23,0),"")</f>
        <v>0</v>
      </c>
      <c r="J573" s="325" t="str">
        <f>IFERROR(VLOOKUP($A573,'様式C-1-1用'!$B$3:$AI$1004,24,0),"")</f>
        <v/>
      </c>
      <c r="K573" s="325" t="str">
        <f>IFERROR(VLOOKUP($A573,'様式C-1-1用'!$B$3:$AI$1004,25,0),"")</f>
        <v/>
      </c>
      <c r="L573" s="325">
        <f>IFERROR(VLOOKUP($A573,'様式C-1-1用'!$B$3:$AI$1004,16,0),"")</f>
        <v>0</v>
      </c>
      <c r="M573" s="325" t="str">
        <f>IFERROR(VLOOKUP($A573,'様式C-1-1用'!$B$3:$AI$1004,34,0),"")</f>
        <v/>
      </c>
      <c r="N573" s="325" t="str">
        <f>IFERROR(VLOOKUP($A573,'様式C-1-1用'!$B$3:$AI$1004,30,0),"")</f>
        <v/>
      </c>
      <c r="O573" s="325" t="str">
        <f>IF(VLOOKUP($A573,'様式C-1-1用'!$B$3:$AI$1004,29,0)="－","なし",VLOOKUP($A573,'様式C-1-1用'!$B$3:$AI$1004,29,0))</f>
        <v/>
      </c>
      <c r="P573" s="326" t="str">
        <f>IFERROR(VLOOKUP($A573,'様式C-1-1用'!$B$3:$AI$1004,33,0),"")</f>
        <v/>
      </c>
    </row>
    <row r="574" spans="1:16" ht="15.95" customHeight="1" x14ac:dyDescent="0.15">
      <c r="A574" s="318">
        <v>572</v>
      </c>
      <c r="B574" s="325">
        <f>IFERROR(VLOOKUP($A574,'様式C-1-1用'!$B$3:$AI$1004,3,0),"")</f>
        <v>0</v>
      </c>
      <c r="C574" s="325" t="str">
        <f>IFERROR(VLOOKUP($A574,'様式C-1-1用'!$B$3:$AI$1004,4,0),"")</f>
        <v/>
      </c>
      <c r="D574" s="325">
        <f>IFERROR(VLOOKUP($A574,'様式C-1-1用'!$B$3:$AI$1004,6,0),"")</f>
        <v>0</v>
      </c>
      <c r="E574" s="325">
        <f>IFERROR(VLOOKUP($A574,'様式C-1-1用'!$B$3:$AI$1004,7,0),"")</f>
        <v>0</v>
      </c>
      <c r="F574" s="325">
        <f>IFERROR(VLOOKUP($A574,'様式C-1-1用'!$B$3:$AI$1004,8,0),"")</f>
        <v>0</v>
      </c>
      <c r="G574" s="325">
        <f>IFERROR(VLOOKUP($A574,'様式C-1-1用'!$B$3:$AI$1004,10,0),"")</f>
        <v>0</v>
      </c>
      <c r="H574" s="325">
        <f>IFERROR(VLOOKUP($A574,'様式C-1-1用'!$B$3:$AI$1004,22,0),"")</f>
        <v>0</v>
      </c>
      <c r="I574" s="325">
        <f>IFERROR(VLOOKUP($A574,'様式C-1-1用'!$B$3:$AI$1004,23,0),"")</f>
        <v>0</v>
      </c>
      <c r="J574" s="325" t="str">
        <f>IFERROR(VLOOKUP($A574,'様式C-1-1用'!$B$3:$AI$1004,24,0),"")</f>
        <v/>
      </c>
      <c r="K574" s="325" t="str">
        <f>IFERROR(VLOOKUP($A574,'様式C-1-1用'!$B$3:$AI$1004,25,0),"")</f>
        <v/>
      </c>
      <c r="L574" s="325">
        <f>IFERROR(VLOOKUP($A574,'様式C-1-1用'!$B$3:$AI$1004,16,0),"")</f>
        <v>0</v>
      </c>
      <c r="M574" s="325" t="str">
        <f>IFERROR(VLOOKUP($A574,'様式C-1-1用'!$B$3:$AI$1004,34,0),"")</f>
        <v/>
      </c>
      <c r="N574" s="325" t="str">
        <f>IFERROR(VLOOKUP($A574,'様式C-1-1用'!$B$3:$AI$1004,30,0),"")</f>
        <v/>
      </c>
      <c r="O574" s="325" t="str">
        <f>IF(VLOOKUP($A574,'様式C-1-1用'!$B$3:$AI$1004,29,0)="－","なし",VLOOKUP($A574,'様式C-1-1用'!$B$3:$AI$1004,29,0))</f>
        <v/>
      </c>
      <c r="P574" s="326" t="str">
        <f>IFERROR(VLOOKUP($A574,'様式C-1-1用'!$B$3:$AI$1004,33,0),"")</f>
        <v/>
      </c>
    </row>
    <row r="575" spans="1:16" ht="15.95" customHeight="1" x14ac:dyDescent="0.15">
      <c r="A575" s="318">
        <v>573</v>
      </c>
      <c r="B575" s="325">
        <f>IFERROR(VLOOKUP($A575,'様式C-1-1用'!$B$3:$AI$1004,3,0),"")</f>
        <v>0</v>
      </c>
      <c r="C575" s="325" t="str">
        <f>IFERROR(VLOOKUP($A575,'様式C-1-1用'!$B$3:$AI$1004,4,0),"")</f>
        <v/>
      </c>
      <c r="D575" s="325">
        <f>IFERROR(VLOOKUP($A575,'様式C-1-1用'!$B$3:$AI$1004,6,0),"")</f>
        <v>0</v>
      </c>
      <c r="E575" s="325">
        <f>IFERROR(VLOOKUP($A575,'様式C-1-1用'!$B$3:$AI$1004,7,0),"")</f>
        <v>0</v>
      </c>
      <c r="F575" s="325">
        <f>IFERROR(VLOOKUP($A575,'様式C-1-1用'!$B$3:$AI$1004,8,0),"")</f>
        <v>0</v>
      </c>
      <c r="G575" s="325">
        <f>IFERROR(VLOOKUP($A575,'様式C-1-1用'!$B$3:$AI$1004,10,0),"")</f>
        <v>0</v>
      </c>
      <c r="H575" s="325">
        <f>IFERROR(VLOOKUP($A575,'様式C-1-1用'!$B$3:$AI$1004,22,0),"")</f>
        <v>0</v>
      </c>
      <c r="I575" s="325">
        <f>IFERROR(VLOOKUP($A575,'様式C-1-1用'!$B$3:$AI$1004,23,0),"")</f>
        <v>0</v>
      </c>
      <c r="J575" s="325" t="str">
        <f>IFERROR(VLOOKUP($A575,'様式C-1-1用'!$B$3:$AI$1004,24,0),"")</f>
        <v/>
      </c>
      <c r="K575" s="325" t="str">
        <f>IFERROR(VLOOKUP($A575,'様式C-1-1用'!$B$3:$AI$1004,25,0),"")</f>
        <v/>
      </c>
      <c r="L575" s="325">
        <f>IFERROR(VLOOKUP($A575,'様式C-1-1用'!$B$3:$AI$1004,16,0),"")</f>
        <v>0</v>
      </c>
      <c r="M575" s="325" t="str">
        <f>IFERROR(VLOOKUP($A575,'様式C-1-1用'!$B$3:$AI$1004,34,0),"")</f>
        <v/>
      </c>
      <c r="N575" s="325" t="str">
        <f>IFERROR(VLOOKUP($A575,'様式C-1-1用'!$B$3:$AI$1004,30,0),"")</f>
        <v/>
      </c>
      <c r="O575" s="325" t="str">
        <f>IF(VLOOKUP($A575,'様式C-1-1用'!$B$3:$AI$1004,29,0)="－","なし",VLOOKUP($A575,'様式C-1-1用'!$B$3:$AI$1004,29,0))</f>
        <v/>
      </c>
      <c r="P575" s="326" t="str">
        <f>IFERROR(VLOOKUP($A575,'様式C-1-1用'!$B$3:$AI$1004,33,0),"")</f>
        <v/>
      </c>
    </row>
    <row r="576" spans="1:16" ht="15.95" customHeight="1" x14ac:dyDescent="0.15">
      <c r="A576" s="318">
        <v>574</v>
      </c>
      <c r="B576" s="325">
        <f>IFERROR(VLOOKUP($A576,'様式C-1-1用'!$B$3:$AI$1004,3,0),"")</f>
        <v>0</v>
      </c>
      <c r="C576" s="325" t="str">
        <f>IFERROR(VLOOKUP($A576,'様式C-1-1用'!$B$3:$AI$1004,4,0),"")</f>
        <v/>
      </c>
      <c r="D576" s="325">
        <f>IFERROR(VLOOKUP($A576,'様式C-1-1用'!$B$3:$AI$1004,6,0),"")</f>
        <v>0</v>
      </c>
      <c r="E576" s="325">
        <f>IFERROR(VLOOKUP($A576,'様式C-1-1用'!$B$3:$AI$1004,7,0),"")</f>
        <v>0</v>
      </c>
      <c r="F576" s="325">
        <f>IFERROR(VLOOKUP($A576,'様式C-1-1用'!$B$3:$AI$1004,8,0),"")</f>
        <v>0</v>
      </c>
      <c r="G576" s="325">
        <f>IFERROR(VLOOKUP($A576,'様式C-1-1用'!$B$3:$AI$1004,10,0),"")</f>
        <v>0</v>
      </c>
      <c r="H576" s="325">
        <f>IFERROR(VLOOKUP($A576,'様式C-1-1用'!$B$3:$AI$1004,22,0),"")</f>
        <v>0</v>
      </c>
      <c r="I576" s="325">
        <f>IFERROR(VLOOKUP($A576,'様式C-1-1用'!$B$3:$AI$1004,23,0),"")</f>
        <v>0</v>
      </c>
      <c r="J576" s="325" t="str">
        <f>IFERROR(VLOOKUP($A576,'様式C-1-1用'!$B$3:$AI$1004,24,0),"")</f>
        <v/>
      </c>
      <c r="K576" s="325" t="str">
        <f>IFERROR(VLOOKUP($A576,'様式C-1-1用'!$B$3:$AI$1004,25,0),"")</f>
        <v/>
      </c>
      <c r="L576" s="325">
        <f>IFERROR(VLOOKUP($A576,'様式C-1-1用'!$B$3:$AI$1004,16,0),"")</f>
        <v>0</v>
      </c>
      <c r="M576" s="325" t="str">
        <f>IFERROR(VLOOKUP($A576,'様式C-1-1用'!$B$3:$AI$1004,34,0),"")</f>
        <v/>
      </c>
      <c r="N576" s="325" t="str">
        <f>IFERROR(VLOOKUP($A576,'様式C-1-1用'!$B$3:$AI$1004,30,0),"")</f>
        <v/>
      </c>
      <c r="O576" s="325" t="str">
        <f>IF(VLOOKUP($A576,'様式C-1-1用'!$B$3:$AI$1004,29,0)="－","なし",VLOOKUP($A576,'様式C-1-1用'!$B$3:$AI$1004,29,0))</f>
        <v/>
      </c>
      <c r="P576" s="326" t="str">
        <f>IFERROR(VLOOKUP($A576,'様式C-1-1用'!$B$3:$AI$1004,33,0),"")</f>
        <v/>
      </c>
    </row>
    <row r="577" spans="1:16" ht="15.95" customHeight="1" x14ac:dyDescent="0.15">
      <c r="A577" s="318">
        <v>575</v>
      </c>
      <c r="B577" s="325">
        <f>IFERROR(VLOOKUP($A577,'様式C-1-1用'!$B$3:$AI$1004,3,0),"")</f>
        <v>0</v>
      </c>
      <c r="C577" s="325" t="str">
        <f>IFERROR(VLOOKUP($A577,'様式C-1-1用'!$B$3:$AI$1004,4,0),"")</f>
        <v/>
      </c>
      <c r="D577" s="325">
        <f>IFERROR(VLOOKUP($A577,'様式C-1-1用'!$B$3:$AI$1004,6,0),"")</f>
        <v>0</v>
      </c>
      <c r="E577" s="325">
        <f>IFERROR(VLOOKUP($A577,'様式C-1-1用'!$B$3:$AI$1004,7,0),"")</f>
        <v>0</v>
      </c>
      <c r="F577" s="325">
        <f>IFERROR(VLOOKUP($A577,'様式C-1-1用'!$B$3:$AI$1004,8,0),"")</f>
        <v>0</v>
      </c>
      <c r="G577" s="325">
        <f>IFERROR(VLOOKUP($A577,'様式C-1-1用'!$B$3:$AI$1004,10,0),"")</f>
        <v>0</v>
      </c>
      <c r="H577" s="325">
        <f>IFERROR(VLOOKUP($A577,'様式C-1-1用'!$B$3:$AI$1004,22,0),"")</f>
        <v>0</v>
      </c>
      <c r="I577" s="325">
        <f>IFERROR(VLOOKUP($A577,'様式C-1-1用'!$B$3:$AI$1004,23,0),"")</f>
        <v>0</v>
      </c>
      <c r="J577" s="325" t="str">
        <f>IFERROR(VLOOKUP($A577,'様式C-1-1用'!$B$3:$AI$1004,24,0),"")</f>
        <v/>
      </c>
      <c r="K577" s="325" t="str">
        <f>IFERROR(VLOOKUP($A577,'様式C-1-1用'!$B$3:$AI$1004,25,0),"")</f>
        <v/>
      </c>
      <c r="L577" s="325">
        <f>IFERROR(VLOOKUP($A577,'様式C-1-1用'!$B$3:$AI$1004,16,0),"")</f>
        <v>0</v>
      </c>
      <c r="M577" s="325" t="str">
        <f>IFERROR(VLOOKUP($A577,'様式C-1-1用'!$B$3:$AI$1004,34,0),"")</f>
        <v/>
      </c>
      <c r="N577" s="325" t="str">
        <f>IFERROR(VLOOKUP($A577,'様式C-1-1用'!$B$3:$AI$1004,30,0),"")</f>
        <v/>
      </c>
      <c r="O577" s="325" t="str">
        <f>IF(VLOOKUP($A577,'様式C-1-1用'!$B$3:$AI$1004,29,0)="－","なし",VLOOKUP($A577,'様式C-1-1用'!$B$3:$AI$1004,29,0))</f>
        <v/>
      </c>
      <c r="P577" s="326" t="str">
        <f>IFERROR(VLOOKUP($A577,'様式C-1-1用'!$B$3:$AI$1004,33,0),"")</f>
        <v/>
      </c>
    </row>
    <row r="578" spans="1:16" ht="15.95" customHeight="1" x14ac:dyDescent="0.15">
      <c r="A578" s="318">
        <v>576</v>
      </c>
      <c r="B578" s="325">
        <f>IFERROR(VLOOKUP($A578,'様式C-1-1用'!$B$3:$AI$1004,3,0),"")</f>
        <v>0</v>
      </c>
      <c r="C578" s="325" t="str">
        <f>IFERROR(VLOOKUP($A578,'様式C-1-1用'!$B$3:$AI$1004,4,0),"")</f>
        <v/>
      </c>
      <c r="D578" s="325">
        <f>IFERROR(VLOOKUP($A578,'様式C-1-1用'!$B$3:$AI$1004,6,0),"")</f>
        <v>0</v>
      </c>
      <c r="E578" s="325">
        <f>IFERROR(VLOOKUP($A578,'様式C-1-1用'!$B$3:$AI$1004,7,0),"")</f>
        <v>0</v>
      </c>
      <c r="F578" s="325">
        <f>IFERROR(VLOOKUP($A578,'様式C-1-1用'!$B$3:$AI$1004,8,0),"")</f>
        <v>0</v>
      </c>
      <c r="G578" s="325">
        <f>IFERROR(VLOOKUP($A578,'様式C-1-1用'!$B$3:$AI$1004,10,0),"")</f>
        <v>0</v>
      </c>
      <c r="H578" s="325">
        <f>IFERROR(VLOOKUP($A578,'様式C-1-1用'!$B$3:$AI$1004,22,0),"")</f>
        <v>0</v>
      </c>
      <c r="I578" s="325">
        <f>IFERROR(VLOOKUP($A578,'様式C-1-1用'!$B$3:$AI$1004,23,0),"")</f>
        <v>0</v>
      </c>
      <c r="J578" s="325" t="str">
        <f>IFERROR(VLOOKUP($A578,'様式C-1-1用'!$B$3:$AI$1004,24,0),"")</f>
        <v/>
      </c>
      <c r="K578" s="325" t="str">
        <f>IFERROR(VLOOKUP($A578,'様式C-1-1用'!$B$3:$AI$1004,25,0),"")</f>
        <v/>
      </c>
      <c r="L578" s="325">
        <f>IFERROR(VLOOKUP($A578,'様式C-1-1用'!$B$3:$AI$1004,16,0),"")</f>
        <v>0</v>
      </c>
      <c r="M578" s="325" t="str">
        <f>IFERROR(VLOOKUP($A578,'様式C-1-1用'!$B$3:$AI$1004,34,0),"")</f>
        <v/>
      </c>
      <c r="N578" s="325" t="str">
        <f>IFERROR(VLOOKUP($A578,'様式C-1-1用'!$B$3:$AI$1004,30,0),"")</f>
        <v/>
      </c>
      <c r="O578" s="325" t="str">
        <f>IF(VLOOKUP($A578,'様式C-1-1用'!$B$3:$AI$1004,29,0)="－","なし",VLOOKUP($A578,'様式C-1-1用'!$B$3:$AI$1004,29,0))</f>
        <v/>
      </c>
      <c r="P578" s="326" t="str">
        <f>IFERROR(VLOOKUP($A578,'様式C-1-1用'!$B$3:$AI$1004,33,0),"")</f>
        <v/>
      </c>
    </row>
    <row r="579" spans="1:16" ht="15.95" customHeight="1" x14ac:dyDescent="0.15">
      <c r="A579" s="318">
        <v>577</v>
      </c>
      <c r="B579" s="325">
        <f>IFERROR(VLOOKUP($A579,'様式C-1-1用'!$B$3:$AI$1004,3,0),"")</f>
        <v>0</v>
      </c>
      <c r="C579" s="325" t="str">
        <f>IFERROR(VLOOKUP($A579,'様式C-1-1用'!$B$3:$AI$1004,4,0),"")</f>
        <v/>
      </c>
      <c r="D579" s="325">
        <f>IFERROR(VLOOKUP($A579,'様式C-1-1用'!$B$3:$AI$1004,6,0),"")</f>
        <v>0</v>
      </c>
      <c r="E579" s="325">
        <f>IFERROR(VLOOKUP($A579,'様式C-1-1用'!$B$3:$AI$1004,7,0),"")</f>
        <v>0</v>
      </c>
      <c r="F579" s="325">
        <f>IFERROR(VLOOKUP($A579,'様式C-1-1用'!$B$3:$AI$1004,8,0),"")</f>
        <v>0</v>
      </c>
      <c r="G579" s="325">
        <f>IFERROR(VLOOKUP($A579,'様式C-1-1用'!$B$3:$AI$1004,10,0),"")</f>
        <v>0</v>
      </c>
      <c r="H579" s="325">
        <f>IFERROR(VLOOKUP($A579,'様式C-1-1用'!$B$3:$AI$1004,22,0),"")</f>
        <v>0</v>
      </c>
      <c r="I579" s="325">
        <f>IFERROR(VLOOKUP($A579,'様式C-1-1用'!$B$3:$AI$1004,23,0),"")</f>
        <v>0</v>
      </c>
      <c r="J579" s="325" t="str">
        <f>IFERROR(VLOOKUP($A579,'様式C-1-1用'!$B$3:$AI$1004,24,0),"")</f>
        <v/>
      </c>
      <c r="K579" s="325" t="str">
        <f>IFERROR(VLOOKUP($A579,'様式C-1-1用'!$B$3:$AI$1004,25,0),"")</f>
        <v/>
      </c>
      <c r="L579" s="325">
        <f>IFERROR(VLOOKUP($A579,'様式C-1-1用'!$B$3:$AI$1004,16,0),"")</f>
        <v>0</v>
      </c>
      <c r="M579" s="325" t="str">
        <f>IFERROR(VLOOKUP($A579,'様式C-1-1用'!$B$3:$AI$1004,34,0),"")</f>
        <v/>
      </c>
      <c r="N579" s="325" t="str">
        <f>IFERROR(VLOOKUP($A579,'様式C-1-1用'!$B$3:$AI$1004,30,0),"")</f>
        <v/>
      </c>
      <c r="O579" s="325" t="str">
        <f>IF(VLOOKUP($A579,'様式C-1-1用'!$B$3:$AI$1004,29,0)="－","なし",VLOOKUP($A579,'様式C-1-1用'!$B$3:$AI$1004,29,0))</f>
        <v/>
      </c>
      <c r="P579" s="326" t="str">
        <f>IFERROR(VLOOKUP($A579,'様式C-1-1用'!$B$3:$AI$1004,33,0),"")</f>
        <v/>
      </c>
    </row>
    <row r="580" spans="1:16" ht="15.95" customHeight="1" x14ac:dyDescent="0.15">
      <c r="A580" s="318">
        <v>578</v>
      </c>
      <c r="B580" s="325">
        <f>IFERROR(VLOOKUP($A580,'様式C-1-1用'!$B$3:$AI$1004,3,0),"")</f>
        <v>0</v>
      </c>
      <c r="C580" s="325" t="str">
        <f>IFERROR(VLOOKUP($A580,'様式C-1-1用'!$B$3:$AI$1004,4,0),"")</f>
        <v/>
      </c>
      <c r="D580" s="325">
        <f>IFERROR(VLOOKUP($A580,'様式C-1-1用'!$B$3:$AI$1004,6,0),"")</f>
        <v>0</v>
      </c>
      <c r="E580" s="325">
        <f>IFERROR(VLOOKUP($A580,'様式C-1-1用'!$B$3:$AI$1004,7,0),"")</f>
        <v>0</v>
      </c>
      <c r="F580" s="325">
        <f>IFERROR(VLOOKUP($A580,'様式C-1-1用'!$B$3:$AI$1004,8,0),"")</f>
        <v>0</v>
      </c>
      <c r="G580" s="325">
        <f>IFERROR(VLOOKUP($A580,'様式C-1-1用'!$B$3:$AI$1004,10,0),"")</f>
        <v>0</v>
      </c>
      <c r="H580" s="325">
        <f>IFERROR(VLOOKUP($A580,'様式C-1-1用'!$B$3:$AI$1004,22,0),"")</f>
        <v>0</v>
      </c>
      <c r="I580" s="325">
        <f>IFERROR(VLOOKUP($A580,'様式C-1-1用'!$B$3:$AI$1004,23,0),"")</f>
        <v>0</v>
      </c>
      <c r="J580" s="325" t="str">
        <f>IFERROR(VLOOKUP($A580,'様式C-1-1用'!$B$3:$AI$1004,24,0),"")</f>
        <v/>
      </c>
      <c r="K580" s="325" t="str">
        <f>IFERROR(VLOOKUP($A580,'様式C-1-1用'!$B$3:$AI$1004,25,0),"")</f>
        <v/>
      </c>
      <c r="L580" s="325">
        <f>IFERROR(VLOOKUP($A580,'様式C-1-1用'!$B$3:$AI$1004,16,0),"")</f>
        <v>0</v>
      </c>
      <c r="M580" s="325" t="str">
        <f>IFERROR(VLOOKUP($A580,'様式C-1-1用'!$B$3:$AI$1004,34,0),"")</f>
        <v/>
      </c>
      <c r="N580" s="325" t="str">
        <f>IFERROR(VLOOKUP($A580,'様式C-1-1用'!$B$3:$AI$1004,30,0),"")</f>
        <v/>
      </c>
      <c r="O580" s="325" t="str">
        <f>IF(VLOOKUP($A580,'様式C-1-1用'!$B$3:$AI$1004,29,0)="－","なし",VLOOKUP($A580,'様式C-1-1用'!$B$3:$AI$1004,29,0))</f>
        <v/>
      </c>
      <c r="P580" s="326" t="str">
        <f>IFERROR(VLOOKUP($A580,'様式C-1-1用'!$B$3:$AI$1004,33,0),"")</f>
        <v/>
      </c>
    </row>
    <row r="581" spans="1:16" ht="15.95" customHeight="1" x14ac:dyDescent="0.15">
      <c r="A581" s="318">
        <v>579</v>
      </c>
      <c r="B581" s="325">
        <f>IFERROR(VLOOKUP($A581,'様式C-1-1用'!$B$3:$AI$1004,3,0),"")</f>
        <v>0</v>
      </c>
      <c r="C581" s="325" t="str">
        <f>IFERROR(VLOOKUP($A581,'様式C-1-1用'!$B$3:$AI$1004,4,0),"")</f>
        <v/>
      </c>
      <c r="D581" s="325">
        <f>IFERROR(VLOOKUP($A581,'様式C-1-1用'!$B$3:$AI$1004,6,0),"")</f>
        <v>0</v>
      </c>
      <c r="E581" s="325">
        <f>IFERROR(VLOOKUP($A581,'様式C-1-1用'!$B$3:$AI$1004,7,0),"")</f>
        <v>0</v>
      </c>
      <c r="F581" s="325">
        <f>IFERROR(VLOOKUP($A581,'様式C-1-1用'!$B$3:$AI$1004,8,0),"")</f>
        <v>0</v>
      </c>
      <c r="G581" s="325">
        <f>IFERROR(VLOOKUP($A581,'様式C-1-1用'!$B$3:$AI$1004,10,0),"")</f>
        <v>0</v>
      </c>
      <c r="H581" s="325">
        <f>IFERROR(VLOOKUP($A581,'様式C-1-1用'!$B$3:$AI$1004,22,0),"")</f>
        <v>0</v>
      </c>
      <c r="I581" s="325">
        <f>IFERROR(VLOOKUP($A581,'様式C-1-1用'!$B$3:$AI$1004,23,0),"")</f>
        <v>0</v>
      </c>
      <c r="J581" s="325" t="str">
        <f>IFERROR(VLOOKUP($A581,'様式C-1-1用'!$B$3:$AI$1004,24,0),"")</f>
        <v/>
      </c>
      <c r="K581" s="325" t="str">
        <f>IFERROR(VLOOKUP($A581,'様式C-1-1用'!$B$3:$AI$1004,25,0),"")</f>
        <v/>
      </c>
      <c r="L581" s="325">
        <f>IFERROR(VLOOKUP($A581,'様式C-1-1用'!$B$3:$AI$1004,16,0),"")</f>
        <v>0</v>
      </c>
      <c r="M581" s="325" t="str">
        <f>IFERROR(VLOOKUP($A581,'様式C-1-1用'!$B$3:$AI$1004,34,0),"")</f>
        <v/>
      </c>
      <c r="N581" s="325" t="str">
        <f>IFERROR(VLOOKUP($A581,'様式C-1-1用'!$B$3:$AI$1004,30,0),"")</f>
        <v/>
      </c>
      <c r="O581" s="325" t="str">
        <f>IF(VLOOKUP($A581,'様式C-1-1用'!$B$3:$AI$1004,29,0)="－","なし",VLOOKUP($A581,'様式C-1-1用'!$B$3:$AI$1004,29,0))</f>
        <v/>
      </c>
      <c r="P581" s="326" t="str">
        <f>IFERROR(VLOOKUP($A581,'様式C-1-1用'!$B$3:$AI$1004,33,0),"")</f>
        <v/>
      </c>
    </row>
    <row r="582" spans="1:16" ht="15.95" customHeight="1" x14ac:dyDescent="0.15">
      <c r="A582" s="318">
        <v>580</v>
      </c>
      <c r="B582" s="325">
        <f>IFERROR(VLOOKUP($A582,'様式C-1-1用'!$B$3:$AI$1004,3,0),"")</f>
        <v>0</v>
      </c>
      <c r="C582" s="325" t="str">
        <f>IFERROR(VLOOKUP($A582,'様式C-1-1用'!$B$3:$AI$1004,4,0),"")</f>
        <v/>
      </c>
      <c r="D582" s="325">
        <f>IFERROR(VLOOKUP($A582,'様式C-1-1用'!$B$3:$AI$1004,6,0),"")</f>
        <v>0</v>
      </c>
      <c r="E582" s="325">
        <f>IFERROR(VLOOKUP($A582,'様式C-1-1用'!$B$3:$AI$1004,7,0),"")</f>
        <v>0</v>
      </c>
      <c r="F582" s="325">
        <f>IFERROR(VLOOKUP($A582,'様式C-1-1用'!$B$3:$AI$1004,8,0),"")</f>
        <v>0</v>
      </c>
      <c r="G582" s="325">
        <f>IFERROR(VLOOKUP($A582,'様式C-1-1用'!$B$3:$AI$1004,10,0),"")</f>
        <v>0</v>
      </c>
      <c r="H582" s="325">
        <f>IFERROR(VLOOKUP($A582,'様式C-1-1用'!$B$3:$AI$1004,22,0),"")</f>
        <v>0</v>
      </c>
      <c r="I582" s="325">
        <f>IFERROR(VLOOKUP($A582,'様式C-1-1用'!$B$3:$AI$1004,23,0),"")</f>
        <v>0</v>
      </c>
      <c r="J582" s="325" t="str">
        <f>IFERROR(VLOOKUP($A582,'様式C-1-1用'!$B$3:$AI$1004,24,0),"")</f>
        <v/>
      </c>
      <c r="K582" s="325" t="str">
        <f>IFERROR(VLOOKUP($A582,'様式C-1-1用'!$B$3:$AI$1004,25,0),"")</f>
        <v/>
      </c>
      <c r="L582" s="325">
        <f>IFERROR(VLOOKUP($A582,'様式C-1-1用'!$B$3:$AI$1004,16,0),"")</f>
        <v>0</v>
      </c>
      <c r="M582" s="325" t="str">
        <f>IFERROR(VLOOKUP($A582,'様式C-1-1用'!$B$3:$AI$1004,34,0),"")</f>
        <v/>
      </c>
      <c r="N582" s="325" t="str">
        <f>IFERROR(VLOOKUP($A582,'様式C-1-1用'!$B$3:$AI$1004,30,0),"")</f>
        <v/>
      </c>
      <c r="O582" s="325" t="str">
        <f>IF(VLOOKUP($A582,'様式C-1-1用'!$B$3:$AI$1004,29,0)="－","なし",VLOOKUP($A582,'様式C-1-1用'!$B$3:$AI$1004,29,0))</f>
        <v/>
      </c>
      <c r="P582" s="326" t="str">
        <f>IFERROR(VLOOKUP($A582,'様式C-1-1用'!$B$3:$AI$1004,33,0),"")</f>
        <v/>
      </c>
    </row>
    <row r="583" spans="1:16" ht="15.95" customHeight="1" x14ac:dyDescent="0.15">
      <c r="A583" s="318">
        <v>581</v>
      </c>
      <c r="B583" s="325">
        <f>IFERROR(VLOOKUP($A583,'様式C-1-1用'!$B$3:$AI$1004,3,0),"")</f>
        <v>0</v>
      </c>
      <c r="C583" s="325" t="str">
        <f>IFERROR(VLOOKUP($A583,'様式C-1-1用'!$B$3:$AI$1004,4,0),"")</f>
        <v/>
      </c>
      <c r="D583" s="325">
        <f>IFERROR(VLOOKUP($A583,'様式C-1-1用'!$B$3:$AI$1004,6,0),"")</f>
        <v>0</v>
      </c>
      <c r="E583" s="325">
        <f>IFERROR(VLOOKUP($A583,'様式C-1-1用'!$B$3:$AI$1004,7,0),"")</f>
        <v>0</v>
      </c>
      <c r="F583" s="325">
        <f>IFERROR(VLOOKUP($A583,'様式C-1-1用'!$B$3:$AI$1004,8,0),"")</f>
        <v>0</v>
      </c>
      <c r="G583" s="325">
        <f>IFERROR(VLOOKUP($A583,'様式C-1-1用'!$B$3:$AI$1004,10,0),"")</f>
        <v>0</v>
      </c>
      <c r="H583" s="325">
        <f>IFERROR(VLOOKUP($A583,'様式C-1-1用'!$B$3:$AI$1004,22,0),"")</f>
        <v>0</v>
      </c>
      <c r="I583" s="325">
        <f>IFERROR(VLOOKUP($A583,'様式C-1-1用'!$B$3:$AI$1004,23,0),"")</f>
        <v>0</v>
      </c>
      <c r="J583" s="325" t="str">
        <f>IFERROR(VLOOKUP($A583,'様式C-1-1用'!$B$3:$AI$1004,24,0),"")</f>
        <v/>
      </c>
      <c r="K583" s="325" t="str">
        <f>IFERROR(VLOOKUP($A583,'様式C-1-1用'!$B$3:$AI$1004,25,0),"")</f>
        <v/>
      </c>
      <c r="L583" s="325">
        <f>IFERROR(VLOOKUP($A583,'様式C-1-1用'!$B$3:$AI$1004,16,0),"")</f>
        <v>0</v>
      </c>
      <c r="M583" s="325" t="str">
        <f>IFERROR(VLOOKUP($A583,'様式C-1-1用'!$B$3:$AI$1004,34,0),"")</f>
        <v/>
      </c>
      <c r="N583" s="325" t="str">
        <f>IFERROR(VLOOKUP($A583,'様式C-1-1用'!$B$3:$AI$1004,30,0),"")</f>
        <v/>
      </c>
      <c r="O583" s="325" t="str">
        <f>IF(VLOOKUP($A583,'様式C-1-1用'!$B$3:$AI$1004,29,0)="－","なし",VLOOKUP($A583,'様式C-1-1用'!$B$3:$AI$1004,29,0))</f>
        <v/>
      </c>
      <c r="P583" s="326" t="str">
        <f>IFERROR(VLOOKUP($A583,'様式C-1-1用'!$B$3:$AI$1004,33,0),"")</f>
        <v/>
      </c>
    </row>
    <row r="584" spans="1:16" ht="15.95" customHeight="1" x14ac:dyDescent="0.15">
      <c r="A584" s="318">
        <v>582</v>
      </c>
      <c r="B584" s="325">
        <f>IFERROR(VLOOKUP($A584,'様式C-1-1用'!$B$3:$AI$1004,3,0),"")</f>
        <v>0</v>
      </c>
      <c r="C584" s="325" t="str">
        <f>IFERROR(VLOOKUP($A584,'様式C-1-1用'!$B$3:$AI$1004,4,0),"")</f>
        <v/>
      </c>
      <c r="D584" s="325">
        <f>IFERROR(VLOOKUP($A584,'様式C-1-1用'!$B$3:$AI$1004,6,0),"")</f>
        <v>0</v>
      </c>
      <c r="E584" s="325">
        <f>IFERROR(VLOOKUP($A584,'様式C-1-1用'!$B$3:$AI$1004,7,0),"")</f>
        <v>0</v>
      </c>
      <c r="F584" s="325">
        <f>IFERROR(VLOOKUP($A584,'様式C-1-1用'!$B$3:$AI$1004,8,0),"")</f>
        <v>0</v>
      </c>
      <c r="G584" s="325">
        <f>IFERROR(VLOOKUP($A584,'様式C-1-1用'!$B$3:$AI$1004,10,0),"")</f>
        <v>0</v>
      </c>
      <c r="H584" s="325">
        <f>IFERROR(VLOOKUP($A584,'様式C-1-1用'!$B$3:$AI$1004,22,0),"")</f>
        <v>0</v>
      </c>
      <c r="I584" s="325">
        <f>IFERROR(VLOOKUP($A584,'様式C-1-1用'!$B$3:$AI$1004,23,0),"")</f>
        <v>0</v>
      </c>
      <c r="J584" s="325" t="str">
        <f>IFERROR(VLOOKUP($A584,'様式C-1-1用'!$B$3:$AI$1004,24,0),"")</f>
        <v/>
      </c>
      <c r="K584" s="325" t="str">
        <f>IFERROR(VLOOKUP($A584,'様式C-1-1用'!$B$3:$AI$1004,25,0),"")</f>
        <v/>
      </c>
      <c r="L584" s="325">
        <f>IFERROR(VLOOKUP($A584,'様式C-1-1用'!$B$3:$AI$1004,16,0),"")</f>
        <v>0</v>
      </c>
      <c r="M584" s="325" t="str">
        <f>IFERROR(VLOOKUP($A584,'様式C-1-1用'!$B$3:$AI$1004,34,0),"")</f>
        <v/>
      </c>
      <c r="N584" s="325" t="str">
        <f>IFERROR(VLOOKUP($A584,'様式C-1-1用'!$B$3:$AI$1004,30,0),"")</f>
        <v/>
      </c>
      <c r="O584" s="325" t="str">
        <f>IF(VLOOKUP($A584,'様式C-1-1用'!$B$3:$AI$1004,29,0)="－","なし",VLOOKUP($A584,'様式C-1-1用'!$B$3:$AI$1004,29,0))</f>
        <v/>
      </c>
      <c r="P584" s="326" t="str">
        <f>IFERROR(VLOOKUP($A584,'様式C-1-1用'!$B$3:$AI$1004,33,0),"")</f>
        <v/>
      </c>
    </row>
    <row r="585" spans="1:16" ht="15.95" customHeight="1" x14ac:dyDescent="0.15">
      <c r="A585" s="318">
        <v>583</v>
      </c>
      <c r="B585" s="325">
        <f>IFERROR(VLOOKUP($A585,'様式C-1-1用'!$B$3:$AI$1004,3,0),"")</f>
        <v>0</v>
      </c>
      <c r="C585" s="325" t="str">
        <f>IFERROR(VLOOKUP($A585,'様式C-1-1用'!$B$3:$AI$1004,4,0),"")</f>
        <v/>
      </c>
      <c r="D585" s="325">
        <f>IFERROR(VLOOKUP($A585,'様式C-1-1用'!$B$3:$AI$1004,6,0),"")</f>
        <v>0</v>
      </c>
      <c r="E585" s="325">
        <f>IFERROR(VLOOKUP($A585,'様式C-1-1用'!$B$3:$AI$1004,7,0),"")</f>
        <v>0</v>
      </c>
      <c r="F585" s="325">
        <f>IFERROR(VLOOKUP($A585,'様式C-1-1用'!$B$3:$AI$1004,8,0),"")</f>
        <v>0</v>
      </c>
      <c r="G585" s="325">
        <f>IFERROR(VLOOKUP($A585,'様式C-1-1用'!$B$3:$AI$1004,10,0),"")</f>
        <v>0</v>
      </c>
      <c r="H585" s="325">
        <f>IFERROR(VLOOKUP($A585,'様式C-1-1用'!$B$3:$AI$1004,22,0),"")</f>
        <v>0</v>
      </c>
      <c r="I585" s="325">
        <f>IFERROR(VLOOKUP($A585,'様式C-1-1用'!$B$3:$AI$1004,23,0),"")</f>
        <v>0</v>
      </c>
      <c r="J585" s="325" t="str">
        <f>IFERROR(VLOOKUP($A585,'様式C-1-1用'!$B$3:$AI$1004,24,0),"")</f>
        <v/>
      </c>
      <c r="K585" s="325" t="str">
        <f>IFERROR(VLOOKUP($A585,'様式C-1-1用'!$B$3:$AI$1004,25,0),"")</f>
        <v/>
      </c>
      <c r="L585" s="325">
        <f>IFERROR(VLOOKUP($A585,'様式C-1-1用'!$B$3:$AI$1004,16,0),"")</f>
        <v>0</v>
      </c>
      <c r="M585" s="325" t="str">
        <f>IFERROR(VLOOKUP($A585,'様式C-1-1用'!$B$3:$AI$1004,34,0),"")</f>
        <v/>
      </c>
      <c r="N585" s="325" t="str">
        <f>IFERROR(VLOOKUP($A585,'様式C-1-1用'!$B$3:$AI$1004,30,0),"")</f>
        <v/>
      </c>
      <c r="O585" s="325" t="str">
        <f>IF(VLOOKUP($A585,'様式C-1-1用'!$B$3:$AI$1004,29,0)="－","なし",VLOOKUP($A585,'様式C-1-1用'!$B$3:$AI$1004,29,0))</f>
        <v/>
      </c>
      <c r="P585" s="326" t="str">
        <f>IFERROR(VLOOKUP($A585,'様式C-1-1用'!$B$3:$AI$1004,33,0),"")</f>
        <v/>
      </c>
    </row>
    <row r="586" spans="1:16" ht="15.95" customHeight="1" x14ac:dyDescent="0.15">
      <c r="A586" s="318">
        <v>584</v>
      </c>
      <c r="B586" s="325">
        <f>IFERROR(VLOOKUP($A586,'様式C-1-1用'!$B$3:$AI$1004,3,0),"")</f>
        <v>0</v>
      </c>
      <c r="C586" s="325" t="str">
        <f>IFERROR(VLOOKUP($A586,'様式C-1-1用'!$B$3:$AI$1004,4,0),"")</f>
        <v/>
      </c>
      <c r="D586" s="325">
        <f>IFERROR(VLOOKUP($A586,'様式C-1-1用'!$B$3:$AI$1004,6,0),"")</f>
        <v>0</v>
      </c>
      <c r="E586" s="325">
        <f>IFERROR(VLOOKUP($A586,'様式C-1-1用'!$B$3:$AI$1004,7,0),"")</f>
        <v>0</v>
      </c>
      <c r="F586" s="325">
        <f>IFERROR(VLOOKUP($A586,'様式C-1-1用'!$B$3:$AI$1004,8,0),"")</f>
        <v>0</v>
      </c>
      <c r="G586" s="325">
        <f>IFERROR(VLOOKUP($A586,'様式C-1-1用'!$B$3:$AI$1004,10,0),"")</f>
        <v>0</v>
      </c>
      <c r="H586" s="325">
        <f>IFERROR(VLOOKUP($A586,'様式C-1-1用'!$B$3:$AI$1004,22,0),"")</f>
        <v>0</v>
      </c>
      <c r="I586" s="325">
        <f>IFERROR(VLOOKUP($A586,'様式C-1-1用'!$B$3:$AI$1004,23,0),"")</f>
        <v>0</v>
      </c>
      <c r="J586" s="325" t="str">
        <f>IFERROR(VLOOKUP($A586,'様式C-1-1用'!$B$3:$AI$1004,24,0),"")</f>
        <v/>
      </c>
      <c r="K586" s="325" t="str">
        <f>IFERROR(VLOOKUP($A586,'様式C-1-1用'!$B$3:$AI$1004,25,0),"")</f>
        <v/>
      </c>
      <c r="L586" s="325">
        <f>IFERROR(VLOOKUP($A586,'様式C-1-1用'!$B$3:$AI$1004,16,0),"")</f>
        <v>0</v>
      </c>
      <c r="M586" s="325" t="str">
        <f>IFERROR(VLOOKUP($A586,'様式C-1-1用'!$B$3:$AI$1004,34,0),"")</f>
        <v/>
      </c>
      <c r="N586" s="325" t="str">
        <f>IFERROR(VLOOKUP($A586,'様式C-1-1用'!$B$3:$AI$1004,30,0),"")</f>
        <v/>
      </c>
      <c r="O586" s="325" t="str">
        <f>IF(VLOOKUP($A586,'様式C-1-1用'!$B$3:$AI$1004,29,0)="－","なし",VLOOKUP($A586,'様式C-1-1用'!$B$3:$AI$1004,29,0))</f>
        <v/>
      </c>
      <c r="P586" s="326" t="str">
        <f>IFERROR(VLOOKUP($A586,'様式C-1-1用'!$B$3:$AI$1004,33,0),"")</f>
        <v/>
      </c>
    </row>
    <row r="587" spans="1:16" ht="15.95" customHeight="1" x14ac:dyDescent="0.15">
      <c r="A587" s="318">
        <v>585</v>
      </c>
      <c r="B587" s="325">
        <f>IFERROR(VLOOKUP($A587,'様式C-1-1用'!$B$3:$AI$1004,3,0),"")</f>
        <v>0</v>
      </c>
      <c r="C587" s="325" t="str">
        <f>IFERROR(VLOOKUP($A587,'様式C-1-1用'!$B$3:$AI$1004,4,0),"")</f>
        <v/>
      </c>
      <c r="D587" s="325">
        <f>IFERROR(VLOOKUP($A587,'様式C-1-1用'!$B$3:$AI$1004,6,0),"")</f>
        <v>0</v>
      </c>
      <c r="E587" s="325">
        <f>IFERROR(VLOOKUP($A587,'様式C-1-1用'!$B$3:$AI$1004,7,0),"")</f>
        <v>0</v>
      </c>
      <c r="F587" s="325">
        <f>IFERROR(VLOOKUP($A587,'様式C-1-1用'!$B$3:$AI$1004,8,0),"")</f>
        <v>0</v>
      </c>
      <c r="G587" s="325">
        <f>IFERROR(VLOOKUP($A587,'様式C-1-1用'!$B$3:$AI$1004,10,0),"")</f>
        <v>0</v>
      </c>
      <c r="H587" s="325">
        <f>IFERROR(VLOOKUP($A587,'様式C-1-1用'!$B$3:$AI$1004,22,0),"")</f>
        <v>0</v>
      </c>
      <c r="I587" s="325">
        <f>IFERROR(VLOOKUP($A587,'様式C-1-1用'!$B$3:$AI$1004,23,0),"")</f>
        <v>0</v>
      </c>
      <c r="J587" s="325" t="str">
        <f>IFERROR(VLOOKUP($A587,'様式C-1-1用'!$B$3:$AI$1004,24,0),"")</f>
        <v/>
      </c>
      <c r="K587" s="325" t="str">
        <f>IFERROR(VLOOKUP($A587,'様式C-1-1用'!$B$3:$AI$1004,25,0),"")</f>
        <v/>
      </c>
      <c r="L587" s="325">
        <f>IFERROR(VLOOKUP($A587,'様式C-1-1用'!$B$3:$AI$1004,16,0),"")</f>
        <v>0</v>
      </c>
      <c r="M587" s="325" t="str">
        <f>IFERROR(VLOOKUP($A587,'様式C-1-1用'!$B$3:$AI$1004,34,0),"")</f>
        <v/>
      </c>
      <c r="N587" s="325" t="str">
        <f>IFERROR(VLOOKUP($A587,'様式C-1-1用'!$B$3:$AI$1004,30,0),"")</f>
        <v/>
      </c>
      <c r="O587" s="325" t="str">
        <f>IF(VLOOKUP($A587,'様式C-1-1用'!$B$3:$AI$1004,29,0)="－","なし",VLOOKUP($A587,'様式C-1-1用'!$B$3:$AI$1004,29,0))</f>
        <v/>
      </c>
      <c r="P587" s="326" t="str">
        <f>IFERROR(VLOOKUP($A587,'様式C-1-1用'!$B$3:$AI$1004,33,0),"")</f>
        <v/>
      </c>
    </row>
    <row r="588" spans="1:16" ht="15.95" customHeight="1" x14ac:dyDescent="0.15">
      <c r="A588" s="318">
        <v>586</v>
      </c>
      <c r="B588" s="325">
        <f>IFERROR(VLOOKUP($A588,'様式C-1-1用'!$B$3:$AI$1004,3,0),"")</f>
        <v>0</v>
      </c>
      <c r="C588" s="325" t="str">
        <f>IFERROR(VLOOKUP($A588,'様式C-1-1用'!$B$3:$AI$1004,4,0),"")</f>
        <v/>
      </c>
      <c r="D588" s="325">
        <f>IFERROR(VLOOKUP($A588,'様式C-1-1用'!$B$3:$AI$1004,6,0),"")</f>
        <v>0</v>
      </c>
      <c r="E588" s="325">
        <f>IFERROR(VLOOKUP($A588,'様式C-1-1用'!$B$3:$AI$1004,7,0),"")</f>
        <v>0</v>
      </c>
      <c r="F588" s="325">
        <f>IFERROR(VLOOKUP($A588,'様式C-1-1用'!$B$3:$AI$1004,8,0),"")</f>
        <v>0</v>
      </c>
      <c r="G588" s="325">
        <f>IFERROR(VLOOKUP($A588,'様式C-1-1用'!$B$3:$AI$1004,10,0),"")</f>
        <v>0</v>
      </c>
      <c r="H588" s="325">
        <f>IFERROR(VLOOKUP($A588,'様式C-1-1用'!$B$3:$AI$1004,22,0),"")</f>
        <v>0</v>
      </c>
      <c r="I588" s="325">
        <f>IFERROR(VLOOKUP($A588,'様式C-1-1用'!$B$3:$AI$1004,23,0),"")</f>
        <v>0</v>
      </c>
      <c r="J588" s="325" t="str">
        <f>IFERROR(VLOOKUP($A588,'様式C-1-1用'!$B$3:$AI$1004,24,0),"")</f>
        <v/>
      </c>
      <c r="K588" s="325" t="str">
        <f>IFERROR(VLOOKUP($A588,'様式C-1-1用'!$B$3:$AI$1004,25,0),"")</f>
        <v/>
      </c>
      <c r="L588" s="325">
        <f>IFERROR(VLOOKUP($A588,'様式C-1-1用'!$B$3:$AI$1004,16,0),"")</f>
        <v>0</v>
      </c>
      <c r="M588" s="325" t="str">
        <f>IFERROR(VLOOKUP($A588,'様式C-1-1用'!$B$3:$AI$1004,34,0),"")</f>
        <v/>
      </c>
      <c r="N588" s="325" t="str">
        <f>IFERROR(VLOOKUP($A588,'様式C-1-1用'!$B$3:$AI$1004,30,0),"")</f>
        <v/>
      </c>
      <c r="O588" s="325" t="str">
        <f>IF(VLOOKUP($A588,'様式C-1-1用'!$B$3:$AI$1004,29,0)="－","なし",VLOOKUP($A588,'様式C-1-1用'!$B$3:$AI$1004,29,0))</f>
        <v/>
      </c>
      <c r="P588" s="326" t="str">
        <f>IFERROR(VLOOKUP($A588,'様式C-1-1用'!$B$3:$AI$1004,33,0),"")</f>
        <v/>
      </c>
    </row>
    <row r="589" spans="1:16" ht="15.95" customHeight="1" x14ac:dyDescent="0.15">
      <c r="A589" s="318">
        <v>587</v>
      </c>
      <c r="B589" s="325">
        <f>IFERROR(VLOOKUP($A589,'様式C-1-1用'!$B$3:$AI$1004,3,0),"")</f>
        <v>0</v>
      </c>
      <c r="C589" s="325" t="str">
        <f>IFERROR(VLOOKUP($A589,'様式C-1-1用'!$B$3:$AI$1004,4,0),"")</f>
        <v/>
      </c>
      <c r="D589" s="325">
        <f>IFERROR(VLOOKUP($A589,'様式C-1-1用'!$B$3:$AI$1004,6,0),"")</f>
        <v>0</v>
      </c>
      <c r="E589" s="325">
        <f>IFERROR(VLOOKUP($A589,'様式C-1-1用'!$B$3:$AI$1004,7,0),"")</f>
        <v>0</v>
      </c>
      <c r="F589" s="325">
        <f>IFERROR(VLOOKUP($A589,'様式C-1-1用'!$B$3:$AI$1004,8,0),"")</f>
        <v>0</v>
      </c>
      <c r="G589" s="325">
        <f>IFERROR(VLOOKUP($A589,'様式C-1-1用'!$B$3:$AI$1004,10,0),"")</f>
        <v>0</v>
      </c>
      <c r="H589" s="325">
        <f>IFERROR(VLOOKUP($A589,'様式C-1-1用'!$B$3:$AI$1004,22,0),"")</f>
        <v>0</v>
      </c>
      <c r="I589" s="325">
        <f>IFERROR(VLOOKUP($A589,'様式C-1-1用'!$B$3:$AI$1004,23,0),"")</f>
        <v>0</v>
      </c>
      <c r="J589" s="325" t="str">
        <f>IFERROR(VLOOKUP($A589,'様式C-1-1用'!$B$3:$AI$1004,24,0),"")</f>
        <v/>
      </c>
      <c r="K589" s="325" t="str">
        <f>IFERROR(VLOOKUP($A589,'様式C-1-1用'!$B$3:$AI$1004,25,0),"")</f>
        <v/>
      </c>
      <c r="L589" s="325">
        <f>IFERROR(VLOOKUP($A589,'様式C-1-1用'!$B$3:$AI$1004,16,0),"")</f>
        <v>0</v>
      </c>
      <c r="M589" s="325" t="str">
        <f>IFERROR(VLOOKUP($A589,'様式C-1-1用'!$B$3:$AI$1004,34,0),"")</f>
        <v/>
      </c>
      <c r="N589" s="325" t="str">
        <f>IFERROR(VLOOKUP($A589,'様式C-1-1用'!$B$3:$AI$1004,30,0),"")</f>
        <v/>
      </c>
      <c r="O589" s="325" t="str">
        <f>IF(VLOOKUP($A589,'様式C-1-1用'!$B$3:$AI$1004,29,0)="－","なし",VLOOKUP($A589,'様式C-1-1用'!$B$3:$AI$1004,29,0))</f>
        <v/>
      </c>
      <c r="P589" s="326" t="str">
        <f>IFERROR(VLOOKUP($A589,'様式C-1-1用'!$B$3:$AI$1004,33,0),"")</f>
        <v/>
      </c>
    </row>
    <row r="590" spans="1:16" ht="15.95" customHeight="1" x14ac:dyDescent="0.15">
      <c r="A590" s="318">
        <v>588</v>
      </c>
      <c r="B590" s="325">
        <f>IFERROR(VLOOKUP($A590,'様式C-1-1用'!$B$3:$AI$1004,3,0),"")</f>
        <v>0</v>
      </c>
      <c r="C590" s="325" t="str">
        <f>IFERROR(VLOOKUP($A590,'様式C-1-1用'!$B$3:$AI$1004,4,0),"")</f>
        <v/>
      </c>
      <c r="D590" s="325">
        <f>IFERROR(VLOOKUP($A590,'様式C-1-1用'!$B$3:$AI$1004,6,0),"")</f>
        <v>0</v>
      </c>
      <c r="E590" s="325">
        <f>IFERROR(VLOOKUP($A590,'様式C-1-1用'!$B$3:$AI$1004,7,0),"")</f>
        <v>0</v>
      </c>
      <c r="F590" s="325">
        <f>IFERROR(VLOOKUP($A590,'様式C-1-1用'!$B$3:$AI$1004,8,0),"")</f>
        <v>0</v>
      </c>
      <c r="G590" s="325">
        <f>IFERROR(VLOOKUP($A590,'様式C-1-1用'!$B$3:$AI$1004,10,0),"")</f>
        <v>0</v>
      </c>
      <c r="H590" s="325">
        <f>IFERROR(VLOOKUP($A590,'様式C-1-1用'!$B$3:$AI$1004,22,0),"")</f>
        <v>0</v>
      </c>
      <c r="I590" s="325">
        <f>IFERROR(VLOOKUP($A590,'様式C-1-1用'!$B$3:$AI$1004,23,0),"")</f>
        <v>0</v>
      </c>
      <c r="J590" s="325" t="str">
        <f>IFERROR(VLOOKUP($A590,'様式C-1-1用'!$B$3:$AI$1004,24,0),"")</f>
        <v/>
      </c>
      <c r="K590" s="325" t="str">
        <f>IFERROR(VLOOKUP($A590,'様式C-1-1用'!$B$3:$AI$1004,25,0),"")</f>
        <v/>
      </c>
      <c r="L590" s="325">
        <f>IFERROR(VLOOKUP($A590,'様式C-1-1用'!$B$3:$AI$1004,16,0),"")</f>
        <v>0</v>
      </c>
      <c r="M590" s="325" t="str">
        <f>IFERROR(VLOOKUP($A590,'様式C-1-1用'!$B$3:$AI$1004,34,0),"")</f>
        <v/>
      </c>
      <c r="N590" s="325" t="str">
        <f>IFERROR(VLOOKUP($A590,'様式C-1-1用'!$B$3:$AI$1004,30,0),"")</f>
        <v/>
      </c>
      <c r="O590" s="325" t="str">
        <f>IF(VLOOKUP($A590,'様式C-1-1用'!$B$3:$AI$1004,29,0)="－","なし",VLOOKUP($A590,'様式C-1-1用'!$B$3:$AI$1004,29,0))</f>
        <v/>
      </c>
      <c r="P590" s="326" t="str">
        <f>IFERROR(VLOOKUP($A590,'様式C-1-1用'!$B$3:$AI$1004,33,0),"")</f>
        <v/>
      </c>
    </row>
    <row r="591" spans="1:16" ht="15.95" customHeight="1" x14ac:dyDescent="0.15">
      <c r="A591" s="318">
        <v>589</v>
      </c>
      <c r="B591" s="325">
        <f>IFERROR(VLOOKUP($A591,'様式C-1-1用'!$B$3:$AI$1004,3,0),"")</f>
        <v>0</v>
      </c>
      <c r="C591" s="325" t="str">
        <f>IFERROR(VLOOKUP($A591,'様式C-1-1用'!$B$3:$AI$1004,4,0),"")</f>
        <v/>
      </c>
      <c r="D591" s="325">
        <f>IFERROR(VLOOKUP($A591,'様式C-1-1用'!$B$3:$AI$1004,6,0),"")</f>
        <v>0</v>
      </c>
      <c r="E591" s="325">
        <f>IFERROR(VLOOKUP($A591,'様式C-1-1用'!$B$3:$AI$1004,7,0),"")</f>
        <v>0</v>
      </c>
      <c r="F591" s="325">
        <f>IFERROR(VLOOKUP($A591,'様式C-1-1用'!$B$3:$AI$1004,8,0),"")</f>
        <v>0</v>
      </c>
      <c r="G591" s="325">
        <f>IFERROR(VLOOKUP($A591,'様式C-1-1用'!$B$3:$AI$1004,10,0),"")</f>
        <v>0</v>
      </c>
      <c r="H591" s="325">
        <f>IFERROR(VLOOKUP($A591,'様式C-1-1用'!$B$3:$AI$1004,22,0),"")</f>
        <v>0</v>
      </c>
      <c r="I591" s="325">
        <f>IFERROR(VLOOKUP($A591,'様式C-1-1用'!$B$3:$AI$1004,23,0),"")</f>
        <v>0</v>
      </c>
      <c r="J591" s="325" t="str">
        <f>IFERROR(VLOOKUP($A591,'様式C-1-1用'!$B$3:$AI$1004,24,0),"")</f>
        <v/>
      </c>
      <c r="K591" s="325" t="str">
        <f>IFERROR(VLOOKUP($A591,'様式C-1-1用'!$B$3:$AI$1004,25,0),"")</f>
        <v/>
      </c>
      <c r="L591" s="325">
        <f>IFERROR(VLOOKUP($A591,'様式C-1-1用'!$B$3:$AI$1004,16,0),"")</f>
        <v>0</v>
      </c>
      <c r="M591" s="325" t="str">
        <f>IFERROR(VLOOKUP($A591,'様式C-1-1用'!$B$3:$AI$1004,34,0),"")</f>
        <v/>
      </c>
      <c r="N591" s="325" t="str">
        <f>IFERROR(VLOOKUP($A591,'様式C-1-1用'!$B$3:$AI$1004,30,0),"")</f>
        <v/>
      </c>
      <c r="O591" s="325" t="str">
        <f>IF(VLOOKUP($A591,'様式C-1-1用'!$B$3:$AI$1004,29,0)="－","なし",VLOOKUP($A591,'様式C-1-1用'!$B$3:$AI$1004,29,0))</f>
        <v/>
      </c>
      <c r="P591" s="326" t="str">
        <f>IFERROR(VLOOKUP($A591,'様式C-1-1用'!$B$3:$AI$1004,33,0),"")</f>
        <v/>
      </c>
    </row>
    <row r="592" spans="1:16" ht="15.95" customHeight="1" x14ac:dyDescent="0.15">
      <c r="A592" s="318">
        <v>590</v>
      </c>
      <c r="B592" s="325">
        <f>IFERROR(VLOOKUP($A592,'様式C-1-1用'!$B$3:$AI$1004,3,0),"")</f>
        <v>0</v>
      </c>
      <c r="C592" s="325" t="str">
        <f>IFERROR(VLOOKUP($A592,'様式C-1-1用'!$B$3:$AI$1004,4,0),"")</f>
        <v/>
      </c>
      <c r="D592" s="325">
        <f>IFERROR(VLOOKUP($A592,'様式C-1-1用'!$B$3:$AI$1004,6,0),"")</f>
        <v>0</v>
      </c>
      <c r="E592" s="325">
        <f>IFERROR(VLOOKUP($A592,'様式C-1-1用'!$B$3:$AI$1004,7,0),"")</f>
        <v>0</v>
      </c>
      <c r="F592" s="325">
        <f>IFERROR(VLOOKUP($A592,'様式C-1-1用'!$B$3:$AI$1004,8,0),"")</f>
        <v>0</v>
      </c>
      <c r="G592" s="325">
        <f>IFERROR(VLOOKUP($A592,'様式C-1-1用'!$B$3:$AI$1004,10,0),"")</f>
        <v>0</v>
      </c>
      <c r="H592" s="325">
        <f>IFERROR(VLOOKUP($A592,'様式C-1-1用'!$B$3:$AI$1004,22,0),"")</f>
        <v>0</v>
      </c>
      <c r="I592" s="325">
        <f>IFERROR(VLOOKUP($A592,'様式C-1-1用'!$B$3:$AI$1004,23,0),"")</f>
        <v>0</v>
      </c>
      <c r="J592" s="325" t="str">
        <f>IFERROR(VLOOKUP($A592,'様式C-1-1用'!$B$3:$AI$1004,24,0),"")</f>
        <v/>
      </c>
      <c r="K592" s="325" t="str">
        <f>IFERROR(VLOOKUP($A592,'様式C-1-1用'!$B$3:$AI$1004,25,0),"")</f>
        <v/>
      </c>
      <c r="L592" s="325">
        <f>IFERROR(VLOOKUP($A592,'様式C-1-1用'!$B$3:$AI$1004,16,0),"")</f>
        <v>0</v>
      </c>
      <c r="M592" s="325" t="str">
        <f>IFERROR(VLOOKUP($A592,'様式C-1-1用'!$B$3:$AI$1004,34,0),"")</f>
        <v/>
      </c>
      <c r="N592" s="325" t="str">
        <f>IFERROR(VLOOKUP($A592,'様式C-1-1用'!$B$3:$AI$1004,30,0),"")</f>
        <v/>
      </c>
      <c r="O592" s="325" t="str">
        <f>IF(VLOOKUP($A592,'様式C-1-1用'!$B$3:$AI$1004,29,0)="－","なし",VLOOKUP($A592,'様式C-1-1用'!$B$3:$AI$1004,29,0))</f>
        <v/>
      </c>
      <c r="P592" s="326" t="str">
        <f>IFERROR(VLOOKUP($A592,'様式C-1-1用'!$B$3:$AI$1004,33,0),"")</f>
        <v/>
      </c>
    </row>
    <row r="593" spans="1:16" ht="15.95" customHeight="1" x14ac:dyDescent="0.15">
      <c r="A593" s="318">
        <v>591</v>
      </c>
      <c r="B593" s="325">
        <f>IFERROR(VLOOKUP($A593,'様式C-1-1用'!$B$3:$AI$1004,3,0),"")</f>
        <v>0</v>
      </c>
      <c r="C593" s="325" t="str">
        <f>IFERROR(VLOOKUP($A593,'様式C-1-1用'!$B$3:$AI$1004,4,0),"")</f>
        <v/>
      </c>
      <c r="D593" s="325">
        <f>IFERROR(VLOOKUP($A593,'様式C-1-1用'!$B$3:$AI$1004,6,0),"")</f>
        <v>0</v>
      </c>
      <c r="E593" s="325">
        <f>IFERROR(VLOOKUP($A593,'様式C-1-1用'!$B$3:$AI$1004,7,0),"")</f>
        <v>0</v>
      </c>
      <c r="F593" s="325">
        <f>IFERROR(VLOOKUP($A593,'様式C-1-1用'!$B$3:$AI$1004,8,0),"")</f>
        <v>0</v>
      </c>
      <c r="G593" s="325">
        <f>IFERROR(VLOOKUP($A593,'様式C-1-1用'!$B$3:$AI$1004,10,0),"")</f>
        <v>0</v>
      </c>
      <c r="H593" s="325">
        <f>IFERROR(VLOOKUP($A593,'様式C-1-1用'!$B$3:$AI$1004,22,0),"")</f>
        <v>0</v>
      </c>
      <c r="I593" s="325">
        <f>IFERROR(VLOOKUP($A593,'様式C-1-1用'!$B$3:$AI$1004,23,0),"")</f>
        <v>0</v>
      </c>
      <c r="J593" s="325" t="str">
        <f>IFERROR(VLOOKUP($A593,'様式C-1-1用'!$B$3:$AI$1004,24,0),"")</f>
        <v/>
      </c>
      <c r="K593" s="325" t="str">
        <f>IFERROR(VLOOKUP($A593,'様式C-1-1用'!$B$3:$AI$1004,25,0),"")</f>
        <v/>
      </c>
      <c r="L593" s="325">
        <f>IFERROR(VLOOKUP($A593,'様式C-1-1用'!$B$3:$AI$1004,16,0),"")</f>
        <v>0</v>
      </c>
      <c r="M593" s="325" t="str">
        <f>IFERROR(VLOOKUP($A593,'様式C-1-1用'!$B$3:$AI$1004,34,0),"")</f>
        <v/>
      </c>
      <c r="N593" s="325" t="str">
        <f>IFERROR(VLOOKUP($A593,'様式C-1-1用'!$B$3:$AI$1004,30,0),"")</f>
        <v/>
      </c>
      <c r="O593" s="325" t="str">
        <f>IF(VLOOKUP($A593,'様式C-1-1用'!$B$3:$AI$1004,29,0)="－","なし",VLOOKUP($A593,'様式C-1-1用'!$B$3:$AI$1004,29,0))</f>
        <v/>
      </c>
      <c r="P593" s="326" t="str">
        <f>IFERROR(VLOOKUP($A593,'様式C-1-1用'!$B$3:$AI$1004,33,0),"")</f>
        <v/>
      </c>
    </row>
    <row r="594" spans="1:16" ht="15.95" customHeight="1" x14ac:dyDescent="0.15">
      <c r="A594" s="318">
        <v>592</v>
      </c>
      <c r="B594" s="325">
        <f>IFERROR(VLOOKUP($A594,'様式C-1-1用'!$B$3:$AI$1004,3,0),"")</f>
        <v>0</v>
      </c>
      <c r="C594" s="325" t="str">
        <f>IFERROR(VLOOKUP($A594,'様式C-1-1用'!$B$3:$AI$1004,4,0),"")</f>
        <v/>
      </c>
      <c r="D594" s="325">
        <f>IFERROR(VLOOKUP($A594,'様式C-1-1用'!$B$3:$AI$1004,6,0),"")</f>
        <v>0</v>
      </c>
      <c r="E594" s="325">
        <f>IFERROR(VLOOKUP($A594,'様式C-1-1用'!$B$3:$AI$1004,7,0),"")</f>
        <v>0</v>
      </c>
      <c r="F594" s="325">
        <f>IFERROR(VLOOKUP($A594,'様式C-1-1用'!$B$3:$AI$1004,8,0),"")</f>
        <v>0</v>
      </c>
      <c r="G594" s="325">
        <f>IFERROR(VLOOKUP($A594,'様式C-1-1用'!$B$3:$AI$1004,10,0),"")</f>
        <v>0</v>
      </c>
      <c r="H594" s="325">
        <f>IFERROR(VLOOKUP($A594,'様式C-1-1用'!$B$3:$AI$1004,22,0),"")</f>
        <v>0</v>
      </c>
      <c r="I594" s="325">
        <f>IFERROR(VLOOKUP($A594,'様式C-1-1用'!$B$3:$AI$1004,23,0),"")</f>
        <v>0</v>
      </c>
      <c r="J594" s="325" t="str">
        <f>IFERROR(VLOOKUP($A594,'様式C-1-1用'!$B$3:$AI$1004,24,0),"")</f>
        <v/>
      </c>
      <c r="K594" s="325" t="str">
        <f>IFERROR(VLOOKUP($A594,'様式C-1-1用'!$B$3:$AI$1004,25,0),"")</f>
        <v/>
      </c>
      <c r="L594" s="325">
        <f>IFERROR(VLOOKUP($A594,'様式C-1-1用'!$B$3:$AI$1004,16,0),"")</f>
        <v>0</v>
      </c>
      <c r="M594" s="325" t="str">
        <f>IFERROR(VLOOKUP($A594,'様式C-1-1用'!$B$3:$AI$1004,34,0),"")</f>
        <v/>
      </c>
      <c r="N594" s="325" t="str">
        <f>IFERROR(VLOOKUP($A594,'様式C-1-1用'!$B$3:$AI$1004,30,0),"")</f>
        <v/>
      </c>
      <c r="O594" s="325" t="str">
        <f>IF(VLOOKUP($A594,'様式C-1-1用'!$B$3:$AI$1004,29,0)="－","なし",VLOOKUP($A594,'様式C-1-1用'!$B$3:$AI$1004,29,0))</f>
        <v/>
      </c>
      <c r="P594" s="326" t="str">
        <f>IFERROR(VLOOKUP($A594,'様式C-1-1用'!$B$3:$AI$1004,33,0),"")</f>
        <v/>
      </c>
    </row>
    <row r="595" spans="1:16" ht="15.95" customHeight="1" x14ac:dyDescent="0.15">
      <c r="A595" s="318">
        <v>593</v>
      </c>
      <c r="B595" s="325">
        <f>IFERROR(VLOOKUP($A595,'様式C-1-1用'!$B$3:$AI$1004,3,0),"")</f>
        <v>0</v>
      </c>
      <c r="C595" s="325" t="str">
        <f>IFERROR(VLOOKUP($A595,'様式C-1-1用'!$B$3:$AI$1004,4,0),"")</f>
        <v/>
      </c>
      <c r="D595" s="325">
        <f>IFERROR(VLOOKUP($A595,'様式C-1-1用'!$B$3:$AI$1004,6,0),"")</f>
        <v>0</v>
      </c>
      <c r="E595" s="325">
        <f>IFERROR(VLOOKUP($A595,'様式C-1-1用'!$B$3:$AI$1004,7,0),"")</f>
        <v>0</v>
      </c>
      <c r="F595" s="325">
        <f>IFERROR(VLOOKUP($A595,'様式C-1-1用'!$B$3:$AI$1004,8,0),"")</f>
        <v>0</v>
      </c>
      <c r="G595" s="325">
        <f>IFERROR(VLOOKUP($A595,'様式C-1-1用'!$B$3:$AI$1004,10,0),"")</f>
        <v>0</v>
      </c>
      <c r="H595" s="325">
        <f>IFERROR(VLOOKUP($A595,'様式C-1-1用'!$B$3:$AI$1004,22,0),"")</f>
        <v>0</v>
      </c>
      <c r="I595" s="325">
        <f>IFERROR(VLOOKUP($A595,'様式C-1-1用'!$B$3:$AI$1004,23,0),"")</f>
        <v>0</v>
      </c>
      <c r="J595" s="325" t="str">
        <f>IFERROR(VLOOKUP($A595,'様式C-1-1用'!$B$3:$AI$1004,24,0),"")</f>
        <v/>
      </c>
      <c r="K595" s="325" t="str">
        <f>IFERROR(VLOOKUP($A595,'様式C-1-1用'!$B$3:$AI$1004,25,0),"")</f>
        <v/>
      </c>
      <c r="L595" s="325">
        <f>IFERROR(VLOOKUP($A595,'様式C-1-1用'!$B$3:$AI$1004,16,0),"")</f>
        <v>0</v>
      </c>
      <c r="M595" s="325" t="str">
        <f>IFERROR(VLOOKUP($A595,'様式C-1-1用'!$B$3:$AI$1004,34,0),"")</f>
        <v/>
      </c>
      <c r="N595" s="325" t="str">
        <f>IFERROR(VLOOKUP($A595,'様式C-1-1用'!$B$3:$AI$1004,30,0),"")</f>
        <v/>
      </c>
      <c r="O595" s="325" t="str">
        <f>IF(VLOOKUP($A595,'様式C-1-1用'!$B$3:$AI$1004,29,0)="－","なし",VLOOKUP($A595,'様式C-1-1用'!$B$3:$AI$1004,29,0))</f>
        <v/>
      </c>
      <c r="P595" s="326" t="str">
        <f>IFERROR(VLOOKUP($A595,'様式C-1-1用'!$B$3:$AI$1004,33,0),"")</f>
        <v/>
      </c>
    </row>
    <row r="596" spans="1:16" ht="15.95" customHeight="1" x14ac:dyDescent="0.15">
      <c r="A596" s="318">
        <v>594</v>
      </c>
      <c r="B596" s="325">
        <f>IFERROR(VLOOKUP($A596,'様式C-1-1用'!$B$3:$AI$1004,3,0),"")</f>
        <v>0</v>
      </c>
      <c r="C596" s="325" t="str">
        <f>IFERROR(VLOOKUP($A596,'様式C-1-1用'!$B$3:$AI$1004,4,0),"")</f>
        <v/>
      </c>
      <c r="D596" s="325">
        <f>IFERROR(VLOOKUP($A596,'様式C-1-1用'!$B$3:$AI$1004,6,0),"")</f>
        <v>0</v>
      </c>
      <c r="E596" s="325">
        <f>IFERROR(VLOOKUP($A596,'様式C-1-1用'!$B$3:$AI$1004,7,0),"")</f>
        <v>0</v>
      </c>
      <c r="F596" s="325">
        <f>IFERROR(VLOOKUP($A596,'様式C-1-1用'!$B$3:$AI$1004,8,0),"")</f>
        <v>0</v>
      </c>
      <c r="G596" s="325">
        <f>IFERROR(VLOOKUP($A596,'様式C-1-1用'!$B$3:$AI$1004,10,0),"")</f>
        <v>0</v>
      </c>
      <c r="H596" s="325">
        <f>IFERROR(VLOOKUP($A596,'様式C-1-1用'!$B$3:$AI$1004,22,0),"")</f>
        <v>0</v>
      </c>
      <c r="I596" s="325">
        <f>IFERROR(VLOOKUP($A596,'様式C-1-1用'!$B$3:$AI$1004,23,0),"")</f>
        <v>0</v>
      </c>
      <c r="J596" s="325" t="str">
        <f>IFERROR(VLOOKUP($A596,'様式C-1-1用'!$B$3:$AI$1004,24,0),"")</f>
        <v/>
      </c>
      <c r="K596" s="325" t="str">
        <f>IFERROR(VLOOKUP($A596,'様式C-1-1用'!$B$3:$AI$1004,25,0),"")</f>
        <v/>
      </c>
      <c r="L596" s="325">
        <f>IFERROR(VLOOKUP($A596,'様式C-1-1用'!$B$3:$AI$1004,16,0),"")</f>
        <v>0</v>
      </c>
      <c r="M596" s="325" t="str">
        <f>IFERROR(VLOOKUP($A596,'様式C-1-1用'!$B$3:$AI$1004,34,0),"")</f>
        <v/>
      </c>
      <c r="N596" s="325" t="str">
        <f>IFERROR(VLOOKUP($A596,'様式C-1-1用'!$B$3:$AI$1004,30,0),"")</f>
        <v/>
      </c>
      <c r="O596" s="325" t="str">
        <f>IF(VLOOKUP($A596,'様式C-1-1用'!$B$3:$AI$1004,29,0)="－","なし",VLOOKUP($A596,'様式C-1-1用'!$B$3:$AI$1004,29,0))</f>
        <v/>
      </c>
      <c r="P596" s="326" t="str">
        <f>IFERROR(VLOOKUP($A596,'様式C-1-1用'!$B$3:$AI$1004,33,0),"")</f>
        <v/>
      </c>
    </row>
    <row r="597" spans="1:16" ht="15.95" customHeight="1" x14ac:dyDescent="0.15">
      <c r="A597" s="318">
        <v>595</v>
      </c>
      <c r="B597" s="325">
        <f>IFERROR(VLOOKUP($A597,'様式C-1-1用'!$B$3:$AI$1004,3,0),"")</f>
        <v>0</v>
      </c>
      <c r="C597" s="325" t="str">
        <f>IFERROR(VLOOKUP($A597,'様式C-1-1用'!$B$3:$AI$1004,4,0),"")</f>
        <v/>
      </c>
      <c r="D597" s="325">
        <f>IFERROR(VLOOKUP($A597,'様式C-1-1用'!$B$3:$AI$1004,6,0),"")</f>
        <v>0</v>
      </c>
      <c r="E597" s="325">
        <f>IFERROR(VLOOKUP($A597,'様式C-1-1用'!$B$3:$AI$1004,7,0),"")</f>
        <v>0</v>
      </c>
      <c r="F597" s="325">
        <f>IFERROR(VLOOKUP($A597,'様式C-1-1用'!$B$3:$AI$1004,8,0),"")</f>
        <v>0</v>
      </c>
      <c r="G597" s="325">
        <f>IFERROR(VLOOKUP($A597,'様式C-1-1用'!$B$3:$AI$1004,10,0),"")</f>
        <v>0</v>
      </c>
      <c r="H597" s="325">
        <f>IFERROR(VLOOKUP($A597,'様式C-1-1用'!$B$3:$AI$1004,22,0),"")</f>
        <v>0</v>
      </c>
      <c r="I597" s="325">
        <f>IFERROR(VLOOKUP($A597,'様式C-1-1用'!$B$3:$AI$1004,23,0),"")</f>
        <v>0</v>
      </c>
      <c r="J597" s="325" t="str">
        <f>IFERROR(VLOOKUP($A597,'様式C-1-1用'!$B$3:$AI$1004,24,0),"")</f>
        <v/>
      </c>
      <c r="K597" s="325" t="str">
        <f>IFERROR(VLOOKUP($A597,'様式C-1-1用'!$B$3:$AI$1004,25,0),"")</f>
        <v/>
      </c>
      <c r="L597" s="325">
        <f>IFERROR(VLOOKUP($A597,'様式C-1-1用'!$B$3:$AI$1004,16,0),"")</f>
        <v>0</v>
      </c>
      <c r="M597" s="325" t="str">
        <f>IFERROR(VLOOKUP($A597,'様式C-1-1用'!$B$3:$AI$1004,34,0),"")</f>
        <v/>
      </c>
      <c r="N597" s="325" t="str">
        <f>IFERROR(VLOOKUP($A597,'様式C-1-1用'!$B$3:$AI$1004,30,0),"")</f>
        <v/>
      </c>
      <c r="O597" s="325" t="str">
        <f>IF(VLOOKUP($A597,'様式C-1-1用'!$B$3:$AI$1004,29,0)="－","なし",VLOOKUP($A597,'様式C-1-1用'!$B$3:$AI$1004,29,0))</f>
        <v/>
      </c>
      <c r="P597" s="326" t="str">
        <f>IFERROR(VLOOKUP($A597,'様式C-1-1用'!$B$3:$AI$1004,33,0),"")</f>
        <v/>
      </c>
    </row>
    <row r="598" spans="1:16" ht="15.95" customHeight="1" x14ac:dyDescent="0.15">
      <c r="A598" s="318">
        <v>596</v>
      </c>
      <c r="B598" s="325">
        <f>IFERROR(VLOOKUP($A598,'様式C-1-1用'!$B$3:$AI$1004,3,0),"")</f>
        <v>0</v>
      </c>
      <c r="C598" s="325" t="str">
        <f>IFERROR(VLOOKUP($A598,'様式C-1-1用'!$B$3:$AI$1004,4,0),"")</f>
        <v/>
      </c>
      <c r="D598" s="325">
        <f>IFERROR(VLOOKUP($A598,'様式C-1-1用'!$B$3:$AI$1004,6,0),"")</f>
        <v>0</v>
      </c>
      <c r="E598" s="325">
        <f>IFERROR(VLOOKUP($A598,'様式C-1-1用'!$B$3:$AI$1004,7,0),"")</f>
        <v>0</v>
      </c>
      <c r="F598" s="325">
        <f>IFERROR(VLOOKUP($A598,'様式C-1-1用'!$B$3:$AI$1004,8,0),"")</f>
        <v>0</v>
      </c>
      <c r="G598" s="325">
        <f>IFERROR(VLOOKUP($A598,'様式C-1-1用'!$B$3:$AI$1004,10,0),"")</f>
        <v>0</v>
      </c>
      <c r="H598" s="325">
        <f>IFERROR(VLOOKUP($A598,'様式C-1-1用'!$B$3:$AI$1004,22,0),"")</f>
        <v>0</v>
      </c>
      <c r="I598" s="325">
        <f>IFERROR(VLOOKUP($A598,'様式C-1-1用'!$B$3:$AI$1004,23,0),"")</f>
        <v>0</v>
      </c>
      <c r="J598" s="325" t="str">
        <f>IFERROR(VLOOKUP($A598,'様式C-1-1用'!$B$3:$AI$1004,24,0),"")</f>
        <v/>
      </c>
      <c r="K598" s="325" t="str">
        <f>IFERROR(VLOOKUP($A598,'様式C-1-1用'!$B$3:$AI$1004,25,0),"")</f>
        <v/>
      </c>
      <c r="L598" s="325">
        <f>IFERROR(VLOOKUP($A598,'様式C-1-1用'!$B$3:$AI$1004,16,0),"")</f>
        <v>0</v>
      </c>
      <c r="M598" s="325" t="str">
        <f>IFERROR(VLOOKUP($A598,'様式C-1-1用'!$B$3:$AI$1004,34,0),"")</f>
        <v/>
      </c>
      <c r="N598" s="325" t="str">
        <f>IFERROR(VLOOKUP($A598,'様式C-1-1用'!$B$3:$AI$1004,30,0),"")</f>
        <v/>
      </c>
      <c r="O598" s="325" t="str">
        <f>IF(VLOOKUP($A598,'様式C-1-1用'!$B$3:$AI$1004,29,0)="－","なし",VLOOKUP($A598,'様式C-1-1用'!$B$3:$AI$1004,29,0))</f>
        <v/>
      </c>
      <c r="P598" s="326" t="str">
        <f>IFERROR(VLOOKUP($A598,'様式C-1-1用'!$B$3:$AI$1004,33,0),"")</f>
        <v/>
      </c>
    </row>
    <row r="599" spans="1:16" ht="15.95" customHeight="1" x14ac:dyDescent="0.15">
      <c r="A599" s="318">
        <v>597</v>
      </c>
      <c r="B599" s="325">
        <f>IFERROR(VLOOKUP($A599,'様式C-1-1用'!$B$3:$AI$1004,3,0),"")</f>
        <v>0</v>
      </c>
      <c r="C599" s="325" t="str">
        <f>IFERROR(VLOOKUP($A599,'様式C-1-1用'!$B$3:$AI$1004,4,0),"")</f>
        <v/>
      </c>
      <c r="D599" s="325">
        <f>IFERROR(VLOOKUP($A599,'様式C-1-1用'!$B$3:$AI$1004,6,0),"")</f>
        <v>0</v>
      </c>
      <c r="E599" s="325">
        <f>IFERROR(VLOOKUP($A599,'様式C-1-1用'!$B$3:$AI$1004,7,0),"")</f>
        <v>0</v>
      </c>
      <c r="F599" s="325">
        <f>IFERROR(VLOOKUP($A599,'様式C-1-1用'!$B$3:$AI$1004,8,0),"")</f>
        <v>0</v>
      </c>
      <c r="G599" s="325">
        <f>IFERROR(VLOOKUP($A599,'様式C-1-1用'!$B$3:$AI$1004,10,0),"")</f>
        <v>0</v>
      </c>
      <c r="H599" s="325">
        <f>IFERROR(VLOOKUP($A599,'様式C-1-1用'!$B$3:$AI$1004,22,0),"")</f>
        <v>0</v>
      </c>
      <c r="I599" s="325">
        <f>IFERROR(VLOOKUP($A599,'様式C-1-1用'!$B$3:$AI$1004,23,0),"")</f>
        <v>0</v>
      </c>
      <c r="J599" s="325" t="str">
        <f>IFERROR(VLOOKUP($A599,'様式C-1-1用'!$B$3:$AI$1004,24,0),"")</f>
        <v/>
      </c>
      <c r="K599" s="325" t="str">
        <f>IFERROR(VLOOKUP($A599,'様式C-1-1用'!$B$3:$AI$1004,25,0),"")</f>
        <v/>
      </c>
      <c r="L599" s="325">
        <f>IFERROR(VLOOKUP($A599,'様式C-1-1用'!$B$3:$AI$1004,16,0),"")</f>
        <v>0</v>
      </c>
      <c r="M599" s="325" t="str">
        <f>IFERROR(VLOOKUP($A599,'様式C-1-1用'!$B$3:$AI$1004,34,0),"")</f>
        <v/>
      </c>
      <c r="N599" s="325" t="str">
        <f>IFERROR(VLOOKUP($A599,'様式C-1-1用'!$B$3:$AI$1004,30,0),"")</f>
        <v/>
      </c>
      <c r="O599" s="325" t="str">
        <f>IF(VLOOKUP($A599,'様式C-1-1用'!$B$3:$AI$1004,29,0)="－","なし",VLOOKUP($A599,'様式C-1-1用'!$B$3:$AI$1004,29,0))</f>
        <v/>
      </c>
      <c r="P599" s="326" t="str">
        <f>IFERROR(VLOOKUP($A599,'様式C-1-1用'!$B$3:$AI$1004,33,0),"")</f>
        <v/>
      </c>
    </row>
    <row r="600" spans="1:16" ht="15.95" customHeight="1" x14ac:dyDescent="0.15">
      <c r="A600" s="318">
        <v>598</v>
      </c>
      <c r="B600" s="325">
        <f>IFERROR(VLOOKUP($A600,'様式C-1-1用'!$B$3:$AI$1004,3,0),"")</f>
        <v>0</v>
      </c>
      <c r="C600" s="325" t="str">
        <f>IFERROR(VLOOKUP($A600,'様式C-1-1用'!$B$3:$AI$1004,4,0),"")</f>
        <v/>
      </c>
      <c r="D600" s="325">
        <f>IFERROR(VLOOKUP($A600,'様式C-1-1用'!$B$3:$AI$1004,6,0),"")</f>
        <v>0</v>
      </c>
      <c r="E600" s="325">
        <f>IFERROR(VLOOKUP($A600,'様式C-1-1用'!$B$3:$AI$1004,7,0),"")</f>
        <v>0</v>
      </c>
      <c r="F600" s="325">
        <f>IFERROR(VLOOKUP($A600,'様式C-1-1用'!$B$3:$AI$1004,8,0),"")</f>
        <v>0</v>
      </c>
      <c r="G600" s="325">
        <f>IFERROR(VLOOKUP($A600,'様式C-1-1用'!$B$3:$AI$1004,10,0),"")</f>
        <v>0</v>
      </c>
      <c r="H600" s="325">
        <f>IFERROR(VLOOKUP($A600,'様式C-1-1用'!$B$3:$AI$1004,22,0),"")</f>
        <v>0</v>
      </c>
      <c r="I600" s="325">
        <f>IFERROR(VLOOKUP($A600,'様式C-1-1用'!$B$3:$AI$1004,23,0),"")</f>
        <v>0</v>
      </c>
      <c r="J600" s="325" t="str">
        <f>IFERROR(VLOOKUP($A600,'様式C-1-1用'!$B$3:$AI$1004,24,0),"")</f>
        <v/>
      </c>
      <c r="K600" s="325" t="str">
        <f>IFERROR(VLOOKUP($A600,'様式C-1-1用'!$B$3:$AI$1004,25,0),"")</f>
        <v/>
      </c>
      <c r="L600" s="325">
        <f>IFERROR(VLOOKUP($A600,'様式C-1-1用'!$B$3:$AI$1004,16,0),"")</f>
        <v>0</v>
      </c>
      <c r="M600" s="325" t="str">
        <f>IFERROR(VLOOKUP($A600,'様式C-1-1用'!$B$3:$AI$1004,34,0),"")</f>
        <v/>
      </c>
      <c r="N600" s="325" t="str">
        <f>IFERROR(VLOOKUP($A600,'様式C-1-1用'!$B$3:$AI$1004,30,0),"")</f>
        <v/>
      </c>
      <c r="O600" s="325" t="str">
        <f>IF(VLOOKUP($A600,'様式C-1-1用'!$B$3:$AI$1004,29,0)="－","なし",VLOOKUP($A600,'様式C-1-1用'!$B$3:$AI$1004,29,0))</f>
        <v/>
      </c>
      <c r="P600" s="326" t="str">
        <f>IFERROR(VLOOKUP($A600,'様式C-1-1用'!$B$3:$AI$1004,33,0),"")</f>
        <v/>
      </c>
    </row>
    <row r="601" spans="1:16" ht="15.95" customHeight="1" x14ac:dyDescent="0.15">
      <c r="A601" s="318">
        <v>599</v>
      </c>
      <c r="B601" s="325">
        <f>IFERROR(VLOOKUP($A601,'様式C-1-1用'!$B$3:$AI$1004,3,0),"")</f>
        <v>0</v>
      </c>
      <c r="C601" s="325" t="str">
        <f>IFERROR(VLOOKUP($A601,'様式C-1-1用'!$B$3:$AI$1004,4,0),"")</f>
        <v/>
      </c>
      <c r="D601" s="325">
        <f>IFERROR(VLOOKUP($A601,'様式C-1-1用'!$B$3:$AI$1004,6,0),"")</f>
        <v>0</v>
      </c>
      <c r="E601" s="325">
        <f>IFERROR(VLOOKUP($A601,'様式C-1-1用'!$B$3:$AI$1004,7,0),"")</f>
        <v>0</v>
      </c>
      <c r="F601" s="325">
        <f>IFERROR(VLOOKUP($A601,'様式C-1-1用'!$B$3:$AI$1004,8,0),"")</f>
        <v>0</v>
      </c>
      <c r="G601" s="325">
        <f>IFERROR(VLOOKUP($A601,'様式C-1-1用'!$B$3:$AI$1004,10,0),"")</f>
        <v>0</v>
      </c>
      <c r="H601" s="325">
        <f>IFERROR(VLOOKUP($A601,'様式C-1-1用'!$B$3:$AI$1004,22,0),"")</f>
        <v>0</v>
      </c>
      <c r="I601" s="325">
        <f>IFERROR(VLOOKUP($A601,'様式C-1-1用'!$B$3:$AI$1004,23,0),"")</f>
        <v>0</v>
      </c>
      <c r="J601" s="325" t="str">
        <f>IFERROR(VLOOKUP($A601,'様式C-1-1用'!$B$3:$AI$1004,24,0),"")</f>
        <v/>
      </c>
      <c r="K601" s="325" t="str">
        <f>IFERROR(VLOOKUP($A601,'様式C-1-1用'!$B$3:$AI$1004,25,0),"")</f>
        <v/>
      </c>
      <c r="L601" s="325">
        <f>IFERROR(VLOOKUP($A601,'様式C-1-1用'!$B$3:$AI$1004,16,0),"")</f>
        <v>0</v>
      </c>
      <c r="M601" s="325" t="str">
        <f>IFERROR(VLOOKUP($A601,'様式C-1-1用'!$B$3:$AI$1004,34,0),"")</f>
        <v/>
      </c>
      <c r="N601" s="325" t="str">
        <f>IFERROR(VLOOKUP($A601,'様式C-1-1用'!$B$3:$AI$1004,30,0),"")</f>
        <v/>
      </c>
      <c r="O601" s="325" t="str">
        <f>IF(VLOOKUP($A601,'様式C-1-1用'!$B$3:$AI$1004,29,0)="－","なし",VLOOKUP($A601,'様式C-1-1用'!$B$3:$AI$1004,29,0))</f>
        <v/>
      </c>
      <c r="P601" s="326" t="str">
        <f>IFERROR(VLOOKUP($A601,'様式C-1-1用'!$B$3:$AI$1004,33,0),"")</f>
        <v/>
      </c>
    </row>
    <row r="602" spans="1:16" ht="15.95" customHeight="1" x14ac:dyDescent="0.15">
      <c r="A602" s="318">
        <v>600</v>
      </c>
      <c r="B602" s="325">
        <f>IFERROR(VLOOKUP($A602,'様式C-1-1用'!$B$3:$AI$1004,3,0),"")</f>
        <v>0</v>
      </c>
      <c r="C602" s="325" t="str">
        <f>IFERROR(VLOOKUP($A602,'様式C-1-1用'!$B$3:$AI$1004,4,0),"")</f>
        <v/>
      </c>
      <c r="D602" s="325">
        <f>IFERROR(VLOOKUP($A602,'様式C-1-1用'!$B$3:$AI$1004,6,0),"")</f>
        <v>0</v>
      </c>
      <c r="E602" s="325">
        <f>IFERROR(VLOOKUP($A602,'様式C-1-1用'!$B$3:$AI$1004,7,0),"")</f>
        <v>0</v>
      </c>
      <c r="F602" s="325">
        <f>IFERROR(VLOOKUP($A602,'様式C-1-1用'!$B$3:$AI$1004,8,0),"")</f>
        <v>0</v>
      </c>
      <c r="G602" s="325">
        <f>IFERROR(VLOOKUP($A602,'様式C-1-1用'!$B$3:$AI$1004,10,0),"")</f>
        <v>0</v>
      </c>
      <c r="H602" s="325">
        <f>IFERROR(VLOOKUP($A602,'様式C-1-1用'!$B$3:$AI$1004,22,0),"")</f>
        <v>0</v>
      </c>
      <c r="I602" s="325">
        <f>IFERROR(VLOOKUP($A602,'様式C-1-1用'!$B$3:$AI$1004,23,0),"")</f>
        <v>0</v>
      </c>
      <c r="J602" s="325" t="str">
        <f>IFERROR(VLOOKUP($A602,'様式C-1-1用'!$B$3:$AI$1004,24,0),"")</f>
        <v/>
      </c>
      <c r="K602" s="325" t="str">
        <f>IFERROR(VLOOKUP($A602,'様式C-1-1用'!$B$3:$AI$1004,25,0),"")</f>
        <v/>
      </c>
      <c r="L602" s="325">
        <f>IFERROR(VLOOKUP($A602,'様式C-1-1用'!$B$3:$AI$1004,16,0),"")</f>
        <v>0</v>
      </c>
      <c r="M602" s="325" t="str">
        <f>IFERROR(VLOOKUP($A602,'様式C-1-1用'!$B$3:$AI$1004,34,0),"")</f>
        <v/>
      </c>
      <c r="N602" s="325" t="str">
        <f>IFERROR(VLOOKUP($A602,'様式C-1-1用'!$B$3:$AI$1004,30,0),"")</f>
        <v/>
      </c>
      <c r="O602" s="325" t="str">
        <f>IF(VLOOKUP($A602,'様式C-1-1用'!$B$3:$AI$1004,29,0)="－","なし",VLOOKUP($A602,'様式C-1-1用'!$B$3:$AI$1004,29,0))</f>
        <v/>
      </c>
      <c r="P602" s="326" t="str">
        <f>IFERROR(VLOOKUP($A602,'様式C-1-1用'!$B$3:$AI$1004,33,0),"")</f>
        <v/>
      </c>
    </row>
    <row r="603" spans="1:16" ht="15.95" customHeight="1" x14ac:dyDescent="0.15">
      <c r="A603" s="318">
        <v>601</v>
      </c>
      <c r="B603" s="325">
        <f>IFERROR(VLOOKUP($A603,'様式C-1-1用'!$B$3:$AI$1004,3,0),"")</f>
        <v>0</v>
      </c>
      <c r="C603" s="325" t="str">
        <f>IFERROR(VLOOKUP($A603,'様式C-1-1用'!$B$3:$AI$1004,4,0),"")</f>
        <v/>
      </c>
      <c r="D603" s="325">
        <f>IFERROR(VLOOKUP($A603,'様式C-1-1用'!$B$3:$AI$1004,6,0),"")</f>
        <v>0</v>
      </c>
      <c r="E603" s="325">
        <f>IFERROR(VLOOKUP($A603,'様式C-1-1用'!$B$3:$AI$1004,7,0),"")</f>
        <v>0</v>
      </c>
      <c r="F603" s="325">
        <f>IFERROR(VLOOKUP($A603,'様式C-1-1用'!$B$3:$AI$1004,8,0),"")</f>
        <v>0</v>
      </c>
      <c r="G603" s="325">
        <f>IFERROR(VLOOKUP($A603,'様式C-1-1用'!$B$3:$AI$1004,10,0),"")</f>
        <v>0</v>
      </c>
      <c r="H603" s="325">
        <f>IFERROR(VLOOKUP($A603,'様式C-1-1用'!$B$3:$AI$1004,22,0),"")</f>
        <v>0</v>
      </c>
      <c r="I603" s="325">
        <f>IFERROR(VLOOKUP($A603,'様式C-1-1用'!$B$3:$AI$1004,23,0),"")</f>
        <v>0</v>
      </c>
      <c r="J603" s="325" t="str">
        <f>IFERROR(VLOOKUP($A603,'様式C-1-1用'!$B$3:$AI$1004,24,0),"")</f>
        <v/>
      </c>
      <c r="K603" s="325" t="str">
        <f>IFERROR(VLOOKUP($A603,'様式C-1-1用'!$B$3:$AI$1004,25,0),"")</f>
        <v/>
      </c>
      <c r="L603" s="325">
        <f>IFERROR(VLOOKUP($A603,'様式C-1-1用'!$B$3:$AI$1004,16,0),"")</f>
        <v>0</v>
      </c>
      <c r="M603" s="325" t="str">
        <f>IFERROR(VLOOKUP($A603,'様式C-1-1用'!$B$3:$AI$1004,34,0),"")</f>
        <v/>
      </c>
      <c r="N603" s="325" t="str">
        <f>IFERROR(VLOOKUP($A603,'様式C-1-1用'!$B$3:$AI$1004,30,0),"")</f>
        <v/>
      </c>
      <c r="O603" s="325" t="str">
        <f>IF(VLOOKUP($A603,'様式C-1-1用'!$B$3:$AI$1004,29,0)="－","なし",VLOOKUP($A603,'様式C-1-1用'!$B$3:$AI$1004,29,0))</f>
        <v/>
      </c>
      <c r="P603" s="326" t="str">
        <f>IFERROR(VLOOKUP($A603,'様式C-1-1用'!$B$3:$AI$1004,33,0),"")</f>
        <v/>
      </c>
    </row>
    <row r="604" spans="1:16" ht="15.95" customHeight="1" x14ac:dyDescent="0.15">
      <c r="A604" s="318">
        <v>602</v>
      </c>
      <c r="B604" s="325">
        <f>IFERROR(VLOOKUP($A604,'様式C-1-1用'!$B$3:$AI$1004,3,0),"")</f>
        <v>0</v>
      </c>
      <c r="C604" s="325" t="str">
        <f>IFERROR(VLOOKUP($A604,'様式C-1-1用'!$B$3:$AI$1004,4,0),"")</f>
        <v/>
      </c>
      <c r="D604" s="325">
        <f>IFERROR(VLOOKUP($A604,'様式C-1-1用'!$B$3:$AI$1004,6,0),"")</f>
        <v>0</v>
      </c>
      <c r="E604" s="325">
        <f>IFERROR(VLOOKUP($A604,'様式C-1-1用'!$B$3:$AI$1004,7,0),"")</f>
        <v>0</v>
      </c>
      <c r="F604" s="325">
        <f>IFERROR(VLOOKUP($A604,'様式C-1-1用'!$B$3:$AI$1004,8,0),"")</f>
        <v>0</v>
      </c>
      <c r="G604" s="325">
        <f>IFERROR(VLOOKUP($A604,'様式C-1-1用'!$B$3:$AI$1004,10,0),"")</f>
        <v>0</v>
      </c>
      <c r="H604" s="325">
        <f>IFERROR(VLOOKUP($A604,'様式C-1-1用'!$B$3:$AI$1004,22,0),"")</f>
        <v>0</v>
      </c>
      <c r="I604" s="325">
        <f>IFERROR(VLOOKUP($A604,'様式C-1-1用'!$B$3:$AI$1004,23,0),"")</f>
        <v>0</v>
      </c>
      <c r="J604" s="325" t="str">
        <f>IFERROR(VLOOKUP($A604,'様式C-1-1用'!$B$3:$AI$1004,24,0),"")</f>
        <v/>
      </c>
      <c r="K604" s="325" t="str">
        <f>IFERROR(VLOOKUP($A604,'様式C-1-1用'!$B$3:$AI$1004,25,0),"")</f>
        <v/>
      </c>
      <c r="L604" s="325">
        <f>IFERROR(VLOOKUP($A604,'様式C-1-1用'!$B$3:$AI$1004,16,0),"")</f>
        <v>0</v>
      </c>
      <c r="M604" s="325" t="str">
        <f>IFERROR(VLOOKUP($A604,'様式C-1-1用'!$B$3:$AI$1004,34,0),"")</f>
        <v/>
      </c>
      <c r="N604" s="325" t="str">
        <f>IFERROR(VLOOKUP($A604,'様式C-1-1用'!$B$3:$AI$1004,30,0),"")</f>
        <v/>
      </c>
      <c r="O604" s="325" t="str">
        <f>IF(VLOOKUP($A604,'様式C-1-1用'!$B$3:$AI$1004,29,0)="－","なし",VLOOKUP($A604,'様式C-1-1用'!$B$3:$AI$1004,29,0))</f>
        <v/>
      </c>
      <c r="P604" s="326" t="str">
        <f>IFERROR(VLOOKUP($A604,'様式C-1-1用'!$B$3:$AI$1004,33,0),"")</f>
        <v/>
      </c>
    </row>
    <row r="605" spans="1:16" ht="15.95" customHeight="1" x14ac:dyDescent="0.15">
      <c r="A605" s="318">
        <v>603</v>
      </c>
      <c r="B605" s="325">
        <f>IFERROR(VLOOKUP($A605,'様式C-1-1用'!$B$3:$AI$1004,3,0),"")</f>
        <v>0</v>
      </c>
      <c r="C605" s="325" t="str">
        <f>IFERROR(VLOOKUP($A605,'様式C-1-1用'!$B$3:$AI$1004,4,0),"")</f>
        <v/>
      </c>
      <c r="D605" s="325">
        <f>IFERROR(VLOOKUP($A605,'様式C-1-1用'!$B$3:$AI$1004,6,0),"")</f>
        <v>0</v>
      </c>
      <c r="E605" s="325">
        <f>IFERROR(VLOOKUP($A605,'様式C-1-1用'!$B$3:$AI$1004,7,0),"")</f>
        <v>0</v>
      </c>
      <c r="F605" s="325">
        <f>IFERROR(VLOOKUP($A605,'様式C-1-1用'!$B$3:$AI$1004,8,0),"")</f>
        <v>0</v>
      </c>
      <c r="G605" s="325">
        <f>IFERROR(VLOOKUP($A605,'様式C-1-1用'!$B$3:$AI$1004,10,0),"")</f>
        <v>0</v>
      </c>
      <c r="H605" s="325">
        <f>IFERROR(VLOOKUP($A605,'様式C-1-1用'!$B$3:$AI$1004,22,0),"")</f>
        <v>0</v>
      </c>
      <c r="I605" s="325">
        <f>IFERROR(VLOOKUP($A605,'様式C-1-1用'!$B$3:$AI$1004,23,0),"")</f>
        <v>0</v>
      </c>
      <c r="J605" s="325" t="str">
        <f>IFERROR(VLOOKUP($A605,'様式C-1-1用'!$B$3:$AI$1004,24,0),"")</f>
        <v/>
      </c>
      <c r="K605" s="325" t="str">
        <f>IFERROR(VLOOKUP($A605,'様式C-1-1用'!$B$3:$AI$1004,25,0),"")</f>
        <v/>
      </c>
      <c r="L605" s="325">
        <f>IFERROR(VLOOKUP($A605,'様式C-1-1用'!$B$3:$AI$1004,16,0),"")</f>
        <v>0</v>
      </c>
      <c r="M605" s="325" t="str">
        <f>IFERROR(VLOOKUP($A605,'様式C-1-1用'!$B$3:$AI$1004,34,0),"")</f>
        <v/>
      </c>
      <c r="N605" s="325" t="str">
        <f>IFERROR(VLOOKUP($A605,'様式C-1-1用'!$B$3:$AI$1004,30,0),"")</f>
        <v/>
      </c>
      <c r="O605" s="325" t="str">
        <f>IF(VLOOKUP($A605,'様式C-1-1用'!$B$3:$AI$1004,29,0)="－","なし",VLOOKUP($A605,'様式C-1-1用'!$B$3:$AI$1004,29,0))</f>
        <v/>
      </c>
      <c r="P605" s="326" t="str">
        <f>IFERROR(VLOOKUP($A605,'様式C-1-1用'!$B$3:$AI$1004,33,0),"")</f>
        <v/>
      </c>
    </row>
    <row r="606" spans="1:16" ht="15.95" customHeight="1" x14ac:dyDescent="0.15">
      <c r="A606" s="318">
        <v>604</v>
      </c>
      <c r="B606" s="325">
        <f>IFERROR(VLOOKUP($A606,'様式C-1-1用'!$B$3:$AI$1004,3,0),"")</f>
        <v>0</v>
      </c>
      <c r="C606" s="325" t="str">
        <f>IFERROR(VLOOKUP($A606,'様式C-1-1用'!$B$3:$AI$1004,4,0),"")</f>
        <v/>
      </c>
      <c r="D606" s="325">
        <f>IFERROR(VLOOKUP($A606,'様式C-1-1用'!$B$3:$AI$1004,6,0),"")</f>
        <v>0</v>
      </c>
      <c r="E606" s="325">
        <f>IFERROR(VLOOKUP($A606,'様式C-1-1用'!$B$3:$AI$1004,7,0),"")</f>
        <v>0</v>
      </c>
      <c r="F606" s="325">
        <f>IFERROR(VLOOKUP($A606,'様式C-1-1用'!$B$3:$AI$1004,8,0),"")</f>
        <v>0</v>
      </c>
      <c r="G606" s="325">
        <f>IFERROR(VLOOKUP($A606,'様式C-1-1用'!$B$3:$AI$1004,10,0),"")</f>
        <v>0</v>
      </c>
      <c r="H606" s="325">
        <f>IFERROR(VLOOKUP($A606,'様式C-1-1用'!$B$3:$AI$1004,22,0),"")</f>
        <v>0</v>
      </c>
      <c r="I606" s="325">
        <f>IFERROR(VLOOKUP($A606,'様式C-1-1用'!$B$3:$AI$1004,23,0),"")</f>
        <v>0</v>
      </c>
      <c r="J606" s="325" t="str">
        <f>IFERROR(VLOOKUP($A606,'様式C-1-1用'!$B$3:$AI$1004,24,0),"")</f>
        <v/>
      </c>
      <c r="K606" s="325" t="str">
        <f>IFERROR(VLOOKUP($A606,'様式C-1-1用'!$B$3:$AI$1004,25,0),"")</f>
        <v/>
      </c>
      <c r="L606" s="325">
        <f>IFERROR(VLOOKUP($A606,'様式C-1-1用'!$B$3:$AI$1004,16,0),"")</f>
        <v>0</v>
      </c>
      <c r="M606" s="325" t="str">
        <f>IFERROR(VLOOKUP($A606,'様式C-1-1用'!$B$3:$AI$1004,34,0),"")</f>
        <v/>
      </c>
      <c r="N606" s="325" t="str">
        <f>IFERROR(VLOOKUP($A606,'様式C-1-1用'!$B$3:$AI$1004,30,0),"")</f>
        <v/>
      </c>
      <c r="O606" s="325" t="str">
        <f>IF(VLOOKUP($A606,'様式C-1-1用'!$B$3:$AI$1004,29,0)="－","なし",VLOOKUP($A606,'様式C-1-1用'!$B$3:$AI$1004,29,0))</f>
        <v/>
      </c>
      <c r="P606" s="326" t="str">
        <f>IFERROR(VLOOKUP($A606,'様式C-1-1用'!$B$3:$AI$1004,33,0),"")</f>
        <v/>
      </c>
    </row>
    <row r="607" spans="1:16" ht="15.95" customHeight="1" x14ac:dyDescent="0.15">
      <c r="A607" s="318">
        <v>605</v>
      </c>
      <c r="B607" s="325">
        <f>IFERROR(VLOOKUP($A607,'様式C-1-1用'!$B$3:$AI$1004,3,0),"")</f>
        <v>0</v>
      </c>
      <c r="C607" s="325" t="str">
        <f>IFERROR(VLOOKUP($A607,'様式C-1-1用'!$B$3:$AI$1004,4,0),"")</f>
        <v/>
      </c>
      <c r="D607" s="325">
        <f>IFERROR(VLOOKUP($A607,'様式C-1-1用'!$B$3:$AI$1004,6,0),"")</f>
        <v>0</v>
      </c>
      <c r="E607" s="325">
        <f>IFERROR(VLOOKUP($A607,'様式C-1-1用'!$B$3:$AI$1004,7,0),"")</f>
        <v>0</v>
      </c>
      <c r="F607" s="325">
        <f>IFERROR(VLOOKUP($A607,'様式C-1-1用'!$B$3:$AI$1004,8,0),"")</f>
        <v>0</v>
      </c>
      <c r="G607" s="325">
        <f>IFERROR(VLOOKUP($A607,'様式C-1-1用'!$B$3:$AI$1004,10,0),"")</f>
        <v>0</v>
      </c>
      <c r="H607" s="325">
        <f>IFERROR(VLOOKUP($A607,'様式C-1-1用'!$B$3:$AI$1004,22,0),"")</f>
        <v>0</v>
      </c>
      <c r="I607" s="325">
        <f>IFERROR(VLOOKUP($A607,'様式C-1-1用'!$B$3:$AI$1004,23,0),"")</f>
        <v>0</v>
      </c>
      <c r="J607" s="325" t="str">
        <f>IFERROR(VLOOKUP($A607,'様式C-1-1用'!$B$3:$AI$1004,24,0),"")</f>
        <v/>
      </c>
      <c r="K607" s="325" t="str">
        <f>IFERROR(VLOOKUP($A607,'様式C-1-1用'!$B$3:$AI$1004,25,0),"")</f>
        <v/>
      </c>
      <c r="L607" s="325">
        <f>IFERROR(VLOOKUP($A607,'様式C-1-1用'!$B$3:$AI$1004,16,0),"")</f>
        <v>0</v>
      </c>
      <c r="M607" s="325" t="str">
        <f>IFERROR(VLOOKUP($A607,'様式C-1-1用'!$B$3:$AI$1004,34,0),"")</f>
        <v/>
      </c>
      <c r="N607" s="325" t="str">
        <f>IFERROR(VLOOKUP($A607,'様式C-1-1用'!$B$3:$AI$1004,30,0),"")</f>
        <v/>
      </c>
      <c r="O607" s="325" t="str">
        <f>IF(VLOOKUP($A607,'様式C-1-1用'!$B$3:$AI$1004,29,0)="－","なし",VLOOKUP($A607,'様式C-1-1用'!$B$3:$AI$1004,29,0))</f>
        <v/>
      </c>
      <c r="P607" s="326" t="str">
        <f>IFERROR(VLOOKUP($A607,'様式C-1-1用'!$B$3:$AI$1004,33,0),"")</f>
        <v/>
      </c>
    </row>
    <row r="608" spans="1:16" ht="15.95" customHeight="1" x14ac:dyDescent="0.15">
      <c r="A608" s="318">
        <v>606</v>
      </c>
      <c r="B608" s="325">
        <f>IFERROR(VLOOKUP($A608,'様式C-1-1用'!$B$3:$AI$1004,3,0),"")</f>
        <v>0</v>
      </c>
      <c r="C608" s="325" t="str">
        <f>IFERROR(VLOOKUP($A608,'様式C-1-1用'!$B$3:$AI$1004,4,0),"")</f>
        <v/>
      </c>
      <c r="D608" s="325">
        <f>IFERROR(VLOOKUP($A608,'様式C-1-1用'!$B$3:$AI$1004,6,0),"")</f>
        <v>0</v>
      </c>
      <c r="E608" s="325">
        <f>IFERROR(VLOOKUP($A608,'様式C-1-1用'!$B$3:$AI$1004,7,0),"")</f>
        <v>0</v>
      </c>
      <c r="F608" s="325">
        <f>IFERROR(VLOOKUP($A608,'様式C-1-1用'!$B$3:$AI$1004,8,0),"")</f>
        <v>0</v>
      </c>
      <c r="G608" s="325">
        <f>IFERROR(VLOOKUP($A608,'様式C-1-1用'!$B$3:$AI$1004,10,0),"")</f>
        <v>0</v>
      </c>
      <c r="H608" s="325">
        <f>IFERROR(VLOOKUP($A608,'様式C-1-1用'!$B$3:$AI$1004,22,0),"")</f>
        <v>0</v>
      </c>
      <c r="I608" s="325">
        <f>IFERROR(VLOOKUP($A608,'様式C-1-1用'!$B$3:$AI$1004,23,0),"")</f>
        <v>0</v>
      </c>
      <c r="J608" s="325" t="str">
        <f>IFERROR(VLOOKUP($A608,'様式C-1-1用'!$B$3:$AI$1004,24,0),"")</f>
        <v/>
      </c>
      <c r="K608" s="325" t="str">
        <f>IFERROR(VLOOKUP($A608,'様式C-1-1用'!$B$3:$AI$1004,25,0),"")</f>
        <v/>
      </c>
      <c r="L608" s="325">
        <f>IFERROR(VLOOKUP($A608,'様式C-1-1用'!$B$3:$AI$1004,16,0),"")</f>
        <v>0</v>
      </c>
      <c r="M608" s="325" t="str">
        <f>IFERROR(VLOOKUP($A608,'様式C-1-1用'!$B$3:$AI$1004,34,0),"")</f>
        <v/>
      </c>
      <c r="N608" s="325" t="str">
        <f>IFERROR(VLOOKUP($A608,'様式C-1-1用'!$B$3:$AI$1004,30,0),"")</f>
        <v/>
      </c>
      <c r="O608" s="325" t="str">
        <f>IF(VLOOKUP($A608,'様式C-1-1用'!$B$3:$AI$1004,29,0)="－","なし",VLOOKUP($A608,'様式C-1-1用'!$B$3:$AI$1004,29,0))</f>
        <v/>
      </c>
      <c r="P608" s="326" t="str">
        <f>IFERROR(VLOOKUP($A608,'様式C-1-1用'!$B$3:$AI$1004,33,0),"")</f>
        <v/>
      </c>
    </row>
    <row r="609" spans="1:16" ht="15.95" customHeight="1" x14ac:dyDescent="0.15">
      <c r="A609" s="318">
        <v>607</v>
      </c>
      <c r="B609" s="325">
        <f>IFERROR(VLOOKUP($A609,'様式C-1-1用'!$B$3:$AI$1004,3,0),"")</f>
        <v>0</v>
      </c>
      <c r="C609" s="325" t="str">
        <f>IFERROR(VLOOKUP($A609,'様式C-1-1用'!$B$3:$AI$1004,4,0),"")</f>
        <v/>
      </c>
      <c r="D609" s="325">
        <f>IFERROR(VLOOKUP($A609,'様式C-1-1用'!$B$3:$AI$1004,6,0),"")</f>
        <v>0</v>
      </c>
      <c r="E609" s="325">
        <f>IFERROR(VLOOKUP($A609,'様式C-1-1用'!$B$3:$AI$1004,7,0),"")</f>
        <v>0</v>
      </c>
      <c r="F609" s="325">
        <f>IFERROR(VLOOKUP($A609,'様式C-1-1用'!$B$3:$AI$1004,8,0),"")</f>
        <v>0</v>
      </c>
      <c r="G609" s="325">
        <f>IFERROR(VLOOKUP($A609,'様式C-1-1用'!$B$3:$AI$1004,10,0),"")</f>
        <v>0</v>
      </c>
      <c r="H609" s="325">
        <f>IFERROR(VLOOKUP($A609,'様式C-1-1用'!$B$3:$AI$1004,22,0),"")</f>
        <v>0</v>
      </c>
      <c r="I609" s="325">
        <f>IFERROR(VLOOKUP($A609,'様式C-1-1用'!$B$3:$AI$1004,23,0),"")</f>
        <v>0</v>
      </c>
      <c r="J609" s="325" t="str">
        <f>IFERROR(VLOOKUP($A609,'様式C-1-1用'!$B$3:$AI$1004,24,0),"")</f>
        <v/>
      </c>
      <c r="K609" s="325" t="str">
        <f>IFERROR(VLOOKUP($A609,'様式C-1-1用'!$B$3:$AI$1004,25,0),"")</f>
        <v/>
      </c>
      <c r="L609" s="325">
        <f>IFERROR(VLOOKUP($A609,'様式C-1-1用'!$B$3:$AI$1004,16,0),"")</f>
        <v>0</v>
      </c>
      <c r="M609" s="325" t="str">
        <f>IFERROR(VLOOKUP($A609,'様式C-1-1用'!$B$3:$AI$1004,34,0),"")</f>
        <v/>
      </c>
      <c r="N609" s="325" t="str">
        <f>IFERROR(VLOOKUP($A609,'様式C-1-1用'!$B$3:$AI$1004,30,0),"")</f>
        <v/>
      </c>
      <c r="O609" s="325" t="str">
        <f>IF(VLOOKUP($A609,'様式C-1-1用'!$B$3:$AI$1004,29,0)="－","なし",VLOOKUP($A609,'様式C-1-1用'!$B$3:$AI$1004,29,0))</f>
        <v/>
      </c>
      <c r="P609" s="326" t="str">
        <f>IFERROR(VLOOKUP($A609,'様式C-1-1用'!$B$3:$AI$1004,33,0),"")</f>
        <v/>
      </c>
    </row>
    <row r="610" spans="1:16" ht="15.95" customHeight="1" x14ac:dyDescent="0.15">
      <c r="A610" s="318">
        <v>608</v>
      </c>
      <c r="B610" s="325">
        <f>IFERROR(VLOOKUP($A610,'様式C-1-1用'!$B$3:$AI$1004,3,0),"")</f>
        <v>0</v>
      </c>
      <c r="C610" s="325" t="str">
        <f>IFERROR(VLOOKUP($A610,'様式C-1-1用'!$B$3:$AI$1004,4,0),"")</f>
        <v/>
      </c>
      <c r="D610" s="325">
        <f>IFERROR(VLOOKUP($A610,'様式C-1-1用'!$B$3:$AI$1004,6,0),"")</f>
        <v>0</v>
      </c>
      <c r="E610" s="325">
        <f>IFERROR(VLOOKUP($A610,'様式C-1-1用'!$B$3:$AI$1004,7,0),"")</f>
        <v>0</v>
      </c>
      <c r="F610" s="325">
        <f>IFERROR(VLOOKUP($A610,'様式C-1-1用'!$B$3:$AI$1004,8,0),"")</f>
        <v>0</v>
      </c>
      <c r="G610" s="325">
        <f>IFERROR(VLOOKUP($A610,'様式C-1-1用'!$B$3:$AI$1004,10,0),"")</f>
        <v>0</v>
      </c>
      <c r="H610" s="325">
        <f>IFERROR(VLOOKUP($A610,'様式C-1-1用'!$B$3:$AI$1004,22,0),"")</f>
        <v>0</v>
      </c>
      <c r="I610" s="325">
        <f>IFERROR(VLOOKUP($A610,'様式C-1-1用'!$B$3:$AI$1004,23,0),"")</f>
        <v>0</v>
      </c>
      <c r="J610" s="325" t="str">
        <f>IFERROR(VLOOKUP($A610,'様式C-1-1用'!$B$3:$AI$1004,24,0),"")</f>
        <v/>
      </c>
      <c r="K610" s="325" t="str">
        <f>IFERROR(VLOOKUP($A610,'様式C-1-1用'!$B$3:$AI$1004,25,0),"")</f>
        <v/>
      </c>
      <c r="L610" s="325">
        <f>IFERROR(VLOOKUP($A610,'様式C-1-1用'!$B$3:$AI$1004,16,0),"")</f>
        <v>0</v>
      </c>
      <c r="M610" s="325" t="str">
        <f>IFERROR(VLOOKUP($A610,'様式C-1-1用'!$B$3:$AI$1004,34,0),"")</f>
        <v/>
      </c>
      <c r="N610" s="325" t="str">
        <f>IFERROR(VLOOKUP($A610,'様式C-1-1用'!$B$3:$AI$1004,30,0),"")</f>
        <v/>
      </c>
      <c r="O610" s="325" t="str">
        <f>IF(VLOOKUP($A610,'様式C-1-1用'!$B$3:$AI$1004,29,0)="－","なし",VLOOKUP($A610,'様式C-1-1用'!$B$3:$AI$1004,29,0))</f>
        <v/>
      </c>
      <c r="P610" s="326" t="str">
        <f>IFERROR(VLOOKUP($A610,'様式C-1-1用'!$B$3:$AI$1004,33,0),"")</f>
        <v/>
      </c>
    </row>
    <row r="611" spans="1:16" ht="15.95" customHeight="1" x14ac:dyDescent="0.15">
      <c r="A611" s="318">
        <v>609</v>
      </c>
      <c r="B611" s="325">
        <f>IFERROR(VLOOKUP($A611,'様式C-1-1用'!$B$3:$AI$1004,3,0),"")</f>
        <v>0</v>
      </c>
      <c r="C611" s="325" t="str">
        <f>IFERROR(VLOOKUP($A611,'様式C-1-1用'!$B$3:$AI$1004,4,0),"")</f>
        <v/>
      </c>
      <c r="D611" s="325">
        <f>IFERROR(VLOOKUP($A611,'様式C-1-1用'!$B$3:$AI$1004,6,0),"")</f>
        <v>0</v>
      </c>
      <c r="E611" s="325">
        <f>IFERROR(VLOOKUP($A611,'様式C-1-1用'!$B$3:$AI$1004,7,0),"")</f>
        <v>0</v>
      </c>
      <c r="F611" s="325">
        <f>IFERROR(VLOOKUP($A611,'様式C-1-1用'!$B$3:$AI$1004,8,0),"")</f>
        <v>0</v>
      </c>
      <c r="G611" s="325">
        <f>IFERROR(VLOOKUP($A611,'様式C-1-1用'!$B$3:$AI$1004,10,0),"")</f>
        <v>0</v>
      </c>
      <c r="H611" s="325">
        <f>IFERROR(VLOOKUP($A611,'様式C-1-1用'!$B$3:$AI$1004,22,0),"")</f>
        <v>0</v>
      </c>
      <c r="I611" s="325">
        <f>IFERROR(VLOOKUP($A611,'様式C-1-1用'!$B$3:$AI$1004,23,0),"")</f>
        <v>0</v>
      </c>
      <c r="J611" s="325" t="str">
        <f>IFERROR(VLOOKUP($A611,'様式C-1-1用'!$B$3:$AI$1004,24,0),"")</f>
        <v/>
      </c>
      <c r="K611" s="325" t="str">
        <f>IFERROR(VLOOKUP($A611,'様式C-1-1用'!$B$3:$AI$1004,25,0),"")</f>
        <v/>
      </c>
      <c r="L611" s="325">
        <f>IFERROR(VLOOKUP($A611,'様式C-1-1用'!$B$3:$AI$1004,16,0),"")</f>
        <v>0</v>
      </c>
      <c r="M611" s="325" t="str">
        <f>IFERROR(VLOOKUP($A611,'様式C-1-1用'!$B$3:$AI$1004,34,0),"")</f>
        <v/>
      </c>
      <c r="N611" s="325" t="str">
        <f>IFERROR(VLOOKUP($A611,'様式C-1-1用'!$B$3:$AI$1004,30,0),"")</f>
        <v/>
      </c>
      <c r="O611" s="325" t="str">
        <f>IF(VLOOKUP($A611,'様式C-1-1用'!$B$3:$AI$1004,29,0)="－","なし",VLOOKUP($A611,'様式C-1-1用'!$B$3:$AI$1004,29,0))</f>
        <v/>
      </c>
      <c r="P611" s="326" t="str">
        <f>IFERROR(VLOOKUP($A611,'様式C-1-1用'!$B$3:$AI$1004,33,0),"")</f>
        <v/>
      </c>
    </row>
    <row r="612" spans="1:16" ht="15.95" customHeight="1" x14ac:dyDescent="0.15">
      <c r="A612" s="318">
        <v>610</v>
      </c>
      <c r="B612" s="325">
        <f>IFERROR(VLOOKUP($A612,'様式C-1-1用'!$B$3:$AI$1004,3,0),"")</f>
        <v>0</v>
      </c>
      <c r="C612" s="325" t="str">
        <f>IFERROR(VLOOKUP($A612,'様式C-1-1用'!$B$3:$AI$1004,4,0),"")</f>
        <v/>
      </c>
      <c r="D612" s="325">
        <f>IFERROR(VLOOKUP($A612,'様式C-1-1用'!$B$3:$AI$1004,6,0),"")</f>
        <v>0</v>
      </c>
      <c r="E612" s="325">
        <f>IFERROR(VLOOKUP($A612,'様式C-1-1用'!$B$3:$AI$1004,7,0),"")</f>
        <v>0</v>
      </c>
      <c r="F612" s="325">
        <f>IFERROR(VLOOKUP($A612,'様式C-1-1用'!$B$3:$AI$1004,8,0),"")</f>
        <v>0</v>
      </c>
      <c r="G612" s="325">
        <f>IFERROR(VLOOKUP($A612,'様式C-1-1用'!$B$3:$AI$1004,10,0),"")</f>
        <v>0</v>
      </c>
      <c r="H612" s="325">
        <f>IFERROR(VLOOKUP($A612,'様式C-1-1用'!$B$3:$AI$1004,22,0),"")</f>
        <v>0</v>
      </c>
      <c r="I612" s="325">
        <f>IFERROR(VLOOKUP($A612,'様式C-1-1用'!$B$3:$AI$1004,23,0),"")</f>
        <v>0</v>
      </c>
      <c r="J612" s="325" t="str">
        <f>IFERROR(VLOOKUP($A612,'様式C-1-1用'!$B$3:$AI$1004,24,0),"")</f>
        <v/>
      </c>
      <c r="K612" s="325" t="str">
        <f>IFERROR(VLOOKUP($A612,'様式C-1-1用'!$B$3:$AI$1004,25,0),"")</f>
        <v/>
      </c>
      <c r="L612" s="325">
        <f>IFERROR(VLOOKUP($A612,'様式C-1-1用'!$B$3:$AI$1004,16,0),"")</f>
        <v>0</v>
      </c>
      <c r="M612" s="325" t="str">
        <f>IFERROR(VLOOKUP($A612,'様式C-1-1用'!$B$3:$AI$1004,34,0),"")</f>
        <v/>
      </c>
      <c r="N612" s="325" t="str">
        <f>IFERROR(VLOOKUP($A612,'様式C-1-1用'!$B$3:$AI$1004,30,0),"")</f>
        <v/>
      </c>
      <c r="O612" s="325" t="str">
        <f>IF(VLOOKUP($A612,'様式C-1-1用'!$B$3:$AI$1004,29,0)="－","なし",VLOOKUP($A612,'様式C-1-1用'!$B$3:$AI$1004,29,0))</f>
        <v/>
      </c>
      <c r="P612" s="326" t="str">
        <f>IFERROR(VLOOKUP($A612,'様式C-1-1用'!$B$3:$AI$1004,33,0),"")</f>
        <v/>
      </c>
    </row>
    <row r="613" spans="1:16" ht="15.95" customHeight="1" x14ac:dyDescent="0.15">
      <c r="A613" s="318">
        <v>611</v>
      </c>
      <c r="B613" s="325">
        <f>IFERROR(VLOOKUP($A613,'様式C-1-1用'!$B$3:$AI$1004,3,0),"")</f>
        <v>0</v>
      </c>
      <c r="C613" s="325" t="str">
        <f>IFERROR(VLOOKUP($A613,'様式C-1-1用'!$B$3:$AI$1004,4,0),"")</f>
        <v/>
      </c>
      <c r="D613" s="325">
        <f>IFERROR(VLOOKUP($A613,'様式C-1-1用'!$B$3:$AI$1004,6,0),"")</f>
        <v>0</v>
      </c>
      <c r="E613" s="325">
        <f>IFERROR(VLOOKUP($A613,'様式C-1-1用'!$B$3:$AI$1004,7,0),"")</f>
        <v>0</v>
      </c>
      <c r="F613" s="325">
        <f>IFERROR(VLOOKUP($A613,'様式C-1-1用'!$B$3:$AI$1004,8,0),"")</f>
        <v>0</v>
      </c>
      <c r="G613" s="325">
        <f>IFERROR(VLOOKUP($A613,'様式C-1-1用'!$B$3:$AI$1004,10,0),"")</f>
        <v>0</v>
      </c>
      <c r="H613" s="325">
        <f>IFERROR(VLOOKUP($A613,'様式C-1-1用'!$B$3:$AI$1004,22,0),"")</f>
        <v>0</v>
      </c>
      <c r="I613" s="325">
        <f>IFERROR(VLOOKUP($A613,'様式C-1-1用'!$B$3:$AI$1004,23,0),"")</f>
        <v>0</v>
      </c>
      <c r="J613" s="325" t="str">
        <f>IFERROR(VLOOKUP($A613,'様式C-1-1用'!$B$3:$AI$1004,24,0),"")</f>
        <v/>
      </c>
      <c r="K613" s="325" t="str">
        <f>IFERROR(VLOOKUP($A613,'様式C-1-1用'!$B$3:$AI$1004,25,0),"")</f>
        <v/>
      </c>
      <c r="L613" s="325">
        <f>IFERROR(VLOOKUP($A613,'様式C-1-1用'!$B$3:$AI$1004,16,0),"")</f>
        <v>0</v>
      </c>
      <c r="M613" s="325" t="str">
        <f>IFERROR(VLOOKUP($A613,'様式C-1-1用'!$B$3:$AI$1004,34,0),"")</f>
        <v/>
      </c>
      <c r="N613" s="325" t="str">
        <f>IFERROR(VLOOKUP($A613,'様式C-1-1用'!$B$3:$AI$1004,30,0),"")</f>
        <v/>
      </c>
      <c r="O613" s="325" t="str">
        <f>IF(VLOOKUP($A613,'様式C-1-1用'!$B$3:$AI$1004,29,0)="－","なし",VLOOKUP($A613,'様式C-1-1用'!$B$3:$AI$1004,29,0))</f>
        <v/>
      </c>
      <c r="P613" s="326" t="str">
        <f>IFERROR(VLOOKUP($A613,'様式C-1-1用'!$B$3:$AI$1004,33,0),"")</f>
        <v/>
      </c>
    </row>
    <row r="614" spans="1:16" ht="15.95" customHeight="1" x14ac:dyDescent="0.15">
      <c r="A614" s="318">
        <v>612</v>
      </c>
      <c r="B614" s="325">
        <f>IFERROR(VLOOKUP($A614,'様式C-1-1用'!$B$3:$AI$1004,3,0),"")</f>
        <v>0</v>
      </c>
      <c r="C614" s="325" t="str">
        <f>IFERROR(VLOOKUP($A614,'様式C-1-1用'!$B$3:$AI$1004,4,0),"")</f>
        <v/>
      </c>
      <c r="D614" s="325">
        <f>IFERROR(VLOOKUP($A614,'様式C-1-1用'!$B$3:$AI$1004,6,0),"")</f>
        <v>0</v>
      </c>
      <c r="E614" s="325">
        <f>IFERROR(VLOOKUP($A614,'様式C-1-1用'!$B$3:$AI$1004,7,0),"")</f>
        <v>0</v>
      </c>
      <c r="F614" s="325">
        <f>IFERROR(VLOOKUP($A614,'様式C-1-1用'!$B$3:$AI$1004,8,0),"")</f>
        <v>0</v>
      </c>
      <c r="G614" s="325">
        <f>IFERROR(VLOOKUP($A614,'様式C-1-1用'!$B$3:$AI$1004,10,0),"")</f>
        <v>0</v>
      </c>
      <c r="H614" s="325">
        <f>IFERROR(VLOOKUP($A614,'様式C-1-1用'!$B$3:$AI$1004,22,0),"")</f>
        <v>0</v>
      </c>
      <c r="I614" s="325">
        <f>IFERROR(VLOOKUP($A614,'様式C-1-1用'!$B$3:$AI$1004,23,0),"")</f>
        <v>0</v>
      </c>
      <c r="J614" s="325" t="str">
        <f>IFERROR(VLOOKUP($A614,'様式C-1-1用'!$B$3:$AI$1004,24,0),"")</f>
        <v/>
      </c>
      <c r="K614" s="325" t="str">
        <f>IFERROR(VLOOKUP($A614,'様式C-1-1用'!$B$3:$AI$1004,25,0),"")</f>
        <v/>
      </c>
      <c r="L614" s="325">
        <f>IFERROR(VLOOKUP($A614,'様式C-1-1用'!$B$3:$AI$1004,16,0),"")</f>
        <v>0</v>
      </c>
      <c r="M614" s="325" t="str">
        <f>IFERROR(VLOOKUP($A614,'様式C-1-1用'!$B$3:$AI$1004,34,0),"")</f>
        <v/>
      </c>
      <c r="N614" s="325" t="str">
        <f>IFERROR(VLOOKUP($A614,'様式C-1-1用'!$B$3:$AI$1004,30,0),"")</f>
        <v/>
      </c>
      <c r="O614" s="325" t="str">
        <f>IF(VLOOKUP($A614,'様式C-1-1用'!$B$3:$AI$1004,29,0)="－","なし",VLOOKUP($A614,'様式C-1-1用'!$B$3:$AI$1004,29,0))</f>
        <v/>
      </c>
      <c r="P614" s="326" t="str">
        <f>IFERROR(VLOOKUP($A614,'様式C-1-1用'!$B$3:$AI$1004,33,0),"")</f>
        <v/>
      </c>
    </row>
    <row r="615" spans="1:16" ht="15.95" customHeight="1" x14ac:dyDescent="0.15">
      <c r="A615" s="318">
        <v>613</v>
      </c>
      <c r="B615" s="325">
        <f>IFERROR(VLOOKUP($A615,'様式C-1-1用'!$B$3:$AI$1004,3,0),"")</f>
        <v>0</v>
      </c>
      <c r="C615" s="325" t="str">
        <f>IFERROR(VLOOKUP($A615,'様式C-1-1用'!$B$3:$AI$1004,4,0),"")</f>
        <v/>
      </c>
      <c r="D615" s="325">
        <f>IFERROR(VLOOKUP($A615,'様式C-1-1用'!$B$3:$AI$1004,6,0),"")</f>
        <v>0</v>
      </c>
      <c r="E615" s="325">
        <f>IFERROR(VLOOKUP($A615,'様式C-1-1用'!$B$3:$AI$1004,7,0),"")</f>
        <v>0</v>
      </c>
      <c r="F615" s="325">
        <f>IFERROR(VLOOKUP($A615,'様式C-1-1用'!$B$3:$AI$1004,8,0),"")</f>
        <v>0</v>
      </c>
      <c r="G615" s="325">
        <f>IFERROR(VLOOKUP($A615,'様式C-1-1用'!$B$3:$AI$1004,10,0),"")</f>
        <v>0</v>
      </c>
      <c r="H615" s="325">
        <f>IFERROR(VLOOKUP($A615,'様式C-1-1用'!$B$3:$AI$1004,22,0),"")</f>
        <v>0</v>
      </c>
      <c r="I615" s="325">
        <f>IFERROR(VLOOKUP($A615,'様式C-1-1用'!$B$3:$AI$1004,23,0),"")</f>
        <v>0</v>
      </c>
      <c r="J615" s="325" t="str">
        <f>IFERROR(VLOOKUP($A615,'様式C-1-1用'!$B$3:$AI$1004,24,0),"")</f>
        <v/>
      </c>
      <c r="K615" s="325" t="str">
        <f>IFERROR(VLOOKUP($A615,'様式C-1-1用'!$B$3:$AI$1004,25,0),"")</f>
        <v/>
      </c>
      <c r="L615" s="325">
        <f>IFERROR(VLOOKUP($A615,'様式C-1-1用'!$B$3:$AI$1004,16,0),"")</f>
        <v>0</v>
      </c>
      <c r="M615" s="325" t="str">
        <f>IFERROR(VLOOKUP($A615,'様式C-1-1用'!$B$3:$AI$1004,34,0),"")</f>
        <v/>
      </c>
      <c r="N615" s="325" t="str">
        <f>IFERROR(VLOOKUP($A615,'様式C-1-1用'!$B$3:$AI$1004,30,0),"")</f>
        <v/>
      </c>
      <c r="O615" s="325" t="str">
        <f>IF(VLOOKUP($A615,'様式C-1-1用'!$B$3:$AI$1004,29,0)="－","なし",VLOOKUP($A615,'様式C-1-1用'!$B$3:$AI$1004,29,0))</f>
        <v/>
      </c>
      <c r="P615" s="326" t="str">
        <f>IFERROR(VLOOKUP($A615,'様式C-1-1用'!$B$3:$AI$1004,33,0),"")</f>
        <v/>
      </c>
    </row>
    <row r="616" spans="1:16" ht="15.95" customHeight="1" x14ac:dyDescent="0.15">
      <c r="A616" s="318">
        <v>614</v>
      </c>
      <c r="B616" s="325">
        <f>IFERROR(VLOOKUP($A616,'様式C-1-1用'!$B$3:$AI$1004,3,0),"")</f>
        <v>0</v>
      </c>
      <c r="C616" s="325" t="str">
        <f>IFERROR(VLOOKUP($A616,'様式C-1-1用'!$B$3:$AI$1004,4,0),"")</f>
        <v/>
      </c>
      <c r="D616" s="325">
        <f>IFERROR(VLOOKUP($A616,'様式C-1-1用'!$B$3:$AI$1004,6,0),"")</f>
        <v>0</v>
      </c>
      <c r="E616" s="325">
        <f>IFERROR(VLOOKUP($A616,'様式C-1-1用'!$B$3:$AI$1004,7,0),"")</f>
        <v>0</v>
      </c>
      <c r="F616" s="325">
        <f>IFERROR(VLOOKUP($A616,'様式C-1-1用'!$B$3:$AI$1004,8,0),"")</f>
        <v>0</v>
      </c>
      <c r="G616" s="325">
        <f>IFERROR(VLOOKUP($A616,'様式C-1-1用'!$B$3:$AI$1004,10,0),"")</f>
        <v>0</v>
      </c>
      <c r="H616" s="325">
        <f>IFERROR(VLOOKUP($A616,'様式C-1-1用'!$B$3:$AI$1004,22,0),"")</f>
        <v>0</v>
      </c>
      <c r="I616" s="325">
        <f>IFERROR(VLOOKUP($A616,'様式C-1-1用'!$B$3:$AI$1004,23,0),"")</f>
        <v>0</v>
      </c>
      <c r="J616" s="325" t="str">
        <f>IFERROR(VLOOKUP($A616,'様式C-1-1用'!$B$3:$AI$1004,24,0),"")</f>
        <v/>
      </c>
      <c r="K616" s="325" t="str">
        <f>IFERROR(VLOOKUP($A616,'様式C-1-1用'!$B$3:$AI$1004,25,0),"")</f>
        <v/>
      </c>
      <c r="L616" s="325">
        <f>IFERROR(VLOOKUP($A616,'様式C-1-1用'!$B$3:$AI$1004,16,0),"")</f>
        <v>0</v>
      </c>
      <c r="M616" s="325" t="str">
        <f>IFERROR(VLOOKUP($A616,'様式C-1-1用'!$B$3:$AI$1004,34,0),"")</f>
        <v/>
      </c>
      <c r="N616" s="325" t="str">
        <f>IFERROR(VLOOKUP($A616,'様式C-1-1用'!$B$3:$AI$1004,30,0),"")</f>
        <v/>
      </c>
      <c r="O616" s="325" t="str">
        <f>IF(VLOOKUP($A616,'様式C-1-1用'!$B$3:$AI$1004,29,0)="－","なし",VLOOKUP($A616,'様式C-1-1用'!$B$3:$AI$1004,29,0))</f>
        <v/>
      </c>
      <c r="P616" s="326" t="str">
        <f>IFERROR(VLOOKUP($A616,'様式C-1-1用'!$B$3:$AI$1004,33,0),"")</f>
        <v/>
      </c>
    </row>
    <row r="617" spans="1:16" ht="15.95" customHeight="1" x14ac:dyDescent="0.15">
      <c r="A617" s="318">
        <v>615</v>
      </c>
      <c r="B617" s="325">
        <f>IFERROR(VLOOKUP($A617,'様式C-1-1用'!$B$3:$AI$1004,3,0),"")</f>
        <v>0</v>
      </c>
      <c r="C617" s="325" t="str">
        <f>IFERROR(VLOOKUP($A617,'様式C-1-1用'!$B$3:$AI$1004,4,0),"")</f>
        <v/>
      </c>
      <c r="D617" s="325">
        <f>IFERROR(VLOOKUP($A617,'様式C-1-1用'!$B$3:$AI$1004,6,0),"")</f>
        <v>0</v>
      </c>
      <c r="E617" s="325">
        <f>IFERROR(VLOOKUP($A617,'様式C-1-1用'!$B$3:$AI$1004,7,0),"")</f>
        <v>0</v>
      </c>
      <c r="F617" s="325">
        <f>IFERROR(VLOOKUP($A617,'様式C-1-1用'!$B$3:$AI$1004,8,0),"")</f>
        <v>0</v>
      </c>
      <c r="G617" s="325">
        <f>IFERROR(VLOOKUP($A617,'様式C-1-1用'!$B$3:$AI$1004,10,0),"")</f>
        <v>0</v>
      </c>
      <c r="H617" s="325">
        <f>IFERROR(VLOOKUP($A617,'様式C-1-1用'!$B$3:$AI$1004,22,0),"")</f>
        <v>0</v>
      </c>
      <c r="I617" s="325">
        <f>IFERROR(VLOOKUP($A617,'様式C-1-1用'!$B$3:$AI$1004,23,0),"")</f>
        <v>0</v>
      </c>
      <c r="J617" s="325" t="str">
        <f>IFERROR(VLOOKUP($A617,'様式C-1-1用'!$B$3:$AI$1004,24,0),"")</f>
        <v/>
      </c>
      <c r="K617" s="325" t="str">
        <f>IFERROR(VLOOKUP($A617,'様式C-1-1用'!$B$3:$AI$1004,25,0),"")</f>
        <v/>
      </c>
      <c r="L617" s="325">
        <f>IFERROR(VLOOKUP($A617,'様式C-1-1用'!$B$3:$AI$1004,16,0),"")</f>
        <v>0</v>
      </c>
      <c r="M617" s="325" t="str">
        <f>IFERROR(VLOOKUP($A617,'様式C-1-1用'!$B$3:$AI$1004,34,0),"")</f>
        <v/>
      </c>
      <c r="N617" s="325" t="str">
        <f>IFERROR(VLOOKUP($A617,'様式C-1-1用'!$B$3:$AI$1004,30,0),"")</f>
        <v/>
      </c>
      <c r="O617" s="325" t="str">
        <f>IF(VLOOKUP($A617,'様式C-1-1用'!$B$3:$AI$1004,29,0)="－","なし",VLOOKUP($A617,'様式C-1-1用'!$B$3:$AI$1004,29,0))</f>
        <v/>
      </c>
      <c r="P617" s="326" t="str">
        <f>IFERROR(VLOOKUP($A617,'様式C-1-1用'!$B$3:$AI$1004,33,0),"")</f>
        <v/>
      </c>
    </row>
    <row r="618" spans="1:16" ht="15.95" customHeight="1" x14ac:dyDescent="0.15">
      <c r="A618" s="318">
        <v>616</v>
      </c>
      <c r="B618" s="325">
        <f>IFERROR(VLOOKUP($A618,'様式C-1-1用'!$B$3:$AI$1004,3,0),"")</f>
        <v>0</v>
      </c>
      <c r="C618" s="325" t="str">
        <f>IFERROR(VLOOKUP($A618,'様式C-1-1用'!$B$3:$AI$1004,4,0),"")</f>
        <v/>
      </c>
      <c r="D618" s="325">
        <f>IFERROR(VLOOKUP($A618,'様式C-1-1用'!$B$3:$AI$1004,6,0),"")</f>
        <v>0</v>
      </c>
      <c r="E618" s="325">
        <f>IFERROR(VLOOKUP($A618,'様式C-1-1用'!$B$3:$AI$1004,7,0),"")</f>
        <v>0</v>
      </c>
      <c r="F618" s="325">
        <f>IFERROR(VLOOKUP($A618,'様式C-1-1用'!$B$3:$AI$1004,8,0),"")</f>
        <v>0</v>
      </c>
      <c r="G618" s="325">
        <f>IFERROR(VLOOKUP($A618,'様式C-1-1用'!$B$3:$AI$1004,10,0),"")</f>
        <v>0</v>
      </c>
      <c r="H618" s="325">
        <f>IFERROR(VLOOKUP($A618,'様式C-1-1用'!$B$3:$AI$1004,22,0),"")</f>
        <v>0</v>
      </c>
      <c r="I618" s="325">
        <f>IFERROR(VLOOKUP($A618,'様式C-1-1用'!$B$3:$AI$1004,23,0),"")</f>
        <v>0</v>
      </c>
      <c r="J618" s="325" t="str">
        <f>IFERROR(VLOOKUP($A618,'様式C-1-1用'!$B$3:$AI$1004,24,0),"")</f>
        <v/>
      </c>
      <c r="K618" s="325" t="str">
        <f>IFERROR(VLOOKUP($A618,'様式C-1-1用'!$B$3:$AI$1004,25,0),"")</f>
        <v/>
      </c>
      <c r="L618" s="325">
        <f>IFERROR(VLOOKUP($A618,'様式C-1-1用'!$B$3:$AI$1004,16,0),"")</f>
        <v>0</v>
      </c>
      <c r="M618" s="325" t="str">
        <f>IFERROR(VLOOKUP($A618,'様式C-1-1用'!$B$3:$AI$1004,34,0),"")</f>
        <v/>
      </c>
      <c r="N618" s="325" t="str">
        <f>IFERROR(VLOOKUP($A618,'様式C-1-1用'!$B$3:$AI$1004,30,0),"")</f>
        <v/>
      </c>
      <c r="O618" s="325" t="str">
        <f>IF(VLOOKUP($A618,'様式C-1-1用'!$B$3:$AI$1004,29,0)="－","なし",VLOOKUP($A618,'様式C-1-1用'!$B$3:$AI$1004,29,0))</f>
        <v/>
      </c>
      <c r="P618" s="326" t="str">
        <f>IFERROR(VLOOKUP($A618,'様式C-1-1用'!$B$3:$AI$1004,33,0),"")</f>
        <v/>
      </c>
    </row>
    <row r="619" spans="1:16" ht="15.95" customHeight="1" x14ac:dyDescent="0.15">
      <c r="A619" s="318">
        <v>617</v>
      </c>
      <c r="B619" s="325">
        <f>IFERROR(VLOOKUP($A619,'様式C-1-1用'!$B$3:$AI$1004,3,0),"")</f>
        <v>0</v>
      </c>
      <c r="C619" s="325" t="str">
        <f>IFERROR(VLOOKUP($A619,'様式C-1-1用'!$B$3:$AI$1004,4,0),"")</f>
        <v/>
      </c>
      <c r="D619" s="325">
        <f>IFERROR(VLOOKUP($A619,'様式C-1-1用'!$B$3:$AI$1004,6,0),"")</f>
        <v>0</v>
      </c>
      <c r="E619" s="325">
        <f>IFERROR(VLOOKUP($A619,'様式C-1-1用'!$B$3:$AI$1004,7,0),"")</f>
        <v>0</v>
      </c>
      <c r="F619" s="325">
        <f>IFERROR(VLOOKUP($A619,'様式C-1-1用'!$B$3:$AI$1004,8,0),"")</f>
        <v>0</v>
      </c>
      <c r="G619" s="325">
        <f>IFERROR(VLOOKUP($A619,'様式C-1-1用'!$B$3:$AI$1004,10,0),"")</f>
        <v>0</v>
      </c>
      <c r="H619" s="325">
        <f>IFERROR(VLOOKUP($A619,'様式C-1-1用'!$B$3:$AI$1004,22,0),"")</f>
        <v>0</v>
      </c>
      <c r="I619" s="325">
        <f>IFERROR(VLOOKUP($A619,'様式C-1-1用'!$B$3:$AI$1004,23,0),"")</f>
        <v>0</v>
      </c>
      <c r="J619" s="325" t="str">
        <f>IFERROR(VLOOKUP($A619,'様式C-1-1用'!$B$3:$AI$1004,24,0),"")</f>
        <v/>
      </c>
      <c r="K619" s="325" t="str">
        <f>IFERROR(VLOOKUP($A619,'様式C-1-1用'!$B$3:$AI$1004,25,0),"")</f>
        <v/>
      </c>
      <c r="L619" s="325">
        <f>IFERROR(VLOOKUP($A619,'様式C-1-1用'!$B$3:$AI$1004,16,0),"")</f>
        <v>0</v>
      </c>
      <c r="M619" s="325" t="str">
        <f>IFERROR(VLOOKUP($A619,'様式C-1-1用'!$B$3:$AI$1004,34,0),"")</f>
        <v/>
      </c>
      <c r="N619" s="325" t="str">
        <f>IFERROR(VLOOKUP($A619,'様式C-1-1用'!$B$3:$AI$1004,30,0),"")</f>
        <v/>
      </c>
      <c r="O619" s="325" t="str">
        <f>IF(VLOOKUP($A619,'様式C-1-1用'!$B$3:$AI$1004,29,0)="－","なし",VLOOKUP($A619,'様式C-1-1用'!$B$3:$AI$1004,29,0))</f>
        <v/>
      </c>
      <c r="P619" s="326" t="str">
        <f>IFERROR(VLOOKUP($A619,'様式C-1-1用'!$B$3:$AI$1004,33,0),"")</f>
        <v/>
      </c>
    </row>
    <row r="620" spans="1:16" ht="15.95" customHeight="1" x14ac:dyDescent="0.15">
      <c r="A620" s="318">
        <v>618</v>
      </c>
      <c r="B620" s="325">
        <f>IFERROR(VLOOKUP($A620,'様式C-1-1用'!$B$3:$AI$1004,3,0),"")</f>
        <v>0</v>
      </c>
      <c r="C620" s="325" t="str">
        <f>IFERROR(VLOOKUP($A620,'様式C-1-1用'!$B$3:$AI$1004,4,0),"")</f>
        <v/>
      </c>
      <c r="D620" s="325">
        <f>IFERROR(VLOOKUP($A620,'様式C-1-1用'!$B$3:$AI$1004,6,0),"")</f>
        <v>0</v>
      </c>
      <c r="E620" s="325">
        <f>IFERROR(VLOOKUP($A620,'様式C-1-1用'!$B$3:$AI$1004,7,0),"")</f>
        <v>0</v>
      </c>
      <c r="F620" s="325">
        <f>IFERROR(VLOOKUP($A620,'様式C-1-1用'!$B$3:$AI$1004,8,0),"")</f>
        <v>0</v>
      </c>
      <c r="G620" s="325">
        <f>IFERROR(VLOOKUP($A620,'様式C-1-1用'!$B$3:$AI$1004,10,0),"")</f>
        <v>0</v>
      </c>
      <c r="H620" s="325">
        <f>IFERROR(VLOOKUP($A620,'様式C-1-1用'!$B$3:$AI$1004,22,0),"")</f>
        <v>0</v>
      </c>
      <c r="I620" s="325">
        <f>IFERROR(VLOOKUP($A620,'様式C-1-1用'!$B$3:$AI$1004,23,0),"")</f>
        <v>0</v>
      </c>
      <c r="J620" s="325" t="str">
        <f>IFERROR(VLOOKUP($A620,'様式C-1-1用'!$B$3:$AI$1004,24,0),"")</f>
        <v/>
      </c>
      <c r="K620" s="325" t="str">
        <f>IFERROR(VLOOKUP($A620,'様式C-1-1用'!$B$3:$AI$1004,25,0),"")</f>
        <v/>
      </c>
      <c r="L620" s="325">
        <f>IFERROR(VLOOKUP($A620,'様式C-1-1用'!$B$3:$AI$1004,16,0),"")</f>
        <v>0</v>
      </c>
      <c r="M620" s="325" t="str">
        <f>IFERROR(VLOOKUP($A620,'様式C-1-1用'!$B$3:$AI$1004,34,0),"")</f>
        <v/>
      </c>
      <c r="N620" s="325" t="str">
        <f>IFERROR(VLOOKUP($A620,'様式C-1-1用'!$B$3:$AI$1004,30,0),"")</f>
        <v/>
      </c>
      <c r="O620" s="325" t="str">
        <f>IF(VLOOKUP($A620,'様式C-1-1用'!$B$3:$AI$1004,29,0)="－","なし",VLOOKUP($A620,'様式C-1-1用'!$B$3:$AI$1004,29,0))</f>
        <v/>
      </c>
      <c r="P620" s="326" t="str">
        <f>IFERROR(VLOOKUP($A620,'様式C-1-1用'!$B$3:$AI$1004,33,0),"")</f>
        <v/>
      </c>
    </row>
    <row r="621" spans="1:16" ht="15.95" customHeight="1" x14ac:dyDescent="0.15">
      <c r="A621" s="318">
        <v>619</v>
      </c>
      <c r="B621" s="325">
        <f>IFERROR(VLOOKUP($A621,'様式C-1-1用'!$B$3:$AI$1004,3,0),"")</f>
        <v>0</v>
      </c>
      <c r="C621" s="325" t="str">
        <f>IFERROR(VLOOKUP($A621,'様式C-1-1用'!$B$3:$AI$1004,4,0),"")</f>
        <v/>
      </c>
      <c r="D621" s="325">
        <f>IFERROR(VLOOKUP($A621,'様式C-1-1用'!$B$3:$AI$1004,6,0),"")</f>
        <v>0</v>
      </c>
      <c r="E621" s="325">
        <f>IFERROR(VLOOKUP($A621,'様式C-1-1用'!$B$3:$AI$1004,7,0),"")</f>
        <v>0</v>
      </c>
      <c r="F621" s="325">
        <f>IFERROR(VLOOKUP($A621,'様式C-1-1用'!$B$3:$AI$1004,8,0),"")</f>
        <v>0</v>
      </c>
      <c r="G621" s="325">
        <f>IFERROR(VLOOKUP($A621,'様式C-1-1用'!$B$3:$AI$1004,10,0),"")</f>
        <v>0</v>
      </c>
      <c r="H621" s="325">
        <f>IFERROR(VLOOKUP($A621,'様式C-1-1用'!$B$3:$AI$1004,22,0),"")</f>
        <v>0</v>
      </c>
      <c r="I621" s="325">
        <f>IFERROR(VLOOKUP($A621,'様式C-1-1用'!$B$3:$AI$1004,23,0),"")</f>
        <v>0</v>
      </c>
      <c r="J621" s="325" t="str">
        <f>IFERROR(VLOOKUP($A621,'様式C-1-1用'!$B$3:$AI$1004,24,0),"")</f>
        <v/>
      </c>
      <c r="K621" s="325" t="str">
        <f>IFERROR(VLOOKUP($A621,'様式C-1-1用'!$B$3:$AI$1004,25,0),"")</f>
        <v/>
      </c>
      <c r="L621" s="325">
        <f>IFERROR(VLOOKUP($A621,'様式C-1-1用'!$B$3:$AI$1004,16,0),"")</f>
        <v>0</v>
      </c>
      <c r="M621" s="325" t="str">
        <f>IFERROR(VLOOKUP($A621,'様式C-1-1用'!$B$3:$AI$1004,34,0),"")</f>
        <v/>
      </c>
      <c r="N621" s="325" t="str">
        <f>IFERROR(VLOOKUP($A621,'様式C-1-1用'!$B$3:$AI$1004,30,0),"")</f>
        <v/>
      </c>
      <c r="O621" s="325" t="str">
        <f>IF(VLOOKUP($A621,'様式C-1-1用'!$B$3:$AI$1004,29,0)="－","なし",VLOOKUP($A621,'様式C-1-1用'!$B$3:$AI$1004,29,0))</f>
        <v/>
      </c>
      <c r="P621" s="326" t="str">
        <f>IFERROR(VLOOKUP($A621,'様式C-1-1用'!$B$3:$AI$1004,33,0),"")</f>
        <v/>
      </c>
    </row>
    <row r="622" spans="1:16" ht="15.95" customHeight="1" x14ac:dyDescent="0.15">
      <c r="A622" s="318">
        <v>620</v>
      </c>
      <c r="B622" s="325">
        <f>IFERROR(VLOOKUP($A622,'様式C-1-1用'!$B$3:$AI$1004,3,0),"")</f>
        <v>0</v>
      </c>
      <c r="C622" s="325" t="str">
        <f>IFERROR(VLOOKUP($A622,'様式C-1-1用'!$B$3:$AI$1004,4,0),"")</f>
        <v/>
      </c>
      <c r="D622" s="325">
        <f>IFERROR(VLOOKUP($A622,'様式C-1-1用'!$B$3:$AI$1004,6,0),"")</f>
        <v>0</v>
      </c>
      <c r="E622" s="325">
        <f>IFERROR(VLOOKUP($A622,'様式C-1-1用'!$B$3:$AI$1004,7,0),"")</f>
        <v>0</v>
      </c>
      <c r="F622" s="325">
        <f>IFERROR(VLOOKUP($A622,'様式C-1-1用'!$B$3:$AI$1004,8,0),"")</f>
        <v>0</v>
      </c>
      <c r="G622" s="325">
        <f>IFERROR(VLOOKUP($A622,'様式C-1-1用'!$B$3:$AI$1004,10,0),"")</f>
        <v>0</v>
      </c>
      <c r="H622" s="325">
        <f>IFERROR(VLOOKUP($A622,'様式C-1-1用'!$B$3:$AI$1004,22,0),"")</f>
        <v>0</v>
      </c>
      <c r="I622" s="325">
        <f>IFERROR(VLOOKUP($A622,'様式C-1-1用'!$B$3:$AI$1004,23,0),"")</f>
        <v>0</v>
      </c>
      <c r="J622" s="325" t="str">
        <f>IFERROR(VLOOKUP($A622,'様式C-1-1用'!$B$3:$AI$1004,24,0),"")</f>
        <v/>
      </c>
      <c r="K622" s="325" t="str">
        <f>IFERROR(VLOOKUP($A622,'様式C-1-1用'!$B$3:$AI$1004,25,0),"")</f>
        <v/>
      </c>
      <c r="L622" s="325">
        <f>IFERROR(VLOOKUP($A622,'様式C-1-1用'!$B$3:$AI$1004,16,0),"")</f>
        <v>0</v>
      </c>
      <c r="M622" s="325" t="str">
        <f>IFERROR(VLOOKUP($A622,'様式C-1-1用'!$B$3:$AI$1004,34,0),"")</f>
        <v/>
      </c>
      <c r="N622" s="325" t="str">
        <f>IFERROR(VLOOKUP($A622,'様式C-1-1用'!$B$3:$AI$1004,30,0),"")</f>
        <v/>
      </c>
      <c r="O622" s="325" t="str">
        <f>IF(VLOOKUP($A622,'様式C-1-1用'!$B$3:$AI$1004,29,0)="－","なし",VLOOKUP($A622,'様式C-1-1用'!$B$3:$AI$1004,29,0))</f>
        <v/>
      </c>
      <c r="P622" s="326" t="str">
        <f>IFERROR(VLOOKUP($A622,'様式C-1-1用'!$B$3:$AI$1004,33,0),"")</f>
        <v/>
      </c>
    </row>
    <row r="623" spans="1:16" ht="15.95" customHeight="1" x14ac:dyDescent="0.15">
      <c r="A623" s="318">
        <v>621</v>
      </c>
      <c r="B623" s="325">
        <f>IFERROR(VLOOKUP($A623,'様式C-1-1用'!$B$3:$AI$1004,3,0),"")</f>
        <v>0</v>
      </c>
      <c r="C623" s="325" t="str">
        <f>IFERROR(VLOOKUP($A623,'様式C-1-1用'!$B$3:$AI$1004,4,0),"")</f>
        <v/>
      </c>
      <c r="D623" s="325">
        <f>IFERROR(VLOOKUP($A623,'様式C-1-1用'!$B$3:$AI$1004,6,0),"")</f>
        <v>0</v>
      </c>
      <c r="E623" s="325">
        <f>IFERROR(VLOOKUP($A623,'様式C-1-1用'!$B$3:$AI$1004,7,0),"")</f>
        <v>0</v>
      </c>
      <c r="F623" s="325">
        <f>IFERROR(VLOOKUP($A623,'様式C-1-1用'!$B$3:$AI$1004,8,0),"")</f>
        <v>0</v>
      </c>
      <c r="G623" s="325">
        <f>IFERROR(VLOOKUP($A623,'様式C-1-1用'!$B$3:$AI$1004,10,0),"")</f>
        <v>0</v>
      </c>
      <c r="H623" s="325">
        <f>IFERROR(VLOOKUP($A623,'様式C-1-1用'!$B$3:$AI$1004,22,0),"")</f>
        <v>0</v>
      </c>
      <c r="I623" s="325">
        <f>IFERROR(VLOOKUP($A623,'様式C-1-1用'!$B$3:$AI$1004,23,0),"")</f>
        <v>0</v>
      </c>
      <c r="J623" s="325" t="str">
        <f>IFERROR(VLOOKUP($A623,'様式C-1-1用'!$B$3:$AI$1004,24,0),"")</f>
        <v/>
      </c>
      <c r="K623" s="325" t="str">
        <f>IFERROR(VLOOKUP($A623,'様式C-1-1用'!$B$3:$AI$1004,25,0),"")</f>
        <v/>
      </c>
      <c r="L623" s="325">
        <f>IFERROR(VLOOKUP($A623,'様式C-1-1用'!$B$3:$AI$1004,16,0),"")</f>
        <v>0</v>
      </c>
      <c r="M623" s="325" t="str">
        <f>IFERROR(VLOOKUP($A623,'様式C-1-1用'!$B$3:$AI$1004,34,0),"")</f>
        <v/>
      </c>
      <c r="N623" s="325" t="str">
        <f>IFERROR(VLOOKUP($A623,'様式C-1-1用'!$B$3:$AI$1004,30,0),"")</f>
        <v/>
      </c>
      <c r="O623" s="325" t="str">
        <f>IF(VLOOKUP($A623,'様式C-1-1用'!$B$3:$AI$1004,29,0)="－","なし",VLOOKUP($A623,'様式C-1-1用'!$B$3:$AI$1004,29,0))</f>
        <v/>
      </c>
      <c r="P623" s="326" t="str">
        <f>IFERROR(VLOOKUP($A623,'様式C-1-1用'!$B$3:$AI$1004,33,0),"")</f>
        <v/>
      </c>
    </row>
    <row r="624" spans="1:16" ht="15.95" customHeight="1" x14ac:dyDescent="0.15">
      <c r="A624" s="318">
        <v>622</v>
      </c>
      <c r="B624" s="325">
        <f>IFERROR(VLOOKUP($A624,'様式C-1-1用'!$B$3:$AI$1004,3,0),"")</f>
        <v>0</v>
      </c>
      <c r="C624" s="325" t="str">
        <f>IFERROR(VLOOKUP($A624,'様式C-1-1用'!$B$3:$AI$1004,4,0),"")</f>
        <v/>
      </c>
      <c r="D624" s="325">
        <f>IFERROR(VLOOKUP($A624,'様式C-1-1用'!$B$3:$AI$1004,6,0),"")</f>
        <v>0</v>
      </c>
      <c r="E624" s="325">
        <f>IFERROR(VLOOKUP($A624,'様式C-1-1用'!$B$3:$AI$1004,7,0),"")</f>
        <v>0</v>
      </c>
      <c r="F624" s="325">
        <f>IFERROR(VLOOKUP($A624,'様式C-1-1用'!$B$3:$AI$1004,8,0),"")</f>
        <v>0</v>
      </c>
      <c r="G624" s="325">
        <f>IFERROR(VLOOKUP($A624,'様式C-1-1用'!$B$3:$AI$1004,10,0),"")</f>
        <v>0</v>
      </c>
      <c r="H624" s="325">
        <f>IFERROR(VLOOKUP($A624,'様式C-1-1用'!$B$3:$AI$1004,22,0),"")</f>
        <v>0</v>
      </c>
      <c r="I624" s="325">
        <f>IFERROR(VLOOKUP($A624,'様式C-1-1用'!$B$3:$AI$1004,23,0),"")</f>
        <v>0</v>
      </c>
      <c r="J624" s="325" t="str">
        <f>IFERROR(VLOOKUP($A624,'様式C-1-1用'!$B$3:$AI$1004,24,0),"")</f>
        <v/>
      </c>
      <c r="K624" s="325" t="str">
        <f>IFERROR(VLOOKUP($A624,'様式C-1-1用'!$B$3:$AI$1004,25,0),"")</f>
        <v/>
      </c>
      <c r="L624" s="325">
        <f>IFERROR(VLOOKUP($A624,'様式C-1-1用'!$B$3:$AI$1004,16,0),"")</f>
        <v>0</v>
      </c>
      <c r="M624" s="325" t="str">
        <f>IFERROR(VLOOKUP($A624,'様式C-1-1用'!$B$3:$AI$1004,34,0),"")</f>
        <v/>
      </c>
      <c r="N624" s="325" t="str">
        <f>IFERROR(VLOOKUP($A624,'様式C-1-1用'!$B$3:$AI$1004,30,0),"")</f>
        <v/>
      </c>
      <c r="O624" s="325" t="str">
        <f>IF(VLOOKUP($A624,'様式C-1-1用'!$B$3:$AI$1004,29,0)="－","なし",VLOOKUP($A624,'様式C-1-1用'!$B$3:$AI$1004,29,0))</f>
        <v/>
      </c>
      <c r="P624" s="326" t="str">
        <f>IFERROR(VLOOKUP($A624,'様式C-1-1用'!$B$3:$AI$1004,33,0),"")</f>
        <v/>
      </c>
    </row>
    <row r="625" spans="1:16" ht="15.95" customHeight="1" x14ac:dyDescent="0.15">
      <c r="A625" s="318">
        <v>623</v>
      </c>
      <c r="B625" s="325">
        <f>IFERROR(VLOOKUP($A625,'様式C-1-1用'!$B$3:$AI$1004,3,0),"")</f>
        <v>0</v>
      </c>
      <c r="C625" s="325" t="str">
        <f>IFERROR(VLOOKUP($A625,'様式C-1-1用'!$B$3:$AI$1004,4,0),"")</f>
        <v/>
      </c>
      <c r="D625" s="325">
        <f>IFERROR(VLOOKUP($A625,'様式C-1-1用'!$B$3:$AI$1004,6,0),"")</f>
        <v>0</v>
      </c>
      <c r="E625" s="325">
        <f>IFERROR(VLOOKUP($A625,'様式C-1-1用'!$B$3:$AI$1004,7,0),"")</f>
        <v>0</v>
      </c>
      <c r="F625" s="325">
        <f>IFERROR(VLOOKUP($A625,'様式C-1-1用'!$B$3:$AI$1004,8,0),"")</f>
        <v>0</v>
      </c>
      <c r="G625" s="325">
        <f>IFERROR(VLOOKUP($A625,'様式C-1-1用'!$B$3:$AI$1004,10,0),"")</f>
        <v>0</v>
      </c>
      <c r="H625" s="325">
        <f>IFERROR(VLOOKUP($A625,'様式C-1-1用'!$B$3:$AI$1004,22,0),"")</f>
        <v>0</v>
      </c>
      <c r="I625" s="325">
        <f>IFERROR(VLOOKUP($A625,'様式C-1-1用'!$B$3:$AI$1004,23,0),"")</f>
        <v>0</v>
      </c>
      <c r="J625" s="325" t="str">
        <f>IFERROR(VLOOKUP($A625,'様式C-1-1用'!$B$3:$AI$1004,24,0),"")</f>
        <v/>
      </c>
      <c r="K625" s="325" t="str">
        <f>IFERROR(VLOOKUP($A625,'様式C-1-1用'!$B$3:$AI$1004,25,0),"")</f>
        <v/>
      </c>
      <c r="L625" s="325">
        <f>IFERROR(VLOOKUP($A625,'様式C-1-1用'!$B$3:$AI$1004,16,0),"")</f>
        <v>0</v>
      </c>
      <c r="M625" s="325" t="str">
        <f>IFERROR(VLOOKUP($A625,'様式C-1-1用'!$B$3:$AI$1004,34,0),"")</f>
        <v/>
      </c>
      <c r="N625" s="325" t="str">
        <f>IFERROR(VLOOKUP($A625,'様式C-1-1用'!$B$3:$AI$1004,30,0),"")</f>
        <v/>
      </c>
      <c r="O625" s="325" t="str">
        <f>IF(VLOOKUP($A625,'様式C-1-1用'!$B$3:$AI$1004,29,0)="－","なし",VLOOKUP($A625,'様式C-1-1用'!$B$3:$AI$1004,29,0))</f>
        <v/>
      </c>
      <c r="P625" s="326" t="str">
        <f>IFERROR(VLOOKUP($A625,'様式C-1-1用'!$B$3:$AI$1004,33,0),"")</f>
        <v/>
      </c>
    </row>
    <row r="626" spans="1:16" ht="15.95" customHeight="1" x14ac:dyDescent="0.15">
      <c r="A626" s="318">
        <v>624</v>
      </c>
      <c r="B626" s="325">
        <f>IFERROR(VLOOKUP($A626,'様式C-1-1用'!$B$3:$AI$1004,3,0),"")</f>
        <v>0</v>
      </c>
      <c r="C626" s="325" t="str">
        <f>IFERROR(VLOOKUP($A626,'様式C-1-1用'!$B$3:$AI$1004,4,0),"")</f>
        <v/>
      </c>
      <c r="D626" s="325">
        <f>IFERROR(VLOOKUP($A626,'様式C-1-1用'!$B$3:$AI$1004,6,0),"")</f>
        <v>0</v>
      </c>
      <c r="E626" s="325">
        <f>IFERROR(VLOOKUP($A626,'様式C-1-1用'!$B$3:$AI$1004,7,0),"")</f>
        <v>0</v>
      </c>
      <c r="F626" s="325">
        <f>IFERROR(VLOOKUP($A626,'様式C-1-1用'!$B$3:$AI$1004,8,0),"")</f>
        <v>0</v>
      </c>
      <c r="G626" s="325">
        <f>IFERROR(VLOOKUP($A626,'様式C-1-1用'!$B$3:$AI$1004,10,0),"")</f>
        <v>0</v>
      </c>
      <c r="H626" s="325">
        <f>IFERROR(VLOOKUP($A626,'様式C-1-1用'!$B$3:$AI$1004,22,0),"")</f>
        <v>0</v>
      </c>
      <c r="I626" s="325">
        <f>IFERROR(VLOOKUP($A626,'様式C-1-1用'!$B$3:$AI$1004,23,0),"")</f>
        <v>0</v>
      </c>
      <c r="J626" s="325" t="str">
        <f>IFERROR(VLOOKUP($A626,'様式C-1-1用'!$B$3:$AI$1004,24,0),"")</f>
        <v/>
      </c>
      <c r="K626" s="325" t="str">
        <f>IFERROR(VLOOKUP($A626,'様式C-1-1用'!$B$3:$AI$1004,25,0),"")</f>
        <v/>
      </c>
      <c r="L626" s="325">
        <f>IFERROR(VLOOKUP($A626,'様式C-1-1用'!$B$3:$AI$1004,16,0),"")</f>
        <v>0</v>
      </c>
      <c r="M626" s="325" t="str">
        <f>IFERROR(VLOOKUP($A626,'様式C-1-1用'!$B$3:$AI$1004,34,0),"")</f>
        <v/>
      </c>
      <c r="N626" s="325" t="str">
        <f>IFERROR(VLOOKUP($A626,'様式C-1-1用'!$B$3:$AI$1004,30,0),"")</f>
        <v/>
      </c>
      <c r="O626" s="325" t="str">
        <f>IF(VLOOKUP($A626,'様式C-1-1用'!$B$3:$AI$1004,29,0)="－","なし",VLOOKUP($A626,'様式C-1-1用'!$B$3:$AI$1004,29,0))</f>
        <v/>
      </c>
      <c r="P626" s="326" t="str">
        <f>IFERROR(VLOOKUP($A626,'様式C-1-1用'!$B$3:$AI$1004,33,0),"")</f>
        <v/>
      </c>
    </row>
    <row r="627" spans="1:16" ht="15.95" customHeight="1" x14ac:dyDescent="0.15">
      <c r="A627" s="318">
        <v>625</v>
      </c>
      <c r="B627" s="325">
        <f>IFERROR(VLOOKUP($A627,'様式C-1-1用'!$B$3:$AI$1004,3,0),"")</f>
        <v>0</v>
      </c>
      <c r="C627" s="325" t="str">
        <f>IFERROR(VLOOKUP($A627,'様式C-1-1用'!$B$3:$AI$1004,4,0),"")</f>
        <v/>
      </c>
      <c r="D627" s="325">
        <f>IFERROR(VLOOKUP($A627,'様式C-1-1用'!$B$3:$AI$1004,6,0),"")</f>
        <v>0</v>
      </c>
      <c r="E627" s="325">
        <f>IFERROR(VLOOKUP($A627,'様式C-1-1用'!$B$3:$AI$1004,7,0),"")</f>
        <v>0</v>
      </c>
      <c r="F627" s="325">
        <f>IFERROR(VLOOKUP($A627,'様式C-1-1用'!$B$3:$AI$1004,8,0),"")</f>
        <v>0</v>
      </c>
      <c r="G627" s="325">
        <f>IFERROR(VLOOKUP($A627,'様式C-1-1用'!$B$3:$AI$1004,10,0),"")</f>
        <v>0</v>
      </c>
      <c r="H627" s="325">
        <f>IFERROR(VLOOKUP($A627,'様式C-1-1用'!$B$3:$AI$1004,22,0),"")</f>
        <v>0</v>
      </c>
      <c r="I627" s="325">
        <f>IFERROR(VLOOKUP($A627,'様式C-1-1用'!$B$3:$AI$1004,23,0),"")</f>
        <v>0</v>
      </c>
      <c r="J627" s="325" t="str">
        <f>IFERROR(VLOOKUP($A627,'様式C-1-1用'!$B$3:$AI$1004,24,0),"")</f>
        <v/>
      </c>
      <c r="K627" s="325" t="str">
        <f>IFERROR(VLOOKUP($A627,'様式C-1-1用'!$B$3:$AI$1004,25,0),"")</f>
        <v/>
      </c>
      <c r="L627" s="325">
        <f>IFERROR(VLOOKUP($A627,'様式C-1-1用'!$B$3:$AI$1004,16,0),"")</f>
        <v>0</v>
      </c>
      <c r="M627" s="325" t="str">
        <f>IFERROR(VLOOKUP($A627,'様式C-1-1用'!$B$3:$AI$1004,34,0),"")</f>
        <v/>
      </c>
      <c r="N627" s="325" t="str">
        <f>IFERROR(VLOOKUP($A627,'様式C-1-1用'!$B$3:$AI$1004,30,0),"")</f>
        <v/>
      </c>
      <c r="O627" s="325" t="str">
        <f>IF(VLOOKUP($A627,'様式C-1-1用'!$B$3:$AI$1004,29,0)="－","なし",VLOOKUP($A627,'様式C-1-1用'!$B$3:$AI$1004,29,0))</f>
        <v/>
      </c>
      <c r="P627" s="326" t="str">
        <f>IFERROR(VLOOKUP($A627,'様式C-1-1用'!$B$3:$AI$1004,33,0),"")</f>
        <v/>
      </c>
    </row>
    <row r="628" spans="1:16" ht="15.95" customHeight="1" x14ac:dyDescent="0.15">
      <c r="A628" s="318">
        <v>626</v>
      </c>
      <c r="B628" s="325">
        <f>IFERROR(VLOOKUP($A628,'様式C-1-1用'!$B$3:$AI$1004,3,0),"")</f>
        <v>0</v>
      </c>
      <c r="C628" s="325" t="str">
        <f>IFERROR(VLOOKUP($A628,'様式C-1-1用'!$B$3:$AI$1004,4,0),"")</f>
        <v/>
      </c>
      <c r="D628" s="325">
        <f>IFERROR(VLOOKUP($A628,'様式C-1-1用'!$B$3:$AI$1004,6,0),"")</f>
        <v>0</v>
      </c>
      <c r="E628" s="325">
        <f>IFERROR(VLOOKUP($A628,'様式C-1-1用'!$B$3:$AI$1004,7,0),"")</f>
        <v>0</v>
      </c>
      <c r="F628" s="325">
        <f>IFERROR(VLOOKUP($A628,'様式C-1-1用'!$B$3:$AI$1004,8,0),"")</f>
        <v>0</v>
      </c>
      <c r="G628" s="325">
        <f>IFERROR(VLOOKUP($A628,'様式C-1-1用'!$B$3:$AI$1004,10,0),"")</f>
        <v>0</v>
      </c>
      <c r="H628" s="325">
        <f>IFERROR(VLOOKUP($A628,'様式C-1-1用'!$B$3:$AI$1004,22,0),"")</f>
        <v>0</v>
      </c>
      <c r="I628" s="325">
        <f>IFERROR(VLOOKUP($A628,'様式C-1-1用'!$B$3:$AI$1004,23,0),"")</f>
        <v>0</v>
      </c>
      <c r="J628" s="325" t="str">
        <f>IFERROR(VLOOKUP($A628,'様式C-1-1用'!$B$3:$AI$1004,24,0),"")</f>
        <v/>
      </c>
      <c r="K628" s="325" t="str">
        <f>IFERROR(VLOOKUP($A628,'様式C-1-1用'!$B$3:$AI$1004,25,0),"")</f>
        <v/>
      </c>
      <c r="L628" s="325">
        <f>IFERROR(VLOOKUP($A628,'様式C-1-1用'!$B$3:$AI$1004,16,0),"")</f>
        <v>0</v>
      </c>
      <c r="M628" s="325" t="str">
        <f>IFERROR(VLOOKUP($A628,'様式C-1-1用'!$B$3:$AI$1004,34,0),"")</f>
        <v/>
      </c>
      <c r="N628" s="325" t="str">
        <f>IFERROR(VLOOKUP($A628,'様式C-1-1用'!$B$3:$AI$1004,30,0),"")</f>
        <v/>
      </c>
      <c r="O628" s="325" t="str">
        <f>IF(VLOOKUP($A628,'様式C-1-1用'!$B$3:$AI$1004,29,0)="－","なし",VLOOKUP($A628,'様式C-1-1用'!$B$3:$AI$1004,29,0))</f>
        <v/>
      </c>
      <c r="P628" s="326" t="str">
        <f>IFERROR(VLOOKUP($A628,'様式C-1-1用'!$B$3:$AI$1004,33,0),"")</f>
        <v/>
      </c>
    </row>
    <row r="629" spans="1:16" ht="15.95" customHeight="1" x14ac:dyDescent="0.15">
      <c r="A629" s="318">
        <v>627</v>
      </c>
      <c r="B629" s="325">
        <f>IFERROR(VLOOKUP($A629,'様式C-1-1用'!$B$3:$AI$1004,3,0),"")</f>
        <v>0</v>
      </c>
      <c r="C629" s="325" t="str">
        <f>IFERROR(VLOOKUP($A629,'様式C-1-1用'!$B$3:$AI$1004,4,0),"")</f>
        <v/>
      </c>
      <c r="D629" s="325">
        <f>IFERROR(VLOOKUP($A629,'様式C-1-1用'!$B$3:$AI$1004,6,0),"")</f>
        <v>0</v>
      </c>
      <c r="E629" s="325">
        <f>IFERROR(VLOOKUP($A629,'様式C-1-1用'!$B$3:$AI$1004,7,0),"")</f>
        <v>0</v>
      </c>
      <c r="F629" s="325">
        <f>IFERROR(VLOOKUP($A629,'様式C-1-1用'!$B$3:$AI$1004,8,0),"")</f>
        <v>0</v>
      </c>
      <c r="G629" s="325">
        <f>IFERROR(VLOOKUP($A629,'様式C-1-1用'!$B$3:$AI$1004,10,0),"")</f>
        <v>0</v>
      </c>
      <c r="H629" s="325">
        <f>IFERROR(VLOOKUP($A629,'様式C-1-1用'!$B$3:$AI$1004,22,0),"")</f>
        <v>0</v>
      </c>
      <c r="I629" s="325">
        <f>IFERROR(VLOOKUP($A629,'様式C-1-1用'!$B$3:$AI$1004,23,0),"")</f>
        <v>0</v>
      </c>
      <c r="J629" s="325" t="str">
        <f>IFERROR(VLOOKUP($A629,'様式C-1-1用'!$B$3:$AI$1004,24,0),"")</f>
        <v/>
      </c>
      <c r="K629" s="325" t="str">
        <f>IFERROR(VLOOKUP($A629,'様式C-1-1用'!$B$3:$AI$1004,25,0),"")</f>
        <v/>
      </c>
      <c r="L629" s="325">
        <f>IFERROR(VLOOKUP($A629,'様式C-1-1用'!$B$3:$AI$1004,16,0),"")</f>
        <v>0</v>
      </c>
      <c r="M629" s="325" t="str">
        <f>IFERROR(VLOOKUP($A629,'様式C-1-1用'!$B$3:$AI$1004,34,0),"")</f>
        <v/>
      </c>
      <c r="N629" s="325" t="str">
        <f>IFERROR(VLOOKUP($A629,'様式C-1-1用'!$B$3:$AI$1004,30,0),"")</f>
        <v/>
      </c>
      <c r="O629" s="325" t="str">
        <f>IF(VLOOKUP($A629,'様式C-1-1用'!$B$3:$AI$1004,29,0)="－","なし",VLOOKUP($A629,'様式C-1-1用'!$B$3:$AI$1004,29,0))</f>
        <v/>
      </c>
      <c r="P629" s="326" t="str">
        <f>IFERROR(VLOOKUP($A629,'様式C-1-1用'!$B$3:$AI$1004,33,0),"")</f>
        <v/>
      </c>
    </row>
    <row r="630" spans="1:16" ht="15.95" customHeight="1" x14ac:dyDescent="0.15">
      <c r="A630" s="318">
        <v>628</v>
      </c>
      <c r="B630" s="325">
        <f>IFERROR(VLOOKUP($A630,'様式C-1-1用'!$B$3:$AI$1004,3,0),"")</f>
        <v>0</v>
      </c>
      <c r="C630" s="325" t="str">
        <f>IFERROR(VLOOKUP($A630,'様式C-1-1用'!$B$3:$AI$1004,4,0),"")</f>
        <v/>
      </c>
      <c r="D630" s="325">
        <f>IFERROR(VLOOKUP($A630,'様式C-1-1用'!$B$3:$AI$1004,6,0),"")</f>
        <v>0</v>
      </c>
      <c r="E630" s="325">
        <f>IFERROR(VLOOKUP($A630,'様式C-1-1用'!$B$3:$AI$1004,7,0),"")</f>
        <v>0</v>
      </c>
      <c r="F630" s="325">
        <f>IFERROR(VLOOKUP($A630,'様式C-1-1用'!$B$3:$AI$1004,8,0),"")</f>
        <v>0</v>
      </c>
      <c r="G630" s="325">
        <f>IFERROR(VLOOKUP($A630,'様式C-1-1用'!$B$3:$AI$1004,10,0),"")</f>
        <v>0</v>
      </c>
      <c r="H630" s="325">
        <f>IFERROR(VLOOKUP($A630,'様式C-1-1用'!$B$3:$AI$1004,22,0),"")</f>
        <v>0</v>
      </c>
      <c r="I630" s="325">
        <f>IFERROR(VLOOKUP($A630,'様式C-1-1用'!$B$3:$AI$1004,23,0),"")</f>
        <v>0</v>
      </c>
      <c r="J630" s="325" t="str">
        <f>IFERROR(VLOOKUP($A630,'様式C-1-1用'!$B$3:$AI$1004,24,0),"")</f>
        <v/>
      </c>
      <c r="K630" s="325" t="str">
        <f>IFERROR(VLOOKUP($A630,'様式C-1-1用'!$B$3:$AI$1004,25,0),"")</f>
        <v/>
      </c>
      <c r="L630" s="325">
        <f>IFERROR(VLOOKUP($A630,'様式C-1-1用'!$B$3:$AI$1004,16,0),"")</f>
        <v>0</v>
      </c>
      <c r="M630" s="325" t="str">
        <f>IFERROR(VLOOKUP($A630,'様式C-1-1用'!$B$3:$AI$1004,34,0),"")</f>
        <v/>
      </c>
      <c r="N630" s="325" t="str">
        <f>IFERROR(VLOOKUP($A630,'様式C-1-1用'!$B$3:$AI$1004,30,0),"")</f>
        <v/>
      </c>
      <c r="O630" s="325" t="str">
        <f>IF(VLOOKUP($A630,'様式C-1-1用'!$B$3:$AI$1004,29,0)="－","なし",VLOOKUP($A630,'様式C-1-1用'!$B$3:$AI$1004,29,0))</f>
        <v/>
      </c>
      <c r="P630" s="326" t="str">
        <f>IFERROR(VLOOKUP($A630,'様式C-1-1用'!$B$3:$AI$1004,33,0),"")</f>
        <v/>
      </c>
    </row>
    <row r="631" spans="1:16" ht="15.95" customHeight="1" x14ac:dyDescent="0.15">
      <c r="A631" s="318">
        <v>629</v>
      </c>
      <c r="B631" s="325">
        <f>IFERROR(VLOOKUP($A631,'様式C-1-1用'!$B$3:$AI$1004,3,0),"")</f>
        <v>0</v>
      </c>
      <c r="C631" s="325" t="str">
        <f>IFERROR(VLOOKUP($A631,'様式C-1-1用'!$B$3:$AI$1004,4,0),"")</f>
        <v/>
      </c>
      <c r="D631" s="325">
        <f>IFERROR(VLOOKUP($A631,'様式C-1-1用'!$B$3:$AI$1004,6,0),"")</f>
        <v>0</v>
      </c>
      <c r="E631" s="325">
        <f>IFERROR(VLOOKUP($A631,'様式C-1-1用'!$B$3:$AI$1004,7,0),"")</f>
        <v>0</v>
      </c>
      <c r="F631" s="325">
        <f>IFERROR(VLOOKUP($A631,'様式C-1-1用'!$B$3:$AI$1004,8,0),"")</f>
        <v>0</v>
      </c>
      <c r="G631" s="325">
        <f>IFERROR(VLOOKUP($A631,'様式C-1-1用'!$B$3:$AI$1004,10,0),"")</f>
        <v>0</v>
      </c>
      <c r="H631" s="325">
        <f>IFERROR(VLOOKUP($A631,'様式C-1-1用'!$B$3:$AI$1004,22,0),"")</f>
        <v>0</v>
      </c>
      <c r="I631" s="325">
        <f>IFERROR(VLOOKUP($A631,'様式C-1-1用'!$B$3:$AI$1004,23,0),"")</f>
        <v>0</v>
      </c>
      <c r="J631" s="325" t="str">
        <f>IFERROR(VLOOKUP($A631,'様式C-1-1用'!$B$3:$AI$1004,24,0),"")</f>
        <v/>
      </c>
      <c r="K631" s="325" t="str">
        <f>IFERROR(VLOOKUP($A631,'様式C-1-1用'!$B$3:$AI$1004,25,0),"")</f>
        <v/>
      </c>
      <c r="L631" s="325">
        <f>IFERROR(VLOOKUP($A631,'様式C-1-1用'!$B$3:$AI$1004,16,0),"")</f>
        <v>0</v>
      </c>
      <c r="M631" s="325" t="str">
        <f>IFERROR(VLOOKUP($A631,'様式C-1-1用'!$B$3:$AI$1004,34,0),"")</f>
        <v/>
      </c>
      <c r="N631" s="325" t="str">
        <f>IFERROR(VLOOKUP($A631,'様式C-1-1用'!$B$3:$AI$1004,30,0),"")</f>
        <v/>
      </c>
      <c r="O631" s="325" t="str">
        <f>IF(VLOOKUP($A631,'様式C-1-1用'!$B$3:$AI$1004,29,0)="－","なし",VLOOKUP($A631,'様式C-1-1用'!$B$3:$AI$1004,29,0))</f>
        <v/>
      </c>
      <c r="P631" s="326" t="str">
        <f>IFERROR(VLOOKUP($A631,'様式C-1-1用'!$B$3:$AI$1004,33,0),"")</f>
        <v/>
      </c>
    </row>
    <row r="632" spans="1:16" ht="15.95" customHeight="1" x14ac:dyDescent="0.15">
      <c r="A632" s="318">
        <v>630</v>
      </c>
      <c r="B632" s="325">
        <f>IFERROR(VLOOKUP($A632,'様式C-1-1用'!$B$3:$AI$1004,3,0),"")</f>
        <v>0</v>
      </c>
      <c r="C632" s="325" t="str">
        <f>IFERROR(VLOOKUP($A632,'様式C-1-1用'!$B$3:$AI$1004,4,0),"")</f>
        <v/>
      </c>
      <c r="D632" s="325">
        <f>IFERROR(VLOOKUP($A632,'様式C-1-1用'!$B$3:$AI$1004,6,0),"")</f>
        <v>0</v>
      </c>
      <c r="E632" s="325">
        <f>IFERROR(VLOOKUP($A632,'様式C-1-1用'!$B$3:$AI$1004,7,0),"")</f>
        <v>0</v>
      </c>
      <c r="F632" s="325">
        <f>IFERROR(VLOOKUP($A632,'様式C-1-1用'!$B$3:$AI$1004,8,0),"")</f>
        <v>0</v>
      </c>
      <c r="G632" s="325">
        <f>IFERROR(VLOOKUP($A632,'様式C-1-1用'!$B$3:$AI$1004,10,0),"")</f>
        <v>0</v>
      </c>
      <c r="H632" s="325">
        <f>IFERROR(VLOOKUP($A632,'様式C-1-1用'!$B$3:$AI$1004,22,0),"")</f>
        <v>0</v>
      </c>
      <c r="I632" s="325">
        <f>IFERROR(VLOOKUP($A632,'様式C-1-1用'!$B$3:$AI$1004,23,0),"")</f>
        <v>0</v>
      </c>
      <c r="J632" s="325" t="str">
        <f>IFERROR(VLOOKUP($A632,'様式C-1-1用'!$B$3:$AI$1004,24,0),"")</f>
        <v/>
      </c>
      <c r="K632" s="325" t="str">
        <f>IFERROR(VLOOKUP($A632,'様式C-1-1用'!$B$3:$AI$1004,25,0),"")</f>
        <v/>
      </c>
      <c r="L632" s="325">
        <f>IFERROR(VLOOKUP($A632,'様式C-1-1用'!$B$3:$AI$1004,16,0),"")</f>
        <v>0</v>
      </c>
      <c r="M632" s="325" t="str">
        <f>IFERROR(VLOOKUP($A632,'様式C-1-1用'!$B$3:$AI$1004,34,0),"")</f>
        <v/>
      </c>
      <c r="N632" s="325" t="str">
        <f>IFERROR(VLOOKUP($A632,'様式C-1-1用'!$B$3:$AI$1004,30,0),"")</f>
        <v/>
      </c>
      <c r="O632" s="325" t="str">
        <f>IF(VLOOKUP($A632,'様式C-1-1用'!$B$3:$AI$1004,29,0)="－","なし",VLOOKUP($A632,'様式C-1-1用'!$B$3:$AI$1004,29,0))</f>
        <v/>
      </c>
      <c r="P632" s="326" t="str">
        <f>IFERROR(VLOOKUP($A632,'様式C-1-1用'!$B$3:$AI$1004,33,0),"")</f>
        <v/>
      </c>
    </row>
    <row r="633" spans="1:16" ht="15.95" customHeight="1" x14ac:dyDescent="0.15">
      <c r="A633" s="318">
        <v>631</v>
      </c>
      <c r="B633" s="325">
        <f>IFERROR(VLOOKUP($A633,'様式C-1-1用'!$B$3:$AI$1004,3,0),"")</f>
        <v>0</v>
      </c>
      <c r="C633" s="325" t="str">
        <f>IFERROR(VLOOKUP($A633,'様式C-1-1用'!$B$3:$AI$1004,4,0),"")</f>
        <v/>
      </c>
      <c r="D633" s="325">
        <f>IFERROR(VLOOKUP($A633,'様式C-1-1用'!$B$3:$AI$1004,6,0),"")</f>
        <v>0</v>
      </c>
      <c r="E633" s="325">
        <f>IFERROR(VLOOKUP($A633,'様式C-1-1用'!$B$3:$AI$1004,7,0),"")</f>
        <v>0</v>
      </c>
      <c r="F633" s="325">
        <f>IFERROR(VLOOKUP($A633,'様式C-1-1用'!$B$3:$AI$1004,8,0),"")</f>
        <v>0</v>
      </c>
      <c r="G633" s="325">
        <f>IFERROR(VLOOKUP($A633,'様式C-1-1用'!$B$3:$AI$1004,10,0),"")</f>
        <v>0</v>
      </c>
      <c r="H633" s="325">
        <f>IFERROR(VLOOKUP($A633,'様式C-1-1用'!$B$3:$AI$1004,22,0),"")</f>
        <v>0</v>
      </c>
      <c r="I633" s="325">
        <f>IFERROR(VLOOKUP($A633,'様式C-1-1用'!$B$3:$AI$1004,23,0),"")</f>
        <v>0</v>
      </c>
      <c r="J633" s="325" t="str">
        <f>IFERROR(VLOOKUP($A633,'様式C-1-1用'!$B$3:$AI$1004,24,0),"")</f>
        <v/>
      </c>
      <c r="K633" s="325" t="str">
        <f>IFERROR(VLOOKUP($A633,'様式C-1-1用'!$B$3:$AI$1004,25,0),"")</f>
        <v/>
      </c>
      <c r="L633" s="325">
        <f>IFERROR(VLOOKUP($A633,'様式C-1-1用'!$B$3:$AI$1004,16,0),"")</f>
        <v>0</v>
      </c>
      <c r="M633" s="325" t="str">
        <f>IFERROR(VLOOKUP($A633,'様式C-1-1用'!$B$3:$AI$1004,34,0),"")</f>
        <v/>
      </c>
      <c r="N633" s="325" t="str">
        <f>IFERROR(VLOOKUP($A633,'様式C-1-1用'!$B$3:$AI$1004,30,0),"")</f>
        <v/>
      </c>
      <c r="O633" s="325" t="str">
        <f>IF(VLOOKUP($A633,'様式C-1-1用'!$B$3:$AI$1004,29,0)="－","なし",VLOOKUP($A633,'様式C-1-1用'!$B$3:$AI$1004,29,0))</f>
        <v/>
      </c>
      <c r="P633" s="326" t="str">
        <f>IFERROR(VLOOKUP($A633,'様式C-1-1用'!$B$3:$AI$1004,33,0),"")</f>
        <v/>
      </c>
    </row>
    <row r="634" spans="1:16" ht="15.95" customHeight="1" x14ac:dyDescent="0.15">
      <c r="A634" s="318">
        <v>632</v>
      </c>
      <c r="B634" s="325">
        <f>IFERROR(VLOOKUP($A634,'様式C-1-1用'!$B$3:$AI$1004,3,0),"")</f>
        <v>0</v>
      </c>
      <c r="C634" s="325" t="str">
        <f>IFERROR(VLOOKUP($A634,'様式C-1-1用'!$B$3:$AI$1004,4,0),"")</f>
        <v/>
      </c>
      <c r="D634" s="325">
        <f>IFERROR(VLOOKUP($A634,'様式C-1-1用'!$B$3:$AI$1004,6,0),"")</f>
        <v>0</v>
      </c>
      <c r="E634" s="325">
        <f>IFERROR(VLOOKUP($A634,'様式C-1-1用'!$B$3:$AI$1004,7,0),"")</f>
        <v>0</v>
      </c>
      <c r="F634" s="325">
        <f>IFERROR(VLOOKUP($A634,'様式C-1-1用'!$B$3:$AI$1004,8,0),"")</f>
        <v>0</v>
      </c>
      <c r="G634" s="325">
        <f>IFERROR(VLOOKUP($A634,'様式C-1-1用'!$B$3:$AI$1004,10,0),"")</f>
        <v>0</v>
      </c>
      <c r="H634" s="325">
        <f>IFERROR(VLOOKUP($A634,'様式C-1-1用'!$B$3:$AI$1004,22,0),"")</f>
        <v>0</v>
      </c>
      <c r="I634" s="325">
        <f>IFERROR(VLOOKUP($A634,'様式C-1-1用'!$B$3:$AI$1004,23,0),"")</f>
        <v>0</v>
      </c>
      <c r="J634" s="325" t="str">
        <f>IFERROR(VLOOKUP($A634,'様式C-1-1用'!$B$3:$AI$1004,24,0),"")</f>
        <v/>
      </c>
      <c r="K634" s="325" t="str">
        <f>IFERROR(VLOOKUP($A634,'様式C-1-1用'!$B$3:$AI$1004,25,0),"")</f>
        <v/>
      </c>
      <c r="L634" s="325">
        <f>IFERROR(VLOOKUP($A634,'様式C-1-1用'!$B$3:$AI$1004,16,0),"")</f>
        <v>0</v>
      </c>
      <c r="M634" s="325" t="str">
        <f>IFERROR(VLOOKUP($A634,'様式C-1-1用'!$B$3:$AI$1004,34,0),"")</f>
        <v/>
      </c>
      <c r="N634" s="325" t="str">
        <f>IFERROR(VLOOKUP($A634,'様式C-1-1用'!$B$3:$AI$1004,30,0),"")</f>
        <v/>
      </c>
      <c r="O634" s="325" t="str">
        <f>IF(VLOOKUP($A634,'様式C-1-1用'!$B$3:$AI$1004,29,0)="－","なし",VLOOKUP($A634,'様式C-1-1用'!$B$3:$AI$1004,29,0))</f>
        <v/>
      </c>
      <c r="P634" s="326" t="str">
        <f>IFERROR(VLOOKUP($A634,'様式C-1-1用'!$B$3:$AI$1004,33,0),"")</f>
        <v/>
      </c>
    </row>
    <row r="635" spans="1:16" ht="15.95" customHeight="1" x14ac:dyDescent="0.15">
      <c r="A635" s="318">
        <v>633</v>
      </c>
      <c r="B635" s="325">
        <f>IFERROR(VLOOKUP($A635,'様式C-1-1用'!$B$3:$AI$1004,3,0),"")</f>
        <v>0</v>
      </c>
      <c r="C635" s="325" t="str">
        <f>IFERROR(VLOOKUP($A635,'様式C-1-1用'!$B$3:$AI$1004,4,0),"")</f>
        <v/>
      </c>
      <c r="D635" s="325">
        <f>IFERROR(VLOOKUP($A635,'様式C-1-1用'!$B$3:$AI$1004,6,0),"")</f>
        <v>0</v>
      </c>
      <c r="E635" s="325">
        <f>IFERROR(VLOOKUP($A635,'様式C-1-1用'!$B$3:$AI$1004,7,0),"")</f>
        <v>0</v>
      </c>
      <c r="F635" s="325">
        <f>IFERROR(VLOOKUP($A635,'様式C-1-1用'!$B$3:$AI$1004,8,0),"")</f>
        <v>0</v>
      </c>
      <c r="G635" s="325">
        <f>IFERROR(VLOOKUP($A635,'様式C-1-1用'!$B$3:$AI$1004,10,0),"")</f>
        <v>0</v>
      </c>
      <c r="H635" s="325">
        <f>IFERROR(VLOOKUP($A635,'様式C-1-1用'!$B$3:$AI$1004,22,0),"")</f>
        <v>0</v>
      </c>
      <c r="I635" s="325">
        <f>IFERROR(VLOOKUP($A635,'様式C-1-1用'!$B$3:$AI$1004,23,0),"")</f>
        <v>0</v>
      </c>
      <c r="J635" s="325" t="str">
        <f>IFERROR(VLOOKUP($A635,'様式C-1-1用'!$B$3:$AI$1004,24,0),"")</f>
        <v/>
      </c>
      <c r="K635" s="325" t="str">
        <f>IFERROR(VLOOKUP($A635,'様式C-1-1用'!$B$3:$AI$1004,25,0),"")</f>
        <v/>
      </c>
      <c r="L635" s="325">
        <f>IFERROR(VLOOKUP($A635,'様式C-1-1用'!$B$3:$AI$1004,16,0),"")</f>
        <v>0</v>
      </c>
      <c r="M635" s="325" t="str">
        <f>IFERROR(VLOOKUP($A635,'様式C-1-1用'!$B$3:$AI$1004,34,0),"")</f>
        <v/>
      </c>
      <c r="N635" s="325" t="str">
        <f>IFERROR(VLOOKUP($A635,'様式C-1-1用'!$B$3:$AI$1004,30,0),"")</f>
        <v/>
      </c>
      <c r="O635" s="325" t="str">
        <f>IF(VLOOKUP($A635,'様式C-1-1用'!$B$3:$AI$1004,29,0)="－","なし",VLOOKUP($A635,'様式C-1-1用'!$B$3:$AI$1004,29,0))</f>
        <v/>
      </c>
      <c r="P635" s="326" t="str">
        <f>IFERROR(VLOOKUP($A635,'様式C-1-1用'!$B$3:$AI$1004,33,0),"")</f>
        <v/>
      </c>
    </row>
    <row r="636" spans="1:16" ht="15.95" customHeight="1" x14ac:dyDescent="0.15">
      <c r="A636" s="318">
        <v>634</v>
      </c>
      <c r="B636" s="325">
        <f>IFERROR(VLOOKUP($A636,'様式C-1-1用'!$B$3:$AI$1004,3,0),"")</f>
        <v>0</v>
      </c>
      <c r="C636" s="325" t="str">
        <f>IFERROR(VLOOKUP($A636,'様式C-1-1用'!$B$3:$AI$1004,4,0),"")</f>
        <v/>
      </c>
      <c r="D636" s="325">
        <f>IFERROR(VLOOKUP($A636,'様式C-1-1用'!$B$3:$AI$1004,6,0),"")</f>
        <v>0</v>
      </c>
      <c r="E636" s="325">
        <f>IFERROR(VLOOKUP($A636,'様式C-1-1用'!$B$3:$AI$1004,7,0),"")</f>
        <v>0</v>
      </c>
      <c r="F636" s="325">
        <f>IFERROR(VLOOKUP($A636,'様式C-1-1用'!$B$3:$AI$1004,8,0),"")</f>
        <v>0</v>
      </c>
      <c r="G636" s="325">
        <f>IFERROR(VLOOKUP($A636,'様式C-1-1用'!$B$3:$AI$1004,10,0),"")</f>
        <v>0</v>
      </c>
      <c r="H636" s="325">
        <f>IFERROR(VLOOKUP($A636,'様式C-1-1用'!$B$3:$AI$1004,22,0),"")</f>
        <v>0</v>
      </c>
      <c r="I636" s="325">
        <f>IFERROR(VLOOKUP($A636,'様式C-1-1用'!$B$3:$AI$1004,23,0),"")</f>
        <v>0</v>
      </c>
      <c r="J636" s="325" t="str">
        <f>IFERROR(VLOOKUP($A636,'様式C-1-1用'!$B$3:$AI$1004,24,0),"")</f>
        <v/>
      </c>
      <c r="K636" s="325" t="str">
        <f>IFERROR(VLOOKUP($A636,'様式C-1-1用'!$B$3:$AI$1004,25,0),"")</f>
        <v/>
      </c>
      <c r="L636" s="325">
        <f>IFERROR(VLOOKUP($A636,'様式C-1-1用'!$B$3:$AI$1004,16,0),"")</f>
        <v>0</v>
      </c>
      <c r="M636" s="325" t="str">
        <f>IFERROR(VLOOKUP($A636,'様式C-1-1用'!$B$3:$AI$1004,34,0),"")</f>
        <v/>
      </c>
      <c r="N636" s="325" t="str">
        <f>IFERROR(VLOOKUP($A636,'様式C-1-1用'!$B$3:$AI$1004,30,0),"")</f>
        <v/>
      </c>
      <c r="O636" s="325" t="str">
        <f>IF(VLOOKUP($A636,'様式C-1-1用'!$B$3:$AI$1004,29,0)="－","なし",VLOOKUP($A636,'様式C-1-1用'!$B$3:$AI$1004,29,0))</f>
        <v/>
      </c>
      <c r="P636" s="326" t="str">
        <f>IFERROR(VLOOKUP($A636,'様式C-1-1用'!$B$3:$AI$1004,33,0),"")</f>
        <v/>
      </c>
    </row>
    <row r="637" spans="1:16" ht="15.95" customHeight="1" x14ac:dyDescent="0.15">
      <c r="A637" s="318">
        <v>635</v>
      </c>
      <c r="B637" s="325">
        <f>IFERROR(VLOOKUP($A637,'様式C-1-1用'!$B$3:$AI$1004,3,0),"")</f>
        <v>0</v>
      </c>
      <c r="C637" s="325" t="str">
        <f>IFERROR(VLOOKUP($A637,'様式C-1-1用'!$B$3:$AI$1004,4,0),"")</f>
        <v/>
      </c>
      <c r="D637" s="325">
        <f>IFERROR(VLOOKUP($A637,'様式C-1-1用'!$B$3:$AI$1004,6,0),"")</f>
        <v>0</v>
      </c>
      <c r="E637" s="325">
        <f>IFERROR(VLOOKUP($A637,'様式C-1-1用'!$B$3:$AI$1004,7,0),"")</f>
        <v>0</v>
      </c>
      <c r="F637" s="325">
        <f>IFERROR(VLOOKUP($A637,'様式C-1-1用'!$B$3:$AI$1004,8,0),"")</f>
        <v>0</v>
      </c>
      <c r="G637" s="325">
        <f>IFERROR(VLOOKUP($A637,'様式C-1-1用'!$B$3:$AI$1004,10,0),"")</f>
        <v>0</v>
      </c>
      <c r="H637" s="325">
        <f>IFERROR(VLOOKUP($A637,'様式C-1-1用'!$B$3:$AI$1004,22,0),"")</f>
        <v>0</v>
      </c>
      <c r="I637" s="325">
        <f>IFERROR(VLOOKUP($A637,'様式C-1-1用'!$B$3:$AI$1004,23,0),"")</f>
        <v>0</v>
      </c>
      <c r="J637" s="325" t="str">
        <f>IFERROR(VLOOKUP($A637,'様式C-1-1用'!$B$3:$AI$1004,24,0),"")</f>
        <v/>
      </c>
      <c r="K637" s="325" t="str">
        <f>IFERROR(VLOOKUP($A637,'様式C-1-1用'!$B$3:$AI$1004,25,0),"")</f>
        <v/>
      </c>
      <c r="L637" s="325">
        <f>IFERROR(VLOOKUP($A637,'様式C-1-1用'!$B$3:$AI$1004,16,0),"")</f>
        <v>0</v>
      </c>
      <c r="M637" s="325" t="str">
        <f>IFERROR(VLOOKUP($A637,'様式C-1-1用'!$B$3:$AI$1004,34,0),"")</f>
        <v/>
      </c>
      <c r="N637" s="325" t="str">
        <f>IFERROR(VLOOKUP($A637,'様式C-1-1用'!$B$3:$AI$1004,30,0),"")</f>
        <v/>
      </c>
      <c r="O637" s="325" t="str">
        <f>IF(VLOOKUP($A637,'様式C-1-1用'!$B$3:$AI$1004,29,0)="－","なし",VLOOKUP($A637,'様式C-1-1用'!$B$3:$AI$1004,29,0))</f>
        <v/>
      </c>
      <c r="P637" s="326" t="str">
        <f>IFERROR(VLOOKUP($A637,'様式C-1-1用'!$B$3:$AI$1004,33,0),"")</f>
        <v/>
      </c>
    </row>
    <row r="638" spans="1:16" ht="15.95" customHeight="1" x14ac:dyDescent="0.15">
      <c r="A638" s="318">
        <v>636</v>
      </c>
      <c r="B638" s="325">
        <f>IFERROR(VLOOKUP($A638,'様式C-1-1用'!$B$3:$AI$1004,3,0),"")</f>
        <v>0</v>
      </c>
      <c r="C638" s="325" t="str">
        <f>IFERROR(VLOOKUP($A638,'様式C-1-1用'!$B$3:$AI$1004,4,0),"")</f>
        <v/>
      </c>
      <c r="D638" s="325">
        <f>IFERROR(VLOOKUP($A638,'様式C-1-1用'!$B$3:$AI$1004,6,0),"")</f>
        <v>0</v>
      </c>
      <c r="E638" s="325">
        <f>IFERROR(VLOOKUP($A638,'様式C-1-1用'!$B$3:$AI$1004,7,0),"")</f>
        <v>0</v>
      </c>
      <c r="F638" s="325">
        <f>IFERROR(VLOOKUP($A638,'様式C-1-1用'!$B$3:$AI$1004,8,0),"")</f>
        <v>0</v>
      </c>
      <c r="G638" s="325">
        <f>IFERROR(VLOOKUP($A638,'様式C-1-1用'!$B$3:$AI$1004,10,0),"")</f>
        <v>0</v>
      </c>
      <c r="H638" s="325">
        <f>IFERROR(VLOOKUP($A638,'様式C-1-1用'!$B$3:$AI$1004,22,0),"")</f>
        <v>0</v>
      </c>
      <c r="I638" s="325">
        <f>IFERROR(VLOOKUP($A638,'様式C-1-1用'!$B$3:$AI$1004,23,0),"")</f>
        <v>0</v>
      </c>
      <c r="J638" s="325" t="str">
        <f>IFERROR(VLOOKUP($A638,'様式C-1-1用'!$B$3:$AI$1004,24,0),"")</f>
        <v/>
      </c>
      <c r="K638" s="325" t="str">
        <f>IFERROR(VLOOKUP($A638,'様式C-1-1用'!$B$3:$AI$1004,25,0),"")</f>
        <v/>
      </c>
      <c r="L638" s="325">
        <f>IFERROR(VLOOKUP($A638,'様式C-1-1用'!$B$3:$AI$1004,16,0),"")</f>
        <v>0</v>
      </c>
      <c r="M638" s="325" t="str">
        <f>IFERROR(VLOOKUP($A638,'様式C-1-1用'!$B$3:$AI$1004,34,0),"")</f>
        <v/>
      </c>
      <c r="N638" s="325" t="str">
        <f>IFERROR(VLOOKUP($A638,'様式C-1-1用'!$B$3:$AI$1004,30,0),"")</f>
        <v/>
      </c>
      <c r="O638" s="325" t="str">
        <f>IF(VLOOKUP($A638,'様式C-1-1用'!$B$3:$AI$1004,29,0)="－","なし",VLOOKUP($A638,'様式C-1-1用'!$B$3:$AI$1004,29,0))</f>
        <v/>
      </c>
      <c r="P638" s="326" t="str">
        <f>IFERROR(VLOOKUP($A638,'様式C-1-1用'!$B$3:$AI$1004,33,0),"")</f>
        <v/>
      </c>
    </row>
    <row r="639" spans="1:16" ht="15.95" customHeight="1" x14ac:dyDescent="0.15">
      <c r="A639" s="318">
        <v>637</v>
      </c>
      <c r="B639" s="325">
        <f>IFERROR(VLOOKUP($A639,'様式C-1-1用'!$B$3:$AI$1004,3,0),"")</f>
        <v>0</v>
      </c>
      <c r="C639" s="325" t="str">
        <f>IFERROR(VLOOKUP($A639,'様式C-1-1用'!$B$3:$AI$1004,4,0),"")</f>
        <v/>
      </c>
      <c r="D639" s="325">
        <f>IFERROR(VLOOKUP($A639,'様式C-1-1用'!$B$3:$AI$1004,6,0),"")</f>
        <v>0</v>
      </c>
      <c r="E639" s="325">
        <f>IFERROR(VLOOKUP($A639,'様式C-1-1用'!$B$3:$AI$1004,7,0),"")</f>
        <v>0</v>
      </c>
      <c r="F639" s="325">
        <f>IFERROR(VLOOKUP($A639,'様式C-1-1用'!$B$3:$AI$1004,8,0),"")</f>
        <v>0</v>
      </c>
      <c r="G639" s="325">
        <f>IFERROR(VLOOKUP($A639,'様式C-1-1用'!$B$3:$AI$1004,10,0),"")</f>
        <v>0</v>
      </c>
      <c r="H639" s="325">
        <f>IFERROR(VLOOKUP($A639,'様式C-1-1用'!$B$3:$AI$1004,22,0),"")</f>
        <v>0</v>
      </c>
      <c r="I639" s="325">
        <f>IFERROR(VLOOKUP($A639,'様式C-1-1用'!$B$3:$AI$1004,23,0),"")</f>
        <v>0</v>
      </c>
      <c r="J639" s="325" t="str">
        <f>IFERROR(VLOOKUP($A639,'様式C-1-1用'!$B$3:$AI$1004,24,0),"")</f>
        <v/>
      </c>
      <c r="K639" s="325" t="str">
        <f>IFERROR(VLOOKUP($A639,'様式C-1-1用'!$B$3:$AI$1004,25,0),"")</f>
        <v/>
      </c>
      <c r="L639" s="325">
        <f>IFERROR(VLOOKUP($A639,'様式C-1-1用'!$B$3:$AI$1004,16,0),"")</f>
        <v>0</v>
      </c>
      <c r="M639" s="325" t="str">
        <f>IFERROR(VLOOKUP($A639,'様式C-1-1用'!$B$3:$AI$1004,34,0),"")</f>
        <v/>
      </c>
      <c r="N639" s="325" t="str">
        <f>IFERROR(VLOOKUP($A639,'様式C-1-1用'!$B$3:$AI$1004,30,0),"")</f>
        <v/>
      </c>
      <c r="O639" s="325" t="str">
        <f>IF(VLOOKUP($A639,'様式C-1-1用'!$B$3:$AI$1004,29,0)="－","なし",VLOOKUP($A639,'様式C-1-1用'!$B$3:$AI$1004,29,0))</f>
        <v/>
      </c>
      <c r="P639" s="326" t="str">
        <f>IFERROR(VLOOKUP($A639,'様式C-1-1用'!$B$3:$AI$1004,33,0),"")</f>
        <v/>
      </c>
    </row>
    <row r="640" spans="1:16" ht="15.95" customHeight="1" x14ac:dyDescent="0.15">
      <c r="A640" s="318">
        <v>638</v>
      </c>
      <c r="B640" s="325">
        <f>IFERROR(VLOOKUP($A640,'様式C-1-1用'!$B$3:$AI$1004,3,0),"")</f>
        <v>0</v>
      </c>
      <c r="C640" s="325" t="str">
        <f>IFERROR(VLOOKUP($A640,'様式C-1-1用'!$B$3:$AI$1004,4,0),"")</f>
        <v/>
      </c>
      <c r="D640" s="325">
        <f>IFERROR(VLOOKUP($A640,'様式C-1-1用'!$B$3:$AI$1004,6,0),"")</f>
        <v>0</v>
      </c>
      <c r="E640" s="325">
        <f>IFERROR(VLOOKUP($A640,'様式C-1-1用'!$B$3:$AI$1004,7,0),"")</f>
        <v>0</v>
      </c>
      <c r="F640" s="325">
        <f>IFERROR(VLOOKUP($A640,'様式C-1-1用'!$B$3:$AI$1004,8,0),"")</f>
        <v>0</v>
      </c>
      <c r="G640" s="325">
        <f>IFERROR(VLOOKUP($A640,'様式C-1-1用'!$B$3:$AI$1004,10,0),"")</f>
        <v>0</v>
      </c>
      <c r="H640" s="325">
        <f>IFERROR(VLOOKUP($A640,'様式C-1-1用'!$B$3:$AI$1004,22,0),"")</f>
        <v>0</v>
      </c>
      <c r="I640" s="325">
        <f>IFERROR(VLOOKUP($A640,'様式C-1-1用'!$B$3:$AI$1004,23,0),"")</f>
        <v>0</v>
      </c>
      <c r="J640" s="325" t="str">
        <f>IFERROR(VLOOKUP($A640,'様式C-1-1用'!$B$3:$AI$1004,24,0),"")</f>
        <v/>
      </c>
      <c r="K640" s="325" t="str">
        <f>IFERROR(VLOOKUP($A640,'様式C-1-1用'!$B$3:$AI$1004,25,0),"")</f>
        <v/>
      </c>
      <c r="L640" s="325">
        <f>IFERROR(VLOOKUP($A640,'様式C-1-1用'!$B$3:$AI$1004,16,0),"")</f>
        <v>0</v>
      </c>
      <c r="M640" s="325" t="str">
        <f>IFERROR(VLOOKUP($A640,'様式C-1-1用'!$B$3:$AI$1004,34,0),"")</f>
        <v/>
      </c>
      <c r="N640" s="325" t="str">
        <f>IFERROR(VLOOKUP($A640,'様式C-1-1用'!$B$3:$AI$1004,30,0),"")</f>
        <v/>
      </c>
      <c r="O640" s="325" t="str">
        <f>IF(VLOOKUP($A640,'様式C-1-1用'!$B$3:$AI$1004,29,0)="－","なし",VLOOKUP($A640,'様式C-1-1用'!$B$3:$AI$1004,29,0))</f>
        <v/>
      </c>
      <c r="P640" s="326" t="str">
        <f>IFERROR(VLOOKUP($A640,'様式C-1-1用'!$B$3:$AI$1004,33,0),"")</f>
        <v/>
      </c>
    </row>
    <row r="641" spans="1:16" ht="15.95" customHeight="1" x14ac:dyDescent="0.15">
      <c r="A641" s="318">
        <v>639</v>
      </c>
      <c r="B641" s="325">
        <f>IFERROR(VLOOKUP($A641,'様式C-1-1用'!$B$3:$AI$1004,3,0),"")</f>
        <v>0</v>
      </c>
      <c r="C641" s="325" t="str">
        <f>IFERROR(VLOOKUP($A641,'様式C-1-1用'!$B$3:$AI$1004,4,0),"")</f>
        <v/>
      </c>
      <c r="D641" s="325">
        <f>IFERROR(VLOOKUP($A641,'様式C-1-1用'!$B$3:$AI$1004,6,0),"")</f>
        <v>0</v>
      </c>
      <c r="E641" s="325">
        <f>IFERROR(VLOOKUP($A641,'様式C-1-1用'!$B$3:$AI$1004,7,0),"")</f>
        <v>0</v>
      </c>
      <c r="F641" s="325">
        <f>IFERROR(VLOOKUP($A641,'様式C-1-1用'!$B$3:$AI$1004,8,0),"")</f>
        <v>0</v>
      </c>
      <c r="G641" s="325">
        <f>IFERROR(VLOOKUP($A641,'様式C-1-1用'!$B$3:$AI$1004,10,0),"")</f>
        <v>0</v>
      </c>
      <c r="H641" s="325">
        <f>IFERROR(VLOOKUP($A641,'様式C-1-1用'!$B$3:$AI$1004,22,0),"")</f>
        <v>0</v>
      </c>
      <c r="I641" s="325">
        <f>IFERROR(VLOOKUP($A641,'様式C-1-1用'!$B$3:$AI$1004,23,0),"")</f>
        <v>0</v>
      </c>
      <c r="J641" s="325" t="str">
        <f>IFERROR(VLOOKUP($A641,'様式C-1-1用'!$B$3:$AI$1004,24,0),"")</f>
        <v/>
      </c>
      <c r="K641" s="325" t="str">
        <f>IFERROR(VLOOKUP($A641,'様式C-1-1用'!$B$3:$AI$1004,25,0),"")</f>
        <v/>
      </c>
      <c r="L641" s="325">
        <f>IFERROR(VLOOKUP($A641,'様式C-1-1用'!$B$3:$AI$1004,16,0),"")</f>
        <v>0</v>
      </c>
      <c r="M641" s="325" t="str">
        <f>IFERROR(VLOOKUP($A641,'様式C-1-1用'!$B$3:$AI$1004,34,0),"")</f>
        <v/>
      </c>
      <c r="N641" s="325" t="str">
        <f>IFERROR(VLOOKUP($A641,'様式C-1-1用'!$B$3:$AI$1004,30,0),"")</f>
        <v/>
      </c>
      <c r="O641" s="325" t="str">
        <f>IF(VLOOKUP($A641,'様式C-1-1用'!$B$3:$AI$1004,29,0)="－","なし",VLOOKUP($A641,'様式C-1-1用'!$B$3:$AI$1004,29,0))</f>
        <v/>
      </c>
      <c r="P641" s="326" t="str">
        <f>IFERROR(VLOOKUP($A641,'様式C-1-1用'!$B$3:$AI$1004,33,0),"")</f>
        <v/>
      </c>
    </row>
    <row r="642" spans="1:16" ht="15.95" customHeight="1" x14ac:dyDescent="0.15">
      <c r="A642" s="318">
        <v>640</v>
      </c>
      <c r="B642" s="325">
        <f>IFERROR(VLOOKUP($A642,'様式C-1-1用'!$B$3:$AI$1004,3,0),"")</f>
        <v>0</v>
      </c>
      <c r="C642" s="325" t="str">
        <f>IFERROR(VLOOKUP($A642,'様式C-1-1用'!$B$3:$AI$1004,4,0),"")</f>
        <v/>
      </c>
      <c r="D642" s="325">
        <f>IFERROR(VLOOKUP($A642,'様式C-1-1用'!$B$3:$AI$1004,6,0),"")</f>
        <v>0</v>
      </c>
      <c r="E642" s="325">
        <f>IFERROR(VLOOKUP($A642,'様式C-1-1用'!$B$3:$AI$1004,7,0),"")</f>
        <v>0</v>
      </c>
      <c r="F642" s="325">
        <f>IFERROR(VLOOKUP($A642,'様式C-1-1用'!$B$3:$AI$1004,8,0),"")</f>
        <v>0</v>
      </c>
      <c r="G642" s="325">
        <f>IFERROR(VLOOKUP($A642,'様式C-1-1用'!$B$3:$AI$1004,10,0),"")</f>
        <v>0</v>
      </c>
      <c r="H642" s="325">
        <f>IFERROR(VLOOKUP($A642,'様式C-1-1用'!$B$3:$AI$1004,22,0),"")</f>
        <v>0</v>
      </c>
      <c r="I642" s="325">
        <f>IFERROR(VLOOKUP($A642,'様式C-1-1用'!$B$3:$AI$1004,23,0),"")</f>
        <v>0</v>
      </c>
      <c r="J642" s="325" t="str">
        <f>IFERROR(VLOOKUP($A642,'様式C-1-1用'!$B$3:$AI$1004,24,0),"")</f>
        <v/>
      </c>
      <c r="K642" s="325" t="str">
        <f>IFERROR(VLOOKUP($A642,'様式C-1-1用'!$B$3:$AI$1004,25,0),"")</f>
        <v/>
      </c>
      <c r="L642" s="325">
        <f>IFERROR(VLOOKUP($A642,'様式C-1-1用'!$B$3:$AI$1004,16,0),"")</f>
        <v>0</v>
      </c>
      <c r="M642" s="325" t="str">
        <f>IFERROR(VLOOKUP($A642,'様式C-1-1用'!$B$3:$AI$1004,34,0),"")</f>
        <v/>
      </c>
      <c r="N642" s="325" t="str">
        <f>IFERROR(VLOOKUP($A642,'様式C-1-1用'!$B$3:$AI$1004,30,0),"")</f>
        <v/>
      </c>
      <c r="O642" s="325" t="str">
        <f>IF(VLOOKUP($A642,'様式C-1-1用'!$B$3:$AI$1004,29,0)="－","なし",VLOOKUP($A642,'様式C-1-1用'!$B$3:$AI$1004,29,0))</f>
        <v/>
      </c>
      <c r="P642" s="326" t="str">
        <f>IFERROR(VLOOKUP($A642,'様式C-1-1用'!$B$3:$AI$1004,33,0),"")</f>
        <v/>
      </c>
    </row>
    <row r="643" spans="1:16" ht="15.95" customHeight="1" x14ac:dyDescent="0.15">
      <c r="A643" s="318">
        <v>641</v>
      </c>
      <c r="B643" s="325">
        <f>IFERROR(VLOOKUP($A643,'様式C-1-1用'!$B$3:$AI$1004,3,0),"")</f>
        <v>0</v>
      </c>
      <c r="C643" s="325" t="str">
        <f>IFERROR(VLOOKUP($A643,'様式C-1-1用'!$B$3:$AI$1004,4,0),"")</f>
        <v/>
      </c>
      <c r="D643" s="325">
        <f>IFERROR(VLOOKUP($A643,'様式C-1-1用'!$B$3:$AI$1004,6,0),"")</f>
        <v>0</v>
      </c>
      <c r="E643" s="325">
        <f>IFERROR(VLOOKUP($A643,'様式C-1-1用'!$B$3:$AI$1004,7,0),"")</f>
        <v>0</v>
      </c>
      <c r="F643" s="325">
        <f>IFERROR(VLOOKUP($A643,'様式C-1-1用'!$B$3:$AI$1004,8,0),"")</f>
        <v>0</v>
      </c>
      <c r="G643" s="325">
        <f>IFERROR(VLOOKUP($A643,'様式C-1-1用'!$B$3:$AI$1004,10,0),"")</f>
        <v>0</v>
      </c>
      <c r="H643" s="325">
        <f>IFERROR(VLOOKUP($A643,'様式C-1-1用'!$B$3:$AI$1004,22,0),"")</f>
        <v>0</v>
      </c>
      <c r="I643" s="325">
        <f>IFERROR(VLOOKUP($A643,'様式C-1-1用'!$B$3:$AI$1004,23,0),"")</f>
        <v>0</v>
      </c>
      <c r="J643" s="325" t="str">
        <f>IFERROR(VLOOKUP($A643,'様式C-1-1用'!$B$3:$AI$1004,24,0),"")</f>
        <v/>
      </c>
      <c r="K643" s="325" t="str">
        <f>IFERROR(VLOOKUP($A643,'様式C-1-1用'!$B$3:$AI$1004,25,0),"")</f>
        <v/>
      </c>
      <c r="L643" s="325">
        <f>IFERROR(VLOOKUP($A643,'様式C-1-1用'!$B$3:$AI$1004,16,0),"")</f>
        <v>0</v>
      </c>
      <c r="M643" s="325" t="str">
        <f>IFERROR(VLOOKUP($A643,'様式C-1-1用'!$B$3:$AI$1004,34,0),"")</f>
        <v/>
      </c>
      <c r="N643" s="325" t="str">
        <f>IFERROR(VLOOKUP($A643,'様式C-1-1用'!$B$3:$AI$1004,30,0),"")</f>
        <v/>
      </c>
      <c r="O643" s="325" t="str">
        <f>IF(VLOOKUP($A643,'様式C-1-1用'!$B$3:$AI$1004,29,0)="－","なし",VLOOKUP($A643,'様式C-1-1用'!$B$3:$AI$1004,29,0))</f>
        <v/>
      </c>
      <c r="P643" s="326" t="str">
        <f>IFERROR(VLOOKUP($A643,'様式C-1-1用'!$B$3:$AI$1004,33,0),"")</f>
        <v/>
      </c>
    </row>
    <row r="644" spans="1:16" ht="15.95" customHeight="1" x14ac:dyDescent="0.15">
      <c r="A644" s="318">
        <v>642</v>
      </c>
      <c r="B644" s="325">
        <f>IFERROR(VLOOKUP($A644,'様式C-1-1用'!$B$3:$AI$1004,3,0),"")</f>
        <v>0</v>
      </c>
      <c r="C644" s="325" t="str">
        <f>IFERROR(VLOOKUP($A644,'様式C-1-1用'!$B$3:$AI$1004,4,0),"")</f>
        <v/>
      </c>
      <c r="D644" s="325">
        <f>IFERROR(VLOOKUP($A644,'様式C-1-1用'!$B$3:$AI$1004,6,0),"")</f>
        <v>0</v>
      </c>
      <c r="E644" s="325">
        <f>IFERROR(VLOOKUP($A644,'様式C-1-1用'!$B$3:$AI$1004,7,0),"")</f>
        <v>0</v>
      </c>
      <c r="F644" s="325">
        <f>IFERROR(VLOOKUP($A644,'様式C-1-1用'!$B$3:$AI$1004,8,0),"")</f>
        <v>0</v>
      </c>
      <c r="G644" s="325">
        <f>IFERROR(VLOOKUP($A644,'様式C-1-1用'!$B$3:$AI$1004,10,0),"")</f>
        <v>0</v>
      </c>
      <c r="H644" s="325">
        <f>IFERROR(VLOOKUP($A644,'様式C-1-1用'!$B$3:$AI$1004,22,0),"")</f>
        <v>0</v>
      </c>
      <c r="I644" s="325">
        <f>IFERROR(VLOOKUP($A644,'様式C-1-1用'!$B$3:$AI$1004,23,0),"")</f>
        <v>0</v>
      </c>
      <c r="J644" s="325" t="str">
        <f>IFERROR(VLOOKUP($A644,'様式C-1-1用'!$B$3:$AI$1004,24,0),"")</f>
        <v/>
      </c>
      <c r="K644" s="325" t="str">
        <f>IFERROR(VLOOKUP($A644,'様式C-1-1用'!$B$3:$AI$1004,25,0),"")</f>
        <v/>
      </c>
      <c r="L644" s="325">
        <f>IFERROR(VLOOKUP($A644,'様式C-1-1用'!$B$3:$AI$1004,16,0),"")</f>
        <v>0</v>
      </c>
      <c r="M644" s="325" t="str">
        <f>IFERROR(VLOOKUP($A644,'様式C-1-1用'!$B$3:$AI$1004,34,0),"")</f>
        <v/>
      </c>
      <c r="N644" s="325" t="str">
        <f>IFERROR(VLOOKUP($A644,'様式C-1-1用'!$B$3:$AI$1004,30,0),"")</f>
        <v/>
      </c>
      <c r="O644" s="325" t="str">
        <f>IF(VLOOKUP($A644,'様式C-1-1用'!$B$3:$AI$1004,29,0)="－","なし",VLOOKUP($A644,'様式C-1-1用'!$B$3:$AI$1004,29,0))</f>
        <v/>
      </c>
      <c r="P644" s="326" t="str">
        <f>IFERROR(VLOOKUP($A644,'様式C-1-1用'!$B$3:$AI$1004,33,0),"")</f>
        <v/>
      </c>
    </row>
    <row r="645" spans="1:16" ht="15.95" customHeight="1" x14ac:dyDescent="0.15">
      <c r="A645" s="318">
        <v>643</v>
      </c>
      <c r="B645" s="325">
        <f>IFERROR(VLOOKUP($A645,'様式C-1-1用'!$B$3:$AI$1004,3,0),"")</f>
        <v>0</v>
      </c>
      <c r="C645" s="325" t="str">
        <f>IFERROR(VLOOKUP($A645,'様式C-1-1用'!$B$3:$AI$1004,4,0),"")</f>
        <v/>
      </c>
      <c r="D645" s="325">
        <f>IFERROR(VLOOKUP($A645,'様式C-1-1用'!$B$3:$AI$1004,6,0),"")</f>
        <v>0</v>
      </c>
      <c r="E645" s="325">
        <f>IFERROR(VLOOKUP($A645,'様式C-1-1用'!$B$3:$AI$1004,7,0),"")</f>
        <v>0</v>
      </c>
      <c r="F645" s="325">
        <f>IFERROR(VLOOKUP($A645,'様式C-1-1用'!$B$3:$AI$1004,8,0),"")</f>
        <v>0</v>
      </c>
      <c r="G645" s="325">
        <f>IFERROR(VLOOKUP($A645,'様式C-1-1用'!$B$3:$AI$1004,10,0),"")</f>
        <v>0</v>
      </c>
      <c r="H645" s="325">
        <f>IFERROR(VLOOKUP($A645,'様式C-1-1用'!$B$3:$AI$1004,22,0),"")</f>
        <v>0</v>
      </c>
      <c r="I645" s="325">
        <f>IFERROR(VLOOKUP($A645,'様式C-1-1用'!$B$3:$AI$1004,23,0),"")</f>
        <v>0</v>
      </c>
      <c r="J645" s="325" t="str">
        <f>IFERROR(VLOOKUP($A645,'様式C-1-1用'!$B$3:$AI$1004,24,0),"")</f>
        <v/>
      </c>
      <c r="K645" s="325" t="str">
        <f>IFERROR(VLOOKUP($A645,'様式C-1-1用'!$B$3:$AI$1004,25,0),"")</f>
        <v/>
      </c>
      <c r="L645" s="325">
        <f>IFERROR(VLOOKUP($A645,'様式C-1-1用'!$B$3:$AI$1004,16,0),"")</f>
        <v>0</v>
      </c>
      <c r="M645" s="325" t="str">
        <f>IFERROR(VLOOKUP($A645,'様式C-1-1用'!$B$3:$AI$1004,34,0),"")</f>
        <v/>
      </c>
      <c r="N645" s="325" t="str">
        <f>IFERROR(VLOOKUP($A645,'様式C-1-1用'!$B$3:$AI$1004,30,0),"")</f>
        <v/>
      </c>
      <c r="O645" s="325" t="str">
        <f>IF(VLOOKUP($A645,'様式C-1-1用'!$B$3:$AI$1004,29,0)="－","なし",VLOOKUP($A645,'様式C-1-1用'!$B$3:$AI$1004,29,0))</f>
        <v/>
      </c>
      <c r="P645" s="326" t="str">
        <f>IFERROR(VLOOKUP($A645,'様式C-1-1用'!$B$3:$AI$1004,33,0),"")</f>
        <v/>
      </c>
    </row>
    <row r="646" spans="1:16" ht="15.95" customHeight="1" x14ac:dyDescent="0.15">
      <c r="A646" s="318">
        <v>644</v>
      </c>
      <c r="B646" s="325">
        <f>IFERROR(VLOOKUP($A646,'様式C-1-1用'!$B$3:$AI$1004,3,0),"")</f>
        <v>0</v>
      </c>
      <c r="C646" s="325" t="str">
        <f>IFERROR(VLOOKUP($A646,'様式C-1-1用'!$B$3:$AI$1004,4,0),"")</f>
        <v/>
      </c>
      <c r="D646" s="325">
        <f>IFERROR(VLOOKUP($A646,'様式C-1-1用'!$B$3:$AI$1004,6,0),"")</f>
        <v>0</v>
      </c>
      <c r="E646" s="325">
        <f>IFERROR(VLOOKUP($A646,'様式C-1-1用'!$B$3:$AI$1004,7,0),"")</f>
        <v>0</v>
      </c>
      <c r="F646" s="325">
        <f>IFERROR(VLOOKUP($A646,'様式C-1-1用'!$B$3:$AI$1004,8,0),"")</f>
        <v>0</v>
      </c>
      <c r="G646" s="325">
        <f>IFERROR(VLOOKUP($A646,'様式C-1-1用'!$B$3:$AI$1004,10,0),"")</f>
        <v>0</v>
      </c>
      <c r="H646" s="325">
        <f>IFERROR(VLOOKUP($A646,'様式C-1-1用'!$B$3:$AI$1004,22,0),"")</f>
        <v>0</v>
      </c>
      <c r="I646" s="325">
        <f>IFERROR(VLOOKUP($A646,'様式C-1-1用'!$B$3:$AI$1004,23,0),"")</f>
        <v>0</v>
      </c>
      <c r="J646" s="325" t="str">
        <f>IFERROR(VLOOKUP($A646,'様式C-1-1用'!$B$3:$AI$1004,24,0),"")</f>
        <v/>
      </c>
      <c r="K646" s="325" t="str">
        <f>IFERROR(VLOOKUP($A646,'様式C-1-1用'!$B$3:$AI$1004,25,0),"")</f>
        <v/>
      </c>
      <c r="L646" s="325">
        <f>IFERROR(VLOOKUP($A646,'様式C-1-1用'!$B$3:$AI$1004,16,0),"")</f>
        <v>0</v>
      </c>
      <c r="M646" s="325" t="str">
        <f>IFERROR(VLOOKUP($A646,'様式C-1-1用'!$B$3:$AI$1004,34,0),"")</f>
        <v/>
      </c>
      <c r="N646" s="325" t="str">
        <f>IFERROR(VLOOKUP($A646,'様式C-1-1用'!$B$3:$AI$1004,30,0),"")</f>
        <v/>
      </c>
      <c r="O646" s="325" t="str">
        <f>IF(VLOOKUP($A646,'様式C-1-1用'!$B$3:$AI$1004,29,0)="－","なし",VLOOKUP($A646,'様式C-1-1用'!$B$3:$AI$1004,29,0))</f>
        <v/>
      </c>
      <c r="P646" s="326" t="str">
        <f>IFERROR(VLOOKUP($A646,'様式C-1-1用'!$B$3:$AI$1004,33,0),"")</f>
        <v/>
      </c>
    </row>
    <row r="647" spans="1:16" ht="15.95" customHeight="1" x14ac:dyDescent="0.15">
      <c r="A647" s="318">
        <v>645</v>
      </c>
      <c r="B647" s="325">
        <f>IFERROR(VLOOKUP($A647,'様式C-1-1用'!$B$3:$AI$1004,3,0),"")</f>
        <v>0</v>
      </c>
      <c r="C647" s="325" t="str">
        <f>IFERROR(VLOOKUP($A647,'様式C-1-1用'!$B$3:$AI$1004,4,0),"")</f>
        <v/>
      </c>
      <c r="D647" s="325">
        <f>IFERROR(VLOOKUP($A647,'様式C-1-1用'!$B$3:$AI$1004,6,0),"")</f>
        <v>0</v>
      </c>
      <c r="E647" s="325">
        <f>IFERROR(VLOOKUP($A647,'様式C-1-1用'!$B$3:$AI$1004,7,0),"")</f>
        <v>0</v>
      </c>
      <c r="F647" s="325">
        <f>IFERROR(VLOOKUP($A647,'様式C-1-1用'!$B$3:$AI$1004,8,0),"")</f>
        <v>0</v>
      </c>
      <c r="G647" s="325">
        <f>IFERROR(VLOOKUP($A647,'様式C-1-1用'!$B$3:$AI$1004,10,0),"")</f>
        <v>0</v>
      </c>
      <c r="H647" s="325">
        <f>IFERROR(VLOOKUP($A647,'様式C-1-1用'!$B$3:$AI$1004,22,0),"")</f>
        <v>0</v>
      </c>
      <c r="I647" s="325">
        <f>IFERROR(VLOOKUP($A647,'様式C-1-1用'!$B$3:$AI$1004,23,0),"")</f>
        <v>0</v>
      </c>
      <c r="J647" s="325" t="str">
        <f>IFERROR(VLOOKUP($A647,'様式C-1-1用'!$B$3:$AI$1004,24,0),"")</f>
        <v/>
      </c>
      <c r="K647" s="325" t="str">
        <f>IFERROR(VLOOKUP($A647,'様式C-1-1用'!$B$3:$AI$1004,25,0),"")</f>
        <v/>
      </c>
      <c r="L647" s="325">
        <f>IFERROR(VLOOKUP($A647,'様式C-1-1用'!$B$3:$AI$1004,16,0),"")</f>
        <v>0</v>
      </c>
      <c r="M647" s="325" t="str">
        <f>IFERROR(VLOOKUP($A647,'様式C-1-1用'!$B$3:$AI$1004,34,0),"")</f>
        <v/>
      </c>
      <c r="N647" s="325" t="str">
        <f>IFERROR(VLOOKUP($A647,'様式C-1-1用'!$B$3:$AI$1004,30,0),"")</f>
        <v/>
      </c>
      <c r="O647" s="325" t="str">
        <f>IF(VLOOKUP($A647,'様式C-1-1用'!$B$3:$AI$1004,29,0)="－","なし",VLOOKUP($A647,'様式C-1-1用'!$B$3:$AI$1004,29,0))</f>
        <v/>
      </c>
      <c r="P647" s="326" t="str">
        <f>IFERROR(VLOOKUP($A647,'様式C-1-1用'!$B$3:$AI$1004,33,0),"")</f>
        <v/>
      </c>
    </row>
    <row r="648" spans="1:16" ht="15.95" customHeight="1" x14ac:dyDescent="0.15">
      <c r="A648" s="318">
        <v>646</v>
      </c>
      <c r="B648" s="325">
        <f>IFERROR(VLOOKUP($A648,'様式C-1-1用'!$B$3:$AI$1004,3,0),"")</f>
        <v>0</v>
      </c>
      <c r="C648" s="325" t="str">
        <f>IFERROR(VLOOKUP($A648,'様式C-1-1用'!$B$3:$AI$1004,4,0),"")</f>
        <v/>
      </c>
      <c r="D648" s="325">
        <f>IFERROR(VLOOKUP($A648,'様式C-1-1用'!$B$3:$AI$1004,6,0),"")</f>
        <v>0</v>
      </c>
      <c r="E648" s="325">
        <f>IFERROR(VLOOKUP($A648,'様式C-1-1用'!$B$3:$AI$1004,7,0),"")</f>
        <v>0</v>
      </c>
      <c r="F648" s="325">
        <f>IFERROR(VLOOKUP($A648,'様式C-1-1用'!$B$3:$AI$1004,8,0),"")</f>
        <v>0</v>
      </c>
      <c r="G648" s="325">
        <f>IFERROR(VLOOKUP($A648,'様式C-1-1用'!$B$3:$AI$1004,10,0),"")</f>
        <v>0</v>
      </c>
      <c r="H648" s="325">
        <f>IFERROR(VLOOKUP($A648,'様式C-1-1用'!$B$3:$AI$1004,22,0),"")</f>
        <v>0</v>
      </c>
      <c r="I648" s="325">
        <f>IFERROR(VLOOKUP($A648,'様式C-1-1用'!$B$3:$AI$1004,23,0),"")</f>
        <v>0</v>
      </c>
      <c r="J648" s="325" t="str">
        <f>IFERROR(VLOOKUP($A648,'様式C-1-1用'!$B$3:$AI$1004,24,0),"")</f>
        <v/>
      </c>
      <c r="K648" s="325" t="str">
        <f>IFERROR(VLOOKUP($A648,'様式C-1-1用'!$B$3:$AI$1004,25,0),"")</f>
        <v/>
      </c>
      <c r="L648" s="325">
        <f>IFERROR(VLOOKUP($A648,'様式C-1-1用'!$B$3:$AI$1004,16,0),"")</f>
        <v>0</v>
      </c>
      <c r="M648" s="325" t="str">
        <f>IFERROR(VLOOKUP($A648,'様式C-1-1用'!$B$3:$AI$1004,34,0),"")</f>
        <v/>
      </c>
      <c r="N648" s="325" t="str">
        <f>IFERROR(VLOOKUP($A648,'様式C-1-1用'!$B$3:$AI$1004,30,0),"")</f>
        <v/>
      </c>
      <c r="O648" s="325" t="str">
        <f>IF(VLOOKUP($A648,'様式C-1-1用'!$B$3:$AI$1004,29,0)="－","なし",VLOOKUP($A648,'様式C-1-1用'!$B$3:$AI$1004,29,0))</f>
        <v/>
      </c>
      <c r="P648" s="326" t="str">
        <f>IFERROR(VLOOKUP($A648,'様式C-1-1用'!$B$3:$AI$1004,33,0),"")</f>
        <v/>
      </c>
    </row>
    <row r="649" spans="1:16" ht="15.95" customHeight="1" x14ac:dyDescent="0.15">
      <c r="A649" s="318">
        <v>647</v>
      </c>
      <c r="B649" s="325">
        <f>IFERROR(VLOOKUP($A649,'様式C-1-1用'!$B$3:$AI$1004,3,0),"")</f>
        <v>0</v>
      </c>
      <c r="C649" s="325" t="str">
        <f>IFERROR(VLOOKUP($A649,'様式C-1-1用'!$B$3:$AI$1004,4,0),"")</f>
        <v/>
      </c>
      <c r="D649" s="325">
        <f>IFERROR(VLOOKUP($A649,'様式C-1-1用'!$B$3:$AI$1004,6,0),"")</f>
        <v>0</v>
      </c>
      <c r="E649" s="325">
        <f>IFERROR(VLOOKUP($A649,'様式C-1-1用'!$B$3:$AI$1004,7,0),"")</f>
        <v>0</v>
      </c>
      <c r="F649" s="325">
        <f>IFERROR(VLOOKUP($A649,'様式C-1-1用'!$B$3:$AI$1004,8,0),"")</f>
        <v>0</v>
      </c>
      <c r="G649" s="325">
        <f>IFERROR(VLOOKUP($A649,'様式C-1-1用'!$B$3:$AI$1004,10,0),"")</f>
        <v>0</v>
      </c>
      <c r="H649" s="325">
        <f>IFERROR(VLOOKUP($A649,'様式C-1-1用'!$B$3:$AI$1004,22,0),"")</f>
        <v>0</v>
      </c>
      <c r="I649" s="325">
        <f>IFERROR(VLOOKUP($A649,'様式C-1-1用'!$B$3:$AI$1004,23,0),"")</f>
        <v>0</v>
      </c>
      <c r="J649" s="325" t="str">
        <f>IFERROR(VLOOKUP($A649,'様式C-1-1用'!$B$3:$AI$1004,24,0),"")</f>
        <v/>
      </c>
      <c r="K649" s="325" t="str">
        <f>IFERROR(VLOOKUP($A649,'様式C-1-1用'!$B$3:$AI$1004,25,0),"")</f>
        <v/>
      </c>
      <c r="L649" s="325">
        <f>IFERROR(VLOOKUP($A649,'様式C-1-1用'!$B$3:$AI$1004,16,0),"")</f>
        <v>0</v>
      </c>
      <c r="M649" s="325" t="str">
        <f>IFERROR(VLOOKUP($A649,'様式C-1-1用'!$B$3:$AI$1004,34,0),"")</f>
        <v/>
      </c>
      <c r="N649" s="325" t="str">
        <f>IFERROR(VLOOKUP($A649,'様式C-1-1用'!$B$3:$AI$1004,30,0),"")</f>
        <v/>
      </c>
      <c r="O649" s="325" t="str">
        <f>IF(VLOOKUP($A649,'様式C-1-1用'!$B$3:$AI$1004,29,0)="－","なし",VLOOKUP($A649,'様式C-1-1用'!$B$3:$AI$1004,29,0))</f>
        <v/>
      </c>
      <c r="P649" s="326" t="str">
        <f>IFERROR(VLOOKUP($A649,'様式C-1-1用'!$B$3:$AI$1004,33,0),"")</f>
        <v/>
      </c>
    </row>
    <row r="650" spans="1:16" ht="15.95" customHeight="1" x14ac:dyDescent="0.15">
      <c r="A650" s="318">
        <v>648</v>
      </c>
      <c r="B650" s="325">
        <f>IFERROR(VLOOKUP($A650,'様式C-1-1用'!$B$3:$AI$1004,3,0),"")</f>
        <v>0</v>
      </c>
      <c r="C650" s="325" t="str">
        <f>IFERROR(VLOOKUP($A650,'様式C-1-1用'!$B$3:$AI$1004,4,0),"")</f>
        <v/>
      </c>
      <c r="D650" s="325">
        <f>IFERROR(VLOOKUP($A650,'様式C-1-1用'!$B$3:$AI$1004,6,0),"")</f>
        <v>0</v>
      </c>
      <c r="E650" s="325">
        <f>IFERROR(VLOOKUP($A650,'様式C-1-1用'!$B$3:$AI$1004,7,0),"")</f>
        <v>0</v>
      </c>
      <c r="F650" s="325">
        <f>IFERROR(VLOOKUP($A650,'様式C-1-1用'!$B$3:$AI$1004,8,0),"")</f>
        <v>0</v>
      </c>
      <c r="G650" s="325">
        <f>IFERROR(VLOOKUP($A650,'様式C-1-1用'!$B$3:$AI$1004,10,0),"")</f>
        <v>0</v>
      </c>
      <c r="H650" s="325">
        <f>IFERROR(VLOOKUP($A650,'様式C-1-1用'!$B$3:$AI$1004,22,0),"")</f>
        <v>0</v>
      </c>
      <c r="I650" s="325">
        <f>IFERROR(VLOOKUP($A650,'様式C-1-1用'!$B$3:$AI$1004,23,0),"")</f>
        <v>0</v>
      </c>
      <c r="J650" s="325" t="str">
        <f>IFERROR(VLOOKUP($A650,'様式C-1-1用'!$B$3:$AI$1004,24,0),"")</f>
        <v/>
      </c>
      <c r="K650" s="325" t="str">
        <f>IFERROR(VLOOKUP($A650,'様式C-1-1用'!$B$3:$AI$1004,25,0),"")</f>
        <v/>
      </c>
      <c r="L650" s="325">
        <f>IFERROR(VLOOKUP($A650,'様式C-1-1用'!$B$3:$AI$1004,16,0),"")</f>
        <v>0</v>
      </c>
      <c r="M650" s="325" t="str">
        <f>IFERROR(VLOOKUP($A650,'様式C-1-1用'!$B$3:$AI$1004,34,0),"")</f>
        <v/>
      </c>
      <c r="N650" s="325" t="str">
        <f>IFERROR(VLOOKUP($A650,'様式C-1-1用'!$B$3:$AI$1004,30,0),"")</f>
        <v/>
      </c>
      <c r="O650" s="325" t="str">
        <f>IF(VLOOKUP($A650,'様式C-1-1用'!$B$3:$AI$1004,29,0)="－","なし",VLOOKUP($A650,'様式C-1-1用'!$B$3:$AI$1004,29,0))</f>
        <v/>
      </c>
      <c r="P650" s="326" t="str">
        <f>IFERROR(VLOOKUP($A650,'様式C-1-1用'!$B$3:$AI$1004,33,0),"")</f>
        <v/>
      </c>
    </row>
    <row r="651" spans="1:16" ht="15.95" customHeight="1" x14ac:dyDescent="0.15">
      <c r="A651" s="318">
        <v>649</v>
      </c>
      <c r="B651" s="325">
        <f>IFERROR(VLOOKUP($A651,'様式C-1-1用'!$B$3:$AI$1004,3,0),"")</f>
        <v>0</v>
      </c>
      <c r="C651" s="325" t="str">
        <f>IFERROR(VLOOKUP($A651,'様式C-1-1用'!$B$3:$AI$1004,4,0),"")</f>
        <v/>
      </c>
      <c r="D651" s="325">
        <f>IFERROR(VLOOKUP($A651,'様式C-1-1用'!$B$3:$AI$1004,6,0),"")</f>
        <v>0</v>
      </c>
      <c r="E651" s="325">
        <f>IFERROR(VLOOKUP($A651,'様式C-1-1用'!$B$3:$AI$1004,7,0),"")</f>
        <v>0</v>
      </c>
      <c r="F651" s="325">
        <f>IFERROR(VLOOKUP($A651,'様式C-1-1用'!$B$3:$AI$1004,8,0),"")</f>
        <v>0</v>
      </c>
      <c r="G651" s="325">
        <f>IFERROR(VLOOKUP($A651,'様式C-1-1用'!$B$3:$AI$1004,10,0),"")</f>
        <v>0</v>
      </c>
      <c r="H651" s="325">
        <f>IFERROR(VLOOKUP($A651,'様式C-1-1用'!$B$3:$AI$1004,22,0),"")</f>
        <v>0</v>
      </c>
      <c r="I651" s="325">
        <f>IFERROR(VLOOKUP($A651,'様式C-1-1用'!$B$3:$AI$1004,23,0),"")</f>
        <v>0</v>
      </c>
      <c r="J651" s="325" t="str">
        <f>IFERROR(VLOOKUP($A651,'様式C-1-1用'!$B$3:$AI$1004,24,0),"")</f>
        <v/>
      </c>
      <c r="K651" s="325" t="str">
        <f>IFERROR(VLOOKUP($A651,'様式C-1-1用'!$B$3:$AI$1004,25,0),"")</f>
        <v/>
      </c>
      <c r="L651" s="325">
        <f>IFERROR(VLOOKUP($A651,'様式C-1-1用'!$B$3:$AI$1004,16,0),"")</f>
        <v>0</v>
      </c>
      <c r="M651" s="325" t="str">
        <f>IFERROR(VLOOKUP($A651,'様式C-1-1用'!$B$3:$AI$1004,34,0),"")</f>
        <v/>
      </c>
      <c r="N651" s="325" t="str">
        <f>IFERROR(VLOOKUP($A651,'様式C-1-1用'!$B$3:$AI$1004,30,0),"")</f>
        <v/>
      </c>
      <c r="O651" s="325" t="str">
        <f>IF(VLOOKUP($A651,'様式C-1-1用'!$B$3:$AI$1004,29,0)="－","なし",VLOOKUP($A651,'様式C-1-1用'!$B$3:$AI$1004,29,0))</f>
        <v/>
      </c>
      <c r="P651" s="326" t="str">
        <f>IFERROR(VLOOKUP($A651,'様式C-1-1用'!$B$3:$AI$1004,33,0),"")</f>
        <v/>
      </c>
    </row>
    <row r="652" spans="1:16" ht="15.95" customHeight="1" x14ac:dyDescent="0.15">
      <c r="A652" s="318">
        <v>650</v>
      </c>
      <c r="B652" s="325">
        <f>IFERROR(VLOOKUP($A652,'様式C-1-1用'!$B$3:$AI$1004,3,0),"")</f>
        <v>0</v>
      </c>
      <c r="C652" s="325" t="str">
        <f>IFERROR(VLOOKUP($A652,'様式C-1-1用'!$B$3:$AI$1004,4,0),"")</f>
        <v/>
      </c>
      <c r="D652" s="325">
        <f>IFERROR(VLOOKUP($A652,'様式C-1-1用'!$B$3:$AI$1004,6,0),"")</f>
        <v>0</v>
      </c>
      <c r="E652" s="325">
        <f>IFERROR(VLOOKUP($A652,'様式C-1-1用'!$B$3:$AI$1004,7,0),"")</f>
        <v>0</v>
      </c>
      <c r="F652" s="325">
        <f>IFERROR(VLOOKUP($A652,'様式C-1-1用'!$B$3:$AI$1004,8,0),"")</f>
        <v>0</v>
      </c>
      <c r="G652" s="325">
        <f>IFERROR(VLOOKUP($A652,'様式C-1-1用'!$B$3:$AI$1004,10,0),"")</f>
        <v>0</v>
      </c>
      <c r="H652" s="325">
        <f>IFERROR(VLOOKUP($A652,'様式C-1-1用'!$B$3:$AI$1004,22,0),"")</f>
        <v>0</v>
      </c>
      <c r="I652" s="325">
        <f>IFERROR(VLOOKUP($A652,'様式C-1-1用'!$B$3:$AI$1004,23,0),"")</f>
        <v>0</v>
      </c>
      <c r="J652" s="325" t="str">
        <f>IFERROR(VLOOKUP($A652,'様式C-1-1用'!$B$3:$AI$1004,24,0),"")</f>
        <v/>
      </c>
      <c r="K652" s="325" t="str">
        <f>IFERROR(VLOOKUP($A652,'様式C-1-1用'!$B$3:$AI$1004,25,0),"")</f>
        <v/>
      </c>
      <c r="L652" s="325">
        <f>IFERROR(VLOOKUP($A652,'様式C-1-1用'!$B$3:$AI$1004,16,0),"")</f>
        <v>0</v>
      </c>
      <c r="M652" s="325" t="str">
        <f>IFERROR(VLOOKUP($A652,'様式C-1-1用'!$B$3:$AI$1004,34,0),"")</f>
        <v/>
      </c>
      <c r="N652" s="325" t="str">
        <f>IFERROR(VLOOKUP($A652,'様式C-1-1用'!$B$3:$AI$1004,30,0),"")</f>
        <v/>
      </c>
      <c r="O652" s="325" t="str">
        <f>IF(VLOOKUP($A652,'様式C-1-1用'!$B$3:$AI$1004,29,0)="－","なし",VLOOKUP($A652,'様式C-1-1用'!$B$3:$AI$1004,29,0))</f>
        <v/>
      </c>
      <c r="P652" s="326" t="str">
        <f>IFERROR(VLOOKUP($A652,'様式C-1-1用'!$B$3:$AI$1004,33,0),"")</f>
        <v/>
      </c>
    </row>
    <row r="653" spans="1:16" ht="15.95" customHeight="1" x14ac:dyDescent="0.15">
      <c r="A653" s="318">
        <v>651</v>
      </c>
      <c r="B653" s="325">
        <f>IFERROR(VLOOKUP($A653,'様式C-1-1用'!$B$3:$AI$1004,3,0),"")</f>
        <v>0</v>
      </c>
      <c r="C653" s="325" t="str">
        <f>IFERROR(VLOOKUP($A653,'様式C-1-1用'!$B$3:$AI$1004,4,0),"")</f>
        <v/>
      </c>
      <c r="D653" s="325">
        <f>IFERROR(VLOOKUP($A653,'様式C-1-1用'!$B$3:$AI$1004,6,0),"")</f>
        <v>0</v>
      </c>
      <c r="E653" s="325">
        <f>IFERROR(VLOOKUP($A653,'様式C-1-1用'!$B$3:$AI$1004,7,0),"")</f>
        <v>0</v>
      </c>
      <c r="F653" s="325">
        <f>IFERROR(VLOOKUP($A653,'様式C-1-1用'!$B$3:$AI$1004,8,0),"")</f>
        <v>0</v>
      </c>
      <c r="G653" s="325">
        <f>IFERROR(VLOOKUP($A653,'様式C-1-1用'!$B$3:$AI$1004,10,0),"")</f>
        <v>0</v>
      </c>
      <c r="H653" s="325">
        <f>IFERROR(VLOOKUP($A653,'様式C-1-1用'!$B$3:$AI$1004,22,0),"")</f>
        <v>0</v>
      </c>
      <c r="I653" s="325">
        <f>IFERROR(VLOOKUP($A653,'様式C-1-1用'!$B$3:$AI$1004,23,0),"")</f>
        <v>0</v>
      </c>
      <c r="J653" s="325" t="str">
        <f>IFERROR(VLOOKUP($A653,'様式C-1-1用'!$B$3:$AI$1004,24,0),"")</f>
        <v/>
      </c>
      <c r="K653" s="325" t="str">
        <f>IFERROR(VLOOKUP($A653,'様式C-1-1用'!$B$3:$AI$1004,25,0),"")</f>
        <v/>
      </c>
      <c r="L653" s="325">
        <f>IFERROR(VLOOKUP($A653,'様式C-1-1用'!$B$3:$AI$1004,16,0),"")</f>
        <v>0</v>
      </c>
      <c r="M653" s="325" t="str">
        <f>IFERROR(VLOOKUP($A653,'様式C-1-1用'!$B$3:$AI$1004,34,0),"")</f>
        <v/>
      </c>
      <c r="N653" s="325" t="str">
        <f>IFERROR(VLOOKUP($A653,'様式C-1-1用'!$B$3:$AI$1004,30,0),"")</f>
        <v/>
      </c>
      <c r="O653" s="325" t="str">
        <f>IF(VLOOKUP($A653,'様式C-1-1用'!$B$3:$AI$1004,29,0)="－","なし",VLOOKUP($A653,'様式C-1-1用'!$B$3:$AI$1004,29,0))</f>
        <v/>
      </c>
      <c r="P653" s="326" t="str">
        <f>IFERROR(VLOOKUP($A653,'様式C-1-1用'!$B$3:$AI$1004,33,0),"")</f>
        <v/>
      </c>
    </row>
    <row r="654" spans="1:16" ht="15.95" customHeight="1" x14ac:dyDescent="0.15">
      <c r="A654" s="318">
        <v>652</v>
      </c>
      <c r="B654" s="325">
        <f>IFERROR(VLOOKUP($A654,'様式C-1-1用'!$B$3:$AI$1004,3,0),"")</f>
        <v>0</v>
      </c>
      <c r="C654" s="325" t="str">
        <f>IFERROR(VLOOKUP($A654,'様式C-1-1用'!$B$3:$AI$1004,4,0),"")</f>
        <v/>
      </c>
      <c r="D654" s="325">
        <f>IFERROR(VLOOKUP($A654,'様式C-1-1用'!$B$3:$AI$1004,6,0),"")</f>
        <v>0</v>
      </c>
      <c r="E654" s="325">
        <f>IFERROR(VLOOKUP($A654,'様式C-1-1用'!$B$3:$AI$1004,7,0),"")</f>
        <v>0</v>
      </c>
      <c r="F654" s="325">
        <f>IFERROR(VLOOKUP($A654,'様式C-1-1用'!$B$3:$AI$1004,8,0),"")</f>
        <v>0</v>
      </c>
      <c r="G654" s="325">
        <f>IFERROR(VLOOKUP($A654,'様式C-1-1用'!$B$3:$AI$1004,10,0),"")</f>
        <v>0</v>
      </c>
      <c r="H654" s="325">
        <f>IFERROR(VLOOKUP($A654,'様式C-1-1用'!$B$3:$AI$1004,22,0),"")</f>
        <v>0</v>
      </c>
      <c r="I654" s="325">
        <f>IFERROR(VLOOKUP($A654,'様式C-1-1用'!$B$3:$AI$1004,23,0),"")</f>
        <v>0</v>
      </c>
      <c r="J654" s="325" t="str">
        <f>IFERROR(VLOOKUP($A654,'様式C-1-1用'!$B$3:$AI$1004,24,0),"")</f>
        <v/>
      </c>
      <c r="K654" s="325" t="str">
        <f>IFERROR(VLOOKUP($A654,'様式C-1-1用'!$B$3:$AI$1004,25,0),"")</f>
        <v/>
      </c>
      <c r="L654" s="325">
        <f>IFERROR(VLOOKUP($A654,'様式C-1-1用'!$B$3:$AI$1004,16,0),"")</f>
        <v>0</v>
      </c>
      <c r="M654" s="325" t="str">
        <f>IFERROR(VLOOKUP($A654,'様式C-1-1用'!$B$3:$AI$1004,34,0),"")</f>
        <v/>
      </c>
      <c r="N654" s="325" t="str">
        <f>IFERROR(VLOOKUP($A654,'様式C-1-1用'!$B$3:$AI$1004,30,0),"")</f>
        <v/>
      </c>
      <c r="O654" s="325" t="str">
        <f>IF(VLOOKUP($A654,'様式C-1-1用'!$B$3:$AI$1004,29,0)="－","なし",VLOOKUP($A654,'様式C-1-1用'!$B$3:$AI$1004,29,0))</f>
        <v/>
      </c>
      <c r="P654" s="326" t="str">
        <f>IFERROR(VLOOKUP($A654,'様式C-1-1用'!$B$3:$AI$1004,33,0),"")</f>
        <v/>
      </c>
    </row>
    <row r="655" spans="1:16" ht="15.95" customHeight="1" x14ac:dyDescent="0.15">
      <c r="A655" s="318">
        <v>653</v>
      </c>
      <c r="B655" s="325">
        <f>IFERROR(VLOOKUP($A655,'様式C-1-1用'!$B$3:$AI$1004,3,0),"")</f>
        <v>0</v>
      </c>
      <c r="C655" s="325" t="str">
        <f>IFERROR(VLOOKUP($A655,'様式C-1-1用'!$B$3:$AI$1004,4,0),"")</f>
        <v/>
      </c>
      <c r="D655" s="325">
        <f>IFERROR(VLOOKUP($A655,'様式C-1-1用'!$B$3:$AI$1004,6,0),"")</f>
        <v>0</v>
      </c>
      <c r="E655" s="325">
        <f>IFERROR(VLOOKUP($A655,'様式C-1-1用'!$B$3:$AI$1004,7,0),"")</f>
        <v>0</v>
      </c>
      <c r="F655" s="325">
        <f>IFERROR(VLOOKUP($A655,'様式C-1-1用'!$B$3:$AI$1004,8,0),"")</f>
        <v>0</v>
      </c>
      <c r="G655" s="325">
        <f>IFERROR(VLOOKUP($A655,'様式C-1-1用'!$B$3:$AI$1004,10,0),"")</f>
        <v>0</v>
      </c>
      <c r="H655" s="325">
        <f>IFERROR(VLOOKUP($A655,'様式C-1-1用'!$B$3:$AI$1004,22,0),"")</f>
        <v>0</v>
      </c>
      <c r="I655" s="325">
        <f>IFERROR(VLOOKUP($A655,'様式C-1-1用'!$B$3:$AI$1004,23,0),"")</f>
        <v>0</v>
      </c>
      <c r="J655" s="325" t="str">
        <f>IFERROR(VLOOKUP($A655,'様式C-1-1用'!$B$3:$AI$1004,24,0),"")</f>
        <v/>
      </c>
      <c r="K655" s="325" t="str">
        <f>IFERROR(VLOOKUP($A655,'様式C-1-1用'!$B$3:$AI$1004,25,0),"")</f>
        <v/>
      </c>
      <c r="L655" s="325">
        <f>IFERROR(VLOOKUP($A655,'様式C-1-1用'!$B$3:$AI$1004,16,0),"")</f>
        <v>0</v>
      </c>
      <c r="M655" s="325" t="str">
        <f>IFERROR(VLOOKUP($A655,'様式C-1-1用'!$B$3:$AI$1004,34,0),"")</f>
        <v/>
      </c>
      <c r="N655" s="325" t="str">
        <f>IFERROR(VLOOKUP($A655,'様式C-1-1用'!$B$3:$AI$1004,30,0),"")</f>
        <v/>
      </c>
      <c r="O655" s="325" t="str">
        <f>IF(VLOOKUP($A655,'様式C-1-1用'!$B$3:$AI$1004,29,0)="－","なし",VLOOKUP($A655,'様式C-1-1用'!$B$3:$AI$1004,29,0))</f>
        <v/>
      </c>
      <c r="P655" s="326" t="str">
        <f>IFERROR(VLOOKUP($A655,'様式C-1-1用'!$B$3:$AI$1004,33,0),"")</f>
        <v/>
      </c>
    </row>
    <row r="656" spans="1:16" ht="15.95" customHeight="1" x14ac:dyDescent="0.15">
      <c r="A656" s="318">
        <v>654</v>
      </c>
      <c r="B656" s="325">
        <f>IFERROR(VLOOKUP($A656,'様式C-1-1用'!$B$3:$AI$1004,3,0),"")</f>
        <v>0</v>
      </c>
      <c r="C656" s="325" t="str">
        <f>IFERROR(VLOOKUP($A656,'様式C-1-1用'!$B$3:$AI$1004,4,0),"")</f>
        <v/>
      </c>
      <c r="D656" s="325">
        <f>IFERROR(VLOOKUP($A656,'様式C-1-1用'!$B$3:$AI$1004,6,0),"")</f>
        <v>0</v>
      </c>
      <c r="E656" s="325">
        <f>IFERROR(VLOOKUP($A656,'様式C-1-1用'!$B$3:$AI$1004,7,0),"")</f>
        <v>0</v>
      </c>
      <c r="F656" s="325">
        <f>IFERROR(VLOOKUP($A656,'様式C-1-1用'!$B$3:$AI$1004,8,0),"")</f>
        <v>0</v>
      </c>
      <c r="G656" s="325">
        <f>IFERROR(VLOOKUP($A656,'様式C-1-1用'!$B$3:$AI$1004,10,0),"")</f>
        <v>0</v>
      </c>
      <c r="H656" s="325">
        <f>IFERROR(VLOOKUP($A656,'様式C-1-1用'!$B$3:$AI$1004,22,0),"")</f>
        <v>0</v>
      </c>
      <c r="I656" s="325">
        <f>IFERROR(VLOOKUP($A656,'様式C-1-1用'!$B$3:$AI$1004,23,0),"")</f>
        <v>0</v>
      </c>
      <c r="J656" s="325" t="str">
        <f>IFERROR(VLOOKUP($A656,'様式C-1-1用'!$B$3:$AI$1004,24,0),"")</f>
        <v/>
      </c>
      <c r="K656" s="325" t="str">
        <f>IFERROR(VLOOKUP($A656,'様式C-1-1用'!$B$3:$AI$1004,25,0),"")</f>
        <v/>
      </c>
      <c r="L656" s="325">
        <f>IFERROR(VLOOKUP($A656,'様式C-1-1用'!$B$3:$AI$1004,16,0),"")</f>
        <v>0</v>
      </c>
      <c r="M656" s="325" t="str">
        <f>IFERROR(VLOOKUP($A656,'様式C-1-1用'!$B$3:$AI$1004,34,0),"")</f>
        <v/>
      </c>
      <c r="N656" s="325" t="str">
        <f>IFERROR(VLOOKUP($A656,'様式C-1-1用'!$B$3:$AI$1004,30,0),"")</f>
        <v/>
      </c>
      <c r="O656" s="325" t="str">
        <f>IF(VLOOKUP($A656,'様式C-1-1用'!$B$3:$AI$1004,29,0)="－","なし",VLOOKUP($A656,'様式C-1-1用'!$B$3:$AI$1004,29,0))</f>
        <v/>
      </c>
      <c r="P656" s="326" t="str">
        <f>IFERROR(VLOOKUP($A656,'様式C-1-1用'!$B$3:$AI$1004,33,0),"")</f>
        <v/>
      </c>
    </row>
    <row r="657" spans="1:16" ht="15.95" customHeight="1" x14ac:dyDescent="0.15">
      <c r="A657" s="318">
        <v>655</v>
      </c>
      <c r="B657" s="325">
        <f>IFERROR(VLOOKUP($A657,'様式C-1-1用'!$B$3:$AI$1004,3,0),"")</f>
        <v>0</v>
      </c>
      <c r="C657" s="325" t="str">
        <f>IFERROR(VLOOKUP($A657,'様式C-1-1用'!$B$3:$AI$1004,4,0),"")</f>
        <v/>
      </c>
      <c r="D657" s="325">
        <f>IFERROR(VLOOKUP($A657,'様式C-1-1用'!$B$3:$AI$1004,6,0),"")</f>
        <v>0</v>
      </c>
      <c r="E657" s="325">
        <f>IFERROR(VLOOKUP($A657,'様式C-1-1用'!$B$3:$AI$1004,7,0),"")</f>
        <v>0</v>
      </c>
      <c r="F657" s="325">
        <f>IFERROR(VLOOKUP($A657,'様式C-1-1用'!$B$3:$AI$1004,8,0),"")</f>
        <v>0</v>
      </c>
      <c r="G657" s="325">
        <f>IFERROR(VLOOKUP($A657,'様式C-1-1用'!$B$3:$AI$1004,10,0),"")</f>
        <v>0</v>
      </c>
      <c r="H657" s="325">
        <f>IFERROR(VLOOKUP($A657,'様式C-1-1用'!$B$3:$AI$1004,22,0),"")</f>
        <v>0</v>
      </c>
      <c r="I657" s="325">
        <f>IFERROR(VLOOKUP($A657,'様式C-1-1用'!$B$3:$AI$1004,23,0),"")</f>
        <v>0</v>
      </c>
      <c r="J657" s="325" t="str">
        <f>IFERROR(VLOOKUP($A657,'様式C-1-1用'!$B$3:$AI$1004,24,0),"")</f>
        <v/>
      </c>
      <c r="K657" s="325" t="str">
        <f>IFERROR(VLOOKUP($A657,'様式C-1-1用'!$B$3:$AI$1004,25,0),"")</f>
        <v/>
      </c>
      <c r="L657" s="325">
        <f>IFERROR(VLOOKUP($A657,'様式C-1-1用'!$B$3:$AI$1004,16,0),"")</f>
        <v>0</v>
      </c>
      <c r="M657" s="325" t="str">
        <f>IFERROR(VLOOKUP($A657,'様式C-1-1用'!$B$3:$AI$1004,34,0),"")</f>
        <v/>
      </c>
      <c r="N657" s="325" t="str">
        <f>IFERROR(VLOOKUP($A657,'様式C-1-1用'!$B$3:$AI$1004,30,0),"")</f>
        <v/>
      </c>
      <c r="O657" s="325" t="str">
        <f>IF(VLOOKUP($A657,'様式C-1-1用'!$B$3:$AI$1004,29,0)="－","なし",VLOOKUP($A657,'様式C-1-1用'!$B$3:$AI$1004,29,0))</f>
        <v/>
      </c>
      <c r="P657" s="326" t="str">
        <f>IFERROR(VLOOKUP($A657,'様式C-1-1用'!$B$3:$AI$1004,33,0),"")</f>
        <v/>
      </c>
    </row>
    <row r="658" spans="1:16" ht="15.95" customHeight="1" x14ac:dyDescent="0.15">
      <c r="A658" s="318">
        <v>656</v>
      </c>
      <c r="B658" s="325">
        <f>IFERROR(VLOOKUP($A658,'様式C-1-1用'!$B$3:$AI$1004,3,0),"")</f>
        <v>0</v>
      </c>
      <c r="C658" s="325" t="str">
        <f>IFERROR(VLOOKUP($A658,'様式C-1-1用'!$B$3:$AI$1004,4,0),"")</f>
        <v/>
      </c>
      <c r="D658" s="325">
        <f>IFERROR(VLOOKUP($A658,'様式C-1-1用'!$B$3:$AI$1004,6,0),"")</f>
        <v>0</v>
      </c>
      <c r="E658" s="325">
        <f>IFERROR(VLOOKUP($A658,'様式C-1-1用'!$B$3:$AI$1004,7,0),"")</f>
        <v>0</v>
      </c>
      <c r="F658" s="325">
        <f>IFERROR(VLOOKUP($A658,'様式C-1-1用'!$B$3:$AI$1004,8,0),"")</f>
        <v>0</v>
      </c>
      <c r="G658" s="325">
        <f>IFERROR(VLOOKUP($A658,'様式C-1-1用'!$B$3:$AI$1004,10,0),"")</f>
        <v>0</v>
      </c>
      <c r="H658" s="325">
        <f>IFERROR(VLOOKUP($A658,'様式C-1-1用'!$B$3:$AI$1004,22,0),"")</f>
        <v>0</v>
      </c>
      <c r="I658" s="325">
        <f>IFERROR(VLOOKUP($A658,'様式C-1-1用'!$B$3:$AI$1004,23,0),"")</f>
        <v>0</v>
      </c>
      <c r="J658" s="325" t="str">
        <f>IFERROR(VLOOKUP($A658,'様式C-1-1用'!$B$3:$AI$1004,24,0),"")</f>
        <v/>
      </c>
      <c r="K658" s="325" t="str">
        <f>IFERROR(VLOOKUP($A658,'様式C-1-1用'!$B$3:$AI$1004,25,0),"")</f>
        <v/>
      </c>
      <c r="L658" s="325">
        <f>IFERROR(VLOOKUP($A658,'様式C-1-1用'!$B$3:$AI$1004,16,0),"")</f>
        <v>0</v>
      </c>
      <c r="M658" s="325" t="str">
        <f>IFERROR(VLOOKUP($A658,'様式C-1-1用'!$B$3:$AI$1004,34,0),"")</f>
        <v/>
      </c>
      <c r="N658" s="325" t="str">
        <f>IFERROR(VLOOKUP($A658,'様式C-1-1用'!$B$3:$AI$1004,30,0),"")</f>
        <v/>
      </c>
      <c r="O658" s="325" t="str">
        <f>IF(VLOOKUP($A658,'様式C-1-1用'!$B$3:$AI$1004,29,0)="－","なし",VLOOKUP($A658,'様式C-1-1用'!$B$3:$AI$1004,29,0))</f>
        <v/>
      </c>
      <c r="P658" s="326" t="str">
        <f>IFERROR(VLOOKUP($A658,'様式C-1-1用'!$B$3:$AI$1004,33,0),"")</f>
        <v/>
      </c>
    </row>
    <row r="659" spans="1:16" ht="15.95" customHeight="1" x14ac:dyDescent="0.15">
      <c r="A659" s="318">
        <v>657</v>
      </c>
      <c r="B659" s="325">
        <f>IFERROR(VLOOKUP($A659,'様式C-1-1用'!$B$3:$AI$1004,3,0),"")</f>
        <v>0</v>
      </c>
      <c r="C659" s="325" t="str">
        <f>IFERROR(VLOOKUP($A659,'様式C-1-1用'!$B$3:$AI$1004,4,0),"")</f>
        <v/>
      </c>
      <c r="D659" s="325">
        <f>IFERROR(VLOOKUP($A659,'様式C-1-1用'!$B$3:$AI$1004,6,0),"")</f>
        <v>0</v>
      </c>
      <c r="E659" s="325">
        <f>IFERROR(VLOOKUP($A659,'様式C-1-1用'!$B$3:$AI$1004,7,0),"")</f>
        <v>0</v>
      </c>
      <c r="F659" s="325">
        <f>IFERROR(VLOOKUP($A659,'様式C-1-1用'!$B$3:$AI$1004,8,0),"")</f>
        <v>0</v>
      </c>
      <c r="G659" s="325">
        <f>IFERROR(VLOOKUP($A659,'様式C-1-1用'!$B$3:$AI$1004,10,0),"")</f>
        <v>0</v>
      </c>
      <c r="H659" s="325">
        <f>IFERROR(VLOOKUP($A659,'様式C-1-1用'!$B$3:$AI$1004,22,0),"")</f>
        <v>0</v>
      </c>
      <c r="I659" s="325">
        <f>IFERROR(VLOOKUP($A659,'様式C-1-1用'!$B$3:$AI$1004,23,0),"")</f>
        <v>0</v>
      </c>
      <c r="J659" s="325" t="str">
        <f>IFERROR(VLOOKUP($A659,'様式C-1-1用'!$B$3:$AI$1004,24,0),"")</f>
        <v/>
      </c>
      <c r="K659" s="325" t="str">
        <f>IFERROR(VLOOKUP($A659,'様式C-1-1用'!$B$3:$AI$1004,25,0),"")</f>
        <v/>
      </c>
      <c r="L659" s="325">
        <f>IFERROR(VLOOKUP($A659,'様式C-1-1用'!$B$3:$AI$1004,16,0),"")</f>
        <v>0</v>
      </c>
      <c r="M659" s="325" t="str">
        <f>IFERROR(VLOOKUP($A659,'様式C-1-1用'!$B$3:$AI$1004,34,0),"")</f>
        <v/>
      </c>
      <c r="N659" s="325" t="str">
        <f>IFERROR(VLOOKUP($A659,'様式C-1-1用'!$B$3:$AI$1004,30,0),"")</f>
        <v/>
      </c>
      <c r="O659" s="325" t="str">
        <f>IF(VLOOKUP($A659,'様式C-1-1用'!$B$3:$AI$1004,29,0)="－","なし",VLOOKUP($A659,'様式C-1-1用'!$B$3:$AI$1004,29,0))</f>
        <v/>
      </c>
      <c r="P659" s="326" t="str">
        <f>IFERROR(VLOOKUP($A659,'様式C-1-1用'!$B$3:$AI$1004,33,0),"")</f>
        <v/>
      </c>
    </row>
    <row r="660" spans="1:16" ht="15.95" customHeight="1" x14ac:dyDescent="0.15">
      <c r="A660" s="318">
        <v>658</v>
      </c>
      <c r="B660" s="325">
        <f>IFERROR(VLOOKUP($A660,'様式C-1-1用'!$B$3:$AI$1004,3,0),"")</f>
        <v>0</v>
      </c>
      <c r="C660" s="325" t="str">
        <f>IFERROR(VLOOKUP($A660,'様式C-1-1用'!$B$3:$AI$1004,4,0),"")</f>
        <v/>
      </c>
      <c r="D660" s="325">
        <f>IFERROR(VLOOKUP($A660,'様式C-1-1用'!$B$3:$AI$1004,6,0),"")</f>
        <v>0</v>
      </c>
      <c r="E660" s="325">
        <f>IFERROR(VLOOKUP($A660,'様式C-1-1用'!$B$3:$AI$1004,7,0),"")</f>
        <v>0</v>
      </c>
      <c r="F660" s="325">
        <f>IFERROR(VLOOKUP($A660,'様式C-1-1用'!$B$3:$AI$1004,8,0),"")</f>
        <v>0</v>
      </c>
      <c r="G660" s="325">
        <f>IFERROR(VLOOKUP($A660,'様式C-1-1用'!$B$3:$AI$1004,10,0),"")</f>
        <v>0</v>
      </c>
      <c r="H660" s="325">
        <f>IFERROR(VLOOKUP($A660,'様式C-1-1用'!$B$3:$AI$1004,22,0),"")</f>
        <v>0</v>
      </c>
      <c r="I660" s="325">
        <f>IFERROR(VLOOKUP($A660,'様式C-1-1用'!$B$3:$AI$1004,23,0),"")</f>
        <v>0</v>
      </c>
      <c r="J660" s="325" t="str">
        <f>IFERROR(VLOOKUP($A660,'様式C-1-1用'!$B$3:$AI$1004,24,0),"")</f>
        <v/>
      </c>
      <c r="K660" s="325" t="str">
        <f>IFERROR(VLOOKUP($A660,'様式C-1-1用'!$B$3:$AI$1004,25,0),"")</f>
        <v/>
      </c>
      <c r="L660" s="325">
        <f>IFERROR(VLOOKUP($A660,'様式C-1-1用'!$B$3:$AI$1004,16,0),"")</f>
        <v>0</v>
      </c>
      <c r="M660" s="325" t="str">
        <f>IFERROR(VLOOKUP($A660,'様式C-1-1用'!$B$3:$AI$1004,34,0),"")</f>
        <v/>
      </c>
      <c r="N660" s="325" t="str">
        <f>IFERROR(VLOOKUP($A660,'様式C-1-1用'!$B$3:$AI$1004,30,0),"")</f>
        <v/>
      </c>
      <c r="O660" s="325" t="str">
        <f>IF(VLOOKUP($A660,'様式C-1-1用'!$B$3:$AI$1004,29,0)="－","なし",VLOOKUP($A660,'様式C-1-1用'!$B$3:$AI$1004,29,0))</f>
        <v/>
      </c>
      <c r="P660" s="326" t="str">
        <f>IFERROR(VLOOKUP($A660,'様式C-1-1用'!$B$3:$AI$1004,33,0),"")</f>
        <v/>
      </c>
    </row>
    <row r="661" spans="1:16" ht="15.95" customHeight="1" x14ac:dyDescent="0.15">
      <c r="A661" s="318">
        <v>659</v>
      </c>
      <c r="B661" s="325">
        <f>IFERROR(VLOOKUP($A661,'様式C-1-1用'!$B$3:$AI$1004,3,0),"")</f>
        <v>0</v>
      </c>
      <c r="C661" s="325" t="str">
        <f>IFERROR(VLOOKUP($A661,'様式C-1-1用'!$B$3:$AI$1004,4,0),"")</f>
        <v/>
      </c>
      <c r="D661" s="325">
        <f>IFERROR(VLOOKUP($A661,'様式C-1-1用'!$B$3:$AI$1004,6,0),"")</f>
        <v>0</v>
      </c>
      <c r="E661" s="325">
        <f>IFERROR(VLOOKUP($A661,'様式C-1-1用'!$B$3:$AI$1004,7,0),"")</f>
        <v>0</v>
      </c>
      <c r="F661" s="325">
        <f>IFERROR(VLOOKUP($A661,'様式C-1-1用'!$B$3:$AI$1004,8,0),"")</f>
        <v>0</v>
      </c>
      <c r="G661" s="325">
        <f>IFERROR(VLOOKUP($A661,'様式C-1-1用'!$B$3:$AI$1004,10,0),"")</f>
        <v>0</v>
      </c>
      <c r="H661" s="325">
        <f>IFERROR(VLOOKUP($A661,'様式C-1-1用'!$B$3:$AI$1004,22,0),"")</f>
        <v>0</v>
      </c>
      <c r="I661" s="325">
        <f>IFERROR(VLOOKUP($A661,'様式C-1-1用'!$B$3:$AI$1004,23,0),"")</f>
        <v>0</v>
      </c>
      <c r="J661" s="325" t="str">
        <f>IFERROR(VLOOKUP($A661,'様式C-1-1用'!$B$3:$AI$1004,24,0),"")</f>
        <v/>
      </c>
      <c r="K661" s="325" t="str">
        <f>IFERROR(VLOOKUP($A661,'様式C-1-1用'!$B$3:$AI$1004,25,0),"")</f>
        <v/>
      </c>
      <c r="L661" s="325">
        <f>IFERROR(VLOOKUP($A661,'様式C-1-1用'!$B$3:$AI$1004,16,0),"")</f>
        <v>0</v>
      </c>
      <c r="M661" s="325" t="str">
        <f>IFERROR(VLOOKUP($A661,'様式C-1-1用'!$B$3:$AI$1004,34,0),"")</f>
        <v/>
      </c>
      <c r="N661" s="325" t="str">
        <f>IFERROR(VLOOKUP($A661,'様式C-1-1用'!$B$3:$AI$1004,30,0),"")</f>
        <v/>
      </c>
      <c r="O661" s="325" t="str">
        <f>IF(VLOOKUP($A661,'様式C-1-1用'!$B$3:$AI$1004,29,0)="－","なし",VLOOKUP($A661,'様式C-1-1用'!$B$3:$AI$1004,29,0))</f>
        <v/>
      </c>
      <c r="P661" s="326" t="str">
        <f>IFERROR(VLOOKUP($A661,'様式C-1-1用'!$B$3:$AI$1004,33,0),"")</f>
        <v/>
      </c>
    </row>
    <row r="662" spans="1:16" ht="15.95" customHeight="1" x14ac:dyDescent="0.15">
      <c r="A662" s="318">
        <v>660</v>
      </c>
      <c r="B662" s="325">
        <f>IFERROR(VLOOKUP($A662,'様式C-1-1用'!$B$3:$AI$1004,3,0),"")</f>
        <v>0</v>
      </c>
      <c r="C662" s="325" t="str">
        <f>IFERROR(VLOOKUP($A662,'様式C-1-1用'!$B$3:$AI$1004,4,0),"")</f>
        <v/>
      </c>
      <c r="D662" s="325">
        <f>IFERROR(VLOOKUP($A662,'様式C-1-1用'!$B$3:$AI$1004,6,0),"")</f>
        <v>0</v>
      </c>
      <c r="E662" s="325">
        <f>IFERROR(VLOOKUP($A662,'様式C-1-1用'!$B$3:$AI$1004,7,0),"")</f>
        <v>0</v>
      </c>
      <c r="F662" s="325">
        <f>IFERROR(VLOOKUP($A662,'様式C-1-1用'!$B$3:$AI$1004,8,0),"")</f>
        <v>0</v>
      </c>
      <c r="G662" s="325">
        <f>IFERROR(VLOOKUP($A662,'様式C-1-1用'!$B$3:$AI$1004,10,0),"")</f>
        <v>0</v>
      </c>
      <c r="H662" s="325">
        <f>IFERROR(VLOOKUP($A662,'様式C-1-1用'!$B$3:$AI$1004,22,0),"")</f>
        <v>0</v>
      </c>
      <c r="I662" s="325">
        <f>IFERROR(VLOOKUP($A662,'様式C-1-1用'!$B$3:$AI$1004,23,0),"")</f>
        <v>0</v>
      </c>
      <c r="J662" s="325" t="str">
        <f>IFERROR(VLOOKUP($A662,'様式C-1-1用'!$B$3:$AI$1004,24,0),"")</f>
        <v/>
      </c>
      <c r="K662" s="325" t="str">
        <f>IFERROR(VLOOKUP($A662,'様式C-1-1用'!$B$3:$AI$1004,25,0),"")</f>
        <v/>
      </c>
      <c r="L662" s="325">
        <f>IFERROR(VLOOKUP($A662,'様式C-1-1用'!$B$3:$AI$1004,16,0),"")</f>
        <v>0</v>
      </c>
      <c r="M662" s="325" t="str">
        <f>IFERROR(VLOOKUP($A662,'様式C-1-1用'!$B$3:$AI$1004,34,0),"")</f>
        <v/>
      </c>
      <c r="N662" s="325" t="str">
        <f>IFERROR(VLOOKUP($A662,'様式C-1-1用'!$B$3:$AI$1004,30,0),"")</f>
        <v/>
      </c>
      <c r="O662" s="325" t="str">
        <f>IF(VLOOKUP($A662,'様式C-1-1用'!$B$3:$AI$1004,29,0)="－","なし",VLOOKUP($A662,'様式C-1-1用'!$B$3:$AI$1004,29,0))</f>
        <v/>
      </c>
      <c r="P662" s="326" t="str">
        <f>IFERROR(VLOOKUP($A662,'様式C-1-1用'!$B$3:$AI$1004,33,0),"")</f>
        <v/>
      </c>
    </row>
    <row r="663" spans="1:16" ht="15.95" customHeight="1" x14ac:dyDescent="0.15">
      <c r="A663" s="318">
        <v>661</v>
      </c>
      <c r="B663" s="325">
        <f>IFERROR(VLOOKUP($A663,'様式C-1-1用'!$B$3:$AI$1004,3,0),"")</f>
        <v>0</v>
      </c>
      <c r="C663" s="325" t="str">
        <f>IFERROR(VLOOKUP($A663,'様式C-1-1用'!$B$3:$AI$1004,4,0),"")</f>
        <v/>
      </c>
      <c r="D663" s="325">
        <f>IFERROR(VLOOKUP($A663,'様式C-1-1用'!$B$3:$AI$1004,6,0),"")</f>
        <v>0</v>
      </c>
      <c r="E663" s="325">
        <f>IFERROR(VLOOKUP($A663,'様式C-1-1用'!$B$3:$AI$1004,7,0),"")</f>
        <v>0</v>
      </c>
      <c r="F663" s="325">
        <f>IFERROR(VLOOKUP($A663,'様式C-1-1用'!$B$3:$AI$1004,8,0),"")</f>
        <v>0</v>
      </c>
      <c r="G663" s="325">
        <f>IFERROR(VLOOKUP($A663,'様式C-1-1用'!$B$3:$AI$1004,10,0),"")</f>
        <v>0</v>
      </c>
      <c r="H663" s="325">
        <f>IFERROR(VLOOKUP($A663,'様式C-1-1用'!$B$3:$AI$1004,22,0),"")</f>
        <v>0</v>
      </c>
      <c r="I663" s="325">
        <f>IFERROR(VLOOKUP($A663,'様式C-1-1用'!$B$3:$AI$1004,23,0),"")</f>
        <v>0</v>
      </c>
      <c r="J663" s="325" t="str">
        <f>IFERROR(VLOOKUP($A663,'様式C-1-1用'!$B$3:$AI$1004,24,0),"")</f>
        <v/>
      </c>
      <c r="K663" s="325" t="str">
        <f>IFERROR(VLOOKUP($A663,'様式C-1-1用'!$B$3:$AI$1004,25,0),"")</f>
        <v/>
      </c>
      <c r="L663" s="325">
        <f>IFERROR(VLOOKUP($A663,'様式C-1-1用'!$B$3:$AI$1004,16,0),"")</f>
        <v>0</v>
      </c>
      <c r="M663" s="325" t="str">
        <f>IFERROR(VLOOKUP($A663,'様式C-1-1用'!$B$3:$AI$1004,34,0),"")</f>
        <v/>
      </c>
      <c r="N663" s="325" t="str">
        <f>IFERROR(VLOOKUP($A663,'様式C-1-1用'!$B$3:$AI$1004,30,0),"")</f>
        <v/>
      </c>
      <c r="O663" s="325" t="str">
        <f>IF(VLOOKUP($A663,'様式C-1-1用'!$B$3:$AI$1004,29,0)="－","なし",VLOOKUP($A663,'様式C-1-1用'!$B$3:$AI$1004,29,0))</f>
        <v/>
      </c>
      <c r="P663" s="326" t="str">
        <f>IFERROR(VLOOKUP($A663,'様式C-1-1用'!$B$3:$AI$1004,33,0),"")</f>
        <v/>
      </c>
    </row>
    <row r="664" spans="1:16" ht="15.95" customHeight="1" x14ac:dyDescent="0.15">
      <c r="A664" s="318">
        <v>662</v>
      </c>
      <c r="B664" s="325">
        <f>IFERROR(VLOOKUP($A664,'様式C-1-1用'!$B$3:$AI$1004,3,0),"")</f>
        <v>0</v>
      </c>
      <c r="C664" s="325" t="str">
        <f>IFERROR(VLOOKUP($A664,'様式C-1-1用'!$B$3:$AI$1004,4,0),"")</f>
        <v/>
      </c>
      <c r="D664" s="325">
        <f>IFERROR(VLOOKUP($A664,'様式C-1-1用'!$B$3:$AI$1004,6,0),"")</f>
        <v>0</v>
      </c>
      <c r="E664" s="325">
        <f>IFERROR(VLOOKUP($A664,'様式C-1-1用'!$B$3:$AI$1004,7,0),"")</f>
        <v>0</v>
      </c>
      <c r="F664" s="325">
        <f>IFERROR(VLOOKUP($A664,'様式C-1-1用'!$B$3:$AI$1004,8,0),"")</f>
        <v>0</v>
      </c>
      <c r="G664" s="325">
        <f>IFERROR(VLOOKUP($A664,'様式C-1-1用'!$B$3:$AI$1004,10,0),"")</f>
        <v>0</v>
      </c>
      <c r="H664" s="325">
        <f>IFERROR(VLOOKUP($A664,'様式C-1-1用'!$B$3:$AI$1004,22,0),"")</f>
        <v>0</v>
      </c>
      <c r="I664" s="325">
        <f>IFERROR(VLOOKUP($A664,'様式C-1-1用'!$B$3:$AI$1004,23,0),"")</f>
        <v>0</v>
      </c>
      <c r="J664" s="325" t="str">
        <f>IFERROR(VLOOKUP($A664,'様式C-1-1用'!$B$3:$AI$1004,24,0),"")</f>
        <v/>
      </c>
      <c r="K664" s="325" t="str">
        <f>IFERROR(VLOOKUP($A664,'様式C-1-1用'!$B$3:$AI$1004,25,0),"")</f>
        <v/>
      </c>
      <c r="L664" s="325">
        <f>IFERROR(VLOOKUP($A664,'様式C-1-1用'!$B$3:$AI$1004,16,0),"")</f>
        <v>0</v>
      </c>
      <c r="M664" s="325" t="str">
        <f>IFERROR(VLOOKUP($A664,'様式C-1-1用'!$B$3:$AI$1004,34,0),"")</f>
        <v/>
      </c>
      <c r="N664" s="325" t="str">
        <f>IFERROR(VLOOKUP($A664,'様式C-1-1用'!$B$3:$AI$1004,30,0),"")</f>
        <v/>
      </c>
      <c r="O664" s="325" t="str">
        <f>IF(VLOOKUP($A664,'様式C-1-1用'!$B$3:$AI$1004,29,0)="－","なし",VLOOKUP($A664,'様式C-1-1用'!$B$3:$AI$1004,29,0))</f>
        <v/>
      </c>
      <c r="P664" s="326" t="str">
        <f>IFERROR(VLOOKUP($A664,'様式C-1-1用'!$B$3:$AI$1004,33,0),"")</f>
        <v/>
      </c>
    </row>
    <row r="665" spans="1:16" ht="15.95" customHeight="1" x14ac:dyDescent="0.15">
      <c r="A665" s="318">
        <v>663</v>
      </c>
      <c r="B665" s="325">
        <f>IFERROR(VLOOKUP($A665,'様式C-1-1用'!$B$3:$AI$1004,3,0),"")</f>
        <v>0</v>
      </c>
      <c r="C665" s="325" t="str">
        <f>IFERROR(VLOOKUP($A665,'様式C-1-1用'!$B$3:$AI$1004,4,0),"")</f>
        <v/>
      </c>
      <c r="D665" s="325">
        <f>IFERROR(VLOOKUP($A665,'様式C-1-1用'!$B$3:$AI$1004,6,0),"")</f>
        <v>0</v>
      </c>
      <c r="E665" s="325">
        <f>IFERROR(VLOOKUP($A665,'様式C-1-1用'!$B$3:$AI$1004,7,0),"")</f>
        <v>0</v>
      </c>
      <c r="F665" s="325">
        <f>IFERROR(VLOOKUP($A665,'様式C-1-1用'!$B$3:$AI$1004,8,0),"")</f>
        <v>0</v>
      </c>
      <c r="G665" s="325">
        <f>IFERROR(VLOOKUP($A665,'様式C-1-1用'!$B$3:$AI$1004,10,0),"")</f>
        <v>0</v>
      </c>
      <c r="H665" s="325">
        <f>IFERROR(VLOOKUP($A665,'様式C-1-1用'!$B$3:$AI$1004,22,0),"")</f>
        <v>0</v>
      </c>
      <c r="I665" s="325">
        <f>IFERROR(VLOOKUP($A665,'様式C-1-1用'!$B$3:$AI$1004,23,0),"")</f>
        <v>0</v>
      </c>
      <c r="J665" s="325" t="str">
        <f>IFERROR(VLOOKUP($A665,'様式C-1-1用'!$B$3:$AI$1004,24,0),"")</f>
        <v/>
      </c>
      <c r="K665" s="325" t="str">
        <f>IFERROR(VLOOKUP($A665,'様式C-1-1用'!$B$3:$AI$1004,25,0),"")</f>
        <v/>
      </c>
      <c r="L665" s="325">
        <f>IFERROR(VLOOKUP($A665,'様式C-1-1用'!$B$3:$AI$1004,16,0),"")</f>
        <v>0</v>
      </c>
      <c r="M665" s="325" t="str">
        <f>IFERROR(VLOOKUP($A665,'様式C-1-1用'!$B$3:$AI$1004,34,0),"")</f>
        <v/>
      </c>
      <c r="N665" s="325" t="str">
        <f>IFERROR(VLOOKUP($A665,'様式C-1-1用'!$B$3:$AI$1004,30,0),"")</f>
        <v/>
      </c>
      <c r="O665" s="325" t="str">
        <f>IF(VLOOKUP($A665,'様式C-1-1用'!$B$3:$AI$1004,29,0)="－","なし",VLOOKUP($A665,'様式C-1-1用'!$B$3:$AI$1004,29,0))</f>
        <v/>
      </c>
      <c r="P665" s="326" t="str">
        <f>IFERROR(VLOOKUP($A665,'様式C-1-1用'!$B$3:$AI$1004,33,0),"")</f>
        <v/>
      </c>
    </row>
    <row r="666" spans="1:16" ht="15.95" customHeight="1" x14ac:dyDescent="0.15">
      <c r="A666" s="318">
        <v>664</v>
      </c>
      <c r="B666" s="325">
        <f>IFERROR(VLOOKUP($A666,'様式C-1-1用'!$B$3:$AI$1004,3,0),"")</f>
        <v>0</v>
      </c>
      <c r="C666" s="325" t="str">
        <f>IFERROR(VLOOKUP($A666,'様式C-1-1用'!$B$3:$AI$1004,4,0),"")</f>
        <v/>
      </c>
      <c r="D666" s="325">
        <f>IFERROR(VLOOKUP($A666,'様式C-1-1用'!$B$3:$AI$1004,6,0),"")</f>
        <v>0</v>
      </c>
      <c r="E666" s="325">
        <f>IFERROR(VLOOKUP($A666,'様式C-1-1用'!$B$3:$AI$1004,7,0),"")</f>
        <v>0</v>
      </c>
      <c r="F666" s="325">
        <f>IFERROR(VLOOKUP($A666,'様式C-1-1用'!$B$3:$AI$1004,8,0),"")</f>
        <v>0</v>
      </c>
      <c r="G666" s="325">
        <f>IFERROR(VLOOKUP($A666,'様式C-1-1用'!$B$3:$AI$1004,10,0),"")</f>
        <v>0</v>
      </c>
      <c r="H666" s="325">
        <f>IFERROR(VLOOKUP($A666,'様式C-1-1用'!$B$3:$AI$1004,22,0),"")</f>
        <v>0</v>
      </c>
      <c r="I666" s="325">
        <f>IFERROR(VLOOKUP($A666,'様式C-1-1用'!$B$3:$AI$1004,23,0),"")</f>
        <v>0</v>
      </c>
      <c r="J666" s="325" t="str">
        <f>IFERROR(VLOOKUP($A666,'様式C-1-1用'!$B$3:$AI$1004,24,0),"")</f>
        <v/>
      </c>
      <c r="K666" s="325" t="str">
        <f>IFERROR(VLOOKUP($A666,'様式C-1-1用'!$B$3:$AI$1004,25,0),"")</f>
        <v/>
      </c>
      <c r="L666" s="325">
        <f>IFERROR(VLOOKUP($A666,'様式C-1-1用'!$B$3:$AI$1004,16,0),"")</f>
        <v>0</v>
      </c>
      <c r="M666" s="325" t="str">
        <f>IFERROR(VLOOKUP($A666,'様式C-1-1用'!$B$3:$AI$1004,34,0),"")</f>
        <v/>
      </c>
      <c r="N666" s="325" t="str">
        <f>IFERROR(VLOOKUP($A666,'様式C-1-1用'!$B$3:$AI$1004,30,0),"")</f>
        <v/>
      </c>
      <c r="O666" s="325" t="str">
        <f>IF(VLOOKUP($A666,'様式C-1-1用'!$B$3:$AI$1004,29,0)="－","なし",VLOOKUP($A666,'様式C-1-1用'!$B$3:$AI$1004,29,0))</f>
        <v/>
      </c>
      <c r="P666" s="326" t="str">
        <f>IFERROR(VLOOKUP($A666,'様式C-1-1用'!$B$3:$AI$1004,33,0),"")</f>
        <v/>
      </c>
    </row>
    <row r="667" spans="1:16" ht="15.95" customHeight="1" x14ac:dyDescent="0.15">
      <c r="A667" s="318">
        <v>665</v>
      </c>
      <c r="B667" s="325">
        <f>IFERROR(VLOOKUP($A667,'様式C-1-1用'!$B$3:$AI$1004,3,0),"")</f>
        <v>0</v>
      </c>
      <c r="C667" s="325" t="str">
        <f>IFERROR(VLOOKUP($A667,'様式C-1-1用'!$B$3:$AI$1004,4,0),"")</f>
        <v/>
      </c>
      <c r="D667" s="325">
        <f>IFERROR(VLOOKUP($A667,'様式C-1-1用'!$B$3:$AI$1004,6,0),"")</f>
        <v>0</v>
      </c>
      <c r="E667" s="325">
        <f>IFERROR(VLOOKUP($A667,'様式C-1-1用'!$B$3:$AI$1004,7,0),"")</f>
        <v>0</v>
      </c>
      <c r="F667" s="325">
        <f>IFERROR(VLOOKUP($A667,'様式C-1-1用'!$B$3:$AI$1004,8,0),"")</f>
        <v>0</v>
      </c>
      <c r="G667" s="325">
        <f>IFERROR(VLOOKUP($A667,'様式C-1-1用'!$B$3:$AI$1004,10,0),"")</f>
        <v>0</v>
      </c>
      <c r="H667" s="325">
        <f>IFERROR(VLOOKUP($A667,'様式C-1-1用'!$B$3:$AI$1004,22,0),"")</f>
        <v>0</v>
      </c>
      <c r="I667" s="325">
        <f>IFERROR(VLOOKUP($A667,'様式C-1-1用'!$B$3:$AI$1004,23,0),"")</f>
        <v>0</v>
      </c>
      <c r="J667" s="325" t="str">
        <f>IFERROR(VLOOKUP($A667,'様式C-1-1用'!$B$3:$AI$1004,24,0),"")</f>
        <v/>
      </c>
      <c r="K667" s="325" t="str">
        <f>IFERROR(VLOOKUP($A667,'様式C-1-1用'!$B$3:$AI$1004,25,0),"")</f>
        <v/>
      </c>
      <c r="L667" s="325">
        <f>IFERROR(VLOOKUP($A667,'様式C-1-1用'!$B$3:$AI$1004,16,0),"")</f>
        <v>0</v>
      </c>
      <c r="M667" s="325" t="str">
        <f>IFERROR(VLOOKUP($A667,'様式C-1-1用'!$B$3:$AI$1004,34,0),"")</f>
        <v/>
      </c>
      <c r="N667" s="325" t="str">
        <f>IFERROR(VLOOKUP($A667,'様式C-1-1用'!$B$3:$AI$1004,30,0),"")</f>
        <v/>
      </c>
      <c r="O667" s="325" t="str">
        <f>IF(VLOOKUP($A667,'様式C-1-1用'!$B$3:$AI$1004,29,0)="－","なし",VLOOKUP($A667,'様式C-1-1用'!$B$3:$AI$1004,29,0))</f>
        <v/>
      </c>
      <c r="P667" s="326" t="str">
        <f>IFERROR(VLOOKUP($A667,'様式C-1-1用'!$B$3:$AI$1004,33,0),"")</f>
        <v/>
      </c>
    </row>
    <row r="668" spans="1:16" ht="15.95" customHeight="1" x14ac:dyDescent="0.15">
      <c r="A668" s="318">
        <v>666</v>
      </c>
      <c r="B668" s="325">
        <f>IFERROR(VLOOKUP($A668,'様式C-1-1用'!$B$3:$AI$1004,3,0),"")</f>
        <v>0</v>
      </c>
      <c r="C668" s="325" t="str">
        <f>IFERROR(VLOOKUP($A668,'様式C-1-1用'!$B$3:$AI$1004,4,0),"")</f>
        <v/>
      </c>
      <c r="D668" s="325">
        <f>IFERROR(VLOOKUP($A668,'様式C-1-1用'!$B$3:$AI$1004,6,0),"")</f>
        <v>0</v>
      </c>
      <c r="E668" s="325">
        <f>IFERROR(VLOOKUP($A668,'様式C-1-1用'!$B$3:$AI$1004,7,0),"")</f>
        <v>0</v>
      </c>
      <c r="F668" s="325">
        <f>IFERROR(VLOOKUP($A668,'様式C-1-1用'!$B$3:$AI$1004,8,0),"")</f>
        <v>0</v>
      </c>
      <c r="G668" s="325">
        <f>IFERROR(VLOOKUP($A668,'様式C-1-1用'!$B$3:$AI$1004,10,0),"")</f>
        <v>0</v>
      </c>
      <c r="H668" s="325">
        <f>IFERROR(VLOOKUP($A668,'様式C-1-1用'!$B$3:$AI$1004,22,0),"")</f>
        <v>0</v>
      </c>
      <c r="I668" s="325">
        <f>IFERROR(VLOOKUP($A668,'様式C-1-1用'!$B$3:$AI$1004,23,0),"")</f>
        <v>0</v>
      </c>
      <c r="J668" s="325" t="str">
        <f>IFERROR(VLOOKUP($A668,'様式C-1-1用'!$B$3:$AI$1004,24,0),"")</f>
        <v/>
      </c>
      <c r="K668" s="325" t="str">
        <f>IFERROR(VLOOKUP($A668,'様式C-1-1用'!$B$3:$AI$1004,25,0),"")</f>
        <v/>
      </c>
      <c r="L668" s="325">
        <f>IFERROR(VLOOKUP($A668,'様式C-1-1用'!$B$3:$AI$1004,16,0),"")</f>
        <v>0</v>
      </c>
      <c r="M668" s="325" t="str">
        <f>IFERROR(VLOOKUP($A668,'様式C-1-1用'!$B$3:$AI$1004,34,0),"")</f>
        <v/>
      </c>
      <c r="N668" s="325" t="str">
        <f>IFERROR(VLOOKUP($A668,'様式C-1-1用'!$B$3:$AI$1004,30,0),"")</f>
        <v/>
      </c>
      <c r="O668" s="325" t="str">
        <f>IF(VLOOKUP($A668,'様式C-1-1用'!$B$3:$AI$1004,29,0)="－","なし",VLOOKUP($A668,'様式C-1-1用'!$B$3:$AI$1004,29,0))</f>
        <v/>
      </c>
      <c r="P668" s="326" t="str">
        <f>IFERROR(VLOOKUP($A668,'様式C-1-1用'!$B$3:$AI$1004,33,0),"")</f>
        <v/>
      </c>
    </row>
    <row r="669" spans="1:16" ht="15.95" customHeight="1" x14ac:dyDescent="0.15">
      <c r="A669" s="318">
        <v>667</v>
      </c>
      <c r="B669" s="325">
        <f>IFERROR(VLOOKUP($A669,'様式C-1-1用'!$B$3:$AI$1004,3,0),"")</f>
        <v>0</v>
      </c>
      <c r="C669" s="325" t="str">
        <f>IFERROR(VLOOKUP($A669,'様式C-1-1用'!$B$3:$AI$1004,4,0),"")</f>
        <v/>
      </c>
      <c r="D669" s="325">
        <f>IFERROR(VLOOKUP($A669,'様式C-1-1用'!$B$3:$AI$1004,6,0),"")</f>
        <v>0</v>
      </c>
      <c r="E669" s="325">
        <f>IFERROR(VLOOKUP($A669,'様式C-1-1用'!$B$3:$AI$1004,7,0),"")</f>
        <v>0</v>
      </c>
      <c r="F669" s="325">
        <f>IFERROR(VLOOKUP($A669,'様式C-1-1用'!$B$3:$AI$1004,8,0),"")</f>
        <v>0</v>
      </c>
      <c r="G669" s="325">
        <f>IFERROR(VLOOKUP($A669,'様式C-1-1用'!$B$3:$AI$1004,10,0),"")</f>
        <v>0</v>
      </c>
      <c r="H669" s="325">
        <f>IFERROR(VLOOKUP($A669,'様式C-1-1用'!$B$3:$AI$1004,22,0),"")</f>
        <v>0</v>
      </c>
      <c r="I669" s="325">
        <f>IFERROR(VLOOKUP($A669,'様式C-1-1用'!$B$3:$AI$1004,23,0),"")</f>
        <v>0</v>
      </c>
      <c r="J669" s="325" t="str">
        <f>IFERROR(VLOOKUP($A669,'様式C-1-1用'!$B$3:$AI$1004,24,0),"")</f>
        <v/>
      </c>
      <c r="K669" s="325" t="str">
        <f>IFERROR(VLOOKUP($A669,'様式C-1-1用'!$B$3:$AI$1004,25,0),"")</f>
        <v/>
      </c>
      <c r="L669" s="325">
        <f>IFERROR(VLOOKUP($A669,'様式C-1-1用'!$B$3:$AI$1004,16,0),"")</f>
        <v>0</v>
      </c>
      <c r="M669" s="325" t="str">
        <f>IFERROR(VLOOKUP($A669,'様式C-1-1用'!$B$3:$AI$1004,34,0),"")</f>
        <v/>
      </c>
      <c r="N669" s="325" t="str">
        <f>IFERROR(VLOOKUP($A669,'様式C-1-1用'!$B$3:$AI$1004,30,0),"")</f>
        <v/>
      </c>
      <c r="O669" s="325" t="str">
        <f>IF(VLOOKUP($A669,'様式C-1-1用'!$B$3:$AI$1004,29,0)="－","なし",VLOOKUP($A669,'様式C-1-1用'!$B$3:$AI$1004,29,0))</f>
        <v/>
      </c>
      <c r="P669" s="326" t="str">
        <f>IFERROR(VLOOKUP($A669,'様式C-1-1用'!$B$3:$AI$1004,33,0),"")</f>
        <v/>
      </c>
    </row>
    <row r="670" spans="1:16" ht="15.95" customHeight="1" x14ac:dyDescent="0.15">
      <c r="A670" s="318">
        <v>668</v>
      </c>
      <c r="B670" s="325">
        <f>IFERROR(VLOOKUP($A670,'様式C-1-1用'!$B$3:$AI$1004,3,0),"")</f>
        <v>0</v>
      </c>
      <c r="C670" s="325" t="str">
        <f>IFERROR(VLOOKUP($A670,'様式C-1-1用'!$B$3:$AI$1004,4,0),"")</f>
        <v/>
      </c>
      <c r="D670" s="325">
        <f>IFERROR(VLOOKUP($A670,'様式C-1-1用'!$B$3:$AI$1004,6,0),"")</f>
        <v>0</v>
      </c>
      <c r="E670" s="325">
        <f>IFERROR(VLOOKUP($A670,'様式C-1-1用'!$B$3:$AI$1004,7,0),"")</f>
        <v>0</v>
      </c>
      <c r="F670" s="325">
        <f>IFERROR(VLOOKUP($A670,'様式C-1-1用'!$B$3:$AI$1004,8,0),"")</f>
        <v>0</v>
      </c>
      <c r="G670" s="325">
        <f>IFERROR(VLOOKUP($A670,'様式C-1-1用'!$B$3:$AI$1004,10,0),"")</f>
        <v>0</v>
      </c>
      <c r="H670" s="325">
        <f>IFERROR(VLOOKUP($A670,'様式C-1-1用'!$B$3:$AI$1004,22,0),"")</f>
        <v>0</v>
      </c>
      <c r="I670" s="325">
        <f>IFERROR(VLOOKUP($A670,'様式C-1-1用'!$B$3:$AI$1004,23,0),"")</f>
        <v>0</v>
      </c>
      <c r="J670" s="325" t="str">
        <f>IFERROR(VLOOKUP($A670,'様式C-1-1用'!$B$3:$AI$1004,24,0),"")</f>
        <v/>
      </c>
      <c r="K670" s="325" t="str">
        <f>IFERROR(VLOOKUP($A670,'様式C-1-1用'!$B$3:$AI$1004,25,0),"")</f>
        <v/>
      </c>
      <c r="L670" s="325">
        <f>IFERROR(VLOOKUP($A670,'様式C-1-1用'!$B$3:$AI$1004,16,0),"")</f>
        <v>0</v>
      </c>
      <c r="M670" s="325" t="str">
        <f>IFERROR(VLOOKUP($A670,'様式C-1-1用'!$B$3:$AI$1004,34,0),"")</f>
        <v/>
      </c>
      <c r="N670" s="325" t="str">
        <f>IFERROR(VLOOKUP($A670,'様式C-1-1用'!$B$3:$AI$1004,30,0),"")</f>
        <v/>
      </c>
      <c r="O670" s="325" t="str">
        <f>IF(VLOOKUP($A670,'様式C-1-1用'!$B$3:$AI$1004,29,0)="－","なし",VLOOKUP($A670,'様式C-1-1用'!$B$3:$AI$1004,29,0))</f>
        <v/>
      </c>
      <c r="P670" s="326" t="str">
        <f>IFERROR(VLOOKUP($A670,'様式C-1-1用'!$B$3:$AI$1004,33,0),"")</f>
        <v/>
      </c>
    </row>
    <row r="671" spans="1:16" ht="15.95" customHeight="1" x14ac:dyDescent="0.15">
      <c r="A671" s="318">
        <v>669</v>
      </c>
      <c r="B671" s="325">
        <f>IFERROR(VLOOKUP($A671,'様式C-1-1用'!$B$3:$AI$1004,3,0),"")</f>
        <v>0</v>
      </c>
      <c r="C671" s="325" t="str">
        <f>IFERROR(VLOOKUP($A671,'様式C-1-1用'!$B$3:$AI$1004,4,0),"")</f>
        <v/>
      </c>
      <c r="D671" s="325">
        <f>IFERROR(VLOOKUP($A671,'様式C-1-1用'!$B$3:$AI$1004,6,0),"")</f>
        <v>0</v>
      </c>
      <c r="E671" s="325">
        <f>IFERROR(VLOOKUP($A671,'様式C-1-1用'!$B$3:$AI$1004,7,0),"")</f>
        <v>0</v>
      </c>
      <c r="F671" s="325">
        <f>IFERROR(VLOOKUP($A671,'様式C-1-1用'!$B$3:$AI$1004,8,0),"")</f>
        <v>0</v>
      </c>
      <c r="G671" s="325">
        <f>IFERROR(VLOOKUP($A671,'様式C-1-1用'!$B$3:$AI$1004,10,0),"")</f>
        <v>0</v>
      </c>
      <c r="H671" s="325">
        <f>IFERROR(VLOOKUP($A671,'様式C-1-1用'!$B$3:$AI$1004,22,0),"")</f>
        <v>0</v>
      </c>
      <c r="I671" s="325">
        <f>IFERROR(VLOOKUP($A671,'様式C-1-1用'!$B$3:$AI$1004,23,0),"")</f>
        <v>0</v>
      </c>
      <c r="J671" s="325" t="str">
        <f>IFERROR(VLOOKUP($A671,'様式C-1-1用'!$B$3:$AI$1004,24,0),"")</f>
        <v/>
      </c>
      <c r="K671" s="325" t="str">
        <f>IFERROR(VLOOKUP($A671,'様式C-1-1用'!$B$3:$AI$1004,25,0),"")</f>
        <v/>
      </c>
      <c r="L671" s="325">
        <f>IFERROR(VLOOKUP($A671,'様式C-1-1用'!$B$3:$AI$1004,16,0),"")</f>
        <v>0</v>
      </c>
      <c r="M671" s="325" t="str">
        <f>IFERROR(VLOOKUP($A671,'様式C-1-1用'!$B$3:$AI$1004,34,0),"")</f>
        <v/>
      </c>
      <c r="N671" s="325" t="str">
        <f>IFERROR(VLOOKUP($A671,'様式C-1-1用'!$B$3:$AI$1004,30,0),"")</f>
        <v/>
      </c>
      <c r="O671" s="325" t="str">
        <f>IF(VLOOKUP($A671,'様式C-1-1用'!$B$3:$AI$1004,29,0)="－","なし",VLOOKUP($A671,'様式C-1-1用'!$B$3:$AI$1004,29,0))</f>
        <v/>
      </c>
      <c r="P671" s="326" t="str">
        <f>IFERROR(VLOOKUP($A671,'様式C-1-1用'!$B$3:$AI$1004,33,0),"")</f>
        <v/>
      </c>
    </row>
    <row r="672" spans="1:16" ht="15.95" customHeight="1" x14ac:dyDescent="0.15">
      <c r="A672" s="318">
        <v>670</v>
      </c>
      <c r="B672" s="325">
        <f>IFERROR(VLOOKUP($A672,'様式C-1-1用'!$B$3:$AI$1004,3,0),"")</f>
        <v>0</v>
      </c>
      <c r="C672" s="325" t="str">
        <f>IFERROR(VLOOKUP($A672,'様式C-1-1用'!$B$3:$AI$1004,4,0),"")</f>
        <v/>
      </c>
      <c r="D672" s="325">
        <f>IFERROR(VLOOKUP($A672,'様式C-1-1用'!$B$3:$AI$1004,6,0),"")</f>
        <v>0</v>
      </c>
      <c r="E672" s="325">
        <f>IFERROR(VLOOKUP($A672,'様式C-1-1用'!$B$3:$AI$1004,7,0),"")</f>
        <v>0</v>
      </c>
      <c r="F672" s="325">
        <f>IFERROR(VLOOKUP($A672,'様式C-1-1用'!$B$3:$AI$1004,8,0),"")</f>
        <v>0</v>
      </c>
      <c r="G672" s="325">
        <f>IFERROR(VLOOKUP($A672,'様式C-1-1用'!$B$3:$AI$1004,10,0),"")</f>
        <v>0</v>
      </c>
      <c r="H672" s="325">
        <f>IFERROR(VLOOKUP($A672,'様式C-1-1用'!$B$3:$AI$1004,22,0),"")</f>
        <v>0</v>
      </c>
      <c r="I672" s="325">
        <f>IFERROR(VLOOKUP($A672,'様式C-1-1用'!$B$3:$AI$1004,23,0),"")</f>
        <v>0</v>
      </c>
      <c r="J672" s="325" t="str">
        <f>IFERROR(VLOOKUP($A672,'様式C-1-1用'!$B$3:$AI$1004,24,0),"")</f>
        <v/>
      </c>
      <c r="K672" s="325" t="str">
        <f>IFERROR(VLOOKUP($A672,'様式C-1-1用'!$B$3:$AI$1004,25,0),"")</f>
        <v/>
      </c>
      <c r="L672" s="325">
        <f>IFERROR(VLOOKUP($A672,'様式C-1-1用'!$B$3:$AI$1004,16,0),"")</f>
        <v>0</v>
      </c>
      <c r="M672" s="325" t="str">
        <f>IFERROR(VLOOKUP($A672,'様式C-1-1用'!$B$3:$AI$1004,34,0),"")</f>
        <v/>
      </c>
      <c r="N672" s="325" t="str">
        <f>IFERROR(VLOOKUP($A672,'様式C-1-1用'!$B$3:$AI$1004,30,0),"")</f>
        <v/>
      </c>
      <c r="O672" s="325" t="str">
        <f>IF(VLOOKUP($A672,'様式C-1-1用'!$B$3:$AI$1004,29,0)="－","なし",VLOOKUP($A672,'様式C-1-1用'!$B$3:$AI$1004,29,0))</f>
        <v/>
      </c>
      <c r="P672" s="326" t="str">
        <f>IFERROR(VLOOKUP($A672,'様式C-1-1用'!$B$3:$AI$1004,33,0),"")</f>
        <v/>
      </c>
    </row>
    <row r="673" spans="1:16" ht="15.95" customHeight="1" x14ac:dyDescent="0.15">
      <c r="A673" s="318">
        <v>671</v>
      </c>
      <c r="B673" s="325">
        <f>IFERROR(VLOOKUP($A673,'様式C-1-1用'!$B$3:$AI$1004,3,0),"")</f>
        <v>0</v>
      </c>
      <c r="C673" s="325" t="str">
        <f>IFERROR(VLOOKUP($A673,'様式C-1-1用'!$B$3:$AI$1004,4,0),"")</f>
        <v/>
      </c>
      <c r="D673" s="325">
        <f>IFERROR(VLOOKUP($A673,'様式C-1-1用'!$B$3:$AI$1004,6,0),"")</f>
        <v>0</v>
      </c>
      <c r="E673" s="325">
        <f>IFERROR(VLOOKUP($A673,'様式C-1-1用'!$B$3:$AI$1004,7,0),"")</f>
        <v>0</v>
      </c>
      <c r="F673" s="325">
        <f>IFERROR(VLOOKUP($A673,'様式C-1-1用'!$B$3:$AI$1004,8,0),"")</f>
        <v>0</v>
      </c>
      <c r="G673" s="325">
        <f>IFERROR(VLOOKUP($A673,'様式C-1-1用'!$B$3:$AI$1004,10,0),"")</f>
        <v>0</v>
      </c>
      <c r="H673" s="325">
        <f>IFERROR(VLOOKUP($A673,'様式C-1-1用'!$B$3:$AI$1004,22,0),"")</f>
        <v>0</v>
      </c>
      <c r="I673" s="325">
        <f>IFERROR(VLOOKUP($A673,'様式C-1-1用'!$B$3:$AI$1004,23,0),"")</f>
        <v>0</v>
      </c>
      <c r="J673" s="325" t="str">
        <f>IFERROR(VLOOKUP($A673,'様式C-1-1用'!$B$3:$AI$1004,24,0),"")</f>
        <v/>
      </c>
      <c r="K673" s="325" t="str">
        <f>IFERROR(VLOOKUP($A673,'様式C-1-1用'!$B$3:$AI$1004,25,0),"")</f>
        <v/>
      </c>
      <c r="L673" s="325">
        <f>IFERROR(VLOOKUP($A673,'様式C-1-1用'!$B$3:$AI$1004,16,0),"")</f>
        <v>0</v>
      </c>
      <c r="M673" s="325" t="str">
        <f>IFERROR(VLOOKUP($A673,'様式C-1-1用'!$B$3:$AI$1004,34,0),"")</f>
        <v/>
      </c>
      <c r="N673" s="325" t="str">
        <f>IFERROR(VLOOKUP($A673,'様式C-1-1用'!$B$3:$AI$1004,30,0),"")</f>
        <v/>
      </c>
      <c r="O673" s="325" t="str">
        <f>IF(VLOOKUP($A673,'様式C-1-1用'!$B$3:$AI$1004,29,0)="－","なし",VLOOKUP($A673,'様式C-1-1用'!$B$3:$AI$1004,29,0))</f>
        <v/>
      </c>
      <c r="P673" s="326" t="str">
        <f>IFERROR(VLOOKUP($A673,'様式C-1-1用'!$B$3:$AI$1004,33,0),"")</f>
        <v/>
      </c>
    </row>
    <row r="674" spans="1:16" ht="15.95" customHeight="1" x14ac:dyDescent="0.15">
      <c r="A674" s="318">
        <v>672</v>
      </c>
      <c r="B674" s="325">
        <f>IFERROR(VLOOKUP($A674,'様式C-1-1用'!$B$3:$AI$1004,3,0),"")</f>
        <v>0</v>
      </c>
      <c r="C674" s="325" t="str">
        <f>IFERROR(VLOOKUP($A674,'様式C-1-1用'!$B$3:$AI$1004,4,0),"")</f>
        <v/>
      </c>
      <c r="D674" s="325">
        <f>IFERROR(VLOOKUP($A674,'様式C-1-1用'!$B$3:$AI$1004,6,0),"")</f>
        <v>0</v>
      </c>
      <c r="E674" s="325">
        <f>IFERROR(VLOOKUP($A674,'様式C-1-1用'!$B$3:$AI$1004,7,0),"")</f>
        <v>0</v>
      </c>
      <c r="F674" s="325">
        <f>IFERROR(VLOOKUP($A674,'様式C-1-1用'!$B$3:$AI$1004,8,0),"")</f>
        <v>0</v>
      </c>
      <c r="G674" s="325">
        <f>IFERROR(VLOOKUP($A674,'様式C-1-1用'!$B$3:$AI$1004,10,0),"")</f>
        <v>0</v>
      </c>
      <c r="H674" s="325">
        <f>IFERROR(VLOOKUP($A674,'様式C-1-1用'!$B$3:$AI$1004,22,0),"")</f>
        <v>0</v>
      </c>
      <c r="I674" s="325">
        <f>IFERROR(VLOOKUP($A674,'様式C-1-1用'!$B$3:$AI$1004,23,0),"")</f>
        <v>0</v>
      </c>
      <c r="J674" s="325" t="str">
        <f>IFERROR(VLOOKUP($A674,'様式C-1-1用'!$B$3:$AI$1004,24,0),"")</f>
        <v/>
      </c>
      <c r="K674" s="325" t="str">
        <f>IFERROR(VLOOKUP($A674,'様式C-1-1用'!$B$3:$AI$1004,25,0),"")</f>
        <v/>
      </c>
      <c r="L674" s="325">
        <f>IFERROR(VLOOKUP($A674,'様式C-1-1用'!$B$3:$AI$1004,16,0),"")</f>
        <v>0</v>
      </c>
      <c r="M674" s="325" t="str">
        <f>IFERROR(VLOOKUP($A674,'様式C-1-1用'!$B$3:$AI$1004,34,0),"")</f>
        <v/>
      </c>
      <c r="N674" s="325" t="str">
        <f>IFERROR(VLOOKUP($A674,'様式C-1-1用'!$B$3:$AI$1004,30,0),"")</f>
        <v/>
      </c>
      <c r="O674" s="325" t="str">
        <f>IF(VLOOKUP($A674,'様式C-1-1用'!$B$3:$AI$1004,29,0)="－","なし",VLOOKUP($A674,'様式C-1-1用'!$B$3:$AI$1004,29,0))</f>
        <v/>
      </c>
      <c r="P674" s="326" t="str">
        <f>IFERROR(VLOOKUP($A674,'様式C-1-1用'!$B$3:$AI$1004,33,0),"")</f>
        <v/>
      </c>
    </row>
    <row r="675" spans="1:16" ht="15.95" customHeight="1" x14ac:dyDescent="0.15">
      <c r="A675" s="318">
        <v>673</v>
      </c>
      <c r="B675" s="325">
        <f>IFERROR(VLOOKUP($A675,'様式C-1-1用'!$B$3:$AI$1004,3,0),"")</f>
        <v>0</v>
      </c>
      <c r="C675" s="325" t="str">
        <f>IFERROR(VLOOKUP($A675,'様式C-1-1用'!$B$3:$AI$1004,4,0),"")</f>
        <v/>
      </c>
      <c r="D675" s="325">
        <f>IFERROR(VLOOKUP($A675,'様式C-1-1用'!$B$3:$AI$1004,6,0),"")</f>
        <v>0</v>
      </c>
      <c r="E675" s="325">
        <f>IFERROR(VLOOKUP($A675,'様式C-1-1用'!$B$3:$AI$1004,7,0),"")</f>
        <v>0</v>
      </c>
      <c r="F675" s="325">
        <f>IFERROR(VLOOKUP($A675,'様式C-1-1用'!$B$3:$AI$1004,8,0),"")</f>
        <v>0</v>
      </c>
      <c r="G675" s="325">
        <f>IFERROR(VLOOKUP($A675,'様式C-1-1用'!$B$3:$AI$1004,10,0),"")</f>
        <v>0</v>
      </c>
      <c r="H675" s="325">
        <f>IFERROR(VLOOKUP($A675,'様式C-1-1用'!$B$3:$AI$1004,22,0),"")</f>
        <v>0</v>
      </c>
      <c r="I675" s="325">
        <f>IFERROR(VLOOKUP($A675,'様式C-1-1用'!$B$3:$AI$1004,23,0),"")</f>
        <v>0</v>
      </c>
      <c r="J675" s="325" t="str">
        <f>IFERROR(VLOOKUP($A675,'様式C-1-1用'!$B$3:$AI$1004,24,0),"")</f>
        <v/>
      </c>
      <c r="K675" s="325" t="str">
        <f>IFERROR(VLOOKUP($A675,'様式C-1-1用'!$B$3:$AI$1004,25,0),"")</f>
        <v/>
      </c>
      <c r="L675" s="325">
        <f>IFERROR(VLOOKUP($A675,'様式C-1-1用'!$B$3:$AI$1004,16,0),"")</f>
        <v>0</v>
      </c>
      <c r="M675" s="325" t="str">
        <f>IFERROR(VLOOKUP($A675,'様式C-1-1用'!$B$3:$AI$1004,34,0),"")</f>
        <v/>
      </c>
      <c r="N675" s="325" t="str">
        <f>IFERROR(VLOOKUP($A675,'様式C-1-1用'!$B$3:$AI$1004,30,0),"")</f>
        <v/>
      </c>
      <c r="O675" s="325" t="str">
        <f>IF(VLOOKUP($A675,'様式C-1-1用'!$B$3:$AI$1004,29,0)="－","なし",VLOOKUP($A675,'様式C-1-1用'!$B$3:$AI$1004,29,0))</f>
        <v/>
      </c>
      <c r="P675" s="326" t="str">
        <f>IFERROR(VLOOKUP($A675,'様式C-1-1用'!$B$3:$AI$1004,33,0),"")</f>
        <v/>
      </c>
    </row>
    <row r="676" spans="1:16" ht="15.95" customHeight="1" x14ac:dyDescent="0.15">
      <c r="A676" s="318">
        <v>674</v>
      </c>
      <c r="B676" s="325">
        <f>IFERROR(VLOOKUP($A676,'様式C-1-1用'!$B$3:$AI$1004,3,0),"")</f>
        <v>0</v>
      </c>
      <c r="C676" s="325" t="str">
        <f>IFERROR(VLOOKUP($A676,'様式C-1-1用'!$B$3:$AI$1004,4,0),"")</f>
        <v/>
      </c>
      <c r="D676" s="325">
        <f>IFERROR(VLOOKUP($A676,'様式C-1-1用'!$B$3:$AI$1004,6,0),"")</f>
        <v>0</v>
      </c>
      <c r="E676" s="325">
        <f>IFERROR(VLOOKUP($A676,'様式C-1-1用'!$B$3:$AI$1004,7,0),"")</f>
        <v>0</v>
      </c>
      <c r="F676" s="325">
        <f>IFERROR(VLOOKUP($A676,'様式C-1-1用'!$B$3:$AI$1004,8,0),"")</f>
        <v>0</v>
      </c>
      <c r="G676" s="325">
        <f>IFERROR(VLOOKUP($A676,'様式C-1-1用'!$B$3:$AI$1004,10,0),"")</f>
        <v>0</v>
      </c>
      <c r="H676" s="325">
        <f>IFERROR(VLOOKUP($A676,'様式C-1-1用'!$B$3:$AI$1004,22,0),"")</f>
        <v>0</v>
      </c>
      <c r="I676" s="325">
        <f>IFERROR(VLOOKUP($A676,'様式C-1-1用'!$B$3:$AI$1004,23,0),"")</f>
        <v>0</v>
      </c>
      <c r="J676" s="325" t="str">
        <f>IFERROR(VLOOKUP($A676,'様式C-1-1用'!$B$3:$AI$1004,24,0),"")</f>
        <v/>
      </c>
      <c r="K676" s="325" t="str">
        <f>IFERROR(VLOOKUP($A676,'様式C-1-1用'!$B$3:$AI$1004,25,0),"")</f>
        <v/>
      </c>
      <c r="L676" s="325">
        <f>IFERROR(VLOOKUP($A676,'様式C-1-1用'!$B$3:$AI$1004,16,0),"")</f>
        <v>0</v>
      </c>
      <c r="M676" s="325" t="str">
        <f>IFERROR(VLOOKUP($A676,'様式C-1-1用'!$B$3:$AI$1004,34,0),"")</f>
        <v/>
      </c>
      <c r="N676" s="325" t="str">
        <f>IFERROR(VLOOKUP($A676,'様式C-1-1用'!$B$3:$AI$1004,30,0),"")</f>
        <v/>
      </c>
      <c r="O676" s="325" t="str">
        <f>IF(VLOOKUP($A676,'様式C-1-1用'!$B$3:$AI$1004,29,0)="－","なし",VLOOKUP($A676,'様式C-1-1用'!$B$3:$AI$1004,29,0))</f>
        <v/>
      </c>
      <c r="P676" s="326" t="str">
        <f>IFERROR(VLOOKUP($A676,'様式C-1-1用'!$B$3:$AI$1004,33,0),"")</f>
        <v/>
      </c>
    </row>
    <row r="677" spans="1:16" ht="15.95" customHeight="1" x14ac:dyDescent="0.15">
      <c r="A677" s="318">
        <v>675</v>
      </c>
      <c r="B677" s="325">
        <f>IFERROR(VLOOKUP($A677,'様式C-1-1用'!$B$3:$AI$1004,3,0),"")</f>
        <v>0</v>
      </c>
      <c r="C677" s="325" t="str">
        <f>IFERROR(VLOOKUP($A677,'様式C-1-1用'!$B$3:$AI$1004,4,0),"")</f>
        <v/>
      </c>
      <c r="D677" s="325">
        <f>IFERROR(VLOOKUP($A677,'様式C-1-1用'!$B$3:$AI$1004,6,0),"")</f>
        <v>0</v>
      </c>
      <c r="E677" s="325">
        <f>IFERROR(VLOOKUP($A677,'様式C-1-1用'!$B$3:$AI$1004,7,0),"")</f>
        <v>0</v>
      </c>
      <c r="F677" s="325">
        <f>IFERROR(VLOOKUP($A677,'様式C-1-1用'!$B$3:$AI$1004,8,0),"")</f>
        <v>0</v>
      </c>
      <c r="G677" s="325">
        <f>IFERROR(VLOOKUP($A677,'様式C-1-1用'!$B$3:$AI$1004,10,0),"")</f>
        <v>0</v>
      </c>
      <c r="H677" s="325">
        <f>IFERROR(VLOOKUP($A677,'様式C-1-1用'!$B$3:$AI$1004,22,0),"")</f>
        <v>0</v>
      </c>
      <c r="I677" s="325">
        <f>IFERROR(VLOOKUP($A677,'様式C-1-1用'!$B$3:$AI$1004,23,0),"")</f>
        <v>0</v>
      </c>
      <c r="J677" s="325" t="str">
        <f>IFERROR(VLOOKUP($A677,'様式C-1-1用'!$B$3:$AI$1004,24,0),"")</f>
        <v/>
      </c>
      <c r="K677" s="325" t="str">
        <f>IFERROR(VLOOKUP($A677,'様式C-1-1用'!$B$3:$AI$1004,25,0),"")</f>
        <v/>
      </c>
      <c r="L677" s="325">
        <f>IFERROR(VLOOKUP($A677,'様式C-1-1用'!$B$3:$AI$1004,16,0),"")</f>
        <v>0</v>
      </c>
      <c r="M677" s="325" t="str">
        <f>IFERROR(VLOOKUP($A677,'様式C-1-1用'!$B$3:$AI$1004,34,0),"")</f>
        <v/>
      </c>
      <c r="N677" s="325" t="str">
        <f>IFERROR(VLOOKUP($A677,'様式C-1-1用'!$B$3:$AI$1004,30,0),"")</f>
        <v/>
      </c>
      <c r="O677" s="325" t="str">
        <f>IF(VLOOKUP($A677,'様式C-1-1用'!$B$3:$AI$1004,29,0)="－","なし",VLOOKUP($A677,'様式C-1-1用'!$B$3:$AI$1004,29,0))</f>
        <v/>
      </c>
      <c r="P677" s="326" t="str">
        <f>IFERROR(VLOOKUP($A677,'様式C-1-1用'!$B$3:$AI$1004,33,0),"")</f>
        <v/>
      </c>
    </row>
    <row r="678" spans="1:16" ht="15.95" customHeight="1" x14ac:dyDescent="0.15">
      <c r="A678" s="318">
        <v>676</v>
      </c>
      <c r="B678" s="325">
        <f>IFERROR(VLOOKUP($A678,'様式C-1-1用'!$B$3:$AI$1004,3,0),"")</f>
        <v>0</v>
      </c>
      <c r="C678" s="325" t="str">
        <f>IFERROR(VLOOKUP($A678,'様式C-1-1用'!$B$3:$AI$1004,4,0),"")</f>
        <v/>
      </c>
      <c r="D678" s="325">
        <f>IFERROR(VLOOKUP($A678,'様式C-1-1用'!$B$3:$AI$1004,6,0),"")</f>
        <v>0</v>
      </c>
      <c r="E678" s="325">
        <f>IFERROR(VLOOKUP($A678,'様式C-1-1用'!$B$3:$AI$1004,7,0),"")</f>
        <v>0</v>
      </c>
      <c r="F678" s="325">
        <f>IFERROR(VLOOKUP($A678,'様式C-1-1用'!$B$3:$AI$1004,8,0),"")</f>
        <v>0</v>
      </c>
      <c r="G678" s="325">
        <f>IFERROR(VLOOKUP($A678,'様式C-1-1用'!$B$3:$AI$1004,10,0),"")</f>
        <v>0</v>
      </c>
      <c r="H678" s="325">
        <f>IFERROR(VLOOKUP($A678,'様式C-1-1用'!$B$3:$AI$1004,22,0),"")</f>
        <v>0</v>
      </c>
      <c r="I678" s="325">
        <f>IFERROR(VLOOKUP($A678,'様式C-1-1用'!$B$3:$AI$1004,23,0),"")</f>
        <v>0</v>
      </c>
      <c r="J678" s="325" t="str">
        <f>IFERROR(VLOOKUP($A678,'様式C-1-1用'!$B$3:$AI$1004,24,0),"")</f>
        <v/>
      </c>
      <c r="K678" s="325" t="str">
        <f>IFERROR(VLOOKUP($A678,'様式C-1-1用'!$B$3:$AI$1004,25,0),"")</f>
        <v/>
      </c>
      <c r="L678" s="325">
        <f>IFERROR(VLOOKUP($A678,'様式C-1-1用'!$B$3:$AI$1004,16,0),"")</f>
        <v>0</v>
      </c>
      <c r="M678" s="325" t="str">
        <f>IFERROR(VLOOKUP($A678,'様式C-1-1用'!$B$3:$AI$1004,34,0),"")</f>
        <v/>
      </c>
      <c r="N678" s="325" t="str">
        <f>IFERROR(VLOOKUP($A678,'様式C-1-1用'!$B$3:$AI$1004,30,0),"")</f>
        <v/>
      </c>
      <c r="O678" s="325" t="str">
        <f>IF(VLOOKUP($A678,'様式C-1-1用'!$B$3:$AI$1004,29,0)="－","なし",VLOOKUP($A678,'様式C-1-1用'!$B$3:$AI$1004,29,0))</f>
        <v/>
      </c>
      <c r="P678" s="326" t="str">
        <f>IFERROR(VLOOKUP($A678,'様式C-1-1用'!$B$3:$AI$1004,33,0),"")</f>
        <v/>
      </c>
    </row>
    <row r="679" spans="1:16" ht="15.95" customHeight="1" x14ac:dyDescent="0.15">
      <c r="A679" s="318">
        <v>677</v>
      </c>
      <c r="B679" s="325">
        <f>IFERROR(VLOOKUP($A679,'様式C-1-1用'!$B$3:$AI$1004,3,0),"")</f>
        <v>0</v>
      </c>
      <c r="C679" s="325" t="str">
        <f>IFERROR(VLOOKUP($A679,'様式C-1-1用'!$B$3:$AI$1004,4,0),"")</f>
        <v/>
      </c>
      <c r="D679" s="325">
        <f>IFERROR(VLOOKUP($A679,'様式C-1-1用'!$B$3:$AI$1004,6,0),"")</f>
        <v>0</v>
      </c>
      <c r="E679" s="325">
        <f>IFERROR(VLOOKUP($A679,'様式C-1-1用'!$B$3:$AI$1004,7,0),"")</f>
        <v>0</v>
      </c>
      <c r="F679" s="325">
        <f>IFERROR(VLOOKUP($A679,'様式C-1-1用'!$B$3:$AI$1004,8,0),"")</f>
        <v>0</v>
      </c>
      <c r="G679" s="325">
        <f>IFERROR(VLOOKUP($A679,'様式C-1-1用'!$B$3:$AI$1004,10,0),"")</f>
        <v>0</v>
      </c>
      <c r="H679" s="325">
        <f>IFERROR(VLOOKUP($A679,'様式C-1-1用'!$B$3:$AI$1004,22,0),"")</f>
        <v>0</v>
      </c>
      <c r="I679" s="325">
        <f>IFERROR(VLOOKUP($A679,'様式C-1-1用'!$B$3:$AI$1004,23,0),"")</f>
        <v>0</v>
      </c>
      <c r="J679" s="325" t="str">
        <f>IFERROR(VLOOKUP($A679,'様式C-1-1用'!$B$3:$AI$1004,24,0),"")</f>
        <v/>
      </c>
      <c r="K679" s="325" t="str">
        <f>IFERROR(VLOOKUP($A679,'様式C-1-1用'!$B$3:$AI$1004,25,0),"")</f>
        <v/>
      </c>
      <c r="L679" s="325">
        <f>IFERROR(VLOOKUP($A679,'様式C-1-1用'!$B$3:$AI$1004,16,0),"")</f>
        <v>0</v>
      </c>
      <c r="M679" s="325" t="str">
        <f>IFERROR(VLOOKUP($A679,'様式C-1-1用'!$B$3:$AI$1004,34,0),"")</f>
        <v/>
      </c>
      <c r="N679" s="325" t="str">
        <f>IFERROR(VLOOKUP($A679,'様式C-1-1用'!$B$3:$AI$1004,30,0),"")</f>
        <v/>
      </c>
      <c r="O679" s="325" t="str">
        <f>IF(VLOOKUP($A679,'様式C-1-1用'!$B$3:$AI$1004,29,0)="－","なし",VLOOKUP($A679,'様式C-1-1用'!$B$3:$AI$1004,29,0))</f>
        <v/>
      </c>
      <c r="P679" s="326" t="str">
        <f>IFERROR(VLOOKUP($A679,'様式C-1-1用'!$B$3:$AI$1004,33,0),"")</f>
        <v/>
      </c>
    </row>
    <row r="680" spans="1:16" ht="15.95" customHeight="1" x14ac:dyDescent="0.15">
      <c r="A680" s="318">
        <v>678</v>
      </c>
      <c r="B680" s="325">
        <f>IFERROR(VLOOKUP($A680,'様式C-1-1用'!$B$3:$AI$1004,3,0),"")</f>
        <v>0</v>
      </c>
      <c r="C680" s="325" t="str">
        <f>IFERROR(VLOOKUP($A680,'様式C-1-1用'!$B$3:$AI$1004,4,0),"")</f>
        <v/>
      </c>
      <c r="D680" s="325">
        <f>IFERROR(VLOOKUP($A680,'様式C-1-1用'!$B$3:$AI$1004,6,0),"")</f>
        <v>0</v>
      </c>
      <c r="E680" s="325">
        <f>IFERROR(VLOOKUP($A680,'様式C-1-1用'!$B$3:$AI$1004,7,0),"")</f>
        <v>0</v>
      </c>
      <c r="F680" s="325">
        <f>IFERROR(VLOOKUP($A680,'様式C-1-1用'!$B$3:$AI$1004,8,0),"")</f>
        <v>0</v>
      </c>
      <c r="G680" s="325">
        <f>IFERROR(VLOOKUP($A680,'様式C-1-1用'!$B$3:$AI$1004,10,0),"")</f>
        <v>0</v>
      </c>
      <c r="H680" s="325">
        <f>IFERROR(VLOOKUP($A680,'様式C-1-1用'!$B$3:$AI$1004,22,0),"")</f>
        <v>0</v>
      </c>
      <c r="I680" s="325">
        <f>IFERROR(VLOOKUP($A680,'様式C-1-1用'!$B$3:$AI$1004,23,0),"")</f>
        <v>0</v>
      </c>
      <c r="J680" s="325" t="str">
        <f>IFERROR(VLOOKUP($A680,'様式C-1-1用'!$B$3:$AI$1004,24,0),"")</f>
        <v/>
      </c>
      <c r="K680" s="325" t="str">
        <f>IFERROR(VLOOKUP($A680,'様式C-1-1用'!$B$3:$AI$1004,25,0),"")</f>
        <v/>
      </c>
      <c r="L680" s="325">
        <f>IFERROR(VLOOKUP($A680,'様式C-1-1用'!$B$3:$AI$1004,16,0),"")</f>
        <v>0</v>
      </c>
      <c r="M680" s="325" t="str">
        <f>IFERROR(VLOOKUP($A680,'様式C-1-1用'!$B$3:$AI$1004,34,0),"")</f>
        <v/>
      </c>
      <c r="N680" s="325" t="str">
        <f>IFERROR(VLOOKUP($A680,'様式C-1-1用'!$B$3:$AI$1004,30,0),"")</f>
        <v/>
      </c>
      <c r="O680" s="325" t="str">
        <f>IF(VLOOKUP($A680,'様式C-1-1用'!$B$3:$AI$1004,29,0)="－","なし",VLOOKUP($A680,'様式C-1-1用'!$B$3:$AI$1004,29,0))</f>
        <v/>
      </c>
      <c r="P680" s="326" t="str">
        <f>IFERROR(VLOOKUP($A680,'様式C-1-1用'!$B$3:$AI$1004,33,0),"")</f>
        <v/>
      </c>
    </row>
    <row r="681" spans="1:16" ht="15.95" customHeight="1" x14ac:dyDescent="0.15">
      <c r="A681" s="318">
        <v>679</v>
      </c>
      <c r="B681" s="325">
        <f>IFERROR(VLOOKUP($A681,'様式C-1-1用'!$B$3:$AI$1004,3,0),"")</f>
        <v>0</v>
      </c>
      <c r="C681" s="325" t="str">
        <f>IFERROR(VLOOKUP($A681,'様式C-1-1用'!$B$3:$AI$1004,4,0),"")</f>
        <v/>
      </c>
      <c r="D681" s="325">
        <f>IFERROR(VLOOKUP($A681,'様式C-1-1用'!$B$3:$AI$1004,6,0),"")</f>
        <v>0</v>
      </c>
      <c r="E681" s="325">
        <f>IFERROR(VLOOKUP($A681,'様式C-1-1用'!$B$3:$AI$1004,7,0),"")</f>
        <v>0</v>
      </c>
      <c r="F681" s="325">
        <f>IFERROR(VLOOKUP($A681,'様式C-1-1用'!$B$3:$AI$1004,8,0),"")</f>
        <v>0</v>
      </c>
      <c r="G681" s="325">
        <f>IFERROR(VLOOKUP($A681,'様式C-1-1用'!$B$3:$AI$1004,10,0),"")</f>
        <v>0</v>
      </c>
      <c r="H681" s="325">
        <f>IFERROR(VLOOKUP($A681,'様式C-1-1用'!$B$3:$AI$1004,22,0),"")</f>
        <v>0</v>
      </c>
      <c r="I681" s="325">
        <f>IFERROR(VLOOKUP($A681,'様式C-1-1用'!$B$3:$AI$1004,23,0),"")</f>
        <v>0</v>
      </c>
      <c r="J681" s="325" t="str">
        <f>IFERROR(VLOOKUP($A681,'様式C-1-1用'!$B$3:$AI$1004,24,0),"")</f>
        <v/>
      </c>
      <c r="K681" s="325" t="str">
        <f>IFERROR(VLOOKUP($A681,'様式C-1-1用'!$B$3:$AI$1004,25,0),"")</f>
        <v/>
      </c>
      <c r="L681" s="325">
        <f>IFERROR(VLOOKUP($A681,'様式C-1-1用'!$B$3:$AI$1004,16,0),"")</f>
        <v>0</v>
      </c>
      <c r="M681" s="325" t="str">
        <f>IFERROR(VLOOKUP($A681,'様式C-1-1用'!$B$3:$AI$1004,34,0),"")</f>
        <v/>
      </c>
      <c r="N681" s="325" t="str">
        <f>IFERROR(VLOOKUP($A681,'様式C-1-1用'!$B$3:$AI$1004,30,0),"")</f>
        <v/>
      </c>
      <c r="O681" s="325" t="str">
        <f>IF(VLOOKUP($A681,'様式C-1-1用'!$B$3:$AI$1004,29,0)="－","なし",VLOOKUP($A681,'様式C-1-1用'!$B$3:$AI$1004,29,0))</f>
        <v/>
      </c>
      <c r="P681" s="326" t="str">
        <f>IFERROR(VLOOKUP($A681,'様式C-1-1用'!$B$3:$AI$1004,33,0),"")</f>
        <v/>
      </c>
    </row>
    <row r="682" spans="1:16" ht="15.95" customHeight="1" x14ac:dyDescent="0.15">
      <c r="A682" s="318">
        <v>680</v>
      </c>
      <c r="B682" s="325">
        <f>IFERROR(VLOOKUP($A682,'様式C-1-1用'!$B$3:$AI$1004,3,0),"")</f>
        <v>0</v>
      </c>
      <c r="C682" s="325" t="str">
        <f>IFERROR(VLOOKUP($A682,'様式C-1-1用'!$B$3:$AI$1004,4,0),"")</f>
        <v/>
      </c>
      <c r="D682" s="325">
        <f>IFERROR(VLOOKUP($A682,'様式C-1-1用'!$B$3:$AI$1004,6,0),"")</f>
        <v>0</v>
      </c>
      <c r="E682" s="325">
        <f>IFERROR(VLOOKUP($A682,'様式C-1-1用'!$B$3:$AI$1004,7,0),"")</f>
        <v>0</v>
      </c>
      <c r="F682" s="325">
        <f>IFERROR(VLOOKUP($A682,'様式C-1-1用'!$B$3:$AI$1004,8,0),"")</f>
        <v>0</v>
      </c>
      <c r="G682" s="325">
        <f>IFERROR(VLOOKUP($A682,'様式C-1-1用'!$B$3:$AI$1004,10,0),"")</f>
        <v>0</v>
      </c>
      <c r="H682" s="325">
        <f>IFERROR(VLOOKUP($A682,'様式C-1-1用'!$B$3:$AI$1004,22,0),"")</f>
        <v>0</v>
      </c>
      <c r="I682" s="325">
        <f>IFERROR(VLOOKUP($A682,'様式C-1-1用'!$B$3:$AI$1004,23,0),"")</f>
        <v>0</v>
      </c>
      <c r="J682" s="325" t="str">
        <f>IFERROR(VLOOKUP($A682,'様式C-1-1用'!$B$3:$AI$1004,24,0),"")</f>
        <v/>
      </c>
      <c r="K682" s="325" t="str">
        <f>IFERROR(VLOOKUP($A682,'様式C-1-1用'!$B$3:$AI$1004,25,0),"")</f>
        <v/>
      </c>
      <c r="L682" s="325">
        <f>IFERROR(VLOOKUP($A682,'様式C-1-1用'!$B$3:$AI$1004,16,0),"")</f>
        <v>0</v>
      </c>
      <c r="M682" s="325" t="str">
        <f>IFERROR(VLOOKUP($A682,'様式C-1-1用'!$B$3:$AI$1004,34,0),"")</f>
        <v/>
      </c>
      <c r="N682" s="325" t="str">
        <f>IFERROR(VLOOKUP($A682,'様式C-1-1用'!$B$3:$AI$1004,30,0),"")</f>
        <v/>
      </c>
      <c r="O682" s="325" t="str">
        <f>IF(VLOOKUP($A682,'様式C-1-1用'!$B$3:$AI$1004,29,0)="－","なし",VLOOKUP($A682,'様式C-1-1用'!$B$3:$AI$1004,29,0))</f>
        <v/>
      </c>
      <c r="P682" s="326" t="str">
        <f>IFERROR(VLOOKUP($A682,'様式C-1-1用'!$B$3:$AI$1004,33,0),"")</f>
        <v/>
      </c>
    </row>
    <row r="683" spans="1:16" ht="15.95" customHeight="1" x14ac:dyDescent="0.15">
      <c r="A683" s="318">
        <v>681</v>
      </c>
      <c r="B683" s="325">
        <f>IFERROR(VLOOKUP($A683,'様式C-1-1用'!$B$3:$AI$1004,3,0),"")</f>
        <v>0</v>
      </c>
      <c r="C683" s="325" t="str">
        <f>IFERROR(VLOOKUP($A683,'様式C-1-1用'!$B$3:$AI$1004,4,0),"")</f>
        <v/>
      </c>
      <c r="D683" s="325">
        <f>IFERROR(VLOOKUP($A683,'様式C-1-1用'!$B$3:$AI$1004,6,0),"")</f>
        <v>0</v>
      </c>
      <c r="E683" s="325">
        <f>IFERROR(VLOOKUP($A683,'様式C-1-1用'!$B$3:$AI$1004,7,0),"")</f>
        <v>0</v>
      </c>
      <c r="F683" s="325">
        <f>IFERROR(VLOOKUP($A683,'様式C-1-1用'!$B$3:$AI$1004,8,0),"")</f>
        <v>0</v>
      </c>
      <c r="G683" s="325">
        <f>IFERROR(VLOOKUP($A683,'様式C-1-1用'!$B$3:$AI$1004,10,0),"")</f>
        <v>0</v>
      </c>
      <c r="H683" s="325">
        <f>IFERROR(VLOOKUP($A683,'様式C-1-1用'!$B$3:$AI$1004,22,0),"")</f>
        <v>0</v>
      </c>
      <c r="I683" s="325">
        <f>IFERROR(VLOOKUP($A683,'様式C-1-1用'!$B$3:$AI$1004,23,0),"")</f>
        <v>0</v>
      </c>
      <c r="J683" s="325" t="str">
        <f>IFERROR(VLOOKUP($A683,'様式C-1-1用'!$B$3:$AI$1004,24,0),"")</f>
        <v/>
      </c>
      <c r="K683" s="325" t="str">
        <f>IFERROR(VLOOKUP($A683,'様式C-1-1用'!$B$3:$AI$1004,25,0),"")</f>
        <v/>
      </c>
      <c r="L683" s="325">
        <f>IFERROR(VLOOKUP($A683,'様式C-1-1用'!$B$3:$AI$1004,16,0),"")</f>
        <v>0</v>
      </c>
      <c r="M683" s="325" t="str">
        <f>IFERROR(VLOOKUP($A683,'様式C-1-1用'!$B$3:$AI$1004,34,0),"")</f>
        <v/>
      </c>
      <c r="N683" s="325" t="str">
        <f>IFERROR(VLOOKUP($A683,'様式C-1-1用'!$B$3:$AI$1004,30,0),"")</f>
        <v/>
      </c>
      <c r="O683" s="325" t="str">
        <f>IF(VLOOKUP($A683,'様式C-1-1用'!$B$3:$AI$1004,29,0)="－","なし",VLOOKUP($A683,'様式C-1-1用'!$B$3:$AI$1004,29,0))</f>
        <v/>
      </c>
      <c r="P683" s="326" t="str">
        <f>IFERROR(VLOOKUP($A683,'様式C-1-1用'!$B$3:$AI$1004,33,0),"")</f>
        <v/>
      </c>
    </row>
    <row r="684" spans="1:16" ht="15.95" customHeight="1" x14ac:dyDescent="0.15">
      <c r="A684" s="318">
        <v>682</v>
      </c>
      <c r="B684" s="325">
        <f>IFERROR(VLOOKUP($A684,'様式C-1-1用'!$B$3:$AI$1004,3,0),"")</f>
        <v>0</v>
      </c>
      <c r="C684" s="325" t="str">
        <f>IFERROR(VLOOKUP($A684,'様式C-1-1用'!$B$3:$AI$1004,4,0),"")</f>
        <v/>
      </c>
      <c r="D684" s="325">
        <f>IFERROR(VLOOKUP($A684,'様式C-1-1用'!$B$3:$AI$1004,6,0),"")</f>
        <v>0</v>
      </c>
      <c r="E684" s="325">
        <f>IFERROR(VLOOKUP($A684,'様式C-1-1用'!$B$3:$AI$1004,7,0),"")</f>
        <v>0</v>
      </c>
      <c r="F684" s="325">
        <f>IFERROR(VLOOKUP($A684,'様式C-1-1用'!$B$3:$AI$1004,8,0),"")</f>
        <v>0</v>
      </c>
      <c r="G684" s="325">
        <f>IFERROR(VLOOKUP($A684,'様式C-1-1用'!$B$3:$AI$1004,10,0),"")</f>
        <v>0</v>
      </c>
      <c r="H684" s="325">
        <f>IFERROR(VLOOKUP($A684,'様式C-1-1用'!$B$3:$AI$1004,22,0),"")</f>
        <v>0</v>
      </c>
      <c r="I684" s="325">
        <f>IFERROR(VLOOKUP($A684,'様式C-1-1用'!$B$3:$AI$1004,23,0),"")</f>
        <v>0</v>
      </c>
      <c r="J684" s="325" t="str">
        <f>IFERROR(VLOOKUP($A684,'様式C-1-1用'!$B$3:$AI$1004,24,0),"")</f>
        <v/>
      </c>
      <c r="K684" s="325" t="str">
        <f>IFERROR(VLOOKUP($A684,'様式C-1-1用'!$B$3:$AI$1004,25,0),"")</f>
        <v/>
      </c>
      <c r="L684" s="325">
        <f>IFERROR(VLOOKUP($A684,'様式C-1-1用'!$B$3:$AI$1004,16,0),"")</f>
        <v>0</v>
      </c>
      <c r="M684" s="325" t="str">
        <f>IFERROR(VLOOKUP($A684,'様式C-1-1用'!$B$3:$AI$1004,34,0),"")</f>
        <v/>
      </c>
      <c r="N684" s="325" t="str">
        <f>IFERROR(VLOOKUP($A684,'様式C-1-1用'!$B$3:$AI$1004,30,0),"")</f>
        <v/>
      </c>
      <c r="O684" s="325" t="str">
        <f>IF(VLOOKUP($A684,'様式C-1-1用'!$B$3:$AI$1004,29,0)="－","なし",VLOOKUP($A684,'様式C-1-1用'!$B$3:$AI$1004,29,0))</f>
        <v/>
      </c>
      <c r="P684" s="326" t="str">
        <f>IFERROR(VLOOKUP($A684,'様式C-1-1用'!$B$3:$AI$1004,33,0),"")</f>
        <v/>
      </c>
    </row>
    <row r="685" spans="1:16" ht="15.95" customHeight="1" x14ac:dyDescent="0.15">
      <c r="A685" s="318">
        <v>683</v>
      </c>
      <c r="B685" s="325">
        <f>IFERROR(VLOOKUP($A685,'様式C-1-1用'!$B$3:$AI$1004,3,0),"")</f>
        <v>0</v>
      </c>
      <c r="C685" s="325" t="str">
        <f>IFERROR(VLOOKUP($A685,'様式C-1-1用'!$B$3:$AI$1004,4,0),"")</f>
        <v/>
      </c>
      <c r="D685" s="325">
        <f>IFERROR(VLOOKUP($A685,'様式C-1-1用'!$B$3:$AI$1004,6,0),"")</f>
        <v>0</v>
      </c>
      <c r="E685" s="325">
        <f>IFERROR(VLOOKUP($A685,'様式C-1-1用'!$B$3:$AI$1004,7,0),"")</f>
        <v>0</v>
      </c>
      <c r="F685" s="325">
        <f>IFERROR(VLOOKUP($A685,'様式C-1-1用'!$B$3:$AI$1004,8,0),"")</f>
        <v>0</v>
      </c>
      <c r="G685" s="325">
        <f>IFERROR(VLOOKUP($A685,'様式C-1-1用'!$B$3:$AI$1004,10,0),"")</f>
        <v>0</v>
      </c>
      <c r="H685" s="325">
        <f>IFERROR(VLOOKUP($A685,'様式C-1-1用'!$B$3:$AI$1004,22,0),"")</f>
        <v>0</v>
      </c>
      <c r="I685" s="325">
        <f>IFERROR(VLOOKUP($A685,'様式C-1-1用'!$B$3:$AI$1004,23,0),"")</f>
        <v>0</v>
      </c>
      <c r="J685" s="325" t="str">
        <f>IFERROR(VLOOKUP($A685,'様式C-1-1用'!$B$3:$AI$1004,24,0),"")</f>
        <v/>
      </c>
      <c r="K685" s="325" t="str">
        <f>IFERROR(VLOOKUP($A685,'様式C-1-1用'!$B$3:$AI$1004,25,0),"")</f>
        <v/>
      </c>
      <c r="L685" s="325">
        <f>IFERROR(VLOOKUP($A685,'様式C-1-1用'!$B$3:$AI$1004,16,0),"")</f>
        <v>0</v>
      </c>
      <c r="M685" s="325" t="str">
        <f>IFERROR(VLOOKUP($A685,'様式C-1-1用'!$B$3:$AI$1004,34,0),"")</f>
        <v/>
      </c>
      <c r="N685" s="325" t="str">
        <f>IFERROR(VLOOKUP($A685,'様式C-1-1用'!$B$3:$AI$1004,30,0),"")</f>
        <v/>
      </c>
      <c r="O685" s="325" t="str">
        <f>IF(VLOOKUP($A685,'様式C-1-1用'!$B$3:$AI$1004,29,0)="－","なし",VLOOKUP($A685,'様式C-1-1用'!$B$3:$AI$1004,29,0))</f>
        <v/>
      </c>
      <c r="P685" s="326" t="str">
        <f>IFERROR(VLOOKUP($A685,'様式C-1-1用'!$B$3:$AI$1004,33,0),"")</f>
        <v/>
      </c>
    </row>
    <row r="686" spans="1:16" ht="15.95" customHeight="1" x14ac:dyDescent="0.15">
      <c r="A686" s="318">
        <v>684</v>
      </c>
      <c r="B686" s="325">
        <f>IFERROR(VLOOKUP($A686,'様式C-1-1用'!$B$3:$AI$1004,3,0),"")</f>
        <v>0</v>
      </c>
      <c r="C686" s="325" t="str">
        <f>IFERROR(VLOOKUP($A686,'様式C-1-1用'!$B$3:$AI$1004,4,0),"")</f>
        <v/>
      </c>
      <c r="D686" s="325">
        <f>IFERROR(VLOOKUP($A686,'様式C-1-1用'!$B$3:$AI$1004,6,0),"")</f>
        <v>0</v>
      </c>
      <c r="E686" s="325">
        <f>IFERROR(VLOOKUP($A686,'様式C-1-1用'!$B$3:$AI$1004,7,0),"")</f>
        <v>0</v>
      </c>
      <c r="F686" s="325">
        <f>IFERROR(VLOOKUP($A686,'様式C-1-1用'!$B$3:$AI$1004,8,0),"")</f>
        <v>0</v>
      </c>
      <c r="G686" s="325">
        <f>IFERROR(VLOOKUP($A686,'様式C-1-1用'!$B$3:$AI$1004,10,0),"")</f>
        <v>0</v>
      </c>
      <c r="H686" s="325">
        <f>IFERROR(VLOOKUP($A686,'様式C-1-1用'!$B$3:$AI$1004,22,0),"")</f>
        <v>0</v>
      </c>
      <c r="I686" s="325">
        <f>IFERROR(VLOOKUP($A686,'様式C-1-1用'!$B$3:$AI$1004,23,0),"")</f>
        <v>0</v>
      </c>
      <c r="J686" s="325" t="str">
        <f>IFERROR(VLOOKUP($A686,'様式C-1-1用'!$B$3:$AI$1004,24,0),"")</f>
        <v/>
      </c>
      <c r="K686" s="325" t="str">
        <f>IFERROR(VLOOKUP($A686,'様式C-1-1用'!$B$3:$AI$1004,25,0),"")</f>
        <v/>
      </c>
      <c r="L686" s="325">
        <f>IFERROR(VLOOKUP($A686,'様式C-1-1用'!$B$3:$AI$1004,16,0),"")</f>
        <v>0</v>
      </c>
      <c r="M686" s="325" t="str">
        <f>IFERROR(VLOOKUP($A686,'様式C-1-1用'!$B$3:$AI$1004,34,0),"")</f>
        <v/>
      </c>
      <c r="N686" s="325" t="str">
        <f>IFERROR(VLOOKUP($A686,'様式C-1-1用'!$B$3:$AI$1004,30,0),"")</f>
        <v/>
      </c>
      <c r="O686" s="325" t="str">
        <f>IF(VLOOKUP($A686,'様式C-1-1用'!$B$3:$AI$1004,29,0)="－","なし",VLOOKUP($A686,'様式C-1-1用'!$B$3:$AI$1004,29,0))</f>
        <v/>
      </c>
      <c r="P686" s="326" t="str">
        <f>IFERROR(VLOOKUP($A686,'様式C-1-1用'!$B$3:$AI$1004,33,0),"")</f>
        <v/>
      </c>
    </row>
    <row r="687" spans="1:16" ht="15.95" customHeight="1" x14ac:dyDescent="0.15">
      <c r="A687" s="318">
        <v>685</v>
      </c>
      <c r="B687" s="325">
        <f>IFERROR(VLOOKUP($A687,'様式C-1-1用'!$B$3:$AI$1004,3,0),"")</f>
        <v>0</v>
      </c>
      <c r="C687" s="325" t="str">
        <f>IFERROR(VLOOKUP($A687,'様式C-1-1用'!$B$3:$AI$1004,4,0),"")</f>
        <v/>
      </c>
      <c r="D687" s="325">
        <f>IFERROR(VLOOKUP($A687,'様式C-1-1用'!$B$3:$AI$1004,6,0),"")</f>
        <v>0</v>
      </c>
      <c r="E687" s="325">
        <f>IFERROR(VLOOKUP($A687,'様式C-1-1用'!$B$3:$AI$1004,7,0),"")</f>
        <v>0</v>
      </c>
      <c r="F687" s="325">
        <f>IFERROR(VLOOKUP($A687,'様式C-1-1用'!$B$3:$AI$1004,8,0),"")</f>
        <v>0</v>
      </c>
      <c r="G687" s="325">
        <f>IFERROR(VLOOKUP($A687,'様式C-1-1用'!$B$3:$AI$1004,10,0),"")</f>
        <v>0</v>
      </c>
      <c r="H687" s="325">
        <f>IFERROR(VLOOKUP($A687,'様式C-1-1用'!$B$3:$AI$1004,22,0),"")</f>
        <v>0</v>
      </c>
      <c r="I687" s="325">
        <f>IFERROR(VLOOKUP($A687,'様式C-1-1用'!$B$3:$AI$1004,23,0),"")</f>
        <v>0</v>
      </c>
      <c r="J687" s="325" t="str">
        <f>IFERROR(VLOOKUP($A687,'様式C-1-1用'!$B$3:$AI$1004,24,0),"")</f>
        <v/>
      </c>
      <c r="K687" s="325" t="str">
        <f>IFERROR(VLOOKUP($A687,'様式C-1-1用'!$B$3:$AI$1004,25,0),"")</f>
        <v/>
      </c>
      <c r="L687" s="325">
        <f>IFERROR(VLOOKUP($A687,'様式C-1-1用'!$B$3:$AI$1004,16,0),"")</f>
        <v>0</v>
      </c>
      <c r="M687" s="325" t="str">
        <f>IFERROR(VLOOKUP($A687,'様式C-1-1用'!$B$3:$AI$1004,34,0),"")</f>
        <v/>
      </c>
      <c r="N687" s="325" t="str">
        <f>IFERROR(VLOOKUP($A687,'様式C-1-1用'!$B$3:$AI$1004,30,0),"")</f>
        <v/>
      </c>
      <c r="O687" s="325" t="str">
        <f>IF(VLOOKUP($A687,'様式C-1-1用'!$B$3:$AI$1004,29,0)="－","なし",VLOOKUP($A687,'様式C-1-1用'!$B$3:$AI$1004,29,0))</f>
        <v/>
      </c>
      <c r="P687" s="326" t="str">
        <f>IFERROR(VLOOKUP($A687,'様式C-1-1用'!$B$3:$AI$1004,33,0),"")</f>
        <v/>
      </c>
    </row>
    <row r="688" spans="1:16" ht="15.95" customHeight="1" x14ac:dyDescent="0.15">
      <c r="A688" s="318">
        <v>686</v>
      </c>
      <c r="B688" s="325">
        <f>IFERROR(VLOOKUP($A688,'様式C-1-1用'!$B$3:$AI$1004,3,0),"")</f>
        <v>0</v>
      </c>
      <c r="C688" s="325" t="str">
        <f>IFERROR(VLOOKUP($A688,'様式C-1-1用'!$B$3:$AI$1004,4,0),"")</f>
        <v/>
      </c>
      <c r="D688" s="325">
        <f>IFERROR(VLOOKUP($A688,'様式C-1-1用'!$B$3:$AI$1004,6,0),"")</f>
        <v>0</v>
      </c>
      <c r="E688" s="325">
        <f>IFERROR(VLOOKUP($A688,'様式C-1-1用'!$B$3:$AI$1004,7,0),"")</f>
        <v>0</v>
      </c>
      <c r="F688" s="325">
        <f>IFERROR(VLOOKUP($A688,'様式C-1-1用'!$B$3:$AI$1004,8,0),"")</f>
        <v>0</v>
      </c>
      <c r="G688" s="325">
        <f>IFERROR(VLOOKUP($A688,'様式C-1-1用'!$B$3:$AI$1004,10,0),"")</f>
        <v>0</v>
      </c>
      <c r="H688" s="325">
        <f>IFERROR(VLOOKUP($A688,'様式C-1-1用'!$B$3:$AI$1004,22,0),"")</f>
        <v>0</v>
      </c>
      <c r="I688" s="325">
        <f>IFERROR(VLOOKUP($A688,'様式C-1-1用'!$B$3:$AI$1004,23,0),"")</f>
        <v>0</v>
      </c>
      <c r="J688" s="325" t="str">
        <f>IFERROR(VLOOKUP($A688,'様式C-1-1用'!$B$3:$AI$1004,24,0),"")</f>
        <v/>
      </c>
      <c r="K688" s="325" t="str">
        <f>IFERROR(VLOOKUP($A688,'様式C-1-1用'!$B$3:$AI$1004,25,0),"")</f>
        <v/>
      </c>
      <c r="L688" s="325">
        <f>IFERROR(VLOOKUP($A688,'様式C-1-1用'!$B$3:$AI$1004,16,0),"")</f>
        <v>0</v>
      </c>
      <c r="M688" s="325" t="str">
        <f>IFERROR(VLOOKUP($A688,'様式C-1-1用'!$B$3:$AI$1004,34,0),"")</f>
        <v/>
      </c>
      <c r="N688" s="325" t="str">
        <f>IFERROR(VLOOKUP($A688,'様式C-1-1用'!$B$3:$AI$1004,30,0),"")</f>
        <v/>
      </c>
      <c r="O688" s="325" t="str">
        <f>IF(VLOOKUP($A688,'様式C-1-1用'!$B$3:$AI$1004,29,0)="－","なし",VLOOKUP($A688,'様式C-1-1用'!$B$3:$AI$1004,29,0))</f>
        <v/>
      </c>
      <c r="P688" s="326" t="str">
        <f>IFERROR(VLOOKUP($A688,'様式C-1-1用'!$B$3:$AI$1004,33,0),"")</f>
        <v/>
      </c>
    </row>
    <row r="689" spans="1:16" ht="15.95" customHeight="1" x14ac:dyDescent="0.15">
      <c r="A689" s="318">
        <v>687</v>
      </c>
      <c r="B689" s="325">
        <f>IFERROR(VLOOKUP($A689,'様式C-1-1用'!$B$3:$AI$1004,3,0),"")</f>
        <v>0</v>
      </c>
      <c r="C689" s="325" t="str">
        <f>IFERROR(VLOOKUP($A689,'様式C-1-1用'!$B$3:$AI$1004,4,0),"")</f>
        <v/>
      </c>
      <c r="D689" s="325">
        <f>IFERROR(VLOOKUP($A689,'様式C-1-1用'!$B$3:$AI$1004,6,0),"")</f>
        <v>0</v>
      </c>
      <c r="E689" s="325">
        <f>IFERROR(VLOOKUP($A689,'様式C-1-1用'!$B$3:$AI$1004,7,0),"")</f>
        <v>0</v>
      </c>
      <c r="F689" s="325">
        <f>IFERROR(VLOOKUP($A689,'様式C-1-1用'!$B$3:$AI$1004,8,0),"")</f>
        <v>0</v>
      </c>
      <c r="G689" s="325">
        <f>IFERROR(VLOOKUP($A689,'様式C-1-1用'!$B$3:$AI$1004,10,0),"")</f>
        <v>0</v>
      </c>
      <c r="H689" s="325">
        <f>IFERROR(VLOOKUP($A689,'様式C-1-1用'!$B$3:$AI$1004,22,0),"")</f>
        <v>0</v>
      </c>
      <c r="I689" s="325">
        <f>IFERROR(VLOOKUP($A689,'様式C-1-1用'!$B$3:$AI$1004,23,0),"")</f>
        <v>0</v>
      </c>
      <c r="J689" s="325" t="str">
        <f>IFERROR(VLOOKUP($A689,'様式C-1-1用'!$B$3:$AI$1004,24,0),"")</f>
        <v/>
      </c>
      <c r="K689" s="325" t="str">
        <f>IFERROR(VLOOKUP($A689,'様式C-1-1用'!$B$3:$AI$1004,25,0),"")</f>
        <v/>
      </c>
      <c r="L689" s="325">
        <f>IFERROR(VLOOKUP($A689,'様式C-1-1用'!$B$3:$AI$1004,16,0),"")</f>
        <v>0</v>
      </c>
      <c r="M689" s="325" t="str">
        <f>IFERROR(VLOOKUP($A689,'様式C-1-1用'!$B$3:$AI$1004,34,0),"")</f>
        <v/>
      </c>
      <c r="N689" s="325" t="str">
        <f>IFERROR(VLOOKUP($A689,'様式C-1-1用'!$B$3:$AI$1004,30,0),"")</f>
        <v/>
      </c>
      <c r="O689" s="325" t="str">
        <f>IF(VLOOKUP($A689,'様式C-1-1用'!$B$3:$AI$1004,29,0)="－","なし",VLOOKUP($A689,'様式C-1-1用'!$B$3:$AI$1004,29,0))</f>
        <v/>
      </c>
      <c r="P689" s="326" t="str">
        <f>IFERROR(VLOOKUP($A689,'様式C-1-1用'!$B$3:$AI$1004,33,0),"")</f>
        <v/>
      </c>
    </row>
    <row r="690" spans="1:16" ht="15.95" customHeight="1" x14ac:dyDescent="0.15">
      <c r="A690" s="318">
        <v>688</v>
      </c>
      <c r="B690" s="325">
        <f>IFERROR(VLOOKUP($A690,'様式C-1-1用'!$B$3:$AI$1004,3,0),"")</f>
        <v>0</v>
      </c>
      <c r="C690" s="325" t="str">
        <f>IFERROR(VLOOKUP($A690,'様式C-1-1用'!$B$3:$AI$1004,4,0),"")</f>
        <v/>
      </c>
      <c r="D690" s="325">
        <f>IFERROR(VLOOKUP($A690,'様式C-1-1用'!$B$3:$AI$1004,6,0),"")</f>
        <v>0</v>
      </c>
      <c r="E690" s="325">
        <f>IFERROR(VLOOKUP($A690,'様式C-1-1用'!$B$3:$AI$1004,7,0),"")</f>
        <v>0</v>
      </c>
      <c r="F690" s="325">
        <f>IFERROR(VLOOKUP($A690,'様式C-1-1用'!$B$3:$AI$1004,8,0),"")</f>
        <v>0</v>
      </c>
      <c r="G690" s="325">
        <f>IFERROR(VLOOKUP($A690,'様式C-1-1用'!$B$3:$AI$1004,10,0),"")</f>
        <v>0</v>
      </c>
      <c r="H690" s="325">
        <f>IFERROR(VLOOKUP($A690,'様式C-1-1用'!$B$3:$AI$1004,22,0),"")</f>
        <v>0</v>
      </c>
      <c r="I690" s="325">
        <f>IFERROR(VLOOKUP($A690,'様式C-1-1用'!$B$3:$AI$1004,23,0),"")</f>
        <v>0</v>
      </c>
      <c r="J690" s="325" t="str">
        <f>IFERROR(VLOOKUP($A690,'様式C-1-1用'!$B$3:$AI$1004,24,0),"")</f>
        <v/>
      </c>
      <c r="K690" s="325" t="str">
        <f>IFERROR(VLOOKUP($A690,'様式C-1-1用'!$B$3:$AI$1004,25,0),"")</f>
        <v/>
      </c>
      <c r="L690" s="325">
        <f>IFERROR(VLOOKUP($A690,'様式C-1-1用'!$B$3:$AI$1004,16,0),"")</f>
        <v>0</v>
      </c>
      <c r="M690" s="325" t="str">
        <f>IFERROR(VLOOKUP($A690,'様式C-1-1用'!$B$3:$AI$1004,34,0),"")</f>
        <v/>
      </c>
      <c r="N690" s="325" t="str">
        <f>IFERROR(VLOOKUP($A690,'様式C-1-1用'!$B$3:$AI$1004,30,0),"")</f>
        <v/>
      </c>
      <c r="O690" s="325" t="str">
        <f>IF(VLOOKUP($A690,'様式C-1-1用'!$B$3:$AI$1004,29,0)="－","なし",VLOOKUP($A690,'様式C-1-1用'!$B$3:$AI$1004,29,0))</f>
        <v/>
      </c>
      <c r="P690" s="326" t="str">
        <f>IFERROR(VLOOKUP($A690,'様式C-1-1用'!$B$3:$AI$1004,33,0),"")</f>
        <v/>
      </c>
    </row>
    <row r="691" spans="1:16" ht="15.95" customHeight="1" x14ac:dyDescent="0.15">
      <c r="A691" s="318">
        <v>689</v>
      </c>
      <c r="B691" s="325">
        <f>IFERROR(VLOOKUP($A691,'様式C-1-1用'!$B$3:$AI$1004,3,0),"")</f>
        <v>0</v>
      </c>
      <c r="C691" s="325" t="str">
        <f>IFERROR(VLOOKUP($A691,'様式C-1-1用'!$B$3:$AI$1004,4,0),"")</f>
        <v/>
      </c>
      <c r="D691" s="325">
        <f>IFERROR(VLOOKUP($A691,'様式C-1-1用'!$B$3:$AI$1004,6,0),"")</f>
        <v>0</v>
      </c>
      <c r="E691" s="325">
        <f>IFERROR(VLOOKUP($A691,'様式C-1-1用'!$B$3:$AI$1004,7,0),"")</f>
        <v>0</v>
      </c>
      <c r="F691" s="325">
        <f>IFERROR(VLOOKUP($A691,'様式C-1-1用'!$B$3:$AI$1004,8,0),"")</f>
        <v>0</v>
      </c>
      <c r="G691" s="325">
        <f>IFERROR(VLOOKUP($A691,'様式C-1-1用'!$B$3:$AI$1004,10,0),"")</f>
        <v>0</v>
      </c>
      <c r="H691" s="325">
        <f>IFERROR(VLOOKUP($A691,'様式C-1-1用'!$B$3:$AI$1004,22,0),"")</f>
        <v>0</v>
      </c>
      <c r="I691" s="325">
        <f>IFERROR(VLOOKUP($A691,'様式C-1-1用'!$B$3:$AI$1004,23,0),"")</f>
        <v>0</v>
      </c>
      <c r="J691" s="325" t="str">
        <f>IFERROR(VLOOKUP($A691,'様式C-1-1用'!$B$3:$AI$1004,24,0),"")</f>
        <v/>
      </c>
      <c r="K691" s="325" t="str">
        <f>IFERROR(VLOOKUP($A691,'様式C-1-1用'!$B$3:$AI$1004,25,0),"")</f>
        <v/>
      </c>
      <c r="L691" s="325">
        <f>IFERROR(VLOOKUP($A691,'様式C-1-1用'!$B$3:$AI$1004,16,0),"")</f>
        <v>0</v>
      </c>
      <c r="M691" s="325" t="str">
        <f>IFERROR(VLOOKUP($A691,'様式C-1-1用'!$B$3:$AI$1004,34,0),"")</f>
        <v/>
      </c>
      <c r="N691" s="325" t="str">
        <f>IFERROR(VLOOKUP($A691,'様式C-1-1用'!$B$3:$AI$1004,30,0),"")</f>
        <v/>
      </c>
      <c r="O691" s="325" t="str">
        <f>IF(VLOOKUP($A691,'様式C-1-1用'!$B$3:$AI$1004,29,0)="－","なし",VLOOKUP($A691,'様式C-1-1用'!$B$3:$AI$1004,29,0))</f>
        <v/>
      </c>
      <c r="P691" s="326" t="str">
        <f>IFERROR(VLOOKUP($A691,'様式C-1-1用'!$B$3:$AI$1004,33,0),"")</f>
        <v/>
      </c>
    </row>
    <row r="692" spans="1:16" ht="15.95" customHeight="1" x14ac:dyDescent="0.15">
      <c r="A692" s="318">
        <v>690</v>
      </c>
      <c r="B692" s="325">
        <f>IFERROR(VLOOKUP($A692,'様式C-1-1用'!$B$3:$AI$1004,3,0),"")</f>
        <v>0</v>
      </c>
      <c r="C692" s="325" t="str">
        <f>IFERROR(VLOOKUP($A692,'様式C-1-1用'!$B$3:$AI$1004,4,0),"")</f>
        <v/>
      </c>
      <c r="D692" s="325">
        <f>IFERROR(VLOOKUP($A692,'様式C-1-1用'!$B$3:$AI$1004,6,0),"")</f>
        <v>0</v>
      </c>
      <c r="E692" s="325">
        <f>IFERROR(VLOOKUP($A692,'様式C-1-1用'!$B$3:$AI$1004,7,0),"")</f>
        <v>0</v>
      </c>
      <c r="F692" s="325">
        <f>IFERROR(VLOOKUP($A692,'様式C-1-1用'!$B$3:$AI$1004,8,0),"")</f>
        <v>0</v>
      </c>
      <c r="G692" s="325">
        <f>IFERROR(VLOOKUP($A692,'様式C-1-1用'!$B$3:$AI$1004,10,0),"")</f>
        <v>0</v>
      </c>
      <c r="H692" s="325">
        <f>IFERROR(VLOOKUP($A692,'様式C-1-1用'!$B$3:$AI$1004,22,0),"")</f>
        <v>0</v>
      </c>
      <c r="I692" s="325">
        <f>IFERROR(VLOOKUP($A692,'様式C-1-1用'!$B$3:$AI$1004,23,0),"")</f>
        <v>0</v>
      </c>
      <c r="J692" s="325" t="str">
        <f>IFERROR(VLOOKUP($A692,'様式C-1-1用'!$B$3:$AI$1004,24,0),"")</f>
        <v/>
      </c>
      <c r="K692" s="325" t="str">
        <f>IFERROR(VLOOKUP($A692,'様式C-1-1用'!$B$3:$AI$1004,25,0),"")</f>
        <v/>
      </c>
      <c r="L692" s="325">
        <f>IFERROR(VLOOKUP($A692,'様式C-1-1用'!$B$3:$AI$1004,16,0),"")</f>
        <v>0</v>
      </c>
      <c r="M692" s="325" t="str">
        <f>IFERROR(VLOOKUP($A692,'様式C-1-1用'!$B$3:$AI$1004,34,0),"")</f>
        <v/>
      </c>
      <c r="N692" s="325" t="str">
        <f>IFERROR(VLOOKUP($A692,'様式C-1-1用'!$B$3:$AI$1004,30,0),"")</f>
        <v/>
      </c>
      <c r="O692" s="325" t="str">
        <f>IF(VLOOKUP($A692,'様式C-1-1用'!$B$3:$AI$1004,29,0)="－","なし",VLOOKUP($A692,'様式C-1-1用'!$B$3:$AI$1004,29,0))</f>
        <v/>
      </c>
      <c r="P692" s="326" t="str">
        <f>IFERROR(VLOOKUP($A692,'様式C-1-1用'!$B$3:$AI$1004,33,0),"")</f>
        <v/>
      </c>
    </row>
    <row r="693" spans="1:16" ht="15.95" customHeight="1" x14ac:dyDescent="0.15">
      <c r="A693" s="318">
        <v>691</v>
      </c>
      <c r="B693" s="325">
        <f>IFERROR(VLOOKUP($A693,'様式C-1-1用'!$B$3:$AI$1004,3,0),"")</f>
        <v>0</v>
      </c>
      <c r="C693" s="325" t="str">
        <f>IFERROR(VLOOKUP($A693,'様式C-1-1用'!$B$3:$AI$1004,4,0),"")</f>
        <v/>
      </c>
      <c r="D693" s="325">
        <f>IFERROR(VLOOKUP($A693,'様式C-1-1用'!$B$3:$AI$1004,6,0),"")</f>
        <v>0</v>
      </c>
      <c r="E693" s="325">
        <f>IFERROR(VLOOKUP($A693,'様式C-1-1用'!$B$3:$AI$1004,7,0),"")</f>
        <v>0</v>
      </c>
      <c r="F693" s="325">
        <f>IFERROR(VLOOKUP($A693,'様式C-1-1用'!$B$3:$AI$1004,8,0),"")</f>
        <v>0</v>
      </c>
      <c r="G693" s="325">
        <f>IFERROR(VLOOKUP($A693,'様式C-1-1用'!$B$3:$AI$1004,10,0),"")</f>
        <v>0</v>
      </c>
      <c r="H693" s="325">
        <f>IFERROR(VLOOKUP($A693,'様式C-1-1用'!$B$3:$AI$1004,22,0),"")</f>
        <v>0</v>
      </c>
      <c r="I693" s="325">
        <f>IFERROR(VLOOKUP($A693,'様式C-1-1用'!$B$3:$AI$1004,23,0),"")</f>
        <v>0</v>
      </c>
      <c r="J693" s="325" t="str">
        <f>IFERROR(VLOOKUP($A693,'様式C-1-1用'!$B$3:$AI$1004,24,0),"")</f>
        <v/>
      </c>
      <c r="K693" s="325" t="str">
        <f>IFERROR(VLOOKUP($A693,'様式C-1-1用'!$B$3:$AI$1004,25,0),"")</f>
        <v/>
      </c>
      <c r="L693" s="325">
        <f>IFERROR(VLOOKUP($A693,'様式C-1-1用'!$B$3:$AI$1004,16,0),"")</f>
        <v>0</v>
      </c>
      <c r="M693" s="325" t="str">
        <f>IFERROR(VLOOKUP($A693,'様式C-1-1用'!$B$3:$AI$1004,34,0),"")</f>
        <v/>
      </c>
      <c r="N693" s="325" t="str">
        <f>IFERROR(VLOOKUP($A693,'様式C-1-1用'!$B$3:$AI$1004,30,0),"")</f>
        <v/>
      </c>
      <c r="O693" s="325" t="str">
        <f>IF(VLOOKUP($A693,'様式C-1-1用'!$B$3:$AI$1004,29,0)="－","なし",VLOOKUP($A693,'様式C-1-1用'!$B$3:$AI$1004,29,0))</f>
        <v/>
      </c>
      <c r="P693" s="326" t="str">
        <f>IFERROR(VLOOKUP($A693,'様式C-1-1用'!$B$3:$AI$1004,33,0),"")</f>
        <v/>
      </c>
    </row>
    <row r="694" spans="1:16" ht="15.95" customHeight="1" x14ac:dyDescent="0.15">
      <c r="A694" s="318">
        <v>692</v>
      </c>
      <c r="B694" s="325">
        <f>IFERROR(VLOOKUP($A694,'様式C-1-1用'!$B$3:$AI$1004,3,0),"")</f>
        <v>0</v>
      </c>
      <c r="C694" s="325" t="str">
        <f>IFERROR(VLOOKUP($A694,'様式C-1-1用'!$B$3:$AI$1004,4,0),"")</f>
        <v/>
      </c>
      <c r="D694" s="325">
        <f>IFERROR(VLOOKUP($A694,'様式C-1-1用'!$B$3:$AI$1004,6,0),"")</f>
        <v>0</v>
      </c>
      <c r="E694" s="325">
        <f>IFERROR(VLOOKUP($A694,'様式C-1-1用'!$B$3:$AI$1004,7,0),"")</f>
        <v>0</v>
      </c>
      <c r="F694" s="325">
        <f>IFERROR(VLOOKUP($A694,'様式C-1-1用'!$B$3:$AI$1004,8,0),"")</f>
        <v>0</v>
      </c>
      <c r="G694" s="325">
        <f>IFERROR(VLOOKUP($A694,'様式C-1-1用'!$B$3:$AI$1004,10,0),"")</f>
        <v>0</v>
      </c>
      <c r="H694" s="325">
        <f>IFERROR(VLOOKUP($A694,'様式C-1-1用'!$B$3:$AI$1004,22,0),"")</f>
        <v>0</v>
      </c>
      <c r="I694" s="325">
        <f>IFERROR(VLOOKUP($A694,'様式C-1-1用'!$B$3:$AI$1004,23,0),"")</f>
        <v>0</v>
      </c>
      <c r="J694" s="325" t="str">
        <f>IFERROR(VLOOKUP($A694,'様式C-1-1用'!$B$3:$AI$1004,24,0),"")</f>
        <v/>
      </c>
      <c r="K694" s="325" t="str">
        <f>IFERROR(VLOOKUP($A694,'様式C-1-1用'!$B$3:$AI$1004,25,0),"")</f>
        <v/>
      </c>
      <c r="L694" s="325">
        <f>IFERROR(VLOOKUP($A694,'様式C-1-1用'!$B$3:$AI$1004,16,0),"")</f>
        <v>0</v>
      </c>
      <c r="M694" s="325" t="str">
        <f>IFERROR(VLOOKUP($A694,'様式C-1-1用'!$B$3:$AI$1004,34,0),"")</f>
        <v/>
      </c>
      <c r="N694" s="325" t="str">
        <f>IFERROR(VLOOKUP($A694,'様式C-1-1用'!$B$3:$AI$1004,30,0),"")</f>
        <v/>
      </c>
      <c r="O694" s="325" t="str">
        <f>IF(VLOOKUP($A694,'様式C-1-1用'!$B$3:$AI$1004,29,0)="－","なし",VLOOKUP($A694,'様式C-1-1用'!$B$3:$AI$1004,29,0))</f>
        <v/>
      </c>
      <c r="P694" s="326" t="str">
        <f>IFERROR(VLOOKUP($A694,'様式C-1-1用'!$B$3:$AI$1004,33,0),"")</f>
        <v/>
      </c>
    </row>
    <row r="695" spans="1:16" ht="15.95" customHeight="1" x14ac:dyDescent="0.15">
      <c r="A695" s="318">
        <v>693</v>
      </c>
      <c r="B695" s="325">
        <f>IFERROR(VLOOKUP($A695,'様式C-1-1用'!$B$3:$AI$1004,3,0),"")</f>
        <v>0</v>
      </c>
      <c r="C695" s="325" t="str">
        <f>IFERROR(VLOOKUP($A695,'様式C-1-1用'!$B$3:$AI$1004,4,0),"")</f>
        <v/>
      </c>
      <c r="D695" s="325">
        <f>IFERROR(VLOOKUP($A695,'様式C-1-1用'!$B$3:$AI$1004,6,0),"")</f>
        <v>0</v>
      </c>
      <c r="E695" s="325">
        <f>IFERROR(VLOOKUP($A695,'様式C-1-1用'!$B$3:$AI$1004,7,0),"")</f>
        <v>0</v>
      </c>
      <c r="F695" s="325">
        <f>IFERROR(VLOOKUP($A695,'様式C-1-1用'!$B$3:$AI$1004,8,0),"")</f>
        <v>0</v>
      </c>
      <c r="G695" s="325">
        <f>IFERROR(VLOOKUP($A695,'様式C-1-1用'!$B$3:$AI$1004,10,0),"")</f>
        <v>0</v>
      </c>
      <c r="H695" s="325">
        <f>IFERROR(VLOOKUP($A695,'様式C-1-1用'!$B$3:$AI$1004,22,0),"")</f>
        <v>0</v>
      </c>
      <c r="I695" s="325">
        <f>IFERROR(VLOOKUP($A695,'様式C-1-1用'!$B$3:$AI$1004,23,0),"")</f>
        <v>0</v>
      </c>
      <c r="J695" s="325" t="str">
        <f>IFERROR(VLOOKUP($A695,'様式C-1-1用'!$B$3:$AI$1004,24,0),"")</f>
        <v/>
      </c>
      <c r="K695" s="325" t="str">
        <f>IFERROR(VLOOKUP($A695,'様式C-1-1用'!$B$3:$AI$1004,25,0),"")</f>
        <v/>
      </c>
      <c r="L695" s="325">
        <f>IFERROR(VLOOKUP($A695,'様式C-1-1用'!$B$3:$AI$1004,16,0),"")</f>
        <v>0</v>
      </c>
      <c r="M695" s="325" t="str">
        <f>IFERROR(VLOOKUP($A695,'様式C-1-1用'!$B$3:$AI$1004,34,0),"")</f>
        <v/>
      </c>
      <c r="N695" s="325" t="str">
        <f>IFERROR(VLOOKUP($A695,'様式C-1-1用'!$B$3:$AI$1004,30,0),"")</f>
        <v/>
      </c>
      <c r="O695" s="325" t="str">
        <f>IF(VLOOKUP($A695,'様式C-1-1用'!$B$3:$AI$1004,29,0)="－","なし",VLOOKUP($A695,'様式C-1-1用'!$B$3:$AI$1004,29,0))</f>
        <v/>
      </c>
      <c r="P695" s="326" t="str">
        <f>IFERROR(VLOOKUP($A695,'様式C-1-1用'!$B$3:$AI$1004,33,0),"")</f>
        <v/>
      </c>
    </row>
    <row r="696" spans="1:16" ht="15.95" customHeight="1" x14ac:dyDescent="0.15">
      <c r="A696" s="318">
        <v>694</v>
      </c>
      <c r="B696" s="325">
        <f>IFERROR(VLOOKUP($A696,'様式C-1-1用'!$B$3:$AI$1004,3,0),"")</f>
        <v>0</v>
      </c>
      <c r="C696" s="325" t="str">
        <f>IFERROR(VLOOKUP($A696,'様式C-1-1用'!$B$3:$AI$1004,4,0),"")</f>
        <v/>
      </c>
      <c r="D696" s="325">
        <f>IFERROR(VLOOKUP($A696,'様式C-1-1用'!$B$3:$AI$1004,6,0),"")</f>
        <v>0</v>
      </c>
      <c r="E696" s="325">
        <f>IFERROR(VLOOKUP($A696,'様式C-1-1用'!$B$3:$AI$1004,7,0),"")</f>
        <v>0</v>
      </c>
      <c r="F696" s="325">
        <f>IFERROR(VLOOKUP($A696,'様式C-1-1用'!$B$3:$AI$1004,8,0),"")</f>
        <v>0</v>
      </c>
      <c r="G696" s="325">
        <f>IFERROR(VLOOKUP($A696,'様式C-1-1用'!$B$3:$AI$1004,10,0),"")</f>
        <v>0</v>
      </c>
      <c r="H696" s="325">
        <f>IFERROR(VLOOKUP($A696,'様式C-1-1用'!$B$3:$AI$1004,22,0),"")</f>
        <v>0</v>
      </c>
      <c r="I696" s="325">
        <f>IFERROR(VLOOKUP($A696,'様式C-1-1用'!$B$3:$AI$1004,23,0),"")</f>
        <v>0</v>
      </c>
      <c r="J696" s="325" t="str">
        <f>IFERROR(VLOOKUP($A696,'様式C-1-1用'!$B$3:$AI$1004,24,0),"")</f>
        <v/>
      </c>
      <c r="K696" s="325" t="str">
        <f>IFERROR(VLOOKUP($A696,'様式C-1-1用'!$B$3:$AI$1004,25,0),"")</f>
        <v/>
      </c>
      <c r="L696" s="325">
        <f>IFERROR(VLOOKUP($A696,'様式C-1-1用'!$B$3:$AI$1004,16,0),"")</f>
        <v>0</v>
      </c>
      <c r="M696" s="325" t="str">
        <f>IFERROR(VLOOKUP($A696,'様式C-1-1用'!$B$3:$AI$1004,34,0),"")</f>
        <v/>
      </c>
      <c r="N696" s="325" t="str">
        <f>IFERROR(VLOOKUP($A696,'様式C-1-1用'!$B$3:$AI$1004,30,0),"")</f>
        <v/>
      </c>
      <c r="O696" s="325" t="str">
        <f>IF(VLOOKUP($A696,'様式C-1-1用'!$B$3:$AI$1004,29,0)="－","なし",VLOOKUP($A696,'様式C-1-1用'!$B$3:$AI$1004,29,0))</f>
        <v/>
      </c>
      <c r="P696" s="326" t="str">
        <f>IFERROR(VLOOKUP($A696,'様式C-1-1用'!$B$3:$AI$1004,33,0),"")</f>
        <v/>
      </c>
    </row>
    <row r="697" spans="1:16" ht="15.95" customHeight="1" x14ac:dyDescent="0.15">
      <c r="A697" s="318">
        <v>695</v>
      </c>
      <c r="B697" s="325">
        <f>IFERROR(VLOOKUP($A697,'様式C-1-1用'!$B$3:$AI$1004,3,0),"")</f>
        <v>0</v>
      </c>
      <c r="C697" s="325" t="str">
        <f>IFERROR(VLOOKUP($A697,'様式C-1-1用'!$B$3:$AI$1004,4,0),"")</f>
        <v/>
      </c>
      <c r="D697" s="325">
        <f>IFERROR(VLOOKUP($A697,'様式C-1-1用'!$B$3:$AI$1004,6,0),"")</f>
        <v>0</v>
      </c>
      <c r="E697" s="325">
        <f>IFERROR(VLOOKUP($A697,'様式C-1-1用'!$B$3:$AI$1004,7,0),"")</f>
        <v>0</v>
      </c>
      <c r="F697" s="325">
        <f>IFERROR(VLOOKUP($A697,'様式C-1-1用'!$B$3:$AI$1004,8,0),"")</f>
        <v>0</v>
      </c>
      <c r="G697" s="325">
        <f>IFERROR(VLOOKUP($A697,'様式C-1-1用'!$B$3:$AI$1004,10,0),"")</f>
        <v>0</v>
      </c>
      <c r="H697" s="325">
        <f>IFERROR(VLOOKUP($A697,'様式C-1-1用'!$B$3:$AI$1004,22,0),"")</f>
        <v>0</v>
      </c>
      <c r="I697" s="325">
        <f>IFERROR(VLOOKUP($A697,'様式C-1-1用'!$B$3:$AI$1004,23,0),"")</f>
        <v>0</v>
      </c>
      <c r="J697" s="325" t="str">
        <f>IFERROR(VLOOKUP($A697,'様式C-1-1用'!$B$3:$AI$1004,24,0),"")</f>
        <v/>
      </c>
      <c r="K697" s="325" t="str">
        <f>IFERROR(VLOOKUP($A697,'様式C-1-1用'!$B$3:$AI$1004,25,0),"")</f>
        <v/>
      </c>
      <c r="L697" s="325">
        <f>IFERROR(VLOOKUP($A697,'様式C-1-1用'!$B$3:$AI$1004,16,0),"")</f>
        <v>0</v>
      </c>
      <c r="M697" s="325" t="str">
        <f>IFERROR(VLOOKUP($A697,'様式C-1-1用'!$B$3:$AI$1004,34,0),"")</f>
        <v/>
      </c>
      <c r="N697" s="325" t="str">
        <f>IFERROR(VLOOKUP($A697,'様式C-1-1用'!$B$3:$AI$1004,30,0),"")</f>
        <v/>
      </c>
      <c r="O697" s="325" t="str">
        <f>IF(VLOOKUP($A697,'様式C-1-1用'!$B$3:$AI$1004,29,0)="－","なし",VLOOKUP($A697,'様式C-1-1用'!$B$3:$AI$1004,29,0))</f>
        <v/>
      </c>
      <c r="P697" s="326" t="str">
        <f>IFERROR(VLOOKUP($A697,'様式C-1-1用'!$B$3:$AI$1004,33,0),"")</f>
        <v/>
      </c>
    </row>
    <row r="698" spans="1:16" ht="15.95" customHeight="1" x14ac:dyDescent="0.15">
      <c r="A698" s="318">
        <v>696</v>
      </c>
      <c r="B698" s="325">
        <f>IFERROR(VLOOKUP($A698,'様式C-1-1用'!$B$3:$AI$1004,3,0),"")</f>
        <v>0</v>
      </c>
      <c r="C698" s="325" t="str">
        <f>IFERROR(VLOOKUP($A698,'様式C-1-1用'!$B$3:$AI$1004,4,0),"")</f>
        <v/>
      </c>
      <c r="D698" s="325">
        <f>IFERROR(VLOOKUP($A698,'様式C-1-1用'!$B$3:$AI$1004,6,0),"")</f>
        <v>0</v>
      </c>
      <c r="E698" s="325">
        <f>IFERROR(VLOOKUP($A698,'様式C-1-1用'!$B$3:$AI$1004,7,0),"")</f>
        <v>0</v>
      </c>
      <c r="F698" s="325">
        <f>IFERROR(VLOOKUP($A698,'様式C-1-1用'!$B$3:$AI$1004,8,0),"")</f>
        <v>0</v>
      </c>
      <c r="G698" s="325">
        <f>IFERROR(VLOOKUP($A698,'様式C-1-1用'!$B$3:$AI$1004,10,0),"")</f>
        <v>0</v>
      </c>
      <c r="H698" s="325">
        <f>IFERROR(VLOOKUP($A698,'様式C-1-1用'!$B$3:$AI$1004,22,0),"")</f>
        <v>0</v>
      </c>
      <c r="I698" s="325">
        <f>IFERROR(VLOOKUP($A698,'様式C-1-1用'!$B$3:$AI$1004,23,0),"")</f>
        <v>0</v>
      </c>
      <c r="J698" s="325" t="str">
        <f>IFERROR(VLOOKUP($A698,'様式C-1-1用'!$B$3:$AI$1004,24,0),"")</f>
        <v/>
      </c>
      <c r="K698" s="325" t="str">
        <f>IFERROR(VLOOKUP($A698,'様式C-1-1用'!$B$3:$AI$1004,25,0),"")</f>
        <v/>
      </c>
      <c r="L698" s="325">
        <f>IFERROR(VLOOKUP($A698,'様式C-1-1用'!$B$3:$AI$1004,16,0),"")</f>
        <v>0</v>
      </c>
      <c r="M698" s="325" t="str">
        <f>IFERROR(VLOOKUP($A698,'様式C-1-1用'!$B$3:$AI$1004,34,0),"")</f>
        <v/>
      </c>
      <c r="N698" s="325" t="str">
        <f>IFERROR(VLOOKUP($A698,'様式C-1-1用'!$B$3:$AI$1004,30,0),"")</f>
        <v/>
      </c>
      <c r="O698" s="325" t="str">
        <f>IF(VLOOKUP($A698,'様式C-1-1用'!$B$3:$AI$1004,29,0)="－","なし",VLOOKUP($A698,'様式C-1-1用'!$B$3:$AI$1004,29,0))</f>
        <v/>
      </c>
      <c r="P698" s="326" t="str">
        <f>IFERROR(VLOOKUP($A698,'様式C-1-1用'!$B$3:$AI$1004,33,0),"")</f>
        <v/>
      </c>
    </row>
    <row r="699" spans="1:16" ht="15.95" customHeight="1" x14ac:dyDescent="0.15">
      <c r="A699" s="318">
        <v>697</v>
      </c>
      <c r="B699" s="325">
        <f>IFERROR(VLOOKUP($A699,'様式C-1-1用'!$B$3:$AI$1004,3,0),"")</f>
        <v>0</v>
      </c>
      <c r="C699" s="325" t="str">
        <f>IFERROR(VLOOKUP($A699,'様式C-1-1用'!$B$3:$AI$1004,4,0),"")</f>
        <v/>
      </c>
      <c r="D699" s="325">
        <f>IFERROR(VLOOKUP($A699,'様式C-1-1用'!$B$3:$AI$1004,6,0),"")</f>
        <v>0</v>
      </c>
      <c r="E699" s="325">
        <f>IFERROR(VLOOKUP($A699,'様式C-1-1用'!$B$3:$AI$1004,7,0),"")</f>
        <v>0</v>
      </c>
      <c r="F699" s="325">
        <f>IFERROR(VLOOKUP($A699,'様式C-1-1用'!$B$3:$AI$1004,8,0),"")</f>
        <v>0</v>
      </c>
      <c r="G699" s="325">
        <f>IFERROR(VLOOKUP($A699,'様式C-1-1用'!$B$3:$AI$1004,10,0),"")</f>
        <v>0</v>
      </c>
      <c r="H699" s="325">
        <f>IFERROR(VLOOKUP($A699,'様式C-1-1用'!$B$3:$AI$1004,22,0),"")</f>
        <v>0</v>
      </c>
      <c r="I699" s="325">
        <f>IFERROR(VLOOKUP($A699,'様式C-1-1用'!$B$3:$AI$1004,23,0),"")</f>
        <v>0</v>
      </c>
      <c r="J699" s="325" t="str">
        <f>IFERROR(VLOOKUP($A699,'様式C-1-1用'!$B$3:$AI$1004,24,0),"")</f>
        <v/>
      </c>
      <c r="K699" s="325" t="str">
        <f>IFERROR(VLOOKUP($A699,'様式C-1-1用'!$B$3:$AI$1004,25,0),"")</f>
        <v/>
      </c>
      <c r="L699" s="325">
        <f>IFERROR(VLOOKUP($A699,'様式C-1-1用'!$B$3:$AI$1004,16,0),"")</f>
        <v>0</v>
      </c>
      <c r="M699" s="325" t="str">
        <f>IFERROR(VLOOKUP($A699,'様式C-1-1用'!$B$3:$AI$1004,34,0),"")</f>
        <v/>
      </c>
      <c r="N699" s="325" t="str">
        <f>IFERROR(VLOOKUP($A699,'様式C-1-1用'!$B$3:$AI$1004,30,0),"")</f>
        <v/>
      </c>
      <c r="O699" s="325" t="str">
        <f>IF(VLOOKUP($A699,'様式C-1-1用'!$B$3:$AI$1004,29,0)="－","なし",VLOOKUP($A699,'様式C-1-1用'!$B$3:$AI$1004,29,0))</f>
        <v/>
      </c>
      <c r="P699" s="326" t="str">
        <f>IFERROR(VLOOKUP($A699,'様式C-1-1用'!$B$3:$AI$1004,33,0),"")</f>
        <v/>
      </c>
    </row>
    <row r="700" spans="1:16" ht="15.95" customHeight="1" x14ac:dyDescent="0.15">
      <c r="A700" s="318">
        <v>698</v>
      </c>
      <c r="B700" s="325">
        <f>IFERROR(VLOOKUP($A700,'様式C-1-1用'!$B$3:$AI$1004,3,0),"")</f>
        <v>0</v>
      </c>
      <c r="C700" s="325" t="str">
        <f>IFERROR(VLOOKUP($A700,'様式C-1-1用'!$B$3:$AI$1004,4,0),"")</f>
        <v/>
      </c>
      <c r="D700" s="325">
        <f>IFERROR(VLOOKUP($A700,'様式C-1-1用'!$B$3:$AI$1004,6,0),"")</f>
        <v>0</v>
      </c>
      <c r="E700" s="325">
        <f>IFERROR(VLOOKUP($A700,'様式C-1-1用'!$B$3:$AI$1004,7,0),"")</f>
        <v>0</v>
      </c>
      <c r="F700" s="325">
        <f>IFERROR(VLOOKUP($A700,'様式C-1-1用'!$B$3:$AI$1004,8,0),"")</f>
        <v>0</v>
      </c>
      <c r="G700" s="325">
        <f>IFERROR(VLOOKUP($A700,'様式C-1-1用'!$B$3:$AI$1004,10,0),"")</f>
        <v>0</v>
      </c>
      <c r="H700" s="325">
        <f>IFERROR(VLOOKUP($A700,'様式C-1-1用'!$B$3:$AI$1004,22,0),"")</f>
        <v>0</v>
      </c>
      <c r="I700" s="325">
        <f>IFERROR(VLOOKUP($A700,'様式C-1-1用'!$B$3:$AI$1004,23,0),"")</f>
        <v>0</v>
      </c>
      <c r="J700" s="325" t="str">
        <f>IFERROR(VLOOKUP($A700,'様式C-1-1用'!$B$3:$AI$1004,24,0),"")</f>
        <v/>
      </c>
      <c r="K700" s="325" t="str">
        <f>IFERROR(VLOOKUP($A700,'様式C-1-1用'!$B$3:$AI$1004,25,0),"")</f>
        <v/>
      </c>
      <c r="L700" s="325">
        <f>IFERROR(VLOOKUP($A700,'様式C-1-1用'!$B$3:$AI$1004,16,0),"")</f>
        <v>0</v>
      </c>
      <c r="M700" s="325" t="str">
        <f>IFERROR(VLOOKUP($A700,'様式C-1-1用'!$B$3:$AI$1004,34,0),"")</f>
        <v/>
      </c>
      <c r="N700" s="325" t="str">
        <f>IFERROR(VLOOKUP($A700,'様式C-1-1用'!$B$3:$AI$1004,30,0),"")</f>
        <v/>
      </c>
      <c r="O700" s="325" t="str">
        <f>IF(VLOOKUP($A700,'様式C-1-1用'!$B$3:$AI$1004,29,0)="－","なし",VLOOKUP($A700,'様式C-1-1用'!$B$3:$AI$1004,29,0))</f>
        <v/>
      </c>
      <c r="P700" s="326" t="str">
        <f>IFERROR(VLOOKUP($A700,'様式C-1-1用'!$B$3:$AI$1004,33,0),"")</f>
        <v/>
      </c>
    </row>
    <row r="701" spans="1:16" ht="15.95" customHeight="1" x14ac:dyDescent="0.15">
      <c r="A701" s="318">
        <v>699</v>
      </c>
      <c r="B701" s="325">
        <f>IFERROR(VLOOKUP($A701,'様式C-1-1用'!$B$3:$AI$1004,3,0),"")</f>
        <v>0</v>
      </c>
      <c r="C701" s="325" t="str">
        <f>IFERROR(VLOOKUP($A701,'様式C-1-1用'!$B$3:$AI$1004,4,0),"")</f>
        <v/>
      </c>
      <c r="D701" s="325">
        <f>IFERROR(VLOOKUP($A701,'様式C-1-1用'!$B$3:$AI$1004,6,0),"")</f>
        <v>0</v>
      </c>
      <c r="E701" s="325">
        <f>IFERROR(VLOOKUP($A701,'様式C-1-1用'!$B$3:$AI$1004,7,0),"")</f>
        <v>0</v>
      </c>
      <c r="F701" s="325">
        <f>IFERROR(VLOOKUP($A701,'様式C-1-1用'!$B$3:$AI$1004,8,0),"")</f>
        <v>0</v>
      </c>
      <c r="G701" s="325">
        <f>IFERROR(VLOOKUP($A701,'様式C-1-1用'!$B$3:$AI$1004,10,0),"")</f>
        <v>0</v>
      </c>
      <c r="H701" s="325">
        <f>IFERROR(VLOOKUP($A701,'様式C-1-1用'!$B$3:$AI$1004,22,0),"")</f>
        <v>0</v>
      </c>
      <c r="I701" s="325">
        <f>IFERROR(VLOOKUP($A701,'様式C-1-1用'!$B$3:$AI$1004,23,0),"")</f>
        <v>0</v>
      </c>
      <c r="J701" s="325" t="str">
        <f>IFERROR(VLOOKUP($A701,'様式C-1-1用'!$B$3:$AI$1004,24,0),"")</f>
        <v/>
      </c>
      <c r="K701" s="325" t="str">
        <f>IFERROR(VLOOKUP($A701,'様式C-1-1用'!$B$3:$AI$1004,25,0),"")</f>
        <v/>
      </c>
      <c r="L701" s="325">
        <f>IFERROR(VLOOKUP($A701,'様式C-1-1用'!$B$3:$AI$1004,16,0),"")</f>
        <v>0</v>
      </c>
      <c r="M701" s="325" t="str">
        <f>IFERROR(VLOOKUP($A701,'様式C-1-1用'!$B$3:$AI$1004,34,0),"")</f>
        <v/>
      </c>
      <c r="N701" s="325" t="str">
        <f>IFERROR(VLOOKUP($A701,'様式C-1-1用'!$B$3:$AI$1004,30,0),"")</f>
        <v/>
      </c>
      <c r="O701" s="325" t="str">
        <f>IF(VLOOKUP($A701,'様式C-1-1用'!$B$3:$AI$1004,29,0)="－","なし",VLOOKUP($A701,'様式C-1-1用'!$B$3:$AI$1004,29,0))</f>
        <v/>
      </c>
      <c r="P701" s="326" t="str">
        <f>IFERROR(VLOOKUP($A701,'様式C-1-1用'!$B$3:$AI$1004,33,0),"")</f>
        <v/>
      </c>
    </row>
    <row r="702" spans="1:16" ht="15.95" customHeight="1" x14ac:dyDescent="0.15">
      <c r="A702" s="318">
        <v>700</v>
      </c>
      <c r="B702" s="325">
        <f>IFERROR(VLOOKUP($A702,'様式C-1-1用'!$B$3:$AI$1004,3,0),"")</f>
        <v>0</v>
      </c>
      <c r="C702" s="325" t="str">
        <f>IFERROR(VLOOKUP($A702,'様式C-1-1用'!$B$3:$AI$1004,4,0),"")</f>
        <v/>
      </c>
      <c r="D702" s="325">
        <f>IFERROR(VLOOKUP($A702,'様式C-1-1用'!$B$3:$AI$1004,6,0),"")</f>
        <v>0</v>
      </c>
      <c r="E702" s="325">
        <f>IFERROR(VLOOKUP($A702,'様式C-1-1用'!$B$3:$AI$1004,7,0),"")</f>
        <v>0</v>
      </c>
      <c r="F702" s="325">
        <f>IFERROR(VLOOKUP($A702,'様式C-1-1用'!$B$3:$AI$1004,8,0),"")</f>
        <v>0</v>
      </c>
      <c r="G702" s="325">
        <f>IFERROR(VLOOKUP($A702,'様式C-1-1用'!$B$3:$AI$1004,10,0),"")</f>
        <v>0</v>
      </c>
      <c r="H702" s="325">
        <f>IFERROR(VLOOKUP($A702,'様式C-1-1用'!$B$3:$AI$1004,22,0),"")</f>
        <v>0</v>
      </c>
      <c r="I702" s="325">
        <f>IFERROR(VLOOKUP($A702,'様式C-1-1用'!$B$3:$AI$1004,23,0),"")</f>
        <v>0</v>
      </c>
      <c r="J702" s="325" t="str">
        <f>IFERROR(VLOOKUP($A702,'様式C-1-1用'!$B$3:$AI$1004,24,0),"")</f>
        <v/>
      </c>
      <c r="K702" s="325" t="str">
        <f>IFERROR(VLOOKUP($A702,'様式C-1-1用'!$B$3:$AI$1004,25,0),"")</f>
        <v/>
      </c>
      <c r="L702" s="325">
        <f>IFERROR(VLOOKUP($A702,'様式C-1-1用'!$B$3:$AI$1004,16,0),"")</f>
        <v>0</v>
      </c>
      <c r="M702" s="325" t="str">
        <f>IFERROR(VLOOKUP($A702,'様式C-1-1用'!$B$3:$AI$1004,34,0),"")</f>
        <v/>
      </c>
      <c r="N702" s="325" t="str">
        <f>IFERROR(VLOOKUP($A702,'様式C-1-1用'!$B$3:$AI$1004,30,0),"")</f>
        <v/>
      </c>
      <c r="O702" s="325" t="str">
        <f>IF(VLOOKUP($A702,'様式C-1-1用'!$B$3:$AI$1004,29,0)="－","なし",VLOOKUP($A702,'様式C-1-1用'!$B$3:$AI$1004,29,0))</f>
        <v/>
      </c>
      <c r="P702" s="326" t="str">
        <f>IFERROR(VLOOKUP($A702,'様式C-1-1用'!$B$3:$AI$1004,33,0),"")</f>
        <v/>
      </c>
    </row>
    <row r="703" spans="1:16" ht="15.95" customHeight="1" x14ac:dyDescent="0.15">
      <c r="A703" s="318">
        <v>701</v>
      </c>
      <c r="B703" s="325">
        <f>IFERROR(VLOOKUP($A703,'様式C-1-1用'!$B$3:$AI$1004,3,0),"")</f>
        <v>0</v>
      </c>
      <c r="C703" s="325" t="str">
        <f>IFERROR(VLOOKUP($A703,'様式C-1-1用'!$B$3:$AI$1004,4,0),"")</f>
        <v/>
      </c>
      <c r="D703" s="325">
        <f>IFERROR(VLOOKUP($A703,'様式C-1-1用'!$B$3:$AI$1004,6,0),"")</f>
        <v>0</v>
      </c>
      <c r="E703" s="325">
        <f>IFERROR(VLOOKUP($A703,'様式C-1-1用'!$B$3:$AI$1004,7,0),"")</f>
        <v>0</v>
      </c>
      <c r="F703" s="325">
        <f>IFERROR(VLOOKUP($A703,'様式C-1-1用'!$B$3:$AI$1004,8,0),"")</f>
        <v>0</v>
      </c>
      <c r="G703" s="325">
        <f>IFERROR(VLOOKUP($A703,'様式C-1-1用'!$B$3:$AI$1004,10,0),"")</f>
        <v>0</v>
      </c>
      <c r="H703" s="325">
        <f>IFERROR(VLOOKUP($A703,'様式C-1-1用'!$B$3:$AI$1004,22,0),"")</f>
        <v>0</v>
      </c>
      <c r="I703" s="325">
        <f>IFERROR(VLOOKUP($A703,'様式C-1-1用'!$B$3:$AI$1004,23,0),"")</f>
        <v>0</v>
      </c>
      <c r="J703" s="325" t="str">
        <f>IFERROR(VLOOKUP($A703,'様式C-1-1用'!$B$3:$AI$1004,24,0),"")</f>
        <v/>
      </c>
      <c r="K703" s="325" t="str">
        <f>IFERROR(VLOOKUP($A703,'様式C-1-1用'!$B$3:$AI$1004,25,0),"")</f>
        <v/>
      </c>
      <c r="L703" s="325">
        <f>IFERROR(VLOOKUP($A703,'様式C-1-1用'!$B$3:$AI$1004,16,0),"")</f>
        <v>0</v>
      </c>
      <c r="M703" s="325" t="str">
        <f>IFERROR(VLOOKUP($A703,'様式C-1-1用'!$B$3:$AI$1004,34,0),"")</f>
        <v/>
      </c>
      <c r="N703" s="325" t="str">
        <f>IFERROR(VLOOKUP($A703,'様式C-1-1用'!$B$3:$AI$1004,30,0),"")</f>
        <v/>
      </c>
      <c r="O703" s="325" t="str">
        <f>IF(VLOOKUP($A703,'様式C-1-1用'!$B$3:$AI$1004,29,0)="－","なし",VLOOKUP($A703,'様式C-1-1用'!$B$3:$AI$1004,29,0))</f>
        <v/>
      </c>
      <c r="P703" s="326" t="str">
        <f>IFERROR(VLOOKUP($A703,'様式C-1-1用'!$B$3:$AI$1004,33,0),"")</f>
        <v/>
      </c>
    </row>
    <row r="704" spans="1:16" ht="15.95" customHeight="1" x14ac:dyDescent="0.15">
      <c r="A704" s="318">
        <v>702</v>
      </c>
      <c r="B704" s="325">
        <f>IFERROR(VLOOKUP($A704,'様式C-1-1用'!$B$3:$AI$1004,3,0),"")</f>
        <v>0</v>
      </c>
      <c r="C704" s="325" t="str">
        <f>IFERROR(VLOOKUP($A704,'様式C-1-1用'!$B$3:$AI$1004,4,0),"")</f>
        <v/>
      </c>
      <c r="D704" s="325">
        <f>IFERROR(VLOOKUP($A704,'様式C-1-1用'!$B$3:$AI$1004,6,0),"")</f>
        <v>0</v>
      </c>
      <c r="E704" s="325">
        <f>IFERROR(VLOOKUP($A704,'様式C-1-1用'!$B$3:$AI$1004,7,0),"")</f>
        <v>0</v>
      </c>
      <c r="F704" s="325">
        <f>IFERROR(VLOOKUP($A704,'様式C-1-1用'!$B$3:$AI$1004,8,0),"")</f>
        <v>0</v>
      </c>
      <c r="G704" s="325">
        <f>IFERROR(VLOOKUP($A704,'様式C-1-1用'!$B$3:$AI$1004,10,0),"")</f>
        <v>0</v>
      </c>
      <c r="H704" s="325">
        <f>IFERROR(VLOOKUP($A704,'様式C-1-1用'!$B$3:$AI$1004,22,0),"")</f>
        <v>0</v>
      </c>
      <c r="I704" s="325">
        <f>IFERROR(VLOOKUP($A704,'様式C-1-1用'!$B$3:$AI$1004,23,0),"")</f>
        <v>0</v>
      </c>
      <c r="J704" s="325" t="str">
        <f>IFERROR(VLOOKUP($A704,'様式C-1-1用'!$B$3:$AI$1004,24,0),"")</f>
        <v/>
      </c>
      <c r="K704" s="325" t="str">
        <f>IFERROR(VLOOKUP($A704,'様式C-1-1用'!$B$3:$AI$1004,25,0),"")</f>
        <v/>
      </c>
      <c r="L704" s="325">
        <f>IFERROR(VLOOKUP($A704,'様式C-1-1用'!$B$3:$AI$1004,16,0),"")</f>
        <v>0</v>
      </c>
      <c r="M704" s="325" t="str">
        <f>IFERROR(VLOOKUP($A704,'様式C-1-1用'!$B$3:$AI$1004,34,0),"")</f>
        <v/>
      </c>
      <c r="N704" s="325" t="str">
        <f>IFERROR(VLOOKUP($A704,'様式C-1-1用'!$B$3:$AI$1004,30,0),"")</f>
        <v/>
      </c>
      <c r="O704" s="325" t="str">
        <f>IF(VLOOKUP($A704,'様式C-1-1用'!$B$3:$AI$1004,29,0)="－","なし",VLOOKUP($A704,'様式C-1-1用'!$B$3:$AI$1004,29,0))</f>
        <v/>
      </c>
      <c r="P704" s="326" t="str">
        <f>IFERROR(VLOOKUP($A704,'様式C-1-1用'!$B$3:$AI$1004,33,0),"")</f>
        <v/>
      </c>
    </row>
    <row r="705" spans="1:16" ht="15.95" customHeight="1" x14ac:dyDescent="0.15">
      <c r="A705" s="318">
        <v>703</v>
      </c>
      <c r="B705" s="325">
        <f>IFERROR(VLOOKUP($A705,'様式C-1-1用'!$B$3:$AI$1004,3,0),"")</f>
        <v>0</v>
      </c>
      <c r="C705" s="325" t="str">
        <f>IFERROR(VLOOKUP($A705,'様式C-1-1用'!$B$3:$AI$1004,4,0),"")</f>
        <v/>
      </c>
      <c r="D705" s="325">
        <f>IFERROR(VLOOKUP($A705,'様式C-1-1用'!$B$3:$AI$1004,6,0),"")</f>
        <v>0</v>
      </c>
      <c r="E705" s="325">
        <f>IFERROR(VLOOKUP($A705,'様式C-1-1用'!$B$3:$AI$1004,7,0),"")</f>
        <v>0</v>
      </c>
      <c r="F705" s="325">
        <f>IFERROR(VLOOKUP($A705,'様式C-1-1用'!$B$3:$AI$1004,8,0),"")</f>
        <v>0</v>
      </c>
      <c r="G705" s="325">
        <f>IFERROR(VLOOKUP($A705,'様式C-1-1用'!$B$3:$AI$1004,10,0),"")</f>
        <v>0</v>
      </c>
      <c r="H705" s="325">
        <f>IFERROR(VLOOKUP($A705,'様式C-1-1用'!$B$3:$AI$1004,22,0),"")</f>
        <v>0</v>
      </c>
      <c r="I705" s="325">
        <f>IFERROR(VLOOKUP($A705,'様式C-1-1用'!$B$3:$AI$1004,23,0),"")</f>
        <v>0</v>
      </c>
      <c r="J705" s="325" t="str">
        <f>IFERROR(VLOOKUP($A705,'様式C-1-1用'!$B$3:$AI$1004,24,0),"")</f>
        <v/>
      </c>
      <c r="K705" s="325" t="str">
        <f>IFERROR(VLOOKUP($A705,'様式C-1-1用'!$B$3:$AI$1004,25,0),"")</f>
        <v/>
      </c>
      <c r="L705" s="325">
        <f>IFERROR(VLOOKUP($A705,'様式C-1-1用'!$B$3:$AI$1004,16,0),"")</f>
        <v>0</v>
      </c>
      <c r="M705" s="325" t="str">
        <f>IFERROR(VLOOKUP($A705,'様式C-1-1用'!$B$3:$AI$1004,34,0),"")</f>
        <v/>
      </c>
      <c r="N705" s="325" t="str">
        <f>IFERROR(VLOOKUP($A705,'様式C-1-1用'!$B$3:$AI$1004,30,0),"")</f>
        <v/>
      </c>
      <c r="O705" s="325" t="str">
        <f>IF(VLOOKUP($A705,'様式C-1-1用'!$B$3:$AI$1004,29,0)="－","なし",VLOOKUP($A705,'様式C-1-1用'!$B$3:$AI$1004,29,0))</f>
        <v/>
      </c>
      <c r="P705" s="326" t="str">
        <f>IFERROR(VLOOKUP($A705,'様式C-1-1用'!$B$3:$AI$1004,33,0),"")</f>
        <v/>
      </c>
    </row>
    <row r="706" spans="1:16" ht="15.95" customHeight="1" x14ac:dyDescent="0.15">
      <c r="A706" s="318">
        <v>704</v>
      </c>
      <c r="B706" s="325">
        <f>IFERROR(VLOOKUP($A706,'様式C-1-1用'!$B$3:$AI$1004,3,0),"")</f>
        <v>0</v>
      </c>
      <c r="C706" s="325" t="str">
        <f>IFERROR(VLOOKUP($A706,'様式C-1-1用'!$B$3:$AI$1004,4,0),"")</f>
        <v/>
      </c>
      <c r="D706" s="325">
        <f>IFERROR(VLOOKUP($A706,'様式C-1-1用'!$B$3:$AI$1004,6,0),"")</f>
        <v>0</v>
      </c>
      <c r="E706" s="325">
        <f>IFERROR(VLOOKUP($A706,'様式C-1-1用'!$B$3:$AI$1004,7,0),"")</f>
        <v>0</v>
      </c>
      <c r="F706" s="325">
        <f>IFERROR(VLOOKUP($A706,'様式C-1-1用'!$B$3:$AI$1004,8,0),"")</f>
        <v>0</v>
      </c>
      <c r="G706" s="325">
        <f>IFERROR(VLOOKUP($A706,'様式C-1-1用'!$B$3:$AI$1004,10,0),"")</f>
        <v>0</v>
      </c>
      <c r="H706" s="325">
        <f>IFERROR(VLOOKUP($A706,'様式C-1-1用'!$B$3:$AI$1004,22,0),"")</f>
        <v>0</v>
      </c>
      <c r="I706" s="325">
        <f>IFERROR(VLOOKUP($A706,'様式C-1-1用'!$B$3:$AI$1004,23,0),"")</f>
        <v>0</v>
      </c>
      <c r="J706" s="325" t="str">
        <f>IFERROR(VLOOKUP($A706,'様式C-1-1用'!$B$3:$AI$1004,24,0),"")</f>
        <v/>
      </c>
      <c r="K706" s="325" t="str">
        <f>IFERROR(VLOOKUP($A706,'様式C-1-1用'!$B$3:$AI$1004,25,0),"")</f>
        <v/>
      </c>
      <c r="L706" s="325">
        <f>IFERROR(VLOOKUP($A706,'様式C-1-1用'!$B$3:$AI$1004,16,0),"")</f>
        <v>0</v>
      </c>
      <c r="M706" s="325" t="str">
        <f>IFERROR(VLOOKUP($A706,'様式C-1-1用'!$B$3:$AI$1004,34,0),"")</f>
        <v/>
      </c>
      <c r="N706" s="325" t="str">
        <f>IFERROR(VLOOKUP($A706,'様式C-1-1用'!$B$3:$AI$1004,30,0),"")</f>
        <v/>
      </c>
      <c r="O706" s="325" t="str">
        <f>IF(VLOOKUP($A706,'様式C-1-1用'!$B$3:$AI$1004,29,0)="－","なし",VLOOKUP($A706,'様式C-1-1用'!$B$3:$AI$1004,29,0))</f>
        <v/>
      </c>
      <c r="P706" s="326" t="str">
        <f>IFERROR(VLOOKUP($A706,'様式C-1-1用'!$B$3:$AI$1004,33,0),"")</f>
        <v/>
      </c>
    </row>
    <row r="707" spans="1:16" ht="15.95" customHeight="1" x14ac:dyDescent="0.15">
      <c r="A707" s="318">
        <v>705</v>
      </c>
      <c r="B707" s="325">
        <f>IFERROR(VLOOKUP($A707,'様式C-1-1用'!$B$3:$AI$1004,3,0),"")</f>
        <v>0</v>
      </c>
      <c r="C707" s="325" t="str">
        <f>IFERROR(VLOOKUP($A707,'様式C-1-1用'!$B$3:$AI$1004,4,0),"")</f>
        <v/>
      </c>
      <c r="D707" s="325">
        <f>IFERROR(VLOOKUP($A707,'様式C-1-1用'!$B$3:$AI$1004,6,0),"")</f>
        <v>0</v>
      </c>
      <c r="E707" s="325">
        <f>IFERROR(VLOOKUP($A707,'様式C-1-1用'!$B$3:$AI$1004,7,0),"")</f>
        <v>0</v>
      </c>
      <c r="F707" s="325">
        <f>IFERROR(VLOOKUP($A707,'様式C-1-1用'!$B$3:$AI$1004,8,0),"")</f>
        <v>0</v>
      </c>
      <c r="G707" s="325">
        <f>IFERROR(VLOOKUP($A707,'様式C-1-1用'!$B$3:$AI$1004,10,0),"")</f>
        <v>0</v>
      </c>
      <c r="H707" s="325">
        <f>IFERROR(VLOOKUP($A707,'様式C-1-1用'!$B$3:$AI$1004,22,0),"")</f>
        <v>0</v>
      </c>
      <c r="I707" s="325">
        <f>IFERROR(VLOOKUP($A707,'様式C-1-1用'!$B$3:$AI$1004,23,0),"")</f>
        <v>0</v>
      </c>
      <c r="J707" s="325" t="str">
        <f>IFERROR(VLOOKUP($A707,'様式C-1-1用'!$B$3:$AI$1004,24,0),"")</f>
        <v/>
      </c>
      <c r="K707" s="325" t="str">
        <f>IFERROR(VLOOKUP($A707,'様式C-1-1用'!$B$3:$AI$1004,25,0),"")</f>
        <v/>
      </c>
      <c r="L707" s="325">
        <f>IFERROR(VLOOKUP($A707,'様式C-1-1用'!$B$3:$AI$1004,16,0),"")</f>
        <v>0</v>
      </c>
      <c r="M707" s="325" t="str">
        <f>IFERROR(VLOOKUP($A707,'様式C-1-1用'!$B$3:$AI$1004,34,0),"")</f>
        <v/>
      </c>
      <c r="N707" s="325" t="str">
        <f>IFERROR(VLOOKUP($A707,'様式C-1-1用'!$B$3:$AI$1004,30,0),"")</f>
        <v/>
      </c>
      <c r="O707" s="325" t="str">
        <f>IF(VLOOKUP($A707,'様式C-1-1用'!$B$3:$AI$1004,29,0)="－","なし",VLOOKUP($A707,'様式C-1-1用'!$B$3:$AI$1004,29,0))</f>
        <v/>
      </c>
      <c r="P707" s="326" t="str">
        <f>IFERROR(VLOOKUP($A707,'様式C-1-1用'!$B$3:$AI$1004,33,0),"")</f>
        <v/>
      </c>
    </row>
    <row r="708" spans="1:16" ht="15.95" customHeight="1" x14ac:dyDescent="0.15">
      <c r="A708" s="318">
        <v>706</v>
      </c>
      <c r="B708" s="325">
        <f>IFERROR(VLOOKUP($A708,'様式C-1-1用'!$B$3:$AI$1004,3,0),"")</f>
        <v>0</v>
      </c>
      <c r="C708" s="325" t="str">
        <f>IFERROR(VLOOKUP($A708,'様式C-1-1用'!$B$3:$AI$1004,4,0),"")</f>
        <v/>
      </c>
      <c r="D708" s="325">
        <f>IFERROR(VLOOKUP($A708,'様式C-1-1用'!$B$3:$AI$1004,6,0),"")</f>
        <v>0</v>
      </c>
      <c r="E708" s="325">
        <f>IFERROR(VLOOKUP($A708,'様式C-1-1用'!$B$3:$AI$1004,7,0),"")</f>
        <v>0</v>
      </c>
      <c r="F708" s="325">
        <f>IFERROR(VLOOKUP($A708,'様式C-1-1用'!$B$3:$AI$1004,8,0),"")</f>
        <v>0</v>
      </c>
      <c r="G708" s="325">
        <f>IFERROR(VLOOKUP($A708,'様式C-1-1用'!$B$3:$AI$1004,10,0),"")</f>
        <v>0</v>
      </c>
      <c r="H708" s="325">
        <f>IFERROR(VLOOKUP($A708,'様式C-1-1用'!$B$3:$AI$1004,22,0),"")</f>
        <v>0</v>
      </c>
      <c r="I708" s="325">
        <f>IFERROR(VLOOKUP($A708,'様式C-1-1用'!$B$3:$AI$1004,23,0),"")</f>
        <v>0</v>
      </c>
      <c r="J708" s="325" t="str">
        <f>IFERROR(VLOOKUP($A708,'様式C-1-1用'!$B$3:$AI$1004,24,0),"")</f>
        <v/>
      </c>
      <c r="K708" s="325" t="str">
        <f>IFERROR(VLOOKUP($A708,'様式C-1-1用'!$B$3:$AI$1004,25,0),"")</f>
        <v/>
      </c>
      <c r="L708" s="325">
        <f>IFERROR(VLOOKUP($A708,'様式C-1-1用'!$B$3:$AI$1004,16,0),"")</f>
        <v>0</v>
      </c>
      <c r="M708" s="325" t="str">
        <f>IFERROR(VLOOKUP($A708,'様式C-1-1用'!$B$3:$AI$1004,34,0),"")</f>
        <v/>
      </c>
      <c r="N708" s="325" t="str">
        <f>IFERROR(VLOOKUP($A708,'様式C-1-1用'!$B$3:$AI$1004,30,0),"")</f>
        <v/>
      </c>
      <c r="O708" s="325" t="str">
        <f>IF(VLOOKUP($A708,'様式C-1-1用'!$B$3:$AI$1004,29,0)="－","なし",VLOOKUP($A708,'様式C-1-1用'!$B$3:$AI$1004,29,0))</f>
        <v/>
      </c>
      <c r="P708" s="326" t="str">
        <f>IFERROR(VLOOKUP($A708,'様式C-1-1用'!$B$3:$AI$1004,33,0),"")</f>
        <v/>
      </c>
    </row>
    <row r="709" spans="1:16" ht="15.95" customHeight="1" x14ac:dyDescent="0.15">
      <c r="A709" s="318">
        <v>707</v>
      </c>
      <c r="B709" s="325">
        <f>IFERROR(VLOOKUP($A709,'様式C-1-1用'!$B$3:$AI$1004,3,0),"")</f>
        <v>0</v>
      </c>
      <c r="C709" s="325" t="str">
        <f>IFERROR(VLOOKUP($A709,'様式C-1-1用'!$B$3:$AI$1004,4,0),"")</f>
        <v/>
      </c>
      <c r="D709" s="325">
        <f>IFERROR(VLOOKUP($A709,'様式C-1-1用'!$B$3:$AI$1004,6,0),"")</f>
        <v>0</v>
      </c>
      <c r="E709" s="325">
        <f>IFERROR(VLOOKUP($A709,'様式C-1-1用'!$B$3:$AI$1004,7,0),"")</f>
        <v>0</v>
      </c>
      <c r="F709" s="325">
        <f>IFERROR(VLOOKUP($A709,'様式C-1-1用'!$B$3:$AI$1004,8,0),"")</f>
        <v>0</v>
      </c>
      <c r="G709" s="325">
        <f>IFERROR(VLOOKUP($A709,'様式C-1-1用'!$B$3:$AI$1004,10,0),"")</f>
        <v>0</v>
      </c>
      <c r="H709" s="325">
        <f>IFERROR(VLOOKUP($A709,'様式C-1-1用'!$B$3:$AI$1004,22,0),"")</f>
        <v>0</v>
      </c>
      <c r="I709" s="325">
        <f>IFERROR(VLOOKUP($A709,'様式C-1-1用'!$B$3:$AI$1004,23,0),"")</f>
        <v>0</v>
      </c>
      <c r="J709" s="325" t="str">
        <f>IFERROR(VLOOKUP($A709,'様式C-1-1用'!$B$3:$AI$1004,24,0),"")</f>
        <v/>
      </c>
      <c r="K709" s="325" t="str">
        <f>IFERROR(VLOOKUP($A709,'様式C-1-1用'!$B$3:$AI$1004,25,0),"")</f>
        <v/>
      </c>
      <c r="L709" s="325">
        <f>IFERROR(VLOOKUP($A709,'様式C-1-1用'!$B$3:$AI$1004,16,0),"")</f>
        <v>0</v>
      </c>
      <c r="M709" s="325" t="str">
        <f>IFERROR(VLOOKUP($A709,'様式C-1-1用'!$B$3:$AI$1004,34,0),"")</f>
        <v/>
      </c>
      <c r="N709" s="325" t="str">
        <f>IFERROR(VLOOKUP($A709,'様式C-1-1用'!$B$3:$AI$1004,30,0),"")</f>
        <v/>
      </c>
      <c r="O709" s="325" t="str">
        <f>IF(VLOOKUP($A709,'様式C-1-1用'!$B$3:$AI$1004,29,0)="－","なし",VLOOKUP($A709,'様式C-1-1用'!$B$3:$AI$1004,29,0))</f>
        <v/>
      </c>
      <c r="P709" s="326" t="str">
        <f>IFERROR(VLOOKUP($A709,'様式C-1-1用'!$B$3:$AI$1004,33,0),"")</f>
        <v/>
      </c>
    </row>
    <row r="710" spans="1:16" ht="15.95" customHeight="1" x14ac:dyDescent="0.15">
      <c r="A710" s="318">
        <v>708</v>
      </c>
      <c r="B710" s="325">
        <f>IFERROR(VLOOKUP($A710,'様式C-1-1用'!$B$3:$AI$1004,3,0),"")</f>
        <v>0</v>
      </c>
      <c r="C710" s="325" t="str">
        <f>IFERROR(VLOOKUP($A710,'様式C-1-1用'!$B$3:$AI$1004,4,0),"")</f>
        <v/>
      </c>
      <c r="D710" s="325">
        <f>IFERROR(VLOOKUP($A710,'様式C-1-1用'!$B$3:$AI$1004,6,0),"")</f>
        <v>0</v>
      </c>
      <c r="E710" s="325">
        <f>IFERROR(VLOOKUP($A710,'様式C-1-1用'!$B$3:$AI$1004,7,0),"")</f>
        <v>0</v>
      </c>
      <c r="F710" s="325">
        <f>IFERROR(VLOOKUP($A710,'様式C-1-1用'!$B$3:$AI$1004,8,0),"")</f>
        <v>0</v>
      </c>
      <c r="G710" s="325">
        <f>IFERROR(VLOOKUP($A710,'様式C-1-1用'!$B$3:$AI$1004,10,0),"")</f>
        <v>0</v>
      </c>
      <c r="H710" s="325">
        <f>IFERROR(VLOOKUP($A710,'様式C-1-1用'!$B$3:$AI$1004,22,0),"")</f>
        <v>0</v>
      </c>
      <c r="I710" s="325">
        <f>IFERROR(VLOOKUP($A710,'様式C-1-1用'!$B$3:$AI$1004,23,0),"")</f>
        <v>0</v>
      </c>
      <c r="J710" s="325" t="str">
        <f>IFERROR(VLOOKUP($A710,'様式C-1-1用'!$B$3:$AI$1004,24,0),"")</f>
        <v/>
      </c>
      <c r="K710" s="325" t="str">
        <f>IFERROR(VLOOKUP($A710,'様式C-1-1用'!$B$3:$AI$1004,25,0),"")</f>
        <v/>
      </c>
      <c r="L710" s="325">
        <f>IFERROR(VLOOKUP($A710,'様式C-1-1用'!$B$3:$AI$1004,16,0),"")</f>
        <v>0</v>
      </c>
      <c r="M710" s="325" t="str">
        <f>IFERROR(VLOOKUP($A710,'様式C-1-1用'!$B$3:$AI$1004,34,0),"")</f>
        <v/>
      </c>
      <c r="N710" s="325" t="str">
        <f>IFERROR(VLOOKUP($A710,'様式C-1-1用'!$B$3:$AI$1004,30,0),"")</f>
        <v/>
      </c>
      <c r="O710" s="325" t="str">
        <f>IF(VLOOKUP($A710,'様式C-1-1用'!$B$3:$AI$1004,29,0)="－","なし",VLOOKUP($A710,'様式C-1-1用'!$B$3:$AI$1004,29,0))</f>
        <v/>
      </c>
      <c r="P710" s="326" t="str">
        <f>IFERROR(VLOOKUP($A710,'様式C-1-1用'!$B$3:$AI$1004,33,0),"")</f>
        <v/>
      </c>
    </row>
    <row r="711" spans="1:16" ht="15.95" customHeight="1" x14ac:dyDescent="0.15">
      <c r="A711" s="318">
        <v>709</v>
      </c>
      <c r="B711" s="325">
        <f>IFERROR(VLOOKUP($A711,'様式C-1-1用'!$B$3:$AI$1004,3,0),"")</f>
        <v>0</v>
      </c>
      <c r="C711" s="325" t="str">
        <f>IFERROR(VLOOKUP($A711,'様式C-1-1用'!$B$3:$AI$1004,4,0),"")</f>
        <v/>
      </c>
      <c r="D711" s="325">
        <f>IFERROR(VLOOKUP($A711,'様式C-1-1用'!$B$3:$AI$1004,6,0),"")</f>
        <v>0</v>
      </c>
      <c r="E711" s="325">
        <f>IFERROR(VLOOKUP($A711,'様式C-1-1用'!$B$3:$AI$1004,7,0),"")</f>
        <v>0</v>
      </c>
      <c r="F711" s="325">
        <f>IFERROR(VLOOKUP($A711,'様式C-1-1用'!$B$3:$AI$1004,8,0),"")</f>
        <v>0</v>
      </c>
      <c r="G711" s="325">
        <f>IFERROR(VLOOKUP($A711,'様式C-1-1用'!$B$3:$AI$1004,10,0),"")</f>
        <v>0</v>
      </c>
      <c r="H711" s="325">
        <f>IFERROR(VLOOKUP($A711,'様式C-1-1用'!$B$3:$AI$1004,22,0),"")</f>
        <v>0</v>
      </c>
      <c r="I711" s="325">
        <f>IFERROR(VLOOKUP($A711,'様式C-1-1用'!$B$3:$AI$1004,23,0),"")</f>
        <v>0</v>
      </c>
      <c r="J711" s="325" t="str">
        <f>IFERROR(VLOOKUP($A711,'様式C-1-1用'!$B$3:$AI$1004,24,0),"")</f>
        <v/>
      </c>
      <c r="K711" s="325" t="str">
        <f>IFERROR(VLOOKUP($A711,'様式C-1-1用'!$B$3:$AI$1004,25,0),"")</f>
        <v/>
      </c>
      <c r="L711" s="325">
        <f>IFERROR(VLOOKUP($A711,'様式C-1-1用'!$B$3:$AI$1004,16,0),"")</f>
        <v>0</v>
      </c>
      <c r="M711" s="325" t="str">
        <f>IFERROR(VLOOKUP($A711,'様式C-1-1用'!$B$3:$AI$1004,34,0),"")</f>
        <v/>
      </c>
      <c r="N711" s="325" t="str">
        <f>IFERROR(VLOOKUP($A711,'様式C-1-1用'!$B$3:$AI$1004,30,0),"")</f>
        <v/>
      </c>
      <c r="O711" s="325" t="str">
        <f>IF(VLOOKUP($A711,'様式C-1-1用'!$B$3:$AI$1004,29,0)="－","なし",VLOOKUP($A711,'様式C-1-1用'!$B$3:$AI$1004,29,0))</f>
        <v/>
      </c>
      <c r="P711" s="326" t="str">
        <f>IFERROR(VLOOKUP($A711,'様式C-1-1用'!$B$3:$AI$1004,33,0),"")</f>
        <v/>
      </c>
    </row>
    <row r="712" spans="1:16" ht="15.95" customHeight="1" x14ac:dyDescent="0.15">
      <c r="A712" s="318">
        <v>710</v>
      </c>
      <c r="B712" s="325">
        <f>IFERROR(VLOOKUP($A712,'様式C-1-1用'!$B$3:$AI$1004,3,0),"")</f>
        <v>0</v>
      </c>
      <c r="C712" s="325" t="str">
        <f>IFERROR(VLOOKUP($A712,'様式C-1-1用'!$B$3:$AI$1004,4,0),"")</f>
        <v/>
      </c>
      <c r="D712" s="325">
        <f>IFERROR(VLOOKUP($A712,'様式C-1-1用'!$B$3:$AI$1004,6,0),"")</f>
        <v>0</v>
      </c>
      <c r="E712" s="325">
        <f>IFERROR(VLOOKUP($A712,'様式C-1-1用'!$B$3:$AI$1004,7,0),"")</f>
        <v>0</v>
      </c>
      <c r="F712" s="325">
        <f>IFERROR(VLOOKUP($A712,'様式C-1-1用'!$B$3:$AI$1004,8,0),"")</f>
        <v>0</v>
      </c>
      <c r="G712" s="325">
        <f>IFERROR(VLOOKUP($A712,'様式C-1-1用'!$B$3:$AI$1004,10,0),"")</f>
        <v>0</v>
      </c>
      <c r="H712" s="325">
        <f>IFERROR(VLOOKUP($A712,'様式C-1-1用'!$B$3:$AI$1004,22,0),"")</f>
        <v>0</v>
      </c>
      <c r="I712" s="325">
        <f>IFERROR(VLOOKUP($A712,'様式C-1-1用'!$B$3:$AI$1004,23,0),"")</f>
        <v>0</v>
      </c>
      <c r="J712" s="325" t="str">
        <f>IFERROR(VLOOKUP($A712,'様式C-1-1用'!$B$3:$AI$1004,24,0),"")</f>
        <v/>
      </c>
      <c r="K712" s="325" t="str">
        <f>IFERROR(VLOOKUP($A712,'様式C-1-1用'!$B$3:$AI$1004,25,0),"")</f>
        <v/>
      </c>
      <c r="L712" s="325">
        <f>IFERROR(VLOOKUP($A712,'様式C-1-1用'!$B$3:$AI$1004,16,0),"")</f>
        <v>0</v>
      </c>
      <c r="M712" s="325" t="str">
        <f>IFERROR(VLOOKUP($A712,'様式C-1-1用'!$B$3:$AI$1004,34,0),"")</f>
        <v/>
      </c>
      <c r="N712" s="325" t="str">
        <f>IFERROR(VLOOKUP($A712,'様式C-1-1用'!$B$3:$AI$1004,30,0),"")</f>
        <v/>
      </c>
      <c r="O712" s="325" t="str">
        <f>IF(VLOOKUP($A712,'様式C-1-1用'!$B$3:$AI$1004,29,0)="－","なし",VLOOKUP($A712,'様式C-1-1用'!$B$3:$AI$1004,29,0))</f>
        <v/>
      </c>
      <c r="P712" s="326" t="str">
        <f>IFERROR(VLOOKUP($A712,'様式C-1-1用'!$B$3:$AI$1004,33,0),"")</f>
        <v/>
      </c>
    </row>
    <row r="713" spans="1:16" ht="15.95" customHeight="1" x14ac:dyDescent="0.15">
      <c r="A713" s="318">
        <v>711</v>
      </c>
      <c r="B713" s="325">
        <f>IFERROR(VLOOKUP($A713,'様式C-1-1用'!$B$3:$AI$1004,3,0),"")</f>
        <v>0</v>
      </c>
      <c r="C713" s="325" t="str">
        <f>IFERROR(VLOOKUP($A713,'様式C-1-1用'!$B$3:$AI$1004,4,0),"")</f>
        <v/>
      </c>
      <c r="D713" s="325">
        <f>IFERROR(VLOOKUP($A713,'様式C-1-1用'!$B$3:$AI$1004,6,0),"")</f>
        <v>0</v>
      </c>
      <c r="E713" s="325">
        <f>IFERROR(VLOOKUP($A713,'様式C-1-1用'!$B$3:$AI$1004,7,0),"")</f>
        <v>0</v>
      </c>
      <c r="F713" s="325">
        <f>IFERROR(VLOOKUP($A713,'様式C-1-1用'!$B$3:$AI$1004,8,0),"")</f>
        <v>0</v>
      </c>
      <c r="G713" s="325">
        <f>IFERROR(VLOOKUP($A713,'様式C-1-1用'!$B$3:$AI$1004,10,0),"")</f>
        <v>0</v>
      </c>
      <c r="H713" s="325">
        <f>IFERROR(VLOOKUP($A713,'様式C-1-1用'!$B$3:$AI$1004,22,0),"")</f>
        <v>0</v>
      </c>
      <c r="I713" s="325">
        <f>IFERROR(VLOOKUP($A713,'様式C-1-1用'!$B$3:$AI$1004,23,0),"")</f>
        <v>0</v>
      </c>
      <c r="J713" s="325" t="str">
        <f>IFERROR(VLOOKUP($A713,'様式C-1-1用'!$B$3:$AI$1004,24,0),"")</f>
        <v/>
      </c>
      <c r="K713" s="325" t="str">
        <f>IFERROR(VLOOKUP($A713,'様式C-1-1用'!$B$3:$AI$1004,25,0),"")</f>
        <v/>
      </c>
      <c r="L713" s="325">
        <f>IFERROR(VLOOKUP($A713,'様式C-1-1用'!$B$3:$AI$1004,16,0),"")</f>
        <v>0</v>
      </c>
      <c r="M713" s="325" t="str">
        <f>IFERROR(VLOOKUP($A713,'様式C-1-1用'!$B$3:$AI$1004,34,0),"")</f>
        <v/>
      </c>
      <c r="N713" s="325" t="str">
        <f>IFERROR(VLOOKUP($A713,'様式C-1-1用'!$B$3:$AI$1004,30,0),"")</f>
        <v/>
      </c>
      <c r="O713" s="325" t="str">
        <f>IF(VLOOKUP($A713,'様式C-1-1用'!$B$3:$AI$1004,29,0)="－","なし",VLOOKUP($A713,'様式C-1-1用'!$B$3:$AI$1004,29,0))</f>
        <v/>
      </c>
      <c r="P713" s="326" t="str">
        <f>IFERROR(VLOOKUP($A713,'様式C-1-1用'!$B$3:$AI$1004,33,0),"")</f>
        <v/>
      </c>
    </row>
    <row r="714" spans="1:16" ht="15.95" customHeight="1" x14ac:dyDescent="0.15">
      <c r="A714" s="318">
        <v>712</v>
      </c>
      <c r="B714" s="325">
        <f>IFERROR(VLOOKUP($A714,'様式C-1-1用'!$B$3:$AI$1004,3,0),"")</f>
        <v>0</v>
      </c>
      <c r="C714" s="325" t="str">
        <f>IFERROR(VLOOKUP($A714,'様式C-1-1用'!$B$3:$AI$1004,4,0),"")</f>
        <v/>
      </c>
      <c r="D714" s="325">
        <f>IFERROR(VLOOKUP($A714,'様式C-1-1用'!$B$3:$AI$1004,6,0),"")</f>
        <v>0</v>
      </c>
      <c r="E714" s="325">
        <f>IFERROR(VLOOKUP($A714,'様式C-1-1用'!$B$3:$AI$1004,7,0),"")</f>
        <v>0</v>
      </c>
      <c r="F714" s="325">
        <f>IFERROR(VLOOKUP($A714,'様式C-1-1用'!$B$3:$AI$1004,8,0),"")</f>
        <v>0</v>
      </c>
      <c r="G714" s="325">
        <f>IFERROR(VLOOKUP($A714,'様式C-1-1用'!$B$3:$AI$1004,10,0),"")</f>
        <v>0</v>
      </c>
      <c r="H714" s="325">
        <f>IFERROR(VLOOKUP($A714,'様式C-1-1用'!$B$3:$AI$1004,22,0),"")</f>
        <v>0</v>
      </c>
      <c r="I714" s="325">
        <f>IFERROR(VLOOKUP($A714,'様式C-1-1用'!$B$3:$AI$1004,23,0),"")</f>
        <v>0</v>
      </c>
      <c r="J714" s="325" t="str">
        <f>IFERROR(VLOOKUP($A714,'様式C-1-1用'!$B$3:$AI$1004,24,0),"")</f>
        <v/>
      </c>
      <c r="K714" s="325" t="str">
        <f>IFERROR(VLOOKUP($A714,'様式C-1-1用'!$B$3:$AI$1004,25,0),"")</f>
        <v/>
      </c>
      <c r="L714" s="325">
        <f>IFERROR(VLOOKUP($A714,'様式C-1-1用'!$B$3:$AI$1004,16,0),"")</f>
        <v>0</v>
      </c>
      <c r="M714" s="325" t="str">
        <f>IFERROR(VLOOKUP($A714,'様式C-1-1用'!$B$3:$AI$1004,34,0),"")</f>
        <v/>
      </c>
      <c r="N714" s="325" t="str">
        <f>IFERROR(VLOOKUP($A714,'様式C-1-1用'!$B$3:$AI$1004,30,0),"")</f>
        <v/>
      </c>
      <c r="O714" s="325" t="str">
        <f>IF(VLOOKUP($A714,'様式C-1-1用'!$B$3:$AI$1004,29,0)="－","なし",VLOOKUP($A714,'様式C-1-1用'!$B$3:$AI$1004,29,0))</f>
        <v/>
      </c>
      <c r="P714" s="326" t="str">
        <f>IFERROR(VLOOKUP($A714,'様式C-1-1用'!$B$3:$AI$1004,33,0),"")</f>
        <v/>
      </c>
    </row>
    <row r="715" spans="1:16" ht="15.95" customHeight="1" x14ac:dyDescent="0.15">
      <c r="A715" s="318">
        <v>713</v>
      </c>
      <c r="B715" s="325">
        <f>IFERROR(VLOOKUP($A715,'様式C-1-1用'!$B$3:$AI$1004,3,0),"")</f>
        <v>0</v>
      </c>
      <c r="C715" s="325" t="str">
        <f>IFERROR(VLOOKUP($A715,'様式C-1-1用'!$B$3:$AI$1004,4,0),"")</f>
        <v/>
      </c>
      <c r="D715" s="325">
        <f>IFERROR(VLOOKUP($A715,'様式C-1-1用'!$B$3:$AI$1004,6,0),"")</f>
        <v>0</v>
      </c>
      <c r="E715" s="325">
        <f>IFERROR(VLOOKUP($A715,'様式C-1-1用'!$B$3:$AI$1004,7,0),"")</f>
        <v>0</v>
      </c>
      <c r="F715" s="325">
        <f>IFERROR(VLOOKUP($A715,'様式C-1-1用'!$B$3:$AI$1004,8,0),"")</f>
        <v>0</v>
      </c>
      <c r="G715" s="325">
        <f>IFERROR(VLOOKUP($A715,'様式C-1-1用'!$B$3:$AI$1004,10,0),"")</f>
        <v>0</v>
      </c>
      <c r="H715" s="325">
        <f>IFERROR(VLOOKUP($A715,'様式C-1-1用'!$B$3:$AI$1004,22,0),"")</f>
        <v>0</v>
      </c>
      <c r="I715" s="325">
        <f>IFERROR(VLOOKUP($A715,'様式C-1-1用'!$B$3:$AI$1004,23,0),"")</f>
        <v>0</v>
      </c>
      <c r="J715" s="325" t="str">
        <f>IFERROR(VLOOKUP($A715,'様式C-1-1用'!$B$3:$AI$1004,24,0),"")</f>
        <v/>
      </c>
      <c r="K715" s="325" t="str">
        <f>IFERROR(VLOOKUP($A715,'様式C-1-1用'!$B$3:$AI$1004,25,0),"")</f>
        <v/>
      </c>
      <c r="L715" s="325">
        <f>IFERROR(VLOOKUP($A715,'様式C-1-1用'!$B$3:$AI$1004,16,0),"")</f>
        <v>0</v>
      </c>
      <c r="M715" s="325" t="str">
        <f>IFERROR(VLOOKUP($A715,'様式C-1-1用'!$B$3:$AI$1004,34,0),"")</f>
        <v/>
      </c>
      <c r="N715" s="325" t="str">
        <f>IFERROR(VLOOKUP($A715,'様式C-1-1用'!$B$3:$AI$1004,30,0),"")</f>
        <v/>
      </c>
      <c r="O715" s="325" t="str">
        <f>IF(VLOOKUP($A715,'様式C-1-1用'!$B$3:$AI$1004,29,0)="－","なし",VLOOKUP($A715,'様式C-1-1用'!$B$3:$AI$1004,29,0))</f>
        <v/>
      </c>
      <c r="P715" s="326" t="str">
        <f>IFERROR(VLOOKUP($A715,'様式C-1-1用'!$B$3:$AI$1004,33,0),"")</f>
        <v/>
      </c>
    </row>
    <row r="716" spans="1:16" ht="15.95" customHeight="1" x14ac:dyDescent="0.15">
      <c r="A716" s="318">
        <v>714</v>
      </c>
      <c r="B716" s="325">
        <f>IFERROR(VLOOKUP($A716,'様式C-1-1用'!$B$3:$AI$1004,3,0),"")</f>
        <v>0</v>
      </c>
      <c r="C716" s="325" t="str">
        <f>IFERROR(VLOOKUP($A716,'様式C-1-1用'!$B$3:$AI$1004,4,0),"")</f>
        <v/>
      </c>
      <c r="D716" s="325">
        <f>IFERROR(VLOOKUP($A716,'様式C-1-1用'!$B$3:$AI$1004,6,0),"")</f>
        <v>0</v>
      </c>
      <c r="E716" s="325">
        <f>IFERROR(VLOOKUP($A716,'様式C-1-1用'!$B$3:$AI$1004,7,0),"")</f>
        <v>0</v>
      </c>
      <c r="F716" s="325">
        <f>IFERROR(VLOOKUP($A716,'様式C-1-1用'!$B$3:$AI$1004,8,0),"")</f>
        <v>0</v>
      </c>
      <c r="G716" s="325">
        <f>IFERROR(VLOOKUP($A716,'様式C-1-1用'!$B$3:$AI$1004,10,0),"")</f>
        <v>0</v>
      </c>
      <c r="H716" s="325">
        <f>IFERROR(VLOOKUP($A716,'様式C-1-1用'!$B$3:$AI$1004,22,0),"")</f>
        <v>0</v>
      </c>
      <c r="I716" s="325">
        <f>IFERROR(VLOOKUP($A716,'様式C-1-1用'!$B$3:$AI$1004,23,0),"")</f>
        <v>0</v>
      </c>
      <c r="J716" s="325" t="str">
        <f>IFERROR(VLOOKUP($A716,'様式C-1-1用'!$B$3:$AI$1004,24,0),"")</f>
        <v/>
      </c>
      <c r="K716" s="325" t="str">
        <f>IFERROR(VLOOKUP($A716,'様式C-1-1用'!$B$3:$AI$1004,25,0),"")</f>
        <v/>
      </c>
      <c r="L716" s="325">
        <f>IFERROR(VLOOKUP($A716,'様式C-1-1用'!$B$3:$AI$1004,16,0),"")</f>
        <v>0</v>
      </c>
      <c r="M716" s="325" t="str">
        <f>IFERROR(VLOOKUP($A716,'様式C-1-1用'!$B$3:$AI$1004,34,0),"")</f>
        <v/>
      </c>
      <c r="N716" s="325" t="str">
        <f>IFERROR(VLOOKUP($A716,'様式C-1-1用'!$B$3:$AI$1004,30,0),"")</f>
        <v/>
      </c>
      <c r="O716" s="325" t="str">
        <f>IF(VLOOKUP($A716,'様式C-1-1用'!$B$3:$AI$1004,29,0)="－","なし",VLOOKUP($A716,'様式C-1-1用'!$B$3:$AI$1004,29,0))</f>
        <v/>
      </c>
      <c r="P716" s="326" t="str">
        <f>IFERROR(VLOOKUP($A716,'様式C-1-1用'!$B$3:$AI$1004,33,0),"")</f>
        <v/>
      </c>
    </row>
    <row r="717" spans="1:16" ht="15.95" customHeight="1" x14ac:dyDescent="0.15">
      <c r="A717" s="318">
        <v>715</v>
      </c>
      <c r="B717" s="325">
        <f>IFERROR(VLOOKUP($A717,'様式C-1-1用'!$B$3:$AI$1004,3,0),"")</f>
        <v>0</v>
      </c>
      <c r="C717" s="325" t="str">
        <f>IFERROR(VLOOKUP($A717,'様式C-1-1用'!$B$3:$AI$1004,4,0),"")</f>
        <v/>
      </c>
      <c r="D717" s="325">
        <f>IFERROR(VLOOKUP($A717,'様式C-1-1用'!$B$3:$AI$1004,6,0),"")</f>
        <v>0</v>
      </c>
      <c r="E717" s="325">
        <f>IFERROR(VLOOKUP($A717,'様式C-1-1用'!$B$3:$AI$1004,7,0),"")</f>
        <v>0</v>
      </c>
      <c r="F717" s="325">
        <f>IFERROR(VLOOKUP($A717,'様式C-1-1用'!$B$3:$AI$1004,8,0),"")</f>
        <v>0</v>
      </c>
      <c r="G717" s="325">
        <f>IFERROR(VLOOKUP($A717,'様式C-1-1用'!$B$3:$AI$1004,10,0),"")</f>
        <v>0</v>
      </c>
      <c r="H717" s="325">
        <f>IFERROR(VLOOKUP($A717,'様式C-1-1用'!$B$3:$AI$1004,22,0),"")</f>
        <v>0</v>
      </c>
      <c r="I717" s="325">
        <f>IFERROR(VLOOKUP($A717,'様式C-1-1用'!$B$3:$AI$1004,23,0),"")</f>
        <v>0</v>
      </c>
      <c r="J717" s="325" t="str">
        <f>IFERROR(VLOOKUP($A717,'様式C-1-1用'!$B$3:$AI$1004,24,0),"")</f>
        <v/>
      </c>
      <c r="K717" s="325" t="str">
        <f>IFERROR(VLOOKUP($A717,'様式C-1-1用'!$B$3:$AI$1004,25,0),"")</f>
        <v/>
      </c>
      <c r="L717" s="325">
        <f>IFERROR(VLOOKUP($A717,'様式C-1-1用'!$B$3:$AI$1004,16,0),"")</f>
        <v>0</v>
      </c>
      <c r="M717" s="325" t="str">
        <f>IFERROR(VLOOKUP($A717,'様式C-1-1用'!$B$3:$AI$1004,34,0),"")</f>
        <v/>
      </c>
      <c r="N717" s="325" t="str">
        <f>IFERROR(VLOOKUP($A717,'様式C-1-1用'!$B$3:$AI$1004,30,0),"")</f>
        <v/>
      </c>
      <c r="O717" s="325" t="str">
        <f>IF(VLOOKUP($A717,'様式C-1-1用'!$B$3:$AI$1004,29,0)="－","なし",VLOOKUP($A717,'様式C-1-1用'!$B$3:$AI$1004,29,0))</f>
        <v/>
      </c>
      <c r="P717" s="326" t="str">
        <f>IFERROR(VLOOKUP($A717,'様式C-1-1用'!$B$3:$AI$1004,33,0),"")</f>
        <v/>
      </c>
    </row>
    <row r="718" spans="1:16" ht="15.95" customHeight="1" x14ac:dyDescent="0.15">
      <c r="A718" s="318">
        <v>716</v>
      </c>
      <c r="B718" s="325">
        <f>IFERROR(VLOOKUP($A718,'様式C-1-1用'!$B$3:$AI$1004,3,0),"")</f>
        <v>0</v>
      </c>
      <c r="C718" s="325" t="str">
        <f>IFERROR(VLOOKUP($A718,'様式C-1-1用'!$B$3:$AI$1004,4,0),"")</f>
        <v/>
      </c>
      <c r="D718" s="325">
        <f>IFERROR(VLOOKUP($A718,'様式C-1-1用'!$B$3:$AI$1004,6,0),"")</f>
        <v>0</v>
      </c>
      <c r="E718" s="325">
        <f>IFERROR(VLOOKUP($A718,'様式C-1-1用'!$B$3:$AI$1004,7,0),"")</f>
        <v>0</v>
      </c>
      <c r="F718" s="325">
        <f>IFERROR(VLOOKUP($A718,'様式C-1-1用'!$B$3:$AI$1004,8,0),"")</f>
        <v>0</v>
      </c>
      <c r="G718" s="325">
        <f>IFERROR(VLOOKUP($A718,'様式C-1-1用'!$B$3:$AI$1004,10,0),"")</f>
        <v>0</v>
      </c>
      <c r="H718" s="325">
        <f>IFERROR(VLOOKUP($A718,'様式C-1-1用'!$B$3:$AI$1004,22,0),"")</f>
        <v>0</v>
      </c>
      <c r="I718" s="325">
        <f>IFERROR(VLOOKUP($A718,'様式C-1-1用'!$B$3:$AI$1004,23,0),"")</f>
        <v>0</v>
      </c>
      <c r="J718" s="325" t="str">
        <f>IFERROR(VLOOKUP($A718,'様式C-1-1用'!$B$3:$AI$1004,24,0),"")</f>
        <v/>
      </c>
      <c r="K718" s="325" t="str">
        <f>IFERROR(VLOOKUP($A718,'様式C-1-1用'!$B$3:$AI$1004,25,0),"")</f>
        <v/>
      </c>
      <c r="L718" s="325">
        <f>IFERROR(VLOOKUP($A718,'様式C-1-1用'!$B$3:$AI$1004,16,0),"")</f>
        <v>0</v>
      </c>
      <c r="M718" s="325" t="str">
        <f>IFERROR(VLOOKUP($A718,'様式C-1-1用'!$B$3:$AI$1004,34,0),"")</f>
        <v/>
      </c>
      <c r="N718" s="325" t="str">
        <f>IFERROR(VLOOKUP($A718,'様式C-1-1用'!$B$3:$AI$1004,30,0),"")</f>
        <v/>
      </c>
      <c r="O718" s="325" t="str">
        <f>IF(VLOOKUP($A718,'様式C-1-1用'!$B$3:$AI$1004,29,0)="－","なし",VLOOKUP($A718,'様式C-1-1用'!$B$3:$AI$1004,29,0))</f>
        <v/>
      </c>
      <c r="P718" s="326" t="str">
        <f>IFERROR(VLOOKUP($A718,'様式C-1-1用'!$B$3:$AI$1004,33,0),"")</f>
        <v/>
      </c>
    </row>
    <row r="719" spans="1:16" ht="15.95" customHeight="1" x14ac:dyDescent="0.15">
      <c r="A719" s="318">
        <v>717</v>
      </c>
      <c r="B719" s="325">
        <f>IFERROR(VLOOKUP($A719,'様式C-1-1用'!$B$3:$AI$1004,3,0),"")</f>
        <v>0</v>
      </c>
      <c r="C719" s="325" t="str">
        <f>IFERROR(VLOOKUP($A719,'様式C-1-1用'!$B$3:$AI$1004,4,0),"")</f>
        <v/>
      </c>
      <c r="D719" s="325">
        <f>IFERROR(VLOOKUP($A719,'様式C-1-1用'!$B$3:$AI$1004,6,0),"")</f>
        <v>0</v>
      </c>
      <c r="E719" s="325">
        <f>IFERROR(VLOOKUP($A719,'様式C-1-1用'!$B$3:$AI$1004,7,0),"")</f>
        <v>0</v>
      </c>
      <c r="F719" s="325">
        <f>IFERROR(VLOOKUP($A719,'様式C-1-1用'!$B$3:$AI$1004,8,0),"")</f>
        <v>0</v>
      </c>
      <c r="G719" s="325">
        <f>IFERROR(VLOOKUP($A719,'様式C-1-1用'!$B$3:$AI$1004,10,0),"")</f>
        <v>0</v>
      </c>
      <c r="H719" s="325">
        <f>IFERROR(VLOOKUP($A719,'様式C-1-1用'!$B$3:$AI$1004,22,0),"")</f>
        <v>0</v>
      </c>
      <c r="I719" s="325">
        <f>IFERROR(VLOOKUP($A719,'様式C-1-1用'!$B$3:$AI$1004,23,0),"")</f>
        <v>0</v>
      </c>
      <c r="J719" s="325" t="str">
        <f>IFERROR(VLOOKUP($A719,'様式C-1-1用'!$B$3:$AI$1004,24,0),"")</f>
        <v/>
      </c>
      <c r="K719" s="325" t="str">
        <f>IFERROR(VLOOKUP($A719,'様式C-1-1用'!$B$3:$AI$1004,25,0),"")</f>
        <v/>
      </c>
      <c r="L719" s="325">
        <f>IFERROR(VLOOKUP($A719,'様式C-1-1用'!$B$3:$AI$1004,16,0),"")</f>
        <v>0</v>
      </c>
      <c r="M719" s="325" t="str">
        <f>IFERROR(VLOOKUP($A719,'様式C-1-1用'!$B$3:$AI$1004,34,0),"")</f>
        <v/>
      </c>
      <c r="N719" s="325" t="str">
        <f>IFERROR(VLOOKUP($A719,'様式C-1-1用'!$B$3:$AI$1004,30,0),"")</f>
        <v/>
      </c>
      <c r="O719" s="325" t="str">
        <f>IF(VLOOKUP($A719,'様式C-1-1用'!$B$3:$AI$1004,29,0)="－","なし",VLOOKUP($A719,'様式C-1-1用'!$B$3:$AI$1004,29,0))</f>
        <v/>
      </c>
      <c r="P719" s="326" t="str">
        <f>IFERROR(VLOOKUP($A719,'様式C-1-1用'!$B$3:$AI$1004,33,0),"")</f>
        <v/>
      </c>
    </row>
    <row r="720" spans="1:16" ht="15.95" customHeight="1" x14ac:dyDescent="0.15">
      <c r="A720" s="318">
        <v>718</v>
      </c>
      <c r="B720" s="325">
        <f>IFERROR(VLOOKUP($A720,'様式C-1-1用'!$B$3:$AI$1004,3,0),"")</f>
        <v>0</v>
      </c>
      <c r="C720" s="325" t="str">
        <f>IFERROR(VLOOKUP($A720,'様式C-1-1用'!$B$3:$AI$1004,4,0),"")</f>
        <v/>
      </c>
      <c r="D720" s="325">
        <f>IFERROR(VLOOKUP($A720,'様式C-1-1用'!$B$3:$AI$1004,6,0),"")</f>
        <v>0</v>
      </c>
      <c r="E720" s="325">
        <f>IFERROR(VLOOKUP($A720,'様式C-1-1用'!$B$3:$AI$1004,7,0),"")</f>
        <v>0</v>
      </c>
      <c r="F720" s="325">
        <f>IFERROR(VLOOKUP($A720,'様式C-1-1用'!$B$3:$AI$1004,8,0),"")</f>
        <v>0</v>
      </c>
      <c r="G720" s="325">
        <f>IFERROR(VLOOKUP($A720,'様式C-1-1用'!$B$3:$AI$1004,10,0),"")</f>
        <v>0</v>
      </c>
      <c r="H720" s="325">
        <f>IFERROR(VLOOKUP($A720,'様式C-1-1用'!$B$3:$AI$1004,22,0),"")</f>
        <v>0</v>
      </c>
      <c r="I720" s="325">
        <f>IFERROR(VLOOKUP($A720,'様式C-1-1用'!$B$3:$AI$1004,23,0),"")</f>
        <v>0</v>
      </c>
      <c r="J720" s="325" t="str">
        <f>IFERROR(VLOOKUP($A720,'様式C-1-1用'!$B$3:$AI$1004,24,0),"")</f>
        <v/>
      </c>
      <c r="K720" s="325" t="str">
        <f>IFERROR(VLOOKUP($A720,'様式C-1-1用'!$B$3:$AI$1004,25,0),"")</f>
        <v/>
      </c>
      <c r="L720" s="325">
        <f>IFERROR(VLOOKUP($A720,'様式C-1-1用'!$B$3:$AI$1004,16,0),"")</f>
        <v>0</v>
      </c>
      <c r="M720" s="325" t="str">
        <f>IFERROR(VLOOKUP($A720,'様式C-1-1用'!$B$3:$AI$1004,34,0),"")</f>
        <v/>
      </c>
      <c r="N720" s="325" t="str">
        <f>IFERROR(VLOOKUP($A720,'様式C-1-1用'!$B$3:$AI$1004,30,0),"")</f>
        <v/>
      </c>
      <c r="O720" s="325" t="str">
        <f>IF(VLOOKUP($A720,'様式C-1-1用'!$B$3:$AI$1004,29,0)="－","なし",VLOOKUP($A720,'様式C-1-1用'!$B$3:$AI$1004,29,0))</f>
        <v/>
      </c>
      <c r="P720" s="326" t="str">
        <f>IFERROR(VLOOKUP($A720,'様式C-1-1用'!$B$3:$AI$1004,33,0),"")</f>
        <v/>
      </c>
    </row>
    <row r="721" spans="1:16" ht="15.95" customHeight="1" x14ac:dyDescent="0.15">
      <c r="A721" s="318">
        <v>719</v>
      </c>
      <c r="B721" s="325">
        <f>IFERROR(VLOOKUP($A721,'様式C-1-1用'!$B$3:$AI$1004,3,0),"")</f>
        <v>0</v>
      </c>
      <c r="C721" s="325" t="str">
        <f>IFERROR(VLOOKUP($A721,'様式C-1-1用'!$B$3:$AI$1004,4,0),"")</f>
        <v/>
      </c>
      <c r="D721" s="325">
        <f>IFERROR(VLOOKUP($A721,'様式C-1-1用'!$B$3:$AI$1004,6,0),"")</f>
        <v>0</v>
      </c>
      <c r="E721" s="325">
        <f>IFERROR(VLOOKUP($A721,'様式C-1-1用'!$B$3:$AI$1004,7,0),"")</f>
        <v>0</v>
      </c>
      <c r="F721" s="325">
        <f>IFERROR(VLOOKUP($A721,'様式C-1-1用'!$B$3:$AI$1004,8,0),"")</f>
        <v>0</v>
      </c>
      <c r="G721" s="325">
        <f>IFERROR(VLOOKUP($A721,'様式C-1-1用'!$B$3:$AI$1004,10,0),"")</f>
        <v>0</v>
      </c>
      <c r="H721" s="325">
        <f>IFERROR(VLOOKUP($A721,'様式C-1-1用'!$B$3:$AI$1004,22,0),"")</f>
        <v>0</v>
      </c>
      <c r="I721" s="325">
        <f>IFERROR(VLOOKUP($A721,'様式C-1-1用'!$B$3:$AI$1004,23,0),"")</f>
        <v>0</v>
      </c>
      <c r="J721" s="325" t="str">
        <f>IFERROR(VLOOKUP($A721,'様式C-1-1用'!$B$3:$AI$1004,24,0),"")</f>
        <v/>
      </c>
      <c r="K721" s="325" t="str">
        <f>IFERROR(VLOOKUP($A721,'様式C-1-1用'!$B$3:$AI$1004,25,0),"")</f>
        <v/>
      </c>
      <c r="L721" s="325">
        <f>IFERROR(VLOOKUP($A721,'様式C-1-1用'!$B$3:$AI$1004,16,0),"")</f>
        <v>0</v>
      </c>
      <c r="M721" s="325" t="str">
        <f>IFERROR(VLOOKUP($A721,'様式C-1-1用'!$B$3:$AI$1004,34,0),"")</f>
        <v/>
      </c>
      <c r="N721" s="325" t="str">
        <f>IFERROR(VLOOKUP($A721,'様式C-1-1用'!$B$3:$AI$1004,30,0),"")</f>
        <v/>
      </c>
      <c r="O721" s="325" t="str">
        <f>IF(VLOOKUP($A721,'様式C-1-1用'!$B$3:$AI$1004,29,0)="－","なし",VLOOKUP($A721,'様式C-1-1用'!$B$3:$AI$1004,29,0))</f>
        <v/>
      </c>
      <c r="P721" s="326" t="str">
        <f>IFERROR(VLOOKUP($A721,'様式C-1-1用'!$B$3:$AI$1004,33,0),"")</f>
        <v/>
      </c>
    </row>
    <row r="722" spans="1:16" ht="15.95" customHeight="1" x14ac:dyDescent="0.15">
      <c r="A722" s="318">
        <v>720</v>
      </c>
      <c r="B722" s="325">
        <f>IFERROR(VLOOKUP($A722,'様式C-1-1用'!$B$3:$AI$1004,3,0),"")</f>
        <v>0</v>
      </c>
      <c r="C722" s="325" t="str">
        <f>IFERROR(VLOOKUP($A722,'様式C-1-1用'!$B$3:$AI$1004,4,0),"")</f>
        <v/>
      </c>
      <c r="D722" s="325">
        <f>IFERROR(VLOOKUP($A722,'様式C-1-1用'!$B$3:$AI$1004,6,0),"")</f>
        <v>0</v>
      </c>
      <c r="E722" s="325">
        <f>IFERROR(VLOOKUP($A722,'様式C-1-1用'!$B$3:$AI$1004,7,0),"")</f>
        <v>0</v>
      </c>
      <c r="F722" s="325">
        <f>IFERROR(VLOOKUP($A722,'様式C-1-1用'!$B$3:$AI$1004,8,0),"")</f>
        <v>0</v>
      </c>
      <c r="G722" s="325">
        <f>IFERROR(VLOOKUP($A722,'様式C-1-1用'!$B$3:$AI$1004,10,0),"")</f>
        <v>0</v>
      </c>
      <c r="H722" s="325">
        <f>IFERROR(VLOOKUP($A722,'様式C-1-1用'!$B$3:$AI$1004,22,0),"")</f>
        <v>0</v>
      </c>
      <c r="I722" s="325">
        <f>IFERROR(VLOOKUP($A722,'様式C-1-1用'!$B$3:$AI$1004,23,0),"")</f>
        <v>0</v>
      </c>
      <c r="J722" s="325" t="str">
        <f>IFERROR(VLOOKUP($A722,'様式C-1-1用'!$B$3:$AI$1004,24,0),"")</f>
        <v/>
      </c>
      <c r="K722" s="325" t="str">
        <f>IFERROR(VLOOKUP($A722,'様式C-1-1用'!$B$3:$AI$1004,25,0),"")</f>
        <v/>
      </c>
      <c r="L722" s="325">
        <f>IFERROR(VLOOKUP($A722,'様式C-1-1用'!$B$3:$AI$1004,16,0),"")</f>
        <v>0</v>
      </c>
      <c r="M722" s="325" t="str">
        <f>IFERROR(VLOOKUP($A722,'様式C-1-1用'!$B$3:$AI$1004,34,0),"")</f>
        <v/>
      </c>
      <c r="N722" s="325" t="str">
        <f>IFERROR(VLOOKUP($A722,'様式C-1-1用'!$B$3:$AI$1004,30,0),"")</f>
        <v/>
      </c>
      <c r="O722" s="325" t="str">
        <f>IF(VLOOKUP($A722,'様式C-1-1用'!$B$3:$AI$1004,29,0)="－","なし",VLOOKUP($A722,'様式C-1-1用'!$B$3:$AI$1004,29,0))</f>
        <v/>
      </c>
      <c r="P722" s="326" t="str">
        <f>IFERROR(VLOOKUP($A722,'様式C-1-1用'!$B$3:$AI$1004,33,0),"")</f>
        <v/>
      </c>
    </row>
    <row r="723" spans="1:16" ht="15.95" customHeight="1" x14ac:dyDescent="0.15">
      <c r="A723" s="318">
        <v>721</v>
      </c>
      <c r="B723" s="325">
        <f>IFERROR(VLOOKUP($A723,'様式C-1-1用'!$B$3:$AI$1004,3,0),"")</f>
        <v>0</v>
      </c>
      <c r="C723" s="325" t="str">
        <f>IFERROR(VLOOKUP($A723,'様式C-1-1用'!$B$3:$AI$1004,4,0),"")</f>
        <v/>
      </c>
      <c r="D723" s="325">
        <f>IFERROR(VLOOKUP($A723,'様式C-1-1用'!$B$3:$AI$1004,6,0),"")</f>
        <v>0</v>
      </c>
      <c r="E723" s="325">
        <f>IFERROR(VLOOKUP($A723,'様式C-1-1用'!$B$3:$AI$1004,7,0),"")</f>
        <v>0</v>
      </c>
      <c r="F723" s="325">
        <f>IFERROR(VLOOKUP($A723,'様式C-1-1用'!$B$3:$AI$1004,8,0),"")</f>
        <v>0</v>
      </c>
      <c r="G723" s="325">
        <f>IFERROR(VLOOKUP($A723,'様式C-1-1用'!$B$3:$AI$1004,10,0),"")</f>
        <v>0</v>
      </c>
      <c r="H723" s="325">
        <f>IFERROR(VLOOKUP($A723,'様式C-1-1用'!$B$3:$AI$1004,22,0),"")</f>
        <v>0</v>
      </c>
      <c r="I723" s="325">
        <f>IFERROR(VLOOKUP($A723,'様式C-1-1用'!$B$3:$AI$1004,23,0),"")</f>
        <v>0</v>
      </c>
      <c r="J723" s="325" t="str">
        <f>IFERROR(VLOOKUP($A723,'様式C-1-1用'!$B$3:$AI$1004,24,0),"")</f>
        <v/>
      </c>
      <c r="K723" s="325" t="str">
        <f>IFERROR(VLOOKUP($A723,'様式C-1-1用'!$B$3:$AI$1004,25,0),"")</f>
        <v/>
      </c>
      <c r="L723" s="325">
        <f>IFERROR(VLOOKUP($A723,'様式C-1-1用'!$B$3:$AI$1004,16,0),"")</f>
        <v>0</v>
      </c>
      <c r="M723" s="325" t="str">
        <f>IFERROR(VLOOKUP($A723,'様式C-1-1用'!$B$3:$AI$1004,34,0),"")</f>
        <v/>
      </c>
      <c r="N723" s="325" t="str">
        <f>IFERROR(VLOOKUP($A723,'様式C-1-1用'!$B$3:$AI$1004,30,0),"")</f>
        <v/>
      </c>
      <c r="O723" s="325" t="str">
        <f>IF(VLOOKUP($A723,'様式C-1-1用'!$B$3:$AI$1004,29,0)="－","なし",VLOOKUP($A723,'様式C-1-1用'!$B$3:$AI$1004,29,0))</f>
        <v/>
      </c>
      <c r="P723" s="326" t="str">
        <f>IFERROR(VLOOKUP($A723,'様式C-1-1用'!$B$3:$AI$1004,33,0),"")</f>
        <v/>
      </c>
    </row>
    <row r="724" spans="1:16" ht="15.95" customHeight="1" x14ac:dyDescent="0.15">
      <c r="A724" s="318">
        <v>722</v>
      </c>
      <c r="B724" s="325">
        <f>IFERROR(VLOOKUP($A724,'様式C-1-1用'!$B$3:$AI$1004,3,0),"")</f>
        <v>0</v>
      </c>
      <c r="C724" s="325" t="str">
        <f>IFERROR(VLOOKUP($A724,'様式C-1-1用'!$B$3:$AI$1004,4,0),"")</f>
        <v/>
      </c>
      <c r="D724" s="325">
        <f>IFERROR(VLOOKUP($A724,'様式C-1-1用'!$B$3:$AI$1004,6,0),"")</f>
        <v>0</v>
      </c>
      <c r="E724" s="325">
        <f>IFERROR(VLOOKUP($A724,'様式C-1-1用'!$B$3:$AI$1004,7,0),"")</f>
        <v>0</v>
      </c>
      <c r="F724" s="325">
        <f>IFERROR(VLOOKUP($A724,'様式C-1-1用'!$B$3:$AI$1004,8,0),"")</f>
        <v>0</v>
      </c>
      <c r="G724" s="325">
        <f>IFERROR(VLOOKUP($A724,'様式C-1-1用'!$B$3:$AI$1004,10,0),"")</f>
        <v>0</v>
      </c>
      <c r="H724" s="325">
        <f>IFERROR(VLOOKUP($A724,'様式C-1-1用'!$B$3:$AI$1004,22,0),"")</f>
        <v>0</v>
      </c>
      <c r="I724" s="325">
        <f>IFERROR(VLOOKUP($A724,'様式C-1-1用'!$B$3:$AI$1004,23,0),"")</f>
        <v>0</v>
      </c>
      <c r="J724" s="325" t="str">
        <f>IFERROR(VLOOKUP($A724,'様式C-1-1用'!$B$3:$AI$1004,24,0),"")</f>
        <v/>
      </c>
      <c r="K724" s="325" t="str">
        <f>IFERROR(VLOOKUP($A724,'様式C-1-1用'!$B$3:$AI$1004,25,0),"")</f>
        <v/>
      </c>
      <c r="L724" s="325">
        <f>IFERROR(VLOOKUP($A724,'様式C-1-1用'!$B$3:$AI$1004,16,0),"")</f>
        <v>0</v>
      </c>
      <c r="M724" s="325" t="str">
        <f>IFERROR(VLOOKUP($A724,'様式C-1-1用'!$B$3:$AI$1004,34,0),"")</f>
        <v/>
      </c>
      <c r="N724" s="325" t="str">
        <f>IFERROR(VLOOKUP($A724,'様式C-1-1用'!$B$3:$AI$1004,30,0),"")</f>
        <v/>
      </c>
      <c r="O724" s="325" t="str">
        <f>IF(VLOOKUP($A724,'様式C-1-1用'!$B$3:$AI$1004,29,0)="－","なし",VLOOKUP($A724,'様式C-1-1用'!$B$3:$AI$1004,29,0))</f>
        <v/>
      </c>
      <c r="P724" s="326" t="str">
        <f>IFERROR(VLOOKUP($A724,'様式C-1-1用'!$B$3:$AI$1004,33,0),"")</f>
        <v/>
      </c>
    </row>
    <row r="725" spans="1:16" ht="15.95" customHeight="1" x14ac:dyDescent="0.15">
      <c r="A725" s="318">
        <v>723</v>
      </c>
      <c r="B725" s="325">
        <f>IFERROR(VLOOKUP($A725,'様式C-1-1用'!$B$3:$AI$1004,3,0),"")</f>
        <v>0</v>
      </c>
      <c r="C725" s="325" t="str">
        <f>IFERROR(VLOOKUP($A725,'様式C-1-1用'!$B$3:$AI$1004,4,0),"")</f>
        <v/>
      </c>
      <c r="D725" s="325">
        <f>IFERROR(VLOOKUP($A725,'様式C-1-1用'!$B$3:$AI$1004,6,0),"")</f>
        <v>0</v>
      </c>
      <c r="E725" s="325">
        <f>IFERROR(VLOOKUP($A725,'様式C-1-1用'!$B$3:$AI$1004,7,0),"")</f>
        <v>0</v>
      </c>
      <c r="F725" s="325">
        <f>IFERROR(VLOOKUP($A725,'様式C-1-1用'!$B$3:$AI$1004,8,0),"")</f>
        <v>0</v>
      </c>
      <c r="G725" s="325">
        <f>IFERROR(VLOOKUP($A725,'様式C-1-1用'!$B$3:$AI$1004,10,0),"")</f>
        <v>0</v>
      </c>
      <c r="H725" s="325">
        <f>IFERROR(VLOOKUP($A725,'様式C-1-1用'!$B$3:$AI$1004,22,0),"")</f>
        <v>0</v>
      </c>
      <c r="I725" s="325">
        <f>IFERROR(VLOOKUP($A725,'様式C-1-1用'!$B$3:$AI$1004,23,0),"")</f>
        <v>0</v>
      </c>
      <c r="J725" s="325" t="str">
        <f>IFERROR(VLOOKUP($A725,'様式C-1-1用'!$B$3:$AI$1004,24,0),"")</f>
        <v/>
      </c>
      <c r="K725" s="325" t="str">
        <f>IFERROR(VLOOKUP($A725,'様式C-1-1用'!$B$3:$AI$1004,25,0),"")</f>
        <v/>
      </c>
      <c r="L725" s="325">
        <f>IFERROR(VLOOKUP($A725,'様式C-1-1用'!$B$3:$AI$1004,16,0),"")</f>
        <v>0</v>
      </c>
      <c r="M725" s="325" t="str">
        <f>IFERROR(VLOOKUP($A725,'様式C-1-1用'!$B$3:$AI$1004,34,0),"")</f>
        <v/>
      </c>
      <c r="N725" s="325" t="str">
        <f>IFERROR(VLOOKUP($A725,'様式C-1-1用'!$B$3:$AI$1004,30,0),"")</f>
        <v/>
      </c>
      <c r="O725" s="325" t="str">
        <f>IF(VLOOKUP($A725,'様式C-1-1用'!$B$3:$AI$1004,29,0)="－","なし",VLOOKUP($A725,'様式C-1-1用'!$B$3:$AI$1004,29,0))</f>
        <v/>
      </c>
      <c r="P725" s="326" t="str">
        <f>IFERROR(VLOOKUP($A725,'様式C-1-1用'!$B$3:$AI$1004,33,0),"")</f>
        <v/>
      </c>
    </row>
    <row r="726" spans="1:16" ht="15.95" customHeight="1" x14ac:dyDescent="0.15">
      <c r="A726" s="318">
        <v>724</v>
      </c>
      <c r="B726" s="325">
        <f>IFERROR(VLOOKUP($A726,'様式C-1-1用'!$B$3:$AI$1004,3,0),"")</f>
        <v>0</v>
      </c>
      <c r="C726" s="325" t="str">
        <f>IFERROR(VLOOKUP($A726,'様式C-1-1用'!$B$3:$AI$1004,4,0),"")</f>
        <v/>
      </c>
      <c r="D726" s="325">
        <f>IFERROR(VLOOKUP($A726,'様式C-1-1用'!$B$3:$AI$1004,6,0),"")</f>
        <v>0</v>
      </c>
      <c r="E726" s="325">
        <f>IFERROR(VLOOKUP($A726,'様式C-1-1用'!$B$3:$AI$1004,7,0),"")</f>
        <v>0</v>
      </c>
      <c r="F726" s="325">
        <f>IFERROR(VLOOKUP($A726,'様式C-1-1用'!$B$3:$AI$1004,8,0),"")</f>
        <v>0</v>
      </c>
      <c r="G726" s="325">
        <f>IFERROR(VLOOKUP($A726,'様式C-1-1用'!$B$3:$AI$1004,10,0),"")</f>
        <v>0</v>
      </c>
      <c r="H726" s="325">
        <f>IFERROR(VLOOKUP($A726,'様式C-1-1用'!$B$3:$AI$1004,22,0),"")</f>
        <v>0</v>
      </c>
      <c r="I726" s="325">
        <f>IFERROR(VLOOKUP($A726,'様式C-1-1用'!$B$3:$AI$1004,23,0),"")</f>
        <v>0</v>
      </c>
      <c r="J726" s="325" t="str">
        <f>IFERROR(VLOOKUP($A726,'様式C-1-1用'!$B$3:$AI$1004,24,0),"")</f>
        <v/>
      </c>
      <c r="K726" s="325" t="str">
        <f>IFERROR(VLOOKUP($A726,'様式C-1-1用'!$B$3:$AI$1004,25,0),"")</f>
        <v/>
      </c>
      <c r="L726" s="325">
        <f>IFERROR(VLOOKUP($A726,'様式C-1-1用'!$B$3:$AI$1004,16,0),"")</f>
        <v>0</v>
      </c>
      <c r="M726" s="325" t="str">
        <f>IFERROR(VLOOKUP($A726,'様式C-1-1用'!$B$3:$AI$1004,34,0),"")</f>
        <v/>
      </c>
      <c r="N726" s="325" t="str">
        <f>IFERROR(VLOOKUP($A726,'様式C-1-1用'!$B$3:$AI$1004,30,0),"")</f>
        <v/>
      </c>
      <c r="O726" s="325" t="str">
        <f>IF(VLOOKUP($A726,'様式C-1-1用'!$B$3:$AI$1004,29,0)="－","なし",VLOOKUP($A726,'様式C-1-1用'!$B$3:$AI$1004,29,0))</f>
        <v/>
      </c>
      <c r="P726" s="326" t="str">
        <f>IFERROR(VLOOKUP($A726,'様式C-1-1用'!$B$3:$AI$1004,33,0),"")</f>
        <v/>
      </c>
    </row>
    <row r="727" spans="1:16" ht="15.95" customHeight="1" x14ac:dyDescent="0.15">
      <c r="A727" s="318">
        <v>725</v>
      </c>
      <c r="B727" s="325">
        <f>IFERROR(VLOOKUP($A727,'様式C-1-1用'!$B$3:$AI$1004,3,0),"")</f>
        <v>0</v>
      </c>
      <c r="C727" s="325" t="str">
        <f>IFERROR(VLOOKUP($A727,'様式C-1-1用'!$B$3:$AI$1004,4,0),"")</f>
        <v/>
      </c>
      <c r="D727" s="325">
        <f>IFERROR(VLOOKUP($A727,'様式C-1-1用'!$B$3:$AI$1004,6,0),"")</f>
        <v>0</v>
      </c>
      <c r="E727" s="325">
        <f>IFERROR(VLOOKUP($A727,'様式C-1-1用'!$B$3:$AI$1004,7,0),"")</f>
        <v>0</v>
      </c>
      <c r="F727" s="325">
        <f>IFERROR(VLOOKUP($A727,'様式C-1-1用'!$B$3:$AI$1004,8,0),"")</f>
        <v>0</v>
      </c>
      <c r="G727" s="325">
        <f>IFERROR(VLOOKUP($A727,'様式C-1-1用'!$B$3:$AI$1004,10,0),"")</f>
        <v>0</v>
      </c>
      <c r="H727" s="325">
        <f>IFERROR(VLOOKUP($A727,'様式C-1-1用'!$B$3:$AI$1004,22,0),"")</f>
        <v>0</v>
      </c>
      <c r="I727" s="325">
        <f>IFERROR(VLOOKUP($A727,'様式C-1-1用'!$B$3:$AI$1004,23,0),"")</f>
        <v>0</v>
      </c>
      <c r="J727" s="325" t="str">
        <f>IFERROR(VLOOKUP($A727,'様式C-1-1用'!$B$3:$AI$1004,24,0),"")</f>
        <v/>
      </c>
      <c r="K727" s="325" t="str">
        <f>IFERROR(VLOOKUP($A727,'様式C-1-1用'!$B$3:$AI$1004,25,0),"")</f>
        <v/>
      </c>
      <c r="L727" s="325">
        <f>IFERROR(VLOOKUP($A727,'様式C-1-1用'!$B$3:$AI$1004,16,0),"")</f>
        <v>0</v>
      </c>
      <c r="M727" s="325" t="str">
        <f>IFERROR(VLOOKUP($A727,'様式C-1-1用'!$B$3:$AI$1004,34,0),"")</f>
        <v/>
      </c>
      <c r="N727" s="325" t="str">
        <f>IFERROR(VLOOKUP($A727,'様式C-1-1用'!$B$3:$AI$1004,30,0),"")</f>
        <v/>
      </c>
      <c r="O727" s="325" t="str">
        <f>IF(VLOOKUP($A727,'様式C-1-1用'!$B$3:$AI$1004,29,0)="－","なし",VLOOKUP($A727,'様式C-1-1用'!$B$3:$AI$1004,29,0))</f>
        <v/>
      </c>
      <c r="P727" s="326" t="str">
        <f>IFERROR(VLOOKUP($A727,'様式C-1-1用'!$B$3:$AI$1004,33,0),"")</f>
        <v/>
      </c>
    </row>
    <row r="728" spans="1:16" ht="15.95" customHeight="1" x14ac:dyDescent="0.15">
      <c r="A728" s="318">
        <v>726</v>
      </c>
      <c r="B728" s="325">
        <f>IFERROR(VLOOKUP($A728,'様式C-1-1用'!$B$3:$AI$1004,3,0),"")</f>
        <v>0</v>
      </c>
      <c r="C728" s="325" t="str">
        <f>IFERROR(VLOOKUP($A728,'様式C-1-1用'!$B$3:$AI$1004,4,0),"")</f>
        <v/>
      </c>
      <c r="D728" s="325">
        <f>IFERROR(VLOOKUP($A728,'様式C-1-1用'!$B$3:$AI$1004,6,0),"")</f>
        <v>0</v>
      </c>
      <c r="E728" s="325">
        <f>IFERROR(VLOOKUP($A728,'様式C-1-1用'!$B$3:$AI$1004,7,0),"")</f>
        <v>0</v>
      </c>
      <c r="F728" s="325">
        <f>IFERROR(VLOOKUP($A728,'様式C-1-1用'!$B$3:$AI$1004,8,0),"")</f>
        <v>0</v>
      </c>
      <c r="G728" s="325">
        <f>IFERROR(VLOOKUP($A728,'様式C-1-1用'!$B$3:$AI$1004,10,0),"")</f>
        <v>0</v>
      </c>
      <c r="H728" s="325">
        <f>IFERROR(VLOOKUP($A728,'様式C-1-1用'!$B$3:$AI$1004,22,0),"")</f>
        <v>0</v>
      </c>
      <c r="I728" s="325">
        <f>IFERROR(VLOOKUP($A728,'様式C-1-1用'!$B$3:$AI$1004,23,0),"")</f>
        <v>0</v>
      </c>
      <c r="J728" s="325" t="str">
        <f>IFERROR(VLOOKUP($A728,'様式C-1-1用'!$B$3:$AI$1004,24,0),"")</f>
        <v/>
      </c>
      <c r="K728" s="325" t="str">
        <f>IFERROR(VLOOKUP($A728,'様式C-1-1用'!$B$3:$AI$1004,25,0),"")</f>
        <v/>
      </c>
      <c r="L728" s="325">
        <f>IFERROR(VLOOKUP($A728,'様式C-1-1用'!$B$3:$AI$1004,16,0),"")</f>
        <v>0</v>
      </c>
      <c r="M728" s="325" t="str">
        <f>IFERROR(VLOOKUP($A728,'様式C-1-1用'!$B$3:$AI$1004,34,0),"")</f>
        <v/>
      </c>
      <c r="N728" s="325" t="str">
        <f>IFERROR(VLOOKUP($A728,'様式C-1-1用'!$B$3:$AI$1004,30,0),"")</f>
        <v/>
      </c>
      <c r="O728" s="325" t="str">
        <f>IF(VLOOKUP($A728,'様式C-1-1用'!$B$3:$AI$1004,29,0)="－","なし",VLOOKUP($A728,'様式C-1-1用'!$B$3:$AI$1004,29,0))</f>
        <v/>
      </c>
      <c r="P728" s="326" t="str">
        <f>IFERROR(VLOOKUP($A728,'様式C-1-1用'!$B$3:$AI$1004,33,0),"")</f>
        <v/>
      </c>
    </row>
    <row r="729" spans="1:16" ht="15.95" customHeight="1" x14ac:dyDescent="0.15">
      <c r="A729" s="318">
        <v>727</v>
      </c>
      <c r="B729" s="325">
        <f>IFERROR(VLOOKUP($A729,'様式C-1-1用'!$B$3:$AI$1004,3,0),"")</f>
        <v>0</v>
      </c>
      <c r="C729" s="325" t="str">
        <f>IFERROR(VLOOKUP($A729,'様式C-1-1用'!$B$3:$AI$1004,4,0),"")</f>
        <v/>
      </c>
      <c r="D729" s="325">
        <f>IFERROR(VLOOKUP($A729,'様式C-1-1用'!$B$3:$AI$1004,6,0),"")</f>
        <v>0</v>
      </c>
      <c r="E729" s="325">
        <f>IFERROR(VLOOKUP($A729,'様式C-1-1用'!$B$3:$AI$1004,7,0),"")</f>
        <v>0</v>
      </c>
      <c r="F729" s="325">
        <f>IFERROR(VLOOKUP($A729,'様式C-1-1用'!$B$3:$AI$1004,8,0),"")</f>
        <v>0</v>
      </c>
      <c r="G729" s="325">
        <f>IFERROR(VLOOKUP($A729,'様式C-1-1用'!$B$3:$AI$1004,10,0),"")</f>
        <v>0</v>
      </c>
      <c r="H729" s="325">
        <f>IFERROR(VLOOKUP($A729,'様式C-1-1用'!$B$3:$AI$1004,22,0),"")</f>
        <v>0</v>
      </c>
      <c r="I729" s="325">
        <f>IFERROR(VLOOKUP($A729,'様式C-1-1用'!$B$3:$AI$1004,23,0),"")</f>
        <v>0</v>
      </c>
      <c r="J729" s="325" t="str">
        <f>IFERROR(VLOOKUP($A729,'様式C-1-1用'!$B$3:$AI$1004,24,0),"")</f>
        <v/>
      </c>
      <c r="K729" s="325" t="str">
        <f>IFERROR(VLOOKUP($A729,'様式C-1-1用'!$B$3:$AI$1004,25,0),"")</f>
        <v/>
      </c>
      <c r="L729" s="325">
        <f>IFERROR(VLOOKUP($A729,'様式C-1-1用'!$B$3:$AI$1004,16,0),"")</f>
        <v>0</v>
      </c>
      <c r="M729" s="325" t="str">
        <f>IFERROR(VLOOKUP($A729,'様式C-1-1用'!$B$3:$AI$1004,34,0),"")</f>
        <v/>
      </c>
      <c r="N729" s="325" t="str">
        <f>IFERROR(VLOOKUP($A729,'様式C-1-1用'!$B$3:$AI$1004,30,0),"")</f>
        <v/>
      </c>
      <c r="O729" s="325" t="str">
        <f>IF(VLOOKUP($A729,'様式C-1-1用'!$B$3:$AI$1004,29,0)="－","なし",VLOOKUP($A729,'様式C-1-1用'!$B$3:$AI$1004,29,0))</f>
        <v/>
      </c>
      <c r="P729" s="326" t="str">
        <f>IFERROR(VLOOKUP($A729,'様式C-1-1用'!$B$3:$AI$1004,33,0),"")</f>
        <v/>
      </c>
    </row>
    <row r="730" spans="1:16" ht="15.95" customHeight="1" x14ac:dyDescent="0.15">
      <c r="A730" s="318">
        <v>728</v>
      </c>
      <c r="B730" s="325">
        <f>IFERROR(VLOOKUP($A730,'様式C-1-1用'!$B$3:$AI$1004,3,0),"")</f>
        <v>0</v>
      </c>
      <c r="C730" s="325" t="str">
        <f>IFERROR(VLOOKUP($A730,'様式C-1-1用'!$B$3:$AI$1004,4,0),"")</f>
        <v/>
      </c>
      <c r="D730" s="325">
        <f>IFERROR(VLOOKUP($A730,'様式C-1-1用'!$B$3:$AI$1004,6,0),"")</f>
        <v>0</v>
      </c>
      <c r="E730" s="325">
        <f>IFERROR(VLOOKUP($A730,'様式C-1-1用'!$B$3:$AI$1004,7,0),"")</f>
        <v>0</v>
      </c>
      <c r="F730" s="325">
        <f>IFERROR(VLOOKUP($A730,'様式C-1-1用'!$B$3:$AI$1004,8,0),"")</f>
        <v>0</v>
      </c>
      <c r="G730" s="325">
        <f>IFERROR(VLOOKUP($A730,'様式C-1-1用'!$B$3:$AI$1004,10,0),"")</f>
        <v>0</v>
      </c>
      <c r="H730" s="325">
        <f>IFERROR(VLOOKUP($A730,'様式C-1-1用'!$B$3:$AI$1004,22,0),"")</f>
        <v>0</v>
      </c>
      <c r="I730" s="325">
        <f>IFERROR(VLOOKUP($A730,'様式C-1-1用'!$B$3:$AI$1004,23,0),"")</f>
        <v>0</v>
      </c>
      <c r="J730" s="325" t="str">
        <f>IFERROR(VLOOKUP($A730,'様式C-1-1用'!$B$3:$AI$1004,24,0),"")</f>
        <v/>
      </c>
      <c r="K730" s="325" t="str">
        <f>IFERROR(VLOOKUP($A730,'様式C-1-1用'!$B$3:$AI$1004,25,0),"")</f>
        <v/>
      </c>
      <c r="L730" s="325">
        <f>IFERROR(VLOOKUP($A730,'様式C-1-1用'!$B$3:$AI$1004,16,0),"")</f>
        <v>0</v>
      </c>
      <c r="M730" s="325" t="str">
        <f>IFERROR(VLOOKUP($A730,'様式C-1-1用'!$B$3:$AI$1004,34,0),"")</f>
        <v/>
      </c>
      <c r="N730" s="325" t="str">
        <f>IFERROR(VLOOKUP($A730,'様式C-1-1用'!$B$3:$AI$1004,30,0),"")</f>
        <v/>
      </c>
      <c r="O730" s="325" t="str">
        <f>IF(VLOOKUP($A730,'様式C-1-1用'!$B$3:$AI$1004,29,0)="－","なし",VLOOKUP($A730,'様式C-1-1用'!$B$3:$AI$1004,29,0))</f>
        <v/>
      </c>
      <c r="P730" s="326" t="str">
        <f>IFERROR(VLOOKUP($A730,'様式C-1-1用'!$B$3:$AI$1004,33,0),"")</f>
        <v/>
      </c>
    </row>
    <row r="731" spans="1:16" ht="15.95" customHeight="1" x14ac:dyDescent="0.15">
      <c r="A731" s="318">
        <v>729</v>
      </c>
      <c r="B731" s="325">
        <f>IFERROR(VLOOKUP($A731,'様式C-1-1用'!$B$3:$AI$1004,3,0),"")</f>
        <v>0</v>
      </c>
      <c r="C731" s="325" t="str">
        <f>IFERROR(VLOOKUP($A731,'様式C-1-1用'!$B$3:$AI$1004,4,0),"")</f>
        <v/>
      </c>
      <c r="D731" s="325">
        <f>IFERROR(VLOOKUP($A731,'様式C-1-1用'!$B$3:$AI$1004,6,0),"")</f>
        <v>0</v>
      </c>
      <c r="E731" s="325">
        <f>IFERROR(VLOOKUP($A731,'様式C-1-1用'!$B$3:$AI$1004,7,0),"")</f>
        <v>0</v>
      </c>
      <c r="F731" s="325">
        <f>IFERROR(VLOOKUP($A731,'様式C-1-1用'!$B$3:$AI$1004,8,0),"")</f>
        <v>0</v>
      </c>
      <c r="G731" s="325">
        <f>IFERROR(VLOOKUP($A731,'様式C-1-1用'!$B$3:$AI$1004,10,0),"")</f>
        <v>0</v>
      </c>
      <c r="H731" s="325">
        <f>IFERROR(VLOOKUP($A731,'様式C-1-1用'!$B$3:$AI$1004,22,0),"")</f>
        <v>0</v>
      </c>
      <c r="I731" s="325">
        <f>IFERROR(VLOOKUP($A731,'様式C-1-1用'!$B$3:$AI$1004,23,0),"")</f>
        <v>0</v>
      </c>
      <c r="J731" s="325" t="str">
        <f>IFERROR(VLOOKUP($A731,'様式C-1-1用'!$B$3:$AI$1004,24,0),"")</f>
        <v/>
      </c>
      <c r="K731" s="325" t="str">
        <f>IFERROR(VLOOKUP($A731,'様式C-1-1用'!$B$3:$AI$1004,25,0),"")</f>
        <v/>
      </c>
      <c r="L731" s="325">
        <f>IFERROR(VLOOKUP($A731,'様式C-1-1用'!$B$3:$AI$1004,16,0),"")</f>
        <v>0</v>
      </c>
      <c r="M731" s="325" t="str">
        <f>IFERROR(VLOOKUP($A731,'様式C-1-1用'!$B$3:$AI$1004,34,0),"")</f>
        <v/>
      </c>
      <c r="N731" s="325" t="str">
        <f>IFERROR(VLOOKUP($A731,'様式C-1-1用'!$B$3:$AI$1004,30,0),"")</f>
        <v/>
      </c>
      <c r="O731" s="325" t="str">
        <f>IF(VLOOKUP($A731,'様式C-1-1用'!$B$3:$AI$1004,29,0)="－","なし",VLOOKUP($A731,'様式C-1-1用'!$B$3:$AI$1004,29,0))</f>
        <v/>
      </c>
      <c r="P731" s="326" t="str">
        <f>IFERROR(VLOOKUP($A731,'様式C-1-1用'!$B$3:$AI$1004,33,0),"")</f>
        <v/>
      </c>
    </row>
    <row r="732" spans="1:16" ht="15.95" customHeight="1" x14ac:dyDescent="0.15">
      <c r="A732" s="318">
        <v>730</v>
      </c>
      <c r="B732" s="325">
        <f>IFERROR(VLOOKUP($A732,'様式C-1-1用'!$B$3:$AI$1004,3,0),"")</f>
        <v>0</v>
      </c>
      <c r="C732" s="325" t="str">
        <f>IFERROR(VLOOKUP($A732,'様式C-1-1用'!$B$3:$AI$1004,4,0),"")</f>
        <v/>
      </c>
      <c r="D732" s="325">
        <f>IFERROR(VLOOKUP($A732,'様式C-1-1用'!$B$3:$AI$1004,6,0),"")</f>
        <v>0</v>
      </c>
      <c r="E732" s="325">
        <f>IFERROR(VLOOKUP($A732,'様式C-1-1用'!$B$3:$AI$1004,7,0),"")</f>
        <v>0</v>
      </c>
      <c r="F732" s="325">
        <f>IFERROR(VLOOKUP($A732,'様式C-1-1用'!$B$3:$AI$1004,8,0),"")</f>
        <v>0</v>
      </c>
      <c r="G732" s="325">
        <f>IFERROR(VLOOKUP($A732,'様式C-1-1用'!$B$3:$AI$1004,10,0),"")</f>
        <v>0</v>
      </c>
      <c r="H732" s="325">
        <f>IFERROR(VLOOKUP($A732,'様式C-1-1用'!$B$3:$AI$1004,22,0),"")</f>
        <v>0</v>
      </c>
      <c r="I732" s="325">
        <f>IFERROR(VLOOKUP($A732,'様式C-1-1用'!$B$3:$AI$1004,23,0),"")</f>
        <v>0</v>
      </c>
      <c r="J732" s="325" t="str">
        <f>IFERROR(VLOOKUP($A732,'様式C-1-1用'!$B$3:$AI$1004,24,0),"")</f>
        <v/>
      </c>
      <c r="K732" s="325" t="str">
        <f>IFERROR(VLOOKUP($A732,'様式C-1-1用'!$B$3:$AI$1004,25,0),"")</f>
        <v/>
      </c>
      <c r="L732" s="325">
        <f>IFERROR(VLOOKUP($A732,'様式C-1-1用'!$B$3:$AI$1004,16,0),"")</f>
        <v>0</v>
      </c>
      <c r="M732" s="325" t="str">
        <f>IFERROR(VLOOKUP($A732,'様式C-1-1用'!$B$3:$AI$1004,34,0),"")</f>
        <v/>
      </c>
      <c r="N732" s="325" t="str">
        <f>IFERROR(VLOOKUP($A732,'様式C-1-1用'!$B$3:$AI$1004,30,0),"")</f>
        <v/>
      </c>
      <c r="O732" s="325" t="str">
        <f>IF(VLOOKUP($A732,'様式C-1-1用'!$B$3:$AI$1004,29,0)="－","なし",VLOOKUP($A732,'様式C-1-1用'!$B$3:$AI$1004,29,0))</f>
        <v/>
      </c>
      <c r="P732" s="326" t="str">
        <f>IFERROR(VLOOKUP($A732,'様式C-1-1用'!$B$3:$AI$1004,33,0),"")</f>
        <v/>
      </c>
    </row>
    <row r="733" spans="1:16" ht="15.95" customHeight="1" x14ac:dyDescent="0.15">
      <c r="A733" s="318">
        <v>731</v>
      </c>
      <c r="B733" s="325">
        <f>IFERROR(VLOOKUP($A733,'様式C-1-1用'!$B$3:$AI$1004,3,0),"")</f>
        <v>0</v>
      </c>
      <c r="C733" s="325" t="str">
        <f>IFERROR(VLOOKUP($A733,'様式C-1-1用'!$B$3:$AI$1004,4,0),"")</f>
        <v/>
      </c>
      <c r="D733" s="325">
        <f>IFERROR(VLOOKUP($A733,'様式C-1-1用'!$B$3:$AI$1004,6,0),"")</f>
        <v>0</v>
      </c>
      <c r="E733" s="325">
        <f>IFERROR(VLOOKUP($A733,'様式C-1-1用'!$B$3:$AI$1004,7,0),"")</f>
        <v>0</v>
      </c>
      <c r="F733" s="325">
        <f>IFERROR(VLOOKUP($A733,'様式C-1-1用'!$B$3:$AI$1004,8,0),"")</f>
        <v>0</v>
      </c>
      <c r="G733" s="325">
        <f>IFERROR(VLOOKUP($A733,'様式C-1-1用'!$B$3:$AI$1004,10,0),"")</f>
        <v>0</v>
      </c>
      <c r="H733" s="325">
        <f>IFERROR(VLOOKUP($A733,'様式C-1-1用'!$B$3:$AI$1004,22,0),"")</f>
        <v>0</v>
      </c>
      <c r="I733" s="325">
        <f>IFERROR(VLOOKUP($A733,'様式C-1-1用'!$B$3:$AI$1004,23,0),"")</f>
        <v>0</v>
      </c>
      <c r="J733" s="325" t="str">
        <f>IFERROR(VLOOKUP($A733,'様式C-1-1用'!$B$3:$AI$1004,24,0),"")</f>
        <v/>
      </c>
      <c r="K733" s="325" t="str">
        <f>IFERROR(VLOOKUP($A733,'様式C-1-1用'!$B$3:$AI$1004,25,0),"")</f>
        <v/>
      </c>
      <c r="L733" s="325">
        <f>IFERROR(VLOOKUP($A733,'様式C-1-1用'!$B$3:$AI$1004,16,0),"")</f>
        <v>0</v>
      </c>
      <c r="M733" s="325" t="str">
        <f>IFERROR(VLOOKUP($A733,'様式C-1-1用'!$B$3:$AI$1004,34,0),"")</f>
        <v/>
      </c>
      <c r="N733" s="325" t="str">
        <f>IFERROR(VLOOKUP($A733,'様式C-1-1用'!$B$3:$AI$1004,30,0),"")</f>
        <v/>
      </c>
      <c r="O733" s="325" t="str">
        <f>IF(VLOOKUP($A733,'様式C-1-1用'!$B$3:$AI$1004,29,0)="－","なし",VLOOKUP($A733,'様式C-1-1用'!$B$3:$AI$1004,29,0))</f>
        <v/>
      </c>
      <c r="P733" s="326" t="str">
        <f>IFERROR(VLOOKUP($A733,'様式C-1-1用'!$B$3:$AI$1004,33,0),"")</f>
        <v/>
      </c>
    </row>
    <row r="734" spans="1:16" ht="15.95" customHeight="1" x14ac:dyDescent="0.15">
      <c r="A734" s="318">
        <v>732</v>
      </c>
      <c r="B734" s="325">
        <f>IFERROR(VLOOKUP($A734,'様式C-1-1用'!$B$3:$AI$1004,3,0),"")</f>
        <v>0</v>
      </c>
      <c r="C734" s="325" t="str">
        <f>IFERROR(VLOOKUP($A734,'様式C-1-1用'!$B$3:$AI$1004,4,0),"")</f>
        <v/>
      </c>
      <c r="D734" s="325">
        <f>IFERROR(VLOOKUP($A734,'様式C-1-1用'!$B$3:$AI$1004,6,0),"")</f>
        <v>0</v>
      </c>
      <c r="E734" s="325">
        <f>IFERROR(VLOOKUP($A734,'様式C-1-1用'!$B$3:$AI$1004,7,0),"")</f>
        <v>0</v>
      </c>
      <c r="F734" s="325">
        <f>IFERROR(VLOOKUP($A734,'様式C-1-1用'!$B$3:$AI$1004,8,0),"")</f>
        <v>0</v>
      </c>
      <c r="G734" s="325">
        <f>IFERROR(VLOOKUP($A734,'様式C-1-1用'!$B$3:$AI$1004,10,0),"")</f>
        <v>0</v>
      </c>
      <c r="H734" s="325">
        <f>IFERROR(VLOOKUP($A734,'様式C-1-1用'!$B$3:$AI$1004,22,0),"")</f>
        <v>0</v>
      </c>
      <c r="I734" s="325">
        <f>IFERROR(VLOOKUP($A734,'様式C-1-1用'!$B$3:$AI$1004,23,0),"")</f>
        <v>0</v>
      </c>
      <c r="J734" s="325" t="str">
        <f>IFERROR(VLOOKUP($A734,'様式C-1-1用'!$B$3:$AI$1004,24,0),"")</f>
        <v/>
      </c>
      <c r="K734" s="325" t="str">
        <f>IFERROR(VLOOKUP($A734,'様式C-1-1用'!$B$3:$AI$1004,25,0),"")</f>
        <v/>
      </c>
      <c r="L734" s="325">
        <f>IFERROR(VLOOKUP($A734,'様式C-1-1用'!$B$3:$AI$1004,16,0),"")</f>
        <v>0</v>
      </c>
      <c r="M734" s="325" t="str">
        <f>IFERROR(VLOOKUP($A734,'様式C-1-1用'!$B$3:$AI$1004,34,0),"")</f>
        <v/>
      </c>
      <c r="N734" s="325" t="str">
        <f>IFERROR(VLOOKUP($A734,'様式C-1-1用'!$B$3:$AI$1004,30,0),"")</f>
        <v/>
      </c>
      <c r="O734" s="325" t="str">
        <f>IF(VLOOKUP($A734,'様式C-1-1用'!$B$3:$AI$1004,29,0)="－","なし",VLOOKUP($A734,'様式C-1-1用'!$B$3:$AI$1004,29,0))</f>
        <v/>
      </c>
      <c r="P734" s="326" t="str">
        <f>IFERROR(VLOOKUP($A734,'様式C-1-1用'!$B$3:$AI$1004,33,0),"")</f>
        <v/>
      </c>
    </row>
    <row r="735" spans="1:16" ht="15.95" customHeight="1" x14ac:dyDescent="0.15">
      <c r="A735" s="318">
        <v>733</v>
      </c>
      <c r="B735" s="325">
        <f>IFERROR(VLOOKUP($A735,'様式C-1-1用'!$B$3:$AI$1004,3,0),"")</f>
        <v>0</v>
      </c>
      <c r="C735" s="325" t="str">
        <f>IFERROR(VLOOKUP($A735,'様式C-1-1用'!$B$3:$AI$1004,4,0),"")</f>
        <v/>
      </c>
      <c r="D735" s="325">
        <f>IFERROR(VLOOKUP($A735,'様式C-1-1用'!$B$3:$AI$1004,6,0),"")</f>
        <v>0</v>
      </c>
      <c r="E735" s="325">
        <f>IFERROR(VLOOKUP($A735,'様式C-1-1用'!$B$3:$AI$1004,7,0),"")</f>
        <v>0</v>
      </c>
      <c r="F735" s="325">
        <f>IFERROR(VLOOKUP($A735,'様式C-1-1用'!$B$3:$AI$1004,8,0),"")</f>
        <v>0</v>
      </c>
      <c r="G735" s="325">
        <f>IFERROR(VLOOKUP($A735,'様式C-1-1用'!$B$3:$AI$1004,10,0),"")</f>
        <v>0</v>
      </c>
      <c r="H735" s="325">
        <f>IFERROR(VLOOKUP($A735,'様式C-1-1用'!$B$3:$AI$1004,22,0),"")</f>
        <v>0</v>
      </c>
      <c r="I735" s="325">
        <f>IFERROR(VLOOKUP($A735,'様式C-1-1用'!$B$3:$AI$1004,23,0),"")</f>
        <v>0</v>
      </c>
      <c r="J735" s="325" t="str">
        <f>IFERROR(VLOOKUP($A735,'様式C-1-1用'!$B$3:$AI$1004,24,0),"")</f>
        <v/>
      </c>
      <c r="K735" s="325" t="str">
        <f>IFERROR(VLOOKUP($A735,'様式C-1-1用'!$B$3:$AI$1004,25,0),"")</f>
        <v/>
      </c>
      <c r="L735" s="325">
        <f>IFERROR(VLOOKUP($A735,'様式C-1-1用'!$B$3:$AI$1004,16,0),"")</f>
        <v>0</v>
      </c>
      <c r="M735" s="325" t="str">
        <f>IFERROR(VLOOKUP($A735,'様式C-1-1用'!$B$3:$AI$1004,34,0),"")</f>
        <v/>
      </c>
      <c r="N735" s="325" t="str">
        <f>IFERROR(VLOOKUP($A735,'様式C-1-1用'!$B$3:$AI$1004,30,0),"")</f>
        <v/>
      </c>
      <c r="O735" s="325" t="str">
        <f>IF(VLOOKUP($A735,'様式C-1-1用'!$B$3:$AI$1004,29,0)="－","なし",VLOOKUP($A735,'様式C-1-1用'!$B$3:$AI$1004,29,0))</f>
        <v/>
      </c>
      <c r="P735" s="326" t="str">
        <f>IFERROR(VLOOKUP($A735,'様式C-1-1用'!$B$3:$AI$1004,33,0),"")</f>
        <v/>
      </c>
    </row>
    <row r="736" spans="1:16" ht="15.95" customHeight="1" x14ac:dyDescent="0.15">
      <c r="A736" s="318">
        <v>734</v>
      </c>
      <c r="B736" s="325">
        <f>IFERROR(VLOOKUP($A736,'様式C-1-1用'!$B$3:$AI$1004,3,0),"")</f>
        <v>0</v>
      </c>
      <c r="C736" s="325" t="str">
        <f>IFERROR(VLOOKUP($A736,'様式C-1-1用'!$B$3:$AI$1004,4,0),"")</f>
        <v/>
      </c>
      <c r="D736" s="325">
        <f>IFERROR(VLOOKUP($A736,'様式C-1-1用'!$B$3:$AI$1004,6,0),"")</f>
        <v>0</v>
      </c>
      <c r="E736" s="325">
        <f>IFERROR(VLOOKUP($A736,'様式C-1-1用'!$B$3:$AI$1004,7,0),"")</f>
        <v>0</v>
      </c>
      <c r="F736" s="325">
        <f>IFERROR(VLOOKUP($A736,'様式C-1-1用'!$B$3:$AI$1004,8,0),"")</f>
        <v>0</v>
      </c>
      <c r="G736" s="325">
        <f>IFERROR(VLOOKUP($A736,'様式C-1-1用'!$B$3:$AI$1004,10,0),"")</f>
        <v>0</v>
      </c>
      <c r="H736" s="325">
        <f>IFERROR(VLOOKUP($A736,'様式C-1-1用'!$B$3:$AI$1004,22,0),"")</f>
        <v>0</v>
      </c>
      <c r="I736" s="325">
        <f>IFERROR(VLOOKUP($A736,'様式C-1-1用'!$B$3:$AI$1004,23,0),"")</f>
        <v>0</v>
      </c>
      <c r="J736" s="325" t="str">
        <f>IFERROR(VLOOKUP($A736,'様式C-1-1用'!$B$3:$AI$1004,24,0),"")</f>
        <v/>
      </c>
      <c r="K736" s="325" t="str">
        <f>IFERROR(VLOOKUP($A736,'様式C-1-1用'!$B$3:$AI$1004,25,0),"")</f>
        <v/>
      </c>
      <c r="L736" s="325">
        <f>IFERROR(VLOOKUP($A736,'様式C-1-1用'!$B$3:$AI$1004,16,0),"")</f>
        <v>0</v>
      </c>
      <c r="M736" s="325" t="str">
        <f>IFERROR(VLOOKUP($A736,'様式C-1-1用'!$B$3:$AI$1004,34,0),"")</f>
        <v/>
      </c>
      <c r="N736" s="325" t="str">
        <f>IFERROR(VLOOKUP($A736,'様式C-1-1用'!$B$3:$AI$1004,30,0),"")</f>
        <v/>
      </c>
      <c r="O736" s="325" t="str">
        <f>IF(VLOOKUP($A736,'様式C-1-1用'!$B$3:$AI$1004,29,0)="－","なし",VLOOKUP($A736,'様式C-1-1用'!$B$3:$AI$1004,29,0))</f>
        <v/>
      </c>
      <c r="P736" s="326" t="str">
        <f>IFERROR(VLOOKUP($A736,'様式C-1-1用'!$B$3:$AI$1004,33,0),"")</f>
        <v/>
      </c>
    </row>
    <row r="737" spans="1:16" ht="15.95" customHeight="1" x14ac:dyDescent="0.15">
      <c r="A737" s="318">
        <v>735</v>
      </c>
      <c r="B737" s="325">
        <f>IFERROR(VLOOKUP($A737,'様式C-1-1用'!$B$3:$AI$1004,3,0),"")</f>
        <v>0</v>
      </c>
      <c r="C737" s="325" t="str">
        <f>IFERROR(VLOOKUP($A737,'様式C-1-1用'!$B$3:$AI$1004,4,0),"")</f>
        <v/>
      </c>
      <c r="D737" s="325">
        <f>IFERROR(VLOOKUP($A737,'様式C-1-1用'!$B$3:$AI$1004,6,0),"")</f>
        <v>0</v>
      </c>
      <c r="E737" s="325">
        <f>IFERROR(VLOOKUP($A737,'様式C-1-1用'!$B$3:$AI$1004,7,0),"")</f>
        <v>0</v>
      </c>
      <c r="F737" s="325">
        <f>IFERROR(VLOOKUP($A737,'様式C-1-1用'!$B$3:$AI$1004,8,0),"")</f>
        <v>0</v>
      </c>
      <c r="G737" s="325">
        <f>IFERROR(VLOOKUP($A737,'様式C-1-1用'!$B$3:$AI$1004,10,0),"")</f>
        <v>0</v>
      </c>
      <c r="H737" s="325">
        <f>IFERROR(VLOOKUP($A737,'様式C-1-1用'!$B$3:$AI$1004,22,0),"")</f>
        <v>0</v>
      </c>
      <c r="I737" s="325">
        <f>IFERROR(VLOOKUP($A737,'様式C-1-1用'!$B$3:$AI$1004,23,0),"")</f>
        <v>0</v>
      </c>
      <c r="J737" s="325" t="str">
        <f>IFERROR(VLOOKUP($A737,'様式C-1-1用'!$B$3:$AI$1004,24,0),"")</f>
        <v/>
      </c>
      <c r="K737" s="325" t="str">
        <f>IFERROR(VLOOKUP($A737,'様式C-1-1用'!$B$3:$AI$1004,25,0),"")</f>
        <v/>
      </c>
      <c r="L737" s="325">
        <f>IFERROR(VLOOKUP($A737,'様式C-1-1用'!$B$3:$AI$1004,16,0),"")</f>
        <v>0</v>
      </c>
      <c r="M737" s="325" t="str">
        <f>IFERROR(VLOOKUP($A737,'様式C-1-1用'!$B$3:$AI$1004,34,0),"")</f>
        <v/>
      </c>
      <c r="N737" s="325" t="str">
        <f>IFERROR(VLOOKUP($A737,'様式C-1-1用'!$B$3:$AI$1004,30,0),"")</f>
        <v/>
      </c>
      <c r="O737" s="325" t="str">
        <f>IF(VLOOKUP($A737,'様式C-1-1用'!$B$3:$AI$1004,29,0)="－","なし",VLOOKUP($A737,'様式C-1-1用'!$B$3:$AI$1004,29,0))</f>
        <v/>
      </c>
      <c r="P737" s="326" t="str">
        <f>IFERROR(VLOOKUP($A737,'様式C-1-1用'!$B$3:$AI$1004,33,0),"")</f>
        <v/>
      </c>
    </row>
    <row r="738" spans="1:16" ht="15.95" customHeight="1" x14ac:dyDescent="0.15">
      <c r="A738" s="318">
        <v>736</v>
      </c>
      <c r="B738" s="325">
        <f>IFERROR(VLOOKUP($A738,'様式C-1-1用'!$B$3:$AI$1004,3,0),"")</f>
        <v>0</v>
      </c>
      <c r="C738" s="325" t="str">
        <f>IFERROR(VLOOKUP($A738,'様式C-1-1用'!$B$3:$AI$1004,4,0),"")</f>
        <v/>
      </c>
      <c r="D738" s="325">
        <f>IFERROR(VLOOKUP($A738,'様式C-1-1用'!$B$3:$AI$1004,6,0),"")</f>
        <v>0</v>
      </c>
      <c r="E738" s="325">
        <f>IFERROR(VLOOKUP($A738,'様式C-1-1用'!$B$3:$AI$1004,7,0),"")</f>
        <v>0</v>
      </c>
      <c r="F738" s="325">
        <f>IFERROR(VLOOKUP($A738,'様式C-1-1用'!$B$3:$AI$1004,8,0),"")</f>
        <v>0</v>
      </c>
      <c r="G738" s="325">
        <f>IFERROR(VLOOKUP($A738,'様式C-1-1用'!$B$3:$AI$1004,10,0),"")</f>
        <v>0</v>
      </c>
      <c r="H738" s="325">
        <f>IFERROR(VLOOKUP($A738,'様式C-1-1用'!$B$3:$AI$1004,22,0),"")</f>
        <v>0</v>
      </c>
      <c r="I738" s="325">
        <f>IFERROR(VLOOKUP($A738,'様式C-1-1用'!$B$3:$AI$1004,23,0),"")</f>
        <v>0</v>
      </c>
      <c r="J738" s="325" t="str">
        <f>IFERROR(VLOOKUP($A738,'様式C-1-1用'!$B$3:$AI$1004,24,0),"")</f>
        <v/>
      </c>
      <c r="K738" s="325" t="str">
        <f>IFERROR(VLOOKUP($A738,'様式C-1-1用'!$B$3:$AI$1004,25,0),"")</f>
        <v/>
      </c>
      <c r="L738" s="325">
        <f>IFERROR(VLOOKUP($A738,'様式C-1-1用'!$B$3:$AI$1004,16,0),"")</f>
        <v>0</v>
      </c>
      <c r="M738" s="325" t="str">
        <f>IFERROR(VLOOKUP($A738,'様式C-1-1用'!$B$3:$AI$1004,34,0),"")</f>
        <v/>
      </c>
      <c r="N738" s="325" t="str">
        <f>IFERROR(VLOOKUP($A738,'様式C-1-1用'!$B$3:$AI$1004,30,0),"")</f>
        <v/>
      </c>
      <c r="O738" s="325" t="str">
        <f>IF(VLOOKUP($A738,'様式C-1-1用'!$B$3:$AI$1004,29,0)="－","なし",VLOOKUP($A738,'様式C-1-1用'!$B$3:$AI$1004,29,0))</f>
        <v/>
      </c>
      <c r="P738" s="326" t="str">
        <f>IFERROR(VLOOKUP($A738,'様式C-1-1用'!$B$3:$AI$1004,33,0),"")</f>
        <v/>
      </c>
    </row>
    <row r="739" spans="1:16" ht="15.95" customHeight="1" x14ac:dyDescent="0.15">
      <c r="A739" s="318">
        <v>737</v>
      </c>
      <c r="B739" s="325">
        <f>IFERROR(VLOOKUP($A739,'様式C-1-1用'!$B$3:$AI$1004,3,0),"")</f>
        <v>0</v>
      </c>
      <c r="C739" s="325" t="str">
        <f>IFERROR(VLOOKUP($A739,'様式C-1-1用'!$B$3:$AI$1004,4,0),"")</f>
        <v/>
      </c>
      <c r="D739" s="325">
        <f>IFERROR(VLOOKUP($A739,'様式C-1-1用'!$B$3:$AI$1004,6,0),"")</f>
        <v>0</v>
      </c>
      <c r="E739" s="325">
        <f>IFERROR(VLOOKUP($A739,'様式C-1-1用'!$B$3:$AI$1004,7,0),"")</f>
        <v>0</v>
      </c>
      <c r="F739" s="325">
        <f>IFERROR(VLOOKUP($A739,'様式C-1-1用'!$B$3:$AI$1004,8,0),"")</f>
        <v>0</v>
      </c>
      <c r="G739" s="325">
        <f>IFERROR(VLOOKUP($A739,'様式C-1-1用'!$B$3:$AI$1004,10,0),"")</f>
        <v>0</v>
      </c>
      <c r="H739" s="325">
        <f>IFERROR(VLOOKUP($A739,'様式C-1-1用'!$B$3:$AI$1004,22,0),"")</f>
        <v>0</v>
      </c>
      <c r="I739" s="325">
        <f>IFERROR(VLOOKUP($A739,'様式C-1-1用'!$B$3:$AI$1004,23,0),"")</f>
        <v>0</v>
      </c>
      <c r="J739" s="325" t="str">
        <f>IFERROR(VLOOKUP($A739,'様式C-1-1用'!$B$3:$AI$1004,24,0),"")</f>
        <v/>
      </c>
      <c r="K739" s="325" t="str">
        <f>IFERROR(VLOOKUP($A739,'様式C-1-1用'!$B$3:$AI$1004,25,0),"")</f>
        <v/>
      </c>
      <c r="L739" s="325">
        <f>IFERROR(VLOOKUP($A739,'様式C-1-1用'!$B$3:$AI$1004,16,0),"")</f>
        <v>0</v>
      </c>
      <c r="M739" s="325" t="str">
        <f>IFERROR(VLOOKUP($A739,'様式C-1-1用'!$B$3:$AI$1004,34,0),"")</f>
        <v/>
      </c>
      <c r="N739" s="325" t="str">
        <f>IFERROR(VLOOKUP($A739,'様式C-1-1用'!$B$3:$AI$1004,30,0),"")</f>
        <v/>
      </c>
      <c r="O739" s="325" t="str">
        <f>IF(VLOOKUP($A739,'様式C-1-1用'!$B$3:$AI$1004,29,0)="－","なし",VLOOKUP($A739,'様式C-1-1用'!$B$3:$AI$1004,29,0))</f>
        <v/>
      </c>
      <c r="P739" s="326" t="str">
        <f>IFERROR(VLOOKUP($A739,'様式C-1-1用'!$B$3:$AI$1004,33,0),"")</f>
        <v/>
      </c>
    </row>
    <row r="740" spans="1:16" ht="15.95" customHeight="1" x14ac:dyDescent="0.15">
      <c r="A740" s="318">
        <v>738</v>
      </c>
      <c r="B740" s="325">
        <f>IFERROR(VLOOKUP($A740,'様式C-1-1用'!$B$3:$AI$1004,3,0),"")</f>
        <v>0</v>
      </c>
      <c r="C740" s="325" t="str">
        <f>IFERROR(VLOOKUP($A740,'様式C-1-1用'!$B$3:$AI$1004,4,0),"")</f>
        <v/>
      </c>
      <c r="D740" s="325">
        <f>IFERROR(VLOOKUP($A740,'様式C-1-1用'!$B$3:$AI$1004,6,0),"")</f>
        <v>0</v>
      </c>
      <c r="E740" s="325">
        <f>IFERROR(VLOOKUP($A740,'様式C-1-1用'!$B$3:$AI$1004,7,0),"")</f>
        <v>0</v>
      </c>
      <c r="F740" s="325">
        <f>IFERROR(VLOOKUP($A740,'様式C-1-1用'!$B$3:$AI$1004,8,0),"")</f>
        <v>0</v>
      </c>
      <c r="G740" s="325">
        <f>IFERROR(VLOOKUP($A740,'様式C-1-1用'!$B$3:$AI$1004,10,0),"")</f>
        <v>0</v>
      </c>
      <c r="H740" s="325">
        <f>IFERROR(VLOOKUP($A740,'様式C-1-1用'!$B$3:$AI$1004,22,0),"")</f>
        <v>0</v>
      </c>
      <c r="I740" s="325">
        <f>IFERROR(VLOOKUP($A740,'様式C-1-1用'!$B$3:$AI$1004,23,0),"")</f>
        <v>0</v>
      </c>
      <c r="J740" s="325" t="str">
        <f>IFERROR(VLOOKUP($A740,'様式C-1-1用'!$B$3:$AI$1004,24,0),"")</f>
        <v/>
      </c>
      <c r="K740" s="325" t="str">
        <f>IFERROR(VLOOKUP($A740,'様式C-1-1用'!$B$3:$AI$1004,25,0),"")</f>
        <v/>
      </c>
      <c r="L740" s="325">
        <f>IFERROR(VLOOKUP($A740,'様式C-1-1用'!$B$3:$AI$1004,16,0),"")</f>
        <v>0</v>
      </c>
      <c r="M740" s="325" t="str">
        <f>IFERROR(VLOOKUP($A740,'様式C-1-1用'!$B$3:$AI$1004,34,0),"")</f>
        <v/>
      </c>
      <c r="N740" s="325" t="str">
        <f>IFERROR(VLOOKUP($A740,'様式C-1-1用'!$B$3:$AI$1004,30,0),"")</f>
        <v/>
      </c>
      <c r="O740" s="325" t="str">
        <f>IF(VLOOKUP($A740,'様式C-1-1用'!$B$3:$AI$1004,29,0)="－","なし",VLOOKUP($A740,'様式C-1-1用'!$B$3:$AI$1004,29,0))</f>
        <v/>
      </c>
      <c r="P740" s="326" t="str">
        <f>IFERROR(VLOOKUP($A740,'様式C-1-1用'!$B$3:$AI$1004,33,0),"")</f>
        <v/>
      </c>
    </row>
    <row r="741" spans="1:16" ht="15.95" customHeight="1" x14ac:dyDescent="0.15">
      <c r="A741" s="318">
        <v>739</v>
      </c>
      <c r="B741" s="325">
        <f>IFERROR(VLOOKUP($A741,'様式C-1-1用'!$B$3:$AI$1004,3,0),"")</f>
        <v>0</v>
      </c>
      <c r="C741" s="325" t="str">
        <f>IFERROR(VLOOKUP($A741,'様式C-1-1用'!$B$3:$AI$1004,4,0),"")</f>
        <v/>
      </c>
      <c r="D741" s="325">
        <f>IFERROR(VLOOKUP($A741,'様式C-1-1用'!$B$3:$AI$1004,6,0),"")</f>
        <v>0</v>
      </c>
      <c r="E741" s="325">
        <f>IFERROR(VLOOKUP($A741,'様式C-1-1用'!$B$3:$AI$1004,7,0),"")</f>
        <v>0</v>
      </c>
      <c r="F741" s="325">
        <f>IFERROR(VLOOKUP($A741,'様式C-1-1用'!$B$3:$AI$1004,8,0),"")</f>
        <v>0</v>
      </c>
      <c r="G741" s="325">
        <f>IFERROR(VLOOKUP($A741,'様式C-1-1用'!$B$3:$AI$1004,10,0),"")</f>
        <v>0</v>
      </c>
      <c r="H741" s="325">
        <f>IFERROR(VLOOKUP($A741,'様式C-1-1用'!$B$3:$AI$1004,22,0),"")</f>
        <v>0</v>
      </c>
      <c r="I741" s="325">
        <f>IFERROR(VLOOKUP($A741,'様式C-1-1用'!$B$3:$AI$1004,23,0),"")</f>
        <v>0</v>
      </c>
      <c r="J741" s="325" t="str">
        <f>IFERROR(VLOOKUP($A741,'様式C-1-1用'!$B$3:$AI$1004,24,0),"")</f>
        <v/>
      </c>
      <c r="K741" s="325" t="str">
        <f>IFERROR(VLOOKUP($A741,'様式C-1-1用'!$B$3:$AI$1004,25,0),"")</f>
        <v/>
      </c>
      <c r="L741" s="325">
        <f>IFERROR(VLOOKUP($A741,'様式C-1-1用'!$B$3:$AI$1004,16,0),"")</f>
        <v>0</v>
      </c>
      <c r="M741" s="325" t="str">
        <f>IFERROR(VLOOKUP($A741,'様式C-1-1用'!$B$3:$AI$1004,34,0),"")</f>
        <v/>
      </c>
      <c r="N741" s="325" t="str">
        <f>IFERROR(VLOOKUP($A741,'様式C-1-1用'!$B$3:$AI$1004,30,0),"")</f>
        <v/>
      </c>
      <c r="O741" s="325" t="str">
        <f>IF(VLOOKUP($A741,'様式C-1-1用'!$B$3:$AI$1004,29,0)="－","なし",VLOOKUP($A741,'様式C-1-1用'!$B$3:$AI$1004,29,0))</f>
        <v/>
      </c>
      <c r="P741" s="326" t="str">
        <f>IFERROR(VLOOKUP($A741,'様式C-1-1用'!$B$3:$AI$1004,33,0),"")</f>
        <v/>
      </c>
    </row>
    <row r="742" spans="1:16" ht="15.95" customHeight="1" x14ac:dyDescent="0.15">
      <c r="A742" s="318">
        <v>740</v>
      </c>
      <c r="B742" s="325">
        <f>IFERROR(VLOOKUP($A742,'様式C-1-1用'!$B$3:$AI$1004,3,0),"")</f>
        <v>0</v>
      </c>
      <c r="C742" s="325" t="str">
        <f>IFERROR(VLOOKUP($A742,'様式C-1-1用'!$B$3:$AI$1004,4,0),"")</f>
        <v/>
      </c>
      <c r="D742" s="325">
        <f>IFERROR(VLOOKUP($A742,'様式C-1-1用'!$B$3:$AI$1004,6,0),"")</f>
        <v>0</v>
      </c>
      <c r="E742" s="325">
        <f>IFERROR(VLOOKUP($A742,'様式C-1-1用'!$B$3:$AI$1004,7,0),"")</f>
        <v>0</v>
      </c>
      <c r="F742" s="325">
        <f>IFERROR(VLOOKUP($A742,'様式C-1-1用'!$B$3:$AI$1004,8,0),"")</f>
        <v>0</v>
      </c>
      <c r="G742" s="325">
        <f>IFERROR(VLOOKUP($A742,'様式C-1-1用'!$B$3:$AI$1004,10,0),"")</f>
        <v>0</v>
      </c>
      <c r="H742" s="325">
        <f>IFERROR(VLOOKUP($A742,'様式C-1-1用'!$B$3:$AI$1004,22,0),"")</f>
        <v>0</v>
      </c>
      <c r="I742" s="325">
        <f>IFERROR(VLOOKUP($A742,'様式C-1-1用'!$B$3:$AI$1004,23,0),"")</f>
        <v>0</v>
      </c>
      <c r="J742" s="325" t="str">
        <f>IFERROR(VLOOKUP($A742,'様式C-1-1用'!$B$3:$AI$1004,24,0),"")</f>
        <v/>
      </c>
      <c r="K742" s="325" t="str">
        <f>IFERROR(VLOOKUP($A742,'様式C-1-1用'!$B$3:$AI$1004,25,0),"")</f>
        <v/>
      </c>
      <c r="L742" s="325">
        <f>IFERROR(VLOOKUP($A742,'様式C-1-1用'!$B$3:$AI$1004,16,0),"")</f>
        <v>0</v>
      </c>
      <c r="M742" s="325" t="str">
        <f>IFERROR(VLOOKUP($A742,'様式C-1-1用'!$B$3:$AI$1004,34,0),"")</f>
        <v/>
      </c>
      <c r="N742" s="325" t="str">
        <f>IFERROR(VLOOKUP($A742,'様式C-1-1用'!$B$3:$AI$1004,30,0),"")</f>
        <v/>
      </c>
      <c r="O742" s="325" t="str">
        <f>IF(VLOOKUP($A742,'様式C-1-1用'!$B$3:$AI$1004,29,0)="－","なし",VLOOKUP($A742,'様式C-1-1用'!$B$3:$AI$1004,29,0))</f>
        <v/>
      </c>
      <c r="P742" s="326" t="str">
        <f>IFERROR(VLOOKUP($A742,'様式C-1-1用'!$B$3:$AI$1004,33,0),"")</f>
        <v/>
      </c>
    </row>
    <row r="743" spans="1:16" ht="15.95" customHeight="1" x14ac:dyDescent="0.15">
      <c r="A743" s="318">
        <v>741</v>
      </c>
      <c r="B743" s="325">
        <f>IFERROR(VLOOKUP($A743,'様式C-1-1用'!$B$3:$AI$1004,3,0),"")</f>
        <v>0</v>
      </c>
      <c r="C743" s="325" t="str">
        <f>IFERROR(VLOOKUP($A743,'様式C-1-1用'!$B$3:$AI$1004,4,0),"")</f>
        <v/>
      </c>
      <c r="D743" s="325">
        <f>IFERROR(VLOOKUP($A743,'様式C-1-1用'!$B$3:$AI$1004,6,0),"")</f>
        <v>0</v>
      </c>
      <c r="E743" s="325">
        <f>IFERROR(VLOOKUP($A743,'様式C-1-1用'!$B$3:$AI$1004,7,0),"")</f>
        <v>0</v>
      </c>
      <c r="F743" s="325">
        <f>IFERROR(VLOOKUP($A743,'様式C-1-1用'!$B$3:$AI$1004,8,0),"")</f>
        <v>0</v>
      </c>
      <c r="G743" s="325">
        <f>IFERROR(VLOOKUP($A743,'様式C-1-1用'!$B$3:$AI$1004,10,0),"")</f>
        <v>0</v>
      </c>
      <c r="H743" s="325">
        <f>IFERROR(VLOOKUP($A743,'様式C-1-1用'!$B$3:$AI$1004,22,0),"")</f>
        <v>0</v>
      </c>
      <c r="I743" s="325">
        <f>IFERROR(VLOOKUP($A743,'様式C-1-1用'!$B$3:$AI$1004,23,0),"")</f>
        <v>0</v>
      </c>
      <c r="J743" s="325" t="str">
        <f>IFERROR(VLOOKUP($A743,'様式C-1-1用'!$B$3:$AI$1004,24,0),"")</f>
        <v/>
      </c>
      <c r="K743" s="325" t="str">
        <f>IFERROR(VLOOKUP($A743,'様式C-1-1用'!$B$3:$AI$1004,25,0),"")</f>
        <v/>
      </c>
      <c r="L743" s="325">
        <f>IFERROR(VLOOKUP($A743,'様式C-1-1用'!$B$3:$AI$1004,16,0),"")</f>
        <v>0</v>
      </c>
      <c r="M743" s="325" t="str">
        <f>IFERROR(VLOOKUP($A743,'様式C-1-1用'!$B$3:$AI$1004,34,0),"")</f>
        <v/>
      </c>
      <c r="N743" s="325" t="str">
        <f>IFERROR(VLOOKUP($A743,'様式C-1-1用'!$B$3:$AI$1004,30,0),"")</f>
        <v/>
      </c>
      <c r="O743" s="325" t="str">
        <f>IF(VLOOKUP($A743,'様式C-1-1用'!$B$3:$AI$1004,29,0)="－","なし",VLOOKUP($A743,'様式C-1-1用'!$B$3:$AI$1004,29,0))</f>
        <v/>
      </c>
      <c r="P743" s="326" t="str">
        <f>IFERROR(VLOOKUP($A743,'様式C-1-1用'!$B$3:$AI$1004,33,0),"")</f>
        <v/>
      </c>
    </row>
    <row r="744" spans="1:16" ht="15.95" customHeight="1" x14ac:dyDescent="0.15">
      <c r="A744" s="318">
        <v>742</v>
      </c>
      <c r="B744" s="325">
        <f>IFERROR(VLOOKUP($A744,'様式C-1-1用'!$B$3:$AI$1004,3,0),"")</f>
        <v>0</v>
      </c>
      <c r="C744" s="325" t="str">
        <f>IFERROR(VLOOKUP($A744,'様式C-1-1用'!$B$3:$AI$1004,4,0),"")</f>
        <v/>
      </c>
      <c r="D744" s="325">
        <f>IFERROR(VLOOKUP($A744,'様式C-1-1用'!$B$3:$AI$1004,6,0),"")</f>
        <v>0</v>
      </c>
      <c r="E744" s="325">
        <f>IFERROR(VLOOKUP($A744,'様式C-1-1用'!$B$3:$AI$1004,7,0),"")</f>
        <v>0</v>
      </c>
      <c r="F744" s="325">
        <f>IFERROR(VLOOKUP($A744,'様式C-1-1用'!$B$3:$AI$1004,8,0),"")</f>
        <v>0</v>
      </c>
      <c r="G744" s="325">
        <f>IFERROR(VLOOKUP($A744,'様式C-1-1用'!$B$3:$AI$1004,10,0),"")</f>
        <v>0</v>
      </c>
      <c r="H744" s="325">
        <f>IFERROR(VLOOKUP($A744,'様式C-1-1用'!$B$3:$AI$1004,22,0),"")</f>
        <v>0</v>
      </c>
      <c r="I744" s="325">
        <f>IFERROR(VLOOKUP($A744,'様式C-1-1用'!$B$3:$AI$1004,23,0),"")</f>
        <v>0</v>
      </c>
      <c r="J744" s="325" t="str">
        <f>IFERROR(VLOOKUP($A744,'様式C-1-1用'!$B$3:$AI$1004,24,0),"")</f>
        <v/>
      </c>
      <c r="K744" s="325" t="str">
        <f>IFERROR(VLOOKUP($A744,'様式C-1-1用'!$B$3:$AI$1004,25,0),"")</f>
        <v/>
      </c>
      <c r="L744" s="325">
        <f>IFERROR(VLOOKUP($A744,'様式C-1-1用'!$B$3:$AI$1004,16,0),"")</f>
        <v>0</v>
      </c>
      <c r="M744" s="325" t="str">
        <f>IFERROR(VLOOKUP($A744,'様式C-1-1用'!$B$3:$AI$1004,34,0),"")</f>
        <v/>
      </c>
      <c r="N744" s="325" t="str">
        <f>IFERROR(VLOOKUP($A744,'様式C-1-1用'!$B$3:$AI$1004,30,0),"")</f>
        <v/>
      </c>
      <c r="O744" s="325" t="str">
        <f>IF(VLOOKUP($A744,'様式C-1-1用'!$B$3:$AI$1004,29,0)="－","なし",VLOOKUP($A744,'様式C-1-1用'!$B$3:$AI$1004,29,0))</f>
        <v/>
      </c>
      <c r="P744" s="326" t="str">
        <f>IFERROR(VLOOKUP($A744,'様式C-1-1用'!$B$3:$AI$1004,33,0),"")</f>
        <v/>
      </c>
    </row>
    <row r="745" spans="1:16" ht="15.95" customHeight="1" x14ac:dyDescent="0.15">
      <c r="A745" s="318">
        <v>743</v>
      </c>
      <c r="B745" s="325">
        <f>IFERROR(VLOOKUP($A745,'様式C-1-1用'!$B$3:$AI$1004,3,0),"")</f>
        <v>0</v>
      </c>
      <c r="C745" s="325" t="str">
        <f>IFERROR(VLOOKUP($A745,'様式C-1-1用'!$B$3:$AI$1004,4,0),"")</f>
        <v/>
      </c>
      <c r="D745" s="325">
        <f>IFERROR(VLOOKUP($A745,'様式C-1-1用'!$B$3:$AI$1004,6,0),"")</f>
        <v>0</v>
      </c>
      <c r="E745" s="325">
        <f>IFERROR(VLOOKUP($A745,'様式C-1-1用'!$B$3:$AI$1004,7,0),"")</f>
        <v>0</v>
      </c>
      <c r="F745" s="325">
        <f>IFERROR(VLOOKUP($A745,'様式C-1-1用'!$B$3:$AI$1004,8,0),"")</f>
        <v>0</v>
      </c>
      <c r="G745" s="325">
        <f>IFERROR(VLOOKUP($A745,'様式C-1-1用'!$B$3:$AI$1004,10,0),"")</f>
        <v>0</v>
      </c>
      <c r="H745" s="325">
        <f>IFERROR(VLOOKUP($A745,'様式C-1-1用'!$B$3:$AI$1004,22,0),"")</f>
        <v>0</v>
      </c>
      <c r="I745" s="325">
        <f>IFERROR(VLOOKUP($A745,'様式C-1-1用'!$B$3:$AI$1004,23,0),"")</f>
        <v>0</v>
      </c>
      <c r="J745" s="325" t="str">
        <f>IFERROR(VLOOKUP($A745,'様式C-1-1用'!$B$3:$AI$1004,24,0),"")</f>
        <v/>
      </c>
      <c r="K745" s="325" t="str">
        <f>IFERROR(VLOOKUP($A745,'様式C-1-1用'!$B$3:$AI$1004,25,0),"")</f>
        <v/>
      </c>
      <c r="L745" s="325">
        <f>IFERROR(VLOOKUP($A745,'様式C-1-1用'!$B$3:$AI$1004,16,0),"")</f>
        <v>0</v>
      </c>
      <c r="M745" s="325" t="str">
        <f>IFERROR(VLOOKUP($A745,'様式C-1-1用'!$B$3:$AI$1004,34,0),"")</f>
        <v/>
      </c>
      <c r="N745" s="325" t="str">
        <f>IFERROR(VLOOKUP($A745,'様式C-1-1用'!$B$3:$AI$1004,30,0),"")</f>
        <v/>
      </c>
      <c r="O745" s="325" t="str">
        <f>IF(VLOOKUP($A745,'様式C-1-1用'!$B$3:$AI$1004,29,0)="－","なし",VLOOKUP($A745,'様式C-1-1用'!$B$3:$AI$1004,29,0))</f>
        <v/>
      </c>
      <c r="P745" s="326" t="str">
        <f>IFERROR(VLOOKUP($A745,'様式C-1-1用'!$B$3:$AI$1004,33,0),"")</f>
        <v/>
      </c>
    </row>
    <row r="746" spans="1:16" ht="15.95" customHeight="1" x14ac:dyDescent="0.15">
      <c r="A746" s="318">
        <v>744</v>
      </c>
      <c r="B746" s="325">
        <f>IFERROR(VLOOKUP($A746,'様式C-1-1用'!$B$3:$AI$1004,3,0),"")</f>
        <v>0</v>
      </c>
      <c r="C746" s="325" t="str">
        <f>IFERROR(VLOOKUP($A746,'様式C-1-1用'!$B$3:$AI$1004,4,0),"")</f>
        <v/>
      </c>
      <c r="D746" s="325">
        <f>IFERROR(VLOOKUP($A746,'様式C-1-1用'!$B$3:$AI$1004,6,0),"")</f>
        <v>0</v>
      </c>
      <c r="E746" s="325">
        <f>IFERROR(VLOOKUP($A746,'様式C-1-1用'!$B$3:$AI$1004,7,0),"")</f>
        <v>0</v>
      </c>
      <c r="F746" s="325">
        <f>IFERROR(VLOOKUP($A746,'様式C-1-1用'!$B$3:$AI$1004,8,0),"")</f>
        <v>0</v>
      </c>
      <c r="G746" s="325">
        <f>IFERROR(VLOOKUP($A746,'様式C-1-1用'!$B$3:$AI$1004,10,0),"")</f>
        <v>0</v>
      </c>
      <c r="H746" s="325">
        <f>IFERROR(VLOOKUP($A746,'様式C-1-1用'!$B$3:$AI$1004,22,0),"")</f>
        <v>0</v>
      </c>
      <c r="I746" s="325">
        <f>IFERROR(VLOOKUP($A746,'様式C-1-1用'!$B$3:$AI$1004,23,0),"")</f>
        <v>0</v>
      </c>
      <c r="J746" s="325" t="str">
        <f>IFERROR(VLOOKUP($A746,'様式C-1-1用'!$B$3:$AI$1004,24,0),"")</f>
        <v/>
      </c>
      <c r="K746" s="325" t="str">
        <f>IFERROR(VLOOKUP($A746,'様式C-1-1用'!$B$3:$AI$1004,25,0),"")</f>
        <v/>
      </c>
      <c r="L746" s="325">
        <f>IFERROR(VLOOKUP($A746,'様式C-1-1用'!$B$3:$AI$1004,16,0),"")</f>
        <v>0</v>
      </c>
      <c r="M746" s="325" t="str">
        <f>IFERROR(VLOOKUP($A746,'様式C-1-1用'!$B$3:$AI$1004,34,0),"")</f>
        <v/>
      </c>
      <c r="N746" s="325" t="str">
        <f>IFERROR(VLOOKUP($A746,'様式C-1-1用'!$B$3:$AI$1004,30,0),"")</f>
        <v/>
      </c>
      <c r="O746" s="325" t="str">
        <f>IF(VLOOKUP($A746,'様式C-1-1用'!$B$3:$AI$1004,29,0)="－","なし",VLOOKUP($A746,'様式C-1-1用'!$B$3:$AI$1004,29,0))</f>
        <v/>
      </c>
      <c r="P746" s="326" t="str">
        <f>IFERROR(VLOOKUP($A746,'様式C-1-1用'!$B$3:$AI$1004,33,0),"")</f>
        <v/>
      </c>
    </row>
    <row r="747" spans="1:16" ht="15.95" customHeight="1" x14ac:dyDescent="0.15">
      <c r="A747" s="318">
        <v>745</v>
      </c>
      <c r="B747" s="325">
        <f>IFERROR(VLOOKUP($A747,'様式C-1-1用'!$B$3:$AI$1004,3,0),"")</f>
        <v>0</v>
      </c>
      <c r="C747" s="325" t="str">
        <f>IFERROR(VLOOKUP($A747,'様式C-1-1用'!$B$3:$AI$1004,4,0),"")</f>
        <v/>
      </c>
      <c r="D747" s="325">
        <f>IFERROR(VLOOKUP($A747,'様式C-1-1用'!$B$3:$AI$1004,6,0),"")</f>
        <v>0</v>
      </c>
      <c r="E747" s="325">
        <f>IFERROR(VLOOKUP($A747,'様式C-1-1用'!$B$3:$AI$1004,7,0),"")</f>
        <v>0</v>
      </c>
      <c r="F747" s="325">
        <f>IFERROR(VLOOKUP($A747,'様式C-1-1用'!$B$3:$AI$1004,8,0),"")</f>
        <v>0</v>
      </c>
      <c r="G747" s="325">
        <f>IFERROR(VLOOKUP($A747,'様式C-1-1用'!$B$3:$AI$1004,10,0),"")</f>
        <v>0</v>
      </c>
      <c r="H747" s="325">
        <f>IFERROR(VLOOKUP($A747,'様式C-1-1用'!$B$3:$AI$1004,22,0),"")</f>
        <v>0</v>
      </c>
      <c r="I747" s="325">
        <f>IFERROR(VLOOKUP($A747,'様式C-1-1用'!$B$3:$AI$1004,23,0),"")</f>
        <v>0</v>
      </c>
      <c r="J747" s="325" t="str">
        <f>IFERROR(VLOOKUP($A747,'様式C-1-1用'!$B$3:$AI$1004,24,0),"")</f>
        <v/>
      </c>
      <c r="K747" s="325" t="str">
        <f>IFERROR(VLOOKUP($A747,'様式C-1-1用'!$B$3:$AI$1004,25,0),"")</f>
        <v/>
      </c>
      <c r="L747" s="325">
        <f>IFERROR(VLOOKUP($A747,'様式C-1-1用'!$B$3:$AI$1004,16,0),"")</f>
        <v>0</v>
      </c>
      <c r="M747" s="325" t="str">
        <f>IFERROR(VLOOKUP($A747,'様式C-1-1用'!$B$3:$AI$1004,34,0),"")</f>
        <v/>
      </c>
      <c r="N747" s="325" t="str">
        <f>IFERROR(VLOOKUP($A747,'様式C-1-1用'!$B$3:$AI$1004,30,0),"")</f>
        <v/>
      </c>
      <c r="O747" s="325" t="str">
        <f>IF(VLOOKUP($A747,'様式C-1-1用'!$B$3:$AI$1004,29,0)="－","なし",VLOOKUP($A747,'様式C-1-1用'!$B$3:$AI$1004,29,0))</f>
        <v/>
      </c>
      <c r="P747" s="326" t="str">
        <f>IFERROR(VLOOKUP($A747,'様式C-1-1用'!$B$3:$AI$1004,33,0),"")</f>
        <v/>
      </c>
    </row>
    <row r="748" spans="1:16" ht="15.95" customHeight="1" x14ac:dyDescent="0.15">
      <c r="A748" s="318">
        <v>746</v>
      </c>
      <c r="B748" s="325">
        <f>IFERROR(VLOOKUP($A748,'様式C-1-1用'!$B$3:$AI$1004,3,0),"")</f>
        <v>0</v>
      </c>
      <c r="C748" s="325" t="str">
        <f>IFERROR(VLOOKUP($A748,'様式C-1-1用'!$B$3:$AI$1004,4,0),"")</f>
        <v/>
      </c>
      <c r="D748" s="325">
        <f>IFERROR(VLOOKUP($A748,'様式C-1-1用'!$B$3:$AI$1004,6,0),"")</f>
        <v>0</v>
      </c>
      <c r="E748" s="325">
        <f>IFERROR(VLOOKUP($A748,'様式C-1-1用'!$B$3:$AI$1004,7,0),"")</f>
        <v>0</v>
      </c>
      <c r="F748" s="325">
        <f>IFERROR(VLOOKUP($A748,'様式C-1-1用'!$B$3:$AI$1004,8,0),"")</f>
        <v>0</v>
      </c>
      <c r="G748" s="325">
        <f>IFERROR(VLOOKUP($A748,'様式C-1-1用'!$B$3:$AI$1004,10,0),"")</f>
        <v>0</v>
      </c>
      <c r="H748" s="325">
        <f>IFERROR(VLOOKUP($A748,'様式C-1-1用'!$B$3:$AI$1004,22,0),"")</f>
        <v>0</v>
      </c>
      <c r="I748" s="325">
        <f>IFERROR(VLOOKUP($A748,'様式C-1-1用'!$B$3:$AI$1004,23,0),"")</f>
        <v>0</v>
      </c>
      <c r="J748" s="325" t="str">
        <f>IFERROR(VLOOKUP($A748,'様式C-1-1用'!$B$3:$AI$1004,24,0),"")</f>
        <v/>
      </c>
      <c r="K748" s="325" t="str">
        <f>IFERROR(VLOOKUP($A748,'様式C-1-1用'!$B$3:$AI$1004,25,0),"")</f>
        <v/>
      </c>
      <c r="L748" s="325">
        <f>IFERROR(VLOOKUP($A748,'様式C-1-1用'!$B$3:$AI$1004,16,0),"")</f>
        <v>0</v>
      </c>
      <c r="M748" s="325" t="str">
        <f>IFERROR(VLOOKUP($A748,'様式C-1-1用'!$B$3:$AI$1004,34,0),"")</f>
        <v/>
      </c>
      <c r="N748" s="325" t="str">
        <f>IFERROR(VLOOKUP($A748,'様式C-1-1用'!$B$3:$AI$1004,30,0),"")</f>
        <v/>
      </c>
      <c r="O748" s="325" t="str">
        <f>IF(VLOOKUP($A748,'様式C-1-1用'!$B$3:$AI$1004,29,0)="－","なし",VLOOKUP($A748,'様式C-1-1用'!$B$3:$AI$1004,29,0))</f>
        <v/>
      </c>
      <c r="P748" s="326" t="str">
        <f>IFERROR(VLOOKUP($A748,'様式C-1-1用'!$B$3:$AI$1004,33,0),"")</f>
        <v/>
      </c>
    </row>
    <row r="749" spans="1:16" ht="15.95" customHeight="1" x14ac:dyDescent="0.15">
      <c r="A749" s="318">
        <v>747</v>
      </c>
      <c r="B749" s="325">
        <f>IFERROR(VLOOKUP($A749,'様式C-1-1用'!$B$3:$AI$1004,3,0),"")</f>
        <v>0</v>
      </c>
      <c r="C749" s="325" t="str">
        <f>IFERROR(VLOOKUP($A749,'様式C-1-1用'!$B$3:$AI$1004,4,0),"")</f>
        <v/>
      </c>
      <c r="D749" s="325">
        <f>IFERROR(VLOOKUP($A749,'様式C-1-1用'!$B$3:$AI$1004,6,0),"")</f>
        <v>0</v>
      </c>
      <c r="E749" s="325">
        <f>IFERROR(VLOOKUP($A749,'様式C-1-1用'!$B$3:$AI$1004,7,0),"")</f>
        <v>0</v>
      </c>
      <c r="F749" s="325">
        <f>IFERROR(VLOOKUP($A749,'様式C-1-1用'!$B$3:$AI$1004,8,0),"")</f>
        <v>0</v>
      </c>
      <c r="G749" s="325">
        <f>IFERROR(VLOOKUP($A749,'様式C-1-1用'!$B$3:$AI$1004,10,0),"")</f>
        <v>0</v>
      </c>
      <c r="H749" s="325">
        <f>IFERROR(VLOOKUP($A749,'様式C-1-1用'!$B$3:$AI$1004,22,0),"")</f>
        <v>0</v>
      </c>
      <c r="I749" s="325">
        <f>IFERROR(VLOOKUP($A749,'様式C-1-1用'!$B$3:$AI$1004,23,0),"")</f>
        <v>0</v>
      </c>
      <c r="J749" s="325" t="str">
        <f>IFERROR(VLOOKUP($A749,'様式C-1-1用'!$B$3:$AI$1004,24,0),"")</f>
        <v/>
      </c>
      <c r="K749" s="325" t="str">
        <f>IFERROR(VLOOKUP($A749,'様式C-1-1用'!$B$3:$AI$1004,25,0),"")</f>
        <v/>
      </c>
      <c r="L749" s="325">
        <f>IFERROR(VLOOKUP($A749,'様式C-1-1用'!$B$3:$AI$1004,16,0),"")</f>
        <v>0</v>
      </c>
      <c r="M749" s="325" t="str">
        <f>IFERROR(VLOOKUP($A749,'様式C-1-1用'!$B$3:$AI$1004,34,0),"")</f>
        <v/>
      </c>
      <c r="N749" s="325" t="str">
        <f>IFERROR(VLOOKUP($A749,'様式C-1-1用'!$B$3:$AI$1004,30,0),"")</f>
        <v/>
      </c>
      <c r="O749" s="325" t="str">
        <f>IF(VLOOKUP($A749,'様式C-1-1用'!$B$3:$AI$1004,29,0)="－","なし",VLOOKUP($A749,'様式C-1-1用'!$B$3:$AI$1004,29,0))</f>
        <v/>
      </c>
      <c r="P749" s="326" t="str">
        <f>IFERROR(VLOOKUP($A749,'様式C-1-1用'!$B$3:$AI$1004,33,0),"")</f>
        <v/>
      </c>
    </row>
    <row r="750" spans="1:16" ht="15.95" customHeight="1" x14ac:dyDescent="0.15">
      <c r="A750" s="318">
        <v>748</v>
      </c>
      <c r="B750" s="325">
        <f>IFERROR(VLOOKUP($A750,'様式C-1-1用'!$B$3:$AI$1004,3,0),"")</f>
        <v>0</v>
      </c>
      <c r="C750" s="325" t="str">
        <f>IFERROR(VLOOKUP($A750,'様式C-1-1用'!$B$3:$AI$1004,4,0),"")</f>
        <v/>
      </c>
      <c r="D750" s="325">
        <f>IFERROR(VLOOKUP($A750,'様式C-1-1用'!$B$3:$AI$1004,6,0),"")</f>
        <v>0</v>
      </c>
      <c r="E750" s="325">
        <f>IFERROR(VLOOKUP($A750,'様式C-1-1用'!$B$3:$AI$1004,7,0),"")</f>
        <v>0</v>
      </c>
      <c r="F750" s="325">
        <f>IFERROR(VLOOKUP($A750,'様式C-1-1用'!$B$3:$AI$1004,8,0),"")</f>
        <v>0</v>
      </c>
      <c r="G750" s="325">
        <f>IFERROR(VLOOKUP($A750,'様式C-1-1用'!$B$3:$AI$1004,10,0),"")</f>
        <v>0</v>
      </c>
      <c r="H750" s="325">
        <f>IFERROR(VLOOKUP($A750,'様式C-1-1用'!$B$3:$AI$1004,22,0),"")</f>
        <v>0</v>
      </c>
      <c r="I750" s="325">
        <f>IFERROR(VLOOKUP($A750,'様式C-1-1用'!$B$3:$AI$1004,23,0),"")</f>
        <v>0</v>
      </c>
      <c r="J750" s="325" t="str">
        <f>IFERROR(VLOOKUP($A750,'様式C-1-1用'!$B$3:$AI$1004,24,0),"")</f>
        <v/>
      </c>
      <c r="K750" s="325" t="str">
        <f>IFERROR(VLOOKUP($A750,'様式C-1-1用'!$B$3:$AI$1004,25,0),"")</f>
        <v/>
      </c>
      <c r="L750" s="325">
        <f>IFERROR(VLOOKUP($A750,'様式C-1-1用'!$B$3:$AI$1004,16,0),"")</f>
        <v>0</v>
      </c>
      <c r="M750" s="325" t="str">
        <f>IFERROR(VLOOKUP($A750,'様式C-1-1用'!$B$3:$AI$1004,34,0),"")</f>
        <v/>
      </c>
      <c r="N750" s="325" t="str">
        <f>IFERROR(VLOOKUP($A750,'様式C-1-1用'!$B$3:$AI$1004,30,0),"")</f>
        <v/>
      </c>
      <c r="O750" s="325" t="str">
        <f>IF(VLOOKUP($A750,'様式C-1-1用'!$B$3:$AI$1004,29,0)="－","なし",VLOOKUP($A750,'様式C-1-1用'!$B$3:$AI$1004,29,0))</f>
        <v/>
      </c>
      <c r="P750" s="326" t="str">
        <f>IFERROR(VLOOKUP($A750,'様式C-1-1用'!$B$3:$AI$1004,33,0),"")</f>
        <v/>
      </c>
    </row>
    <row r="751" spans="1:16" ht="15.95" customHeight="1" x14ac:dyDescent="0.15">
      <c r="A751" s="318">
        <v>749</v>
      </c>
      <c r="B751" s="325">
        <f>IFERROR(VLOOKUP($A751,'様式C-1-1用'!$B$3:$AI$1004,3,0),"")</f>
        <v>0</v>
      </c>
      <c r="C751" s="325" t="str">
        <f>IFERROR(VLOOKUP($A751,'様式C-1-1用'!$B$3:$AI$1004,4,0),"")</f>
        <v/>
      </c>
      <c r="D751" s="325">
        <f>IFERROR(VLOOKUP($A751,'様式C-1-1用'!$B$3:$AI$1004,6,0),"")</f>
        <v>0</v>
      </c>
      <c r="E751" s="325">
        <f>IFERROR(VLOOKUP($A751,'様式C-1-1用'!$B$3:$AI$1004,7,0),"")</f>
        <v>0</v>
      </c>
      <c r="F751" s="325">
        <f>IFERROR(VLOOKUP($A751,'様式C-1-1用'!$B$3:$AI$1004,8,0),"")</f>
        <v>0</v>
      </c>
      <c r="G751" s="325">
        <f>IFERROR(VLOOKUP($A751,'様式C-1-1用'!$B$3:$AI$1004,10,0),"")</f>
        <v>0</v>
      </c>
      <c r="H751" s="325">
        <f>IFERROR(VLOOKUP($A751,'様式C-1-1用'!$B$3:$AI$1004,22,0),"")</f>
        <v>0</v>
      </c>
      <c r="I751" s="325">
        <f>IFERROR(VLOOKUP($A751,'様式C-1-1用'!$B$3:$AI$1004,23,0),"")</f>
        <v>0</v>
      </c>
      <c r="J751" s="325" t="str">
        <f>IFERROR(VLOOKUP($A751,'様式C-1-1用'!$B$3:$AI$1004,24,0),"")</f>
        <v/>
      </c>
      <c r="K751" s="325" t="str">
        <f>IFERROR(VLOOKUP($A751,'様式C-1-1用'!$B$3:$AI$1004,25,0),"")</f>
        <v/>
      </c>
      <c r="L751" s="325">
        <f>IFERROR(VLOOKUP($A751,'様式C-1-1用'!$B$3:$AI$1004,16,0),"")</f>
        <v>0</v>
      </c>
      <c r="M751" s="325" t="str">
        <f>IFERROR(VLOOKUP($A751,'様式C-1-1用'!$B$3:$AI$1004,34,0),"")</f>
        <v/>
      </c>
      <c r="N751" s="325" t="str">
        <f>IFERROR(VLOOKUP($A751,'様式C-1-1用'!$B$3:$AI$1004,30,0),"")</f>
        <v/>
      </c>
      <c r="O751" s="325" t="str">
        <f>IF(VLOOKUP($A751,'様式C-1-1用'!$B$3:$AI$1004,29,0)="－","なし",VLOOKUP($A751,'様式C-1-1用'!$B$3:$AI$1004,29,0))</f>
        <v/>
      </c>
      <c r="P751" s="326" t="str">
        <f>IFERROR(VLOOKUP($A751,'様式C-1-1用'!$B$3:$AI$1004,33,0),"")</f>
        <v/>
      </c>
    </row>
    <row r="752" spans="1:16" ht="15.95" customHeight="1" x14ac:dyDescent="0.15">
      <c r="A752" s="318">
        <v>750</v>
      </c>
      <c r="B752" s="325">
        <f>IFERROR(VLOOKUP($A752,'様式C-1-1用'!$B$3:$AI$1004,3,0),"")</f>
        <v>0</v>
      </c>
      <c r="C752" s="325" t="str">
        <f>IFERROR(VLOOKUP($A752,'様式C-1-1用'!$B$3:$AI$1004,4,0),"")</f>
        <v/>
      </c>
      <c r="D752" s="325">
        <f>IFERROR(VLOOKUP($A752,'様式C-1-1用'!$B$3:$AI$1004,6,0),"")</f>
        <v>0</v>
      </c>
      <c r="E752" s="325">
        <f>IFERROR(VLOOKUP($A752,'様式C-1-1用'!$B$3:$AI$1004,7,0),"")</f>
        <v>0</v>
      </c>
      <c r="F752" s="325">
        <f>IFERROR(VLOOKUP($A752,'様式C-1-1用'!$B$3:$AI$1004,8,0),"")</f>
        <v>0</v>
      </c>
      <c r="G752" s="325">
        <f>IFERROR(VLOOKUP($A752,'様式C-1-1用'!$B$3:$AI$1004,10,0),"")</f>
        <v>0</v>
      </c>
      <c r="H752" s="325">
        <f>IFERROR(VLOOKUP($A752,'様式C-1-1用'!$B$3:$AI$1004,22,0),"")</f>
        <v>0</v>
      </c>
      <c r="I752" s="325">
        <f>IFERROR(VLOOKUP($A752,'様式C-1-1用'!$B$3:$AI$1004,23,0),"")</f>
        <v>0</v>
      </c>
      <c r="J752" s="325" t="str">
        <f>IFERROR(VLOOKUP($A752,'様式C-1-1用'!$B$3:$AI$1004,24,0),"")</f>
        <v/>
      </c>
      <c r="K752" s="325" t="str">
        <f>IFERROR(VLOOKUP($A752,'様式C-1-1用'!$B$3:$AI$1004,25,0),"")</f>
        <v/>
      </c>
      <c r="L752" s="325">
        <f>IFERROR(VLOOKUP($A752,'様式C-1-1用'!$B$3:$AI$1004,16,0),"")</f>
        <v>0</v>
      </c>
      <c r="M752" s="325" t="str">
        <f>IFERROR(VLOOKUP($A752,'様式C-1-1用'!$B$3:$AI$1004,34,0),"")</f>
        <v/>
      </c>
      <c r="N752" s="325" t="str">
        <f>IFERROR(VLOOKUP($A752,'様式C-1-1用'!$B$3:$AI$1004,30,0),"")</f>
        <v/>
      </c>
      <c r="O752" s="325" t="str">
        <f>IF(VLOOKUP($A752,'様式C-1-1用'!$B$3:$AI$1004,29,0)="－","なし",VLOOKUP($A752,'様式C-1-1用'!$B$3:$AI$1004,29,0))</f>
        <v/>
      </c>
      <c r="P752" s="326" t="str">
        <f>IFERROR(VLOOKUP($A752,'様式C-1-1用'!$B$3:$AI$1004,33,0),"")</f>
        <v/>
      </c>
    </row>
    <row r="753" spans="1:16" ht="15.95" customHeight="1" x14ac:dyDescent="0.15">
      <c r="A753" s="318">
        <v>751</v>
      </c>
      <c r="B753" s="325">
        <f>IFERROR(VLOOKUP($A753,'様式C-1-1用'!$B$3:$AI$1004,3,0),"")</f>
        <v>0</v>
      </c>
      <c r="C753" s="325" t="str">
        <f>IFERROR(VLOOKUP($A753,'様式C-1-1用'!$B$3:$AI$1004,4,0),"")</f>
        <v/>
      </c>
      <c r="D753" s="325">
        <f>IFERROR(VLOOKUP($A753,'様式C-1-1用'!$B$3:$AI$1004,6,0),"")</f>
        <v>0</v>
      </c>
      <c r="E753" s="325">
        <f>IFERROR(VLOOKUP($A753,'様式C-1-1用'!$B$3:$AI$1004,7,0),"")</f>
        <v>0</v>
      </c>
      <c r="F753" s="325">
        <f>IFERROR(VLOOKUP($A753,'様式C-1-1用'!$B$3:$AI$1004,8,0),"")</f>
        <v>0</v>
      </c>
      <c r="G753" s="325">
        <f>IFERROR(VLOOKUP($A753,'様式C-1-1用'!$B$3:$AI$1004,10,0),"")</f>
        <v>0</v>
      </c>
      <c r="H753" s="325">
        <f>IFERROR(VLOOKUP($A753,'様式C-1-1用'!$B$3:$AI$1004,22,0),"")</f>
        <v>0</v>
      </c>
      <c r="I753" s="325">
        <f>IFERROR(VLOOKUP($A753,'様式C-1-1用'!$B$3:$AI$1004,23,0),"")</f>
        <v>0</v>
      </c>
      <c r="J753" s="325" t="str">
        <f>IFERROR(VLOOKUP($A753,'様式C-1-1用'!$B$3:$AI$1004,24,0),"")</f>
        <v/>
      </c>
      <c r="K753" s="325" t="str">
        <f>IFERROR(VLOOKUP($A753,'様式C-1-1用'!$B$3:$AI$1004,25,0),"")</f>
        <v/>
      </c>
      <c r="L753" s="325">
        <f>IFERROR(VLOOKUP($A753,'様式C-1-1用'!$B$3:$AI$1004,16,0),"")</f>
        <v>0</v>
      </c>
      <c r="M753" s="325" t="str">
        <f>IFERROR(VLOOKUP($A753,'様式C-1-1用'!$B$3:$AI$1004,34,0),"")</f>
        <v/>
      </c>
      <c r="N753" s="325" t="str">
        <f>IFERROR(VLOOKUP($A753,'様式C-1-1用'!$B$3:$AI$1004,30,0),"")</f>
        <v/>
      </c>
      <c r="O753" s="325" t="str">
        <f>IF(VLOOKUP($A753,'様式C-1-1用'!$B$3:$AI$1004,29,0)="－","なし",VLOOKUP($A753,'様式C-1-1用'!$B$3:$AI$1004,29,0))</f>
        <v/>
      </c>
      <c r="P753" s="326" t="str">
        <f>IFERROR(VLOOKUP($A753,'様式C-1-1用'!$B$3:$AI$1004,33,0),"")</f>
        <v/>
      </c>
    </row>
    <row r="754" spans="1:16" ht="15.95" customHeight="1" x14ac:dyDescent="0.15">
      <c r="A754" s="318">
        <v>752</v>
      </c>
      <c r="B754" s="325">
        <f>IFERROR(VLOOKUP($A754,'様式C-1-1用'!$B$3:$AI$1004,3,0),"")</f>
        <v>0</v>
      </c>
      <c r="C754" s="325" t="str">
        <f>IFERROR(VLOOKUP($A754,'様式C-1-1用'!$B$3:$AI$1004,4,0),"")</f>
        <v/>
      </c>
      <c r="D754" s="325">
        <f>IFERROR(VLOOKUP($A754,'様式C-1-1用'!$B$3:$AI$1004,6,0),"")</f>
        <v>0</v>
      </c>
      <c r="E754" s="325">
        <f>IFERROR(VLOOKUP($A754,'様式C-1-1用'!$B$3:$AI$1004,7,0),"")</f>
        <v>0</v>
      </c>
      <c r="F754" s="325">
        <f>IFERROR(VLOOKUP($A754,'様式C-1-1用'!$B$3:$AI$1004,8,0),"")</f>
        <v>0</v>
      </c>
      <c r="G754" s="325">
        <f>IFERROR(VLOOKUP($A754,'様式C-1-1用'!$B$3:$AI$1004,10,0),"")</f>
        <v>0</v>
      </c>
      <c r="H754" s="325">
        <f>IFERROR(VLOOKUP($A754,'様式C-1-1用'!$B$3:$AI$1004,22,0),"")</f>
        <v>0</v>
      </c>
      <c r="I754" s="325">
        <f>IFERROR(VLOOKUP($A754,'様式C-1-1用'!$B$3:$AI$1004,23,0),"")</f>
        <v>0</v>
      </c>
      <c r="J754" s="325" t="str">
        <f>IFERROR(VLOOKUP($A754,'様式C-1-1用'!$B$3:$AI$1004,24,0),"")</f>
        <v/>
      </c>
      <c r="K754" s="325" t="str">
        <f>IFERROR(VLOOKUP($A754,'様式C-1-1用'!$B$3:$AI$1004,25,0),"")</f>
        <v/>
      </c>
      <c r="L754" s="325">
        <f>IFERROR(VLOOKUP($A754,'様式C-1-1用'!$B$3:$AI$1004,16,0),"")</f>
        <v>0</v>
      </c>
      <c r="M754" s="325" t="str">
        <f>IFERROR(VLOOKUP($A754,'様式C-1-1用'!$B$3:$AI$1004,34,0),"")</f>
        <v/>
      </c>
      <c r="N754" s="325" t="str">
        <f>IFERROR(VLOOKUP($A754,'様式C-1-1用'!$B$3:$AI$1004,30,0),"")</f>
        <v/>
      </c>
      <c r="O754" s="325" t="str">
        <f>IF(VLOOKUP($A754,'様式C-1-1用'!$B$3:$AI$1004,29,0)="－","なし",VLOOKUP($A754,'様式C-1-1用'!$B$3:$AI$1004,29,0))</f>
        <v/>
      </c>
      <c r="P754" s="326" t="str">
        <f>IFERROR(VLOOKUP($A754,'様式C-1-1用'!$B$3:$AI$1004,33,0),"")</f>
        <v/>
      </c>
    </row>
    <row r="755" spans="1:16" ht="15.95" customHeight="1" x14ac:dyDescent="0.15">
      <c r="A755" s="318">
        <v>753</v>
      </c>
      <c r="B755" s="325">
        <f>IFERROR(VLOOKUP($A755,'様式C-1-1用'!$B$3:$AI$1004,3,0),"")</f>
        <v>0</v>
      </c>
      <c r="C755" s="325" t="str">
        <f>IFERROR(VLOOKUP($A755,'様式C-1-1用'!$B$3:$AI$1004,4,0),"")</f>
        <v/>
      </c>
      <c r="D755" s="325">
        <f>IFERROR(VLOOKUP($A755,'様式C-1-1用'!$B$3:$AI$1004,6,0),"")</f>
        <v>0</v>
      </c>
      <c r="E755" s="325">
        <f>IFERROR(VLOOKUP($A755,'様式C-1-1用'!$B$3:$AI$1004,7,0),"")</f>
        <v>0</v>
      </c>
      <c r="F755" s="325">
        <f>IFERROR(VLOOKUP($A755,'様式C-1-1用'!$B$3:$AI$1004,8,0),"")</f>
        <v>0</v>
      </c>
      <c r="G755" s="325">
        <f>IFERROR(VLOOKUP($A755,'様式C-1-1用'!$B$3:$AI$1004,10,0),"")</f>
        <v>0</v>
      </c>
      <c r="H755" s="325">
        <f>IFERROR(VLOOKUP($A755,'様式C-1-1用'!$B$3:$AI$1004,22,0),"")</f>
        <v>0</v>
      </c>
      <c r="I755" s="325">
        <f>IFERROR(VLOOKUP($A755,'様式C-1-1用'!$B$3:$AI$1004,23,0),"")</f>
        <v>0</v>
      </c>
      <c r="J755" s="325" t="str">
        <f>IFERROR(VLOOKUP($A755,'様式C-1-1用'!$B$3:$AI$1004,24,0),"")</f>
        <v/>
      </c>
      <c r="K755" s="325" t="str">
        <f>IFERROR(VLOOKUP($A755,'様式C-1-1用'!$B$3:$AI$1004,25,0),"")</f>
        <v/>
      </c>
      <c r="L755" s="325">
        <f>IFERROR(VLOOKUP($A755,'様式C-1-1用'!$B$3:$AI$1004,16,0),"")</f>
        <v>0</v>
      </c>
      <c r="M755" s="325" t="str">
        <f>IFERROR(VLOOKUP($A755,'様式C-1-1用'!$B$3:$AI$1004,34,0),"")</f>
        <v/>
      </c>
      <c r="N755" s="325" t="str">
        <f>IFERROR(VLOOKUP($A755,'様式C-1-1用'!$B$3:$AI$1004,30,0),"")</f>
        <v/>
      </c>
      <c r="O755" s="325" t="str">
        <f>IF(VLOOKUP($A755,'様式C-1-1用'!$B$3:$AI$1004,29,0)="－","なし",VLOOKUP($A755,'様式C-1-1用'!$B$3:$AI$1004,29,0))</f>
        <v/>
      </c>
      <c r="P755" s="326" t="str">
        <f>IFERROR(VLOOKUP($A755,'様式C-1-1用'!$B$3:$AI$1004,33,0),"")</f>
        <v/>
      </c>
    </row>
    <row r="756" spans="1:16" ht="15.95" customHeight="1" x14ac:dyDescent="0.15">
      <c r="A756" s="318">
        <v>754</v>
      </c>
      <c r="B756" s="325">
        <f>IFERROR(VLOOKUP($A756,'様式C-1-1用'!$B$3:$AI$1004,3,0),"")</f>
        <v>0</v>
      </c>
      <c r="C756" s="325" t="str">
        <f>IFERROR(VLOOKUP($A756,'様式C-1-1用'!$B$3:$AI$1004,4,0),"")</f>
        <v/>
      </c>
      <c r="D756" s="325">
        <f>IFERROR(VLOOKUP($A756,'様式C-1-1用'!$B$3:$AI$1004,6,0),"")</f>
        <v>0</v>
      </c>
      <c r="E756" s="325">
        <f>IFERROR(VLOOKUP($A756,'様式C-1-1用'!$B$3:$AI$1004,7,0),"")</f>
        <v>0</v>
      </c>
      <c r="F756" s="325">
        <f>IFERROR(VLOOKUP($A756,'様式C-1-1用'!$B$3:$AI$1004,8,0),"")</f>
        <v>0</v>
      </c>
      <c r="G756" s="325">
        <f>IFERROR(VLOOKUP($A756,'様式C-1-1用'!$B$3:$AI$1004,10,0),"")</f>
        <v>0</v>
      </c>
      <c r="H756" s="325">
        <f>IFERROR(VLOOKUP($A756,'様式C-1-1用'!$B$3:$AI$1004,22,0),"")</f>
        <v>0</v>
      </c>
      <c r="I756" s="325">
        <f>IFERROR(VLOOKUP($A756,'様式C-1-1用'!$B$3:$AI$1004,23,0),"")</f>
        <v>0</v>
      </c>
      <c r="J756" s="325" t="str">
        <f>IFERROR(VLOOKUP($A756,'様式C-1-1用'!$B$3:$AI$1004,24,0),"")</f>
        <v/>
      </c>
      <c r="K756" s="325" t="str">
        <f>IFERROR(VLOOKUP($A756,'様式C-1-1用'!$B$3:$AI$1004,25,0),"")</f>
        <v/>
      </c>
      <c r="L756" s="325">
        <f>IFERROR(VLOOKUP($A756,'様式C-1-1用'!$B$3:$AI$1004,16,0),"")</f>
        <v>0</v>
      </c>
      <c r="M756" s="325" t="str">
        <f>IFERROR(VLOOKUP($A756,'様式C-1-1用'!$B$3:$AI$1004,34,0),"")</f>
        <v/>
      </c>
      <c r="N756" s="325" t="str">
        <f>IFERROR(VLOOKUP($A756,'様式C-1-1用'!$B$3:$AI$1004,30,0),"")</f>
        <v/>
      </c>
      <c r="O756" s="325" t="str">
        <f>IF(VLOOKUP($A756,'様式C-1-1用'!$B$3:$AI$1004,29,0)="－","なし",VLOOKUP($A756,'様式C-1-1用'!$B$3:$AI$1004,29,0))</f>
        <v/>
      </c>
      <c r="P756" s="326" t="str">
        <f>IFERROR(VLOOKUP($A756,'様式C-1-1用'!$B$3:$AI$1004,33,0),"")</f>
        <v/>
      </c>
    </row>
    <row r="757" spans="1:16" ht="15.95" customHeight="1" x14ac:dyDescent="0.15">
      <c r="A757" s="318">
        <v>755</v>
      </c>
      <c r="B757" s="325">
        <f>IFERROR(VLOOKUP($A757,'様式C-1-1用'!$B$3:$AI$1004,3,0),"")</f>
        <v>0</v>
      </c>
      <c r="C757" s="325" t="str">
        <f>IFERROR(VLOOKUP($A757,'様式C-1-1用'!$B$3:$AI$1004,4,0),"")</f>
        <v/>
      </c>
      <c r="D757" s="325">
        <f>IFERROR(VLOOKUP($A757,'様式C-1-1用'!$B$3:$AI$1004,6,0),"")</f>
        <v>0</v>
      </c>
      <c r="E757" s="325">
        <f>IFERROR(VLOOKUP($A757,'様式C-1-1用'!$B$3:$AI$1004,7,0),"")</f>
        <v>0</v>
      </c>
      <c r="F757" s="325">
        <f>IFERROR(VLOOKUP($A757,'様式C-1-1用'!$B$3:$AI$1004,8,0),"")</f>
        <v>0</v>
      </c>
      <c r="G757" s="325">
        <f>IFERROR(VLOOKUP($A757,'様式C-1-1用'!$B$3:$AI$1004,10,0),"")</f>
        <v>0</v>
      </c>
      <c r="H757" s="325">
        <f>IFERROR(VLOOKUP($A757,'様式C-1-1用'!$B$3:$AI$1004,22,0),"")</f>
        <v>0</v>
      </c>
      <c r="I757" s="325">
        <f>IFERROR(VLOOKUP($A757,'様式C-1-1用'!$B$3:$AI$1004,23,0),"")</f>
        <v>0</v>
      </c>
      <c r="J757" s="325" t="str">
        <f>IFERROR(VLOOKUP($A757,'様式C-1-1用'!$B$3:$AI$1004,24,0),"")</f>
        <v/>
      </c>
      <c r="K757" s="325" t="str">
        <f>IFERROR(VLOOKUP($A757,'様式C-1-1用'!$B$3:$AI$1004,25,0),"")</f>
        <v/>
      </c>
      <c r="L757" s="325">
        <f>IFERROR(VLOOKUP($A757,'様式C-1-1用'!$B$3:$AI$1004,16,0),"")</f>
        <v>0</v>
      </c>
      <c r="M757" s="325" t="str">
        <f>IFERROR(VLOOKUP($A757,'様式C-1-1用'!$B$3:$AI$1004,34,0),"")</f>
        <v/>
      </c>
      <c r="N757" s="325" t="str">
        <f>IFERROR(VLOOKUP($A757,'様式C-1-1用'!$B$3:$AI$1004,30,0),"")</f>
        <v/>
      </c>
      <c r="O757" s="325" t="str">
        <f>IF(VLOOKUP($A757,'様式C-1-1用'!$B$3:$AI$1004,29,0)="－","なし",VLOOKUP($A757,'様式C-1-1用'!$B$3:$AI$1004,29,0))</f>
        <v/>
      </c>
      <c r="P757" s="326" t="str">
        <f>IFERROR(VLOOKUP($A757,'様式C-1-1用'!$B$3:$AI$1004,33,0),"")</f>
        <v/>
      </c>
    </row>
    <row r="758" spans="1:16" ht="15.95" customHeight="1" x14ac:dyDescent="0.15">
      <c r="A758" s="318">
        <v>756</v>
      </c>
      <c r="B758" s="325">
        <f>IFERROR(VLOOKUP($A758,'様式C-1-1用'!$B$3:$AI$1004,3,0),"")</f>
        <v>0</v>
      </c>
      <c r="C758" s="325" t="str">
        <f>IFERROR(VLOOKUP($A758,'様式C-1-1用'!$B$3:$AI$1004,4,0),"")</f>
        <v/>
      </c>
      <c r="D758" s="325">
        <f>IFERROR(VLOOKUP($A758,'様式C-1-1用'!$B$3:$AI$1004,6,0),"")</f>
        <v>0</v>
      </c>
      <c r="E758" s="325">
        <f>IFERROR(VLOOKUP($A758,'様式C-1-1用'!$B$3:$AI$1004,7,0),"")</f>
        <v>0</v>
      </c>
      <c r="F758" s="325">
        <f>IFERROR(VLOOKUP($A758,'様式C-1-1用'!$B$3:$AI$1004,8,0),"")</f>
        <v>0</v>
      </c>
      <c r="G758" s="325">
        <f>IFERROR(VLOOKUP($A758,'様式C-1-1用'!$B$3:$AI$1004,10,0),"")</f>
        <v>0</v>
      </c>
      <c r="H758" s="325">
        <f>IFERROR(VLOOKUP($A758,'様式C-1-1用'!$B$3:$AI$1004,22,0),"")</f>
        <v>0</v>
      </c>
      <c r="I758" s="325">
        <f>IFERROR(VLOOKUP($A758,'様式C-1-1用'!$B$3:$AI$1004,23,0),"")</f>
        <v>0</v>
      </c>
      <c r="J758" s="325" t="str">
        <f>IFERROR(VLOOKUP($A758,'様式C-1-1用'!$B$3:$AI$1004,24,0),"")</f>
        <v/>
      </c>
      <c r="K758" s="325" t="str">
        <f>IFERROR(VLOOKUP($A758,'様式C-1-1用'!$B$3:$AI$1004,25,0),"")</f>
        <v/>
      </c>
      <c r="L758" s="325">
        <f>IFERROR(VLOOKUP($A758,'様式C-1-1用'!$B$3:$AI$1004,16,0),"")</f>
        <v>0</v>
      </c>
      <c r="M758" s="325" t="str">
        <f>IFERROR(VLOOKUP($A758,'様式C-1-1用'!$B$3:$AI$1004,34,0),"")</f>
        <v/>
      </c>
      <c r="N758" s="325" t="str">
        <f>IFERROR(VLOOKUP($A758,'様式C-1-1用'!$B$3:$AI$1004,30,0),"")</f>
        <v/>
      </c>
      <c r="O758" s="325" t="str">
        <f>IF(VLOOKUP($A758,'様式C-1-1用'!$B$3:$AI$1004,29,0)="－","なし",VLOOKUP($A758,'様式C-1-1用'!$B$3:$AI$1004,29,0))</f>
        <v/>
      </c>
      <c r="P758" s="326" t="str">
        <f>IFERROR(VLOOKUP($A758,'様式C-1-1用'!$B$3:$AI$1004,33,0),"")</f>
        <v/>
      </c>
    </row>
    <row r="759" spans="1:16" ht="15.95" customHeight="1" x14ac:dyDescent="0.15">
      <c r="A759" s="318">
        <v>757</v>
      </c>
      <c r="B759" s="325">
        <f>IFERROR(VLOOKUP($A759,'様式C-1-1用'!$B$3:$AI$1004,3,0),"")</f>
        <v>0</v>
      </c>
      <c r="C759" s="325" t="str">
        <f>IFERROR(VLOOKUP($A759,'様式C-1-1用'!$B$3:$AI$1004,4,0),"")</f>
        <v/>
      </c>
      <c r="D759" s="325">
        <f>IFERROR(VLOOKUP($A759,'様式C-1-1用'!$B$3:$AI$1004,6,0),"")</f>
        <v>0</v>
      </c>
      <c r="E759" s="325">
        <f>IFERROR(VLOOKUP($A759,'様式C-1-1用'!$B$3:$AI$1004,7,0),"")</f>
        <v>0</v>
      </c>
      <c r="F759" s="325">
        <f>IFERROR(VLOOKUP($A759,'様式C-1-1用'!$B$3:$AI$1004,8,0),"")</f>
        <v>0</v>
      </c>
      <c r="G759" s="325">
        <f>IFERROR(VLOOKUP($A759,'様式C-1-1用'!$B$3:$AI$1004,10,0),"")</f>
        <v>0</v>
      </c>
      <c r="H759" s="325">
        <f>IFERROR(VLOOKUP($A759,'様式C-1-1用'!$B$3:$AI$1004,22,0),"")</f>
        <v>0</v>
      </c>
      <c r="I759" s="325">
        <f>IFERROR(VLOOKUP($A759,'様式C-1-1用'!$B$3:$AI$1004,23,0),"")</f>
        <v>0</v>
      </c>
      <c r="J759" s="325" t="str">
        <f>IFERROR(VLOOKUP($A759,'様式C-1-1用'!$B$3:$AI$1004,24,0),"")</f>
        <v/>
      </c>
      <c r="K759" s="325" t="str">
        <f>IFERROR(VLOOKUP($A759,'様式C-1-1用'!$B$3:$AI$1004,25,0),"")</f>
        <v/>
      </c>
      <c r="L759" s="325">
        <f>IFERROR(VLOOKUP($A759,'様式C-1-1用'!$B$3:$AI$1004,16,0),"")</f>
        <v>0</v>
      </c>
      <c r="M759" s="325" t="str">
        <f>IFERROR(VLOOKUP($A759,'様式C-1-1用'!$B$3:$AI$1004,34,0),"")</f>
        <v/>
      </c>
      <c r="N759" s="325" t="str">
        <f>IFERROR(VLOOKUP($A759,'様式C-1-1用'!$B$3:$AI$1004,30,0),"")</f>
        <v/>
      </c>
      <c r="O759" s="325" t="str">
        <f>IF(VLOOKUP($A759,'様式C-1-1用'!$B$3:$AI$1004,29,0)="－","なし",VLOOKUP($A759,'様式C-1-1用'!$B$3:$AI$1004,29,0))</f>
        <v/>
      </c>
      <c r="P759" s="326" t="str">
        <f>IFERROR(VLOOKUP($A759,'様式C-1-1用'!$B$3:$AI$1004,33,0),"")</f>
        <v/>
      </c>
    </row>
    <row r="760" spans="1:16" ht="15.95" customHeight="1" x14ac:dyDescent="0.15">
      <c r="A760" s="318">
        <v>758</v>
      </c>
      <c r="B760" s="325">
        <f>IFERROR(VLOOKUP($A760,'様式C-1-1用'!$B$3:$AI$1004,3,0),"")</f>
        <v>0</v>
      </c>
      <c r="C760" s="325" t="str">
        <f>IFERROR(VLOOKUP($A760,'様式C-1-1用'!$B$3:$AI$1004,4,0),"")</f>
        <v/>
      </c>
      <c r="D760" s="325">
        <f>IFERROR(VLOOKUP($A760,'様式C-1-1用'!$B$3:$AI$1004,6,0),"")</f>
        <v>0</v>
      </c>
      <c r="E760" s="325">
        <f>IFERROR(VLOOKUP($A760,'様式C-1-1用'!$B$3:$AI$1004,7,0),"")</f>
        <v>0</v>
      </c>
      <c r="F760" s="325">
        <f>IFERROR(VLOOKUP($A760,'様式C-1-1用'!$B$3:$AI$1004,8,0),"")</f>
        <v>0</v>
      </c>
      <c r="G760" s="325">
        <f>IFERROR(VLOOKUP($A760,'様式C-1-1用'!$B$3:$AI$1004,10,0),"")</f>
        <v>0</v>
      </c>
      <c r="H760" s="325">
        <f>IFERROR(VLOOKUP($A760,'様式C-1-1用'!$B$3:$AI$1004,22,0),"")</f>
        <v>0</v>
      </c>
      <c r="I760" s="325">
        <f>IFERROR(VLOOKUP($A760,'様式C-1-1用'!$B$3:$AI$1004,23,0),"")</f>
        <v>0</v>
      </c>
      <c r="J760" s="325" t="str">
        <f>IFERROR(VLOOKUP($A760,'様式C-1-1用'!$B$3:$AI$1004,24,0),"")</f>
        <v/>
      </c>
      <c r="K760" s="325" t="str">
        <f>IFERROR(VLOOKUP($A760,'様式C-1-1用'!$B$3:$AI$1004,25,0),"")</f>
        <v/>
      </c>
      <c r="L760" s="325">
        <f>IFERROR(VLOOKUP($A760,'様式C-1-1用'!$B$3:$AI$1004,16,0),"")</f>
        <v>0</v>
      </c>
      <c r="M760" s="325" t="str">
        <f>IFERROR(VLOOKUP($A760,'様式C-1-1用'!$B$3:$AI$1004,34,0),"")</f>
        <v/>
      </c>
      <c r="N760" s="325" t="str">
        <f>IFERROR(VLOOKUP($A760,'様式C-1-1用'!$B$3:$AI$1004,30,0),"")</f>
        <v/>
      </c>
      <c r="O760" s="325" t="str">
        <f>IF(VLOOKUP($A760,'様式C-1-1用'!$B$3:$AI$1004,29,0)="－","なし",VLOOKUP($A760,'様式C-1-1用'!$B$3:$AI$1004,29,0))</f>
        <v/>
      </c>
      <c r="P760" s="326" t="str">
        <f>IFERROR(VLOOKUP($A760,'様式C-1-1用'!$B$3:$AI$1004,33,0),"")</f>
        <v/>
      </c>
    </row>
    <row r="761" spans="1:16" ht="15.95" customHeight="1" x14ac:dyDescent="0.15">
      <c r="A761" s="318">
        <v>759</v>
      </c>
      <c r="B761" s="325">
        <f>IFERROR(VLOOKUP($A761,'様式C-1-1用'!$B$3:$AI$1004,3,0),"")</f>
        <v>0</v>
      </c>
      <c r="C761" s="325" t="str">
        <f>IFERROR(VLOOKUP($A761,'様式C-1-1用'!$B$3:$AI$1004,4,0),"")</f>
        <v/>
      </c>
      <c r="D761" s="325">
        <f>IFERROR(VLOOKUP($A761,'様式C-1-1用'!$B$3:$AI$1004,6,0),"")</f>
        <v>0</v>
      </c>
      <c r="E761" s="325">
        <f>IFERROR(VLOOKUP($A761,'様式C-1-1用'!$B$3:$AI$1004,7,0),"")</f>
        <v>0</v>
      </c>
      <c r="F761" s="325">
        <f>IFERROR(VLOOKUP($A761,'様式C-1-1用'!$B$3:$AI$1004,8,0),"")</f>
        <v>0</v>
      </c>
      <c r="G761" s="325">
        <f>IFERROR(VLOOKUP($A761,'様式C-1-1用'!$B$3:$AI$1004,10,0),"")</f>
        <v>0</v>
      </c>
      <c r="H761" s="325">
        <f>IFERROR(VLOOKUP($A761,'様式C-1-1用'!$B$3:$AI$1004,22,0),"")</f>
        <v>0</v>
      </c>
      <c r="I761" s="325">
        <f>IFERROR(VLOOKUP($A761,'様式C-1-1用'!$B$3:$AI$1004,23,0),"")</f>
        <v>0</v>
      </c>
      <c r="J761" s="325" t="str">
        <f>IFERROR(VLOOKUP($A761,'様式C-1-1用'!$B$3:$AI$1004,24,0),"")</f>
        <v/>
      </c>
      <c r="K761" s="325" t="str">
        <f>IFERROR(VLOOKUP($A761,'様式C-1-1用'!$B$3:$AI$1004,25,0),"")</f>
        <v/>
      </c>
      <c r="L761" s="325">
        <f>IFERROR(VLOOKUP($A761,'様式C-1-1用'!$B$3:$AI$1004,16,0),"")</f>
        <v>0</v>
      </c>
      <c r="M761" s="325" t="str">
        <f>IFERROR(VLOOKUP($A761,'様式C-1-1用'!$B$3:$AI$1004,34,0),"")</f>
        <v/>
      </c>
      <c r="N761" s="325" t="str">
        <f>IFERROR(VLOOKUP($A761,'様式C-1-1用'!$B$3:$AI$1004,30,0),"")</f>
        <v/>
      </c>
      <c r="O761" s="325" t="str">
        <f>IF(VLOOKUP($A761,'様式C-1-1用'!$B$3:$AI$1004,29,0)="－","なし",VLOOKUP($A761,'様式C-1-1用'!$B$3:$AI$1004,29,0))</f>
        <v/>
      </c>
      <c r="P761" s="326" t="str">
        <f>IFERROR(VLOOKUP($A761,'様式C-1-1用'!$B$3:$AI$1004,33,0),"")</f>
        <v/>
      </c>
    </row>
    <row r="762" spans="1:16" ht="15.95" customHeight="1" x14ac:dyDescent="0.15">
      <c r="A762" s="318">
        <v>760</v>
      </c>
      <c r="B762" s="325">
        <f>IFERROR(VLOOKUP($A762,'様式C-1-1用'!$B$3:$AI$1004,3,0),"")</f>
        <v>0</v>
      </c>
      <c r="C762" s="325" t="str">
        <f>IFERROR(VLOOKUP($A762,'様式C-1-1用'!$B$3:$AI$1004,4,0),"")</f>
        <v/>
      </c>
      <c r="D762" s="325">
        <f>IFERROR(VLOOKUP($A762,'様式C-1-1用'!$B$3:$AI$1004,6,0),"")</f>
        <v>0</v>
      </c>
      <c r="E762" s="325">
        <f>IFERROR(VLOOKUP($A762,'様式C-1-1用'!$B$3:$AI$1004,7,0),"")</f>
        <v>0</v>
      </c>
      <c r="F762" s="325">
        <f>IFERROR(VLOOKUP($A762,'様式C-1-1用'!$B$3:$AI$1004,8,0),"")</f>
        <v>0</v>
      </c>
      <c r="G762" s="325">
        <f>IFERROR(VLOOKUP($A762,'様式C-1-1用'!$B$3:$AI$1004,10,0),"")</f>
        <v>0</v>
      </c>
      <c r="H762" s="325">
        <f>IFERROR(VLOOKUP($A762,'様式C-1-1用'!$B$3:$AI$1004,22,0),"")</f>
        <v>0</v>
      </c>
      <c r="I762" s="325">
        <f>IFERROR(VLOOKUP($A762,'様式C-1-1用'!$B$3:$AI$1004,23,0),"")</f>
        <v>0</v>
      </c>
      <c r="J762" s="325" t="str">
        <f>IFERROR(VLOOKUP($A762,'様式C-1-1用'!$B$3:$AI$1004,24,0),"")</f>
        <v/>
      </c>
      <c r="K762" s="325" t="str">
        <f>IFERROR(VLOOKUP($A762,'様式C-1-1用'!$B$3:$AI$1004,25,0),"")</f>
        <v/>
      </c>
      <c r="L762" s="325">
        <f>IFERROR(VLOOKUP($A762,'様式C-1-1用'!$B$3:$AI$1004,16,0),"")</f>
        <v>0</v>
      </c>
      <c r="M762" s="325" t="str">
        <f>IFERROR(VLOOKUP($A762,'様式C-1-1用'!$B$3:$AI$1004,34,0),"")</f>
        <v/>
      </c>
      <c r="N762" s="325" t="str">
        <f>IFERROR(VLOOKUP($A762,'様式C-1-1用'!$B$3:$AI$1004,30,0),"")</f>
        <v/>
      </c>
      <c r="O762" s="325" t="str">
        <f>IF(VLOOKUP($A762,'様式C-1-1用'!$B$3:$AI$1004,29,0)="－","なし",VLOOKUP($A762,'様式C-1-1用'!$B$3:$AI$1004,29,0))</f>
        <v/>
      </c>
      <c r="P762" s="326" t="str">
        <f>IFERROR(VLOOKUP($A762,'様式C-1-1用'!$B$3:$AI$1004,33,0),"")</f>
        <v/>
      </c>
    </row>
    <row r="763" spans="1:16" ht="15.95" customHeight="1" x14ac:dyDescent="0.15">
      <c r="A763" s="318">
        <v>761</v>
      </c>
      <c r="B763" s="325">
        <f>IFERROR(VLOOKUP($A763,'様式C-1-1用'!$B$3:$AI$1004,3,0),"")</f>
        <v>0</v>
      </c>
      <c r="C763" s="325" t="str">
        <f>IFERROR(VLOOKUP($A763,'様式C-1-1用'!$B$3:$AI$1004,4,0),"")</f>
        <v/>
      </c>
      <c r="D763" s="325">
        <f>IFERROR(VLOOKUP($A763,'様式C-1-1用'!$B$3:$AI$1004,6,0),"")</f>
        <v>0</v>
      </c>
      <c r="E763" s="325">
        <f>IFERROR(VLOOKUP($A763,'様式C-1-1用'!$B$3:$AI$1004,7,0),"")</f>
        <v>0</v>
      </c>
      <c r="F763" s="325">
        <f>IFERROR(VLOOKUP($A763,'様式C-1-1用'!$B$3:$AI$1004,8,0),"")</f>
        <v>0</v>
      </c>
      <c r="G763" s="325">
        <f>IFERROR(VLOOKUP($A763,'様式C-1-1用'!$B$3:$AI$1004,10,0),"")</f>
        <v>0</v>
      </c>
      <c r="H763" s="325">
        <f>IFERROR(VLOOKUP($A763,'様式C-1-1用'!$B$3:$AI$1004,22,0),"")</f>
        <v>0</v>
      </c>
      <c r="I763" s="325">
        <f>IFERROR(VLOOKUP($A763,'様式C-1-1用'!$B$3:$AI$1004,23,0),"")</f>
        <v>0</v>
      </c>
      <c r="J763" s="325" t="str">
        <f>IFERROR(VLOOKUP($A763,'様式C-1-1用'!$B$3:$AI$1004,24,0),"")</f>
        <v/>
      </c>
      <c r="K763" s="325" t="str">
        <f>IFERROR(VLOOKUP($A763,'様式C-1-1用'!$B$3:$AI$1004,25,0),"")</f>
        <v/>
      </c>
      <c r="L763" s="325">
        <f>IFERROR(VLOOKUP($A763,'様式C-1-1用'!$B$3:$AI$1004,16,0),"")</f>
        <v>0</v>
      </c>
      <c r="M763" s="325" t="str">
        <f>IFERROR(VLOOKUP($A763,'様式C-1-1用'!$B$3:$AI$1004,34,0),"")</f>
        <v/>
      </c>
      <c r="N763" s="325" t="str">
        <f>IFERROR(VLOOKUP($A763,'様式C-1-1用'!$B$3:$AI$1004,30,0),"")</f>
        <v/>
      </c>
      <c r="O763" s="325" t="str">
        <f>IF(VLOOKUP($A763,'様式C-1-1用'!$B$3:$AI$1004,29,0)="－","なし",VLOOKUP($A763,'様式C-1-1用'!$B$3:$AI$1004,29,0))</f>
        <v/>
      </c>
      <c r="P763" s="326" t="str">
        <f>IFERROR(VLOOKUP($A763,'様式C-1-1用'!$B$3:$AI$1004,33,0),"")</f>
        <v/>
      </c>
    </row>
    <row r="764" spans="1:16" ht="15.95" customHeight="1" x14ac:dyDescent="0.15">
      <c r="A764" s="318">
        <v>762</v>
      </c>
      <c r="B764" s="325">
        <f>IFERROR(VLOOKUP($A764,'様式C-1-1用'!$B$3:$AI$1004,3,0),"")</f>
        <v>0</v>
      </c>
      <c r="C764" s="325" t="str">
        <f>IFERROR(VLOOKUP($A764,'様式C-1-1用'!$B$3:$AI$1004,4,0),"")</f>
        <v/>
      </c>
      <c r="D764" s="325">
        <f>IFERROR(VLOOKUP($A764,'様式C-1-1用'!$B$3:$AI$1004,6,0),"")</f>
        <v>0</v>
      </c>
      <c r="E764" s="325">
        <f>IFERROR(VLOOKUP($A764,'様式C-1-1用'!$B$3:$AI$1004,7,0),"")</f>
        <v>0</v>
      </c>
      <c r="F764" s="325">
        <f>IFERROR(VLOOKUP($A764,'様式C-1-1用'!$B$3:$AI$1004,8,0),"")</f>
        <v>0</v>
      </c>
      <c r="G764" s="325">
        <f>IFERROR(VLOOKUP($A764,'様式C-1-1用'!$B$3:$AI$1004,10,0),"")</f>
        <v>0</v>
      </c>
      <c r="H764" s="325">
        <f>IFERROR(VLOOKUP($A764,'様式C-1-1用'!$B$3:$AI$1004,22,0),"")</f>
        <v>0</v>
      </c>
      <c r="I764" s="325">
        <f>IFERROR(VLOOKUP($A764,'様式C-1-1用'!$B$3:$AI$1004,23,0),"")</f>
        <v>0</v>
      </c>
      <c r="J764" s="325" t="str">
        <f>IFERROR(VLOOKUP($A764,'様式C-1-1用'!$B$3:$AI$1004,24,0),"")</f>
        <v/>
      </c>
      <c r="K764" s="325" t="str">
        <f>IFERROR(VLOOKUP($A764,'様式C-1-1用'!$B$3:$AI$1004,25,0),"")</f>
        <v/>
      </c>
      <c r="L764" s="325">
        <f>IFERROR(VLOOKUP($A764,'様式C-1-1用'!$B$3:$AI$1004,16,0),"")</f>
        <v>0</v>
      </c>
      <c r="M764" s="325" t="str">
        <f>IFERROR(VLOOKUP($A764,'様式C-1-1用'!$B$3:$AI$1004,34,0),"")</f>
        <v/>
      </c>
      <c r="N764" s="325" t="str">
        <f>IFERROR(VLOOKUP($A764,'様式C-1-1用'!$B$3:$AI$1004,30,0),"")</f>
        <v/>
      </c>
      <c r="O764" s="325" t="str">
        <f>IF(VLOOKUP($A764,'様式C-1-1用'!$B$3:$AI$1004,29,0)="－","なし",VLOOKUP($A764,'様式C-1-1用'!$B$3:$AI$1004,29,0))</f>
        <v/>
      </c>
      <c r="P764" s="326" t="str">
        <f>IFERROR(VLOOKUP($A764,'様式C-1-1用'!$B$3:$AI$1004,33,0),"")</f>
        <v/>
      </c>
    </row>
    <row r="765" spans="1:16" ht="15.95" customHeight="1" x14ac:dyDescent="0.15">
      <c r="A765" s="318">
        <v>763</v>
      </c>
      <c r="B765" s="325">
        <f>IFERROR(VLOOKUP($A765,'様式C-1-1用'!$B$3:$AI$1004,3,0),"")</f>
        <v>0</v>
      </c>
      <c r="C765" s="325" t="str">
        <f>IFERROR(VLOOKUP($A765,'様式C-1-1用'!$B$3:$AI$1004,4,0),"")</f>
        <v/>
      </c>
      <c r="D765" s="325">
        <f>IFERROR(VLOOKUP($A765,'様式C-1-1用'!$B$3:$AI$1004,6,0),"")</f>
        <v>0</v>
      </c>
      <c r="E765" s="325">
        <f>IFERROR(VLOOKUP($A765,'様式C-1-1用'!$B$3:$AI$1004,7,0),"")</f>
        <v>0</v>
      </c>
      <c r="F765" s="325">
        <f>IFERROR(VLOOKUP($A765,'様式C-1-1用'!$B$3:$AI$1004,8,0),"")</f>
        <v>0</v>
      </c>
      <c r="G765" s="325">
        <f>IFERROR(VLOOKUP($A765,'様式C-1-1用'!$B$3:$AI$1004,10,0),"")</f>
        <v>0</v>
      </c>
      <c r="H765" s="325">
        <f>IFERROR(VLOOKUP($A765,'様式C-1-1用'!$B$3:$AI$1004,22,0),"")</f>
        <v>0</v>
      </c>
      <c r="I765" s="325">
        <f>IFERROR(VLOOKUP($A765,'様式C-1-1用'!$B$3:$AI$1004,23,0),"")</f>
        <v>0</v>
      </c>
      <c r="J765" s="325" t="str">
        <f>IFERROR(VLOOKUP($A765,'様式C-1-1用'!$B$3:$AI$1004,24,0),"")</f>
        <v/>
      </c>
      <c r="K765" s="325" t="str">
        <f>IFERROR(VLOOKUP($A765,'様式C-1-1用'!$B$3:$AI$1004,25,0),"")</f>
        <v/>
      </c>
      <c r="L765" s="325">
        <f>IFERROR(VLOOKUP($A765,'様式C-1-1用'!$B$3:$AI$1004,16,0),"")</f>
        <v>0</v>
      </c>
      <c r="M765" s="325" t="str">
        <f>IFERROR(VLOOKUP($A765,'様式C-1-1用'!$B$3:$AI$1004,34,0),"")</f>
        <v/>
      </c>
      <c r="N765" s="325" t="str">
        <f>IFERROR(VLOOKUP($A765,'様式C-1-1用'!$B$3:$AI$1004,30,0),"")</f>
        <v/>
      </c>
      <c r="O765" s="325" t="str">
        <f>IF(VLOOKUP($A765,'様式C-1-1用'!$B$3:$AI$1004,29,0)="－","なし",VLOOKUP($A765,'様式C-1-1用'!$B$3:$AI$1004,29,0))</f>
        <v/>
      </c>
      <c r="P765" s="326" t="str">
        <f>IFERROR(VLOOKUP($A765,'様式C-1-1用'!$B$3:$AI$1004,33,0),"")</f>
        <v/>
      </c>
    </row>
    <row r="766" spans="1:16" ht="15.95" customHeight="1" x14ac:dyDescent="0.15">
      <c r="A766" s="318">
        <v>764</v>
      </c>
      <c r="B766" s="325">
        <f>IFERROR(VLOOKUP($A766,'様式C-1-1用'!$B$3:$AI$1004,3,0),"")</f>
        <v>0</v>
      </c>
      <c r="C766" s="325" t="str">
        <f>IFERROR(VLOOKUP($A766,'様式C-1-1用'!$B$3:$AI$1004,4,0),"")</f>
        <v/>
      </c>
      <c r="D766" s="325">
        <f>IFERROR(VLOOKUP($A766,'様式C-1-1用'!$B$3:$AI$1004,6,0),"")</f>
        <v>0</v>
      </c>
      <c r="E766" s="325">
        <f>IFERROR(VLOOKUP($A766,'様式C-1-1用'!$B$3:$AI$1004,7,0),"")</f>
        <v>0</v>
      </c>
      <c r="F766" s="325">
        <f>IFERROR(VLOOKUP($A766,'様式C-1-1用'!$B$3:$AI$1004,8,0),"")</f>
        <v>0</v>
      </c>
      <c r="G766" s="325">
        <f>IFERROR(VLOOKUP($A766,'様式C-1-1用'!$B$3:$AI$1004,10,0),"")</f>
        <v>0</v>
      </c>
      <c r="H766" s="325">
        <f>IFERROR(VLOOKUP($A766,'様式C-1-1用'!$B$3:$AI$1004,22,0),"")</f>
        <v>0</v>
      </c>
      <c r="I766" s="325">
        <f>IFERROR(VLOOKUP($A766,'様式C-1-1用'!$B$3:$AI$1004,23,0),"")</f>
        <v>0</v>
      </c>
      <c r="J766" s="325" t="str">
        <f>IFERROR(VLOOKUP($A766,'様式C-1-1用'!$B$3:$AI$1004,24,0),"")</f>
        <v/>
      </c>
      <c r="K766" s="325" t="str">
        <f>IFERROR(VLOOKUP($A766,'様式C-1-1用'!$B$3:$AI$1004,25,0),"")</f>
        <v/>
      </c>
      <c r="L766" s="325">
        <f>IFERROR(VLOOKUP($A766,'様式C-1-1用'!$B$3:$AI$1004,16,0),"")</f>
        <v>0</v>
      </c>
      <c r="M766" s="325" t="str">
        <f>IFERROR(VLOOKUP($A766,'様式C-1-1用'!$B$3:$AI$1004,34,0),"")</f>
        <v/>
      </c>
      <c r="N766" s="325" t="str">
        <f>IFERROR(VLOOKUP($A766,'様式C-1-1用'!$B$3:$AI$1004,30,0),"")</f>
        <v/>
      </c>
      <c r="O766" s="325" t="str">
        <f>IF(VLOOKUP($A766,'様式C-1-1用'!$B$3:$AI$1004,29,0)="－","なし",VLOOKUP($A766,'様式C-1-1用'!$B$3:$AI$1004,29,0))</f>
        <v/>
      </c>
      <c r="P766" s="326" t="str">
        <f>IFERROR(VLOOKUP($A766,'様式C-1-1用'!$B$3:$AI$1004,33,0),"")</f>
        <v/>
      </c>
    </row>
    <row r="767" spans="1:16" ht="15.95" customHeight="1" x14ac:dyDescent="0.15">
      <c r="A767" s="318">
        <v>765</v>
      </c>
      <c r="B767" s="325">
        <f>IFERROR(VLOOKUP($A767,'様式C-1-1用'!$B$3:$AI$1004,3,0),"")</f>
        <v>0</v>
      </c>
      <c r="C767" s="325" t="str">
        <f>IFERROR(VLOOKUP($A767,'様式C-1-1用'!$B$3:$AI$1004,4,0),"")</f>
        <v/>
      </c>
      <c r="D767" s="325">
        <f>IFERROR(VLOOKUP($A767,'様式C-1-1用'!$B$3:$AI$1004,6,0),"")</f>
        <v>0</v>
      </c>
      <c r="E767" s="325">
        <f>IFERROR(VLOOKUP($A767,'様式C-1-1用'!$B$3:$AI$1004,7,0),"")</f>
        <v>0</v>
      </c>
      <c r="F767" s="325">
        <f>IFERROR(VLOOKUP($A767,'様式C-1-1用'!$B$3:$AI$1004,8,0),"")</f>
        <v>0</v>
      </c>
      <c r="G767" s="325">
        <f>IFERROR(VLOOKUP($A767,'様式C-1-1用'!$B$3:$AI$1004,10,0),"")</f>
        <v>0</v>
      </c>
      <c r="H767" s="325">
        <f>IFERROR(VLOOKUP($A767,'様式C-1-1用'!$B$3:$AI$1004,22,0),"")</f>
        <v>0</v>
      </c>
      <c r="I767" s="325">
        <f>IFERROR(VLOOKUP($A767,'様式C-1-1用'!$B$3:$AI$1004,23,0),"")</f>
        <v>0</v>
      </c>
      <c r="J767" s="325" t="str">
        <f>IFERROR(VLOOKUP($A767,'様式C-1-1用'!$B$3:$AI$1004,24,0),"")</f>
        <v/>
      </c>
      <c r="K767" s="325" t="str">
        <f>IFERROR(VLOOKUP($A767,'様式C-1-1用'!$B$3:$AI$1004,25,0),"")</f>
        <v/>
      </c>
      <c r="L767" s="325">
        <f>IFERROR(VLOOKUP($A767,'様式C-1-1用'!$B$3:$AI$1004,16,0),"")</f>
        <v>0</v>
      </c>
      <c r="M767" s="325" t="str">
        <f>IFERROR(VLOOKUP($A767,'様式C-1-1用'!$B$3:$AI$1004,34,0),"")</f>
        <v/>
      </c>
      <c r="N767" s="325" t="str">
        <f>IFERROR(VLOOKUP($A767,'様式C-1-1用'!$B$3:$AI$1004,30,0),"")</f>
        <v/>
      </c>
      <c r="O767" s="325" t="str">
        <f>IF(VLOOKUP($A767,'様式C-1-1用'!$B$3:$AI$1004,29,0)="－","なし",VLOOKUP($A767,'様式C-1-1用'!$B$3:$AI$1004,29,0))</f>
        <v/>
      </c>
      <c r="P767" s="326" t="str">
        <f>IFERROR(VLOOKUP($A767,'様式C-1-1用'!$B$3:$AI$1004,33,0),"")</f>
        <v/>
      </c>
    </row>
    <row r="768" spans="1:16" ht="15.95" customHeight="1" x14ac:dyDescent="0.15">
      <c r="A768" s="318">
        <v>766</v>
      </c>
      <c r="B768" s="325">
        <f>IFERROR(VLOOKUP($A768,'様式C-1-1用'!$B$3:$AI$1004,3,0),"")</f>
        <v>0</v>
      </c>
      <c r="C768" s="325" t="str">
        <f>IFERROR(VLOOKUP($A768,'様式C-1-1用'!$B$3:$AI$1004,4,0),"")</f>
        <v/>
      </c>
      <c r="D768" s="325">
        <f>IFERROR(VLOOKUP($A768,'様式C-1-1用'!$B$3:$AI$1004,6,0),"")</f>
        <v>0</v>
      </c>
      <c r="E768" s="325">
        <f>IFERROR(VLOOKUP($A768,'様式C-1-1用'!$B$3:$AI$1004,7,0),"")</f>
        <v>0</v>
      </c>
      <c r="F768" s="325">
        <f>IFERROR(VLOOKUP($A768,'様式C-1-1用'!$B$3:$AI$1004,8,0),"")</f>
        <v>0</v>
      </c>
      <c r="G768" s="325">
        <f>IFERROR(VLOOKUP($A768,'様式C-1-1用'!$B$3:$AI$1004,10,0),"")</f>
        <v>0</v>
      </c>
      <c r="H768" s="325">
        <f>IFERROR(VLOOKUP($A768,'様式C-1-1用'!$B$3:$AI$1004,22,0),"")</f>
        <v>0</v>
      </c>
      <c r="I768" s="325">
        <f>IFERROR(VLOOKUP($A768,'様式C-1-1用'!$B$3:$AI$1004,23,0),"")</f>
        <v>0</v>
      </c>
      <c r="J768" s="325" t="str">
        <f>IFERROR(VLOOKUP($A768,'様式C-1-1用'!$B$3:$AI$1004,24,0),"")</f>
        <v/>
      </c>
      <c r="K768" s="325" t="str">
        <f>IFERROR(VLOOKUP($A768,'様式C-1-1用'!$B$3:$AI$1004,25,0),"")</f>
        <v/>
      </c>
      <c r="L768" s="325">
        <f>IFERROR(VLOOKUP($A768,'様式C-1-1用'!$B$3:$AI$1004,16,0),"")</f>
        <v>0</v>
      </c>
      <c r="M768" s="325" t="str">
        <f>IFERROR(VLOOKUP($A768,'様式C-1-1用'!$B$3:$AI$1004,34,0),"")</f>
        <v/>
      </c>
      <c r="N768" s="325" t="str">
        <f>IFERROR(VLOOKUP($A768,'様式C-1-1用'!$B$3:$AI$1004,30,0),"")</f>
        <v/>
      </c>
      <c r="O768" s="325" t="str">
        <f>IF(VLOOKUP($A768,'様式C-1-1用'!$B$3:$AI$1004,29,0)="－","なし",VLOOKUP($A768,'様式C-1-1用'!$B$3:$AI$1004,29,0))</f>
        <v/>
      </c>
      <c r="P768" s="326" t="str">
        <f>IFERROR(VLOOKUP($A768,'様式C-1-1用'!$B$3:$AI$1004,33,0),"")</f>
        <v/>
      </c>
    </row>
    <row r="769" spans="1:16" ht="15.95" customHeight="1" x14ac:dyDescent="0.15">
      <c r="A769" s="318">
        <v>767</v>
      </c>
      <c r="B769" s="325">
        <f>IFERROR(VLOOKUP($A769,'様式C-1-1用'!$B$3:$AI$1004,3,0),"")</f>
        <v>0</v>
      </c>
      <c r="C769" s="325" t="str">
        <f>IFERROR(VLOOKUP($A769,'様式C-1-1用'!$B$3:$AI$1004,4,0),"")</f>
        <v/>
      </c>
      <c r="D769" s="325">
        <f>IFERROR(VLOOKUP($A769,'様式C-1-1用'!$B$3:$AI$1004,6,0),"")</f>
        <v>0</v>
      </c>
      <c r="E769" s="325">
        <f>IFERROR(VLOOKUP($A769,'様式C-1-1用'!$B$3:$AI$1004,7,0),"")</f>
        <v>0</v>
      </c>
      <c r="F769" s="325">
        <f>IFERROR(VLOOKUP($A769,'様式C-1-1用'!$B$3:$AI$1004,8,0),"")</f>
        <v>0</v>
      </c>
      <c r="G769" s="325">
        <f>IFERROR(VLOOKUP($A769,'様式C-1-1用'!$B$3:$AI$1004,10,0),"")</f>
        <v>0</v>
      </c>
      <c r="H769" s="325">
        <f>IFERROR(VLOOKUP($A769,'様式C-1-1用'!$B$3:$AI$1004,22,0),"")</f>
        <v>0</v>
      </c>
      <c r="I769" s="325">
        <f>IFERROR(VLOOKUP($A769,'様式C-1-1用'!$B$3:$AI$1004,23,0),"")</f>
        <v>0</v>
      </c>
      <c r="J769" s="325" t="str">
        <f>IFERROR(VLOOKUP($A769,'様式C-1-1用'!$B$3:$AI$1004,24,0),"")</f>
        <v/>
      </c>
      <c r="K769" s="325" t="str">
        <f>IFERROR(VLOOKUP($A769,'様式C-1-1用'!$B$3:$AI$1004,25,0),"")</f>
        <v/>
      </c>
      <c r="L769" s="325">
        <f>IFERROR(VLOOKUP($A769,'様式C-1-1用'!$B$3:$AI$1004,16,0),"")</f>
        <v>0</v>
      </c>
      <c r="M769" s="325" t="str">
        <f>IFERROR(VLOOKUP($A769,'様式C-1-1用'!$B$3:$AI$1004,34,0),"")</f>
        <v/>
      </c>
      <c r="N769" s="325" t="str">
        <f>IFERROR(VLOOKUP($A769,'様式C-1-1用'!$B$3:$AI$1004,30,0),"")</f>
        <v/>
      </c>
      <c r="O769" s="325" t="str">
        <f>IF(VLOOKUP($A769,'様式C-1-1用'!$B$3:$AI$1004,29,0)="－","なし",VLOOKUP($A769,'様式C-1-1用'!$B$3:$AI$1004,29,0))</f>
        <v/>
      </c>
      <c r="P769" s="326" t="str">
        <f>IFERROR(VLOOKUP($A769,'様式C-1-1用'!$B$3:$AI$1004,33,0),"")</f>
        <v/>
      </c>
    </row>
    <row r="770" spans="1:16" ht="15.95" customHeight="1" x14ac:dyDescent="0.15">
      <c r="A770" s="318">
        <v>768</v>
      </c>
      <c r="B770" s="325">
        <f>IFERROR(VLOOKUP($A770,'様式C-1-1用'!$B$3:$AI$1004,3,0),"")</f>
        <v>0</v>
      </c>
      <c r="C770" s="325" t="str">
        <f>IFERROR(VLOOKUP($A770,'様式C-1-1用'!$B$3:$AI$1004,4,0),"")</f>
        <v/>
      </c>
      <c r="D770" s="325">
        <f>IFERROR(VLOOKUP($A770,'様式C-1-1用'!$B$3:$AI$1004,6,0),"")</f>
        <v>0</v>
      </c>
      <c r="E770" s="325">
        <f>IFERROR(VLOOKUP($A770,'様式C-1-1用'!$B$3:$AI$1004,7,0),"")</f>
        <v>0</v>
      </c>
      <c r="F770" s="325">
        <f>IFERROR(VLOOKUP($A770,'様式C-1-1用'!$B$3:$AI$1004,8,0),"")</f>
        <v>0</v>
      </c>
      <c r="G770" s="325">
        <f>IFERROR(VLOOKUP($A770,'様式C-1-1用'!$B$3:$AI$1004,10,0),"")</f>
        <v>0</v>
      </c>
      <c r="H770" s="325">
        <f>IFERROR(VLOOKUP($A770,'様式C-1-1用'!$B$3:$AI$1004,22,0),"")</f>
        <v>0</v>
      </c>
      <c r="I770" s="325">
        <f>IFERROR(VLOOKUP($A770,'様式C-1-1用'!$B$3:$AI$1004,23,0),"")</f>
        <v>0</v>
      </c>
      <c r="J770" s="325" t="str">
        <f>IFERROR(VLOOKUP($A770,'様式C-1-1用'!$B$3:$AI$1004,24,0),"")</f>
        <v/>
      </c>
      <c r="K770" s="325" t="str">
        <f>IFERROR(VLOOKUP($A770,'様式C-1-1用'!$B$3:$AI$1004,25,0),"")</f>
        <v/>
      </c>
      <c r="L770" s="325">
        <f>IFERROR(VLOOKUP($A770,'様式C-1-1用'!$B$3:$AI$1004,16,0),"")</f>
        <v>0</v>
      </c>
      <c r="M770" s="325" t="str">
        <f>IFERROR(VLOOKUP($A770,'様式C-1-1用'!$B$3:$AI$1004,34,0),"")</f>
        <v/>
      </c>
      <c r="N770" s="325" t="str">
        <f>IFERROR(VLOOKUP($A770,'様式C-1-1用'!$B$3:$AI$1004,30,0),"")</f>
        <v/>
      </c>
      <c r="O770" s="325" t="str">
        <f>IF(VLOOKUP($A770,'様式C-1-1用'!$B$3:$AI$1004,29,0)="－","なし",VLOOKUP($A770,'様式C-1-1用'!$B$3:$AI$1004,29,0))</f>
        <v/>
      </c>
      <c r="P770" s="326" t="str">
        <f>IFERROR(VLOOKUP($A770,'様式C-1-1用'!$B$3:$AI$1004,33,0),"")</f>
        <v/>
      </c>
    </row>
    <row r="771" spans="1:16" ht="15.95" customHeight="1" x14ac:dyDescent="0.15">
      <c r="A771" s="318">
        <v>769</v>
      </c>
      <c r="B771" s="325">
        <f>IFERROR(VLOOKUP($A771,'様式C-1-1用'!$B$3:$AI$1004,3,0),"")</f>
        <v>0</v>
      </c>
      <c r="C771" s="325" t="str">
        <f>IFERROR(VLOOKUP($A771,'様式C-1-1用'!$B$3:$AI$1004,4,0),"")</f>
        <v/>
      </c>
      <c r="D771" s="325">
        <f>IFERROR(VLOOKUP($A771,'様式C-1-1用'!$B$3:$AI$1004,6,0),"")</f>
        <v>0</v>
      </c>
      <c r="E771" s="325">
        <f>IFERROR(VLOOKUP($A771,'様式C-1-1用'!$B$3:$AI$1004,7,0),"")</f>
        <v>0</v>
      </c>
      <c r="F771" s="325">
        <f>IFERROR(VLOOKUP($A771,'様式C-1-1用'!$B$3:$AI$1004,8,0),"")</f>
        <v>0</v>
      </c>
      <c r="G771" s="325">
        <f>IFERROR(VLOOKUP($A771,'様式C-1-1用'!$B$3:$AI$1004,10,0),"")</f>
        <v>0</v>
      </c>
      <c r="H771" s="325">
        <f>IFERROR(VLOOKUP($A771,'様式C-1-1用'!$B$3:$AI$1004,22,0),"")</f>
        <v>0</v>
      </c>
      <c r="I771" s="325">
        <f>IFERROR(VLOOKUP($A771,'様式C-1-1用'!$B$3:$AI$1004,23,0),"")</f>
        <v>0</v>
      </c>
      <c r="J771" s="325" t="str">
        <f>IFERROR(VLOOKUP($A771,'様式C-1-1用'!$B$3:$AI$1004,24,0),"")</f>
        <v/>
      </c>
      <c r="K771" s="325" t="str">
        <f>IFERROR(VLOOKUP($A771,'様式C-1-1用'!$B$3:$AI$1004,25,0),"")</f>
        <v/>
      </c>
      <c r="L771" s="325">
        <f>IFERROR(VLOOKUP($A771,'様式C-1-1用'!$B$3:$AI$1004,16,0),"")</f>
        <v>0</v>
      </c>
      <c r="M771" s="325" t="str">
        <f>IFERROR(VLOOKUP($A771,'様式C-1-1用'!$B$3:$AI$1004,34,0),"")</f>
        <v/>
      </c>
      <c r="N771" s="325" t="str">
        <f>IFERROR(VLOOKUP($A771,'様式C-1-1用'!$B$3:$AI$1004,30,0),"")</f>
        <v/>
      </c>
      <c r="O771" s="325" t="str">
        <f>IF(VLOOKUP($A771,'様式C-1-1用'!$B$3:$AI$1004,29,0)="－","なし",VLOOKUP($A771,'様式C-1-1用'!$B$3:$AI$1004,29,0))</f>
        <v/>
      </c>
      <c r="P771" s="326" t="str">
        <f>IFERROR(VLOOKUP($A771,'様式C-1-1用'!$B$3:$AI$1004,33,0),"")</f>
        <v/>
      </c>
    </row>
    <row r="772" spans="1:16" ht="15.95" customHeight="1" x14ac:dyDescent="0.15">
      <c r="A772" s="318">
        <v>770</v>
      </c>
      <c r="B772" s="325">
        <f>IFERROR(VLOOKUP($A772,'様式C-1-1用'!$B$3:$AI$1004,3,0),"")</f>
        <v>0</v>
      </c>
      <c r="C772" s="325" t="str">
        <f>IFERROR(VLOOKUP($A772,'様式C-1-1用'!$B$3:$AI$1004,4,0),"")</f>
        <v/>
      </c>
      <c r="D772" s="325">
        <f>IFERROR(VLOOKUP($A772,'様式C-1-1用'!$B$3:$AI$1004,6,0),"")</f>
        <v>0</v>
      </c>
      <c r="E772" s="325">
        <f>IFERROR(VLOOKUP($A772,'様式C-1-1用'!$B$3:$AI$1004,7,0),"")</f>
        <v>0</v>
      </c>
      <c r="F772" s="325">
        <f>IFERROR(VLOOKUP($A772,'様式C-1-1用'!$B$3:$AI$1004,8,0),"")</f>
        <v>0</v>
      </c>
      <c r="G772" s="325">
        <f>IFERROR(VLOOKUP($A772,'様式C-1-1用'!$B$3:$AI$1004,10,0),"")</f>
        <v>0</v>
      </c>
      <c r="H772" s="325">
        <f>IFERROR(VLOOKUP($A772,'様式C-1-1用'!$B$3:$AI$1004,22,0),"")</f>
        <v>0</v>
      </c>
      <c r="I772" s="325">
        <f>IFERROR(VLOOKUP($A772,'様式C-1-1用'!$B$3:$AI$1004,23,0),"")</f>
        <v>0</v>
      </c>
      <c r="J772" s="325" t="str">
        <f>IFERROR(VLOOKUP($A772,'様式C-1-1用'!$B$3:$AI$1004,24,0),"")</f>
        <v/>
      </c>
      <c r="K772" s="325" t="str">
        <f>IFERROR(VLOOKUP($A772,'様式C-1-1用'!$B$3:$AI$1004,25,0),"")</f>
        <v/>
      </c>
      <c r="L772" s="325">
        <f>IFERROR(VLOOKUP($A772,'様式C-1-1用'!$B$3:$AI$1004,16,0),"")</f>
        <v>0</v>
      </c>
      <c r="M772" s="325" t="str">
        <f>IFERROR(VLOOKUP($A772,'様式C-1-1用'!$B$3:$AI$1004,34,0),"")</f>
        <v/>
      </c>
      <c r="N772" s="325" t="str">
        <f>IFERROR(VLOOKUP($A772,'様式C-1-1用'!$B$3:$AI$1004,30,0),"")</f>
        <v/>
      </c>
      <c r="O772" s="325" t="str">
        <f>IF(VLOOKUP($A772,'様式C-1-1用'!$B$3:$AI$1004,29,0)="－","なし",VLOOKUP($A772,'様式C-1-1用'!$B$3:$AI$1004,29,0))</f>
        <v/>
      </c>
      <c r="P772" s="326" t="str">
        <f>IFERROR(VLOOKUP($A772,'様式C-1-1用'!$B$3:$AI$1004,33,0),"")</f>
        <v/>
      </c>
    </row>
    <row r="773" spans="1:16" ht="15.95" customHeight="1" x14ac:dyDescent="0.15">
      <c r="A773" s="318">
        <v>771</v>
      </c>
      <c r="B773" s="325">
        <f>IFERROR(VLOOKUP($A773,'様式C-1-1用'!$B$3:$AI$1004,3,0),"")</f>
        <v>0</v>
      </c>
      <c r="C773" s="325" t="str">
        <f>IFERROR(VLOOKUP($A773,'様式C-1-1用'!$B$3:$AI$1004,4,0),"")</f>
        <v/>
      </c>
      <c r="D773" s="325">
        <f>IFERROR(VLOOKUP($A773,'様式C-1-1用'!$B$3:$AI$1004,6,0),"")</f>
        <v>0</v>
      </c>
      <c r="E773" s="325">
        <f>IFERROR(VLOOKUP($A773,'様式C-1-1用'!$B$3:$AI$1004,7,0),"")</f>
        <v>0</v>
      </c>
      <c r="F773" s="325">
        <f>IFERROR(VLOOKUP($A773,'様式C-1-1用'!$B$3:$AI$1004,8,0),"")</f>
        <v>0</v>
      </c>
      <c r="G773" s="325">
        <f>IFERROR(VLOOKUP($A773,'様式C-1-1用'!$B$3:$AI$1004,10,0),"")</f>
        <v>0</v>
      </c>
      <c r="H773" s="325">
        <f>IFERROR(VLOOKUP($A773,'様式C-1-1用'!$B$3:$AI$1004,22,0),"")</f>
        <v>0</v>
      </c>
      <c r="I773" s="325">
        <f>IFERROR(VLOOKUP($A773,'様式C-1-1用'!$B$3:$AI$1004,23,0),"")</f>
        <v>0</v>
      </c>
      <c r="J773" s="325" t="str">
        <f>IFERROR(VLOOKUP($A773,'様式C-1-1用'!$B$3:$AI$1004,24,0),"")</f>
        <v/>
      </c>
      <c r="K773" s="325" t="str">
        <f>IFERROR(VLOOKUP($A773,'様式C-1-1用'!$B$3:$AI$1004,25,0),"")</f>
        <v/>
      </c>
      <c r="L773" s="325">
        <f>IFERROR(VLOOKUP($A773,'様式C-1-1用'!$B$3:$AI$1004,16,0),"")</f>
        <v>0</v>
      </c>
      <c r="M773" s="325" t="str">
        <f>IFERROR(VLOOKUP($A773,'様式C-1-1用'!$B$3:$AI$1004,34,0),"")</f>
        <v/>
      </c>
      <c r="N773" s="325" t="str">
        <f>IFERROR(VLOOKUP($A773,'様式C-1-1用'!$B$3:$AI$1004,30,0),"")</f>
        <v/>
      </c>
      <c r="O773" s="325" t="str">
        <f>IF(VLOOKUP($A773,'様式C-1-1用'!$B$3:$AI$1004,29,0)="－","なし",VLOOKUP($A773,'様式C-1-1用'!$B$3:$AI$1004,29,0))</f>
        <v/>
      </c>
      <c r="P773" s="326" t="str">
        <f>IFERROR(VLOOKUP($A773,'様式C-1-1用'!$B$3:$AI$1004,33,0),"")</f>
        <v/>
      </c>
    </row>
    <row r="774" spans="1:16" ht="15.95" customHeight="1" x14ac:dyDescent="0.15">
      <c r="A774" s="318">
        <v>772</v>
      </c>
      <c r="B774" s="325">
        <f>IFERROR(VLOOKUP($A774,'様式C-1-1用'!$B$3:$AI$1004,3,0),"")</f>
        <v>0</v>
      </c>
      <c r="C774" s="325" t="str">
        <f>IFERROR(VLOOKUP($A774,'様式C-1-1用'!$B$3:$AI$1004,4,0),"")</f>
        <v/>
      </c>
      <c r="D774" s="325">
        <f>IFERROR(VLOOKUP($A774,'様式C-1-1用'!$B$3:$AI$1004,6,0),"")</f>
        <v>0</v>
      </c>
      <c r="E774" s="325">
        <f>IFERROR(VLOOKUP($A774,'様式C-1-1用'!$B$3:$AI$1004,7,0),"")</f>
        <v>0</v>
      </c>
      <c r="F774" s="325">
        <f>IFERROR(VLOOKUP($A774,'様式C-1-1用'!$B$3:$AI$1004,8,0),"")</f>
        <v>0</v>
      </c>
      <c r="G774" s="325">
        <f>IFERROR(VLOOKUP($A774,'様式C-1-1用'!$B$3:$AI$1004,10,0),"")</f>
        <v>0</v>
      </c>
      <c r="H774" s="325">
        <f>IFERROR(VLOOKUP($A774,'様式C-1-1用'!$B$3:$AI$1004,22,0),"")</f>
        <v>0</v>
      </c>
      <c r="I774" s="325">
        <f>IFERROR(VLOOKUP($A774,'様式C-1-1用'!$B$3:$AI$1004,23,0),"")</f>
        <v>0</v>
      </c>
      <c r="J774" s="325" t="str">
        <f>IFERROR(VLOOKUP($A774,'様式C-1-1用'!$B$3:$AI$1004,24,0),"")</f>
        <v/>
      </c>
      <c r="K774" s="325" t="str">
        <f>IFERROR(VLOOKUP($A774,'様式C-1-1用'!$B$3:$AI$1004,25,0),"")</f>
        <v/>
      </c>
      <c r="L774" s="325">
        <f>IFERROR(VLOOKUP($A774,'様式C-1-1用'!$B$3:$AI$1004,16,0),"")</f>
        <v>0</v>
      </c>
      <c r="M774" s="325" t="str">
        <f>IFERROR(VLOOKUP($A774,'様式C-1-1用'!$B$3:$AI$1004,34,0),"")</f>
        <v/>
      </c>
      <c r="N774" s="325" t="str">
        <f>IFERROR(VLOOKUP($A774,'様式C-1-1用'!$B$3:$AI$1004,30,0),"")</f>
        <v/>
      </c>
      <c r="O774" s="325" t="str">
        <f>IF(VLOOKUP($A774,'様式C-1-1用'!$B$3:$AI$1004,29,0)="－","なし",VLOOKUP($A774,'様式C-1-1用'!$B$3:$AI$1004,29,0))</f>
        <v/>
      </c>
      <c r="P774" s="326" t="str">
        <f>IFERROR(VLOOKUP($A774,'様式C-1-1用'!$B$3:$AI$1004,33,0),"")</f>
        <v/>
      </c>
    </row>
    <row r="775" spans="1:16" ht="15.95" customHeight="1" x14ac:dyDescent="0.15">
      <c r="A775" s="318">
        <v>773</v>
      </c>
      <c r="B775" s="325">
        <f>IFERROR(VLOOKUP($A775,'様式C-1-1用'!$B$3:$AI$1004,3,0),"")</f>
        <v>0</v>
      </c>
      <c r="C775" s="325" t="str">
        <f>IFERROR(VLOOKUP($A775,'様式C-1-1用'!$B$3:$AI$1004,4,0),"")</f>
        <v/>
      </c>
      <c r="D775" s="325">
        <f>IFERROR(VLOOKUP($A775,'様式C-1-1用'!$B$3:$AI$1004,6,0),"")</f>
        <v>0</v>
      </c>
      <c r="E775" s="325">
        <f>IFERROR(VLOOKUP($A775,'様式C-1-1用'!$B$3:$AI$1004,7,0),"")</f>
        <v>0</v>
      </c>
      <c r="F775" s="325">
        <f>IFERROR(VLOOKUP($A775,'様式C-1-1用'!$B$3:$AI$1004,8,0),"")</f>
        <v>0</v>
      </c>
      <c r="G775" s="325">
        <f>IFERROR(VLOOKUP($A775,'様式C-1-1用'!$B$3:$AI$1004,10,0),"")</f>
        <v>0</v>
      </c>
      <c r="H775" s="325">
        <f>IFERROR(VLOOKUP($A775,'様式C-1-1用'!$B$3:$AI$1004,22,0),"")</f>
        <v>0</v>
      </c>
      <c r="I775" s="325">
        <f>IFERROR(VLOOKUP($A775,'様式C-1-1用'!$B$3:$AI$1004,23,0),"")</f>
        <v>0</v>
      </c>
      <c r="J775" s="325" t="str">
        <f>IFERROR(VLOOKUP($A775,'様式C-1-1用'!$B$3:$AI$1004,24,0),"")</f>
        <v/>
      </c>
      <c r="K775" s="325" t="str">
        <f>IFERROR(VLOOKUP($A775,'様式C-1-1用'!$B$3:$AI$1004,25,0),"")</f>
        <v/>
      </c>
      <c r="L775" s="325">
        <f>IFERROR(VLOOKUP($A775,'様式C-1-1用'!$B$3:$AI$1004,16,0),"")</f>
        <v>0</v>
      </c>
      <c r="M775" s="325" t="str">
        <f>IFERROR(VLOOKUP($A775,'様式C-1-1用'!$B$3:$AI$1004,34,0),"")</f>
        <v/>
      </c>
      <c r="N775" s="325" t="str">
        <f>IFERROR(VLOOKUP($A775,'様式C-1-1用'!$B$3:$AI$1004,30,0),"")</f>
        <v/>
      </c>
      <c r="O775" s="325" t="str">
        <f>IF(VLOOKUP($A775,'様式C-1-1用'!$B$3:$AI$1004,29,0)="－","なし",VLOOKUP($A775,'様式C-1-1用'!$B$3:$AI$1004,29,0))</f>
        <v/>
      </c>
      <c r="P775" s="326" t="str">
        <f>IFERROR(VLOOKUP($A775,'様式C-1-1用'!$B$3:$AI$1004,33,0),"")</f>
        <v/>
      </c>
    </row>
    <row r="776" spans="1:16" ht="15.95" customHeight="1" x14ac:dyDescent="0.15">
      <c r="A776" s="318">
        <v>774</v>
      </c>
      <c r="B776" s="325">
        <f>IFERROR(VLOOKUP($A776,'様式C-1-1用'!$B$3:$AI$1004,3,0),"")</f>
        <v>0</v>
      </c>
      <c r="C776" s="325" t="str">
        <f>IFERROR(VLOOKUP($A776,'様式C-1-1用'!$B$3:$AI$1004,4,0),"")</f>
        <v/>
      </c>
      <c r="D776" s="325">
        <f>IFERROR(VLOOKUP($A776,'様式C-1-1用'!$B$3:$AI$1004,6,0),"")</f>
        <v>0</v>
      </c>
      <c r="E776" s="325">
        <f>IFERROR(VLOOKUP($A776,'様式C-1-1用'!$B$3:$AI$1004,7,0),"")</f>
        <v>0</v>
      </c>
      <c r="F776" s="325">
        <f>IFERROR(VLOOKUP($A776,'様式C-1-1用'!$B$3:$AI$1004,8,0),"")</f>
        <v>0</v>
      </c>
      <c r="G776" s="325">
        <f>IFERROR(VLOOKUP($A776,'様式C-1-1用'!$B$3:$AI$1004,10,0),"")</f>
        <v>0</v>
      </c>
      <c r="H776" s="325">
        <f>IFERROR(VLOOKUP($A776,'様式C-1-1用'!$B$3:$AI$1004,22,0),"")</f>
        <v>0</v>
      </c>
      <c r="I776" s="325">
        <f>IFERROR(VLOOKUP($A776,'様式C-1-1用'!$B$3:$AI$1004,23,0),"")</f>
        <v>0</v>
      </c>
      <c r="J776" s="325" t="str">
        <f>IFERROR(VLOOKUP($A776,'様式C-1-1用'!$B$3:$AI$1004,24,0),"")</f>
        <v/>
      </c>
      <c r="K776" s="325" t="str">
        <f>IFERROR(VLOOKUP($A776,'様式C-1-1用'!$B$3:$AI$1004,25,0),"")</f>
        <v/>
      </c>
      <c r="L776" s="325">
        <f>IFERROR(VLOOKUP($A776,'様式C-1-1用'!$B$3:$AI$1004,16,0),"")</f>
        <v>0</v>
      </c>
      <c r="M776" s="325" t="str">
        <f>IFERROR(VLOOKUP($A776,'様式C-1-1用'!$B$3:$AI$1004,34,0),"")</f>
        <v/>
      </c>
      <c r="N776" s="325" t="str">
        <f>IFERROR(VLOOKUP($A776,'様式C-1-1用'!$B$3:$AI$1004,30,0),"")</f>
        <v/>
      </c>
      <c r="O776" s="325" t="str">
        <f>IF(VLOOKUP($A776,'様式C-1-1用'!$B$3:$AI$1004,29,0)="－","なし",VLOOKUP($A776,'様式C-1-1用'!$B$3:$AI$1004,29,0))</f>
        <v/>
      </c>
      <c r="P776" s="326" t="str">
        <f>IFERROR(VLOOKUP($A776,'様式C-1-1用'!$B$3:$AI$1004,33,0),"")</f>
        <v/>
      </c>
    </row>
    <row r="777" spans="1:16" ht="15.95" customHeight="1" x14ac:dyDescent="0.15">
      <c r="A777" s="318">
        <v>775</v>
      </c>
      <c r="B777" s="325">
        <f>IFERROR(VLOOKUP($A777,'様式C-1-1用'!$B$3:$AI$1004,3,0),"")</f>
        <v>0</v>
      </c>
      <c r="C777" s="325" t="str">
        <f>IFERROR(VLOOKUP($A777,'様式C-1-1用'!$B$3:$AI$1004,4,0),"")</f>
        <v/>
      </c>
      <c r="D777" s="325">
        <f>IFERROR(VLOOKUP($A777,'様式C-1-1用'!$B$3:$AI$1004,6,0),"")</f>
        <v>0</v>
      </c>
      <c r="E777" s="325">
        <f>IFERROR(VLOOKUP($A777,'様式C-1-1用'!$B$3:$AI$1004,7,0),"")</f>
        <v>0</v>
      </c>
      <c r="F777" s="325">
        <f>IFERROR(VLOOKUP($A777,'様式C-1-1用'!$B$3:$AI$1004,8,0),"")</f>
        <v>0</v>
      </c>
      <c r="G777" s="325">
        <f>IFERROR(VLOOKUP($A777,'様式C-1-1用'!$B$3:$AI$1004,10,0),"")</f>
        <v>0</v>
      </c>
      <c r="H777" s="325">
        <f>IFERROR(VLOOKUP($A777,'様式C-1-1用'!$B$3:$AI$1004,22,0),"")</f>
        <v>0</v>
      </c>
      <c r="I777" s="325">
        <f>IFERROR(VLOOKUP($A777,'様式C-1-1用'!$B$3:$AI$1004,23,0),"")</f>
        <v>0</v>
      </c>
      <c r="J777" s="325" t="str">
        <f>IFERROR(VLOOKUP($A777,'様式C-1-1用'!$B$3:$AI$1004,24,0),"")</f>
        <v/>
      </c>
      <c r="K777" s="325" t="str">
        <f>IFERROR(VLOOKUP($A777,'様式C-1-1用'!$B$3:$AI$1004,25,0),"")</f>
        <v/>
      </c>
      <c r="L777" s="325">
        <f>IFERROR(VLOOKUP($A777,'様式C-1-1用'!$B$3:$AI$1004,16,0),"")</f>
        <v>0</v>
      </c>
      <c r="M777" s="325" t="str">
        <f>IFERROR(VLOOKUP($A777,'様式C-1-1用'!$B$3:$AI$1004,34,0),"")</f>
        <v/>
      </c>
      <c r="N777" s="325" t="str">
        <f>IFERROR(VLOOKUP($A777,'様式C-1-1用'!$B$3:$AI$1004,30,0),"")</f>
        <v/>
      </c>
      <c r="O777" s="325" t="str">
        <f>IF(VLOOKUP($A777,'様式C-1-1用'!$B$3:$AI$1004,29,0)="－","なし",VLOOKUP($A777,'様式C-1-1用'!$B$3:$AI$1004,29,0))</f>
        <v/>
      </c>
      <c r="P777" s="326" t="str">
        <f>IFERROR(VLOOKUP($A777,'様式C-1-1用'!$B$3:$AI$1004,33,0),"")</f>
        <v/>
      </c>
    </row>
    <row r="778" spans="1:16" ht="15.95" customHeight="1" x14ac:dyDescent="0.15">
      <c r="A778" s="318">
        <v>776</v>
      </c>
      <c r="B778" s="325">
        <f>IFERROR(VLOOKUP($A778,'様式C-1-1用'!$B$3:$AI$1004,3,0),"")</f>
        <v>0</v>
      </c>
      <c r="C778" s="325" t="str">
        <f>IFERROR(VLOOKUP($A778,'様式C-1-1用'!$B$3:$AI$1004,4,0),"")</f>
        <v/>
      </c>
      <c r="D778" s="325">
        <f>IFERROR(VLOOKUP($A778,'様式C-1-1用'!$B$3:$AI$1004,6,0),"")</f>
        <v>0</v>
      </c>
      <c r="E778" s="325">
        <f>IFERROR(VLOOKUP($A778,'様式C-1-1用'!$B$3:$AI$1004,7,0),"")</f>
        <v>0</v>
      </c>
      <c r="F778" s="325">
        <f>IFERROR(VLOOKUP($A778,'様式C-1-1用'!$B$3:$AI$1004,8,0),"")</f>
        <v>0</v>
      </c>
      <c r="G778" s="325">
        <f>IFERROR(VLOOKUP($A778,'様式C-1-1用'!$B$3:$AI$1004,10,0),"")</f>
        <v>0</v>
      </c>
      <c r="H778" s="325">
        <f>IFERROR(VLOOKUP($A778,'様式C-1-1用'!$B$3:$AI$1004,22,0),"")</f>
        <v>0</v>
      </c>
      <c r="I778" s="325">
        <f>IFERROR(VLOOKUP($A778,'様式C-1-1用'!$B$3:$AI$1004,23,0),"")</f>
        <v>0</v>
      </c>
      <c r="J778" s="325" t="str">
        <f>IFERROR(VLOOKUP($A778,'様式C-1-1用'!$B$3:$AI$1004,24,0),"")</f>
        <v/>
      </c>
      <c r="K778" s="325" t="str">
        <f>IFERROR(VLOOKUP($A778,'様式C-1-1用'!$B$3:$AI$1004,25,0),"")</f>
        <v/>
      </c>
      <c r="L778" s="325">
        <f>IFERROR(VLOOKUP($A778,'様式C-1-1用'!$B$3:$AI$1004,16,0),"")</f>
        <v>0</v>
      </c>
      <c r="M778" s="325" t="str">
        <f>IFERROR(VLOOKUP($A778,'様式C-1-1用'!$B$3:$AI$1004,34,0),"")</f>
        <v/>
      </c>
      <c r="N778" s="325" t="str">
        <f>IFERROR(VLOOKUP($A778,'様式C-1-1用'!$B$3:$AI$1004,30,0),"")</f>
        <v/>
      </c>
      <c r="O778" s="325" t="str">
        <f>IF(VLOOKUP($A778,'様式C-1-1用'!$B$3:$AI$1004,29,0)="－","なし",VLOOKUP($A778,'様式C-1-1用'!$B$3:$AI$1004,29,0))</f>
        <v/>
      </c>
      <c r="P778" s="326" t="str">
        <f>IFERROR(VLOOKUP($A778,'様式C-1-1用'!$B$3:$AI$1004,33,0),"")</f>
        <v/>
      </c>
    </row>
    <row r="779" spans="1:16" ht="15.95" customHeight="1" x14ac:dyDescent="0.15">
      <c r="A779" s="318">
        <v>777</v>
      </c>
      <c r="B779" s="325">
        <f>IFERROR(VLOOKUP($A779,'様式C-1-1用'!$B$3:$AI$1004,3,0),"")</f>
        <v>0</v>
      </c>
      <c r="C779" s="325" t="str">
        <f>IFERROR(VLOOKUP($A779,'様式C-1-1用'!$B$3:$AI$1004,4,0),"")</f>
        <v/>
      </c>
      <c r="D779" s="325">
        <f>IFERROR(VLOOKUP($A779,'様式C-1-1用'!$B$3:$AI$1004,6,0),"")</f>
        <v>0</v>
      </c>
      <c r="E779" s="325">
        <f>IFERROR(VLOOKUP($A779,'様式C-1-1用'!$B$3:$AI$1004,7,0),"")</f>
        <v>0</v>
      </c>
      <c r="F779" s="325">
        <f>IFERROR(VLOOKUP($A779,'様式C-1-1用'!$B$3:$AI$1004,8,0),"")</f>
        <v>0</v>
      </c>
      <c r="G779" s="325">
        <f>IFERROR(VLOOKUP($A779,'様式C-1-1用'!$B$3:$AI$1004,10,0),"")</f>
        <v>0</v>
      </c>
      <c r="H779" s="325">
        <f>IFERROR(VLOOKUP($A779,'様式C-1-1用'!$B$3:$AI$1004,22,0),"")</f>
        <v>0</v>
      </c>
      <c r="I779" s="325">
        <f>IFERROR(VLOOKUP($A779,'様式C-1-1用'!$B$3:$AI$1004,23,0),"")</f>
        <v>0</v>
      </c>
      <c r="J779" s="325" t="str">
        <f>IFERROR(VLOOKUP($A779,'様式C-1-1用'!$B$3:$AI$1004,24,0),"")</f>
        <v/>
      </c>
      <c r="K779" s="325" t="str">
        <f>IFERROR(VLOOKUP($A779,'様式C-1-1用'!$B$3:$AI$1004,25,0),"")</f>
        <v/>
      </c>
      <c r="L779" s="325">
        <f>IFERROR(VLOOKUP($A779,'様式C-1-1用'!$B$3:$AI$1004,16,0),"")</f>
        <v>0</v>
      </c>
      <c r="M779" s="325" t="str">
        <f>IFERROR(VLOOKUP($A779,'様式C-1-1用'!$B$3:$AI$1004,34,0),"")</f>
        <v/>
      </c>
      <c r="N779" s="325" t="str">
        <f>IFERROR(VLOOKUP($A779,'様式C-1-1用'!$B$3:$AI$1004,30,0),"")</f>
        <v/>
      </c>
      <c r="O779" s="325" t="str">
        <f>IF(VLOOKUP($A779,'様式C-1-1用'!$B$3:$AI$1004,29,0)="－","なし",VLOOKUP($A779,'様式C-1-1用'!$B$3:$AI$1004,29,0))</f>
        <v/>
      </c>
      <c r="P779" s="326" t="str">
        <f>IFERROR(VLOOKUP($A779,'様式C-1-1用'!$B$3:$AI$1004,33,0),"")</f>
        <v/>
      </c>
    </row>
    <row r="780" spans="1:16" ht="15.95" customHeight="1" x14ac:dyDescent="0.15">
      <c r="A780" s="318">
        <v>778</v>
      </c>
      <c r="B780" s="325">
        <f>IFERROR(VLOOKUP($A780,'様式C-1-1用'!$B$3:$AI$1004,3,0),"")</f>
        <v>0</v>
      </c>
      <c r="C780" s="325" t="str">
        <f>IFERROR(VLOOKUP($A780,'様式C-1-1用'!$B$3:$AI$1004,4,0),"")</f>
        <v/>
      </c>
      <c r="D780" s="325">
        <f>IFERROR(VLOOKUP($A780,'様式C-1-1用'!$B$3:$AI$1004,6,0),"")</f>
        <v>0</v>
      </c>
      <c r="E780" s="325">
        <f>IFERROR(VLOOKUP($A780,'様式C-1-1用'!$B$3:$AI$1004,7,0),"")</f>
        <v>0</v>
      </c>
      <c r="F780" s="325">
        <f>IFERROR(VLOOKUP($A780,'様式C-1-1用'!$B$3:$AI$1004,8,0),"")</f>
        <v>0</v>
      </c>
      <c r="G780" s="325">
        <f>IFERROR(VLOOKUP($A780,'様式C-1-1用'!$B$3:$AI$1004,10,0),"")</f>
        <v>0</v>
      </c>
      <c r="H780" s="325">
        <f>IFERROR(VLOOKUP($A780,'様式C-1-1用'!$B$3:$AI$1004,22,0),"")</f>
        <v>0</v>
      </c>
      <c r="I780" s="325">
        <f>IFERROR(VLOOKUP($A780,'様式C-1-1用'!$B$3:$AI$1004,23,0),"")</f>
        <v>0</v>
      </c>
      <c r="J780" s="325" t="str">
        <f>IFERROR(VLOOKUP($A780,'様式C-1-1用'!$B$3:$AI$1004,24,0),"")</f>
        <v/>
      </c>
      <c r="K780" s="325" t="str">
        <f>IFERROR(VLOOKUP($A780,'様式C-1-1用'!$B$3:$AI$1004,25,0),"")</f>
        <v/>
      </c>
      <c r="L780" s="325">
        <f>IFERROR(VLOOKUP($A780,'様式C-1-1用'!$B$3:$AI$1004,16,0),"")</f>
        <v>0</v>
      </c>
      <c r="M780" s="325" t="str">
        <f>IFERROR(VLOOKUP($A780,'様式C-1-1用'!$B$3:$AI$1004,34,0),"")</f>
        <v/>
      </c>
      <c r="N780" s="325" t="str">
        <f>IFERROR(VLOOKUP($A780,'様式C-1-1用'!$B$3:$AI$1004,30,0),"")</f>
        <v/>
      </c>
      <c r="O780" s="325" t="str">
        <f>IF(VLOOKUP($A780,'様式C-1-1用'!$B$3:$AI$1004,29,0)="－","なし",VLOOKUP($A780,'様式C-1-1用'!$B$3:$AI$1004,29,0))</f>
        <v/>
      </c>
      <c r="P780" s="326" t="str">
        <f>IFERROR(VLOOKUP($A780,'様式C-1-1用'!$B$3:$AI$1004,33,0),"")</f>
        <v/>
      </c>
    </row>
    <row r="781" spans="1:16" ht="15.95" customHeight="1" x14ac:dyDescent="0.15">
      <c r="A781" s="318">
        <v>779</v>
      </c>
      <c r="B781" s="325">
        <f>IFERROR(VLOOKUP($A781,'様式C-1-1用'!$B$3:$AI$1004,3,0),"")</f>
        <v>0</v>
      </c>
      <c r="C781" s="325" t="str">
        <f>IFERROR(VLOOKUP($A781,'様式C-1-1用'!$B$3:$AI$1004,4,0),"")</f>
        <v/>
      </c>
      <c r="D781" s="325">
        <f>IFERROR(VLOOKUP($A781,'様式C-1-1用'!$B$3:$AI$1004,6,0),"")</f>
        <v>0</v>
      </c>
      <c r="E781" s="325">
        <f>IFERROR(VLOOKUP($A781,'様式C-1-1用'!$B$3:$AI$1004,7,0),"")</f>
        <v>0</v>
      </c>
      <c r="F781" s="325">
        <f>IFERROR(VLOOKUP($A781,'様式C-1-1用'!$B$3:$AI$1004,8,0),"")</f>
        <v>0</v>
      </c>
      <c r="G781" s="325">
        <f>IFERROR(VLOOKUP($A781,'様式C-1-1用'!$B$3:$AI$1004,10,0),"")</f>
        <v>0</v>
      </c>
      <c r="H781" s="325">
        <f>IFERROR(VLOOKUP($A781,'様式C-1-1用'!$B$3:$AI$1004,22,0),"")</f>
        <v>0</v>
      </c>
      <c r="I781" s="325">
        <f>IFERROR(VLOOKUP($A781,'様式C-1-1用'!$B$3:$AI$1004,23,0),"")</f>
        <v>0</v>
      </c>
      <c r="J781" s="325" t="str">
        <f>IFERROR(VLOOKUP($A781,'様式C-1-1用'!$B$3:$AI$1004,24,0),"")</f>
        <v/>
      </c>
      <c r="K781" s="325" t="str">
        <f>IFERROR(VLOOKUP($A781,'様式C-1-1用'!$B$3:$AI$1004,25,0),"")</f>
        <v/>
      </c>
      <c r="L781" s="325">
        <f>IFERROR(VLOOKUP($A781,'様式C-1-1用'!$B$3:$AI$1004,16,0),"")</f>
        <v>0</v>
      </c>
      <c r="M781" s="325" t="str">
        <f>IFERROR(VLOOKUP($A781,'様式C-1-1用'!$B$3:$AI$1004,34,0),"")</f>
        <v/>
      </c>
      <c r="N781" s="325" t="str">
        <f>IFERROR(VLOOKUP($A781,'様式C-1-1用'!$B$3:$AI$1004,30,0),"")</f>
        <v/>
      </c>
      <c r="O781" s="325" t="str">
        <f>IF(VLOOKUP($A781,'様式C-1-1用'!$B$3:$AI$1004,29,0)="－","なし",VLOOKUP($A781,'様式C-1-1用'!$B$3:$AI$1004,29,0))</f>
        <v/>
      </c>
      <c r="P781" s="326" t="str">
        <f>IFERROR(VLOOKUP($A781,'様式C-1-1用'!$B$3:$AI$1004,33,0),"")</f>
        <v/>
      </c>
    </row>
    <row r="782" spans="1:16" ht="15.95" customHeight="1" x14ac:dyDescent="0.15">
      <c r="A782" s="318">
        <v>780</v>
      </c>
      <c r="B782" s="325">
        <f>IFERROR(VLOOKUP($A782,'様式C-1-1用'!$B$3:$AI$1004,3,0),"")</f>
        <v>0</v>
      </c>
      <c r="C782" s="325" t="str">
        <f>IFERROR(VLOOKUP($A782,'様式C-1-1用'!$B$3:$AI$1004,4,0),"")</f>
        <v/>
      </c>
      <c r="D782" s="325">
        <f>IFERROR(VLOOKUP($A782,'様式C-1-1用'!$B$3:$AI$1004,6,0),"")</f>
        <v>0</v>
      </c>
      <c r="E782" s="325">
        <f>IFERROR(VLOOKUP($A782,'様式C-1-1用'!$B$3:$AI$1004,7,0),"")</f>
        <v>0</v>
      </c>
      <c r="F782" s="325">
        <f>IFERROR(VLOOKUP($A782,'様式C-1-1用'!$B$3:$AI$1004,8,0),"")</f>
        <v>0</v>
      </c>
      <c r="G782" s="325">
        <f>IFERROR(VLOOKUP($A782,'様式C-1-1用'!$B$3:$AI$1004,10,0),"")</f>
        <v>0</v>
      </c>
      <c r="H782" s="325">
        <f>IFERROR(VLOOKUP($A782,'様式C-1-1用'!$B$3:$AI$1004,22,0),"")</f>
        <v>0</v>
      </c>
      <c r="I782" s="325">
        <f>IFERROR(VLOOKUP($A782,'様式C-1-1用'!$B$3:$AI$1004,23,0),"")</f>
        <v>0</v>
      </c>
      <c r="J782" s="325" t="str">
        <f>IFERROR(VLOOKUP($A782,'様式C-1-1用'!$B$3:$AI$1004,24,0),"")</f>
        <v/>
      </c>
      <c r="K782" s="325" t="str">
        <f>IFERROR(VLOOKUP($A782,'様式C-1-1用'!$B$3:$AI$1004,25,0),"")</f>
        <v/>
      </c>
      <c r="L782" s="325">
        <f>IFERROR(VLOOKUP($A782,'様式C-1-1用'!$B$3:$AI$1004,16,0),"")</f>
        <v>0</v>
      </c>
      <c r="M782" s="325" t="str">
        <f>IFERROR(VLOOKUP($A782,'様式C-1-1用'!$B$3:$AI$1004,34,0),"")</f>
        <v/>
      </c>
      <c r="N782" s="325" t="str">
        <f>IFERROR(VLOOKUP($A782,'様式C-1-1用'!$B$3:$AI$1004,30,0),"")</f>
        <v/>
      </c>
      <c r="O782" s="325" t="str">
        <f>IF(VLOOKUP($A782,'様式C-1-1用'!$B$3:$AI$1004,29,0)="－","なし",VLOOKUP($A782,'様式C-1-1用'!$B$3:$AI$1004,29,0))</f>
        <v/>
      </c>
      <c r="P782" s="326" t="str">
        <f>IFERROR(VLOOKUP($A782,'様式C-1-1用'!$B$3:$AI$1004,33,0),"")</f>
        <v/>
      </c>
    </row>
    <row r="783" spans="1:16" ht="15.95" customHeight="1" x14ac:dyDescent="0.15">
      <c r="A783" s="318">
        <v>781</v>
      </c>
      <c r="B783" s="325">
        <f>IFERROR(VLOOKUP($A783,'様式C-1-1用'!$B$3:$AI$1004,3,0),"")</f>
        <v>0</v>
      </c>
      <c r="C783" s="325" t="str">
        <f>IFERROR(VLOOKUP($A783,'様式C-1-1用'!$B$3:$AI$1004,4,0),"")</f>
        <v/>
      </c>
      <c r="D783" s="325">
        <f>IFERROR(VLOOKUP($A783,'様式C-1-1用'!$B$3:$AI$1004,6,0),"")</f>
        <v>0</v>
      </c>
      <c r="E783" s="325">
        <f>IFERROR(VLOOKUP($A783,'様式C-1-1用'!$B$3:$AI$1004,7,0),"")</f>
        <v>0</v>
      </c>
      <c r="F783" s="325">
        <f>IFERROR(VLOOKUP($A783,'様式C-1-1用'!$B$3:$AI$1004,8,0),"")</f>
        <v>0</v>
      </c>
      <c r="G783" s="325">
        <f>IFERROR(VLOOKUP($A783,'様式C-1-1用'!$B$3:$AI$1004,10,0),"")</f>
        <v>0</v>
      </c>
      <c r="H783" s="325">
        <f>IFERROR(VLOOKUP($A783,'様式C-1-1用'!$B$3:$AI$1004,22,0),"")</f>
        <v>0</v>
      </c>
      <c r="I783" s="325">
        <f>IFERROR(VLOOKUP($A783,'様式C-1-1用'!$B$3:$AI$1004,23,0),"")</f>
        <v>0</v>
      </c>
      <c r="J783" s="325" t="str">
        <f>IFERROR(VLOOKUP($A783,'様式C-1-1用'!$B$3:$AI$1004,24,0),"")</f>
        <v/>
      </c>
      <c r="K783" s="325" t="str">
        <f>IFERROR(VLOOKUP($A783,'様式C-1-1用'!$B$3:$AI$1004,25,0),"")</f>
        <v/>
      </c>
      <c r="L783" s="325">
        <f>IFERROR(VLOOKUP($A783,'様式C-1-1用'!$B$3:$AI$1004,16,0),"")</f>
        <v>0</v>
      </c>
      <c r="M783" s="325" t="str">
        <f>IFERROR(VLOOKUP($A783,'様式C-1-1用'!$B$3:$AI$1004,34,0),"")</f>
        <v/>
      </c>
      <c r="N783" s="325" t="str">
        <f>IFERROR(VLOOKUP($A783,'様式C-1-1用'!$B$3:$AI$1004,30,0),"")</f>
        <v/>
      </c>
      <c r="O783" s="325" t="str">
        <f>IF(VLOOKUP($A783,'様式C-1-1用'!$B$3:$AI$1004,29,0)="－","なし",VLOOKUP($A783,'様式C-1-1用'!$B$3:$AI$1004,29,0))</f>
        <v/>
      </c>
      <c r="P783" s="326" t="str">
        <f>IFERROR(VLOOKUP($A783,'様式C-1-1用'!$B$3:$AI$1004,33,0),"")</f>
        <v/>
      </c>
    </row>
    <row r="784" spans="1:16" ht="15.95" customHeight="1" x14ac:dyDescent="0.15">
      <c r="A784" s="318">
        <v>782</v>
      </c>
      <c r="B784" s="325">
        <f>IFERROR(VLOOKUP($A784,'様式C-1-1用'!$B$3:$AI$1004,3,0),"")</f>
        <v>0</v>
      </c>
      <c r="C784" s="325" t="str">
        <f>IFERROR(VLOOKUP($A784,'様式C-1-1用'!$B$3:$AI$1004,4,0),"")</f>
        <v/>
      </c>
      <c r="D784" s="325">
        <f>IFERROR(VLOOKUP($A784,'様式C-1-1用'!$B$3:$AI$1004,6,0),"")</f>
        <v>0</v>
      </c>
      <c r="E784" s="325">
        <f>IFERROR(VLOOKUP($A784,'様式C-1-1用'!$B$3:$AI$1004,7,0),"")</f>
        <v>0</v>
      </c>
      <c r="F784" s="325">
        <f>IFERROR(VLOOKUP($A784,'様式C-1-1用'!$B$3:$AI$1004,8,0),"")</f>
        <v>0</v>
      </c>
      <c r="G784" s="325">
        <f>IFERROR(VLOOKUP($A784,'様式C-1-1用'!$B$3:$AI$1004,10,0),"")</f>
        <v>0</v>
      </c>
      <c r="H784" s="325">
        <f>IFERROR(VLOOKUP($A784,'様式C-1-1用'!$B$3:$AI$1004,22,0),"")</f>
        <v>0</v>
      </c>
      <c r="I784" s="325">
        <f>IFERROR(VLOOKUP($A784,'様式C-1-1用'!$B$3:$AI$1004,23,0),"")</f>
        <v>0</v>
      </c>
      <c r="J784" s="325" t="str">
        <f>IFERROR(VLOOKUP($A784,'様式C-1-1用'!$B$3:$AI$1004,24,0),"")</f>
        <v/>
      </c>
      <c r="K784" s="325" t="str">
        <f>IFERROR(VLOOKUP($A784,'様式C-1-1用'!$B$3:$AI$1004,25,0),"")</f>
        <v/>
      </c>
      <c r="L784" s="325">
        <f>IFERROR(VLOOKUP($A784,'様式C-1-1用'!$B$3:$AI$1004,16,0),"")</f>
        <v>0</v>
      </c>
      <c r="M784" s="325" t="str">
        <f>IFERROR(VLOOKUP($A784,'様式C-1-1用'!$B$3:$AI$1004,34,0),"")</f>
        <v/>
      </c>
      <c r="N784" s="325" t="str">
        <f>IFERROR(VLOOKUP($A784,'様式C-1-1用'!$B$3:$AI$1004,30,0),"")</f>
        <v/>
      </c>
      <c r="O784" s="325" t="str">
        <f>IF(VLOOKUP($A784,'様式C-1-1用'!$B$3:$AI$1004,29,0)="－","なし",VLOOKUP($A784,'様式C-1-1用'!$B$3:$AI$1004,29,0))</f>
        <v/>
      </c>
      <c r="P784" s="326" t="str">
        <f>IFERROR(VLOOKUP($A784,'様式C-1-1用'!$B$3:$AI$1004,33,0),"")</f>
        <v/>
      </c>
    </row>
    <row r="785" spans="1:16" ht="15.95" customHeight="1" x14ac:dyDescent="0.15">
      <c r="A785" s="318">
        <v>783</v>
      </c>
      <c r="B785" s="325">
        <f>IFERROR(VLOOKUP($A785,'様式C-1-1用'!$B$3:$AI$1004,3,0),"")</f>
        <v>0</v>
      </c>
      <c r="C785" s="325" t="str">
        <f>IFERROR(VLOOKUP($A785,'様式C-1-1用'!$B$3:$AI$1004,4,0),"")</f>
        <v/>
      </c>
      <c r="D785" s="325">
        <f>IFERROR(VLOOKUP($A785,'様式C-1-1用'!$B$3:$AI$1004,6,0),"")</f>
        <v>0</v>
      </c>
      <c r="E785" s="325">
        <f>IFERROR(VLOOKUP($A785,'様式C-1-1用'!$B$3:$AI$1004,7,0),"")</f>
        <v>0</v>
      </c>
      <c r="F785" s="325">
        <f>IFERROR(VLOOKUP($A785,'様式C-1-1用'!$B$3:$AI$1004,8,0),"")</f>
        <v>0</v>
      </c>
      <c r="G785" s="325">
        <f>IFERROR(VLOOKUP($A785,'様式C-1-1用'!$B$3:$AI$1004,10,0),"")</f>
        <v>0</v>
      </c>
      <c r="H785" s="325">
        <f>IFERROR(VLOOKUP($A785,'様式C-1-1用'!$B$3:$AI$1004,22,0),"")</f>
        <v>0</v>
      </c>
      <c r="I785" s="325">
        <f>IFERROR(VLOOKUP($A785,'様式C-1-1用'!$B$3:$AI$1004,23,0),"")</f>
        <v>0</v>
      </c>
      <c r="J785" s="325" t="str">
        <f>IFERROR(VLOOKUP($A785,'様式C-1-1用'!$B$3:$AI$1004,24,0),"")</f>
        <v/>
      </c>
      <c r="K785" s="325" t="str">
        <f>IFERROR(VLOOKUP($A785,'様式C-1-1用'!$B$3:$AI$1004,25,0),"")</f>
        <v/>
      </c>
      <c r="L785" s="325">
        <f>IFERROR(VLOOKUP($A785,'様式C-1-1用'!$B$3:$AI$1004,16,0),"")</f>
        <v>0</v>
      </c>
      <c r="M785" s="325" t="str">
        <f>IFERROR(VLOOKUP($A785,'様式C-1-1用'!$B$3:$AI$1004,34,0),"")</f>
        <v/>
      </c>
      <c r="N785" s="325" t="str">
        <f>IFERROR(VLOOKUP($A785,'様式C-1-1用'!$B$3:$AI$1004,30,0),"")</f>
        <v/>
      </c>
      <c r="O785" s="325" t="str">
        <f>IF(VLOOKUP($A785,'様式C-1-1用'!$B$3:$AI$1004,29,0)="－","なし",VLOOKUP($A785,'様式C-1-1用'!$B$3:$AI$1004,29,0))</f>
        <v/>
      </c>
      <c r="P785" s="326" t="str">
        <f>IFERROR(VLOOKUP($A785,'様式C-1-1用'!$B$3:$AI$1004,33,0),"")</f>
        <v/>
      </c>
    </row>
    <row r="786" spans="1:16" ht="15.95" customHeight="1" x14ac:dyDescent="0.15">
      <c r="A786" s="318">
        <v>784</v>
      </c>
      <c r="B786" s="325">
        <f>IFERROR(VLOOKUP($A786,'様式C-1-1用'!$B$3:$AI$1004,3,0),"")</f>
        <v>0</v>
      </c>
      <c r="C786" s="325" t="str">
        <f>IFERROR(VLOOKUP($A786,'様式C-1-1用'!$B$3:$AI$1004,4,0),"")</f>
        <v/>
      </c>
      <c r="D786" s="325">
        <f>IFERROR(VLOOKUP($A786,'様式C-1-1用'!$B$3:$AI$1004,6,0),"")</f>
        <v>0</v>
      </c>
      <c r="E786" s="325">
        <f>IFERROR(VLOOKUP($A786,'様式C-1-1用'!$B$3:$AI$1004,7,0),"")</f>
        <v>0</v>
      </c>
      <c r="F786" s="325">
        <f>IFERROR(VLOOKUP($A786,'様式C-1-1用'!$B$3:$AI$1004,8,0),"")</f>
        <v>0</v>
      </c>
      <c r="G786" s="325">
        <f>IFERROR(VLOOKUP($A786,'様式C-1-1用'!$B$3:$AI$1004,10,0),"")</f>
        <v>0</v>
      </c>
      <c r="H786" s="325">
        <f>IFERROR(VLOOKUP($A786,'様式C-1-1用'!$B$3:$AI$1004,22,0),"")</f>
        <v>0</v>
      </c>
      <c r="I786" s="325">
        <f>IFERROR(VLOOKUP($A786,'様式C-1-1用'!$B$3:$AI$1004,23,0),"")</f>
        <v>0</v>
      </c>
      <c r="J786" s="325" t="str">
        <f>IFERROR(VLOOKUP($A786,'様式C-1-1用'!$B$3:$AI$1004,24,0),"")</f>
        <v/>
      </c>
      <c r="K786" s="325" t="str">
        <f>IFERROR(VLOOKUP($A786,'様式C-1-1用'!$B$3:$AI$1004,25,0),"")</f>
        <v/>
      </c>
      <c r="L786" s="325">
        <f>IFERROR(VLOOKUP($A786,'様式C-1-1用'!$B$3:$AI$1004,16,0),"")</f>
        <v>0</v>
      </c>
      <c r="M786" s="325" t="str">
        <f>IFERROR(VLOOKUP($A786,'様式C-1-1用'!$B$3:$AI$1004,34,0),"")</f>
        <v/>
      </c>
      <c r="N786" s="325" t="str">
        <f>IFERROR(VLOOKUP($A786,'様式C-1-1用'!$B$3:$AI$1004,30,0),"")</f>
        <v/>
      </c>
      <c r="O786" s="325" t="str">
        <f>IF(VLOOKUP($A786,'様式C-1-1用'!$B$3:$AI$1004,29,0)="－","なし",VLOOKUP($A786,'様式C-1-1用'!$B$3:$AI$1004,29,0))</f>
        <v/>
      </c>
      <c r="P786" s="326" t="str">
        <f>IFERROR(VLOOKUP($A786,'様式C-1-1用'!$B$3:$AI$1004,33,0),"")</f>
        <v/>
      </c>
    </row>
    <row r="787" spans="1:16" ht="15.95" customHeight="1" x14ac:dyDescent="0.15">
      <c r="A787" s="318">
        <v>785</v>
      </c>
      <c r="B787" s="325">
        <f>IFERROR(VLOOKUP($A787,'様式C-1-1用'!$B$3:$AI$1004,3,0),"")</f>
        <v>0</v>
      </c>
      <c r="C787" s="325" t="str">
        <f>IFERROR(VLOOKUP($A787,'様式C-1-1用'!$B$3:$AI$1004,4,0),"")</f>
        <v/>
      </c>
      <c r="D787" s="325">
        <f>IFERROR(VLOOKUP($A787,'様式C-1-1用'!$B$3:$AI$1004,6,0),"")</f>
        <v>0</v>
      </c>
      <c r="E787" s="325">
        <f>IFERROR(VLOOKUP($A787,'様式C-1-1用'!$B$3:$AI$1004,7,0),"")</f>
        <v>0</v>
      </c>
      <c r="F787" s="325">
        <f>IFERROR(VLOOKUP($A787,'様式C-1-1用'!$B$3:$AI$1004,8,0),"")</f>
        <v>0</v>
      </c>
      <c r="G787" s="325">
        <f>IFERROR(VLOOKUP($A787,'様式C-1-1用'!$B$3:$AI$1004,10,0),"")</f>
        <v>0</v>
      </c>
      <c r="H787" s="325">
        <f>IFERROR(VLOOKUP($A787,'様式C-1-1用'!$B$3:$AI$1004,22,0),"")</f>
        <v>0</v>
      </c>
      <c r="I787" s="325">
        <f>IFERROR(VLOOKUP($A787,'様式C-1-1用'!$B$3:$AI$1004,23,0),"")</f>
        <v>0</v>
      </c>
      <c r="J787" s="325" t="str">
        <f>IFERROR(VLOOKUP($A787,'様式C-1-1用'!$B$3:$AI$1004,24,0),"")</f>
        <v/>
      </c>
      <c r="K787" s="325" t="str">
        <f>IFERROR(VLOOKUP($A787,'様式C-1-1用'!$B$3:$AI$1004,25,0),"")</f>
        <v/>
      </c>
      <c r="L787" s="325">
        <f>IFERROR(VLOOKUP($A787,'様式C-1-1用'!$B$3:$AI$1004,16,0),"")</f>
        <v>0</v>
      </c>
      <c r="M787" s="325" t="str">
        <f>IFERROR(VLOOKUP($A787,'様式C-1-1用'!$B$3:$AI$1004,34,0),"")</f>
        <v/>
      </c>
      <c r="N787" s="325" t="str">
        <f>IFERROR(VLOOKUP($A787,'様式C-1-1用'!$B$3:$AI$1004,30,0),"")</f>
        <v/>
      </c>
      <c r="O787" s="325" t="str">
        <f>IF(VLOOKUP($A787,'様式C-1-1用'!$B$3:$AI$1004,29,0)="－","なし",VLOOKUP($A787,'様式C-1-1用'!$B$3:$AI$1004,29,0))</f>
        <v/>
      </c>
      <c r="P787" s="326" t="str">
        <f>IFERROR(VLOOKUP($A787,'様式C-1-1用'!$B$3:$AI$1004,33,0),"")</f>
        <v/>
      </c>
    </row>
    <row r="788" spans="1:16" ht="15.95" customHeight="1" x14ac:dyDescent="0.15">
      <c r="A788" s="318">
        <v>786</v>
      </c>
      <c r="B788" s="325">
        <f>IFERROR(VLOOKUP($A788,'様式C-1-1用'!$B$3:$AI$1004,3,0),"")</f>
        <v>0</v>
      </c>
      <c r="C788" s="325" t="str">
        <f>IFERROR(VLOOKUP($A788,'様式C-1-1用'!$B$3:$AI$1004,4,0),"")</f>
        <v/>
      </c>
      <c r="D788" s="325">
        <f>IFERROR(VLOOKUP($A788,'様式C-1-1用'!$B$3:$AI$1004,6,0),"")</f>
        <v>0</v>
      </c>
      <c r="E788" s="325">
        <f>IFERROR(VLOOKUP($A788,'様式C-1-1用'!$B$3:$AI$1004,7,0),"")</f>
        <v>0</v>
      </c>
      <c r="F788" s="325">
        <f>IFERROR(VLOOKUP($A788,'様式C-1-1用'!$B$3:$AI$1004,8,0),"")</f>
        <v>0</v>
      </c>
      <c r="G788" s="325">
        <f>IFERROR(VLOOKUP($A788,'様式C-1-1用'!$B$3:$AI$1004,10,0),"")</f>
        <v>0</v>
      </c>
      <c r="H788" s="325">
        <f>IFERROR(VLOOKUP($A788,'様式C-1-1用'!$B$3:$AI$1004,22,0),"")</f>
        <v>0</v>
      </c>
      <c r="I788" s="325">
        <f>IFERROR(VLOOKUP($A788,'様式C-1-1用'!$B$3:$AI$1004,23,0),"")</f>
        <v>0</v>
      </c>
      <c r="J788" s="325" t="str">
        <f>IFERROR(VLOOKUP($A788,'様式C-1-1用'!$B$3:$AI$1004,24,0),"")</f>
        <v/>
      </c>
      <c r="K788" s="325" t="str">
        <f>IFERROR(VLOOKUP($A788,'様式C-1-1用'!$B$3:$AI$1004,25,0),"")</f>
        <v/>
      </c>
      <c r="L788" s="325">
        <f>IFERROR(VLOOKUP($A788,'様式C-1-1用'!$B$3:$AI$1004,16,0),"")</f>
        <v>0</v>
      </c>
      <c r="M788" s="325" t="str">
        <f>IFERROR(VLOOKUP($A788,'様式C-1-1用'!$B$3:$AI$1004,34,0),"")</f>
        <v/>
      </c>
      <c r="N788" s="325" t="str">
        <f>IFERROR(VLOOKUP($A788,'様式C-1-1用'!$B$3:$AI$1004,30,0),"")</f>
        <v/>
      </c>
      <c r="O788" s="325" t="str">
        <f>IF(VLOOKUP($A788,'様式C-1-1用'!$B$3:$AI$1004,29,0)="－","なし",VLOOKUP($A788,'様式C-1-1用'!$B$3:$AI$1004,29,0))</f>
        <v/>
      </c>
      <c r="P788" s="326" t="str">
        <f>IFERROR(VLOOKUP($A788,'様式C-1-1用'!$B$3:$AI$1004,33,0),"")</f>
        <v/>
      </c>
    </row>
    <row r="789" spans="1:16" ht="15.95" customHeight="1" x14ac:dyDescent="0.15">
      <c r="A789" s="318">
        <v>787</v>
      </c>
      <c r="B789" s="325">
        <f>IFERROR(VLOOKUP($A789,'様式C-1-1用'!$B$3:$AI$1004,3,0),"")</f>
        <v>0</v>
      </c>
      <c r="C789" s="325" t="str">
        <f>IFERROR(VLOOKUP($A789,'様式C-1-1用'!$B$3:$AI$1004,4,0),"")</f>
        <v/>
      </c>
      <c r="D789" s="325">
        <f>IFERROR(VLOOKUP($A789,'様式C-1-1用'!$B$3:$AI$1004,6,0),"")</f>
        <v>0</v>
      </c>
      <c r="E789" s="325">
        <f>IFERROR(VLOOKUP($A789,'様式C-1-1用'!$B$3:$AI$1004,7,0),"")</f>
        <v>0</v>
      </c>
      <c r="F789" s="325">
        <f>IFERROR(VLOOKUP($A789,'様式C-1-1用'!$B$3:$AI$1004,8,0),"")</f>
        <v>0</v>
      </c>
      <c r="G789" s="325">
        <f>IFERROR(VLOOKUP($A789,'様式C-1-1用'!$B$3:$AI$1004,10,0),"")</f>
        <v>0</v>
      </c>
      <c r="H789" s="325">
        <f>IFERROR(VLOOKUP($A789,'様式C-1-1用'!$B$3:$AI$1004,22,0),"")</f>
        <v>0</v>
      </c>
      <c r="I789" s="325">
        <f>IFERROR(VLOOKUP($A789,'様式C-1-1用'!$B$3:$AI$1004,23,0),"")</f>
        <v>0</v>
      </c>
      <c r="J789" s="325" t="str">
        <f>IFERROR(VLOOKUP($A789,'様式C-1-1用'!$B$3:$AI$1004,24,0),"")</f>
        <v/>
      </c>
      <c r="K789" s="325" t="str">
        <f>IFERROR(VLOOKUP($A789,'様式C-1-1用'!$B$3:$AI$1004,25,0),"")</f>
        <v/>
      </c>
      <c r="L789" s="325">
        <f>IFERROR(VLOOKUP($A789,'様式C-1-1用'!$B$3:$AI$1004,16,0),"")</f>
        <v>0</v>
      </c>
      <c r="M789" s="325" t="str">
        <f>IFERROR(VLOOKUP($A789,'様式C-1-1用'!$B$3:$AI$1004,34,0),"")</f>
        <v/>
      </c>
      <c r="N789" s="325" t="str">
        <f>IFERROR(VLOOKUP($A789,'様式C-1-1用'!$B$3:$AI$1004,30,0),"")</f>
        <v/>
      </c>
      <c r="O789" s="325" t="str">
        <f>IF(VLOOKUP($A789,'様式C-1-1用'!$B$3:$AI$1004,29,0)="－","なし",VLOOKUP($A789,'様式C-1-1用'!$B$3:$AI$1004,29,0))</f>
        <v/>
      </c>
      <c r="P789" s="326" t="str">
        <f>IFERROR(VLOOKUP($A789,'様式C-1-1用'!$B$3:$AI$1004,33,0),"")</f>
        <v/>
      </c>
    </row>
    <row r="790" spans="1:16" ht="15.95" customHeight="1" x14ac:dyDescent="0.15">
      <c r="A790" s="318">
        <v>788</v>
      </c>
      <c r="B790" s="325">
        <f>IFERROR(VLOOKUP($A790,'様式C-1-1用'!$B$3:$AI$1004,3,0),"")</f>
        <v>0</v>
      </c>
      <c r="C790" s="325" t="str">
        <f>IFERROR(VLOOKUP($A790,'様式C-1-1用'!$B$3:$AI$1004,4,0),"")</f>
        <v/>
      </c>
      <c r="D790" s="325">
        <f>IFERROR(VLOOKUP($A790,'様式C-1-1用'!$B$3:$AI$1004,6,0),"")</f>
        <v>0</v>
      </c>
      <c r="E790" s="325">
        <f>IFERROR(VLOOKUP($A790,'様式C-1-1用'!$B$3:$AI$1004,7,0),"")</f>
        <v>0</v>
      </c>
      <c r="F790" s="325">
        <f>IFERROR(VLOOKUP($A790,'様式C-1-1用'!$B$3:$AI$1004,8,0),"")</f>
        <v>0</v>
      </c>
      <c r="G790" s="325">
        <f>IFERROR(VLOOKUP($A790,'様式C-1-1用'!$B$3:$AI$1004,10,0),"")</f>
        <v>0</v>
      </c>
      <c r="H790" s="325">
        <f>IFERROR(VLOOKUP($A790,'様式C-1-1用'!$B$3:$AI$1004,22,0),"")</f>
        <v>0</v>
      </c>
      <c r="I790" s="325">
        <f>IFERROR(VLOOKUP($A790,'様式C-1-1用'!$B$3:$AI$1004,23,0),"")</f>
        <v>0</v>
      </c>
      <c r="J790" s="325" t="str">
        <f>IFERROR(VLOOKUP($A790,'様式C-1-1用'!$B$3:$AI$1004,24,0),"")</f>
        <v/>
      </c>
      <c r="K790" s="325" t="str">
        <f>IFERROR(VLOOKUP($A790,'様式C-1-1用'!$B$3:$AI$1004,25,0),"")</f>
        <v/>
      </c>
      <c r="L790" s="325">
        <f>IFERROR(VLOOKUP($A790,'様式C-1-1用'!$B$3:$AI$1004,16,0),"")</f>
        <v>0</v>
      </c>
      <c r="M790" s="325" t="str">
        <f>IFERROR(VLOOKUP($A790,'様式C-1-1用'!$B$3:$AI$1004,34,0),"")</f>
        <v/>
      </c>
      <c r="N790" s="325" t="str">
        <f>IFERROR(VLOOKUP($A790,'様式C-1-1用'!$B$3:$AI$1004,30,0),"")</f>
        <v/>
      </c>
      <c r="O790" s="325" t="str">
        <f>IF(VLOOKUP($A790,'様式C-1-1用'!$B$3:$AI$1004,29,0)="－","なし",VLOOKUP($A790,'様式C-1-1用'!$B$3:$AI$1004,29,0))</f>
        <v/>
      </c>
      <c r="P790" s="326" t="str">
        <f>IFERROR(VLOOKUP($A790,'様式C-1-1用'!$B$3:$AI$1004,33,0),"")</f>
        <v/>
      </c>
    </row>
    <row r="791" spans="1:16" ht="15.95" customHeight="1" x14ac:dyDescent="0.15">
      <c r="A791" s="318">
        <v>789</v>
      </c>
      <c r="B791" s="325">
        <f>IFERROR(VLOOKUP($A791,'様式C-1-1用'!$B$3:$AI$1004,3,0),"")</f>
        <v>0</v>
      </c>
      <c r="C791" s="325" t="str">
        <f>IFERROR(VLOOKUP($A791,'様式C-1-1用'!$B$3:$AI$1004,4,0),"")</f>
        <v/>
      </c>
      <c r="D791" s="325">
        <f>IFERROR(VLOOKUP($A791,'様式C-1-1用'!$B$3:$AI$1004,6,0),"")</f>
        <v>0</v>
      </c>
      <c r="E791" s="325">
        <f>IFERROR(VLOOKUP($A791,'様式C-1-1用'!$B$3:$AI$1004,7,0),"")</f>
        <v>0</v>
      </c>
      <c r="F791" s="325">
        <f>IFERROR(VLOOKUP($A791,'様式C-1-1用'!$B$3:$AI$1004,8,0),"")</f>
        <v>0</v>
      </c>
      <c r="G791" s="325">
        <f>IFERROR(VLOOKUP($A791,'様式C-1-1用'!$B$3:$AI$1004,10,0),"")</f>
        <v>0</v>
      </c>
      <c r="H791" s="325">
        <f>IFERROR(VLOOKUP($A791,'様式C-1-1用'!$B$3:$AI$1004,22,0),"")</f>
        <v>0</v>
      </c>
      <c r="I791" s="325">
        <f>IFERROR(VLOOKUP($A791,'様式C-1-1用'!$B$3:$AI$1004,23,0),"")</f>
        <v>0</v>
      </c>
      <c r="J791" s="325" t="str">
        <f>IFERROR(VLOOKUP($A791,'様式C-1-1用'!$B$3:$AI$1004,24,0),"")</f>
        <v/>
      </c>
      <c r="K791" s="325" t="str">
        <f>IFERROR(VLOOKUP($A791,'様式C-1-1用'!$B$3:$AI$1004,25,0),"")</f>
        <v/>
      </c>
      <c r="L791" s="325">
        <f>IFERROR(VLOOKUP($A791,'様式C-1-1用'!$B$3:$AI$1004,16,0),"")</f>
        <v>0</v>
      </c>
      <c r="M791" s="325" t="str">
        <f>IFERROR(VLOOKUP($A791,'様式C-1-1用'!$B$3:$AI$1004,34,0),"")</f>
        <v/>
      </c>
      <c r="N791" s="325" t="str">
        <f>IFERROR(VLOOKUP($A791,'様式C-1-1用'!$B$3:$AI$1004,30,0),"")</f>
        <v/>
      </c>
      <c r="O791" s="325" t="str">
        <f>IF(VLOOKUP($A791,'様式C-1-1用'!$B$3:$AI$1004,29,0)="－","なし",VLOOKUP($A791,'様式C-1-1用'!$B$3:$AI$1004,29,0))</f>
        <v/>
      </c>
      <c r="P791" s="326" t="str">
        <f>IFERROR(VLOOKUP($A791,'様式C-1-1用'!$B$3:$AI$1004,33,0),"")</f>
        <v/>
      </c>
    </row>
    <row r="792" spans="1:16" ht="15.95" customHeight="1" x14ac:dyDescent="0.15">
      <c r="A792" s="318">
        <v>790</v>
      </c>
      <c r="B792" s="325">
        <f>IFERROR(VLOOKUP($A792,'様式C-1-1用'!$B$3:$AI$1004,3,0),"")</f>
        <v>0</v>
      </c>
      <c r="C792" s="325" t="str">
        <f>IFERROR(VLOOKUP($A792,'様式C-1-1用'!$B$3:$AI$1004,4,0),"")</f>
        <v/>
      </c>
      <c r="D792" s="325">
        <f>IFERROR(VLOOKUP($A792,'様式C-1-1用'!$B$3:$AI$1004,6,0),"")</f>
        <v>0</v>
      </c>
      <c r="E792" s="325">
        <f>IFERROR(VLOOKUP($A792,'様式C-1-1用'!$B$3:$AI$1004,7,0),"")</f>
        <v>0</v>
      </c>
      <c r="F792" s="325">
        <f>IFERROR(VLOOKUP($A792,'様式C-1-1用'!$B$3:$AI$1004,8,0),"")</f>
        <v>0</v>
      </c>
      <c r="G792" s="325">
        <f>IFERROR(VLOOKUP($A792,'様式C-1-1用'!$B$3:$AI$1004,10,0),"")</f>
        <v>0</v>
      </c>
      <c r="H792" s="325">
        <f>IFERROR(VLOOKUP($A792,'様式C-1-1用'!$B$3:$AI$1004,22,0),"")</f>
        <v>0</v>
      </c>
      <c r="I792" s="325">
        <f>IFERROR(VLOOKUP($A792,'様式C-1-1用'!$B$3:$AI$1004,23,0),"")</f>
        <v>0</v>
      </c>
      <c r="J792" s="325" t="str">
        <f>IFERROR(VLOOKUP($A792,'様式C-1-1用'!$B$3:$AI$1004,24,0),"")</f>
        <v/>
      </c>
      <c r="K792" s="325" t="str">
        <f>IFERROR(VLOOKUP($A792,'様式C-1-1用'!$B$3:$AI$1004,25,0),"")</f>
        <v/>
      </c>
      <c r="L792" s="325">
        <f>IFERROR(VLOOKUP($A792,'様式C-1-1用'!$B$3:$AI$1004,16,0),"")</f>
        <v>0</v>
      </c>
      <c r="M792" s="325" t="str">
        <f>IFERROR(VLOOKUP($A792,'様式C-1-1用'!$B$3:$AI$1004,34,0),"")</f>
        <v/>
      </c>
      <c r="N792" s="325" t="str">
        <f>IFERROR(VLOOKUP($A792,'様式C-1-1用'!$B$3:$AI$1004,30,0),"")</f>
        <v/>
      </c>
      <c r="O792" s="325" t="str">
        <f>IF(VLOOKUP($A792,'様式C-1-1用'!$B$3:$AI$1004,29,0)="－","なし",VLOOKUP($A792,'様式C-1-1用'!$B$3:$AI$1004,29,0))</f>
        <v/>
      </c>
      <c r="P792" s="326" t="str">
        <f>IFERROR(VLOOKUP($A792,'様式C-1-1用'!$B$3:$AI$1004,33,0),"")</f>
        <v/>
      </c>
    </row>
    <row r="793" spans="1:16" ht="15.95" customHeight="1" x14ac:dyDescent="0.15">
      <c r="A793" s="318">
        <v>791</v>
      </c>
      <c r="B793" s="325">
        <f>IFERROR(VLOOKUP($A793,'様式C-1-1用'!$B$3:$AI$1004,3,0),"")</f>
        <v>0</v>
      </c>
      <c r="C793" s="325" t="str">
        <f>IFERROR(VLOOKUP($A793,'様式C-1-1用'!$B$3:$AI$1004,4,0),"")</f>
        <v/>
      </c>
      <c r="D793" s="325">
        <f>IFERROR(VLOOKUP($A793,'様式C-1-1用'!$B$3:$AI$1004,6,0),"")</f>
        <v>0</v>
      </c>
      <c r="E793" s="325">
        <f>IFERROR(VLOOKUP($A793,'様式C-1-1用'!$B$3:$AI$1004,7,0),"")</f>
        <v>0</v>
      </c>
      <c r="F793" s="325">
        <f>IFERROR(VLOOKUP($A793,'様式C-1-1用'!$B$3:$AI$1004,8,0),"")</f>
        <v>0</v>
      </c>
      <c r="G793" s="325">
        <f>IFERROR(VLOOKUP($A793,'様式C-1-1用'!$B$3:$AI$1004,10,0),"")</f>
        <v>0</v>
      </c>
      <c r="H793" s="325">
        <f>IFERROR(VLOOKUP($A793,'様式C-1-1用'!$B$3:$AI$1004,22,0),"")</f>
        <v>0</v>
      </c>
      <c r="I793" s="325">
        <f>IFERROR(VLOOKUP($A793,'様式C-1-1用'!$B$3:$AI$1004,23,0),"")</f>
        <v>0</v>
      </c>
      <c r="J793" s="325" t="str">
        <f>IFERROR(VLOOKUP($A793,'様式C-1-1用'!$B$3:$AI$1004,24,0),"")</f>
        <v/>
      </c>
      <c r="K793" s="325" t="str">
        <f>IFERROR(VLOOKUP($A793,'様式C-1-1用'!$B$3:$AI$1004,25,0),"")</f>
        <v/>
      </c>
      <c r="L793" s="325">
        <f>IFERROR(VLOOKUP($A793,'様式C-1-1用'!$B$3:$AI$1004,16,0),"")</f>
        <v>0</v>
      </c>
      <c r="M793" s="325" t="str">
        <f>IFERROR(VLOOKUP($A793,'様式C-1-1用'!$B$3:$AI$1004,34,0),"")</f>
        <v/>
      </c>
      <c r="N793" s="325" t="str">
        <f>IFERROR(VLOOKUP($A793,'様式C-1-1用'!$B$3:$AI$1004,30,0),"")</f>
        <v/>
      </c>
      <c r="O793" s="325" t="str">
        <f>IF(VLOOKUP($A793,'様式C-1-1用'!$B$3:$AI$1004,29,0)="－","なし",VLOOKUP($A793,'様式C-1-1用'!$B$3:$AI$1004,29,0))</f>
        <v/>
      </c>
      <c r="P793" s="326" t="str">
        <f>IFERROR(VLOOKUP($A793,'様式C-1-1用'!$B$3:$AI$1004,33,0),"")</f>
        <v/>
      </c>
    </row>
    <row r="794" spans="1:16" ht="15.95" customHeight="1" x14ac:dyDescent="0.15">
      <c r="A794" s="318">
        <v>792</v>
      </c>
      <c r="B794" s="325">
        <f>IFERROR(VLOOKUP($A794,'様式C-1-1用'!$B$3:$AI$1004,3,0),"")</f>
        <v>0</v>
      </c>
      <c r="C794" s="325" t="str">
        <f>IFERROR(VLOOKUP($A794,'様式C-1-1用'!$B$3:$AI$1004,4,0),"")</f>
        <v/>
      </c>
      <c r="D794" s="325">
        <f>IFERROR(VLOOKUP($A794,'様式C-1-1用'!$B$3:$AI$1004,6,0),"")</f>
        <v>0</v>
      </c>
      <c r="E794" s="325">
        <f>IFERROR(VLOOKUP($A794,'様式C-1-1用'!$B$3:$AI$1004,7,0),"")</f>
        <v>0</v>
      </c>
      <c r="F794" s="325">
        <f>IFERROR(VLOOKUP($A794,'様式C-1-1用'!$B$3:$AI$1004,8,0),"")</f>
        <v>0</v>
      </c>
      <c r="G794" s="325">
        <f>IFERROR(VLOOKUP($A794,'様式C-1-1用'!$B$3:$AI$1004,10,0),"")</f>
        <v>0</v>
      </c>
      <c r="H794" s="325">
        <f>IFERROR(VLOOKUP($A794,'様式C-1-1用'!$B$3:$AI$1004,22,0),"")</f>
        <v>0</v>
      </c>
      <c r="I794" s="325">
        <f>IFERROR(VLOOKUP($A794,'様式C-1-1用'!$B$3:$AI$1004,23,0),"")</f>
        <v>0</v>
      </c>
      <c r="J794" s="325" t="str">
        <f>IFERROR(VLOOKUP($A794,'様式C-1-1用'!$B$3:$AI$1004,24,0),"")</f>
        <v/>
      </c>
      <c r="K794" s="325" t="str">
        <f>IFERROR(VLOOKUP($A794,'様式C-1-1用'!$B$3:$AI$1004,25,0),"")</f>
        <v/>
      </c>
      <c r="L794" s="325">
        <f>IFERROR(VLOOKUP($A794,'様式C-1-1用'!$B$3:$AI$1004,16,0),"")</f>
        <v>0</v>
      </c>
      <c r="M794" s="325" t="str">
        <f>IFERROR(VLOOKUP($A794,'様式C-1-1用'!$B$3:$AI$1004,34,0),"")</f>
        <v/>
      </c>
      <c r="N794" s="325" t="str">
        <f>IFERROR(VLOOKUP($A794,'様式C-1-1用'!$B$3:$AI$1004,30,0),"")</f>
        <v/>
      </c>
      <c r="O794" s="325" t="str">
        <f>IF(VLOOKUP($A794,'様式C-1-1用'!$B$3:$AI$1004,29,0)="－","なし",VLOOKUP($A794,'様式C-1-1用'!$B$3:$AI$1004,29,0))</f>
        <v/>
      </c>
      <c r="P794" s="326" t="str">
        <f>IFERROR(VLOOKUP($A794,'様式C-1-1用'!$B$3:$AI$1004,33,0),"")</f>
        <v/>
      </c>
    </row>
    <row r="795" spans="1:16" ht="15.95" customHeight="1" x14ac:dyDescent="0.15">
      <c r="A795" s="318">
        <v>793</v>
      </c>
      <c r="B795" s="325">
        <f>IFERROR(VLOOKUP($A795,'様式C-1-1用'!$B$3:$AI$1004,3,0),"")</f>
        <v>0</v>
      </c>
      <c r="C795" s="325" t="str">
        <f>IFERROR(VLOOKUP($A795,'様式C-1-1用'!$B$3:$AI$1004,4,0),"")</f>
        <v/>
      </c>
      <c r="D795" s="325">
        <f>IFERROR(VLOOKUP($A795,'様式C-1-1用'!$B$3:$AI$1004,6,0),"")</f>
        <v>0</v>
      </c>
      <c r="E795" s="325">
        <f>IFERROR(VLOOKUP($A795,'様式C-1-1用'!$B$3:$AI$1004,7,0),"")</f>
        <v>0</v>
      </c>
      <c r="F795" s="325">
        <f>IFERROR(VLOOKUP($A795,'様式C-1-1用'!$B$3:$AI$1004,8,0),"")</f>
        <v>0</v>
      </c>
      <c r="G795" s="325">
        <f>IFERROR(VLOOKUP($A795,'様式C-1-1用'!$B$3:$AI$1004,10,0),"")</f>
        <v>0</v>
      </c>
      <c r="H795" s="325">
        <f>IFERROR(VLOOKUP($A795,'様式C-1-1用'!$B$3:$AI$1004,22,0),"")</f>
        <v>0</v>
      </c>
      <c r="I795" s="325">
        <f>IFERROR(VLOOKUP($A795,'様式C-1-1用'!$B$3:$AI$1004,23,0),"")</f>
        <v>0</v>
      </c>
      <c r="J795" s="325" t="str">
        <f>IFERROR(VLOOKUP($A795,'様式C-1-1用'!$B$3:$AI$1004,24,0),"")</f>
        <v/>
      </c>
      <c r="K795" s="325" t="str">
        <f>IFERROR(VLOOKUP($A795,'様式C-1-1用'!$B$3:$AI$1004,25,0),"")</f>
        <v/>
      </c>
      <c r="L795" s="325">
        <f>IFERROR(VLOOKUP($A795,'様式C-1-1用'!$B$3:$AI$1004,16,0),"")</f>
        <v>0</v>
      </c>
      <c r="M795" s="325" t="str">
        <f>IFERROR(VLOOKUP($A795,'様式C-1-1用'!$B$3:$AI$1004,34,0),"")</f>
        <v/>
      </c>
      <c r="N795" s="325" t="str">
        <f>IFERROR(VLOOKUP($A795,'様式C-1-1用'!$B$3:$AI$1004,30,0),"")</f>
        <v/>
      </c>
      <c r="O795" s="325" t="str">
        <f>IF(VLOOKUP($A795,'様式C-1-1用'!$B$3:$AI$1004,29,0)="－","なし",VLOOKUP($A795,'様式C-1-1用'!$B$3:$AI$1004,29,0))</f>
        <v/>
      </c>
      <c r="P795" s="326" t="str">
        <f>IFERROR(VLOOKUP($A795,'様式C-1-1用'!$B$3:$AI$1004,33,0),"")</f>
        <v/>
      </c>
    </row>
    <row r="796" spans="1:16" ht="15.95" customHeight="1" x14ac:dyDescent="0.15">
      <c r="A796" s="318">
        <v>794</v>
      </c>
      <c r="B796" s="325">
        <f>IFERROR(VLOOKUP($A796,'様式C-1-1用'!$B$3:$AI$1004,3,0),"")</f>
        <v>0</v>
      </c>
      <c r="C796" s="325" t="str">
        <f>IFERROR(VLOOKUP($A796,'様式C-1-1用'!$B$3:$AI$1004,4,0),"")</f>
        <v/>
      </c>
      <c r="D796" s="325">
        <f>IFERROR(VLOOKUP($A796,'様式C-1-1用'!$B$3:$AI$1004,6,0),"")</f>
        <v>0</v>
      </c>
      <c r="E796" s="325">
        <f>IFERROR(VLOOKUP($A796,'様式C-1-1用'!$B$3:$AI$1004,7,0),"")</f>
        <v>0</v>
      </c>
      <c r="F796" s="325">
        <f>IFERROR(VLOOKUP($A796,'様式C-1-1用'!$B$3:$AI$1004,8,0),"")</f>
        <v>0</v>
      </c>
      <c r="G796" s="325">
        <f>IFERROR(VLOOKUP($A796,'様式C-1-1用'!$B$3:$AI$1004,10,0),"")</f>
        <v>0</v>
      </c>
      <c r="H796" s="325">
        <f>IFERROR(VLOOKUP($A796,'様式C-1-1用'!$B$3:$AI$1004,22,0),"")</f>
        <v>0</v>
      </c>
      <c r="I796" s="325">
        <f>IFERROR(VLOOKUP($A796,'様式C-1-1用'!$B$3:$AI$1004,23,0),"")</f>
        <v>0</v>
      </c>
      <c r="J796" s="325" t="str">
        <f>IFERROR(VLOOKUP($A796,'様式C-1-1用'!$B$3:$AI$1004,24,0),"")</f>
        <v/>
      </c>
      <c r="K796" s="325" t="str">
        <f>IFERROR(VLOOKUP($A796,'様式C-1-1用'!$B$3:$AI$1004,25,0),"")</f>
        <v/>
      </c>
      <c r="L796" s="325">
        <f>IFERROR(VLOOKUP($A796,'様式C-1-1用'!$B$3:$AI$1004,16,0),"")</f>
        <v>0</v>
      </c>
      <c r="M796" s="325" t="str">
        <f>IFERROR(VLOOKUP($A796,'様式C-1-1用'!$B$3:$AI$1004,34,0),"")</f>
        <v/>
      </c>
      <c r="N796" s="325" t="str">
        <f>IFERROR(VLOOKUP($A796,'様式C-1-1用'!$B$3:$AI$1004,30,0),"")</f>
        <v/>
      </c>
      <c r="O796" s="325" t="str">
        <f>IF(VLOOKUP($A796,'様式C-1-1用'!$B$3:$AI$1004,29,0)="－","なし",VLOOKUP($A796,'様式C-1-1用'!$B$3:$AI$1004,29,0))</f>
        <v/>
      </c>
      <c r="P796" s="326" t="str">
        <f>IFERROR(VLOOKUP($A796,'様式C-1-1用'!$B$3:$AI$1004,33,0),"")</f>
        <v/>
      </c>
    </row>
    <row r="797" spans="1:16" ht="15.95" customHeight="1" x14ac:dyDescent="0.15">
      <c r="A797" s="318">
        <v>795</v>
      </c>
      <c r="B797" s="325">
        <f>IFERROR(VLOOKUP($A797,'様式C-1-1用'!$B$3:$AI$1004,3,0),"")</f>
        <v>0</v>
      </c>
      <c r="C797" s="325" t="str">
        <f>IFERROR(VLOOKUP($A797,'様式C-1-1用'!$B$3:$AI$1004,4,0),"")</f>
        <v/>
      </c>
      <c r="D797" s="325">
        <f>IFERROR(VLOOKUP($A797,'様式C-1-1用'!$B$3:$AI$1004,6,0),"")</f>
        <v>0</v>
      </c>
      <c r="E797" s="325">
        <f>IFERROR(VLOOKUP($A797,'様式C-1-1用'!$B$3:$AI$1004,7,0),"")</f>
        <v>0</v>
      </c>
      <c r="F797" s="325">
        <f>IFERROR(VLOOKUP($A797,'様式C-1-1用'!$B$3:$AI$1004,8,0),"")</f>
        <v>0</v>
      </c>
      <c r="G797" s="325">
        <f>IFERROR(VLOOKUP($A797,'様式C-1-1用'!$B$3:$AI$1004,10,0),"")</f>
        <v>0</v>
      </c>
      <c r="H797" s="325">
        <f>IFERROR(VLOOKUP($A797,'様式C-1-1用'!$B$3:$AI$1004,22,0),"")</f>
        <v>0</v>
      </c>
      <c r="I797" s="325">
        <f>IFERROR(VLOOKUP($A797,'様式C-1-1用'!$B$3:$AI$1004,23,0),"")</f>
        <v>0</v>
      </c>
      <c r="J797" s="325" t="str">
        <f>IFERROR(VLOOKUP($A797,'様式C-1-1用'!$B$3:$AI$1004,24,0),"")</f>
        <v/>
      </c>
      <c r="K797" s="325" t="str">
        <f>IFERROR(VLOOKUP($A797,'様式C-1-1用'!$B$3:$AI$1004,25,0),"")</f>
        <v/>
      </c>
      <c r="L797" s="325">
        <f>IFERROR(VLOOKUP($A797,'様式C-1-1用'!$B$3:$AI$1004,16,0),"")</f>
        <v>0</v>
      </c>
      <c r="M797" s="325" t="str">
        <f>IFERROR(VLOOKUP($A797,'様式C-1-1用'!$B$3:$AI$1004,34,0),"")</f>
        <v/>
      </c>
      <c r="N797" s="325" t="str">
        <f>IFERROR(VLOOKUP($A797,'様式C-1-1用'!$B$3:$AI$1004,30,0),"")</f>
        <v/>
      </c>
      <c r="O797" s="325" t="str">
        <f>IF(VLOOKUP($A797,'様式C-1-1用'!$B$3:$AI$1004,29,0)="－","なし",VLOOKUP($A797,'様式C-1-1用'!$B$3:$AI$1004,29,0))</f>
        <v/>
      </c>
      <c r="P797" s="326" t="str">
        <f>IFERROR(VLOOKUP($A797,'様式C-1-1用'!$B$3:$AI$1004,33,0),"")</f>
        <v/>
      </c>
    </row>
    <row r="798" spans="1:16" ht="15.95" customHeight="1" x14ac:dyDescent="0.15">
      <c r="A798" s="318">
        <v>796</v>
      </c>
      <c r="B798" s="325">
        <f>IFERROR(VLOOKUP($A798,'様式C-1-1用'!$B$3:$AI$1004,3,0),"")</f>
        <v>0</v>
      </c>
      <c r="C798" s="325" t="str">
        <f>IFERROR(VLOOKUP($A798,'様式C-1-1用'!$B$3:$AI$1004,4,0),"")</f>
        <v/>
      </c>
      <c r="D798" s="325">
        <f>IFERROR(VLOOKUP($A798,'様式C-1-1用'!$B$3:$AI$1004,6,0),"")</f>
        <v>0</v>
      </c>
      <c r="E798" s="325">
        <f>IFERROR(VLOOKUP($A798,'様式C-1-1用'!$B$3:$AI$1004,7,0),"")</f>
        <v>0</v>
      </c>
      <c r="F798" s="325">
        <f>IFERROR(VLOOKUP($A798,'様式C-1-1用'!$B$3:$AI$1004,8,0),"")</f>
        <v>0</v>
      </c>
      <c r="G798" s="325">
        <f>IFERROR(VLOOKUP($A798,'様式C-1-1用'!$B$3:$AI$1004,10,0),"")</f>
        <v>0</v>
      </c>
      <c r="H798" s="325">
        <f>IFERROR(VLOOKUP($A798,'様式C-1-1用'!$B$3:$AI$1004,22,0),"")</f>
        <v>0</v>
      </c>
      <c r="I798" s="325">
        <f>IFERROR(VLOOKUP($A798,'様式C-1-1用'!$B$3:$AI$1004,23,0),"")</f>
        <v>0</v>
      </c>
      <c r="J798" s="325" t="str">
        <f>IFERROR(VLOOKUP($A798,'様式C-1-1用'!$B$3:$AI$1004,24,0),"")</f>
        <v/>
      </c>
      <c r="K798" s="325" t="str">
        <f>IFERROR(VLOOKUP($A798,'様式C-1-1用'!$B$3:$AI$1004,25,0),"")</f>
        <v/>
      </c>
      <c r="L798" s="325">
        <f>IFERROR(VLOOKUP($A798,'様式C-1-1用'!$B$3:$AI$1004,16,0),"")</f>
        <v>0</v>
      </c>
      <c r="M798" s="325" t="str">
        <f>IFERROR(VLOOKUP($A798,'様式C-1-1用'!$B$3:$AI$1004,34,0),"")</f>
        <v/>
      </c>
      <c r="N798" s="325" t="str">
        <f>IFERROR(VLOOKUP($A798,'様式C-1-1用'!$B$3:$AI$1004,30,0),"")</f>
        <v/>
      </c>
      <c r="O798" s="325" t="str">
        <f>IF(VLOOKUP($A798,'様式C-1-1用'!$B$3:$AI$1004,29,0)="－","なし",VLOOKUP($A798,'様式C-1-1用'!$B$3:$AI$1004,29,0))</f>
        <v/>
      </c>
      <c r="P798" s="326" t="str">
        <f>IFERROR(VLOOKUP($A798,'様式C-1-1用'!$B$3:$AI$1004,33,0),"")</f>
        <v/>
      </c>
    </row>
    <row r="799" spans="1:16" ht="15.95" customHeight="1" x14ac:dyDescent="0.15">
      <c r="A799" s="318">
        <v>797</v>
      </c>
      <c r="B799" s="325">
        <f>IFERROR(VLOOKUP($A799,'様式C-1-1用'!$B$3:$AI$1004,3,0),"")</f>
        <v>0</v>
      </c>
      <c r="C799" s="325" t="str">
        <f>IFERROR(VLOOKUP($A799,'様式C-1-1用'!$B$3:$AI$1004,4,0),"")</f>
        <v/>
      </c>
      <c r="D799" s="325">
        <f>IFERROR(VLOOKUP($A799,'様式C-1-1用'!$B$3:$AI$1004,6,0),"")</f>
        <v>0</v>
      </c>
      <c r="E799" s="325">
        <f>IFERROR(VLOOKUP($A799,'様式C-1-1用'!$B$3:$AI$1004,7,0),"")</f>
        <v>0</v>
      </c>
      <c r="F799" s="325">
        <f>IFERROR(VLOOKUP($A799,'様式C-1-1用'!$B$3:$AI$1004,8,0),"")</f>
        <v>0</v>
      </c>
      <c r="G799" s="325">
        <f>IFERROR(VLOOKUP($A799,'様式C-1-1用'!$B$3:$AI$1004,10,0),"")</f>
        <v>0</v>
      </c>
      <c r="H799" s="325">
        <f>IFERROR(VLOOKUP($A799,'様式C-1-1用'!$B$3:$AI$1004,22,0),"")</f>
        <v>0</v>
      </c>
      <c r="I799" s="325">
        <f>IFERROR(VLOOKUP($A799,'様式C-1-1用'!$B$3:$AI$1004,23,0),"")</f>
        <v>0</v>
      </c>
      <c r="J799" s="325" t="str">
        <f>IFERROR(VLOOKUP($A799,'様式C-1-1用'!$B$3:$AI$1004,24,0),"")</f>
        <v/>
      </c>
      <c r="K799" s="325" t="str">
        <f>IFERROR(VLOOKUP($A799,'様式C-1-1用'!$B$3:$AI$1004,25,0),"")</f>
        <v/>
      </c>
      <c r="L799" s="325">
        <f>IFERROR(VLOOKUP($A799,'様式C-1-1用'!$B$3:$AI$1004,16,0),"")</f>
        <v>0</v>
      </c>
      <c r="M799" s="325" t="str">
        <f>IFERROR(VLOOKUP($A799,'様式C-1-1用'!$B$3:$AI$1004,34,0),"")</f>
        <v/>
      </c>
      <c r="N799" s="325" t="str">
        <f>IFERROR(VLOOKUP($A799,'様式C-1-1用'!$B$3:$AI$1004,30,0),"")</f>
        <v/>
      </c>
      <c r="O799" s="325" t="str">
        <f>IF(VLOOKUP($A799,'様式C-1-1用'!$B$3:$AI$1004,29,0)="－","なし",VLOOKUP($A799,'様式C-1-1用'!$B$3:$AI$1004,29,0))</f>
        <v/>
      </c>
      <c r="P799" s="326" t="str">
        <f>IFERROR(VLOOKUP($A799,'様式C-1-1用'!$B$3:$AI$1004,33,0),"")</f>
        <v/>
      </c>
    </row>
    <row r="800" spans="1:16" ht="15.95" customHeight="1" x14ac:dyDescent="0.15">
      <c r="A800" s="318">
        <v>798</v>
      </c>
      <c r="B800" s="325">
        <f>IFERROR(VLOOKUP($A800,'様式C-1-1用'!$B$3:$AI$1004,3,0),"")</f>
        <v>0</v>
      </c>
      <c r="C800" s="325" t="str">
        <f>IFERROR(VLOOKUP($A800,'様式C-1-1用'!$B$3:$AI$1004,4,0),"")</f>
        <v/>
      </c>
      <c r="D800" s="325">
        <f>IFERROR(VLOOKUP($A800,'様式C-1-1用'!$B$3:$AI$1004,6,0),"")</f>
        <v>0</v>
      </c>
      <c r="E800" s="325">
        <f>IFERROR(VLOOKUP($A800,'様式C-1-1用'!$B$3:$AI$1004,7,0),"")</f>
        <v>0</v>
      </c>
      <c r="F800" s="325">
        <f>IFERROR(VLOOKUP($A800,'様式C-1-1用'!$B$3:$AI$1004,8,0),"")</f>
        <v>0</v>
      </c>
      <c r="G800" s="325">
        <f>IFERROR(VLOOKUP($A800,'様式C-1-1用'!$B$3:$AI$1004,10,0),"")</f>
        <v>0</v>
      </c>
      <c r="H800" s="325">
        <f>IFERROR(VLOOKUP($A800,'様式C-1-1用'!$B$3:$AI$1004,22,0),"")</f>
        <v>0</v>
      </c>
      <c r="I800" s="325">
        <f>IFERROR(VLOOKUP($A800,'様式C-1-1用'!$B$3:$AI$1004,23,0),"")</f>
        <v>0</v>
      </c>
      <c r="J800" s="325" t="str">
        <f>IFERROR(VLOOKUP($A800,'様式C-1-1用'!$B$3:$AI$1004,24,0),"")</f>
        <v/>
      </c>
      <c r="K800" s="325" t="str">
        <f>IFERROR(VLOOKUP($A800,'様式C-1-1用'!$B$3:$AI$1004,25,0),"")</f>
        <v/>
      </c>
      <c r="L800" s="325">
        <f>IFERROR(VLOOKUP($A800,'様式C-1-1用'!$B$3:$AI$1004,16,0),"")</f>
        <v>0</v>
      </c>
      <c r="M800" s="325" t="str">
        <f>IFERROR(VLOOKUP($A800,'様式C-1-1用'!$B$3:$AI$1004,34,0),"")</f>
        <v/>
      </c>
      <c r="N800" s="325" t="str">
        <f>IFERROR(VLOOKUP($A800,'様式C-1-1用'!$B$3:$AI$1004,30,0),"")</f>
        <v/>
      </c>
      <c r="O800" s="325" t="str">
        <f>IF(VLOOKUP($A800,'様式C-1-1用'!$B$3:$AI$1004,29,0)="－","なし",VLOOKUP($A800,'様式C-1-1用'!$B$3:$AI$1004,29,0))</f>
        <v/>
      </c>
      <c r="P800" s="326" t="str">
        <f>IFERROR(VLOOKUP($A800,'様式C-1-1用'!$B$3:$AI$1004,33,0),"")</f>
        <v/>
      </c>
    </row>
    <row r="801" spans="1:16" ht="15.95" customHeight="1" x14ac:dyDescent="0.15">
      <c r="A801" s="318">
        <v>799</v>
      </c>
      <c r="B801" s="325">
        <f>IFERROR(VLOOKUP($A801,'様式C-1-1用'!$B$3:$AI$1004,3,0),"")</f>
        <v>0</v>
      </c>
      <c r="C801" s="325" t="str">
        <f>IFERROR(VLOOKUP($A801,'様式C-1-1用'!$B$3:$AI$1004,4,0),"")</f>
        <v/>
      </c>
      <c r="D801" s="325">
        <f>IFERROR(VLOOKUP($A801,'様式C-1-1用'!$B$3:$AI$1004,6,0),"")</f>
        <v>0</v>
      </c>
      <c r="E801" s="325">
        <f>IFERROR(VLOOKUP($A801,'様式C-1-1用'!$B$3:$AI$1004,7,0),"")</f>
        <v>0</v>
      </c>
      <c r="F801" s="325">
        <f>IFERROR(VLOOKUP($A801,'様式C-1-1用'!$B$3:$AI$1004,8,0),"")</f>
        <v>0</v>
      </c>
      <c r="G801" s="325">
        <f>IFERROR(VLOOKUP($A801,'様式C-1-1用'!$B$3:$AI$1004,10,0),"")</f>
        <v>0</v>
      </c>
      <c r="H801" s="325">
        <f>IFERROR(VLOOKUP($A801,'様式C-1-1用'!$B$3:$AI$1004,22,0),"")</f>
        <v>0</v>
      </c>
      <c r="I801" s="325">
        <f>IFERROR(VLOOKUP($A801,'様式C-1-1用'!$B$3:$AI$1004,23,0),"")</f>
        <v>0</v>
      </c>
      <c r="J801" s="325" t="str">
        <f>IFERROR(VLOOKUP($A801,'様式C-1-1用'!$B$3:$AI$1004,24,0),"")</f>
        <v/>
      </c>
      <c r="K801" s="325" t="str">
        <f>IFERROR(VLOOKUP($A801,'様式C-1-1用'!$B$3:$AI$1004,25,0),"")</f>
        <v/>
      </c>
      <c r="L801" s="325">
        <f>IFERROR(VLOOKUP($A801,'様式C-1-1用'!$B$3:$AI$1004,16,0),"")</f>
        <v>0</v>
      </c>
      <c r="M801" s="325" t="str">
        <f>IFERROR(VLOOKUP($A801,'様式C-1-1用'!$B$3:$AI$1004,34,0),"")</f>
        <v/>
      </c>
      <c r="N801" s="325" t="str">
        <f>IFERROR(VLOOKUP($A801,'様式C-1-1用'!$B$3:$AI$1004,30,0),"")</f>
        <v/>
      </c>
      <c r="O801" s="325" t="str">
        <f>IF(VLOOKUP($A801,'様式C-1-1用'!$B$3:$AI$1004,29,0)="－","なし",VLOOKUP($A801,'様式C-1-1用'!$B$3:$AI$1004,29,0))</f>
        <v/>
      </c>
      <c r="P801" s="326" t="str">
        <f>IFERROR(VLOOKUP($A801,'様式C-1-1用'!$B$3:$AI$1004,33,0),"")</f>
        <v/>
      </c>
    </row>
    <row r="802" spans="1:16" ht="15.95" customHeight="1" x14ac:dyDescent="0.15">
      <c r="A802" s="318">
        <v>800</v>
      </c>
      <c r="B802" s="325">
        <f>IFERROR(VLOOKUP($A802,'様式C-1-1用'!$B$3:$AI$1004,3,0),"")</f>
        <v>0</v>
      </c>
      <c r="C802" s="325" t="str">
        <f>IFERROR(VLOOKUP($A802,'様式C-1-1用'!$B$3:$AI$1004,4,0),"")</f>
        <v/>
      </c>
      <c r="D802" s="325">
        <f>IFERROR(VLOOKUP($A802,'様式C-1-1用'!$B$3:$AI$1004,6,0),"")</f>
        <v>0</v>
      </c>
      <c r="E802" s="325">
        <f>IFERROR(VLOOKUP($A802,'様式C-1-1用'!$B$3:$AI$1004,7,0),"")</f>
        <v>0</v>
      </c>
      <c r="F802" s="325">
        <f>IFERROR(VLOOKUP($A802,'様式C-1-1用'!$B$3:$AI$1004,8,0),"")</f>
        <v>0</v>
      </c>
      <c r="G802" s="325">
        <f>IFERROR(VLOOKUP($A802,'様式C-1-1用'!$B$3:$AI$1004,10,0),"")</f>
        <v>0</v>
      </c>
      <c r="H802" s="325">
        <f>IFERROR(VLOOKUP($A802,'様式C-1-1用'!$B$3:$AI$1004,22,0),"")</f>
        <v>0</v>
      </c>
      <c r="I802" s="325">
        <f>IFERROR(VLOOKUP($A802,'様式C-1-1用'!$B$3:$AI$1004,23,0),"")</f>
        <v>0</v>
      </c>
      <c r="J802" s="325" t="str">
        <f>IFERROR(VLOOKUP($A802,'様式C-1-1用'!$B$3:$AI$1004,24,0),"")</f>
        <v/>
      </c>
      <c r="K802" s="325" t="str">
        <f>IFERROR(VLOOKUP($A802,'様式C-1-1用'!$B$3:$AI$1004,25,0),"")</f>
        <v/>
      </c>
      <c r="L802" s="325">
        <f>IFERROR(VLOOKUP($A802,'様式C-1-1用'!$B$3:$AI$1004,16,0),"")</f>
        <v>0</v>
      </c>
      <c r="M802" s="325" t="str">
        <f>IFERROR(VLOOKUP($A802,'様式C-1-1用'!$B$3:$AI$1004,34,0),"")</f>
        <v/>
      </c>
      <c r="N802" s="325" t="str">
        <f>IFERROR(VLOOKUP($A802,'様式C-1-1用'!$B$3:$AI$1004,30,0),"")</f>
        <v/>
      </c>
      <c r="O802" s="325" t="str">
        <f>IF(VLOOKUP($A802,'様式C-1-1用'!$B$3:$AI$1004,29,0)="－","なし",VLOOKUP($A802,'様式C-1-1用'!$B$3:$AI$1004,29,0))</f>
        <v/>
      </c>
      <c r="P802" s="326" t="str">
        <f>IFERROR(VLOOKUP($A802,'様式C-1-1用'!$B$3:$AI$1004,33,0),"")</f>
        <v/>
      </c>
    </row>
    <row r="803" spans="1:16" ht="15.95" customHeight="1" x14ac:dyDescent="0.15">
      <c r="A803" s="318">
        <v>801</v>
      </c>
      <c r="B803" s="325">
        <f>IFERROR(VLOOKUP($A803,'様式C-1-1用'!$B$3:$AI$1004,3,0),"")</f>
        <v>0</v>
      </c>
      <c r="C803" s="325" t="str">
        <f>IFERROR(VLOOKUP($A803,'様式C-1-1用'!$B$3:$AI$1004,4,0),"")</f>
        <v/>
      </c>
      <c r="D803" s="325">
        <f>IFERROR(VLOOKUP($A803,'様式C-1-1用'!$B$3:$AI$1004,6,0),"")</f>
        <v>0</v>
      </c>
      <c r="E803" s="325">
        <f>IFERROR(VLOOKUP($A803,'様式C-1-1用'!$B$3:$AI$1004,7,0),"")</f>
        <v>0</v>
      </c>
      <c r="F803" s="325">
        <f>IFERROR(VLOOKUP($A803,'様式C-1-1用'!$B$3:$AI$1004,8,0),"")</f>
        <v>0</v>
      </c>
      <c r="G803" s="325">
        <f>IFERROR(VLOOKUP($A803,'様式C-1-1用'!$B$3:$AI$1004,10,0),"")</f>
        <v>0</v>
      </c>
      <c r="H803" s="325">
        <f>IFERROR(VLOOKUP($A803,'様式C-1-1用'!$B$3:$AI$1004,22,0),"")</f>
        <v>0</v>
      </c>
      <c r="I803" s="325">
        <f>IFERROR(VLOOKUP($A803,'様式C-1-1用'!$B$3:$AI$1004,23,0),"")</f>
        <v>0</v>
      </c>
      <c r="J803" s="325" t="str">
        <f>IFERROR(VLOOKUP($A803,'様式C-1-1用'!$B$3:$AI$1004,24,0),"")</f>
        <v/>
      </c>
      <c r="K803" s="325" t="str">
        <f>IFERROR(VLOOKUP($A803,'様式C-1-1用'!$B$3:$AI$1004,25,0),"")</f>
        <v/>
      </c>
      <c r="L803" s="325">
        <f>IFERROR(VLOOKUP($A803,'様式C-1-1用'!$B$3:$AI$1004,16,0),"")</f>
        <v>0</v>
      </c>
      <c r="M803" s="325" t="str">
        <f>IFERROR(VLOOKUP($A803,'様式C-1-1用'!$B$3:$AI$1004,34,0),"")</f>
        <v/>
      </c>
      <c r="N803" s="325" t="str">
        <f>IFERROR(VLOOKUP($A803,'様式C-1-1用'!$B$3:$AI$1004,30,0),"")</f>
        <v/>
      </c>
      <c r="O803" s="325" t="str">
        <f>IF(VLOOKUP($A803,'様式C-1-1用'!$B$3:$AI$1004,29,0)="－","なし",VLOOKUP($A803,'様式C-1-1用'!$B$3:$AI$1004,29,0))</f>
        <v/>
      </c>
      <c r="P803" s="326" t="str">
        <f>IFERROR(VLOOKUP($A803,'様式C-1-1用'!$B$3:$AI$1004,33,0),"")</f>
        <v/>
      </c>
    </row>
    <row r="804" spans="1:16" ht="15.95" customHeight="1" x14ac:dyDescent="0.15">
      <c r="A804" s="318">
        <v>802</v>
      </c>
      <c r="B804" s="325">
        <f>IFERROR(VLOOKUP($A804,'様式C-1-1用'!$B$3:$AI$1004,3,0),"")</f>
        <v>0</v>
      </c>
      <c r="C804" s="325" t="str">
        <f>IFERROR(VLOOKUP($A804,'様式C-1-1用'!$B$3:$AI$1004,4,0),"")</f>
        <v/>
      </c>
      <c r="D804" s="325">
        <f>IFERROR(VLOOKUP($A804,'様式C-1-1用'!$B$3:$AI$1004,6,0),"")</f>
        <v>0</v>
      </c>
      <c r="E804" s="325">
        <f>IFERROR(VLOOKUP($A804,'様式C-1-1用'!$B$3:$AI$1004,7,0),"")</f>
        <v>0</v>
      </c>
      <c r="F804" s="325">
        <f>IFERROR(VLOOKUP($A804,'様式C-1-1用'!$B$3:$AI$1004,8,0),"")</f>
        <v>0</v>
      </c>
      <c r="G804" s="325">
        <f>IFERROR(VLOOKUP($A804,'様式C-1-1用'!$B$3:$AI$1004,10,0),"")</f>
        <v>0</v>
      </c>
      <c r="H804" s="325">
        <f>IFERROR(VLOOKUP($A804,'様式C-1-1用'!$B$3:$AI$1004,22,0),"")</f>
        <v>0</v>
      </c>
      <c r="I804" s="325">
        <f>IFERROR(VLOOKUP($A804,'様式C-1-1用'!$B$3:$AI$1004,23,0),"")</f>
        <v>0</v>
      </c>
      <c r="J804" s="325" t="str">
        <f>IFERROR(VLOOKUP($A804,'様式C-1-1用'!$B$3:$AI$1004,24,0),"")</f>
        <v/>
      </c>
      <c r="K804" s="325" t="str">
        <f>IFERROR(VLOOKUP($A804,'様式C-1-1用'!$B$3:$AI$1004,25,0),"")</f>
        <v/>
      </c>
      <c r="L804" s="325">
        <f>IFERROR(VLOOKUP($A804,'様式C-1-1用'!$B$3:$AI$1004,16,0),"")</f>
        <v>0</v>
      </c>
      <c r="M804" s="325" t="str">
        <f>IFERROR(VLOOKUP($A804,'様式C-1-1用'!$B$3:$AI$1004,34,0),"")</f>
        <v/>
      </c>
      <c r="N804" s="325" t="str">
        <f>IFERROR(VLOOKUP($A804,'様式C-1-1用'!$B$3:$AI$1004,30,0),"")</f>
        <v/>
      </c>
      <c r="O804" s="325" t="str">
        <f>IF(VLOOKUP($A804,'様式C-1-1用'!$B$3:$AI$1004,29,0)="－","なし",VLOOKUP($A804,'様式C-1-1用'!$B$3:$AI$1004,29,0))</f>
        <v/>
      </c>
      <c r="P804" s="326" t="str">
        <f>IFERROR(VLOOKUP($A804,'様式C-1-1用'!$B$3:$AI$1004,33,0),"")</f>
        <v/>
      </c>
    </row>
    <row r="805" spans="1:16" ht="15.95" customHeight="1" x14ac:dyDescent="0.15">
      <c r="A805" s="318">
        <v>803</v>
      </c>
      <c r="B805" s="325">
        <f>IFERROR(VLOOKUP($A805,'様式C-1-1用'!$B$3:$AI$1004,3,0),"")</f>
        <v>0</v>
      </c>
      <c r="C805" s="325" t="str">
        <f>IFERROR(VLOOKUP($A805,'様式C-1-1用'!$B$3:$AI$1004,4,0),"")</f>
        <v/>
      </c>
      <c r="D805" s="325">
        <f>IFERROR(VLOOKUP($A805,'様式C-1-1用'!$B$3:$AI$1004,6,0),"")</f>
        <v>0</v>
      </c>
      <c r="E805" s="325">
        <f>IFERROR(VLOOKUP($A805,'様式C-1-1用'!$B$3:$AI$1004,7,0),"")</f>
        <v>0</v>
      </c>
      <c r="F805" s="325">
        <f>IFERROR(VLOOKUP($A805,'様式C-1-1用'!$B$3:$AI$1004,8,0),"")</f>
        <v>0</v>
      </c>
      <c r="G805" s="325">
        <f>IFERROR(VLOOKUP($A805,'様式C-1-1用'!$B$3:$AI$1004,10,0),"")</f>
        <v>0</v>
      </c>
      <c r="H805" s="325">
        <f>IFERROR(VLOOKUP($A805,'様式C-1-1用'!$B$3:$AI$1004,22,0),"")</f>
        <v>0</v>
      </c>
      <c r="I805" s="325">
        <f>IFERROR(VLOOKUP($A805,'様式C-1-1用'!$B$3:$AI$1004,23,0),"")</f>
        <v>0</v>
      </c>
      <c r="J805" s="325" t="str">
        <f>IFERROR(VLOOKUP($A805,'様式C-1-1用'!$B$3:$AI$1004,24,0),"")</f>
        <v/>
      </c>
      <c r="K805" s="325" t="str">
        <f>IFERROR(VLOOKUP($A805,'様式C-1-1用'!$B$3:$AI$1004,25,0),"")</f>
        <v/>
      </c>
      <c r="L805" s="325">
        <f>IFERROR(VLOOKUP($A805,'様式C-1-1用'!$B$3:$AI$1004,16,0),"")</f>
        <v>0</v>
      </c>
      <c r="M805" s="325" t="str">
        <f>IFERROR(VLOOKUP($A805,'様式C-1-1用'!$B$3:$AI$1004,34,0),"")</f>
        <v/>
      </c>
      <c r="N805" s="325" t="str">
        <f>IFERROR(VLOOKUP($A805,'様式C-1-1用'!$B$3:$AI$1004,30,0),"")</f>
        <v/>
      </c>
      <c r="O805" s="325" t="str">
        <f>IF(VLOOKUP($A805,'様式C-1-1用'!$B$3:$AI$1004,29,0)="－","なし",VLOOKUP($A805,'様式C-1-1用'!$B$3:$AI$1004,29,0))</f>
        <v/>
      </c>
      <c r="P805" s="326" t="str">
        <f>IFERROR(VLOOKUP($A805,'様式C-1-1用'!$B$3:$AI$1004,33,0),"")</f>
        <v/>
      </c>
    </row>
    <row r="806" spans="1:16" ht="15.95" customHeight="1" x14ac:dyDescent="0.15">
      <c r="A806" s="318">
        <v>804</v>
      </c>
      <c r="B806" s="325">
        <f>IFERROR(VLOOKUP($A806,'様式C-1-1用'!$B$3:$AI$1004,3,0),"")</f>
        <v>0</v>
      </c>
      <c r="C806" s="325" t="str">
        <f>IFERROR(VLOOKUP($A806,'様式C-1-1用'!$B$3:$AI$1004,4,0),"")</f>
        <v/>
      </c>
      <c r="D806" s="325">
        <f>IFERROR(VLOOKUP($A806,'様式C-1-1用'!$B$3:$AI$1004,6,0),"")</f>
        <v>0</v>
      </c>
      <c r="E806" s="325">
        <f>IFERROR(VLOOKUP($A806,'様式C-1-1用'!$B$3:$AI$1004,7,0),"")</f>
        <v>0</v>
      </c>
      <c r="F806" s="325">
        <f>IFERROR(VLOOKUP($A806,'様式C-1-1用'!$B$3:$AI$1004,8,0),"")</f>
        <v>0</v>
      </c>
      <c r="G806" s="325">
        <f>IFERROR(VLOOKUP($A806,'様式C-1-1用'!$B$3:$AI$1004,10,0),"")</f>
        <v>0</v>
      </c>
      <c r="H806" s="325">
        <f>IFERROR(VLOOKUP($A806,'様式C-1-1用'!$B$3:$AI$1004,22,0),"")</f>
        <v>0</v>
      </c>
      <c r="I806" s="325">
        <f>IFERROR(VLOOKUP($A806,'様式C-1-1用'!$B$3:$AI$1004,23,0),"")</f>
        <v>0</v>
      </c>
      <c r="J806" s="325" t="str">
        <f>IFERROR(VLOOKUP($A806,'様式C-1-1用'!$B$3:$AI$1004,24,0),"")</f>
        <v/>
      </c>
      <c r="K806" s="325" t="str">
        <f>IFERROR(VLOOKUP($A806,'様式C-1-1用'!$B$3:$AI$1004,25,0),"")</f>
        <v/>
      </c>
      <c r="L806" s="325">
        <f>IFERROR(VLOOKUP($A806,'様式C-1-1用'!$B$3:$AI$1004,16,0),"")</f>
        <v>0</v>
      </c>
      <c r="M806" s="325" t="str">
        <f>IFERROR(VLOOKUP($A806,'様式C-1-1用'!$B$3:$AI$1004,34,0),"")</f>
        <v/>
      </c>
      <c r="N806" s="325" t="str">
        <f>IFERROR(VLOOKUP($A806,'様式C-1-1用'!$B$3:$AI$1004,30,0),"")</f>
        <v/>
      </c>
      <c r="O806" s="325" t="str">
        <f>IF(VLOOKUP($A806,'様式C-1-1用'!$B$3:$AI$1004,29,0)="－","なし",VLOOKUP($A806,'様式C-1-1用'!$B$3:$AI$1004,29,0))</f>
        <v/>
      </c>
      <c r="P806" s="326" t="str">
        <f>IFERROR(VLOOKUP($A806,'様式C-1-1用'!$B$3:$AI$1004,33,0),"")</f>
        <v/>
      </c>
    </row>
    <row r="807" spans="1:16" ht="15.95" customHeight="1" x14ac:dyDescent="0.15">
      <c r="A807" s="318">
        <v>805</v>
      </c>
      <c r="B807" s="325">
        <f>IFERROR(VLOOKUP($A807,'様式C-1-1用'!$B$3:$AI$1004,3,0),"")</f>
        <v>0</v>
      </c>
      <c r="C807" s="325" t="str">
        <f>IFERROR(VLOOKUP($A807,'様式C-1-1用'!$B$3:$AI$1004,4,0),"")</f>
        <v/>
      </c>
      <c r="D807" s="325">
        <f>IFERROR(VLOOKUP($A807,'様式C-1-1用'!$B$3:$AI$1004,6,0),"")</f>
        <v>0</v>
      </c>
      <c r="E807" s="325">
        <f>IFERROR(VLOOKUP($A807,'様式C-1-1用'!$B$3:$AI$1004,7,0),"")</f>
        <v>0</v>
      </c>
      <c r="F807" s="325">
        <f>IFERROR(VLOOKUP($A807,'様式C-1-1用'!$B$3:$AI$1004,8,0),"")</f>
        <v>0</v>
      </c>
      <c r="G807" s="325">
        <f>IFERROR(VLOOKUP($A807,'様式C-1-1用'!$B$3:$AI$1004,10,0),"")</f>
        <v>0</v>
      </c>
      <c r="H807" s="325">
        <f>IFERROR(VLOOKUP($A807,'様式C-1-1用'!$B$3:$AI$1004,22,0),"")</f>
        <v>0</v>
      </c>
      <c r="I807" s="325">
        <f>IFERROR(VLOOKUP($A807,'様式C-1-1用'!$B$3:$AI$1004,23,0),"")</f>
        <v>0</v>
      </c>
      <c r="J807" s="325" t="str">
        <f>IFERROR(VLOOKUP($A807,'様式C-1-1用'!$B$3:$AI$1004,24,0),"")</f>
        <v/>
      </c>
      <c r="K807" s="325" t="str">
        <f>IFERROR(VLOOKUP($A807,'様式C-1-1用'!$B$3:$AI$1004,25,0),"")</f>
        <v/>
      </c>
      <c r="L807" s="325">
        <f>IFERROR(VLOOKUP($A807,'様式C-1-1用'!$B$3:$AI$1004,16,0),"")</f>
        <v>0</v>
      </c>
      <c r="M807" s="325" t="str">
        <f>IFERROR(VLOOKUP($A807,'様式C-1-1用'!$B$3:$AI$1004,34,0),"")</f>
        <v/>
      </c>
      <c r="N807" s="325" t="str">
        <f>IFERROR(VLOOKUP($A807,'様式C-1-1用'!$B$3:$AI$1004,30,0),"")</f>
        <v/>
      </c>
      <c r="O807" s="325" t="str">
        <f>IF(VLOOKUP($A807,'様式C-1-1用'!$B$3:$AI$1004,29,0)="－","なし",VLOOKUP($A807,'様式C-1-1用'!$B$3:$AI$1004,29,0))</f>
        <v/>
      </c>
      <c r="P807" s="326" t="str">
        <f>IFERROR(VLOOKUP($A807,'様式C-1-1用'!$B$3:$AI$1004,33,0),"")</f>
        <v/>
      </c>
    </row>
    <row r="808" spans="1:16" ht="15.95" customHeight="1" x14ac:dyDescent="0.15">
      <c r="A808" s="318">
        <v>806</v>
      </c>
      <c r="B808" s="325">
        <f>IFERROR(VLOOKUP($A808,'様式C-1-1用'!$B$3:$AI$1004,3,0),"")</f>
        <v>0</v>
      </c>
      <c r="C808" s="325" t="str">
        <f>IFERROR(VLOOKUP($A808,'様式C-1-1用'!$B$3:$AI$1004,4,0),"")</f>
        <v/>
      </c>
      <c r="D808" s="325">
        <f>IFERROR(VLOOKUP($A808,'様式C-1-1用'!$B$3:$AI$1004,6,0),"")</f>
        <v>0</v>
      </c>
      <c r="E808" s="325">
        <f>IFERROR(VLOOKUP($A808,'様式C-1-1用'!$B$3:$AI$1004,7,0),"")</f>
        <v>0</v>
      </c>
      <c r="F808" s="325">
        <f>IFERROR(VLOOKUP($A808,'様式C-1-1用'!$B$3:$AI$1004,8,0),"")</f>
        <v>0</v>
      </c>
      <c r="G808" s="325">
        <f>IFERROR(VLOOKUP($A808,'様式C-1-1用'!$B$3:$AI$1004,10,0),"")</f>
        <v>0</v>
      </c>
      <c r="H808" s="325">
        <f>IFERROR(VLOOKUP($A808,'様式C-1-1用'!$B$3:$AI$1004,22,0),"")</f>
        <v>0</v>
      </c>
      <c r="I808" s="325">
        <f>IFERROR(VLOOKUP($A808,'様式C-1-1用'!$B$3:$AI$1004,23,0),"")</f>
        <v>0</v>
      </c>
      <c r="J808" s="325" t="str">
        <f>IFERROR(VLOOKUP($A808,'様式C-1-1用'!$B$3:$AI$1004,24,0),"")</f>
        <v/>
      </c>
      <c r="K808" s="325" t="str">
        <f>IFERROR(VLOOKUP($A808,'様式C-1-1用'!$B$3:$AI$1004,25,0),"")</f>
        <v/>
      </c>
      <c r="L808" s="325">
        <f>IFERROR(VLOOKUP($A808,'様式C-1-1用'!$B$3:$AI$1004,16,0),"")</f>
        <v>0</v>
      </c>
      <c r="M808" s="325" t="str">
        <f>IFERROR(VLOOKUP($A808,'様式C-1-1用'!$B$3:$AI$1004,34,0),"")</f>
        <v/>
      </c>
      <c r="N808" s="325" t="str">
        <f>IFERROR(VLOOKUP($A808,'様式C-1-1用'!$B$3:$AI$1004,30,0),"")</f>
        <v/>
      </c>
      <c r="O808" s="325" t="str">
        <f>IF(VLOOKUP($A808,'様式C-1-1用'!$B$3:$AI$1004,29,0)="－","なし",VLOOKUP($A808,'様式C-1-1用'!$B$3:$AI$1004,29,0))</f>
        <v/>
      </c>
      <c r="P808" s="326" t="str">
        <f>IFERROR(VLOOKUP($A808,'様式C-1-1用'!$B$3:$AI$1004,33,0),"")</f>
        <v/>
      </c>
    </row>
    <row r="809" spans="1:16" ht="15.95" customHeight="1" x14ac:dyDescent="0.15">
      <c r="A809" s="318">
        <v>807</v>
      </c>
      <c r="B809" s="325">
        <f>IFERROR(VLOOKUP($A809,'様式C-1-1用'!$B$3:$AI$1004,3,0),"")</f>
        <v>0</v>
      </c>
      <c r="C809" s="325" t="str">
        <f>IFERROR(VLOOKUP($A809,'様式C-1-1用'!$B$3:$AI$1004,4,0),"")</f>
        <v/>
      </c>
      <c r="D809" s="325">
        <f>IFERROR(VLOOKUP($A809,'様式C-1-1用'!$B$3:$AI$1004,6,0),"")</f>
        <v>0</v>
      </c>
      <c r="E809" s="325">
        <f>IFERROR(VLOOKUP($A809,'様式C-1-1用'!$B$3:$AI$1004,7,0),"")</f>
        <v>0</v>
      </c>
      <c r="F809" s="325">
        <f>IFERROR(VLOOKUP($A809,'様式C-1-1用'!$B$3:$AI$1004,8,0),"")</f>
        <v>0</v>
      </c>
      <c r="G809" s="325">
        <f>IFERROR(VLOOKUP($A809,'様式C-1-1用'!$B$3:$AI$1004,10,0),"")</f>
        <v>0</v>
      </c>
      <c r="H809" s="325">
        <f>IFERROR(VLOOKUP($A809,'様式C-1-1用'!$B$3:$AI$1004,22,0),"")</f>
        <v>0</v>
      </c>
      <c r="I809" s="325">
        <f>IFERROR(VLOOKUP($A809,'様式C-1-1用'!$B$3:$AI$1004,23,0),"")</f>
        <v>0</v>
      </c>
      <c r="J809" s="325" t="str">
        <f>IFERROR(VLOOKUP($A809,'様式C-1-1用'!$B$3:$AI$1004,24,0),"")</f>
        <v/>
      </c>
      <c r="K809" s="325" t="str">
        <f>IFERROR(VLOOKUP($A809,'様式C-1-1用'!$B$3:$AI$1004,25,0),"")</f>
        <v/>
      </c>
      <c r="L809" s="325">
        <f>IFERROR(VLOOKUP($A809,'様式C-1-1用'!$B$3:$AI$1004,16,0),"")</f>
        <v>0</v>
      </c>
      <c r="M809" s="325" t="str">
        <f>IFERROR(VLOOKUP($A809,'様式C-1-1用'!$B$3:$AI$1004,34,0),"")</f>
        <v/>
      </c>
      <c r="N809" s="325" t="str">
        <f>IFERROR(VLOOKUP($A809,'様式C-1-1用'!$B$3:$AI$1004,30,0),"")</f>
        <v/>
      </c>
      <c r="O809" s="325" t="str">
        <f>IF(VLOOKUP($A809,'様式C-1-1用'!$B$3:$AI$1004,29,0)="－","なし",VLOOKUP($A809,'様式C-1-1用'!$B$3:$AI$1004,29,0))</f>
        <v/>
      </c>
      <c r="P809" s="326" t="str">
        <f>IFERROR(VLOOKUP($A809,'様式C-1-1用'!$B$3:$AI$1004,33,0),"")</f>
        <v/>
      </c>
    </row>
    <row r="810" spans="1:16" ht="15.95" customHeight="1" x14ac:dyDescent="0.15">
      <c r="A810" s="318">
        <v>808</v>
      </c>
      <c r="B810" s="325">
        <f>IFERROR(VLOOKUP($A810,'様式C-1-1用'!$B$3:$AI$1004,3,0),"")</f>
        <v>0</v>
      </c>
      <c r="C810" s="325" t="str">
        <f>IFERROR(VLOOKUP($A810,'様式C-1-1用'!$B$3:$AI$1004,4,0),"")</f>
        <v/>
      </c>
      <c r="D810" s="325">
        <f>IFERROR(VLOOKUP($A810,'様式C-1-1用'!$B$3:$AI$1004,6,0),"")</f>
        <v>0</v>
      </c>
      <c r="E810" s="325">
        <f>IFERROR(VLOOKUP($A810,'様式C-1-1用'!$B$3:$AI$1004,7,0),"")</f>
        <v>0</v>
      </c>
      <c r="F810" s="325">
        <f>IFERROR(VLOOKUP($A810,'様式C-1-1用'!$B$3:$AI$1004,8,0),"")</f>
        <v>0</v>
      </c>
      <c r="G810" s="325">
        <f>IFERROR(VLOOKUP($A810,'様式C-1-1用'!$B$3:$AI$1004,10,0),"")</f>
        <v>0</v>
      </c>
      <c r="H810" s="325">
        <f>IFERROR(VLOOKUP($A810,'様式C-1-1用'!$B$3:$AI$1004,22,0),"")</f>
        <v>0</v>
      </c>
      <c r="I810" s="325">
        <f>IFERROR(VLOOKUP($A810,'様式C-1-1用'!$B$3:$AI$1004,23,0),"")</f>
        <v>0</v>
      </c>
      <c r="J810" s="325" t="str">
        <f>IFERROR(VLOOKUP($A810,'様式C-1-1用'!$B$3:$AI$1004,24,0),"")</f>
        <v/>
      </c>
      <c r="K810" s="325" t="str">
        <f>IFERROR(VLOOKUP($A810,'様式C-1-1用'!$B$3:$AI$1004,25,0),"")</f>
        <v/>
      </c>
      <c r="L810" s="325">
        <f>IFERROR(VLOOKUP($A810,'様式C-1-1用'!$B$3:$AI$1004,16,0),"")</f>
        <v>0</v>
      </c>
      <c r="M810" s="325" t="str">
        <f>IFERROR(VLOOKUP($A810,'様式C-1-1用'!$B$3:$AI$1004,34,0),"")</f>
        <v/>
      </c>
      <c r="N810" s="325" t="str">
        <f>IFERROR(VLOOKUP($A810,'様式C-1-1用'!$B$3:$AI$1004,30,0),"")</f>
        <v/>
      </c>
      <c r="O810" s="325" t="str">
        <f>IF(VLOOKUP($A810,'様式C-1-1用'!$B$3:$AI$1004,29,0)="－","なし",VLOOKUP($A810,'様式C-1-1用'!$B$3:$AI$1004,29,0))</f>
        <v/>
      </c>
      <c r="P810" s="326" t="str">
        <f>IFERROR(VLOOKUP($A810,'様式C-1-1用'!$B$3:$AI$1004,33,0),"")</f>
        <v/>
      </c>
    </row>
    <row r="811" spans="1:16" ht="15.95" customHeight="1" x14ac:dyDescent="0.15">
      <c r="A811" s="318">
        <v>809</v>
      </c>
      <c r="B811" s="325">
        <f>IFERROR(VLOOKUP($A811,'様式C-1-1用'!$B$3:$AI$1004,3,0),"")</f>
        <v>0</v>
      </c>
      <c r="C811" s="325" t="str">
        <f>IFERROR(VLOOKUP($A811,'様式C-1-1用'!$B$3:$AI$1004,4,0),"")</f>
        <v/>
      </c>
      <c r="D811" s="325">
        <f>IFERROR(VLOOKUP($A811,'様式C-1-1用'!$B$3:$AI$1004,6,0),"")</f>
        <v>0</v>
      </c>
      <c r="E811" s="325">
        <f>IFERROR(VLOOKUP($A811,'様式C-1-1用'!$B$3:$AI$1004,7,0),"")</f>
        <v>0</v>
      </c>
      <c r="F811" s="325">
        <f>IFERROR(VLOOKUP($A811,'様式C-1-1用'!$B$3:$AI$1004,8,0),"")</f>
        <v>0</v>
      </c>
      <c r="G811" s="325">
        <f>IFERROR(VLOOKUP($A811,'様式C-1-1用'!$B$3:$AI$1004,10,0),"")</f>
        <v>0</v>
      </c>
      <c r="H811" s="325">
        <f>IFERROR(VLOOKUP($A811,'様式C-1-1用'!$B$3:$AI$1004,22,0),"")</f>
        <v>0</v>
      </c>
      <c r="I811" s="325">
        <f>IFERROR(VLOOKUP($A811,'様式C-1-1用'!$B$3:$AI$1004,23,0),"")</f>
        <v>0</v>
      </c>
      <c r="J811" s="325" t="str">
        <f>IFERROR(VLOOKUP($A811,'様式C-1-1用'!$B$3:$AI$1004,24,0),"")</f>
        <v/>
      </c>
      <c r="K811" s="325" t="str">
        <f>IFERROR(VLOOKUP($A811,'様式C-1-1用'!$B$3:$AI$1004,25,0),"")</f>
        <v/>
      </c>
      <c r="L811" s="325">
        <f>IFERROR(VLOOKUP($A811,'様式C-1-1用'!$B$3:$AI$1004,16,0),"")</f>
        <v>0</v>
      </c>
      <c r="M811" s="325" t="str">
        <f>IFERROR(VLOOKUP($A811,'様式C-1-1用'!$B$3:$AI$1004,34,0),"")</f>
        <v/>
      </c>
      <c r="N811" s="325" t="str">
        <f>IFERROR(VLOOKUP($A811,'様式C-1-1用'!$B$3:$AI$1004,30,0),"")</f>
        <v/>
      </c>
      <c r="O811" s="325" t="str">
        <f>IF(VLOOKUP($A811,'様式C-1-1用'!$B$3:$AI$1004,29,0)="－","なし",VLOOKUP($A811,'様式C-1-1用'!$B$3:$AI$1004,29,0))</f>
        <v/>
      </c>
      <c r="P811" s="326" t="str">
        <f>IFERROR(VLOOKUP($A811,'様式C-1-1用'!$B$3:$AI$1004,33,0),"")</f>
        <v/>
      </c>
    </row>
    <row r="812" spans="1:16" ht="15.95" customHeight="1" x14ac:dyDescent="0.15">
      <c r="A812" s="318">
        <v>810</v>
      </c>
      <c r="B812" s="325">
        <f>IFERROR(VLOOKUP($A812,'様式C-1-1用'!$B$3:$AI$1004,3,0),"")</f>
        <v>0</v>
      </c>
      <c r="C812" s="325" t="str">
        <f>IFERROR(VLOOKUP($A812,'様式C-1-1用'!$B$3:$AI$1004,4,0),"")</f>
        <v/>
      </c>
      <c r="D812" s="325">
        <f>IFERROR(VLOOKUP($A812,'様式C-1-1用'!$B$3:$AI$1004,6,0),"")</f>
        <v>0</v>
      </c>
      <c r="E812" s="325">
        <f>IFERROR(VLOOKUP($A812,'様式C-1-1用'!$B$3:$AI$1004,7,0),"")</f>
        <v>0</v>
      </c>
      <c r="F812" s="325">
        <f>IFERROR(VLOOKUP($A812,'様式C-1-1用'!$B$3:$AI$1004,8,0),"")</f>
        <v>0</v>
      </c>
      <c r="G812" s="325">
        <f>IFERROR(VLOOKUP($A812,'様式C-1-1用'!$B$3:$AI$1004,10,0),"")</f>
        <v>0</v>
      </c>
      <c r="H812" s="325">
        <f>IFERROR(VLOOKUP($A812,'様式C-1-1用'!$B$3:$AI$1004,22,0),"")</f>
        <v>0</v>
      </c>
      <c r="I812" s="325">
        <f>IFERROR(VLOOKUP($A812,'様式C-1-1用'!$B$3:$AI$1004,23,0),"")</f>
        <v>0</v>
      </c>
      <c r="J812" s="325" t="str">
        <f>IFERROR(VLOOKUP($A812,'様式C-1-1用'!$B$3:$AI$1004,24,0),"")</f>
        <v/>
      </c>
      <c r="K812" s="325" t="str">
        <f>IFERROR(VLOOKUP($A812,'様式C-1-1用'!$B$3:$AI$1004,25,0),"")</f>
        <v/>
      </c>
      <c r="L812" s="325">
        <f>IFERROR(VLOOKUP($A812,'様式C-1-1用'!$B$3:$AI$1004,16,0),"")</f>
        <v>0</v>
      </c>
      <c r="M812" s="325" t="str">
        <f>IFERROR(VLOOKUP($A812,'様式C-1-1用'!$B$3:$AI$1004,34,0),"")</f>
        <v/>
      </c>
      <c r="N812" s="325" t="str">
        <f>IFERROR(VLOOKUP($A812,'様式C-1-1用'!$B$3:$AI$1004,30,0),"")</f>
        <v/>
      </c>
      <c r="O812" s="325" t="str">
        <f>IF(VLOOKUP($A812,'様式C-1-1用'!$B$3:$AI$1004,29,0)="－","なし",VLOOKUP($A812,'様式C-1-1用'!$B$3:$AI$1004,29,0))</f>
        <v/>
      </c>
      <c r="P812" s="326" t="str">
        <f>IFERROR(VLOOKUP($A812,'様式C-1-1用'!$B$3:$AI$1004,33,0),"")</f>
        <v/>
      </c>
    </row>
    <row r="813" spans="1:16" ht="15.95" customHeight="1" x14ac:dyDescent="0.15">
      <c r="A813" s="318">
        <v>811</v>
      </c>
      <c r="B813" s="325">
        <f>IFERROR(VLOOKUP($A813,'様式C-1-1用'!$B$3:$AI$1004,3,0),"")</f>
        <v>0</v>
      </c>
      <c r="C813" s="325" t="str">
        <f>IFERROR(VLOOKUP($A813,'様式C-1-1用'!$B$3:$AI$1004,4,0),"")</f>
        <v/>
      </c>
      <c r="D813" s="325">
        <f>IFERROR(VLOOKUP($A813,'様式C-1-1用'!$B$3:$AI$1004,6,0),"")</f>
        <v>0</v>
      </c>
      <c r="E813" s="325">
        <f>IFERROR(VLOOKUP($A813,'様式C-1-1用'!$B$3:$AI$1004,7,0),"")</f>
        <v>0</v>
      </c>
      <c r="F813" s="325">
        <f>IFERROR(VLOOKUP($A813,'様式C-1-1用'!$B$3:$AI$1004,8,0),"")</f>
        <v>0</v>
      </c>
      <c r="G813" s="325">
        <f>IFERROR(VLOOKUP($A813,'様式C-1-1用'!$B$3:$AI$1004,10,0),"")</f>
        <v>0</v>
      </c>
      <c r="H813" s="325">
        <f>IFERROR(VLOOKUP($A813,'様式C-1-1用'!$B$3:$AI$1004,22,0),"")</f>
        <v>0</v>
      </c>
      <c r="I813" s="325">
        <f>IFERROR(VLOOKUP($A813,'様式C-1-1用'!$B$3:$AI$1004,23,0),"")</f>
        <v>0</v>
      </c>
      <c r="J813" s="325" t="str">
        <f>IFERROR(VLOOKUP($A813,'様式C-1-1用'!$B$3:$AI$1004,24,0),"")</f>
        <v/>
      </c>
      <c r="K813" s="325" t="str">
        <f>IFERROR(VLOOKUP($A813,'様式C-1-1用'!$B$3:$AI$1004,25,0),"")</f>
        <v/>
      </c>
      <c r="L813" s="325">
        <f>IFERROR(VLOOKUP($A813,'様式C-1-1用'!$B$3:$AI$1004,16,0),"")</f>
        <v>0</v>
      </c>
      <c r="M813" s="325" t="str">
        <f>IFERROR(VLOOKUP($A813,'様式C-1-1用'!$B$3:$AI$1004,34,0),"")</f>
        <v/>
      </c>
      <c r="N813" s="325" t="str">
        <f>IFERROR(VLOOKUP($A813,'様式C-1-1用'!$B$3:$AI$1004,30,0),"")</f>
        <v/>
      </c>
      <c r="O813" s="325" t="str">
        <f>IF(VLOOKUP($A813,'様式C-1-1用'!$B$3:$AI$1004,29,0)="－","なし",VLOOKUP($A813,'様式C-1-1用'!$B$3:$AI$1004,29,0))</f>
        <v/>
      </c>
      <c r="P813" s="326" t="str">
        <f>IFERROR(VLOOKUP($A813,'様式C-1-1用'!$B$3:$AI$1004,33,0),"")</f>
        <v/>
      </c>
    </row>
    <row r="814" spans="1:16" ht="15.95" customHeight="1" x14ac:dyDescent="0.15">
      <c r="A814" s="318">
        <v>812</v>
      </c>
      <c r="B814" s="325">
        <f>IFERROR(VLOOKUP($A814,'様式C-1-1用'!$B$3:$AI$1004,3,0),"")</f>
        <v>0</v>
      </c>
      <c r="C814" s="325" t="str">
        <f>IFERROR(VLOOKUP($A814,'様式C-1-1用'!$B$3:$AI$1004,4,0),"")</f>
        <v/>
      </c>
      <c r="D814" s="325">
        <f>IFERROR(VLOOKUP($A814,'様式C-1-1用'!$B$3:$AI$1004,6,0),"")</f>
        <v>0</v>
      </c>
      <c r="E814" s="325">
        <f>IFERROR(VLOOKUP($A814,'様式C-1-1用'!$B$3:$AI$1004,7,0),"")</f>
        <v>0</v>
      </c>
      <c r="F814" s="325">
        <f>IFERROR(VLOOKUP($A814,'様式C-1-1用'!$B$3:$AI$1004,8,0),"")</f>
        <v>0</v>
      </c>
      <c r="G814" s="325">
        <f>IFERROR(VLOOKUP($A814,'様式C-1-1用'!$B$3:$AI$1004,10,0),"")</f>
        <v>0</v>
      </c>
      <c r="H814" s="325">
        <f>IFERROR(VLOOKUP($A814,'様式C-1-1用'!$B$3:$AI$1004,22,0),"")</f>
        <v>0</v>
      </c>
      <c r="I814" s="325">
        <f>IFERROR(VLOOKUP($A814,'様式C-1-1用'!$B$3:$AI$1004,23,0),"")</f>
        <v>0</v>
      </c>
      <c r="J814" s="325" t="str">
        <f>IFERROR(VLOOKUP($A814,'様式C-1-1用'!$B$3:$AI$1004,24,0),"")</f>
        <v/>
      </c>
      <c r="K814" s="325" t="str">
        <f>IFERROR(VLOOKUP($A814,'様式C-1-1用'!$B$3:$AI$1004,25,0),"")</f>
        <v/>
      </c>
      <c r="L814" s="325">
        <f>IFERROR(VLOOKUP($A814,'様式C-1-1用'!$B$3:$AI$1004,16,0),"")</f>
        <v>0</v>
      </c>
      <c r="M814" s="325" t="str">
        <f>IFERROR(VLOOKUP($A814,'様式C-1-1用'!$B$3:$AI$1004,34,0),"")</f>
        <v/>
      </c>
      <c r="N814" s="325" t="str">
        <f>IFERROR(VLOOKUP($A814,'様式C-1-1用'!$B$3:$AI$1004,30,0),"")</f>
        <v/>
      </c>
      <c r="O814" s="325" t="str">
        <f>IF(VLOOKUP($A814,'様式C-1-1用'!$B$3:$AI$1004,29,0)="－","なし",VLOOKUP($A814,'様式C-1-1用'!$B$3:$AI$1004,29,0))</f>
        <v/>
      </c>
      <c r="P814" s="326" t="str">
        <f>IFERROR(VLOOKUP($A814,'様式C-1-1用'!$B$3:$AI$1004,33,0),"")</f>
        <v/>
      </c>
    </row>
    <row r="815" spans="1:16" ht="15.95" customHeight="1" x14ac:dyDescent="0.15">
      <c r="A815" s="318">
        <v>813</v>
      </c>
      <c r="B815" s="325">
        <f>IFERROR(VLOOKUP($A815,'様式C-1-1用'!$B$3:$AI$1004,3,0),"")</f>
        <v>0</v>
      </c>
      <c r="C815" s="325" t="str">
        <f>IFERROR(VLOOKUP($A815,'様式C-1-1用'!$B$3:$AI$1004,4,0),"")</f>
        <v/>
      </c>
      <c r="D815" s="325">
        <f>IFERROR(VLOOKUP($A815,'様式C-1-1用'!$B$3:$AI$1004,6,0),"")</f>
        <v>0</v>
      </c>
      <c r="E815" s="325">
        <f>IFERROR(VLOOKUP($A815,'様式C-1-1用'!$B$3:$AI$1004,7,0),"")</f>
        <v>0</v>
      </c>
      <c r="F815" s="325">
        <f>IFERROR(VLOOKUP($A815,'様式C-1-1用'!$B$3:$AI$1004,8,0),"")</f>
        <v>0</v>
      </c>
      <c r="G815" s="325">
        <f>IFERROR(VLOOKUP($A815,'様式C-1-1用'!$B$3:$AI$1004,10,0),"")</f>
        <v>0</v>
      </c>
      <c r="H815" s="325">
        <f>IFERROR(VLOOKUP($A815,'様式C-1-1用'!$B$3:$AI$1004,22,0),"")</f>
        <v>0</v>
      </c>
      <c r="I815" s="325">
        <f>IFERROR(VLOOKUP($A815,'様式C-1-1用'!$B$3:$AI$1004,23,0),"")</f>
        <v>0</v>
      </c>
      <c r="J815" s="325" t="str">
        <f>IFERROR(VLOOKUP($A815,'様式C-1-1用'!$B$3:$AI$1004,24,0),"")</f>
        <v/>
      </c>
      <c r="K815" s="325" t="str">
        <f>IFERROR(VLOOKUP($A815,'様式C-1-1用'!$B$3:$AI$1004,25,0),"")</f>
        <v/>
      </c>
      <c r="L815" s="325">
        <f>IFERROR(VLOOKUP($A815,'様式C-1-1用'!$B$3:$AI$1004,16,0),"")</f>
        <v>0</v>
      </c>
      <c r="M815" s="325" t="str">
        <f>IFERROR(VLOOKUP($A815,'様式C-1-1用'!$B$3:$AI$1004,34,0),"")</f>
        <v/>
      </c>
      <c r="N815" s="325" t="str">
        <f>IFERROR(VLOOKUP($A815,'様式C-1-1用'!$B$3:$AI$1004,30,0),"")</f>
        <v/>
      </c>
      <c r="O815" s="325" t="str">
        <f>IF(VLOOKUP($A815,'様式C-1-1用'!$B$3:$AI$1004,29,0)="－","なし",VLOOKUP($A815,'様式C-1-1用'!$B$3:$AI$1004,29,0))</f>
        <v/>
      </c>
      <c r="P815" s="326" t="str">
        <f>IFERROR(VLOOKUP($A815,'様式C-1-1用'!$B$3:$AI$1004,33,0),"")</f>
        <v/>
      </c>
    </row>
    <row r="816" spans="1:16" ht="15.95" customHeight="1" x14ac:dyDescent="0.15">
      <c r="A816" s="318">
        <v>814</v>
      </c>
      <c r="B816" s="325">
        <f>IFERROR(VLOOKUP($A816,'様式C-1-1用'!$B$3:$AI$1004,3,0),"")</f>
        <v>0</v>
      </c>
      <c r="C816" s="325" t="str">
        <f>IFERROR(VLOOKUP($A816,'様式C-1-1用'!$B$3:$AI$1004,4,0),"")</f>
        <v/>
      </c>
      <c r="D816" s="325">
        <f>IFERROR(VLOOKUP($A816,'様式C-1-1用'!$B$3:$AI$1004,6,0),"")</f>
        <v>0</v>
      </c>
      <c r="E816" s="325">
        <f>IFERROR(VLOOKUP($A816,'様式C-1-1用'!$B$3:$AI$1004,7,0),"")</f>
        <v>0</v>
      </c>
      <c r="F816" s="325">
        <f>IFERROR(VLOOKUP($A816,'様式C-1-1用'!$B$3:$AI$1004,8,0),"")</f>
        <v>0</v>
      </c>
      <c r="G816" s="325">
        <f>IFERROR(VLOOKUP($A816,'様式C-1-1用'!$B$3:$AI$1004,10,0),"")</f>
        <v>0</v>
      </c>
      <c r="H816" s="325">
        <f>IFERROR(VLOOKUP($A816,'様式C-1-1用'!$B$3:$AI$1004,22,0),"")</f>
        <v>0</v>
      </c>
      <c r="I816" s="325">
        <f>IFERROR(VLOOKUP($A816,'様式C-1-1用'!$B$3:$AI$1004,23,0),"")</f>
        <v>0</v>
      </c>
      <c r="J816" s="325" t="str">
        <f>IFERROR(VLOOKUP($A816,'様式C-1-1用'!$B$3:$AI$1004,24,0),"")</f>
        <v/>
      </c>
      <c r="K816" s="325" t="str">
        <f>IFERROR(VLOOKUP($A816,'様式C-1-1用'!$B$3:$AI$1004,25,0),"")</f>
        <v/>
      </c>
      <c r="L816" s="325">
        <f>IFERROR(VLOOKUP($A816,'様式C-1-1用'!$B$3:$AI$1004,16,0),"")</f>
        <v>0</v>
      </c>
      <c r="M816" s="325" t="str">
        <f>IFERROR(VLOOKUP($A816,'様式C-1-1用'!$B$3:$AI$1004,34,0),"")</f>
        <v/>
      </c>
      <c r="N816" s="325" t="str">
        <f>IFERROR(VLOOKUP($A816,'様式C-1-1用'!$B$3:$AI$1004,30,0),"")</f>
        <v/>
      </c>
      <c r="O816" s="325" t="str">
        <f>IF(VLOOKUP($A816,'様式C-1-1用'!$B$3:$AI$1004,29,0)="－","なし",VLOOKUP($A816,'様式C-1-1用'!$B$3:$AI$1004,29,0))</f>
        <v/>
      </c>
      <c r="P816" s="326" t="str">
        <f>IFERROR(VLOOKUP($A816,'様式C-1-1用'!$B$3:$AI$1004,33,0),"")</f>
        <v/>
      </c>
    </row>
    <row r="817" spans="1:16" ht="15.95" customHeight="1" x14ac:dyDescent="0.15">
      <c r="A817" s="318">
        <v>815</v>
      </c>
      <c r="B817" s="325">
        <f>IFERROR(VLOOKUP($A817,'様式C-1-1用'!$B$3:$AI$1004,3,0),"")</f>
        <v>0</v>
      </c>
      <c r="C817" s="325" t="str">
        <f>IFERROR(VLOOKUP($A817,'様式C-1-1用'!$B$3:$AI$1004,4,0),"")</f>
        <v/>
      </c>
      <c r="D817" s="325">
        <f>IFERROR(VLOOKUP($A817,'様式C-1-1用'!$B$3:$AI$1004,6,0),"")</f>
        <v>0</v>
      </c>
      <c r="E817" s="325">
        <f>IFERROR(VLOOKUP($A817,'様式C-1-1用'!$B$3:$AI$1004,7,0),"")</f>
        <v>0</v>
      </c>
      <c r="F817" s="325">
        <f>IFERROR(VLOOKUP($A817,'様式C-1-1用'!$B$3:$AI$1004,8,0),"")</f>
        <v>0</v>
      </c>
      <c r="G817" s="325">
        <f>IFERROR(VLOOKUP($A817,'様式C-1-1用'!$B$3:$AI$1004,10,0),"")</f>
        <v>0</v>
      </c>
      <c r="H817" s="325">
        <f>IFERROR(VLOOKUP($A817,'様式C-1-1用'!$B$3:$AI$1004,22,0),"")</f>
        <v>0</v>
      </c>
      <c r="I817" s="325">
        <f>IFERROR(VLOOKUP($A817,'様式C-1-1用'!$B$3:$AI$1004,23,0),"")</f>
        <v>0</v>
      </c>
      <c r="J817" s="325" t="str">
        <f>IFERROR(VLOOKUP($A817,'様式C-1-1用'!$B$3:$AI$1004,24,0),"")</f>
        <v/>
      </c>
      <c r="K817" s="325" t="str">
        <f>IFERROR(VLOOKUP($A817,'様式C-1-1用'!$B$3:$AI$1004,25,0),"")</f>
        <v/>
      </c>
      <c r="L817" s="325">
        <f>IFERROR(VLOOKUP($A817,'様式C-1-1用'!$B$3:$AI$1004,16,0),"")</f>
        <v>0</v>
      </c>
      <c r="M817" s="325" t="str">
        <f>IFERROR(VLOOKUP($A817,'様式C-1-1用'!$B$3:$AI$1004,34,0),"")</f>
        <v/>
      </c>
      <c r="N817" s="325" t="str">
        <f>IFERROR(VLOOKUP($A817,'様式C-1-1用'!$B$3:$AI$1004,30,0),"")</f>
        <v/>
      </c>
      <c r="O817" s="325" t="str">
        <f>IF(VLOOKUP($A817,'様式C-1-1用'!$B$3:$AI$1004,29,0)="－","なし",VLOOKUP($A817,'様式C-1-1用'!$B$3:$AI$1004,29,0))</f>
        <v/>
      </c>
      <c r="P817" s="326" t="str">
        <f>IFERROR(VLOOKUP($A817,'様式C-1-1用'!$B$3:$AI$1004,33,0),"")</f>
        <v/>
      </c>
    </row>
    <row r="818" spans="1:16" ht="15.95" customHeight="1" x14ac:dyDescent="0.15">
      <c r="A818" s="318">
        <v>816</v>
      </c>
      <c r="B818" s="325">
        <f>IFERROR(VLOOKUP($A818,'様式C-1-1用'!$B$3:$AI$1004,3,0),"")</f>
        <v>0</v>
      </c>
      <c r="C818" s="325" t="str">
        <f>IFERROR(VLOOKUP($A818,'様式C-1-1用'!$B$3:$AI$1004,4,0),"")</f>
        <v/>
      </c>
      <c r="D818" s="325">
        <f>IFERROR(VLOOKUP($A818,'様式C-1-1用'!$B$3:$AI$1004,6,0),"")</f>
        <v>0</v>
      </c>
      <c r="E818" s="325">
        <f>IFERROR(VLOOKUP($A818,'様式C-1-1用'!$B$3:$AI$1004,7,0),"")</f>
        <v>0</v>
      </c>
      <c r="F818" s="325">
        <f>IFERROR(VLOOKUP($A818,'様式C-1-1用'!$B$3:$AI$1004,8,0),"")</f>
        <v>0</v>
      </c>
      <c r="G818" s="325">
        <f>IFERROR(VLOOKUP($A818,'様式C-1-1用'!$B$3:$AI$1004,10,0),"")</f>
        <v>0</v>
      </c>
      <c r="H818" s="325">
        <f>IFERROR(VLOOKUP($A818,'様式C-1-1用'!$B$3:$AI$1004,22,0),"")</f>
        <v>0</v>
      </c>
      <c r="I818" s="325">
        <f>IFERROR(VLOOKUP($A818,'様式C-1-1用'!$B$3:$AI$1004,23,0),"")</f>
        <v>0</v>
      </c>
      <c r="J818" s="325" t="str">
        <f>IFERROR(VLOOKUP($A818,'様式C-1-1用'!$B$3:$AI$1004,24,0),"")</f>
        <v/>
      </c>
      <c r="K818" s="325" t="str">
        <f>IFERROR(VLOOKUP($A818,'様式C-1-1用'!$B$3:$AI$1004,25,0),"")</f>
        <v/>
      </c>
      <c r="L818" s="325">
        <f>IFERROR(VLOOKUP($A818,'様式C-1-1用'!$B$3:$AI$1004,16,0),"")</f>
        <v>0</v>
      </c>
      <c r="M818" s="325" t="str">
        <f>IFERROR(VLOOKUP($A818,'様式C-1-1用'!$B$3:$AI$1004,34,0),"")</f>
        <v/>
      </c>
      <c r="N818" s="325" t="str">
        <f>IFERROR(VLOOKUP($A818,'様式C-1-1用'!$B$3:$AI$1004,30,0),"")</f>
        <v/>
      </c>
      <c r="O818" s="325" t="str">
        <f>IF(VLOOKUP($A818,'様式C-1-1用'!$B$3:$AI$1004,29,0)="－","なし",VLOOKUP($A818,'様式C-1-1用'!$B$3:$AI$1004,29,0))</f>
        <v/>
      </c>
      <c r="P818" s="326" t="str">
        <f>IFERROR(VLOOKUP($A818,'様式C-1-1用'!$B$3:$AI$1004,33,0),"")</f>
        <v/>
      </c>
    </row>
    <row r="819" spans="1:16" ht="15.95" customHeight="1" x14ac:dyDescent="0.15">
      <c r="A819" s="318">
        <v>817</v>
      </c>
      <c r="B819" s="325">
        <f>IFERROR(VLOOKUP($A819,'様式C-1-1用'!$B$3:$AI$1004,3,0),"")</f>
        <v>0</v>
      </c>
      <c r="C819" s="325" t="str">
        <f>IFERROR(VLOOKUP($A819,'様式C-1-1用'!$B$3:$AI$1004,4,0),"")</f>
        <v/>
      </c>
      <c r="D819" s="325">
        <f>IFERROR(VLOOKUP($A819,'様式C-1-1用'!$B$3:$AI$1004,6,0),"")</f>
        <v>0</v>
      </c>
      <c r="E819" s="325">
        <f>IFERROR(VLOOKUP($A819,'様式C-1-1用'!$B$3:$AI$1004,7,0),"")</f>
        <v>0</v>
      </c>
      <c r="F819" s="325">
        <f>IFERROR(VLOOKUP($A819,'様式C-1-1用'!$B$3:$AI$1004,8,0),"")</f>
        <v>0</v>
      </c>
      <c r="G819" s="325">
        <f>IFERROR(VLOOKUP($A819,'様式C-1-1用'!$B$3:$AI$1004,10,0),"")</f>
        <v>0</v>
      </c>
      <c r="H819" s="325">
        <f>IFERROR(VLOOKUP($A819,'様式C-1-1用'!$B$3:$AI$1004,22,0),"")</f>
        <v>0</v>
      </c>
      <c r="I819" s="325">
        <f>IFERROR(VLOOKUP($A819,'様式C-1-1用'!$B$3:$AI$1004,23,0),"")</f>
        <v>0</v>
      </c>
      <c r="J819" s="325" t="str">
        <f>IFERROR(VLOOKUP($A819,'様式C-1-1用'!$B$3:$AI$1004,24,0),"")</f>
        <v/>
      </c>
      <c r="K819" s="325" t="str">
        <f>IFERROR(VLOOKUP($A819,'様式C-1-1用'!$B$3:$AI$1004,25,0),"")</f>
        <v/>
      </c>
      <c r="L819" s="325">
        <f>IFERROR(VLOOKUP($A819,'様式C-1-1用'!$B$3:$AI$1004,16,0),"")</f>
        <v>0</v>
      </c>
      <c r="M819" s="325" t="str">
        <f>IFERROR(VLOOKUP($A819,'様式C-1-1用'!$B$3:$AI$1004,34,0),"")</f>
        <v/>
      </c>
      <c r="N819" s="325" t="str">
        <f>IFERROR(VLOOKUP($A819,'様式C-1-1用'!$B$3:$AI$1004,30,0),"")</f>
        <v/>
      </c>
      <c r="O819" s="325" t="str">
        <f>IF(VLOOKUP($A819,'様式C-1-1用'!$B$3:$AI$1004,29,0)="－","なし",VLOOKUP($A819,'様式C-1-1用'!$B$3:$AI$1004,29,0))</f>
        <v/>
      </c>
      <c r="P819" s="326" t="str">
        <f>IFERROR(VLOOKUP($A819,'様式C-1-1用'!$B$3:$AI$1004,33,0),"")</f>
        <v/>
      </c>
    </row>
    <row r="820" spans="1:16" ht="15.95" customHeight="1" x14ac:dyDescent="0.15">
      <c r="A820" s="318">
        <v>818</v>
      </c>
      <c r="B820" s="325">
        <f>IFERROR(VLOOKUP($A820,'様式C-1-1用'!$B$3:$AI$1004,3,0),"")</f>
        <v>0</v>
      </c>
      <c r="C820" s="325" t="str">
        <f>IFERROR(VLOOKUP($A820,'様式C-1-1用'!$B$3:$AI$1004,4,0),"")</f>
        <v/>
      </c>
      <c r="D820" s="325">
        <f>IFERROR(VLOOKUP($A820,'様式C-1-1用'!$B$3:$AI$1004,6,0),"")</f>
        <v>0</v>
      </c>
      <c r="E820" s="325">
        <f>IFERROR(VLOOKUP($A820,'様式C-1-1用'!$B$3:$AI$1004,7,0),"")</f>
        <v>0</v>
      </c>
      <c r="F820" s="325">
        <f>IFERROR(VLOOKUP($A820,'様式C-1-1用'!$B$3:$AI$1004,8,0),"")</f>
        <v>0</v>
      </c>
      <c r="G820" s="325">
        <f>IFERROR(VLOOKUP($A820,'様式C-1-1用'!$B$3:$AI$1004,10,0),"")</f>
        <v>0</v>
      </c>
      <c r="H820" s="325">
        <f>IFERROR(VLOOKUP($A820,'様式C-1-1用'!$B$3:$AI$1004,22,0),"")</f>
        <v>0</v>
      </c>
      <c r="I820" s="325">
        <f>IFERROR(VLOOKUP($A820,'様式C-1-1用'!$B$3:$AI$1004,23,0),"")</f>
        <v>0</v>
      </c>
      <c r="J820" s="325" t="str">
        <f>IFERROR(VLOOKUP($A820,'様式C-1-1用'!$B$3:$AI$1004,24,0),"")</f>
        <v/>
      </c>
      <c r="K820" s="325" t="str">
        <f>IFERROR(VLOOKUP($A820,'様式C-1-1用'!$B$3:$AI$1004,25,0),"")</f>
        <v/>
      </c>
      <c r="L820" s="325">
        <f>IFERROR(VLOOKUP($A820,'様式C-1-1用'!$B$3:$AI$1004,16,0),"")</f>
        <v>0</v>
      </c>
      <c r="M820" s="325" t="str">
        <f>IFERROR(VLOOKUP($A820,'様式C-1-1用'!$B$3:$AI$1004,34,0),"")</f>
        <v/>
      </c>
      <c r="N820" s="325" t="str">
        <f>IFERROR(VLOOKUP($A820,'様式C-1-1用'!$B$3:$AI$1004,30,0),"")</f>
        <v/>
      </c>
      <c r="O820" s="325" t="str">
        <f>IF(VLOOKUP($A820,'様式C-1-1用'!$B$3:$AI$1004,29,0)="－","なし",VLOOKUP($A820,'様式C-1-1用'!$B$3:$AI$1004,29,0))</f>
        <v/>
      </c>
      <c r="P820" s="326" t="str">
        <f>IFERROR(VLOOKUP($A820,'様式C-1-1用'!$B$3:$AI$1004,33,0),"")</f>
        <v/>
      </c>
    </row>
    <row r="821" spans="1:16" ht="15.95" customHeight="1" x14ac:dyDescent="0.15">
      <c r="A821" s="318">
        <v>819</v>
      </c>
      <c r="B821" s="325">
        <f>IFERROR(VLOOKUP($A821,'様式C-1-1用'!$B$3:$AI$1004,3,0),"")</f>
        <v>0</v>
      </c>
      <c r="C821" s="325" t="str">
        <f>IFERROR(VLOOKUP($A821,'様式C-1-1用'!$B$3:$AI$1004,4,0),"")</f>
        <v/>
      </c>
      <c r="D821" s="325">
        <f>IFERROR(VLOOKUP($A821,'様式C-1-1用'!$B$3:$AI$1004,6,0),"")</f>
        <v>0</v>
      </c>
      <c r="E821" s="325">
        <f>IFERROR(VLOOKUP($A821,'様式C-1-1用'!$B$3:$AI$1004,7,0),"")</f>
        <v>0</v>
      </c>
      <c r="F821" s="325">
        <f>IFERROR(VLOOKUP($A821,'様式C-1-1用'!$B$3:$AI$1004,8,0),"")</f>
        <v>0</v>
      </c>
      <c r="G821" s="325">
        <f>IFERROR(VLOOKUP($A821,'様式C-1-1用'!$B$3:$AI$1004,10,0),"")</f>
        <v>0</v>
      </c>
      <c r="H821" s="325">
        <f>IFERROR(VLOOKUP($A821,'様式C-1-1用'!$B$3:$AI$1004,22,0),"")</f>
        <v>0</v>
      </c>
      <c r="I821" s="325">
        <f>IFERROR(VLOOKUP($A821,'様式C-1-1用'!$B$3:$AI$1004,23,0),"")</f>
        <v>0</v>
      </c>
      <c r="J821" s="325" t="str">
        <f>IFERROR(VLOOKUP($A821,'様式C-1-1用'!$B$3:$AI$1004,24,0),"")</f>
        <v/>
      </c>
      <c r="K821" s="325" t="str">
        <f>IFERROR(VLOOKUP($A821,'様式C-1-1用'!$B$3:$AI$1004,25,0),"")</f>
        <v/>
      </c>
      <c r="L821" s="325">
        <f>IFERROR(VLOOKUP($A821,'様式C-1-1用'!$B$3:$AI$1004,16,0),"")</f>
        <v>0</v>
      </c>
      <c r="M821" s="325" t="str">
        <f>IFERROR(VLOOKUP($A821,'様式C-1-1用'!$B$3:$AI$1004,34,0),"")</f>
        <v/>
      </c>
      <c r="N821" s="325" t="str">
        <f>IFERROR(VLOOKUP($A821,'様式C-1-1用'!$B$3:$AI$1004,30,0),"")</f>
        <v/>
      </c>
      <c r="O821" s="325" t="str">
        <f>IF(VLOOKUP($A821,'様式C-1-1用'!$B$3:$AI$1004,29,0)="－","なし",VLOOKUP($A821,'様式C-1-1用'!$B$3:$AI$1004,29,0))</f>
        <v/>
      </c>
      <c r="P821" s="326" t="str">
        <f>IFERROR(VLOOKUP($A821,'様式C-1-1用'!$B$3:$AI$1004,33,0),"")</f>
        <v/>
      </c>
    </row>
    <row r="822" spans="1:16" ht="15.95" customHeight="1" x14ac:dyDescent="0.15">
      <c r="A822" s="318">
        <v>820</v>
      </c>
      <c r="B822" s="325">
        <f>IFERROR(VLOOKUP($A822,'様式C-1-1用'!$B$3:$AI$1004,3,0),"")</f>
        <v>0</v>
      </c>
      <c r="C822" s="325" t="str">
        <f>IFERROR(VLOOKUP($A822,'様式C-1-1用'!$B$3:$AI$1004,4,0),"")</f>
        <v/>
      </c>
      <c r="D822" s="325">
        <f>IFERROR(VLOOKUP($A822,'様式C-1-1用'!$B$3:$AI$1004,6,0),"")</f>
        <v>0</v>
      </c>
      <c r="E822" s="325">
        <f>IFERROR(VLOOKUP($A822,'様式C-1-1用'!$B$3:$AI$1004,7,0),"")</f>
        <v>0</v>
      </c>
      <c r="F822" s="325">
        <f>IFERROR(VLOOKUP($A822,'様式C-1-1用'!$B$3:$AI$1004,8,0),"")</f>
        <v>0</v>
      </c>
      <c r="G822" s="325">
        <f>IFERROR(VLOOKUP($A822,'様式C-1-1用'!$B$3:$AI$1004,10,0),"")</f>
        <v>0</v>
      </c>
      <c r="H822" s="325">
        <f>IFERROR(VLOOKUP($A822,'様式C-1-1用'!$B$3:$AI$1004,22,0),"")</f>
        <v>0</v>
      </c>
      <c r="I822" s="325">
        <f>IFERROR(VLOOKUP($A822,'様式C-1-1用'!$B$3:$AI$1004,23,0),"")</f>
        <v>0</v>
      </c>
      <c r="J822" s="325" t="str">
        <f>IFERROR(VLOOKUP($A822,'様式C-1-1用'!$B$3:$AI$1004,24,0),"")</f>
        <v/>
      </c>
      <c r="K822" s="325" t="str">
        <f>IFERROR(VLOOKUP($A822,'様式C-1-1用'!$B$3:$AI$1004,25,0),"")</f>
        <v/>
      </c>
      <c r="L822" s="325">
        <f>IFERROR(VLOOKUP($A822,'様式C-1-1用'!$B$3:$AI$1004,16,0),"")</f>
        <v>0</v>
      </c>
      <c r="M822" s="325" t="str">
        <f>IFERROR(VLOOKUP($A822,'様式C-1-1用'!$B$3:$AI$1004,34,0),"")</f>
        <v/>
      </c>
      <c r="N822" s="325" t="str">
        <f>IFERROR(VLOOKUP($A822,'様式C-1-1用'!$B$3:$AI$1004,30,0),"")</f>
        <v/>
      </c>
      <c r="O822" s="325" t="str">
        <f>IF(VLOOKUP($A822,'様式C-1-1用'!$B$3:$AI$1004,29,0)="－","なし",VLOOKUP($A822,'様式C-1-1用'!$B$3:$AI$1004,29,0))</f>
        <v/>
      </c>
      <c r="P822" s="326" t="str">
        <f>IFERROR(VLOOKUP($A822,'様式C-1-1用'!$B$3:$AI$1004,33,0),"")</f>
        <v/>
      </c>
    </row>
    <row r="823" spans="1:16" ht="15.95" customHeight="1" x14ac:dyDescent="0.15">
      <c r="A823" s="318">
        <v>821</v>
      </c>
      <c r="B823" s="325">
        <f>IFERROR(VLOOKUP($A823,'様式C-1-1用'!$B$3:$AI$1004,3,0),"")</f>
        <v>0</v>
      </c>
      <c r="C823" s="325" t="str">
        <f>IFERROR(VLOOKUP($A823,'様式C-1-1用'!$B$3:$AI$1004,4,0),"")</f>
        <v/>
      </c>
      <c r="D823" s="325">
        <f>IFERROR(VLOOKUP($A823,'様式C-1-1用'!$B$3:$AI$1004,6,0),"")</f>
        <v>0</v>
      </c>
      <c r="E823" s="325">
        <f>IFERROR(VLOOKUP($A823,'様式C-1-1用'!$B$3:$AI$1004,7,0),"")</f>
        <v>0</v>
      </c>
      <c r="F823" s="325">
        <f>IFERROR(VLOOKUP($A823,'様式C-1-1用'!$B$3:$AI$1004,8,0),"")</f>
        <v>0</v>
      </c>
      <c r="G823" s="325">
        <f>IFERROR(VLOOKUP($A823,'様式C-1-1用'!$B$3:$AI$1004,10,0),"")</f>
        <v>0</v>
      </c>
      <c r="H823" s="325">
        <f>IFERROR(VLOOKUP($A823,'様式C-1-1用'!$B$3:$AI$1004,22,0),"")</f>
        <v>0</v>
      </c>
      <c r="I823" s="325">
        <f>IFERROR(VLOOKUP($A823,'様式C-1-1用'!$B$3:$AI$1004,23,0),"")</f>
        <v>0</v>
      </c>
      <c r="J823" s="325" t="str">
        <f>IFERROR(VLOOKUP($A823,'様式C-1-1用'!$B$3:$AI$1004,24,0),"")</f>
        <v/>
      </c>
      <c r="K823" s="325" t="str">
        <f>IFERROR(VLOOKUP($A823,'様式C-1-1用'!$B$3:$AI$1004,25,0),"")</f>
        <v/>
      </c>
      <c r="L823" s="325">
        <f>IFERROR(VLOOKUP($A823,'様式C-1-1用'!$B$3:$AI$1004,16,0),"")</f>
        <v>0</v>
      </c>
      <c r="M823" s="325" t="str">
        <f>IFERROR(VLOOKUP($A823,'様式C-1-1用'!$B$3:$AI$1004,34,0),"")</f>
        <v/>
      </c>
      <c r="N823" s="325" t="str">
        <f>IFERROR(VLOOKUP($A823,'様式C-1-1用'!$B$3:$AI$1004,30,0),"")</f>
        <v/>
      </c>
      <c r="O823" s="325" t="str">
        <f>IF(VLOOKUP($A823,'様式C-1-1用'!$B$3:$AI$1004,29,0)="－","なし",VLOOKUP($A823,'様式C-1-1用'!$B$3:$AI$1004,29,0))</f>
        <v/>
      </c>
      <c r="P823" s="326" t="str">
        <f>IFERROR(VLOOKUP($A823,'様式C-1-1用'!$B$3:$AI$1004,33,0),"")</f>
        <v/>
      </c>
    </row>
    <row r="824" spans="1:16" ht="15.95" customHeight="1" x14ac:dyDescent="0.15">
      <c r="A824" s="318">
        <v>822</v>
      </c>
      <c r="B824" s="325">
        <f>IFERROR(VLOOKUP($A824,'様式C-1-1用'!$B$3:$AI$1004,3,0),"")</f>
        <v>0</v>
      </c>
      <c r="C824" s="325" t="str">
        <f>IFERROR(VLOOKUP($A824,'様式C-1-1用'!$B$3:$AI$1004,4,0),"")</f>
        <v/>
      </c>
      <c r="D824" s="325">
        <f>IFERROR(VLOOKUP($A824,'様式C-1-1用'!$B$3:$AI$1004,6,0),"")</f>
        <v>0</v>
      </c>
      <c r="E824" s="325">
        <f>IFERROR(VLOOKUP($A824,'様式C-1-1用'!$B$3:$AI$1004,7,0),"")</f>
        <v>0</v>
      </c>
      <c r="F824" s="325">
        <f>IFERROR(VLOOKUP($A824,'様式C-1-1用'!$B$3:$AI$1004,8,0),"")</f>
        <v>0</v>
      </c>
      <c r="G824" s="325">
        <f>IFERROR(VLOOKUP($A824,'様式C-1-1用'!$B$3:$AI$1004,10,0),"")</f>
        <v>0</v>
      </c>
      <c r="H824" s="325">
        <f>IFERROR(VLOOKUP($A824,'様式C-1-1用'!$B$3:$AI$1004,22,0),"")</f>
        <v>0</v>
      </c>
      <c r="I824" s="325">
        <f>IFERROR(VLOOKUP($A824,'様式C-1-1用'!$B$3:$AI$1004,23,0),"")</f>
        <v>0</v>
      </c>
      <c r="J824" s="325" t="str">
        <f>IFERROR(VLOOKUP($A824,'様式C-1-1用'!$B$3:$AI$1004,24,0),"")</f>
        <v/>
      </c>
      <c r="K824" s="325" t="str">
        <f>IFERROR(VLOOKUP($A824,'様式C-1-1用'!$B$3:$AI$1004,25,0),"")</f>
        <v/>
      </c>
      <c r="L824" s="325">
        <f>IFERROR(VLOOKUP($A824,'様式C-1-1用'!$B$3:$AI$1004,16,0),"")</f>
        <v>0</v>
      </c>
      <c r="M824" s="325" t="str">
        <f>IFERROR(VLOOKUP($A824,'様式C-1-1用'!$B$3:$AI$1004,34,0),"")</f>
        <v/>
      </c>
      <c r="N824" s="325" t="str">
        <f>IFERROR(VLOOKUP($A824,'様式C-1-1用'!$B$3:$AI$1004,30,0),"")</f>
        <v/>
      </c>
      <c r="O824" s="325" t="str">
        <f>IF(VLOOKUP($A824,'様式C-1-1用'!$B$3:$AI$1004,29,0)="－","なし",VLOOKUP($A824,'様式C-1-1用'!$B$3:$AI$1004,29,0))</f>
        <v/>
      </c>
      <c r="P824" s="326" t="str">
        <f>IFERROR(VLOOKUP($A824,'様式C-1-1用'!$B$3:$AI$1004,33,0),"")</f>
        <v/>
      </c>
    </row>
    <row r="825" spans="1:16" ht="15.95" customHeight="1" x14ac:dyDescent="0.15">
      <c r="A825" s="318">
        <v>823</v>
      </c>
      <c r="B825" s="325">
        <f>IFERROR(VLOOKUP($A825,'様式C-1-1用'!$B$3:$AI$1004,3,0),"")</f>
        <v>0</v>
      </c>
      <c r="C825" s="325" t="str">
        <f>IFERROR(VLOOKUP($A825,'様式C-1-1用'!$B$3:$AI$1004,4,0),"")</f>
        <v/>
      </c>
      <c r="D825" s="325">
        <f>IFERROR(VLOOKUP($A825,'様式C-1-1用'!$B$3:$AI$1004,6,0),"")</f>
        <v>0</v>
      </c>
      <c r="E825" s="325">
        <f>IFERROR(VLOOKUP($A825,'様式C-1-1用'!$B$3:$AI$1004,7,0),"")</f>
        <v>0</v>
      </c>
      <c r="F825" s="325">
        <f>IFERROR(VLOOKUP($A825,'様式C-1-1用'!$B$3:$AI$1004,8,0),"")</f>
        <v>0</v>
      </c>
      <c r="G825" s="325">
        <f>IFERROR(VLOOKUP($A825,'様式C-1-1用'!$B$3:$AI$1004,10,0),"")</f>
        <v>0</v>
      </c>
      <c r="H825" s="325">
        <f>IFERROR(VLOOKUP($A825,'様式C-1-1用'!$B$3:$AI$1004,22,0),"")</f>
        <v>0</v>
      </c>
      <c r="I825" s="325">
        <f>IFERROR(VLOOKUP($A825,'様式C-1-1用'!$B$3:$AI$1004,23,0),"")</f>
        <v>0</v>
      </c>
      <c r="J825" s="325" t="str">
        <f>IFERROR(VLOOKUP($A825,'様式C-1-1用'!$B$3:$AI$1004,24,0),"")</f>
        <v/>
      </c>
      <c r="K825" s="325" t="str">
        <f>IFERROR(VLOOKUP($A825,'様式C-1-1用'!$B$3:$AI$1004,25,0),"")</f>
        <v/>
      </c>
      <c r="L825" s="325">
        <f>IFERROR(VLOOKUP($A825,'様式C-1-1用'!$B$3:$AI$1004,16,0),"")</f>
        <v>0</v>
      </c>
      <c r="M825" s="325" t="str">
        <f>IFERROR(VLOOKUP($A825,'様式C-1-1用'!$B$3:$AI$1004,34,0),"")</f>
        <v/>
      </c>
      <c r="N825" s="325" t="str">
        <f>IFERROR(VLOOKUP($A825,'様式C-1-1用'!$B$3:$AI$1004,30,0),"")</f>
        <v/>
      </c>
      <c r="O825" s="325" t="str">
        <f>IF(VLOOKUP($A825,'様式C-1-1用'!$B$3:$AI$1004,29,0)="－","なし",VLOOKUP($A825,'様式C-1-1用'!$B$3:$AI$1004,29,0))</f>
        <v/>
      </c>
      <c r="P825" s="326" t="str">
        <f>IFERROR(VLOOKUP($A825,'様式C-1-1用'!$B$3:$AI$1004,33,0),"")</f>
        <v/>
      </c>
    </row>
    <row r="826" spans="1:16" ht="15.95" customHeight="1" x14ac:dyDescent="0.15">
      <c r="A826" s="318">
        <v>824</v>
      </c>
      <c r="B826" s="325">
        <f>IFERROR(VLOOKUP($A826,'様式C-1-1用'!$B$3:$AI$1004,3,0),"")</f>
        <v>0</v>
      </c>
      <c r="C826" s="325" t="str">
        <f>IFERROR(VLOOKUP($A826,'様式C-1-1用'!$B$3:$AI$1004,4,0),"")</f>
        <v/>
      </c>
      <c r="D826" s="325">
        <f>IFERROR(VLOOKUP($A826,'様式C-1-1用'!$B$3:$AI$1004,6,0),"")</f>
        <v>0</v>
      </c>
      <c r="E826" s="325">
        <f>IFERROR(VLOOKUP($A826,'様式C-1-1用'!$B$3:$AI$1004,7,0),"")</f>
        <v>0</v>
      </c>
      <c r="F826" s="325">
        <f>IFERROR(VLOOKUP($A826,'様式C-1-1用'!$B$3:$AI$1004,8,0),"")</f>
        <v>0</v>
      </c>
      <c r="G826" s="325">
        <f>IFERROR(VLOOKUP($A826,'様式C-1-1用'!$B$3:$AI$1004,10,0),"")</f>
        <v>0</v>
      </c>
      <c r="H826" s="325">
        <f>IFERROR(VLOOKUP($A826,'様式C-1-1用'!$B$3:$AI$1004,22,0),"")</f>
        <v>0</v>
      </c>
      <c r="I826" s="325">
        <f>IFERROR(VLOOKUP($A826,'様式C-1-1用'!$B$3:$AI$1004,23,0),"")</f>
        <v>0</v>
      </c>
      <c r="J826" s="325" t="str">
        <f>IFERROR(VLOOKUP($A826,'様式C-1-1用'!$B$3:$AI$1004,24,0),"")</f>
        <v/>
      </c>
      <c r="K826" s="325" t="str">
        <f>IFERROR(VLOOKUP($A826,'様式C-1-1用'!$B$3:$AI$1004,25,0),"")</f>
        <v/>
      </c>
      <c r="L826" s="325">
        <f>IFERROR(VLOOKUP($A826,'様式C-1-1用'!$B$3:$AI$1004,16,0),"")</f>
        <v>0</v>
      </c>
      <c r="M826" s="325" t="str">
        <f>IFERROR(VLOOKUP($A826,'様式C-1-1用'!$B$3:$AI$1004,34,0),"")</f>
        <v/>
      </c>
      <c r="N826" s="325" t="str">
        <f>IFERROR(VLOOKUP($A826,'様式C-1-1用'!$B$3:$AI$1004,30,0),"")</f>
        <v/>
      </c>
      <c r="O826" s="325" t="str">
        <f>IF(VLOOKUP($A826,'様式C-1-1用'!$B$3:$AI$1004,29,0)="－","なし",VLOOKUP($A826,'様式C-1-1用'!$B$3:$AI$1004,29,0))</f>
        <v/>
      </c>
      <c r="P826" s="326" t="str">
        <f>IFERROR(VLOOKUP($A826,'様式C-1-1用'!$B$3:$AI$1004,33,0),"")</f>
        <v/>
      </c>
    </row>
    <row r="827" spans="1:16" ht="15.95" customHeight="1" x14ac:dyDescent="0.15">
      <c r="A827" s="318">
        <v>825</v>
      </c>
      <c r="B827" s="325">
        <f>IFERROR(VLOOKUP($A827,'様式C-1-1用'!$B$3:$AI$1004,3,0),"")</f>
        <v>0</v>
      </c>
      <c r="C827" s="325" t="str">
        <f>IFERROR(VLOOKUP($A827,'様式C-1-1用'!$B$3:$AI$1004,4,0),"")</f>
        <v/>
      </c>
      <c r="D827" s="325">
        <f>IFERROR(VLOOKUP($A827,'様式C-1-1用'!$B$3:$AI$1004,6,0),"")</f>
        <v>0</v>
      </c>
      <c r="E827" s="325">
        <f>IFERROR(VLOOKUP($A827,'様式C-1-1用'!$B$3:$AI$1004,7,0),"")</f>
        <v>0</v>
      </c>
      <c r="F827" s="325">
        <f>IFERROR(VLOOKUP($A827,'様式C-1-1用'!$B$3:$AI$1004,8,0),"")</f>
        <v>0</v>
      </c>
      <c r="G827" s="325">
        <f>IFERROR(VLOOKUP($A827,'様式C-1-1用'!$B$3:$AI$1004,10,0),"")</f>
        <v>0</v>
      </c>
      <c r="H827" s="325">
        <f>IFERROR(VLOOKUP($A827,'様式C-1-1用'!$B$3:$AI$1004,22,0),"")</f>
        <v>0</v>
      </c>
      <c r="I827" s="325">
        <f>IFERROR(VLOOKUP($A827,'様式C-1-1用'!$B$3:$AI$1004,23,0),"")</f>
        <v>0</v>
      </c>
      <c r="J827" s="325" t="str">
        <f>IFERROR(VLOOKUP($A827,'様式C-1-1用'!$B$3:$AI$1004,24,0),"")</f>
        <v/>
      </c>
      <c r="K827" s="325" t="str">
        <f>IFERROR(VLOOKUP($A827,'様式C-1-1用'!$B$3:$AI$1004,25,0),"")</f>
        <v/>
      </c>
      <c r="L827" s="325">
        <f>IFERROR(VLOOKUP($A827,'様式C-1-1用'!$B$3:$AI$1004,16,0),"")</f>
        <v>0</v>
      </c>
      <c r="M827" s="325" t="str">
        <f>IFERROR(VLOOKUP($A827,'様式C-1-1用'!$B$3:$AI$1004,34,0),"")</f>
        <v/>
      </c>
      <c r="N827" s="325" t="str">
        <f>IFERROR(VLOOKUP($A827,'様式C-1-1用'!$B$3:$AI$1004,30,0),"")</f>
        <v/>
      </c>
      <c r="O827" s="325" t="str">
        <f>IF(VLOOKUP($A827,'様式C-1-1用'!$B$3:$AI$1004,29,0)="－","なし",VLOOKUP($A827,'様式C-1-1用'!$B$3:$AI$1004,29,0))</f>
        <v/>
      </c>
      <c r="P827" s="326" t="str">
        <f>IFERROR(VLOOKUP($A827,'様式C-1-1用'!$B$3:$AI$1004,33,0),"")</f>
        <v/>
      </c>
    </row>
    <row r="828" spans="1:16" ht="15.95" customHeight="1" x14ac:dyDescent="0.15">
      <c r="A828" s="318">
        <v>826</v>
      </c>
      <c r="B828" s="325">
        <f>IFERROR(VLOOKUP($A828,'様式C-1-1用'!$B$3:$AI$1004,3,0),"")</f>
        <v>0</v>
      </c>
      <c r="C828" s="325" t="str">
        <f>IFERROR(VLOOKUP($A828,'様式C-1-1用'!$B$3:$AI$1004,4,0),"")</f>
        <v/>
      </c>
      <c r="D828" s="325">
        <f>IFERROR(VLOOKUP($A828,'様式C-1-1用'!$B$3:$AI$1004,6,0),"")</f>
        <v>0</v>
      </c>
      <c r="E828" s="325">
        <f>IFERROR(VLOOKUP($A828,'様式C-1-1用'!$B$3:$AI$1004,7,0),"")</f>
        <v>0</v>
      </c>
      <c r="F828" s="325">
        <f>IFERROR(VLOOKUP($A828,'様式C-1-1用'!$B$3:$AI$1004,8,0),"")</f>
        <v>0</v>
      </c>
      <c r="G828" s="325">
        <f>IFERROR(VLOOKUP($A828,'様式C-1-1用'!$B$3:$AI$1004,10,0),"")</f>
        <v>0</v>
      </c>
      <c r="H828" s="325">
        <f>IFERROR(VLOOKUP($A828,'様式C-1-1用'!$B$3:$AI$1004,22,0),"")</f>
        <v>0</v>
      </c>
      <c r="I828" s="325">
        <f>IFERROR(VLOOKUP($A828,'様式C-1-1用'!$B$3:$AI$1004,23,0),"")</f>
        <v>0</v>
      </c>
      <c r="J828" s="325" t="str">
        <f>IFERROR(VLOOKUP($A828,'様式C-1-1用'!$B$3:$AI$1004,24,0),"")</f>
        <v/>
      </c>
      <c r="K828" s="325" t="str">
        <f>IFERROR(VLOOKUP($A828,'様式C-1-1用'!$B$3:$AI$1004,25,0),"")</f>
        <v/>
      </c>
      <c r="L828" s="325">
        <f>IFERROR(VLOOKUP($A828,'様式C-1-1用'!$B$3:$AI$1004,16,0),"")</f>
        <v>0</v>
      </c>
      <c r="M828" s="325" t="str">
        <f>IFERROR(VLOOKUP($A828,'様式C-1-1用'!$B$3:$AI$1004,34,0),"")</f>
        <v/>
      </c>
      <c r="N828" s="325" t="str">
        <f>IFERROR(VLOOKUP($A828,'様式C-1-1用'!$B$3:$AI$1004,30,0),"")</f>
        <v/>
      </c>
      <c r="O828" s="325" t="str">
        <f>IF(VLOOKUP($A828,'様式C-1-1用'!$B$3:$AI$1004,29,0)="－","なし",VLOOKUP($A828,'様式C-1-1用'!$B$3:$AI$1004,29,0))</f>
        <v/>
      </c>
      <c r="P828" s="326" t="str">
        <f>IFERROR(VLOOKUP($A828,'様式C-1-1用'!$B$3:$AI$1004,33,0),"")</f>
        <v/>
      </c>
    </row>
    <row r="829" spans="1:16" ht="15.95" customHeight="1" x14ac:dyDescent="0.15">
      <c r="A829" s="318">
        <v>827</v>
      </c>
      <c r="B829" s="325">
        <f>IFERROR(VLOOKUP($A829,'様式C-1-1用'!$B$3:$AI$1004,3,0),"")</f>
        <v>0</v>
      </c>
      <c r="C829" s="325" t="str">
        <f>IFERROR(VLOOKUP($A829,'様式C-1-1用'!$B$3:$AI$1004,4,0),"")</f>
        <v/>
      </c>
      <c r="D829" s="325">
        <f>IFERROR(VLOOKUP($A829,'様式C-1-1用'!$B$3:$AI$1004,6,0),"")</f>
        <v>0</v>
      </c>
      <c r="E829" s="325">
        <f>IFERROR(VLOOKUP($A829,'様式C-1-1用'!$B$3:$AI$1004,7,0),"")</f>
        <v>0</v>
      </c>
      <c r="F829" s="325">
        <f>IFERROR(VLOOKUP($A829,'様式C-1-1用'!$B$3:$AI$1004,8,0),"")</f>
        <v>0</v>
      </c>
      <c r="G829" s="325">
        <f>IFERROR(VLOOKUP($A829,'様式C-1-1用'!$B$3:$AI$1004,10,0),"")</f>
        <v>0</v>
      </c>
      <c r="H829" s="325">
        <f>IFERROR(VLOOKUP($A829,'様式C-1-1用'!$B$3:$AI$1004,22,0),"")</f>
        <v>0</v>
      </c>
      <c r="I829" s="325">
        <f>IFERROR(VLOOKUP($A829,'様式C-1-1用'!$B$3:$AI$1004,23,0),"")</f>
        <v>0</v>
      </c>
      <c r="J829" s="325" t="str">
        <f>IFERROR(VLOOKUP($A829,'様式C-1-1用'!$B$3:$AI$1004,24,0),"")</f>
        <v/>
      </c>
      <c r="K829" s="325" t="str">
        <f>IFERROR(VLOOKUP($A829,'様式C-1-1用'!$B$3:$AI$1004,25,0),"")</f>
        <v/>
      </c>
      <c r="L829" s="325">
        <f>IFERROR(VLOOKUP($A829,'様式C-1-1用'!$B$3:$AI$1004,16,0),"")</f>
        <v>0</v>
      </c>
      <c r="M829" s="325" t="str">
        <f>IFERROR(VLOOKUP($A829,'様式C-1-1用'!$B$3:$AI$1004,34,0),"")</f>
        <v/>
      </c>
      <c r="N829" s="325" t="str">
        <f>IFERROR(VLOOKUP($A829,'様式C-1-1用'!$B$3:$AI$1004,30,0),"")</f>
        <v/>
      </c>
      <c r="O829" s="325" t="str">
        <f>IF(VLOOKUP($A829,'様式C-1-1用'!$B$3:$AI$1004,29,0)="－","なし",VLOOKUP($A829,'様式C-1-1用'!$B$3:$AI$1004,29,0))</f>
        <v/>
      </c>
      <c r="P829" s="326" t="str">
        <f>IFERROR(VLOOKUP($A829,'様式C-1-1用'!$B$3:$AI$1004,33,0),"")</f>
        <v/>
      </c>
    </row>
    <row r="830" spans="1:16" ht="15.95" customHeight="1" x14ac:dyDescent="0.15">
      <c r="A830" s="318">
        <v>828</v>
      </c>
      <c r="B830" s="325">
        <f>IFERROR(VLOOKUP($A830,'様式C-1-1用'!$B$3:$AI$1004,3,0),"")</f>
        <v>0</v>
      </c>
      <c r="C830" s="325" t="str">
        <f>IFERROR(VLOOKUP($A830,'様式C-1-1用'!$B$3:$AI$1004,4,0),"")</f>
        <v/>
      </c>
      <c r="D830" s="325">
        <f>IFERROR(VLOOKUP($A830,'様式C-1-1用'!$B$3:$AI$1004,6,0),"")</f>
        <v>0</v>
      </c>
      <c r="E830" s="325">
        <f>IFERROR(VLOOKUP($A830,'様式C-1-1用'!$B$3:$AI$1004,7,0),"")</f>
        <v>0</v>
      </c>
      <c r="F830" s="325">
        <f>IFERROR(VLOOKUP($A830,'様式C-1-1用'!$B$3:$AI$1004,8,0),"")</f>
        <v>0</v>
      </c>
      <c r="G830" s="325">
        <f>IFERROR(VLOOKUP($A830,'様式C-1-1用'!$B$3:$AI$1004,10,0),"")</f>
        <v>0</v>
      </c>
      <c r="H830" s="325">
        <f>IFERROR(VLOOKUP($A830,'様式C-1-1用'!$B$3:$AI$1004,22,0),"")</f>
        <v>0</v>
      </c>
      <c r="I830" s="325">
        <f>IFERROR(VLOOKUP($A830,'様式C-1-1用'!$B$3:$AI$1004,23,0),"")</f>
        <v>0</v>
      </c>
      <c r="J830" s="325" t="str">
        <f>IFERROR(VLOOKUP($A830,'様式C-1-1用'!$B$3:$AI$1004,24,0),"")</f>
        <v/>
      </c>
      <c r="K830" s="325" t="str">
        <f>IFERROR(VLOOKUP($A830,'様式C-1-1用'!$B$3:$AI$1004,25,0),"")</f>
        <v/>
      </c>
      <c r="L830" s="325">
        <f>IFERROR(VLOOKUP($A830,'様式C-1-1用'!$B$3:$AI$1004,16,0),"")</f>
        <v>0</v>
      </c>
      <c r="M830" s="325" t="str">
        <f>IFERROR(VLOOKUP($A830,'様式C-1-1用'!$B$3:$AI$1004,34,0),"")</f>
        <v/>
      </c>
      <c r="N830" s="325" t="str">
        <f>IFERROR(VLOOKUP($A830,'様式C-1-1用'!$B$3:$AI$1004,30,0),"")</f>
        <v/>
      </c>
      <c r="O830" s="325" t="str">
        <f>IF(VLOOKUP($A830,'様式C-1-1用'!$B$3:$AI$1004,29,0)="－","なし",VLOOKUP($A830,'様式C-1-1用'!$B$3:$AI$1004,29,0))</f>
        <v/>
      </c>
      <c r="P830" s="326" t="str">
        <f>IFERROR(VLOOKUP($A830,'様式C-1-1用'!$B$3:$AI$1004,33,0),"")</f>
        <v/>
      </c>
    </row>
    <row r="831" spans="1:16" ht="15.95" customHeight="1" x14ac:dyDescent="0.15">
      <c r="A831" s="318">
        <v>829</v>
      </c>
      <c r="B831" s="325">
        <f>IFERROR(VLOOKUP($A831,'様式C-1-1用'!$B$3:$AI$1004,3,0),"")</f>
        <v>0</v>
      </c>
      <c r="C831" s="325" t="str">
        <f>IFERROR(VLOOKUP($A831,'様式C-1-1用'!$B$3:$AI$1004,4,0),"")</f>
        <v/>
      </c>
      <c r="D831" s="325">
        <f>IFERROR(VLOOKUP($A831,'様式C-1-1用'!$B$3:$AI$1004,6,0),"")</f>
        <v>0</v>
      </c>
      <c r="E831" s="325">
        <f>IFERROR(VLOOKUP($A831,'様式C-1-1用'!$B$3:$AI$1004,7,0),"")</f>
        <v>0</v>
      </c>
      <c r="F831" s="325">
        <f>IFERROR(VLOOKUP($A831,'様式C-1-1用'!$B$3:$AI$1004,8,0),"")</f>
        <v>0</v>
      </c>
      <c r="G831" s="325">
        <f>IFERROR(VLOOKUP($A831,'様式C-1-1用'!$B$3:$AI$1004,10,0),"")</f>
        <v>0</v>
      </c>
      <c r="H831" s="325">
        <f>IFERROR(VLOOKUP($A831,'様式C-1-1用'!$B$3:$AI$1004,22,0),"")</f>
        <v>0</v>
      </c>
      <c r="I831" s="325">
        <f>IFERROR(VLOOKUP($A831,'様式C-1-1用'!$B$3:$AI$1004,23,0),"")</f>
        <v>0</v>
      </c>
      <c r="J831" s="325" t="str">
        <f>IFERROR(VLOOKUP($A831,'様式C-1-1用'!$B$3:$AI$1004,24,0),"")</f>
        <v/>
      </c>
      <c r="K831" s="325" t="str">
        <f>IFERROR(VLOOKUP($A831,'様式C-1-1用'!$B$3:$AI$1004,25,0),"")</f>
        <v/>
      </c>
      <c r="L831" s="325">
        <f>IFERROR(VLOOKUP($A831,'様式C-1-1用'!$B$3:$AI$1004,16,0),"")</f>
        <v>0</v>
      </c>
      <c r="M831" s="325" t="str">
        <f>IFERROR(VLOOKUP($A831,'様式C-1-1用'!$B$3:$AI$1004,34,0),"")</f>
        <v/>
      </c>
      <c r="N831" s="325" t="str">
        <f>IFERROR(VLOOKUP($A831,'様式C-1-1用'!$B$3:$AI$1004,30,0),"")</f>
        <v/>
      </c>
      <c r="O831" s="325" t="str">
        <f>IF(VLOOKUP($A831,'様式C-1-1用'!$B$3:$AI$1004,29,0)="－","なし",VLOOKUP($A831,'様式C-1-1用'!$B$3:$AI$1004,29,0))</f>
        <v/>
      </c>
      <c r="P831" s="326" t="str">
        <f>IFERROR(VLOOKUP($A831,'様式C-1-1用'!$B$3:$AI$1004,33,0),"")</f>
        <v/>
      </c>
    </row>
    <row r="832" spans="1:16" ht="15.95" customHeight="1" x14ac:dyDescent="0.15">
      <c r="A832" s="318">
        <v>830</v>
      </c>
      <c r="B832" s="325">
        <f>IFERROR(VLOOKUP($A832,'様式C-1-1用'!$B$3:$AI$1004,3,0),"")</f>
        <v>0</v>
      </c>
      <c r="C832" s="325" t="str">
        <f>IFERROR(VLOOKUP($A832,'様式C-1-1用'!$B$3:$AI$1004,4,0),"")</f>
        <v/>
      </c>
      <c r="D832" s="325">
        <f>IFERROR(VLOOKUP($A832,'様式C-1-1用'!$B$3:$AI$1004,6,0),"")</f>
        <v>0</v>
      </c>
      <c r="E832" s="325">
        <f>IFERROR(VLOOKUP($A832,'様式C-1-1用'!$B$3:$AI$1004,7,0),"")</f>
        <v>0</v>
      </c>
      <c r="F832" s="325">
        <f>IFERROR(VLOOKUP($A832,'様式C-1-1用'!$B$3:$AI$1004,8,0),"")</f>
        <v>0</v>
      </c>
      <c r="G832" s="325">
        <f>IFERROR(VLOOKUP($A832,'様式C-1-1用'!$B$3:$AI$1004,10,0),"")</f>
        <v>0</v>
      </c>
      <c r="H832" s="325">
        <f>IFERROR(VLOOKUP($A832,'様式C-1-1用'!$B$3:$AI$1004,22,0),"")</f>
        <v>0</v>
      </c>
      <c r="I832" s="325">
        <f>IFERROR(VLOOKUP($A832,'様式C-1-1用'!$B$3:$AI$1004,23,0),"")</f>
        <v>0</v>
      </c>
      <c r="J832" s="325" t="str">
        <f>IFERROR(VLOOKUP($A832,'様式C-1-1用'!$B$3:$AI$1004,24,0),"")</f>
        <v/>
      </c>
      <c r="K832" s="325" t="str">
        <f>IFERROR(VLOOKUP($A832,'様式C-1-1用'!$B$3:$AI$1004,25,0),"")</f>
        <v/>
      </c>
      <c r="L832" s="325">
        <f>IFERROR(VLOOKUP($A832,'様式C-1-1用'!$B$3:$AI$1004,16,0),"")</f>
        <v>0</v>
      </c>
      <c r="M832" s="325" t="str">
        <f>IFERROR(VLOOKUP($A832,'様式C-1-1用'!$B$3:$AI$1004,34,0),"")</f>
        <v/>
      </c>
      <c r="N832" s="325" t="str">
        <f>IFERROR(VLOOKUP($A832,'様式C-1-1用'!$B$3:$AI$1004,30,0),"")</f>
        <v/>
      </c>
      <c r="O832" s="325" t="str">
        <f>IF(VLOOKUP($A832,'様式C-1-1用'!$B$3:$AI$1004,29,0)="－","なし",VLOOKUP($A832,'様式C-1-1用'!$B$3:$AI$1004,29,0))</f>
        <v/>
      </c>
      <c r="P832" s="326" t="str">
        <f>IFERROR(VLOOKUP($A832,'様式C-1-1用'!$B$3:$AI$1004,33,0),"")</f>
        <v/>
      </c>
    </row>
    <row r="833" spans="1:16" ht="15.95" customHeight="1" x14ac:dyDescent="0.15">
      <c r="A833" s="318">
        <v>831</v>
      </c>
      <c r="B833" s="325">
        <f>IFERROR(VLOOKUP($A833,'様式C-1-1用'!$B$3:$AI$1004,3,0),"")</f>
        <v>0</v>
      </c>
      <c r="C833" s="325" t="str">
        <f>IFERROR(VLOOKUP($A833,'様式C-1-1用'!$B$3:$AI$1004,4,0),"")</f>
        <v/>
      </c>
      <c r="D833" s="325">
        <f>IFERROR(VLOOKUP($A833,'様式C-1-1用'!$B$3:$AI$1004,6,0),"")</f>
        <v>0</v>
      </c>
      <c r="E833" s="325">
        <f>IFERROR(VLOOKUP($A833,'様式C-1-1用'!$B$3:$AI$1004,7,0),"")</f>
        <v>0</v>
      </c>
      <c r="F833" s="325">
        <f>IFERROR(VLOOKUP($A833,'様式C-1-1用'!$B$3:$AI$1004,8,0),"")</f>
        <v>0</v>
      </c>
      <c r="G833" s="325">
        <f>IFERROR(VLOOKUP($A833,'様式C-1-1用'!$B$3:$AI$1004,10,0),"")</f>
        <v>0</v>
      </c>
      <c r="H833" s="325">
        <f>IFERROR(VLOOKUP($A833,'様式C-1-1用'!$B$3:$AI$1004,22,0),"")</f>
        <v>0</v>
      </c>
      <c r="I833" s="325">
        <f>IFERROR(VLOOKUP($A833,'様式C-1-1用'!$B$3:$AI$1004,23,0),"")</f>
        <v>0</v>
      </c>
      <c r="J833" s="325" t="str">
        <f>IFERROR(VLOOKUP($A833,'様式C-1-1用'!$B$3:$AI$1004,24,0),"")</f>
        <v/>
      </c>
      <c r="K833" s="325" t="str">
        <f>IFERROR(VLOOKUP($A833,'様式C-1-1用'!$B$3:$AI$1004,25,0),"")</f>
        <v/>
      </c>
      <c r="L833" s="325">
        <f>IFERROR(VLOOKUP($A833,'様式C-1-1用'!$B$3:$AI$1004,16,0),"")</f>
        <v>0</v>
      </c>
      <c r="M833" s="325" t="str">
        <f>IFERROR(VLOOKUP($A833,'様式C-1-1用'!$B$3:$AI$1004,34,0),"")</f>
        <v/>
      </c>
      <c r="N833" s="325" t="str">
        <f>IFERROR(VLOOKUP($A833,'様式C-1-1用'!$B$3:$AI$1004,30,0),"")</f>
        <v/>
      </c>
      <c r="O833" s="325" t="str">
        <f>IF(VLOOKUP($A833,'様式C-1-1用'!$B$3:$AI$1004,29,0)="－","なし",VLOOKUP($A833,'様式C-1-1用'!$B$3:$AI$1004,29,0))</f>
        <v/>
      </c>
      <c r="P833" s="326" t="str">
        <f>IFERROR(VLOOKUP($A833,'様式C-1-1用'!$B$3:$AI$1004,33,0),"")</f>
        <v/>
      </c>
    </row>
    <row r="834" spans="1:16" ht="15.95" customHeight="1" x14ac:dyDescent="0.15">
      <c r="A834" s="318">
        <v>832</v>
      </c>
      <c r="B834" s="325">
        <f>IFERROR(VLOOKUP($A834,'様式C-1-1用'!$B$3:$AI$1004,3,0),"")</f>
        <v>0</v>
      </c>
      <c r="C834" s="325" t="str">
        <f>IFERROR(VLOOKUP($A834,'様式C-1-1用'!$B$3:$AI$1004,4,0),"")</f>
        <v/>
      </c>
      <c r="D834" s="325">
        <f>IFERROR(VLOOKUP($A834,'様式C-1-1用'!$B$3:$AI$1004,6,0),"")</f>
        <v>0</v>
      </c>
      <c r="E834" s="325">
        <f>IFERROR(VLOOKUP($A834,'様式C-1-1用'!$B$3:$AI$1004,7,0),"")</f>
        <v>0</v>
      </c>
      <c r="F834" s="325">
        <f>IFERROR(VLOOKUP($A834,'様式C-1-1用'!$B$3:$AI$1004,8,0),"")</f>
        <v>0</v>
      </c>
      <c r="G834" s="325">
        <f>IFERROR(VLOOKUP($A834,'様式C-1-1用'!$B$3:$AI$1004,10,0),"")</f>
        <v>0</v>
      </c>
      <c r="H834" s="325">
        <f>IFERROR(VLOOKUP($A834,'様式C-1-1用'!$B$3:$AI$1004,22,0),"")</f>
        <v>0</v>
      </c>
      <c r="I834" s="325">
        <f>IFERROR(VLOOKUP($A834,'様式C-1-1用'!$B$3:$AI$1004,23,0),"")</f>
        <v>0</v>
      </c>
      <c r="J834" s="325" t="str">
        <f>IFERROR(VLOOKUP($A834,'様式C-1-1用'!$B$3:$AI$1004,24,0),"")</f>
        <v/>
      </c>
      <c r="K834" s="325" t="str">
        <f>IFERROR(VLOOKUP($A834,'様式C-1-1用'!$B$3:$AI$1004,25,0),"")</f>
        <v/>
      </c>
      <c r="L834" s="325">
        <f>IFERROR(VLOOKUP($A834,'様式C-1-1用'!$B$3:$AI$1004,16,0),"")</f>
        <v>0</v>
      </c>
      <c r="M834" s="325" t="str">
        <f>IFERROR(VLOOKUP($A834,'様式C-1-1用'!$B$3:$AI$1004,34,0),"")</f>
        <v/>
      </c>
      <c r="N834" s="325" t="str">
        <f>IFERROR(VLOOKUP($A834,'様式C-1-1用'!$B$3:$AI$1004,30,0),"")</f>
        <v/>
      </c>
      <c r="O834" s="325" t="str">
        <f>IF(VLOOKUP($A834,'様式C-1-1用'!$B$3:$AI$1004,29,0)="－","なし",VLOOKUP($A834,'様式C-1-1用'!$B$3:$AI$1004,29,0))</f>
        <v/>
      </c>
      <c r="P834" s="326" t="str">
        <f>IFERROR(VLOOKUP($A834,'様式C-1-1用'!$B$3:$AI$1004,33,0),"")</f>
        <v/>
      </c>
    </row>
    <row r="835" spans="1:16" ht="15.95" customHeight="1" x14ac:dyDescent="0.15">
      <c r="A835" s="318">
        <v>833</v>
      </c>
      <c r="B835" s="325">
        <f>IFERROR(VLOOKUP($A835,'様式C-1-1用'!$B$3:$AI$1004,3,0),"")</f>
        <v>0</v>
      </c>
      <c r="C835" s="325" t="str">
        <f>IFERROR(VLOOKUP($A835,'様式C-1-1用'!$B$3:$AI$1004,4,0),"")</f>
        <v/>
      </c>
      <c r="D835" s="325">
        <f>IFERROR(VLOOKUP($A835,'様式C-1-1用'!$B$3:$AI$1004,6,0),"")</f>
        <v>0</v>
      </c>
      <c r="E835" s="325">
        <f>IFERROR(VLOOKUP($A835,'様式C-1-1用'!$B$3:$AI$1004,7,0),"")</f>
        <v>0</v>
      </c>
      <c r="F835" s="325">
        <f>IFERROR(VLOOKUP($A835,'様式C-1-1用'!$B$3:$AI$1004,8,0),"")</f>
        <v>0</v>
      </c>
      <c r="G835" s="325">
        <f>IFERROR(VLOOKUP($A835,'様式C-1-1用'!$B$3:$AI$1004,10,0),"")</f>
        <v>0</v>
      </c>
      <c r="H835" s="325">
        <f>IFERROR(VLOOKUP($A835,'様式C-1-1用'!$B$3:$AI$1004,22,0),"")</f>
        <v>0</v>
      </c>
      <c r="I835" s="325">
        <f>IFERROR(VLOOKUP($A835,'様式C-1-1用'!$B$3:$AI$1004,23,0),"")</f>
        <v>0</v>
      </c>
      <c r="J835" s="325" t="str">
        <f>IFERROR(VLOOKUP($A835,'様式C-1-1用'!$B$3:$AI$1004,24,0),"")</f>
        <v/>
      </c>
      <c r="K835" s="325" t="str">
        <f>IFERROR(VLOOKUP($A835,'様式C-1-1用'!$B$3:$AI$1004,25,0),"")</f>
        <v/>
      </c>
      <c r="L835" s="325">
        <f>IFERROR(VLOOKUP($A835,'様式C-1-1用'!$B$3:$AI$1004,16,0),"")</f>
        <v>0</v>
      </c>
      <c r="M835" s="325" t="str">
        <f>IFERROR(VLOOKUP($A835,'様式C-1-1用'!$B$3:$AI$1004,34,0),"")</f>
        <v/>
      </c>
      <c r="N835" s="325" t="str">
        <f>IFERROR(VLOOKUP($A835,'様式C-1-1用'!$B$3:$AI$1004,30,0),"")</f>
        <v/>
      </c>
      <c r="O835" s="325" t="str">
        <f>IF(VLOOKUP($A835,'様式C-1-1用'!$B$3:$AI$1004,29,0)="－","なし",VLOOKUP($A835,'様式C-1-1用'!$B$3:$AI$1004,29,0))</f>
        <v/>
      </c>
      <c r="P835" s="326" t="str">
        <f>IFERROR(VLOOKUP($A835,'様式C-1-1用'!$B$3:$AI$1004,33,0),"")</f>
        <v/>
      </c>
    </row>
    <row r="836" spans="1:16" ht="15.95" customHeight="1" x14ac:dyDescent="0.15">
      <c r="A836" s="318">
        <v>834</v>
      </c>
      <c r="B836" s="325">
        <f>IFERROR(VLOOKUP($A836,'様式C-1-1用'!$B$3:$AI$1004,3,0),"")</f>
        <v>0</v>
      </c>
      <c r="C836" s="325" t="str">
        <f>IFERROR(VLOOKUP($A836,'様式C-1-1用'!$B$3:$AI$1004,4,0),"")</f>
        <v/>
      </c>
      <c r="D836" s="325">
        <f>IFERROR(VLOOKUP($A836,'様式C-1-1用'!$B$3:$AI$1004,6,0),"")</f>
        <v>0</v>
      </c>
      <c r="E836" s="325">
        <f>IFERROR(VLOOKUP($A836,'様式C-1-1用'!$B$3:$AI$1004,7,0),"")</f>
        <v>0</v>
      </c>
      <c r="F836" s="325">
        <f>IFERROR(VLOOKUP($A836,'様式C-1-1用'!$B$3:$AI$1004,8,0),"")</f>
        <v>0</v>
      </c>
      <c r="G836" s="325">
        <f>IFERROR(VLOOKUP($A836,'様式C-1-1用'!$B$3:$AI$1004,10,0),"")</f>
        <v>0</v>
      </c>
      <c r="H836" s="325">
        <f>IFERROR(VLOOKUP($A836,'様式C-1-1用'!$B$3:$AI$1004,22,0),"")</f>
        <v>0</v>
      </c>
      <c r="I836" s="325">
        <f>IFERROR(VLOOKUP($A836,'様式C-1-1用'!$B$3:$AI$1004,23,0),"")</f>
        <v>0</v>
      </c>
      <c r="J836" s="325" t="str">
        <f>IFERROR(VLOOKUP($A836,'様式C-1-1用'!$B$3:$AI$1004,24,0),"")</f>
        <v/>
      </c>
      <c r="K836" s="325" t="str">
        <f>IFERROR(VLOOKUP($A836,'様式C-1-1用'!$B$3:$AI$1004,25,0),"")</f>
        <v/>
      </c>
      <c r="L836" s="325">
        <f>IFERROR(VLOOKUP($A836,'様式C-1-1用'!$B$3:$AI$1004,16,0),"")</f>
        <v>0</v>
      </c>
      <c r="M836" s="325" t="str">
        <f>IFERROR(VLOOKUP($A836,'様式C-1-1用'!$B$3:$AI$1004,34,0),"")</f>
        <v/>
      </c>
      <c r="N836" s="325" t="str">
        <f>IFERROR(VLOOKUP($A836,'様式C-1-1用'!$B$3:$AI$1004,30,0),"")</f>
        <v/>
      </c>
      <c r="O836" s="325" t="str">
        <f>IF(VLOOKUP($A836,'様式C-1-1用'!$B$3:$AI$1004,29,0)="－","なし",VLOOKUP($A836,'様式C-1-1用'!$B$3:$AI$1004,29,0))</f>
        <v/>
      </c>
      <c r="P836" s="326" t="str">
        <f>IFERROR(VLOOKUP($A836,'様式C-1-1用'!$B$3:$AI$1004,33,0),"")</f>
        <v/>
      </c>
    </row>
    <row r="837" spans="1:16" ht="15.95" customHeight="1" x14ac:dyDescent="0.15">
      <c r="A837" s="318">
        <v>835</v>
      </c>
      <c r="B837" s="325">
        <f>IFERROR(VLOOKUP($A837,'様式C-1-1用'!$B$3:$AI$1004,3,0),"")</f>
        <v>0</v>
      </c>
      <c r="C837" s="325" t="str">
        <f>IFERROR(VLOOKUP($A837,'様式C-1-1用'!$B$3:$AI$1004,4,0),"")</f>
        <v/>
      </c>
      <c r="D837" s="325">
        <f>IFERROR(VLOOKUP($A837,'様式C-1-1用'!$B$3:$AI$1004,6,0),"")</f>
        <v>0</v>
      </c>
      <c r="E837" s="325">
        <f>IFERROR(VLOOKUP($A837,'様式C-1-1用'!$B$3:$AI$1004,7,0),"")</f>
        <v>0</v>
      </c>
      <c r="F837" s="325">
        <f>IFERROR(VLOOKUP($A837,'様式C-1-1用'!$B$3:$AI$1004,8,0),"")</f>
        <v>0</v>
      </c>
      <c r="G837" s="325">
        <f>IFERROR(VLOOKUP($A837,'様式C-1-1用'!$B$3:$AI$1004,10,0),"")</f>
        <v>0</v>
      </c>
      <c r="H837" s="325">
        <f>IFERROR(VLOOKUP($A837,'様式C-1-1用'!$B$3:$AI$1004,22,0),"")</f>
        <v>0</v>
      </c>
      <c r="I837" s="325">
        <f>IFERROR(VLOOKUP($A837,'様式C-1-1用'!$B$3:$AI$1004,23,0),"")</f>
        <v>0</v>
      </c>
      <c r="J837" s="325" t="str">
        <f>IFERROR(VLOOKUP($A837,'様式C-1-1用'!$B$3:$AI$1004,24,0),"")</f>
        <v/>
      </c>
      <c r="K837" s="325" t="str">
        <f>IFERROR(VLOOKUP($A837,'様式C-1-1用'!$B$3:$AI$1004,25,0),"")</f>
        <v/>
      </c>
      <c r="L837" s="325">
        <f>IFERROR(VLOOKUP($A837,'様式C-1-1用'!$B$3:$AI$1004,16,0),"")</f>
        <v>0</v>
      </c>
      <c r="M837" s="325" t="str">
        <f>IFERROR(VLOOKUP($A837,'様式C-1-1用'!$B$3:$AI$1004,34,0),"")</f>
        <v/>
      </c>
      <c r="N837" s="325" t="str">
        <f>IFERROR(VLOOKUP($A837,'様式C-1-1用'!$B$3:$AI$1004,30,0),"")</f>
        <v/>
      </c>
      <c r="O837" s="325" t="str">
        <f>IF(VLOOKUP($A837,'様式C-1-1用'!$B$3:$AI$1004,29,0)="－","なし",VLOOKUP($A837,'様式C-1-1用'!$B$3:$AI$1004,29,0))</f>
        <v/>
      </c>
      <c r="P837" s="326" t="str">
        <f>IFERROR(VLOOKUP($A837,'様式C-1-1用'!$B$3:$AI$1004,33,0),"")</f>
        <v/>
      </c>
    </row>
    <row r="838" spans="1:16" ht="15.95" customHeight="1" x14ac:dyDescent="0.15">
      <c r="A838" s="318">
        <v>836</v>
      </c>
      <c r="B838" s="325">
        <f>IFERROR(VLOOKUP($A838,'様式C-1-1用'!$B$3:$AI$1004,3,0),"")</f>
        <v>0</v>
      </c>
      <c r="C838" s="325" t="str">
        <f>IFERROR(VLOOKUP($A838,'様式C-1-1用'!$B$3:$AI$1004,4,0),"")</f>
        <v/>
      </c>
      <c r="D838" s="325">
        <f>IFERROR(VLOOKUP($A838,'様式C-1-1用'!$B$3:$AI$1004,6,0),"")</f>
        <v>0</v>
      </c>
      <c r="E838" s="325">
        <f>IFERROR(VLOOKUP($A838,'様式C-1-1用'!$B$3:$AI$1004,7,0),"")</f>
        <v>0</v>
      </c>
      <c r="F838" s="325">
        <f>IFERROR(VLOOKUP($A838,'様式C-1-1用'!$B$3:$AI$1004,8,0),"")</f>
        <v>0</v>
      </c>
      <c r="G838" s="325">
        <f>IFERROR(VLOOKUP($A838,'様式C-1-1用'!$B$3:$AI$1004,10,0),"")</f>
        <v>0</v>
      </c>
      <c r="H838" s="325">
        <f>IFERROR(VLOOKUP($A838,'様式C-1-1用'!$B$3:$AI$1004,22,0),"")</f>
        <v>0</v>
      </c>
      <c r="I838" s="325">
        <f>IFERROR(VLOOKUP($A838,'様式C-1-1用'!$B$3:$AI$1004,23,0),"")</f>
        <v>0</v>
      </c>
      <c r="J838" s="325" t="str">
        <f>IFERROR(VLOOKUP($A838,'様式C-1-1用'!$B$3:$AI$1004,24,0),"")</f>
        <v/>
      </c>
      <c r="K838" s="325" t="str">
        <f>IFERROR(VLOOKUP($A838,'様式C-1-1用'!$B$3:$AI$1004,25,0),"")</f>
        <v/>
      </c>
      <c r="L838" s="325">
        <f>IFERROR(VLOOKUP($A838,'様式C-1-1用'!$B$3:$AI$1004,16,0),"")</f>
        <v>0</v>
      </c>
      <c r="M838" s="325" t="str">
        <f>IFERROR(VLOOKUP($A838,'様式C-1-1用'!$B$3:$AI$1004,34,0),"")</f>
        <v/>
      </c>
      <c r="N838" s="325" t="str">
        <f>IFERROR(VLOOKUP($A838,'様式C-1-1用'!$B$3:$AI$1004,30,0),"")</f>
        <v/>
      </c>
      <c r="O838" s="325" t="str">
        <f>IF(VLOOKUP($A838,'様式C-1-1用'!$B$3:$AI$1004,29,0)="－","なし",VLOOKUP($A838,'様式C-1-1用'!$B$3:$AI$1004,29,0))</f>
        <v/>
      </c>
      <c r="P838" s="326" t="str">
        <f>IFERROR(VLOOKUP($A838,'様式C-1-1用'!$B$3:$AI$1004,33,0),"")</f>
        <v/>
      </c>
    </row>
    <row r="839" spans="1:16" ht="15.95" customHeight="1" x14ac:dyDescent="0.15">
      <c r="A839" s="318">
        <v>837</v>
      </c>
      <c r="B839" s="325">
        <f>IFERROR(VLOOKUP($A839,'様式C-1-1用'!$B$3:$AI$1004,3,0),"")</f>
        <v>0</v>
      </c>
      <c r="C839" s="325" t="str">
        <f>IFERROR(VLOOKUP($A839,'様式C-1-1用'!$B$3:$AI$1004,4,0),"")</f>
        <v/>
      </c>
      <c r="D839" s="325">
        <f>IFERROR(VLOOKUP($A839,'様式C-1-1用'!$B$3:$AI$1004,6,0),"")</f>
        <v>0</v>
      </c>
      <c r="E839" s="325">
        <f>IFERROR(VLOOKUP($A839,'様式C-1-1用'!$B$3:$AI$1004,7,0),"")</f>
        <v>0</v>
      </c>
      <c r="F839" s="325">
        <f>IFERROR(VLOOKUP($A839,'様式C-1-1用'!$B$3:$AI$1004,8,0),"")</f>
        <v>0</v>
      </c>
      <c r="G839" s="325">
        <f>IFERROR(VLOOKUP($A839,'様式C-1-1用'!$B$3:$AI$1004,10,0),"")</f>
        <v>0</v>
      </c>
      <c r="H839" s="325">
        <f>IFERROR(VLOOKUP($A839,'様式C-1-1用'!$B$3:$AI$1004,22,0),"")</f>
        <v>0</v>
      </c>
      <c r="I839" s="325">
        <f>IFERROR(VLOOKUP($A839,'様式C-1-1用'!$B$3:$AI$1004,23,0),"")</f>
        <v>0</v>
      </c>
      <c r="J839" s="325" t="str">
        <f>IFERROR(VLOOKUP($A839,'様式C-1-1用'!$B$3:$AI$1004,24,0),"")</f>
        <v/>
      </c>
      <c r="K839" s="325" t="str">
        <f>IFERROR(VLOOKUP($A839,'様式C-1-1用'!$B$3:$AI$1004,25,0),"")</f>
        <v/>
      </c>
      <c r="L839" s="325">
        <f>IFERROR(VLOOKUP($A839,'様式C-1-1用'!$B$3:$AI$1004,16,0),"")</f>
        <v>0</v>
      </c>
      <c r="M839" s="325" t="str">
        <f>IFERROR(VLOOKUP($A839,'様式C-1-1用'!$B$3:$AI$1004,34,0),"")</f>
        <v/>
      </c>
      <c r="N839" s="325" t="str">
        <f>IFERROR(VLOOKUP($A839,'様式C-1-1用'!$B$3:$AI$1004,30,0),"")</f>
        <v/>
      </c>
      <c r="O839" s="325" t="str">
        <f>IF(VLOOKUP($A839,'様式C-1-1用'!$B$3:$AI$1004,29,0)="－","なし",VLOOKUP($A839,'様式C-1-1用'!$B$3:$AI$1004,29,0))</f>
        <v/>
      </c>
      <c r="P839" s="326" t="str">
        <f>IFERROR(VLOOKUP($A839,'様式C-1-1用'!$B$3:$AI$1004,33,0),"")</f>
        <v/>
      </c>
    </row>
    <row r="840" spans="1:16" ht="15.95" customHeight="1" x14ac:dyDescent="0.15">
      <c r="A840" s="318">
        <v>838</v>
      </c>
      <c r="B840" s="325">
        <f>IFERROR(VLOOKUP($A840,'様式C-1-1用'!$B$3:$AI$1004,3,0),"")</f>
        <v>0</v>
      </c>
      <c r="C840" s="325" t="str">
        <f>IFERROR(VLOOKUP($A840,'様式C-1-1用'!$B$3:$AI$1004,4,0),"")</f>
        <v/>
      </c>
      <c r="D840" s="325">
        <f>IFERROR(VLOOKUP($A840,'様式C-1-1用'!$B$3:$AI$1004,6,0),"")</f>
        <v>0</v>
      </c>
      <c r="E840" s="325">
        <f>IFERROR(VLOOKUP($A840,'様式C-1-1用'!$B$3:$AI$1004,7,0),"")</f>
        <v>0</v>
      </c>
      <c r="F840" s="325">
        <f>IFERROR(VLOOKUP($A840,'様式C-1-1用'!$B$3:$AI$1004,8,0),"")</f>
        <v>0</v>
      </c>
      <c r="G840" s="325">
        <f>IFERROR(VLOOKUP($A840,'様式C-1-1用'!$B$3:$AI$1004,10,0),"")</f>
        <v>0</v>
      </c>
      <c r="H840" s="325">
        <f>IFERROR(VLOOKUP($A840,'様式C-1-1用'!$B$3:$AI$1004,22,0),"")</f>
        <v>0</v>
      </c>
      <c r="I840" s="325">
        <f>IFERROR(VLOOKUP($A840,'様式C-1-1用'!$B$3:$AI$1004,23,0),"")</f>
        <v>0</v>
      </c>
      <c r="J840" s="325" t="str">
        <f>IFERROR(VLOOKUP($A840,'様式C-1-1用'!$B$3:$AI$1004,24,0),"")</f>
        <v/>
      </c>
      <c r="K840" s="325" t="str">
        <f>IFERROR(VLOOKUP($A840,'様式C-1-1用'!$B$3:$AI$1004,25,0),"")</f>
        <v/>
      </c>
      <c r="L840" s="325">
        <f>IFERROR(VLOOKUP($A840,'様式C-1-1用'!$B$3:$AI$1004,16,0),"")</f>
        <v>0</v>
      </c>
      <c r="M840" s="325" t="str">
        <f>IFERROR(VLOOKUP($A840,'様式C-1-1用'!$B$3:$AI$1004,34,0),"")</f>
        <v/>
      </c>
      <c r="N840" s="325" t="str">
        <f>IFERROR(VLOOKUP($A840,'様式C-1-1用'!$B$3:$AI$1004,30,0),"")</f>
        <v/>
      </c>
      <c r="O840" s="325" t="str">
        <f>IF(VLOOKUP($A840,'様式C-1-1用'!$B$3:$AI$1004,29,0)="－","なし",VLOOKUP($A840,'様式C-1-1用'!$B$3:$AI$1004,29,0))</f>
        <v/>
      </c>
      <c r="P840" s="326" t="str">
        <f>IFERROR(VLOOKUP($A840,'様式C-1-1用'!$B$3:$AI$1004,33,0),"")</f>
        <v/>
      </c>
    </row>
    <row r="841" spans="1:16" ht="15.95" customHeight="1" x14ac:dyDescent="0.15">
      <c r="A841" s="318">
        <v>839</v>
      </c>
      <c r="B841" s="325">
        <f>IFERROR(VLOOKUP($A841,'様式C-1-1用'!$B$3:$AI$1004,3,0),"")</f>
        <v>0</v>
      </c>
      <c r="C841" s="325" t="str">
        <f>IFERROR(VLOOKUP($A841,'様式C-1-1用'!$B$3:$AI$1004,4,0),"")</f>
        <v/>
      </c>
      <c r="D841" s="325">
        <f>IFERROR(VLOOKUP($A841,'様式C-1-1用'!$B$3:$AI$1004,6,0),"")</f>
        <v>0</v>
      </c>
      <c r="E841" s="325">
        <f>IFERROR(VLOOKUP($A841,'様式C-1-1用'!$B$3:$AI$1004,7,0),"")</f>
        <v>0</v>
      </c>
      <c r="F841" s="325">
        <f>IFERROR(VLOOKUP($A841,'様式C-1-1用'!$B$3:$AI$1004,8,0),"")</f>
        <v>0</v>
      </c>
      <c r="G841" s="325">
        <f>IFERROR(VLOOKUP($A841,'様式C-1-1用'!$B$3:$AI$1004,10,0),"")</f>
        <v>0</v>
      </c>
      <c r="H841" s="325">
        <f>IFERROR(VLOOKUP($A841,'様式C-1-1用'!$B$3:$AI$1004,22,0),"")</f>
        <v>0</v>
      </c>
      <c r="I841" s="325">
        <f>IFERROR(VLOOKUP($A841,'様式C-1-1用'!$B$3:$AI$1004,23,0),"")</f>
        <v>0</v>
      </c>
      <c r="J841" s="325" t="str">
        <f>IFERROR(VLOOKUP($A841,'様式C-1-1用'!$B$3:$AI$1004,24,0),"")</f>
        <v/>
      </c>
      <c r="K841" s="325" t="str">
        <f>IFERROR(VLOOKUP($A841,'様式C-1-1用'!$B$3:$AI$1004,25,0),"")</f>
        <v/>
      </c>
      <c r="L841" s="325">
        <f>IFERROR(VLOOKUP($A841,'様式C-1-1用'!$B$3:$AI$1004,16,0),"")</f>
        <v>0</v>
      </c>
      <c r="M841" s="325" t="str">
        <f>IFERROR(VLOOKUP($A841,'様式C-1-1用'!$B$3:$AI$1004,34,0),"")</f>
        <v/>
      </c>
      <c r="N841" s="325" t="str">
        <f>IFERROR(VLOOKUP($A841,'様式C-1-1用'!$B$3:$AI$1004,30,0),"")</f>
        <v/>
      </c>
      <c r="O841" s="325" t="str">
        <f>IF(VLOOKUP($A841,'様式C-1-1用'!$B$3:$AI$1004,29,0)="－","なし",VLOOKUP($A841,'様式C-1-1用'!$B$3:$AI$1004,29,0))</f>
        <v/>
      </c>
      <c r="P841" s="326" t="str">
        <f>IFERROR(VLOOKUP($A841,'様式C-1-1用'!$B$3:$AI$1004,33,0),"")</f>
        <v/>
      </c>
    </row>
    <row r="842" spans="1:16" ht="15.95" customHeight="1" x14ac:dyDescent="0.15">
      <c r="A842" s="318">
        <v>840</v>
      </c>
      <c r="B842" s="325">
        <f>IFERROR(VLOOKUP($A842,'様式C-1-1用'!$B$3:$AI$1004,3,0),"")</f>
        <v>0</v>
      </c>
      <c r="C842" s="325" t="str">
        <f>IFERROR(VLOOKUP($A842,'様式C-1-1用'!$B$3:$AI$1004,4,0),"")</f>
        <v/>
      </c>
      <c r="D842" s="325">
        <f>IFERROR(VLOOKUP($A842,'様式C-1-1用'!$B$3:$AI$1004,6,0),"")</f>
        <v>0</v>
      </c>
      <c r="E842" s="325">
        <f>IFERROR(VLOOKUP($A842,'様式C-1-1用'!$B$3:$AI$1004,7,0),"")</f>
        <v>0</v>
      </c>
      <c r="F842" s="325">
        <f>IFERROR(VLOOKUP($A842,'様式C-1-1用'!$B$3:$AI$1004,8,0),"")</f>
        <v>0</v>
      </c>
      <c r="G842" s="325">
        <f>IFERROR(VLOOKUP($A842,'様式C-1-1用'!$B$3:$AI$1004,10,0),"")</f>
        <v>0</v>
      </c>
      <c r="H842" s="325">
        <f>IFERROR(VLOOKUP($A842,'様式C-1-1用'!$B$3:$AI$1004,22,0),"")</f>
        <v>0</v>
      </c>
      <c r="I842" s="325">
        <f>IFERROR(VLOOKUP($A842,'様式C-1-1用'!$B$3:$AI$1004,23,0),"")</f>
        <v>0</v>
      </c>
      <c r="J842" s="325" t="str">
        <f>IFERROR(VLOOKUP($A842,'様式C-1-1用'!$B$3:$AI$1004,24,0),"")</f>
        <v/>
      </c>
      <c r="K842" s="325" t="str">
        <f>IFERROR(VLOOKUP($A842,'様式C-1-1用'!$B$3:$AI$1004,25,0),"")</f>
        <v/>
      </c>
      <c r="L842" s="325">
        <f>IFERROR(VLOOKUP($A842,'様式C-1-1用'!$B$3:$AI$1004,16,0),"")</f>
        <v>0</v>
      </c>
      <c r="M842" s="325" t="str">
        <f>IFERROR(VLOOKUP($A842,'様式C-1-1用'!$B$3:$AI$1004,34,0),"")</f>
        <v/>
      </c>
      <c r="N842" s="325" t="str">
        <f>IFERROR(VLOOKUP($A842,'様式C-1-1用'!$B$3:$AI$1004,30,0),"")</f>
        <v/>
      </c>
      <c r="O842" s="325" t="str">
        <f>IF(VLOOKUP($A842,'様式C-1-1用'!$B$3:$AI$1004,29,0)="－","なし",VLOOKUP($A842,'様式C-1-1用'!$B$3:$AI$1004,29,0))</f>
        <v/>
      </c>
      <c r="P842" s="326" t="str">
        <f>IFERROR(VLOOKUP($A842,'様式C-1-1用'!$B$3:$AI$1004,33,0),"")</f>
        <v/>
      </c>
    </row>
    <row r="843" spans="1:16" ht="15.95" customHeight="1" x14ac:dyDescent="0.15">
      <c r="A843" s="318">
        <v>841</v>
      </c>
      <c r="B843" s="325">
        <f>IFERROR(VLOOKUP($A843,'様式C-1-1用'!$B$3:$AI$1004,3,0),"")</f>
        <v>0</v>
      </c>
      <c r="C843" s="325" t="str">
        <f>IFERROR(VLOOKUP($A843,'様式C-1-1用'!$B$3:$AI$1004,4,0),"")</f>
        <v/>
      </c>
      <c r="D843" s="325">
        <f>IFERROR(VLOOKUP($A843,'様式C-1-1用'!$B$3:$AI$1004,6,0),"")</f>
        <v>0</v>
      </c>
      <c r="E843" s="325">
        <f>IFERROR(VLOOKUP($A843,'様式C-1-1用'!$B$3:$AI$1004,7,0),"")</f>
        <v>0</v>
      </c>
      <c r="F843" s="325">
        <f>IFERROR(VLOOKUP($A843,'様式C-1-1用'!$B$3:$AI$1004,8,0),"")</f>
        <v>0</v>
      </c>
      <c r="G843" s="325">
        <f>IFERROR(VLOOKUP($A843,'様式C-1-1用'!$B$3:$AI$1004,10,0),"")</f>
        <v>0</v>
      </c>
      <c r="H843" s="325">
        <f>IFERROR(VLOOKUP($A843,'様式C-1-1用'!$B$3:$AI$1004,22,0),"")</f>
        <v>0</v>
      </c>
      <c r="I843" s="325">
        <f>IFERROR(VLOOKUP($A843,'様式C-1-1用'!$B$3:$AI$1004,23,0),"")</f>
        <v>0</v>
      </c>
      <c r="J843" s="325" t="str">
        <f>IFERROR(VLOOKUP($A843,'様式C-1-1用'!$B$3:$AI$1004,24,0),"")</f>
        <v/>
      </c>
      <c r="K843" s="325" t="str">
        <f>IFERROR(VLOOKUP($A843,'様式C-1-1用'!$B$3:$AI$1004,25,0),"")</f>
        <v/>
      </c>
      <c r="L843" s="325">
        <f>IFERROR(VLOOKUP($A843,'様式C-1-1用'!$B$3:$AI$1004,16,0),"")</f>
        <v>0</v>
      </c>
      <c r="M843" s="325" t="str">
        <f>IFERROR(VLOOKUP($A843,'様式C-1-1用'!$B$3:$AI$1004,34,0),"")</f>
        <v/>
      </c>
      <c r="N843" s="325" t="str">
        <f>IFERROR(VLOOKUP($A843,'様式C-1-1用'!$B$3:$AI$1004,30,0),"")</f>
        <v/>
      </c>
      <c r="O843" s="325" t="str">
        <f>IF(VLOOKUP($A843,'様式C-1-1用'!$B$3:$AI$1004,29,0)="－","なし",VLOOKUP($A843,'様式C-1-1用'!$B$3:$AI$1004,29,0))</f>
        <v/>
      </c>
      <c r="P843" s="326" t="str">
        <f>IFERROR(VLOOKUP($A843,'様式C-1-1用'!$B$3:$AI$1004,33,0),"")</f>
        <v/>
      </c>
    </row>
    <row r="844" spans="1:16" ht="15.95" customHeight="1" x14ac:dyDescent="0.15">
      <c r="A844" s="318">
        <v>842</v>
      </c>
      <c r="B844" s="325">
        <f>IFERROR(VLOOKUP($A844,'様式C-1-1用'!$B$3:$AI$1004,3,0),"")</f>
        <v>0</v>
      </c>
      <c r="C844" s="325" t="str">
        <f>IFERROR(VLOOKUP($A844,'様式C-1-1用'!$B$3:$AI$1004,4,0),"")</f>
        <v/>
      </c>
      <c r="D844" s="325">
        <f>IFERROR(VLOOKUP($A844,'様式C-1-1用'!$B$3:$AI$1004,6,0),"")</f>
        <v>0</v>
      </c>
      <c r="E844" s="325">
        <f>IFERROR(VLOOKUP($A844,'様式C-1-1用'!$B$3:$AI$1004,7,0),"")</f>
        <v>0</v>
      </c>
      <c r="F844" s="325">
        <f>IFERROR(VLOOKUP($A844,'様式C-1-1用'!$B$3:$AI$1004,8,0),"")</f>
        <v>0</v>
      </c>
      <c r="G844" s="325">
        <f>IFERROR(VLOOKUP($A844,'様式C-1-1用'!$B$3:$AI$1004,10,0),"")</f>
        <v>0</v>
      </c>
      <c r="H844" s="325">
        <f>IFERROR(VLOOKUP($A844,'様式C-1-1用'!$B$3:$AI$1004,22,0),"")</f>
        <v>0</v>
      </c>
      <c r="I844" s="325">
        <f>IFERROR(VLOOKUP($A844,'様式C-1-1用'!$B$3:$AI$1004,23,0),"")</f>
        <v>0</v>
      </c>
      <c r="J844" s="325" t="str">
        <f>IFERROR(VLOOKUP($A844,'様式C-1-1用'!$B$3:$AI$1004,24,0),"")</f>
        <v/>
      </c>
      <c r="K844" s="325" t="str">
        <f>IFERROR(VLOOKUP($A844,'様式C-1-1用'!$B$3:$AI$1004,25,0),"")</f>
        <v/>
      </c>
      <c r="L844" s="325">
        <f>IFERROR(VLOOKUP($A844,'様式C-1-1用'!$B$3:$AI$1004,16,0),"")</f>
        <v>0</v>
      </c>
      <c r="M844" s="325" t="str">
        <f>IFERROR(VLOOKUP($A844,'様式C-1-1用'!$B$3:$AI$1004,34,0),"")</f>
        <v/>
      </c>
      <c r="N844" s="325" t="str">
        <f>IFERROR(VLOOKUP($A844,'様式C-1-1用'!$B$3:$AI$1004,30,0),"")</f>
        <v/>
      </c>
      <c r="O844" s="325" t="str">
        <f>IF(VLOOKUP($A844,'様式C-1-1用'!$B$3:$AI$1004,29,0)="－","なし",VLOOKUP($A844,'様式C-1-1用'!$B$3:$AI$1004,29,0))</f>
        <v/>
      </c>
      <c r="P844" s="326" t="str">
        <f>IFERROR(VLOOKUP($A844,'様式C-1-1用'!$B$3:$AI$1004,33,0),"")</f>
        <v/>
      </c>
    </row>
    <row r="845" spans="1:16" ht="15.95" customHeight="1" x14ac:dyDescent="0.15">
      <c r="A845" s="318">
        <v>843</v>
      </c>
      <c r="B845" s="325">
        <f>IFERROR(VLOOKUP($A845,'様式C-1-1用'!$B$3:$AI$1004,3,0),"")</f>
        <v>0</v>
      </c>
      <c r="C845" s="325" t="str">
        <f>IFERROR(VLOOKUP($A845,'様式C-1-1用'!$B$3:$AI$1004,4,0),"")</f>
        <v/>
      </c>
      <c r="D845" s="325">
        <f>IFERROR(VLOOKUP($A845,'様式C-1-1用'!$B$3:$AI$1004,6,0),"")</f>
        <v>0</v>
      </c>
      <c r="E845" s="325">
        <f>IFERROR(VLOOKUP($A845,'様式C-1-1用'!$B$3:$AI$1004,7,0),"")</f>
        <v>0</v>
      </c>
      <c r="F845" s="325">
        <f>IFERROR(VLOOKUP($A845,'様式C-1-1用'!$B$3:$AI$1004,8,0),"")</f>
        <v>0</v>
      </c>
      <c r="G845" s="325">
        <f>IFERROR(VLOOKUP($A845,'様式C-1-1用'!$B$3:$AI$1004,10,0),"")</f>
        <v>0</v>
      </c>
      <c r="H845" s="325">
        <f>IFERROR(VLOOKUP($A845,'様式C-1-1用'!$B$3:$AI$1004,22,0),"")</f>
        <v>0</v>
      </c>
      <c r="I845" s="325">
        <f>IFERROR(VLOOKUP($A845,'様式C-1-1用'!$B$3:$AI$1004,23,0),"")</f>
        <v>0</v>
      </c>
      <c r="J845" s="325" t="str">
        <f>IFERROR(VLOOKUP($A845,'様式C-1-1用'!$B$3:$AI$1004,24,0),"")</f>
        <v/>
      </c>
      <c r="K845" s="325" t="str">
        <f>IFERROR(VLOOKUP($A845,'様式C-1-1用'!$B$3:$AI$1004,25,0),"")</f>
        <v/>
      </c>
      <c r="L845" s="325">
        <f>IFERROR(VLOOKUP($A845,'様式C-1-1用'!$B$3:$AI$1004,16,0),"")</f>
        <v>0</v>
      </c>
      <c r="M845" s="325" t="str">
        <f>IFERROR(VLOOKUP($A845,'様式C-1-1用'!$B$3:$AI$1004,34,0),"")</f>
        <v/>
      </c>
      <c r="N845" s="325" t="str">
        <f>IFERROR(VLOOKUP($A845,'様式C-1-1用'!$B$3:$AI$1004,30,0),"")</f>
        <v/>
      </c>
      <c r="O845" s="325" t="str">
        <f>IF(VLOOKUP($A845,'様式C-1-1用'!$B$3:$AI$1004,29,0)="－","なし",VLOOKUP($A845,'様式C-1-1用'!$B$3:$AI$1004,29,0))</f>
        <v/>
      </c>
      <c r="P845" s="326" t="str">
        <f>IFERROR(VLOOKUP($A845,'様式C-1-1用'!$B$3:$AI$1004,33,0),"")</f>
        <v/>
      </c>
    </row>
    <row r="846" spans="1:16" ht="15.95" customHeight="1" x14ac:dyDescent="0.15">
      <c r="A846" s="318">
        <v>844</v>
      </c>
      <c r="B846" s="325">
        <f>IFERROR(VLOOKUP($A846,'様式C-1-1用'!$B$3:$AI$1004,3,0),"")</f>
        <v>0</v>
      </c>
      <c r="C846" s="325" t="str">
        <f>IFERROR(VLOOKUP($A846,'様式C-1-1用'!$B$3:$AI$1004,4,0),"")</f>
        <v/>
      </c>
      <c r="D846" s="325">
        <f>IFERROR(VLOOKUP($A846,'様式C-1-1用'!$B$3:$AI$1004,6,0),"")</f>
        <v>0</v>
      </c>
      <c r="E846" s="325">
        <f>IFERROR(VLOOKUP($A846,'様式C-1-1用'!$B$3:$AI$1004,7,0),"")</f>
        <v>0</v>
      </c>
      <c r="F846" s="325">
        <f>IFERROR(VLOOKUP($A846,'様式C-1-1用'!$B$3:$AI$1004,8,0),"")</f>
        <v>0</v>
      </c>
      <c r="G846" s="325">
        <f>IFERROR(VLOOKUP($A846,'様式C-1-1用'!$B$3:$AI$1004,10,0),"")</f>
        <v>0</v>
      </c>
      <c r="H846" s="325">
        <f>IFERROR(VLOOKUP($A846,'様式C-1-1用'!$B$3:$AI$1004,22,0),"")</f>
        <v>0</v>
      </c>
      <c r="I846" s="325">
        <f>IFERROR(VLOOKUP($A846,'様式C-1-1用'!$B$3:$AI$1004,23,0),"")</f>
        <v>0</v>
      </c>
      <c r="J846" s="325" t="str">
        <f>IFERROR(VLOOKUP($A846,'様式C-1-1用'!$B$3:$AI$1004,24,0),"")</f>
        <v/>
      </c>
      <c r="K846" s="325" t="str">
        <f>IFERROR(VLOOKUP($A846,'様式C-1-1用'!$B$3:$AI$1004,25,0),"")</f>
        <v/>
      </c>
      <c r="L846" s="325">
        <f>IFERROR(VLOOKUP($A846,'様式C-1-1用'!$B$3:$AI$1004,16,0),"")</f>
        <v>0</v>
      </c>
      <c r="M846" s="325" t="str">
        <f>IFERROR(VLOOKUP($A846,'様式C-1-1用'!$B$3:$AI$1004,34,0),"")</f>
        <v/>
      </c>
      <c r="N846" s="325" t="str">
        <f>IFERROR(VLOOKUP($A846,'様式C-1-1用'!$B$3:$AI$1004,30,0),"")</f>
        <v/>
      </c>
      <c r="O846" s="325" t="str">
        <f>IF(VLOOKUP($A846,'様式C-1-1用'!$B$3:$AI$1004,29,0)="－","なし",VLOOKUP($A846,'様式C-1-1用'!$B$3:$AI$1004,29,0))</f>
        <v/>
      </c>
      <c r="P846" s="326" t="str">
        <f>IFERROR(VLOOKUP($A846,'様式C-1-1用'!$B$3:$AI$1004,33,0),"")</f>
        <v/>
      </c>
    </row>
    <row r="847" spans="1:16" ht="15.95" customHeight="1" x14ac:dyDescent="0.15">
      <c r="A847" s="318">
        <v>845</v>
      </c>
      <c r="B847" s="325">
        <f>IFERROR(VLOOKUP($A847,'様式C-1-1用'!$B$3:$AI$1004,3,0),"")</f>
        <v>0</v>
      </c>
      <c r="C847" s="325" t="str">
        <f>IFERROR(VLOOKUP($A847,'様式C-1-1用'!$B$3:$AI$1004,4,0),"")</f>
        <v/>
      </c>
      <c r="D847" s="325">
        <f>IFERROR(VLOOKUP($A847,'様式C-1-1用'!$B$3:$AI$1004,6,0),"")</f>
        <v>0</v>
      </c>
      <c r="E847" s="325">
        <f>IFERROR(VLOOKUP($A847,'様式C-1-1用'!$B$3:$AI$1004,7,0),"")</f>
        <v>0</v>
      </c>
      <c r="F847" s="325">
        <f>IFERROR(VLOOKUP($A847,'様式C-1-1用'!$B$3:$AI$1004,8,0),"")</f>
        <v>0</v>
      </c>
      <c r="G847" s="325">
        <f>IFERROR(VLOOKUP($A847,'様式C-1-1用'!$B$3:$AI$1004,10,0),"")</f>
        <v>0</v>
      </c>
      <c r="H847" s="325">
        <f>IFERROR(VLOOKUP($A847,'様式C-1-1用'!$B$3:$AI$1004,22,0),"")</f>
        <v>0</v>
      </c>
      <c r="I847" s="325">
        <f>IFERROR(VLOOKUP($A847,'様式C-1-1用'!$B$3:$AI$1004,23,0),"")</f>
        <v>0</v>
      </c>
      <c r="J847" s="325" t="str">
        <f>IFERROR(VLOOKUP($A847,'様式C-1-1用'!$B$3:$AI$1004,24,0),"")</f>
        <v/>
      </c>
      <c r="K847" s="325" t="str">
        <f>IFERROR(VLOOKUP($A847,'様式C-1-1用'!$B$3:$AI$1004,25,0),"")</f>
        <v/>
      </c>
      <c r="L847" s="325">
        <f>IFERROR(VLOOKUP($A847,'様式C-1-1用'!$B$3:$AI$1004,16,0),"")</f>
        <v>0</v>
      </c>
      <c r="M847" s="325" t="str">
        <f>IFERROR(VLOOKUP($A847,'様式C-1-1用'!$B$3:$AI$1004,34,0),"")</f>
        <v/>
      </c>
      <c r="N847" s="325" t="str">
        <f>IFERROR(VLOOKUP($A847,'様式C-1-1用'!$B$3:$AI$1004,30,0),"")</f>
        <v/>
      </c>
      <c r="O847" s="325" t="str">
        <f>IF(VLOOKUP($A847,'様式C-1-1用'!$B$3:$AI$1004,29,0)="－","なし",VLOOKUP($A847,'様式C-1-1用'!$B$3:$AI$1004,29,0))</f>
        <v/>
      </c>
      <c r="P847" s="326" t="str">
        <f>IFERROR(VLOOKUP($A847,'様式C-1-1用'!$B$3:$AI$1004,33,0),"")</f>
        <v/>
      </c>
    </row>
    <row r="848" spans="1:16" ht="15.95" customHeight="1" x14ac:dyDescent="0.15">
      <c r="A848" s="318">
        <v>846</v>
      </c>
      <c r="B848" s="325">
        <f>IFERROR(VLOOKUP($A848,'様式C-1-1用'!$B$3:$AI$1004,3,0),"")</f>
        <v>0</v>
      </c>
      <c r="C848" s="325" t="str">
        <f>IFERROR(VLOOKUP($A848,'様式C-1-1用'!$B$3:$AI$1004,4,0),"")</f>
        <v/>
      </c>
      <c r="D848" s="325">
        <f>IFERROR(VLOOKUP($A848,'様式C-1-1用'!$B$3:$AI$1004,6,0),"")</f>
        <v>0</v>
      </c>
      <c r="E848" s="325">
        <f>IFERROR(VLOOKUP($A848,'様式C-1-1用'!$B$3:$AI$1004,7,0),"")</f>
        <v>0</v>
      </c>
      <c r="F848" s="325">
        <f>IFERROR(VLOOKUP($A848,'様式C-1-1用'!$B$3:$AI$1004,8,0),"")</f>
        <v>0</v>
      </c>
      <c r="G848" s="325">
        <f>IFERROR(VLOOKUP($A848,'様式C-1-1用'!$B$3:$AI$1004,10,0),"")</f>
        <v>0</v>
      </c>
      <c r="H848" s="325">
        <f>IFERROR(VLOOKUP($A848,'様式C-1-1用'!$B$3:$AI$1004,22,0),"")</f>
        <v>0</v>
      </c>
      <c r="I848" s="325">
        <f>IFERROR(VLOOKUP($A848,'様式C-1-1用'!$B$3:$AI$1004,23,0),"")</f>
        <v>0</v>
      </c>
      <c r="J848" s="325" t="str">
        <f>IFERROR(VLOOKUP($A848,'様式C-1-1用'!$B$3:$AI$1004,24,0),"")</f>
        <v/>
      </c>
      <c r="K848" s="325" t="str">
        <f>IFERROR(VLOOKUP($A848,'様式C-1-1用'!$B$3:$AI$1004,25,0),"")</f>
        <v/>
      </c>
      <c r="L848" s="325">
        <f>IFERROR(VLOOKUP($A848,'様式C-1-1用'!$B$3:$AI$1004,16,0),"")</f>
        <v>0</v>
      </c>
      <c r="M848" s="325" t="str">
        <f>IFERROR(VLOOKUP($A848,'様式C-1-1用'!$B$3:$AI$1004,34,0),"")</f>
        <v/>
      </c>
      <c r="N848" s="325" t="str">
        <f>IFERROR(VLOOKUP($A848,'様式C-1-1用'!$B$3:$AI$1004,30,0),"")</f>
        <v/>
      </c>
      <c r="O848" s="325" t="str">
        <f>IF(VLOOKUP($A848,'様式C-1-1用'!$B$3:$AI$1004,29,0)="－","なし",VLOOKUP($A848,'様式C-1-1用'!$B$3:$AI$1004,29,0))</f>
        <v/>
      </c>
      <c r="P848" s="326" t="str">
        <f>IFERROR(VLOOKUP($A848,'様式C-1-1用'!$B$3:$AI$1004,33,0),"")</f>
        <v/>
      </c>
    </row>
    <row r="849" spans="1:16" ht="15.95" customHeight="1" x14ac:dyDescent="0.15">
      <c r="A849" s="318">
        <v>847</v>
      </c>
      <c r="B849" s="325">
        <f>IFERROR(VLOOKUP($A849,'様式C-1-1用'!$B$3:$AI$1004,3,0),"")</f>
        <v>0</v>
      </c>
      <c r="C849" s="325" t="str">
        <f>IFERROR(VLOOKUP($A849,'様式C-1-1用'!$B$3:$AI$1004,4,0),"")</f>
        <v/>
      </c>
      <c r="D849" s="325">
        <f>IFERROR(VLOOKUP($A849,'様式C-1-1用'!$B$3:$AI$1004,6,0),"")</f>
        <v>0</v>
      </c>
      <c r="E849" s="325">
        <f>IFERROR(VLOOKUP($A849,'様式C-1-1用'!$B$3:$AI$1004,7,0),"")</f>
        <v>0</v>
      </c>
      <c r="F849" s="325">
        <f>IFERROR(VLOOKUP($A849,'様式C-1-1用'!$B$3:$AI$1004,8,0),"")</f>
        <v>0</v>
      </c>
      <c r="G849" s="325">
        <f>IFERROR(VLOOKUP($A849,'様式C-1-1用'!$B$3:$AI$1004,10,0),"")</f>
        <v>0</v>
      </c>
      <c r="H849" s="325">
        <f>IFERROR(VLOOKUP($A849,'様式C-1-1用'!$B$3:$AI$1004,22,0),"")</f>
        <v>0</v>
      </c>
      <c r="I849" s="325">
        <f>IFERROR(VLOOKUP($A849,'様式C-1-1用'!$B$3:$AI$1004,23,0),"")</f>
        <v>0</v>
      </c>
      <c r="J849" s="325" t="str">
        <f>IFERROR(VLOOKUP($A849,'様式C-1-1用'!$B$3:$AI$1004,24,0),"")</f>
        <v/>
      </c>
      <c r="K849" s="325" t="str">
        <f>IFERROR(VLOOKUP($A849,'様式C-1-1用'!$B$3:$AI$1004,25,0),"")</f>
        <v/>
      </c>
      <c r="L849" s="325">
        <f>IFERROR(VLOOKUP($A849,'様式C-1-1用'!$B$3:$AI$1004,16,0),"")</f>
        <v>0</v>
      </c>
      <c r="M849" s="325" t="str">
        <f>IFERROR(VLOOKUP($A849,'様式C-1-1用'!$B$3:$AI$1004,34,0),"")</f>
        <v/>
      </c>
      <c r="N849" s="325" t="str">
        <f>IFERROR(VLOOKUP($A849,'様式C-1-1用'!$B$3:$AI$1004,30,0),"")</f>
        <v/>
      </c>
      <c r="O849" s="325" t="str">
        <f>IF(VLOOKUP($A849,'様式C-1-1用'!$B$3:$AI$1004,29,0)="－","なし",VLOOKUP($A849,'様式C-1-1用'!$B$3:$AI$1004,29,0))</f>
        <v/>
      </c>
      <c r="P849" s="326" t="str">
        <f>IFERROR(VLOOKUP($A849,'様式C-1-1用'!$B$3:$AI$1004,33,0),"")</f>
        <v/>
      </c>
    </row>
    <row r="850" spans="1:16" ht="15.95" customHeight="1" x14ac:dyDescent="0.15">
      <c r="A850" s="318">
        <v>848</v>
      </c>
      <c r="B850" s="325">
        <f>IFERROR(VLOOKUP($A850,'様式C-1-1用'!$B$3:$AI$1004,3,0),"")</f>
        <v>0</v>
      </c>
      <c r="C850" s="325" t="str">
        <f>IFERROR(VLOOKUP($A850,'様式C-1-1用'!$B$3:$AI$1004,4,0),"")</f>
        <v/>
      </c>
      <c r="D850" s="325">
        <f>IFERROR(VLOOKUP($A850,'様式C-1-1用'!$B$3:$AI$1004,6,0),"")</f>
        <v>0</v>
      </c>
      <c r="E850" s="325">
        <f>IFERROR(VLOOKUP($A850,'様式C-1-1用'!$B$3:$AI$1004,7,0),"")</f>
        <v>0</v>
      </c>
      <c r="F850" s="325">
        <f>IFERROR(VLOOKUP($A850,'様式C-1-1用'!$B$3:$AI$1004,8,0),"")</f>
        <v>0</v>
      </c>
      <c r="G850" s="325">
        <f>IFERROR(VLOOKUP($A850,'様式C-1-1用'!$B$3:$AI$1004,10,0),"")</f>
        <v>0</v>
      </c>
      <c r="H850" s="325">
        <f>IFERROR(VLOOKUP($A850,'様式C-1-1用'!$B$3:$AI$1004,22,0),"")</f>
        <v>0</v>
      </c>
      <c r="I850" s="325">
        <f>IFERROR(VLOOKUP($A850,'様式C-1-1用'!$B$3:$AI$1004,23,0),"")</f>
        <v>0</v>
      </c>
      <c r="J850" s="325" t="str">
        <f>IFERROR(VLOOKUP($A850,'様式C-1-1用'!$B$3:$AI$1004,24,0),"")</f>
        <v/>
      </c>
      <c r="K850" s="325" t="str">
        <f>IFERROR(VLOOKUP($A850,'様式C-1-1用'!$B$3:$AI$1004,25,0),"")</f>
        <v/>
      </c>
      <c r="L850" s="325">
        <f>IFERROR(VLOOKUP($A850,'様式C-1-1用'!$B$3:$AI$1004,16,0),"")</f>
        <v>0</v>
      </c>
      <c r="M850" s="325" t="str">
        <f>IFERROR(VLOOKUP($A850,'様式C-1-1用'!$B$3:$AI$1004,34,0),"")</f>
        <v/>
      </c>
      <c r="N850" s="325" t="str">
        <f>IFERROR(VLOOKUP($A850,'様式C-1-1用'!$B$3:$AI$1004,30,0),"")</f>
        <v/>
      </c>
      <c r="O850" s="325" t="str">
        <f>IF(VLOOKUP($A850,'様式C-1-1用'!$B$3:$AI$1004,29,0)="－","なし",VLOOKUP($A850,'様式C-1-1用'!$B$3:$AI$1004,29,0))</f>
        <v/>
      </c>
      <c r="P850" s="326" t="str">
        <f>IFERROR(VLOOKUP($A850,'様式C-1-1用'!$B$3:$AI$1004,33,0),"")</f>
        <v/>
      </c>
    </row>
    <row r="851" spans="1:16" ht="15.95" customHeight="1" x14ac:dyDescent="0.15">
      <c r="A851" s="318">
        <v>849</v>
      </c>
      <c r="B851" s="325">
        <f>IFERROR(VLOOKUP($A851,'様式C-1-1用'!$B$3:$AI$1004,3,0),"")</f>
        <v>0</v>
      </c>
      <c r="C851" s="325" t="str">
        <f>IFERROR(VLOOKUP($A851,'様式C-1-1用'!$B$3:$AI$1004,4,0),"")</f>
        <v/>
      </c>
      <c r="D851" s="325">
        <f>IFERROR(VLOOKUP($A851,'様式C-1-1用'!$B$3:$AI$1004,6,0),"")</f>
        <v>0</v>
      </c>
      <c r="E851" s="325">
        <f>IFERROR(VLOOKUP($A851,'様式C-1-1用'!$B$3:$AI$1004,7,0),"")</f>
        <v>0</v>
      </c>
      <c r="F851" s="325">
        <f>IFERROR(VLOOKUP($A851,'様式C-1-1用'!$B$3:$AI$1004,8,0),"")</f>
        <v>0</v>
      </c>
      <c r="G851" s="325">
        <f>IFERROR(VLOOKUP($A851,'様式C-1-1用'!$B$3:$AI$1004,10,0),"")</f>
        <v>0</v>
      </c>
      <c r="H851" s="325">
        <f>IFERROR(VLOOKUP($A851,'様式C-1-1用'!$B$3:$AI$1004,22,0),"")</f>
        <v>0</v>
      </c>
      <c r="I851" s="325">
        <f>IFERROR(VLOOKUP($A851,'様式C-1-1用'!$B$3:$AI$1004,23,0),"")</f>
        <v>0</v>
      </c>
      <c r="J851" s="325" t="str">
        <f>IFERROR(VLOOKUP($A851,'様式C-1-1用'!$B$3:$AI$1004,24,0),"")</f>
        <v/>
      </c>
      <c r="K851" s="325" t="str">
        <f>IFERROR(VLOOKUP($A851,'様式C-1-1用'!$B$3:$AI$1004,25,0),"")</f>
        <v/>
      </c>
      <c r="L851" s="325">
        <f>IFERROR(VLOOKUP($A851,'様式C-1-1用'!$B$3:$AI$1004,16,0),"")</f>
        <v>0</v>
      </c>
      <c r="M851" s="325" t="str">
        <f>IFERROR(VLOOKUP($A851,'様式C-1-1用'!$B$3:$AI$1004,34,0),"")</f>
        <v/>
      </c>
      <c r="N851" s="325" t="str">
        <f>IFERROR(VLOOKUP($A851,'様式C-1-1用'!$B$3:$AI$1004,30,0),"")</f>
        <v/>
      </c>
      <c r="O851" s="325" t="str">
        <f>IF(VLOOKUP($A851,'様式C-1-1用'!$B$3:$AI$1004,29,0)="－","なし",VLOOKUP($A851,'様式C-1-1用'!$B$3:$AI$1004,29,0))</f>
        <v/>
      </c>
      <c r="P851" s="326" t="str">
        <f>IFERROR(VLOOKUP($A851,'様式C-1-1用'!$B$3:$AI$1004,33,0),"")</f>
        <v/>
      </c>
    </row>
    <row r="852" spans="1:16" ht="15.95" customHeight="1" x14ac:dyDescent="0.15">
      <c r="A852" s="318">
        <v>850</v>
      </c>
      <c r="B852" s="325">
        <f>IFERROR(VLOOKUP($A852,'様式C-1-1用'!$B$3:$AI$1004,3,0),"")</f>
        <v>0</v>
      </c>
      <c r="C852" s="325" t="str">
        <f>IFERROR(VLOOKUP($A852,'様式C-1-1用'!$B$3:$AI$1004,4,0),"")</f>
        <v/>
      </c>
      <c r="D852" s="325">
        <f>IFERROR(VLOOKUP($A852,'様式C-1-1用'!$B$3:$AI$1004,6,0),"")</f>
        <v>0</v>
      </c>
      <c r="E852" s="325">
        <f>IFERROR(VLOOKUP($A852,'様式C-1-1用'!$B$3:$AI$1004,7,0),"")</f>
        <v>0</v>
      </c>
      <c r="F852" s="325">
        <f>IFERROR(VLOOKUP($A852,'様式C-1-1用'!$B$3:$AI$1004,8,0),"")</f>
        <v>0</v>
      </c>
      <c r="G852" s="325">
        <f>IFERROR(VLOOKUP($A852,'様式C-1-1用'!$B$3:$AI$1004,10,0),"")</f>
        <v>0</v>
      </c>
      <c r="H852" s="325">
        <f>IFERROR(VLOOKUP($A852,'様式C-1-1用'!$B$3:$AI$1004,22,0),"")</f>
        <v>0</v>
      </c>
      <c r="I852" s="325">
        <f>IFERROR(VLOOKUP($A852,'様式C-1-1用'!$B$3:$AI$1004,23,0),"")</f>
        <v>0</v>
      </c>
      <c r="J852" s="325" t="str">
        <f>IFERROR(VLOOKUP($A852,'様式C-1-1用'!$B$3:$AI$1004,24,0),"")</f>
        <v/>
      </c>
      <c r="K852" s="325" t="str">
        <f>IFERROR(VLOOKUP($A852,'様式C-1-1用'!$B$3:$AI$1004,25,0),"")</f>
        <v/>
      </c>
      <c r="L852" s="325">
        <f>IFERROR(VLOOKUP($A852,'様式C-1-1用'!$B$3:$AI$1004,16,0),"")</f>
        <v>0</v>
      </c>
      <c r="M852" s="325" t="str">
        <f>IFERROR(VLOOKUP($A852,'様式C-1-1用'!$B$3:$AI$1004,34,0),"")</f>
        <v/>
      </c>
      <c r="N852" s="325" t="str">
        <f>IFERROR(VLOOKUP($A852,'様式C-1-1用'!$B$3:$AI$1004,30,0),"")</f>
        <v/>
      </c>
      <c r="O852" s="325" t="str">
        <f>IF(VLOOKUP($A852,'様式C-1-1用'!$B$3:$AI$1004,29,0)="－","なし",VLOOKUP($A852,'様式C-1-1用'!$B$3:$AI$1004,29,0))</f>
        <v/>
      </c>
      <c r="P852" s="326" t="str">
        <f>IFERROR(VLOOKUP($A852,'様式C-1-1用'!$B$3:$AI$1004,33,0),"")</f>
        <v/>
      </c>
    </row>
    <row r="853" spans="1:16" ht="15.95" customHeight="1" x14ac:dyDescent="0.15">
      <c r="A853" s="318">
        <v>851</v>
      </c>
      <c r="B853" s="325">
        <f>IFERROR(VLOOKUP($A853,'様式C-1-1用'!$B$3:$AI$1004,3,0),"")</f>
        <v>0</v>
      </c>
      <c r="C853" s="325" t="str">
        <f>IFERROR(VLOOKUP($A853,'様式C-1-1用'!$B$3:$AI$1004,4,0),"")</f>
        <v/>
      </c>
      <c r="D853" s="325">
        <f>IFERROR(VLOOKUP($A853,'様式C-1-1用'!$B$3:$AI$1004,6,0),"")</f>
        <v>0</v>
      </c>
      <c r="E853" s="325">
        <f>IFERROR(VLOOKUP($A853,'様式C-1-1用'!$B$3:$AI$1004,7,0),"")</f>
        <v>0</v>
      </c>
      <c r="F853" s="325">
        <f>IFERROR(VLOOKUP($A853,'様式C-1-1用'!$B$3:$AI$1004,8,0),"")</f>
        <v>0</v>
      </c>
      <c r="G853" s="325">
        <f>IFERROR(VLOOKUP($A853,'様式C-1-1用'!$B$3:$AI$1004,10,0),"")</f>
        <v>0</v>
      </c>
      <c r="H853" s="325">
        <f>IFERROR(VLOOKUP($A853,'様式C-1-1用'!$B$3:$AI$1004,22,0),"")</f>
        <v>0</v>
      </c>
      <c r="I853" s="325">
        <f>IFERROR(VLOOKUP($A853,'様式C-1-1用'!$B$3:$AI$1004,23,0),"")</f>
        <v>0</v>
      </c>
      <c r="J853" s="325" t="str">
        <f>IFERROR(VLOOKUP($A853,'様式C-1-1用'!$B$3:$AI$1004,24,0),"")</f>
        <v/>
      </c>
      <c r="K853" s="325" t="str">
        <f>IFERROR(VLOOKUP($A853,'様式C-1-1用'!$B$3:$AI$1004,25,0),"")</f>
        <v/>
      </c>
      <c r="L853" s="325">
        <f>IFERROR(VLOOKUP($A853,'様式C-1-1用'!$B$3:$AI$1004,16,0),"")</f>
        <v>0</v>
      </c>
      <c r="M853" s="325" t="str">
        <f>IFERROR(VLOOKUP($A853,'様式C-1-1用'!$B$3:$AI$1004,34,0),"")</f>
        <v/>
      </c>
      <c r="N853" s="325" t="str">
        <f>IFERROR(VLOOKUP($A853,'様式C-1-1用'!$B$3:$AI$1004,30,0),"")</f>
        <v/>
      </c>
      <c r="O853" s="325" t="str">
        <f>IF(VLOOKUP($A853,'様式C-1-1用'!$B$3:$AI$1004,29,0)="－","なし",VLOOKUP($A853,'様式C-1-1用'!$B$3:$AI$1004,29,0))</f>
        <v/>
      </c>
      <c r="P853" s="326" t="str">
        <f>IFERROR(VLOOKUP($A853,'様式C-1-1用'!$B$3:$AI$1004,33,0),"")</f>
        <v/>
      </c>
    </row>
    <row r="854" spans="1:16" ht="15.95" customHeight="1" x14ac:dyDescent="0.15">
      <c r="A854" s="318">
        <v>852</v>
      </c>
      <c r="B854" s="325">
        <f>IFERROR(VLOOKUP($A854,'様式C-1-1用'!$B$3:$AI$1004,3,0),"")</f>
        <v>0</v>
      </c>
      <c r="C854" s="325" t="str">
        <f>IFERROR(VLOOKUP($A854,'様式C-1-1用'!$B$3:$AI$1004,4,0),"")</f>
        <v/>
      </c>
      <c r="D854" s="325">
        <f>IFERROR(VLOOKUP($A854,'様式C-1-1用'!$B$3:$AI$1004,6,0),"")</f>
        <v>0</v>
      </c>
      <c r="E854" s="325">
        <f>IFERROR(VLOOKUP($A854,'様式C-1-1用'!$B$3:$AI$1004,7,0),"")</f>
        <v>0</v>
      </c>
      <c r="F854" s="325">
        <f>IFERROR(VLOOKUP($A854,'様式C-1-1用'!$B$3:$AI$1004,8,0),"")</f>
        <v>0</v>
      </c>
      <c r="G854" s="325">
        <f>IFERROR(VLOOKUP($A854,'様式C-1-1用'!$B$3:$AI$1004,10,0),"")</f>
        <v>0</v>
      </c>
      <c r="H854" s="325">
        <f>IFERROR(VLOOKUP($A854,'様式C-1-1用'!$B$3:$AI$1004,22,0),"")</f>
        <v>0</v>
      </c>
      <c r="I854" s="325">
        <f>IFERROR(VLOOKUP($A854,'様式C-1-1用'!$B$3:$AI$1004,23,0),"")</f>
        <v>0</v>
      </c>
      <c r="J854" s="325" t="str">
        <f>IFERROR(VLOOKUP($A854,'様式C-1-1用'!$B$3:$AI$1004,24,0),"")</f>
        <v/>
      </c>
      <c r="K854" s="325" t="str">
        <f>IFERROR(VLOOKUP($A854,'様式C-1-1用'!$B$3:$AI$1004,25,0),"")</f>
        <v/>
      </c>
      <c r="L854" s="325">
        <f>IFERROR(VLOOKUP($A854,'様式C-1-1用'!$B$3:$AI$1004,16,0),"")</f>
        <v>0</v>
      </c>
      <c r="M854" s="325" t="str">
        <f>IFERROR(VLOOKUP($A854,'様式C-1-1用'!$B$3:$AI$1004,34,0),"")</f>
        <v/>
      </c>
      <c r="N854" s="325" t="str">
        <f>IFERROR(VLOOKUP($A854,'様式C-1-1用'!$B$3:$AI$1004,30,0),"")</f>
        <v/>
      </c>
      <c r="O854" s="325" t="str">
        <f>IF(VLOOKUP($A854,'様式C-1-1用'!$B$3:$AI$1004,29,0)="－","なし",VLOOKUP($A854,'様式C-1-1用'!$B$3:$AI$1004,29,0))</f>
        <v/>
      </c>
      <c r="P854" s="326" t="str">
        <f>IFERROR(VLOOKUP($A854,'様式C-1-1用'!$B$3:$AI$1004,33,0),"")</f>
        <v/>
      </c>
    </row>
    <row r="855" spans="1:16" ht="15.95" customHeight="1" x14ac:dyDescent="0.15">
      <c r="A855" s="318">
        <v>853</v>
      </c>
      <c r="B855" s="325">
        <f>IFERROR(VLOOKUP($A855,'様式C-1-1用'!$B$3:$AI$1004,3,0),"")</f>
        <v>0</v>
      </c>
      <c r="C855" s="325" t="str">
        <f>IFERROR(VLOOKUP($A855,'様式C-1-1用'!$B$3:$AI$1004,4,0),"")</f>
        <v/>
      </c>
      <c r="D855" s="325">
        <f>IFERROR(VLOOKUP($A855,'様式C-1-1用'!$B$3:$AI$1004,6,0),"")</f>
        <v>0</v>
      </c>
      <c r="E855" s="325">
        <f>IFERROR(VLOOKUP($A855,'様式C-1-1用'!$B$3:$AI$1004,7,0),"")</f>
        <v>0</v>
      </c>
      <c r="F855" s="325">
        <f>IFERROR(VLOOKUP($A855,'様式C-1-1用'!$B$3:$AI$1004,8,0),"")</f>
        <v>0</v>
      </c>
      <c r="G855" s="325">
        <f>IFERROR(VLOOKUP($A855,'様式C-1-1用'!$B$3:$AI$1004,10,0),"")</f>
        <v>0</v>
      </c>
      <c r="H855" s="325">
        <f>IFERROR(VLOOKUP($A855,'様式C-1-1用'!$B$3:$AI$1004,22,0),"")</f>
        <v>0</v>
      </c>
      <c r="I855" s="325">
        <f>IFERROR(VLOOKUP($A855,'様式C-1-1用'!$B$3:$AI$1004,23,0),"")</f>
        <v>0</v>
      </c>
      <c r="J855" s="325" t="str">
        <f>IFERROR(VLOOKUP($A855,'様式C-1-1用'!$B$3:$AI$1004,24,0),"")</f>
        <v/>
      </c>
      <c r="K855" s="325" t="str">
        <f>IFERROR(VLOOKUP($A855,'様式C-1-1用'!$B$3:$AI$1004,25,0),"")</f>
        <v/>
      </c>
      <c r="L855" s="325">
        <f>IFERROR(VLOOKUP($A855,'様式C-1-1用'!$B$3:$AI$1004,16,0),"")</f>
        <v>0</v>
      </c>
      <c r="M855" s="325" t="str">
        <f>IFERROR(VLOOKUP($A855,'様式C-1-1用'!$B$3:$AI$1004,34,0),"")</f>
        <v/>
      </c>
      <c r="N855" s="325" t="str">
        <f>IFERROR(VLOOKUP($A855,'様式C-1-1用'!$B$3:$AI$1004,30,0),"")</f>
        <v/>
      </c>
      <c r="O855" s="325" t="str">
        <f>IF(VLOOKUP($A855,'様式C-1-1用'!$B$3:$AI$1004,29,0)="－","なし",VLOOKUP($A855,'様式C-1-1用'!$B$3:$AI$1004,29,0))</f>
        <v/>
      </c>
      <c r="P855" s="326" t="str">
        <f>IFERROR(VLOOKUP($A855,'様式C-1-1用'!$B$3:$AI$1004,33,0),"")</f>
        <v/>
      </c>
    </row>
    <row r="856" spans="1:16" ht="15.95" customHeight="1" x14ac:dyDescent="0.15">
      <c r="A856" s="318">
        <v>854</v>
      </c>
      <c r="B856" s="325">
        <f>IFERROR(VLOOKUP($A856,'様式C-1-1用'!$B$3:$AI$1004,3,0),"")</f>
        <v>0</v>
      </c>
      <c r="C856" s="325" t="str">
        <f>IFERROR(VLOOKUP($A856,'様式C-1-1用'!$B$3:$AI$1004,4,0),"")</f>
        <v/>
      </c>
      <c r="D856" s="325">
        <f>IFERROR(VLOOKUP($A856,'様式C-1-1用'!$B$3:$AI$1004,6,0),"")</f>
        <v>0</v>
      </c>
      <c r="E856" s="325">
        <f>IFERROR(VLOOKUP($A856,'様式C-1-1用'!$B$3:$AI$1004,7,0),"")</f>
        <v>0</v>
      </c>
      <c r="F856" s="325">
        <f>IFERROR(VLOOKUP($A856,'様式C-1-1用'!$B$3:$AI$1004,8,0),"")</f>
        <v>0</v>
      </c>
      <c r="G856" s="325">
        <f>IFERROR(VLOOKUP($A856,'様式C-1-1用'!$B$3:$AI$1004,10,0),"")</f>
        <v>0</v>
      </c>
      <c r="H856" s="325">
        <f>IFERROR(VLOOKUP($A856,'様式C-1-1用'!$B$3:$AI$1004,22,0),"")</f>
        <v>0</v>
      </c>
      <c r="I856" s="325">
        <f>IFERROR(VLOOKUP($A856,'様式C-1-1用'!$B$3:$AI$1004,23,0),"")</f>
        <v>0</v>
      </c>
      <c r="J856" s="325" t="str">
        <f>IFERROR(VLOOKUP($A856,'様式C-1-1用'!$B$3:$AI$1004,24,0),"")</f>
        <v/>
      </c>
      <c r="K856" s="325" t="str">
        <f>IFERROR(VLOOKUP($A856,'様式C-1-1用'!$B$3:$AI$1004,25,0),"")</f>
        <v/>
      </c>
      <c r="L856" s="325">
        <f>IFERROR(VLOOKUP($A856,'様式C-1-1用'!$B$3:$AI$1004,16,0),"")</f>
        <v>0</v>
      </c>
      <c r="M856" s="325" t="str">
        <f>IFERROR(VLOOKUP($A856,'様式C-1-1用'!$B$3:$AI$1004,34,0),"")</f>
        <v/>
      </c>
      <c r="N856" s="325" t="str">
        <f>IFERROR(VLOOKUP($A856,'様式C-1-1用'!$B$3:$AI$1004,30,0),"")</f>
        <v/>
      </c>
      <c r="O856" s="325" t="str">
        <f>IF(VLOOKUP($A856,'様式C-1-1用'!$B$3:$AI$1004,29,0)="－","なし",VLOOKUP($A856,'様式C-1-1用'!$B$3:$AI$1004,29,0))</f>
        <v/>
      </c>
      <c r="P856" s="326" t="str">
        <f>IFERROR(VLOOKUP($A856,'様式C-1-1用'!$B$3:$AI$1004,33,0),"")</f>
        <v/>
      </c>
    </row>
    <row r="857" spans="1:16" ht="15.95" customHeight="1" x14ac:dyDescent="0.15">
      <c r="A857" s="318">
        <v>855</v>
      </c>
      <c r="B857" s="325">
        <f>IFERROR(VLOOKUP($A857,'様式C-1-1用'!$B$3:$AI$1004,3,0),"")</f>
        <v>0</v>
      </c>
      <c r="C857" s="325" t="str">
        <f>IFERROR(VLOOKUP($A857,'様式C-1-1用'!$B$3:$AI$1004,4,0),"")</f>
        <v/>
      </c>
      <c r="D857" s="325">
        <f>IFERROR(VLOOKUP($A857,'様式C-1-1用'!$B$3:$AI$1004,6,0),"")</f>
        <v>0</v>
      </c>
      <c r="E857" s="325">
        <f>IFERROR(VLOOKUP($A857,'様式C-1-1用'!$B$3:$AI$1004,7,0),"")</f>
        <v>0</v>
      </c>
      <c r="F857" s="325">
        <f>IFERROR(VLOOKUP($A857,'様式C-1-1用'!$B$3:$AI$1004,8,0),"")</f>
        <v>0</v>
      </c>
      <c r="G857" s="325">
        <f>IFERROR(VLOOKUP($A857,'様式C-1-1用'!$B$3:$AI$1004,10,0),"")</f>
        <v>0</v>
      </c>
      <c r="H857" s="325">
        <f>IFERROR(VLOOKUP($A857,'様式C-1-1用'!$B$3:$AI$1004,22,0),"")</f>
        <v>0</v>
      </c>
      <c r="I857" s="325">
        <f>IFERROR(VLOOKUP($A857,'様式C-1-1用'!$B$3:$AI$1004,23,0),"")</f>
        <v>0</v>
      </c>
      <c r="J857" s="325" t="str">
        <f>IFERROR(VLOOKUP($A857,'様式C-1-1用'!$B$3:$AI$1004,24,0),"")</f>
        <v/>
      </c>
      <c r="K857" s="325" t="str">
        <f>IFERROR(VLOOKUP($A857,'様式C-1-1用'!$B$3:$AI$1004,25,0),"")</f>
        <v/>
      </c>
      <c r="L857" s="325">
        <f>IFERROR(VLOOKUP($A857,'様式C-1-1用'!$B$3:$AI$1004,16,0),"")</f>
        <v>0</v>
      </c>
      <c r="M857" s="325" t="str">
        <f>IFERROR(VLOOKUP($A857,'様式C-1-1用'!$B$3:$AI$1004,34,0),"")</f>
        <v/>
      </c>
      <c r="N857" s="325" t="str">
        <f>IFERROR(VLOOKUP($A857,'様式C-1-1用'!$B$3:$AI$1004,30,0),"")</f>
        <v/>
      </c>
      <c r="O857" s="325" t="str">
        <f>IF(VLOOKUP($A857,'様式C-1-1用'!$B$3:$AI$1004,29,0)="－","なし",VLOOKUP($A857,'様式C-1-1用'!$B$3:$AI$1004,29,0))</f>
        <v/>
      </c>
      <c r="P857" s="326" t="str">
        <f>IFERROR(VLOOKUP($A857,'様式C-1-1用'!$B$3:$AI$1004,33,0),"")</f>
        <v/>
      </c>
    </row>
    <row r="858" spans="1:16" ht="15.95" customHeight="1" x14ac:dyDescent="0.15">
      <c r="A858" s="318">
        <v>856</v>
      </c>
      <c r="B858" s="325">
        <f>IFERROR(VLOOKUP($A858,'様式C-1-1用'!$B$3:$AI$1004,3,0),"")</f>
        <v>0</v>
      </c>
      <c r="C858" s="325" t="str">
        <f>IFERROR(VLOOKUP($A858,'様式C-1-1用'!$B$3:$AI$1004,4,0),"")</f>
        <v/>
      </c>
      <c r="D858" s="325">
        <f>IFERROR(VLOOKUP($A858,'様式C-1-1用'!$B$3:$AI$1004,6,0),"")</f>
        <v>0</v>
      </c>
      <c r="E858" s="325">
        <f>IFERROR(VLOOKUP($A858,'様式C-1-1用'!$B$3:$AI$1004,7,0),"")</f>
        <v>0</v>
      </c>
      <c r="F858" s="325">
        <f>IFERROR(VLOOKUP($A858,'様式C-1-1用'!$B$3:$AI$1004,8,0),"")</f>
        <v>0</v>
      </c>
      <c r="G858" s="325">
        <f>IFERROR(VLOOKUP($A858,'様式C-1-1用'!$B$3:$AI$1004,10,0),"")</f>
        <v>0</v>
      </c>
      <c r="H858" s="325">
        <f>IFERROR(VLOOKUP($A858,'様式C-1-1用'!$B$3:$AI$1004,22,0),"")</f>
        <v>0</v>
      </c>
      <c r="I858" s="325">
        <f>IFERROR(VLOOKUP($A858,'様式C-1-1用'!$B$3:$AI$1004,23,0),"")</f>
        <v>0</v>
      </c>
      <c r="J858" s="325" t="str">
        <f>IFERROR(VLOOKUP($A858,'様式C-1-1用'!$B$3:$AI$1004,24,0),"")</f>
        <v/>
      </c>
      <c r="K858" s="325" t="str">
        <f>IFERROR(VLOOKUP($A858,'様式C-1-1用'!$B$3:$AI$1004,25,0),"")</f>
        <v/>
      </c>
      <c r="L858" s="325">
        <f>IFERROR(VLOOKUP($A858,'様式C-1-1用'!$B$3:$AI$1004,16,0),"")</f>
        <v>0</v>
      </c>
      <c r="M858" s="325" t="str">
        <f>IFERROR(VLOOKUP($A858,'様式C-1-1用'!$B$3:$AI$1004,34,0),"")</f>
        <v/>
      </c>
      <c r="N858" s="325" t="str">
        <f>IFERROR(VLOOKUP($A858,'様式C-1-1用'!$B$3:$AI$1004,30,0),"")</f>
        <v/>
      </c>
      <c r="O858" s="325" t="str">
        <f>IF(VLOOKUP($A858,'様式C-1-1用'!$B$3:$AI$1004,29,0)="－","なし",VLOOKUP($A858,'様式C-1-1用'!$B$3:$AI$1004,29,0))</f>
        <v/>
      </c>
      <c r="P858" s="326" t="str">
        <f>IFERROR(VLOOKUP($A858,'様式C-1-1用'!$B$3:$AI$1004,33,0),"")</f>
        <v/>
      </c>
    </row>
    <row r="859" spans="1:16" ht="15.95" customHeight="1" x14ac:dyDescent="0.15">
      <c r="A859" s="318">
        <v>857</v>
      </c>
      <c r="B859" s="325">
        <f>IFERROR(VLOOKUP($A859,'様式C-1-1用'!$B$3:$AI$1004,3,0),"")</f>
        <v>0</v>
      </c>
      <c r="C859" s="325" t="str">
        <f>IFERROR(VLOOKUP($A859,'様式C-1-1用'!$B$3:$AI$1004,4,0),"")</f>
        <v/>
      </c>
      <c r="D859" s="325">
        <f>IFERROR(VLOOKUP($A859,'様式C-1-1用'!$B$3:$AI$1004,6,0),"")</f>
        <v>0</v>
      </c>
      <c r="E859" s="325">
        <f>IFERROR(VLOOKUP($A859,'様式C-1-1用'!$B$3:$AI$1004,7,0),"")</f>
        <v>0</v>
      </c>
      <c r="F859" s="325">
        <f>IFERROR(VLOOKUP($A859,'様式C-1-1用'!$B$3:$AI$1004,8,0),"")</f>
        <v>0</v>
      </c>
      <c r="G859" s="325">
        <f>IFERROR(VLOOKUP($A859,'様式C-1-1用'!$B$3:$AI$1004,10,0),"")</f>
        <v>0</v>
      </c>
      <c r="H859" s="325">
        <f>IFERROR(VLOOKUP($A859,'様式C-1-1用'!$B$3:$AI$1004,22,0),"")</f>
        <v>0</v>
      </c>
      <c r="I859" s="325">
        <f>IFERROR(VLOOKUP($A859,'様式C-1-1用'!$B$3:$AI$1004,23,0),"")</f>
        <v>0</v>
      </c>
      <c r="J859" s="325" t="str">
        <f>IFERROR(VLOOKUP($A859,'様式C-1-1用'!$B$3:$AI$1004,24,0),"")</f>
        <v/>
      </c>
      <c r="K859" s="325" t="str">
        <f>IFERROR(VLOOKUP($A859,'様式C-1-1用'!$B$3:$AI$1004,25,0),"")</f>
        <v/>
      </c>
      <c r="L859" s="325">
        <f>IFERROR(VLOOKUP($A859,'様式C-1-1用'!$B$3:$AI$1004,16,0),"")</f>
        <v>0</v>
      </c>
      <c r="M859" s="325" t="str">
        <f>IFERROR(VLOOKUP($A859,'様式C-1-1用'!$B$3:$AI$1004,34,0),"")</f>
        <v/>
      </c>
      <c r="N859" s="325" t="str">
        <f>IFERROR(VLOOKUP($A859,'様式C-1-1用'!$B$3:$AI$1004,30,0),"")</f>
        <v/>
      </c>
      <c r="O859" s="325" t="str">
        <f>IF(VLOOKUP($A859,'様式C-1-1用'!$B$3:$AI$1004,29,0)="－","なし",VLOOKUP($A859,'様式C-1-1用'!$B$3:$AI$1004,29,0))</f>
        <v/>
      </c>
      <c r="P859" s="326" t="str">
        <f>IFERROR(VLOOKUP($A859,'様式C-1-1用'!$B$3:$AI$1004,33,0),"")</f>
        <v/>
      </c>
    </row>
    <row r="860" spans="1:16" ht="15.95" customHeight="1" x14ac:dyDescent="0.15">
      <c r="A860" s="318">
        <v>858</v>
      </c>
      <c r="B860" s="325">
        <f>IFERROR(VLOOKUP($A860,'様式C-1-1用'!$B$3:$AI$1004,3,0),"")</f>
        <v>0</v>
      </c>
      <c r="C860" s="325" t="str">
        <f>IFERROR(VLOOKUP($A860,'様式C-1-1用'!$B$3:$AI$1004,4,0),"")</f>
        <v/>
      </c>
      <c r="D860" s="325">
        <f>IFERROR(VLOOKUP($A860,'様式C-1-1用'!$B$3:$AI$1004,6,0),"")</f>
        <v>0</v>
      </c>
      <c r="E860" s="325">
        <f>IFERROR(VLOOKUP($A860,'様式C-1-1用'!$B$3:$AI$1004,7,0),"")</f>
        <v>0</v>
      </c>
      <c r="F860" s="325">
        <f>IFERROR(VLOOKUP($A860,'様式C-1-1用'!$B$3:$AI$1004,8,0),"")</f>
        <v>0</v>
      </c>
      <c r="G860" s="325">
        <f>IFERROR(VLOOKUP($A860,'様式C-1-1用'!$B$3:$AI$1004,10,0),"")</f>
        <v>0</v>
      </c>
      <c r="H860" s="325">
        <f>IFERROR(VLOOKUP($A860,'様式C-1-1用'!$B$3:$AI$1004,22,0),"")</f>
        <v>0</v>
      </c>
      <c r="I860" s="325">
        <f>IFERROR(VLOOKUP($A860,'様式C-1-1用'!$B$3:$AI$1004,23,0),"")</f>
        <v>0</v>
      </c>
      <c r="J860" s="325" t="str">
        <f>IFERROR(VLOOKUP($A860,'様式C-1-1用'!$B$3:$AI$1004,24,0),"")</f>
        <v/>
      </c>
      <c r="K860" s="325" t="str">
        <f>IFERROR(VLOOKUP($A860,'様式C-1-1用'!$B$3:$AI$1004,25,0),"")</f>
        <v/>
      </c>
      <c r="L860" s="325">
        <f>IFERROR(VLOOKUP($A860,'様式C-1-1用'!$B$3:$AI$1004,16,0),"")</f>
        <v>0</v>
      </c>
      <c r="M860" s="325" t="str">
        <f>IFERROR(VLOOKUP($A860,'様式C-1-1用'!$B$3:$AI$1004,34,0),"")</f>
        <v/>
      </c>
      <c r="N860" s="325" t="str">
        <f>IFERROR(VLOOKUP($A860,'様式C-1-1用'!$B$3:$AI$1004,30,0),"")</f>
        <v/>
      </c>
      <c r="O860" s="325" t="str">
        <f>IF(VLOOKUP($A860,'様式C-1-1用'!$B$3:$AI$1004,29,0)="－","なし",VLOOKUP($A860,'様式C-1-1用'!$B$3:$AI$1004,29,0))</f>
        <v/>
      </c>
      <c r="P860" s="326" t="str">
        <f>IFERROR(VLOOKUP($A860,'様式C-1-1用'!$B$3:$AI$1004,33,0),"")</f>
        <v/>
      </c>
    </row>
    <row r="861" spans="1:16" ht="15.95" customHeight="1" x14ac:dyDescent="0.15">
      <c r="A861" s="318">
        <v>859</v>
      </c>
      <c r="B861" s="325">
        <f>IFERROR(VLOOKUP($A861,'様式C-1-1用'!$B$3:$AI$1004,3,0),"")</f>
        <v>0</v>
      </c>
      <c r="C861" s="325" t="str">
        <f>IFERROR(VLOOKUP($A861,'様式C-1-1用'!$B$3:$AI$1004,4,0),"")</f>
        <v/>
      </c>
      <c r="D861" s="325">
        <f>IFERROR(VLOOKUP($A861,'様式C-1-1用'!$B$3:$AI$1004,6,0),"")</f>
        <v>0</v>
      </c>
      <c r="E861" s="325">
        <f>IFERROR(VLOOKUP($A861,'様式C-1-1用'!$B$3:$AI$1004,7,0),"")</f>
        <v>0</v>
      </c>
      <c r="F861" s="325">
        <f>IFERROR(VLOOKUP($A861,'様式C-1-1用'!$B$3:$AI$1004,8,0),"")</f>
        <v>0</v>
      </c>
      <c r="G861" s="325">
        <f>IFERROR(VLOOKUP($A861,'様式C-1-1用'!$B$3:$AI$1004,10,0),"")</f>
        <v>0</v>
      </c>
      <c r="H861" s="325">
        <f>IFERROR(VLOOKUP($A861,'様式C-1-1用'!$B$3:$AI$1004,22,0),"")</f>
        <v>0</v>
      </c>
      <c r="I861" s="325">
        <f>IFERROR(VLOOKUP($A861,'様式C-1-1用'!$B$3:$AI$1004,23,0),"")</f>
        <v>0</v>
      </c>
      <c r="J861" s="325" t="str">
        <f>IFERROR(VLOOKUP($A861,'様式C-1-1用'!$B$3:$AI$1004,24,0),"")</f>
        <v/>
      </c>
      <c r="K861" s="325" t="str">
        <f>IFERROR(VLOOKUP($A861,'様式C-1-1用'!$B$3:$AI$1004,25,0),"")</f>
        <v/>
      </c>
      <c r="L861" s="325">
        <f>IFERROR(VLOOKUP($A861,'様式C-1-1用'!$B$3:$AI$1004,16,0),"")</f>
        <v>0</v>
      </c>
      <c r="M861" s="325" t="str">
        <f>IFERROR(VLOOKUP($A861,'様式C-1-1用'!$B$3:$AI$1004,34,0),"")</f>
        <v/>
      </c>
      <c r="N861" s="325" t="str">
        <f>IFERROR(VLOOKUP($A861,'様式C-1-1用'!$B$3:$AI$1004,30,0),"")</f>
        <v/>
      </c>
      <c r="O861" s="325" t="str">
        <f>IF(VLOOKUP($A861,'様式C-1-1用'!$B$3:$AI$1004,29,0)="－","なし",VLOOKUP($A861,'様式C-1-1用'!$B$3:$AI$1004,29,0))</f>
        <v/>
      </c>
      <c r="P861" s="326" t="str">
        <f>IFERROR(VLOOKUP($A861,'様式C-1-1用'!$B$3:$AI$1004,33,0),"")</f>
        <v/>
      </c>
    </row>
    <row r="862" spans="1:16" ht="15.95" customHeight="1" x14ac:dyDescent="0.15">
      <c r="A862" s="318">
        <v>860</v>
      </c>
      <c r="B862" s="325">
        <f>IFERROR(VLOOKUP($A862,'様式C-1-1用'!$B$3:$AI$1004,3,0),"")</f>
        <v>0</v>
      </c>
      <c r="C862" s="325" t="str">
        <f>IFERROR(VLOOKUP($A862,'様式C-1-1用'!$B$3:$AI$1004,4,0),"")</f>
        <v/>
      </c>
      <c r="D862" s="325">
        <f>IFERROR(VLOOKUP($A862,'様式C-1-1用'!$B$3:$AI$1004,6,0),"")</f>
        <v>0</v>
      </c>
      <c r="E862" s="325">
        <f>IFERROR(VLOOKUP($A862,'様式C-1-1用'!$B$3:$AI$1004,7,0),"")</f>
        <v>0</v>
      </c>
      <c r="F862" s="325">
        <f>IFERROR(VLOOKUP($A862,'様式C-1-1用'!$B$3:$AI$1004,8,0),"")</f>
        <v>0</v>
      </c>
      <c r="G862" s="325">
        <f>IFERROR(VLOOKUP($A862,'様式C-1-1用'!$B$3:$AI$1004,10,0),"")</f>
        <v>0</v>
      </c>
      <c r="H862" s="325">
        <f>IFERROR(VLOOKUP($A862,'様式C-1-1用'!$B$3:$AI$1004,22,0),"")</f>
        <v>0</v>
      </c>
      <c r="I862" s="325">
        <f>IFERROR(VLOOKUP($A862,'様式C-1-1用'!$B$3:$AI$1004,23,0),"")</f>
        <v>0</v>
      </c>
      <c r="J862" s="325" t="str">
        <f>IFERROR(VLOOKUP($A862,'様式C-1-1用'!$B$3:$AI$1004,24,0),"")</f>
        <v/>
      </c>
      <c r="K862" s="325" t="str">
        <f>IFERROR(VLOOKUP($A862,'様式C-1-1用'!$B$3:$AI$1004,25,0),"")</f>
        <v/>
      </c>
      <c r="L862" s="325">
        <f>IFERROR(VLOOKUP($A862,'様式C-1-1用'!$B$3:$AI$1004,16,0),"")</f>
        <v>0</v>
      </c>
      <c r="M862" s="325" t="str">
        <f>IFERROR(VLOOKUP($A862,'様式C-1-1用'!$B$3:$AI$1004,34,0),"")</f>
        <v/>
      </c>
      <c r="N862" s="325" t="str">
        <f>IFERROR(VLOOKUP($A862,'様式C-1-1用'!$B$3:$AI$1004,30,0),"")</f>
        <v/>
      </c>
      <c r="O862" s="325" t="str">
        <f>IF(VLOOKUP($A862,'様式C-1-1用'!$B$3:$AI$1004,29,0)="－","なし",VLOOKUP($A862,'様式C-1-1用'!$B$3:$AI$1004,29,0))</f>
        <v/>
      </c>
      <c r="P862" s="326" t="str">
        <f>IFERROR(VLOOKUP($A862,'様式C-1-1用'!$B$3:$AI$1004,33,0),"")</f>
        <v/>
      </c>
    </row>
    <row r="863" spans="1:16" ht="15.95" customHeight="1" x14ac:dyDescent="0.15">
      <c r="A863" s="318">
        <v>861</v>
      </c>
      <c r="B863" s="325">
        <f>IFERROR(VLOOKUP($A863,'様式C-1-1用'!$B$3:$AI$1004,3,0),"")</f>
        <v>0</v>
      </c>
      <c r="C863" s="325" t="str">
        <f>IFERROR(VLOOKUP($A863,'様式C-1-1用'!$B$3:$AI$1004,4,0),"")</f>
        <v/>
      </c>
      <c r="D863" s="325">
        <f>IFERROR(VLOOKUP($A863,'様式C-1-1用'!$B$3:$AI$1004,6,0),"")</f>
        <v>0</v>
      </c>
      <c r="E863" s="325">
        <f>IFERROR(VLOOKUP($A863,'様式C-1-1用'!$B$3:$AI$1004,7,0),"")</f>
        <v>0</v>
      </c>
      <c r="F863" s="325">
        <f>IFERROR(VLOOKUP($A863,'様式C-1-1用'!$B$3:$AI$1004,8,0),"")</f>
        <v>0</v>
      </c>
      <c r="G863" s="325">
        <f>IFERROR(VLOOKUP($A863,'様式C-1-1用'!$B$3:$AI$1004,10,0),"")</f>
        <v>0</v>
      </c>
      <c r="H863" s="325">
        <f>IFERROR(VLOOKUP($A863,'様式C-1-1用'!$B$3:$AI$1004,22,0),"")</f>
        <v>0</v>
      </c>
      <c r="I863" s="325">
        <f>IFERROR(VLOOKUP($A863,'様式C-1-1用'!$B$3:$AI$1004,23,0),"")</f>
        <v>0</v>
      </c>
      <c r="J863" s="325" t="str">
        <f>IFERROR(VLOOKUP($A863,'様式C-1-1用'!$B$3:$AI$1004,24,0),"")</f>
        <v/>
      </c>
      <c r="K863" s="325" t="str">
        <f>IFERROR(VLOOKUP($A863,'様式C-1-1用'!$B$3:$AI$1004,25,0),"")</f>
        <v/>
      </c>
      <c r="L863" s="325">
        <f>IFERROR(VLOOKUP($A863,'様式C-1-1用'!$B$3:$AI$1004,16,0),"")</f>
        <v>0</v>
      </c>
      <c r="M863" s="325" t="str">
        <f>IFERROR(VLOOKUP($A863,'様式C-1-1用'!$B$3:$AI$1004,34,0),"")</f>
        <v/>
      </c>
      <c r="N863" s="325" t="str">
        <f>IFERROR(VLOOKUP($A863,'様式C-1-1用'!$B$3:$AI$1004,30,0),"")</f>
        <v/>
      </c>
      <c r="O863" s="325" t="str">
        <f>IF(VLOOKUP($A863,'様式C-1-1用'!$B$3:$AI$1004,29,0)="－","なし",VLOOKUP($A863,'様式C-1-1用'!$B$3:$AI$1004,29,0))</f>
        <v/>
      </c>
      <c r="P863" s="326" t="str">
        <f>IFERROR(VLOOKUP($A863,'様式C-1-1用'!$B$3:$AI$1004,33,0),"")</f>
        <v/>
      </c>
    </row>
    <row r="864" spans="1:16" ht="15.95" customHeight="1" x14ac:dyDescent="0.15">
      <c r="A864" s="318">
        <v>862</v>
      </c>
      <c r="B864" s="325">
        <f>IFERROR(VLOOKUP($A864,'様式C-1-1用'!$B$3:$AI$1004,3,0),"")</f>
        <v>0</v>
      </c>
      <c r="C864" s="325" t="str">
        <f>IFERROR(VLOOKUP($A864,'様式C-1-1用'!$B$3:$AI$1004,4,0),"")</f>
        <v/>
      </c>
      <c r="D864" s="325">
        <f>IFERROR(VLOOKUP($A864,'様式C-1-1用'!$B$3:$AI$1004,6,0),"")</f>
        <v>0</v>
      </c>
      <c r="E864" s="325">
        <f>IFERROR(VLOOKUP($A864,'様式C-1-1用'!$B$3:$AI$1004,7,0),"")</f>
        <v>0</v>
      </c>
      <c r="F864" s="325">
        <f>IFERROR(VLOOKUP($A864,'様式C-1-1用'!$B$3:$AI$1004,8,0),"")</f>
        <v>0</v>
      </c>
      <c r="G864" s="325">
        <f>IFERROR(VLOOKUP($A864,'様式C-1-1用'!$B$3:$AI$1004,10,0),"")</f>
        <v>0</v>
      </c>
      <c r="H864" s="325">
        <f>IFERROR(VLOOKUP($A864,'様式C-1-1用'!$B$3:$AI$1004,22,0),"")</f>
        <v>0</v>
      </c>
      <c r="I864" s="325">
        <f>IFERROR(VLOOKUP($A864,'様式C-1-1用'!$B$3:$AI$1004,23,0),"")</f>
        <v>0</v>
      </c>
      <c r="J864" s="325" t="str">
        <f>IFERROR(VLOOKUP($A864,'様式C-1-1用'!$B$3:$AI$1004,24,0),"")</f>
        <v/>
      </c>
      <c r="K864" s="325" t="str">
        <f>IFERROR(VLOOKUP($A864,'様式C-1-1用'!$B$3:$AI$1004,25,0),"")</f>
        <v/>
      </c>
      <c r="L864" s="325">
        <f>IFERROR(VLOOKUP($A864,'様式C-1-1用'!$B$3:$AI$1004,16,0),"")</f>
        <v>0</v>
      </c>
      <c r="M864" s="325" t="str">
        <f>IFERROR(VLOOKUP($A864,'様式C-1-1用'!$B$3:$AI$1004,34,0),"")</f>
        <v/>
      </c>
      <c r="N864" s="325" t="str">
        <f>IFERROR(VLOOKUP($A864,'様式C-1-1用'!$B$3:$AI$1004,30,0),"")</f>
        <v/>
      </c>
      <c r="O864" s="325" t="str">
        <f>IF(VLOOKUP($A864,'様式C-1-1用'!$B$3:$AI$1004,29,0)="－","なし",VLOOKUP($A864,'様式C-1-1用'!$B$3:$AI$1004,29,0))</f>
        <v/>
      </c>
      <c r="P864" s="326" t="str">
        <f>IFERROR(VLOOKUP($A864,'様式C-1-1用'!$B$3:$AI$1004,33,0),"")</f>
        <v/>
      </c>
    </row>
    <row r="865" spans="1:16" ht="15.95" customHeight="1" x14ac:dyDescent="0.15">
      <c r="A865" s="318">
        <v>863</v>
      </c>
      <c r="B865" s="325">
        <f>IFERROR(VLOOKUP($A865,'様式C-1-1用'!$B$3:$AI$1004,3,0),"")</f>
        <v>0</v>
      </c>
      <c r="C865" s="325" t="str">
        <f>IFERROR(VLOOKUP($A865,'様式C-1-1用'!$B$3:$AI$1004,4,0),"")</f>
        <v/>
      </c>
      <c r="D865" s="325">
        <f>IFERROR(VLOOKUP($A865,'様式C-1-1用'!$B$3:$AI$1004,6,0),"")</f>
        <v>0</v>
      </c>
      <c r="E865" s="325">
        <f>IFERROR(VLOOKUP($A865,'様式C-1-1用'!$B$3:$AI$1004,7,0),"")</f>
        <v>0</v>
      </c>
      <c r="F865" s="325">
        <f>IFERROR(VLOOKUP($A865,'様式C-1-1用'!$B$3:$AI$1004,8,0),"")</f>
        <v>0</v>
      </c>
      <c r="G865" s="325">
        <f>IFERROR(VLOOKUP($A865,'様式C-1-1用'!$B$3:$AI$1004,10,0),"")</f>
        <v>0</v>
      </c>
      <c r="H865" s="325">
        <f>IFERROR(VLOOKUP($A865,'様式C-1-1用'!$B$3:$AI$1004,22,0),"")</f>
        <v>0</v>
      </c>
      <c r="I865" s="325">
        <f>IFERROR(VLOOKUP($A865,'様式C-1-1用'!$B$3:$AI$1004,23,0),"")</f>
        <v>0</v>
      </c>
      <c r="J865" s="325" t="str">
        <f>IFERROR(VLOOKUP($A865,'様式C-1-1用'!$B$3:$AI$1004,24,0),"")</f>
        <v/>
      </c>
      <c r="K865" s="325" t="str">
        <f>IFERROR(VLOOKUP($A865,'様式C-1-1用'!$B$3:$AI$1004,25,0),"")</f>
        <v/>
      </c>
      <c r="L865" s="325">
        <f>IFERROR(VLOOKUP($A865,'様式C-1-1用'!$B$3:$AI$1004,16,0),"")</f>
        <v>0</v>
      </c>
      <c r="M865" s="325" t="str">
        <f>IFERROR(VLOOKUP($A865,'様式C-1-1用'!$B$3:$AI$1004,34,0),"")</f>
        <v/>
      </c>
      <c r="N865" s="325" t="str">
        <f>IFERROR(VLOOKUP($A865,'様式C-1-1用'!$B$3:$AI$1004,30,0),"")</f>
        <v/>
      </c>
      <c r="O865" s="325" t="str">
        <f>IF(VLOOKUP($A865,'様式C-1-1用'!$B$3:$AI$1004,29,0)="－","なし",VLOOKUP($A865,'様式C-1-1用'!$B$3:$AI$1004,29,0))</f>
        <v/>
      </c>
      <c r="P865" s="326" t="str">
        <f>IFERROR(VLOOKUP($A865,'様式C-1-1用'!$B$3:$AI$1004,33,0),"")</f>
        <v/>
      </c>
    </row>
    <row r="866" spans="1:16" ht="15.95" customHeight="1" x14ac:dyDescent="0.15">
      <c r="A866" s="318">
        <v>864</v>
      </c>
      <c r="B866" s="325">
        <f>IFERROR(VLOOKUP($A866,'様式C-1-1用'!$B$3:$AI$1004,3,0),"")</f>
        <v>0</v>
      </c>
      <c r="C866" s="325" t="str">
        <f>IFERROR(VLOOKUP($A866,'様式C-1-1用'!$B$3:$AI$1004,4,0),"")</f>
        <v/>
      </c>
      <c r="D866" s="325">
        <f>IFERROR(VLOOKUP($A866,'様式C-1-1用'!$B$3:$AI$1004,6,0),"")</f>
        <v>0</v>
      </c>
      <c r="E866" s="325">
        <f>IFERROR(VLOOKUP($A866,'様式C-1-1用'!$B$3:$AI$1004,7,0),"")</f>
        <v>0</v>
      </c>
      <c r="F866" s="325">
        <f>IFERROR(VLOOKUP($A866,'様式C-1-1用'!$B$3:$AI$1004,8,0),"")</f>
        <v>0</v>
      </c>
      <c r="G866" s="325">
        <f>IFERROR(VLOOKUP($A866,'様式C-1-1用'!$B$3:$AI$1004,10,0),"")</f>
        <v>0</v>
      </c>
      <c r="H866" s="325">
        <f>IFERROR(VLOOKUP($A866,'様式C-1-1用'!$B$3:$AI$1004,22,0),"")</f>
        <v>0</v>
      </c>
      <c r="I866" s="325">
        <f>IFERROR(VLOOKUP($A866,'様式C-1-1用'!$B$3:$AI$1004,23,0),"")</f>
        <v>0</v>
      </c>
      <c r="J866" s="325" t="str">
        <f>IFERROR(VLOOKUP($A866,'様式C-1-1用'!$B$3:$AI$1004,24,0),"")</f>
        <v/>
      </c>
      <c r="K866" s="325" t="str">
        <f>IFERROR(VLOOKUP($A866,'様式C-1-1用'!$B$3:$AI$1004,25,0),"")</f>
        <v/>
      </c>
      <c r="L866" s="325">
        <f>IFERROR(VLOOKUP($A866,'様式C-1-1用'!$B$3:$AI$1004,16,0),"")</f>
        <v>0</v>
      </c>
      <c r="M866" s="325" t="str">
        <f>IFERROR(VLOOKUP($A866,'様式C-1-1用'!$B$3:$AI$1004,34,0),"")</f>
        <v/>
      </c>
      <c r="N866" s="325" t="str">
        <f>IFERROR(VLOOKUP($A866,'様式C-1-1用'!$B$3:$AI$1004,30,0),"")</f>
        <v/>
      </c>
      <c r="O866" s="325" t="str">
        <f>IF(VLOOKUP($A866,'様式C-1-1用'!$B$3:$AI$1004,29,0)="－","なし",VLOOKUP($A866,'様式C-1-1用'!$B$3:$AI$1004,29,0))</f>
        <v/>
      </c>
      <c r="P866" s="326" t="str">
        <f>IFERROR(VLOOKUP($A866,'様式C-1-1用'!$B$3:$AI$1004,33,0),"")</f>
        <v/>
      </c>
    </row>
    <row r="867" spans="1:16" ht="15.95" customHeight="1" x14ac:dyDescent="0.15">
      <c r="A867" s="318">
        <v>865</v>
      </c>
      <c r="B867" s="325">
        <f>IFERROR(VLOOKUP($A867,'様式C-1-1用'!$B$3:$AI$1004,3,0),"")</f>
        <v>0</v>
      </c>
      <c r="C867" s="325" t="str">
        <f>IFERROR(VLOOKUP($A867,'様式C-1-1用'!$B$3:$AI$1004,4,0),"")</f>
        <v/>
      </c>
      <c r="D867" s="325">
        <f>IFERROR(VLOOKUP($A867,'様式C-1-1用'!$B$3:$AI$1004,6,0),"")</f>
        <v>0</v>
      </c>
      <c r="E867" s="325">
        <f>IFERROR(VLOOKUP($A867,'様式C-1-1用'!$B$3:$AI$1004,7,0),"")</f>
        <v>0</v>
      </c>
      <c r="F867" s="325">
        <f>IFERROR(VLOOKUP($A867,'様式C-1-1用'!$B$3:$AI$1004,8,0),"")</f>
        <v>0</v>
      </c>
      <c r="G867" s="325">
        <f>IFERROR(VLOOKUP($A867,'様式C-1-1用'!$B$3:$AI$1004,10,0),"")</f>
        <v>0</v>
      </c>
      <c r="H867" s="325">
        <f>IFERROR(VLOOKUP($A867,'様式C-1-1用'!$B$3:$AI$1004,22,0),"")</f>
        <v>0</v>
      </c>
      <c r="I867" s="325">
        <f>IFERROR(VLOOKUP($A867,'様式C-1-1用'!$B$3:$AI$1004,23,0),"")</f>
        <v>0</v>
      </c>
      <c r="J867" s="325" t="str">
        <f>IFERROR(VLOOKUP($A867,'様式C-1-1用'!$B$3:$AI$1004,24,0),"")</f>
        <v/>
      </c>
      <c r="K867" s="325" t="str">
        <f>IFERROR(VLOOKUP($A867,'様式C-1-1用'!$B$3:$AI$1004,25,0),"")</f>
        <v/>
      </c>
      <c r="L867" s="325">
        <f>IFERROR(VLOOKUP($A867,'様式C-1-1用'!$B$3:$AI$1004,16,0),"")</f>
        <v>0</v>
      </c>
      <c r="M867" s="325" t="str">
        <f>IFERROR(VLOOKUP($A867,'様式C-1-1用'!$B$3:$AI$1004,34,0),"")</f>
        <v/>
      </c>
      <c r="N867" s="325" t="str">
        <f>IFERROR(VLOOKUP($A867,'様式C-1-1用'!$B$3:$AI$1004,30,0),"")</f>
        <v/>
      </c>
      <c r="O867" s="325" t="str">
        <f>IF(VLOOKUP($A867,'様式C-1-1用'!$B$3:$AI$1004,29,0)="－","なし",VLOOKUP($A867,'様式C-1-1用'!$B$3:$AI$1004,29,0))</f>
        <v/>
      </c>
      <c r="P867" s="326" t="str">
        <f>IFERROR(VLOOKUP($A867,'様式C-1-1用'!$B$3:$AI$1004,33,0),"")</f>
        <v/>
      </c>
    </row>
    <row r="868" spans="1:16" ht="15.95" customHeight="1" x14ac:dyDescent="0.15">
      <c r="A868" s="318">
        <v>866</v>
      </c>
      <c r="B868" s="325">
        <f>IFERROR(VLOOKUP($A868,'様式C-1-1用'!$B$3:$AI$1004,3,0),"")</f>
        <v>0</v>
      </c>
      <c r="C868" s="325" t="str">
        <f>IFERROR(VLOOKUP($A868,'様式C-1-1用'!$B$3:$AI$1004,4,0),"")</f>
        <v/>
      </c>
      <c r="D868" s="325">
        <f>IFERROR(VLOOKUP($A868,'様式C-1-1用'!$B$3:$AI$1004,6,0),"")</f>
        <v>0</v>
      </c>
      <c r="E868" s="325">
        <f>IFERROR(VLOOKUP($A868,'様式C-1-1用'!$B$3:$AI$1004,7,0),"")</f>
        <v>0</v>
      </c>
      <c r="F868" s="325">
        <f>IFERROR(VLOOKUP($A868,'様式C-1-1用'!$B$3:$AI$1004,8,0),"")</f>
        <v>0</v>
      </c>
      <c r="G868" s="325">
        <f>IFERROR(VLOOKUP($A868,'様式C-1-1用'!$B$3:$AI$1004,10,0),"")</f>
        <v>0</v>
      </c>
      <c r="H868" s="325">
        <f>IFERROR(VLOOKUP($A868,'様式C-1-1用'!$B$3:$AI$1004,22,0),"")</f>
        <v>0</v>
      </c>
      <c r="I868" s="325">
        <f>IFERROR(VLOOKUP($A868,'様式C-1-1用'!$B$3:$AI$1004,23,0),"")</f>
        <v>0</v>
      </c>
      <c r="J868" s="325" t="str">
        <f>IFERROR(VLOOKUP($A868,'様式C-1-1用'!$B$3:$AI$1004,24,0),"")</f>
        <v/>
      </c>
      <c r="K868" s="325" t="str">
        <f>IFERROR(VLOOKUP($A868,'様式C-1-1用'!$B$3:$AI$1004,25,0),"")</f>
        <v/>
      </c>
      <c r="L868" s="325">
        <f>IFERROR(VLOOKUP($A868,'様式C-1-1用'!$B$3:$AI$1004,16,0),"")</f>
        <v>0</v>
      </c>
      <c r="M868" s="325" t="str">
        <f>IFERROR(VLOOKUP($A868,'様式C-1-1用'!$B$3:$AI$1004,34,0),"")</f>
        <v/>
      </c>
      <c r="N868" s="325" t="str">
        <f>IFERROR(VLOOKUP($A868,'様式C-1-1用'!$B$3:$AI$1004,30,0),"")</f>
        <v/>
      </c>
      <c r="O868" s="325" t="str">
        <f>IF(VLOOKUP($A868,'様式C-1-1用'!$B$3:$AI$1004,29,0)="－","なし",VLOOKUP($A868,'様式C-1-1用'!$B$3:$AI$1004,29,0))</f>
        <v/>
      </c>
      <c r="P868" s="326" t="str">
        <f>IFERROR(VLOOKUP($A868,'様式C-1-1用'!$B$3:$AI$1004,33,0),"")</f>
        <v/>
      </c>
    </row>
    <row r="869" spans="1:16" ht="15.95" customHeight="1" x14ac:dyDescent="0.15">
      <c r="A869" s="318">
        <v>867</v>
      </c>
      <c r="B869" s="325">
        <f>IFERROR(VLOOKUP($A869,'様式C-1-1用'!$B$3:$AI$1004,3,0),"")</f>
        <v>0</v>
      </c>
      <c r="C869" s="325" t="str">
        <f>IFERROR(VLOOKUP($A869,'様式C-1-1用'!$B$3:$AI$1004,4,0),"")</f>
        <v/>
      </c>
      <c r="D869" s="325">
        <f>IFERROR(VLOOKUP($A869,'様式C-1-1用'!$B$3:$AI$1004,6,0),"")</f>
        <v>0</v>
      </c>
      <c r="E869" s="325">
        <f>IFERROR(VLOOKUP($A869,'様式C-1-1用'!$B$3:$AI$1004,7,0),"")</f>
        <v>0</v>
      </c>
      <c r="F869" s="325">
        <f>IFERROR(VLOOKUP($A869,'様式C-1-1用'!$B$3:$AI$1004,8,0),"")</f>
        <v>0</v>
      </c>
      <c r="G869" s="325">
        <f>IFERROR(VLOOKUP($A869,'様式C-1-1用'!$B$3:$AI$1004,10,0),"")</f>
        <v>0</v>
      </c>
      <c r="H869" s="325">
        <f>IFERROR(VLOOKUP($A869,'様式C-1-1用'!$B$3:$AI$1004,22,0),"")</f>
        <v>0</v>
      </c>
      <c r="I869" s="325">
        <f>IFERROR(VLOOKUP($A869,'様式C-1-1用'!$B$3:$AI$1004,23,0),"")</f>
        <v>0</v>
      </c>
      <c r="J869" s="325" t="str">
        <f>IFERROR(VLOOKUP($A869,'様式C-1-1用'!$B$3:$AI$1004,24,0),"")</f>
        <v/>
      </c>
      <c r="K869" s="325" t="str">
        <f>IFERROR(VLOOKUP($A869,'様式C-1-1用'!$B$3:$AI$1004,25,0),"")</f>
        <v/>
      </c>
      <c r="L869" s="325">
        <f>IFERROR(VLOOKUP($A869,'様式C-1-1用'!$B$3:$AI$1004,16,0),"")</f>
        <v>0</v>
      </c>
      <c r="M869" s="325" t="str">
        <f>IFERROR(VLOOKUP($A869,'様式C-1-1用'!$B$3:$AI$1004,34,0),"")</f>
        <v/>
      </c>
      <c r="N869" s="325" t="str">
        <f>IFERROR(VLOOKUP($A869,'様式C-1-1用'!$B$3:$AI$1004,30,0),"")</f>
        <v/>
      </c>
      <c r="O869" s="325" t="str">
        <f>IF(VLOOKUP($A869,'様式C-1-1用'!$B$3:$AI$1004,29,0)="－","なし",VLOOKUP($A869,'様式C-1-1用'!$B$3:$AI$1004,29,0))</f>
        <v/>
      </c>
      <c r="P869" s="326" t="str">
        <f>IFERROR(VLOOKUP($A869,'様式C-1-1用'!$B$3:$AI$1004,33,0),"")</f>
        <v/>
      </c>
    </row>
    <row r="870" spans="1:16" ht="15.95" customHeight="1" x14ac:dyDescent="0.15">
      <c r="A870" s="318">
        <v>868</v>
      </c>
      <c r="B870" s="325">
        <f>IFERROR(VLOOKUP($A870,'様式C-1-1用'!$B$3:$AI$1004,3,0),"")</f>
        <v>0</v>
      </c>
      <c r="C870" s="325" t="str">
        <f>IFERROR(VLOOKUP($A870,'様式C-1-1用'!$B$3:$AI$1004,4,0),"")</f>
        <v/>
      </c>
      <c r="D870" s="325">
        <f>IFERROR(VLOOKUP($A870,'様式C-1-1用'!$B$3:$AI$1004,6,0),"")</f>
        <v>0</v>
      </c>
      <c r="E870" s="325">
        <f>IFERROR(VLOOKUP($A870,'様式C-1-1用'!$B$3:$AI$1004,7,0),"")</f>
        <v>0</v>
      </c>
      <c r="F870" s="325">
        <f>IFERROR(VLOOKUP($A870,'様式C-1-1用'!$B$3:$AI$1004,8,0),"")</f>
        <v>0</v>
      </c>
      <c r="G870" s="325">
        <f>IFERROR(VLOOKUP($A870,'様式C-1-1用'!$B$3:$AI$1004,10,0),"")</f>
        <v>0</v>
      </c>
      <c r="H870" s="325">
        <f>IFERROR(VLOOKUP($A870,'様式C-1-1用'!$B$3:$AI$1004,22,0),"")</f>
        <v>0</v>
      </c>
      <c r="I870" s="325">
        <f>IFERROR(VLOOKUP($A870,'様式C-1-1用'!$B$3:$AI$1004,23,0),"")</f>
        <v>0</v>
      </c>
      <c r="J870" s="325" t="str">
        <f>IFERROR(VLOOKUP($A870,'様式C-1-1用'!$B$3:$AI$1004,24,0),"")</f>
        <v/>
      </c>
      <c r="K870" s="325" t="str">
        <f>IFERROR(VLOOKUP($A870,'様式C-1-1用'!$B$3:$AI$1004,25,0),"")</f>
        <v/>
      </c>
      <c r="L870" s="325">
        <f>IFERROR(VLOOKUP($A870,'様式C-1-1用'!$B$3:$AI$1004,16,0),"")</f>
        <v>0</v>
      </c>
      <c r="M870" s="325" t="str">
        <f>IFERROR(VLOOKUP($A870,'様式C-1-1用'!$B$3:$AI$1004,34,0),"")</f>
        <v/>
      </c>
      <c r="N870" s="325" t="str">
        <f>IFERROR(VLOOKUP($A870,'様式C-1-1用'!$B$3:$AI$1004,30,0),"")</f>
        <v/>
      </c>
      <c r="O870" s="325" t="str">
        <f>IF(VLOOKUP($A870,'様式C-1-1用'!$B$3:$AI$1004,29,0)="－","なし",VLOOKUP($A870,'様式C-1-1用'!$B$3:$AI$1004,29,0))</f>
        <v/>
      </c>
      <c r="P870" s="326" t="str">
        <f>IFERROR(VLOOKUP($A870,'様式C-1-1用'!$B$3:$AI$1004,33,0),"")</f>
        <v/>
      </c>
    </row>
    <row r="871" spans="1:16" ht="15.95" customHeight="1" x14ac:dyDescent="0.15">
      <c r="A871" s="318">
        <v>869</v>
      </c>
      <c r="B871" s="325">
        <f>IFERROR(VLOOKUP($A871,'様式C-1-1用'!$B$3:$AI$1004,3,0),"")</f>
        <v>0</v>
      </c>
      <c r="C871" s="325" t="str">
        <f>IFERROR(VLOOKUP($A871,'様式C-1-1用'!$B$3:$AI$1004,4,0),"")</f>
        <v/>
      </c>
      <c r="D871" s="325">
        <f>IFERROR(VLOOKUP($A871,'様式C-1-1用'!$B$3:$AI$1004,6,0),"")</f>
        <v>0</v>
      </c>
      <c r="E871" s="325">
        <f>IFERROR(VLOOKUP($A871,'様式C-1-1用'!$B$3:$AI$1004,7,0),"")</f>
        <v>0</v>
      </c>
      <c r="F871" s="325">
        <f>IFERROR(VLOOKUP($A871,'様式C-1-1用'!$B$3:$AI$1004,8,0),"")</f>
        <v>0</v>
      </c>
      <c r="G871" s="325">
        <f>IFERROR(VLOOKUP($A871,'様式C-1-1用'!$B$3:$AI$1004,10,0),"")</f>
        <v>0</v>
      </c>
      <c r="H871" s="325">
        <f>IFERROR(VLOOKUP($A871,'様式C-1-1用'!$B$3:$AI$1004,22,0),"")</f>
        <v>0</v>
      </c>
      <c r="I871" s="325">
        <f>IFERROR(VLOOKUP($A871,'様式C-1-1用'!$B$3:$AI$1004,23,0),"")</f>
        <v>0</v>
      </c>
      <c r="J871" s="325" t="str">
        <f>IFERROR(VLOOKUP($A871,'様式C-1-1用'!$B$3:$AI$1004,24,0),"")</f>
        <v/>
      </c>
      <c r="K871" s="325" t="str">
        <f>IFERROR(VLOOKUP($A871,'様式C-1-1用'!$B$3:$AI$1004,25,0),"")</f>
        <v/>
      </c>
      <c r="L871" s="325">
        <f>IFERROR(VLOOKUP($A871,'様式C-1-1用'!$B$3:$AI$1004,16,0),"")</f>
        <v>0</v>
      </c>
      <c r="M871" s="325" t="str">
        <f>IFERROR(VLOOKUP($A871,'様式C-1-1用'!$B$3:$AI$1004,34,0),"")</f>
        <v/>
      </c>
      <c r="N871" s="325" t="str">
        <f>IFERROR(VLOOKUP($A871,'様式C-1-1用'!$B$3:$AI$1004,30,0),"")</f>
        <v/>
      </c>
      <c r="O871" s="325" t="str">
        <f>IF(VLOOKUP($A871,'様式C-1-1用'!$B$3:$AI$1004,29,0)="－","なし",VLOOKUP($A871,'様式C-1-1用'!$B$3:$AI$1004,29,0))</f>
        <v/>
      </c>
      <c r="P871" s="326" t="str">
        <f>IFERROR(VLOOKUP($A871,'様式C-1-1用'!$B$3:$AI$1004,33,0),"")</f>
        <v/>
      </c>
    </row>
    <row r="872" spans="1:16" ht="15.95" customHeight="1" x14ac:dyDescent="0.15">
      <c r="A872" s="318">
        <v>870</v>
      </c>
      <c r="B872" s="325">
        <f>IFERROR(VLOOKUP($A872,'様式C-1-1用'!$B$3:$AI$1004,3,0),"")</f>
        <v>0</v>
      </c>
      <c r="C872" s="325" t="str">
        <f>IFERROR(VLOOKUP($A872,'様式C-1-1用'!$B$3:$AI$1004,4,0),"")</f>
        <v/>
      </c>
      <c r="D872" s="325">
        <f>IFERROR(VLOOKUP($A872,'様式C-1-1用'!$B$3:$AI$1004,6,0),"")</f>
        <v>0</v>
      </c>
      <c r="E872" s="325">
        <f>IFERROR(VLOOKUP($A872,'様式C-1-1用'!$B$3:$AI$1004,7,0),"")</f>
        <v>0</v>
      </c>
      <c r="F872" s="325">
        <f>IFERROR(VLOOKUP($A872,'様式C-1-1用'!$B$3:$AI$1004,8,0),"")</f>
        <v>0</v>
      </c>
      <c r="G872" s="325">
        <f>IFERROR(VLOOKUP($A872,'様式C-1-1用'!$B$3:$AI$1004,10,0),"")</f>
        <v>0</v>
      </c>
      <c r="H872" s="325">
        <f>IFERROR(VLOOKUP($A872,'様式C-1-1用'!$B$3:$AI$1004,22,0),"")</f>
        <v>0</v>
      </c>
      <c r="I872" s="325">
        <f>IFERROR(VLOOKUP($A872,'様式C-1-1用'!$B$3:$AI$1004,23,0),"")</f>
        <v>0</v>
      </c>
      <c r="J872" s="325" t="str">
        <f>IFERROR(VLOOKUP($A872,'様式C-1-1用'!$B$3:$AI$1004,24,0),"")</f>
        <v/>
      </c>
      <c r="K872" s="325" t="str">
        <f>IFERROR(VLOOKUP($A872,'様式C-1-1用'!$B$3:$AI$1004,25,0),"")</f>
        <v/>
      </c>
      <c r="L872" s="325">
        <f>IFERROR(VLOOKUP($A872,'様式C-1-1用'!$B$3:$AI$1004,16,0),"")</f>
        <v>0</v>
      </c>
      <c r="M872" s="325" t="str">
        <f>IFERROR(VLOOKUP($A872,'様式C-1-1用'!$B$3:$AI$1004,34,0),"")</f>
        <v/>
      </c>
      <c r="N872" s="325" t="str">
        <f>IFERROR(VLOOKUP($A872,'様式C-1-1用'!$B$3:$AI$1004,30,0),"")</f>
        <v/>
      </c>
      <c r="O872" s="325" t="str">
        <f>IF(VLOOKUP($A872,'様式C-1-1用'!$B$3:$AI$1004,29,0)="－","なし",VLOOKUP($A872,'様式C-1-1用'!$B$3:$AI$1004,29,0))</f>
        <v/>
      </c>
      <c r="P872" s="326" t="str">
        <f>IFERROR(VLOOKUP($A872,'様式C-1-1用'!$B$3:$AI$1004,33,0),"")</f>
        <v/>
      </c>
    </row>
    <row r="873" spans="1:16" ht="15.95" customHeight="1" x14ac:dyDescent="0.15">
      <c r="A873" s="318">
        <v>871</v>
      </c>
      <c r="B873" s="325">
        <f>IFERROR(VLOOKUP($A873,'様式C-1-1用'!$B$3:$AI$1004,3,0),"")</f>
        <v>0</v>
      </c>
      <c r="C873" s="325" t="str">
        <f>IFERROR(VLOOKUP($A873,'様式C-1-1用'!$B$3:$AI$1004,4,0),"")</f>
        <v/>
      </c>
      <c r="D873" s="325">
        <f>IFERROR(VLOOKUP($A873,'様式C-1-1用'!$B$3:$AI$1004,6,0),"")</f>
        <v>0</v>
      </c>
      <c r="E873" s="325">
        <f>IFERROR(VLOOKUP($A873,'様式C-1-1用'!$B$3:$AI$1004,7,0),"")</f>
        <v>0</v>
      </c>
      <c r="F873" s="325">
        <f>IFERROR(VLOOKUP($A873,'様式C-1-1用'!$B$3:$AI$1004,8,0),"")</f>
        <v>0</v>
      </c>
      <c r="G873" s="325">
        <f>IFERROR(VLOOKUP($A873,'様式C-1-1用'!$B$3:$AI$1004,10,0),"")</f>
        <v>0</v>
      </c>
      <c r="H873" s="325">
        <f>IFERROR(VLOOKUP($A873,'様式C-1-1用'!$B$3:$AI$1004,22,0),"")</f>
        <v>0</v>
      </c>
      <c r="I873" s="325">
        <f>IFERROR(VLOOKUP($A873,'様式C-1-1用'!$B$3:$AI$1004,23,0),"")</f>
        <v>0</v>
      </c>
      <c r="J873" s="325" t="str">
        <f>IFERROR(VLOOKUP($A873,'様式C-1-1用'!$B$3:$AI$1004,24,0),"")</f>
        <v/>
      </c>
      <c r="K873" s="325" t="str">
        <f>IFERROR(VLOOKUP($A873,'様式C-1-1用'!$B$3:$AI$1004,25,0),"")</f>
        <v/>
      </c>
      <c r="L873" s="325">
        <f>IFERROR(VLOOKUP($A873,'様式C-1-1用'!$B$3:$AI$1004,16,0),"")</f>
        <v>0</v>
      </c>
      <c r="M873" s="325" t="str">
        <f>IFERROR(VLOOKUP($A873,'様式C-1-1用'!$B$3:$AI$1004,34,0),"")</f>
        <v/>
      </c>
      <c r="N873" s="325" t="str">
        <f>IFERROR(VLOOKUP($A873,'様式C-1-1用'!$B$3:$AI$1004,30,0),"")</f>
        <v/>
      </c>
      <c r="O873" s="325" t="str">
        <f>IF(VLOOKUP($A873,'様式C-1-1用'!$B$3:$AI$1004,29,0)="－","なし",VLOOKUP($A873,'様式C-1-1用'!$B$3:$AI$1004,29,0))</f>
        <v/>
      </c>
      <c r="P873" s="326" t="str">
        <f>IFERROR(VLOOKUP($A873,'様式C-1-1用'!$B$3:$AI$1004,33,0),"")</f>
        <v/>
      </c>
    </row>
    <row r="874" spans="1:16" ht="15.95" customHeight="1" x14ac:dyDescent="0.15">
      <c r="A874" s="318">
        <v>872</v>
      </c>
      <c r="B874" s="325">
        <f>IFERROR(VLOOKUP($A874,'様式C-1-1用'!$B$3:$AI$1004,3,0),"")</f>
        <v>0</v>
      </c>
      <c r="C874" s="325" t="str">
        <f>IFERROR(VLOOKUP($A874,'様式C-1-1用'!$B$3:$AI$1004,4,0),"")</f>
        <v/>
      </c>
      <c r="D874" s="325">
        <f>IFERROR(VLOOKUP($A874,'様式C-1-1用'!$B$3:$AI$1004,6,0),"")</f>
        <v>0</v>
      </c>
      <c r="E874" s="325">
        <f>IFERROR(VLOOKUP($A874,'様式C-1-1用'!$B$3:$AI$1004,7,0),"")</f>
        <v>0</v>
      </c>
      <c r="F874" s="325">
        <f>IFERROR(VLOOKUP($A874,'様式C-1-1用'!$B$3:$AI$1004,8,0),"")</f>
        <v>0</v>
      </c>
      <c r="G874" s="325">
        <f>IFERROR(VLOOKUP($A874,'様式C-1-1用'!$B$3:$AI$1004,10,0),"")</f>
        <v>0</v>
      </c>
      <c r="H874" s="325">
        <f>IFERROR(VLOOKUP($A874,'様式C-1-1用'!$B$3:$AI$1004,22,0),"")</f>
        <v>0</v>
      </c>
      <c r="I874" s="325">
        <f>IFERROR(VLOOKUP($A874,'様式C-1-1用'!$B$3:$AI$1004,23,0),"")</f>
        <v>0</v>
      </c>
      <c r="J874" s="325" t="str">
        <f>IFERROR(VLOOKUP($A874,'様式C-1-1用'!$B$3:$AI$1004,24,0),"")</f>
        <v/>
      </c>
      <c r="K874" s="325" t="str">
        <f>IFERROR(VLOOKUP($A874,'様式C-1-1用'!$B$3:$AI$1004,25,0),"")</f>
        <v/>
      </c>
      <c r="L874" s="325">
        <f>IFERROR(VLOOKUP($A874,'様式C-1-1用'!$B$3:$AI$1004,16,0),"")</f>
        <v>0</v>
      </c>
      <c r="M874" s="325" t="str">
        <f>IFERROR(VLOOKUP($A874,'様式C-1-1用'!$B$3:$AI$1004,34,0),"")</f>
        <v/>
      </c>
      <c r="N874" s="325" t="str">
        <f>IFERROR(VLOOKUP($A874,'様式C-1-1用'!$B$3:$AI$1004,30,0),"")</f>
        <v/>
      </c>
      <c r="O874" s="325" t="str">
        <f>IF(VLOOKUP($A874,'様式C-1-1用'!$B$3:$AI$1004,29,0)="－","なし",VLOOKUP($A874,'様式C-1-1用'!$B$3:$AI$1004,29,0))</f>
        <v/>
      </c>
      <c r="P874" s="326" t="str">
        <f>IFERROR(VLOOKUP($A874,'様式C-1-1用'!$B$3:$AI$1004,33,0),"")</f>
        <v/>
      </c>
    </row>
    <row r="875" spans="1:16" ht="15.95" customHeight="1" x14ac:dyDescent="0.15">
      <c r="A875" s="318">
        <v>873</v>
      </c>
      <c r="B875" s="325">
        <f>IFERROR(VLOOKUP($A875,'様式C-1-1用'!$B$3:$AI$1004,3,0),"")</f>
        <v>0</v>
      </c>
      <c r="C875" s="325" t="str">
        <f>IFERROR(VLOOKUP($A875,'様式C-1-1用'!$B$3:$AI$1004,4,0),"")</f>
        <v/>
      </c>
      <c r="D875" s="325">
        <f>IFERROR(VLOOKUP($A875,'様式C-1-1用'!$B$3:$AI$1004,6,0),"")</f>
        <v>0</v>
      </c>
      <c r="E875" s="325">
        <f>IFERROR(VLOOKUP($A875,'様式C-1-1用'!$B$3:$AI$1004,7,0),"")</f>
        <v>0</v>
      </c>
      <c r="F875" s="325">
        <f>IFERROR(VLOOKUP($A875,'様式C-1-1用'!$B$3:$AI$1004,8,0),"")</f>
        <v>0</v>
      </c>
      <c r="G875" s="325">
        <f>IFERROR(VLOOKUP($A875,'様式C-1-1用'!$B$3:$AI$1004,10,0),"")</f>
        <v>0</v>
      </c>
      <c r="H875" s="325">
        <f>IFERROR(VLOOKUP($A875,'様式C-1-1用'!$B$3:$AI$1004,22,0),"")</f>
        <v>0</v>
      </c>
      <c r="I875" s="325">
        <f>IFERROR(VLOOKUP($A875,'様式C-1-1用'!$B$3:$AI$1004,23,0),"")</f>
        <v>0</v>
      </c>
      <c r="J875" s="325" t="str">
        <f>IFERROR(VLOOKUP($A875,'様式C-1-1用'!$B$3:$AI$1004,24,0),"")</f>
        <v/>
      </c>
      <c r="K875" s="325" t="str">
        <f>IFERROR(VLOOKUP($A875,'様式C-1-1用'!$B$3:$AI$1004,25,0),"")</f>
        <v/>
      </c>
      <c r="L875" s="325">
        <f>IFERROR(VLOOKUP($A875,'様式C-1-1用'!$B$3:$AI$1004,16,0),"")</f>
        <v>0</v>
      </c>
      <c r="M875" s="325" t="str">
        <f>IFERROR(VLOOKUP($A875,'様式C-1-1用'!$B$3:$AI$1004,34,0),"")</f>
        <v/>
      </c>
      <c r="N875" s="325" t="str">
        <f>IFERROR(VLOOKUP($A875,'様式C-1-1用'!$B$3:$AI$1004,30,0),"")</f>
        <v/>
      </c>
      <c r="O875" s="325" t="str">
        <f>IF(VLOOKUP($A875,'様式C-1-1用'!$B$3:$AI$1004,29,0)="－","なし",VLOOKUP($A875,'様式C-1-1用'!$B$3:$AI$1004,29,0))</f>
        <v/>
      </c>
      <c r="P875" s="326" t="str">
        <f>IFERROR(VLOOKUP($A875,'様式C-1-1用'!$B$3:$AI$1004,33,0),"")</f>
        <v/>
      </c>
    </row>
    <row r="876" spans="1:16" ht="15.95" customHeight="1" x14ac:dyDescent="0.15">
      <c r="A876" s="318">
        <v>874</v>
      </c>
      <c r="B876" s="325">
        <f>IFERROR(VLOOKUP($A876,'様式C-1-1用'!$B$3:$AI$1004,3,0),"")</f>
        <v>0</v>
      </c>
      <c r="C876" s="325" t="str">
        <f>IFERROR(VLOOKUP($A876,'様式C-1-1用'!$B$3:$AI$1004,4,0),"")</f>
        <v/>
      </c>
      <c r="D876" s="325">
        <f>IFERROR(VLOOKUP($A876,'様式C-1-1用'!$B$3:$AI$1004,6,0),"")</f>
        <v>0</v>
      </c>
      <c r="E876" s="325">
        <f>IFERROR(VLOOKUP($A876,'様式C-1-1用'!$B$3:$AI$1004,7,0),"")</f>
        <v>0</v>
      </c>
      <c r="F876" s="325">
        <f>IFERROR(VLOOKUP($A876,'様式C-1-1用'!$B$3:$AI$1004,8,0),"")</f>
        <v>0</v>
      </c>
      <c r="G876" s="325">
        <f>IFERROR(VLOOKUP($A876,'様式C-1-1用'!$B$3:$AI$1004,10,0),"")</f>
        <v>0</v>
      </c>
      <c r="H876" s="325">
        <f>IFERROR(VLOOKUP($A876,'様式C-1-1用'!$B$3:$AI$1004,22,0),"")</f>
        <v>0</v>
      </c>
      <c r="I876" s="325">
        <f>IFERROR(VLOOKUP($A876,'様式C-1-1用'!$B$3:$AI$1004,23,0),"")</f>
        <v>0</v>
      </c>
      <c r="J876" s="325" t="str">
        <f>IFERROR(VLOOKUP($A876,'様式C-1-1用'!$B$3:$AI$1004,24,0),"")</f>
        <v/>
      </c>
      <c r="K876" s="325" t="str">
        <f>IFERROR(VLOOKUP($A876,'様式C-1-1用'!$B$3:$AI$1004,25,0),"")</f>
        <v/>
      </c>
      <c r="L876" s="325">
        <f>IFERROR(VLOOKUP($A876,'様式C-1-1用'!$B$3:$AI$1004,16,0),"")</f>
        <v>0</v>
      </c>
      <c r="M876" s="325" t="str">
        <f>IFERROR(VLOOKUP($A876,'様式C-1-1用'!$B$3:$AI$1004,34,0),"")</f>
        <v/>
      </c>
      <c r="N876" s="325" t="str">
        <f>IFERROR(VLOOKUP($A876,'様式C-1-1用'!$B$3:$AI$1004,30,0),"")</f>
        <v/>
      </c>
      <c r="O876" s="325" t="str">
        <f>IF(VLOOKUP($A876,'様式C-1-1用'!$B$3:$AI$1004,29,0)="－","なし",VLOOKUP($A876,'様式C-1-1用'!$B$3:$AI$1004,29,0))</f>
        <v/>
      </c>
      <c r="P876" s="326" t="str">
        <f>IFERROR(VLOOKUP($A876,'様式C-1-1用'!$B$3:$AI$1004,33,0),"")</f>
        <v/>
      </c>
    </row>
    <row r="877" spans="1:16" ht="15.95" customHeight="1" x14ac:dyDescent="0.15">
      <c r="A877" s="318">
        <v>875</v>
      </c>
      <c r="B877" s="325">
        <f>IFERROR(VLOOKUP($A877,'様式C-1-1用'!$B$3:$AI$1004,3,0),"")</f>
        <v>0</v>
      </c>
      <c r="C877" s="325" t="str">
        <f>IFERROR(VLOOKUP($A877,'様式C-1-1用'!$B$3:$AI$1004,4,0),"")</f>
        <v/>
      </c>
      <c r="D877" s="325">
        <f>IFERROR(VLOOKUP($A877,'様式C-1-1用'!$B$3:$AI$1004,6,0),"")</f>
        <v>0</v>
      </c>
      <c r="E877" s="325">
        <f>IFERROR(VLOOKUP($A877,'様式C-1-1用'!$B$3:$AI$1004,7,0),"")</f>
        <v>0</v>
      </c>
      <c r="F877" s="325">
        <f>IFERROR(VLOOKUP($A877,'様式C-1-1用'!$B$3:$AI$1004,8,0),"")</f>
        <v>0</v>
      </c>
      <c r="G877" s="325">
        <f>IFERROR(VLOOKUP($A877,'様式C-1-1用'!$B$3:$AI$1004,10,0),"")</f>
        <v>0</v>
      </c>
      <c r="H877" s="325">
        <f>IFERROR(VLOOKUP($A877,'様式C-1-1用'!$B$3:$AI$1004,22,0),"")</f>
        <v>0</v>
      </c>
      <c r="I877" s="325">
        <f>IFERROR(VLOOKUP($A877,'様式C-1-1用'!$B$3:$AI$1004,23,0),"")</f>
        <v>0</v>
      </c>
      <c r="J877" s="325" t="str">
        <f>IFERROR(VLOOKUP($A877,'様式C-1-1用'!$B$3:$AI$1004,24,0),"")</f>
        <v/>
      </c>
      <c r="K877" s="325" t="str">
        <f>IFERROR(VLOOKUP($A877,'様式C-1-1用'!$B$3:$AI$1004,25,0),"")</f>
        <v/>
      </c>
      <c r="L877" s="325">
        <f>IFERROR(VLOOKUP($A877,'様式C-1-1用'!$B$3:$AI$1004,16,0),"")</f>
        <v>0</v>
      </c>
      <c r="M877" s="325" t="str">
        <f>IFERROR(VLOOKUP($A877,'様式C-1-1用'!$B$3:$AI$1004,34,0),"")</f>
        <v/>
      </c>
      <c r="N877" s="325" t="str">
        <f>IFERROR(VLOOKUP($A877,'様式C-1-1用'!$B$3:$AI$1004,30,0),"")</f>
        <v/>
      </c>
      <c r="O877" s="325" t="str">
        <f>IF(VLOOKUP($A877,'様式C-1-1用'!$B$3:$AI$1004,29,0)="－","なし",VLOOKUP($A877,'様式C-1-1用'!$B$3:$AI$1004,29,0))</f>
        <v/>
      </c>
      <c r="P877" s="326" t="str">
        <f>IFERROR(VLOOKUP($A877,'様式C-1-1用'!$B$3:$AI$1004,33,0),"")</f>
        <v/>
      </c>
    </row>
    <row r="878" spans="1:16" ht="15.95" customHeight="1" x14ac:dyDescent="0.15">
      <c r="A878" s="318">
        <v>876</v>
      </c>
      <c r="B878" s="325">
        <f>IFERROR(VLOOKUP($A878,'様式C-1-1用'!$B$3:$AI$1004,3,0),"")</f>
        <v>0</v>
      </c>
      <c r="C878" s="325" t="str">
        <f>IFERROR(VLOOKUP($A878,'様式C-1-1用'!$B$3:$AI$1004,4,0),"")</f>
        <v/>
      </c>
      <c r="D878" s="325">
        <f>IFERROR(VLOOKUP($A878,'様式C-1-1用'!$B$3:$AI$1004,6,0),"")</f>
        <v>0</v>
      </c>
      <c r="E878" s="325">
        <f>IFERROR(VLOOKUP($A878,'様式C-1-1用'!$B$3:$AI$1004,7,0),"")</f>
        <v>0</v>
      </c>
      <c r="F878" s="325">
        <f>IFERROR(VLOOKUP($A878,'様式C-1-1用'!$B$3:$AI$1004,8,0),"")</f>
        <v>0</v>
      </c>
      <c r="G878" s="325">
        <f>IFERROR(VLOOKUP($A878,'様式C-1-1用'!$B$3:$AI$1004,10,0),"")</f>
        <v>0</v>
      </c>
      <c r="H878" s="325">
        <f>IFERROR(VLOOKUP($A878,'様式C-1-1用'!$B$3:$AI$1004,22,0),"")</f>
        <v>0</v>
      </c>
      <c r="I878" s="325">
        <f>IFERROR(VLOOKUP($A878,'様式C-1-1用'!$B$3:$AI$1004,23,0),"")</f>
        <v>0</v>
      </c>
      <c r="J878" s="325" t="str">
        <f>IFERROR(VLOOKUP($A878,'様式C-1-1用'!$B$3:$AI$1004,24,0),"")</f>
        <v/>
      </c>
      <c r="K878" s="325" t="str">
        <f>IFERROR(VLOOKUP($A878,'様式C-1-1用'!$B$3:$AI$1004,25,0),"")</f>
        <v/>
      </c>
      <c r="L878" s="325">
        <f>IFERROR(VLOOKUP($A878,'様式C-1-1用'!$B$3:$AI$1004,16,0),"")</f>
        <v>0</v>
      </c>
      <c r="M878" s="325" t="str">
        <f>IFERROR(VLOOKUP($A878,'様式C-1-1用'!$B$3:$AI$1004,34,0),"")</f>
        <v/>
      </c>
      <c r="N878" s="325" t="str">
        <f>IFERROR(VLOOKUP($A878,'様式C-1-1用'!$B$3:$AI$1004,30,0),"")</f>
        <v/>
      </c>
      <c r="O878" s="325" t="str">
        <f>IF(VLOOKUP($A878,'様式C-1-1用'!$B$3:$AI$1004,29,0)="－","なし",VLOOKUP($A878,'様式C-1-1用'!$B$3:$AI$1004,29,0))</f>
        <v/>
      </c>
      <c r="P878" s="326" t="str">
        <f>IFERROR(VLOOKUP($A878,'様式C-1-1用'!$B$3:$AI$1004,33,0),"")</f>
        <v/>
      </c>
    </row>
    <row r="879" spans="1:16" ht="15.95" customHeight="1" x14ac:dyDescent="0.15">
      <c r="A879" s="318">
        <v>877</v>
      </c>
      <c r="B879" s="325">
        <f>IFERROR(VLOOKUP($A879,'様式C-1-1用'!$B$3:$AI$1004,3,0),"")</f>
        <v>0</v>
      </c>
      <c r="C879" s="325" t="str">
        <f>IFERROR(VLOOKUP($A879,'様式C-1-1用'!$B$3:$AI$1004,4,0),"")</f>
        <v/>
      </c>
      <c r="D879" s="325">
        <f>IFERROR(VLOOKUP($A879,'様式C-1-1用'!$B$3:$AI$1004,6,0),"")</f>
        <v>0</v>
      </c>
      <c r="E879" s="325">
        <f>IFERROR(VLOOKUP($A879,'様式C-1-1用'!$B$3:$AI$1004,7,0),"")</f>
        <v>0</v>
      </c>
      <c r="F879" s="325">
        <f>IFERROR(VLOOKUP($A879,'様式C-1-1用'!$B$3:$AI$1004,8,0),"")</f>
        <v>0</v>
      </c>
      <c r="G879" s="325">
        <f>IFERROR(VLOOKUP($A879,'様式C-1-1用'!$B$3:$AI$1004,10,0),"")</f>
        <v>0</v>
      </c>
      <c r="H879" s="325">
        <f>IFERROR(VLOOKUP($A879,'様式C-1-1用'!$B$3:$AI$1004,22,0),"")</f>
        <v>0</v>
      </c>
      <c r="I879" s="325">
        <f>IFERROR(VLOOKUP($A879,'様式C-1-1用'!$B$3:$AI$1004,23,0),"")</f>
        <v>0</v>
      </c>
      <c r="J879" s="325" t="str">
        <f>IFERROR(VLOOKUP($A879,'様式C-1-1用'!$B$3:$AI$1004,24,0),"")</f>
        <v/>
      </c>
      <c r="K879" s="325" t="str">
        <f>IFERROR(VLOOKUP($A879,'様式C-1-1用'!$B$3:$AI$1004,25,0),"")</f>
        <v/>
      </c>
      <c r="L879" s="325">
        <f>IFERROR(VLOOKUP($A879,'様式C-1-1用'!$B$3:$AI$1004,16,0),"")</f>
        <v>0</v>
      </c>
      <c r="M879" s="325" t="str">
        <f>IFERROR(VLOOKUP($A879,'様式C-1-1用'!$B$3:$AI$1004,34,0),"")</f>
        <v/>
      </c>
      <c r="N879" s="325" t="str">
        <f>IFERROR(VLOOKUP($A879,'様式C-1-1用'!$B$3:$AI$1004,30,0),"")</f>
        <v/>
      </c>
      <c r="O879" s="325" t="str">
        <f>IF(VLOOKUP($A879,'様式C-1-1用'!$B$3:$AI$1004,29,0)="－","なし",VLOOKUP($A879,'様式C-1-1用'!$B$3:$AI$1004,29,0))</f>
        <v/>
      </c>
      <c r="P879" s="326" t="str">
        <f>IFERROR(VLOOKUP($A879,'様式C-1-1用'!$B$3:$AI$1004,33,0),"")</f>
        <v/>
      </c>
    </row>
    <row r="880" spans="1:16" ht="15.95" customHeight="1" x14ac:dyDescent="0.15">
      <c r="A880" s="318">
        <v>878</v>
      </c>
      <c r="B880" s="325">
        <f>IFERROR(VLOOKUP($A880,'様式C-1-1用'!$B$3:$AI$1004,3,0),"")</f>
        <v>0</v>
      </c>
      <c r="C880" s="325" t="str">
        <f>IFERROR(VLOOKUP($A880,'様式C-1-1用'!$B$3:$AI$1004,4,0),"")</f>
        <v/>
      </c>
      <c r="D880" s="325">
        <f>IFERROR(VLOOKUP($A880,'様式C-1-1用'!$B$3:$AI$1004,6,0),"")</f>
        <v>0</v>
      </c>
      <c r="E880" s="325">
        <f>IFERROR(VLOOKUP($A880,'様式C-1-1用'!$B$3:$AI$1004,7,0),"")</f>
        <v>0</v>
      </c>
      <c r="F880" s="325">
        <f>IFERROR(VLOOKUP($A880,'様式C-1-1用'!$B$3:$AI$1004,8,0),"")</f>
        <v>0</v>
      </c>
      <c r="G880" s="325">
        <f>IFERROR(VLOOKUP($A880,'様式C-1-1用'!$B$3:$AI$1004,10,0),"")</f>
        <v>0</v>
      </c>
      <c r="H880" s="325">
        <f>IFERROR(VLOOKUP($A880,'様式C-1-1用'!$B$3:$AI$1004,22,0),"")</f>
        <v>0</v>
      </c>
      <c r="I880" s="325">
        <f>IFERROR(VLOOKUP($A880,'様式C-1-1用'!$B$3:$AI$1004,23,0),"")</f>
        <v>0</v>
      </c>
      <c r="J880" s="325" t="str">
        <f>IFERROR(VLOOKUP($A880,'様式C-1-1用'!$B$3:$AI$1004,24,0),"")</f>
        <v/>
      </c>
      <c r="K880" s="325" t="str">
        <f>IFERROR(VLOOKUP($A880,'様式C-1-1用'!$B$3:$AI$1004,25,0),"")</f>
        <v/>
      </c>
      <c r="L880" s="325">
        <f>IFERROR(VLOOKUP($A880,'様式C-1-1用'!$B$3:$AI$1004,16,0),"")</f>
        <v>0</v>
      </c>
      <c r="M880" s="325" t="str">
        <f>IFERROR(VLOOKUP($A880,'様式C-1-1用'!$B$3:$AI$1004,34,0),"")</f>
        <v/>
      </c>
      <c r="N880" s="325" t="str">
        <f>IFERROR(VLOOKUP($A880,'様式C-1-1用'!$B$3:$AI$1004,30,0),"")</f>
        <v/>
      </c>
      <c r="O880" s="325" t="str">
        <f>IF(VLOOKUP($A880,'様式C-1-1用'!$B$3:$AI$1004,29,0)="－","なし",VLOOKUP($A880,'様式C-1-1用'!$B$3:$AI$1004,29,0))</f>
        <v/>
      </c>
      <c r="P880" s="326" t="str">
        <f>IFERROR(VLOOKUP($A880,'様式C-1-1用'!$B$3:$AI$1004,33,0),"")</f>
        <v/>
      </c>
    </row>
    <row r="881" spans="1:16" ht="15.95" customHeight="1" x14ac:dyDescent="0.15">
      <c r="A881" s="318">
        <v>879</v>
      </c>
      <c r="B881" s="325">
        <f>IFERROR(VLOOKUP($A881,'様式C-1-1用'!$B$3:$AI$1004,3,0),"")</f>
        <v>0</v>
      </c>
      <c r="C881" s="325" t="str">
        <f>IFERROR(VLOOKUP($A881,'様式C-1-1用'!$B$3:$AI$1004,4,0),"")</f>
        <v/>
      </c>
      <c r="D881" s="325">
        <f>IFERROR(VLOOKUP($A881,'様式C-1-1用'!$B$3:$AI$1004,6,0),"")</f>
        <v>0</v>
      </c>
      <c r="E881" s="325">
        <f>IFERROR(VLOOKUP($A881,'様式C-1-1用'!$B$3:$AI$1004,7,0),"")</f>
        <v>0</v>
      </c>
      <c r="F881" s="325">
        <f>IFERROR(VLOOKUP($A881,'様式C-1-1用'!$B$3:$AI$1004,8,0),"")</f>
        <v>0</v>
      </c>
      <c r="G881" s="325">
        <f>IFERROR(VLOOKUP($A881,'様式C-1-1用'!$B$3:$AI$1004,10,0),"")</f>
        <v>0</v>
      </c>
      <c r="H881" s="325">
        <f>IFERROR(VLOOKUP($A881,'様式C-1-1用'!$B$3:$AI$1004,22,0),"")</f>
        <v>0</v>
      </c>
      <c r="I881" s="325">
        <f>IFERROR(VLOOKUP($A881,'様式C-1-1用'!$B$3:$AI$1004,23,0),"")</f>
        <v>0</v>
      </c>
      <c r="J881" s="325" t="str">
        <f>IFERROR(VLOOKUP($A881,'様式C-1-1用'!$B$3:$AI$1004,24,0),"")</f>
        <v/>
      </c>
      <c r="K881" s="325" t="str">
        <f>IFERROR(VLOOKUP($A881,'様式C-1-1用'!$B$3:$AI$1004,25,0),"")</f>
        <v/>
      </c>
      <c r="L881" s="325">
        <f>IFERROR(VLOOKUP($A881,'様式C-1-1用'!$B$3:$AI$1004,16,0),"")</f>
        <v>0</v>
      </c>
      <c r="M881" s="325" t="str">
        <f>IFERROR(VLOOKUP($A881,'様式C-1-1用'!$B$3:$AI$1004,34,0),"")</f>
        <v/>
      </c>
      <c r="N881" s="325" t="str">
        <f>IFERROR(VLOOKUP($A881,'様式C-1-1用'!$B$3:$AI$1004,30,0),"")</f>
        <v/>
      </c>
      <c r="O881" s="325" t="str">
        <f>IF(VLOOKUP($A881,'様式C-1-1用'!$B$3:$AI$1004,29,0)="－","なし",VLOOKUP($A881,'様式C-1-1用'!$B$3:$AI$1004,29,0))</f>
        <v/>
      </c>
      <c r="P881" s="326" t="str">
        <f>IFERROR(VLOOKUP($A881,'様式C-1-1用'!$B$3:$AI$1004,33,0),"")</f>
        <v/>
      </c>
    </row>
    <row r="882" spans="1:16" ht="15.95" customHeight="1" x14ac:dyDescent="0.15">
      <c r="A882" s="318">
        <v>880</v>
      </c>
      <c r="B882" s="325">
        <f>IFERROR(VLOOKUP($A882,'様式C-1-1用'!$B$3:$AI$1004,3,0),"")</f>
        <v>0</v>
      </c>
      <c r="C882" s="325" t="str">
        <f>IFERROR(VLOOKUP($A882,'様式C-1-1用'!$B$3:$AI$1004,4,0),"")</f>
        <v/>
      </c>
      <c r="D882" s="325">
        <f>IFERROR(VLOOKUP($A882,'様式C-1-1用'!$B$3:$AI$1004,6,0),"")</f>
        <v>0</v>
      </c>
      <c r="E882" s="325">
        <f>IFERROR(VLOOKUP($A882,'様式C-1-1用'!$B$3:$AI$1004,7,0),"")</f>
        <v>0</v>
      </c>
      <c r="F882" s="325">
        <f>IFERROR(VLOOKUP($A882,'様式C-1-1用'!$B$3:$AI$1004,8,0),"")</f>
        <v>0</v>
      </c>
      <c r="G882" s="325">
        <f>IFERROR(VLOOKUP($A882,'様式C-1-1用'!$B$3:$AI$1004,10,0),"")</f>
        <v>0</v>
      </c>
      <c r="H882" s="325">
        <f>IFERROR(VLOOKUP($A882,'様式C-1-1用'!$B$3:$AI$1004,22,0),"")</f>
        <v>0</v>
      </c>
      <c r="I882" s="325">
        <f>IFERROR(VLOOKUP($A882,'様式C-1-1用'!$B$3:$AI$1004,23,0),"")</f>
        <v>0</v>
      </c>
      <c r="J882" s="325" t="str">
        <f>IFERROR(VLOOKUP($A882,'様式C-1-1用'!$B$3:$AI$1004,24,0),"")</f>
        <v/>
      </c>
      <c r="K882" s="325" t="str">
        <f>IFERROR(VLOOKUP($A882,'様式C-1-1用'!$B$3:$AI$1004,25,0),"")</f>
        <v/>
      </c>
      <c r="L882" s="325">
        <f>IFERROR(VLOOKUP($A882,'様式C-1-1用'!$B$3:$AI$1004,16,0),"")</f>
        <v>0</v>
      </c>
      <c r="M882" s="325" t="str">
        <f>IFERROR(VLOOKUP($A882,'様式C-1-1用'!$B$3:$AI$1004,34,0),"")</f>
        <v/>
      </c>
      <c r="N882" s="325" t="str">
        <f>IFERROR(VLOOKUP($A882,'様式C-1-1用'!$B$3:$AI$1004,30,0),"")</f>
        <v/>
      </c>
      <c r="O882" s="325" t="str">
        <f>IF(VLOOKUP($A882,'様式C-1-1用'!$B$3:$AI$1004,29,0)="－","なし",VLOOKUP($A882,'様式C-1-1用'!$B$3:$AI$1004,29,0))</f>
        <v/>
      </c>
      <c r="P882" s="326" t="str">
        <f>IFERROR(VLOOKUP($A882,'様式C-1-1用'!$B$3:$AI$1004,33,0),"")</f>
        <v/>
      </c>
    </row>
    <row r="883" spans="1:16" ht="15.95" customHeight="1" x14ac:dyDescent="0.15">
      <c r="A883" s="318">
        <v>881</v>
      </c>
      <c r="B883" s="325">
        <f>IFERROR(VLOOKUP($A883,'様式C-1-1用'!$B$3:$AI$1004,3,0),"")</f>
        <v>0</v>
      </c>
      <c r="C883" s="325" t="str">
        <f>IFERROR(VLOOKUP($A883,'様式C-1-1用'!$B$3:$AI$1004,4,0),"")</f>
        <v/>
      </c>
      <c r="D883" s="325">
        <f>IFERROR(VLOOKUP($A883,'様式C-1-1用'!$B$3:$AI$1004,6,0),"")</f>
        <v>0</v>
      </c>
      <c r="E883" s="325">
        <f>IFERROR(VLOOKUP($A883,'様式C-1-1用'!$B$3:$AI$1004,7,0),"")</f>
        <v>0</v>
      </c>
      <c r="F883" s="325">
        <f>IFERROR(VLOOKUP($A883,'様式C-1-1用'!$B$3:$AI$1004,8,0),"")</f>
        <v>0</v>
      </c>
      <c r="G883" s="325">
        <f>IFERROR(VLOOKUP($A883,'様式C-1-1用'!$B$3:$AI$1004,10,0),"")</f>
        <v>0</v>
      </c>
      <c r="H883" s="325">
        <f>IFERROR(VLOOKUP($A883,'様式C-1-1用'!$B$3:$AI$1004,22,0),"")</f>
        <v>0</v>
      </c>
      <c r="I883" s="325">
        <f>IFERROR(VLOOKUP($A883,'様式C-1-1用'!$B$3:$AI$1004,23,0),"")</f>
        <v>0</v>
      </c>
      <c r="J883" s="325" t="str">
        <f>IFERROR(VLOOKUP($A883,'様式C-1-1用'!$B$3:$AI$1004,24,0),"")</f>
        <v/>
      </c>
      <c r="K883" s="325" t="str">
        <f>IFERROR(VLOOKUP($A883,'様式C-1-1用'!$B$3:$AI$1004,25,0),"")</f>
        <v/>
      </c>
      <c r="L883" s="325">
        <f>IFERROR(VLOOKUP($A883,'様式C-1-1用'!$B$3:$AI$1004,16,0),"")</f>
        <v>0</v>
      </c>
      <c r="M883" s="325" t="str">
        <f>IFERROR(VLOOKUP($A883,'様式C-1-1用'!$B$3:$AI$1004,34,0),"")</f>
        <v/>
      </c>
      <c r="N883" s="325" t="str">
        <f>IFERROR(VLOOKUP($A883,'様式C-1-1用'!$B$3:$AI$1004,30,0),"")</f>
        <v/>
      </c>
      <c r="O883" s="325" t="str">
        <f>IF(VLOOKUP($A883,'様式C-1-1用'!$B$3:$AI$1004,29,0)="－","なし",VLOOKUP($A883,'様式C-1-1用'!$B$3:$AI$1004,29,0))</f>
        <v/>
      </c>
      <c r="P883" s="326" t="str">
        <f>IFERROR(VLOOKUP($A883,'様式C-1-1用'!$B$3:$AI$1004,33,0),"")</f>
        <v/>
      </c>
    </row>
    <row r="884" spans="1:16" ht="15.95" customHeight="1" x14ac:dyDescent="0.15">
      <c r="A884" s="318">
        <v>882</v>
      </c>
      <c r="B884" s="325">
        <f>IFERROR(VLOOKUP($A884,'様式C-1-1用'!$B$3:$AI$1004,3,0),"")</f>
        <v>0</v>
      </c>
      <c r="C884" s="325" t="str">
        <f>IFERROR(VLOOKUP($A884,'様式C-1-1用'!$B$3:$AI$1004,4,0),"")</f>
        <v/>
      </c>
      <c r="D884" s="325">
        <f>IFERROR(VLOOKUP($A884,'様式C-1-1用'!$B$3:$AI$1004,6,0),"")</f>
        <v>0</v>
      </c>
      <c r="E884" s="325">
        <f>IFERROR(VLOOKUP($A884,'様式C-1-1用'!$B$3:$AI$1004,7,0),"")</f>
        <v>0</v>
      </c>
      <c r="F884" s="325">
        <f>IFERROR(VLOOKUP($A884,'様式C-1-1用'!$B$3:$AI$1004,8,0),"")</f>
        <v>0</v>
      </c>
      <c r="G884" s="325">
        <f>IFERROR(VLOOKUP($A884,'様式C-1-1用'!$B$3:$AI$1004,10,0),"")</f>
        <v>0</v>
      </c>
      <c r="H884" s="325">
        <f>IFERROR(VLOOKUP($A884,'様式C-1-1用'!$B$3:$AI$1004,22,0),"")</f>
        <v>0</v>
      </c>
      <c r="I884" s="325">
        <f>IFERROR(VLOOKUP($A884,'様式C-1-1用'!$B$3:$AI$1004,23,0),"")</f>
        <v>0</v>
      </c>
      <c r="J884" s="325" t="str">
        <f>IFERROR(VLOOKUP($A884,'様式C-1-1用'!$B$3:$AI$1004,24,0),"")</f>
        <v/>
      </c>
      <c r="K884" s="325" t="str">
        <f>IFERROR(VLOOKUP($A884,'様式C-1-1用'!$B$3:$AI$1004,25,0),"")</f>
        <v/>
      </c>
      <c r="L884" s="325">
        <f>IFERROR(VLOOKUP($A884,'様式C-1-1用'!$B$3:$AI$1004,16,0),"")</f>
        <v>0</v>
      </c>
      <c r="M884" s="325" t="str">
        <f>IFERROR(VLOOKUP($A884,'様式C-1-1用'!$B$3:$AI$1004,34,0),"")</f>
        <v/>
      </c>
      <c r="N884" s="325" t="str">
        <f>IFERROR(VLOOKUP($A884,'様式C-1-1用'!$B$3:$AI$1004,30,0),"")</f>
        <v/>
      </c>
      <c r="O884" s="325" t="str">
        <f>IF(VLOOKUP($A884,'様式C-1-1用'!$B$3:$AI$1004,29,0)="－","なし",VLOOKUP($A884,'様式C-1-1用'!$B$3:$AI$1004,29,0))</f>
        <v/>
      </c>
      <c r="P884" s="326" t="str">
        <f>IFERROR(VLOOKUP($A884,'様式C-1-1用'!$B$3:$AI$1004,33,0),"")</f>
        <v/>
      </c>
    </row>
    <row r="885" spans="1:16" ht="15.95" customHeight="1" x14ac:dyDescent="0.15">
      <c r="A885" s="318">
        <v>883</v>
      </c>
      <c r="B885" s="325">
        <f>IFERROR(VLOOKUP($A885,'様式C-1-1用'!$B$3:$AI$1004,3,0),"")</f>
        <v>0</v>
      </c>
      <c r="C885" s="325" t="str">
        <f>IFERROR(VLOOKUP($A885,'様式C-1-1用'!$B$3:$AI$1004,4,0),"")</f>
        <v/>
      </c>
      <c r="D885" s="325">
        <f>IFERROR(VLOOKUP($A885,'様式C-1-1用'!$B$3:$AI$1004,6,0),"")</f>
        <v>0</v>
      </c>
      <c r="E885" s="325">
        <f>IFERROR(VLOOKUP($A885,'様式C-1-1用'!$B$3:$AI$1004,7,0),"")</f>
        <v>0</v>
      </c>
      <c r="F885" s="325">
        <f>IFERROR(VLOOKUP($A885,'様式C-1-1用'!$B$3:$AI$1004,8,0),"")</f>
        <v>0</v>
      </c>
      <c r="G885" s="325">
        <f>IFERROR(VLOOKUP($A885,'様式C-1-1用'!$B$3:$AI$1004,10,0),"")</f>
        <v>0</v>
      </c>
      <c r="H885" s="325">
        <f>IFERROR(VLOOKUP($A885,'様式C-1-1用'!$B$3:$AI$1004,22,0),"")</f>
        <v>0</v>
      </c>
      <c r="I885" s="325">
        <f>IFERROR(VLOOKUP($A885,'様式C-1-1用'!$B$3:$AI$1004,23,0),"")</f>
        <v>0</v>
      </c>
      <c r="J885" s="325" t="str">
        <f>IFERROR(VLOOKUP($A885,'様式C-1-1用'!$B$3:$AI$1004,24,0),"")</f>
        <v/>
      </c>
      <c r="K885" s="325" t="str">
        <f>IFERROR(VLOOKUP($A885,'様式C-1-1用'!$B$3:$AI$1004,25,0),"")</f>
        <v/>
      </c>
      <c r="L885" s="325">
        <f>IFERROR(VLOOKUP($A885,'様式C-1-1用'!$B$3:$AI$1004,16,0),"")</f>
        <v>0</v>
      </c>
      <c r="M885" s="325" t="str">
        <f>IFERROR(VLOOKUP($A885,'様式C-1-1用'!$B$3:$AI$1004,34,0),"")</f>
        <v/>
      </c>
      <c r="N885" s="325" t="str">
        <f>IFERROR(VLOOKUP($A885,'様式C-1-1用'!$B$3:$AI$1004,30,0),"")</f>
        <v/>
      </c>
      <c r="O885" s="325" t="str">
        <f>IF(VLOOKUP($A885,'様式C-1-1用'!$B$3:$AI$1004,29,0)="－","なし",VLOOKUP($A885,'様式C-1-1用'!$B$3:$AI$1004,29,0))</f>
        <v/>
      </c>
      <c r="P885" s="326" t="str">
        <f>IFERROR(VLOOKUP($A885,'様式C-1-1用'!$B$3:$AI$1004,33,0),"")</f>
        <v/>
      </c>
    </row>
    <row r="886" spans="1:16" ht="15.95" customHeight="1" x14ac:dyDescent="0.15">
      <c r="A886" s="318">
        <v>884</v>
      </c>
      <c r="B886" s="325">
        <f>IFERROR(VLOOKUP($A886,'様式C-1-1用'!$B$3:$AI$1004,3,0),"")</f>
        <v>0</v>
      </c>
      <c r="C886" s="325" t="str">
        <f>IFERROR(VLOOKUP($A886,'様式C-1-1用'!$B$3:$AI$1004,4,0),"")</f>
        <v/>
      </c>
      <c r="D886" s="325">
        <f>IFERROR(VLOOKUP($A886,'様式C-1-1用'!$B$3:$AI$1004,6,0),"")</f>
        <v>0</v>
      </c>
      <c r="E886" s="325">
        <f>IFERROR(VLOOKUP($A886,'様式C-1-1用'!$B$3:$AI$1004,7,0),"")</f>
        <v>0</v>
      </c>
      <c r="F886" s="325">
        <f>IFERROR(VLOOKUP($A886,'様式C-1-1用'!$B$3:$AI$1004,8,0),"")</f>
        <v>0</v>
      </c>
      <c r="G886" s="325">
        <f>IFERROR(VLOOKUP($A886,'様式C-1-1用'!$B$3:$AI$1004,10,0),"")</f>
        <v>0</v>
      </c>
      <c r="H886" s="325">
        <f>IFERROR(VLOOKUP($A886,'様式C-1-1用'!$B$3:$AI$1004,22,0),"")</f>
        <v>0</v>
      </c>
      <c r="I886" s="325">
        <f>IFERROR(VLOOKUP($A886,'様式C-1-1用'!$B$3:$AI$1004,23,0),"")</f>
        <v>0</v>
      </c>
      <c r="J886" s="325" t="str">
        <f>IFERROR(VLOOKUP($A886,'様式C-1-1用'!$B$3:$AI$1004,24,0),"")</f>
        <v/>
      </c>
      <c r="K886" s="325" t="str">
        <f>IFERROR(VLOOKUP($A886,'様式C-1-1用'!$B$3:$AI$1004,25,0),"")</f>
        <v/>
      </c>
      <c r="L886" s="325">
        <f>IFERROR(VLOOKUP($A886,'様式C-1-1用'!$B$3:$AI$1004,16,0),"")</f>
        <v>0</v>
      </c>
      <c r="M886" s="325" t="str">
        <f>IFERROR(VLOOKUP($A886,'様式C-1-1用'!$B$3:$AI$1004,34,0),"")</f>
        <v/>
      </c>
      <c r="N886" s="325" t="str">
        <f>IFERROR(VLOOKUP($A886,'様式C-1-1用'!$B$3:$AI$1004,30,0),"")</f>
        <v/>
      </c>
      <c r="O886" s="325" t="str">
        <f>IF(VLOOKUP($A886,'様式C-1-1用'!$B$3:$AI$1004,29,0)="－","なし",VLOOKUP($A886,'様式C-1-1用'!$B$3:$AI$1004,29,0))</f>
        <v/>
      </c>
      <c r="P886" s="326" t="str">
        <f>IFERROR(VLOOKUP($A886,'様式C-1-1用'!$B$3:$AI$1004,33,0),"")</f>
        <v/>
      </c>
    </row>
    <row r="887" spans="1:16" ht="15.95" customHeight="1" x14ac:dyDescent="0.15">
      <c r="A887" s="318">
        <v>885</v>
      </c>
      <c r="B887" s="325">
        <f>IFERROR(VLOOKUP($A887,'様式C-1-1用'!$B$3:$AI$1004,3,0),"")</f>
        <v>0</v>
      </c>
      <c r="C887" s="325" t="str">
        <f>IFERROR(VLOOKUP($A887,'様式C-1-1用'!$B$3:$AI$1004,4,0),"")</f>
        <v/>
      </c>
      <c r="D887" s="325">
        <f>IFERROR(VLOOKUP($A887,'様式C-1-1用'!$B$3:$AI$1004,6,0),"")</f>
        <v>0</v>
      </c>
      <c r="E887" s="325">
        <f>IFERROR(VLOOKUP($A887,'様式C-1-1用'!$B$3:$AI$1004,7,0),"")</f>
        <v>0</v>
      </c>
      <c r="F887" s="325">
        <f>IFERROR(VLOOKUP($A887,'様式C-1-1用'!$B$3:$AI$1004,8,0),"")</f>
        <v>0</v>
      </c>
      <c r="G887" s="325">
        <f>IFERROR(VLOOKUP($A887,'様式C-1-1用'!$B$3:$AI$1004,10,0),"")</f>
        <v>0</v>
      </c>
      <c r="H887" s="325">
        <f>IFERROR(VLOOKUP($A887,'様式C-1-1用'!$B$3:$AI$1004,22,0),"")</f>
        <v>0</v>
      </c>
      <c r="I887" s="325">
        <f>IFERROR(VLOOKUP($A887,'様式C-1-1用'!$B$3:$AI$1004,23,0),"")</f>
        <v>0</v>
      </c>
      <c r="J887" s="325" t="str">
        <f>IFERROR(VLOOKUP($A887,'様式C-1-1用'!$B$3:$AI$1004,24,0),"")</f>
        <v/>
      </c>
      <c r="K887" s="325" t="str">
        <f>IFERROR(VLOOKUP($A887,'様式C-1-1用'!$B$3:$AI$1004,25,0),"")</f>
        <v/>
      </c>
      <c r="L887" s="325">
        <f>IFERROR(VLOOKUP($A887,'様式C-1-1用'!$B$3:$AI$1004,16,0),"")</f>
        <v>0</v>
      </c>
      <c r="M887" s="325" t="str">
        <f>IFERROR(VLOOKUP($A887,'様式C-1-1用'!$B$3:$AI$1004,34,0),"")</f>
        <v/>
      </c>
      <c r="N887" s="325" t="str">
        <f>IFERROR(VLOOKUP($A887,'様式C-1-1用'!$B$3:$AI$1004,30,0),"")</f>
        <v/>
      </c>
      <c r="O887" s="325" t="str">
        <f>IF(VLOOKUP($A887,'様式C-1-1用'!$B$3:$AI$1004,29,0)="－","なし",VLOOKUP($A887,'様式C-1-1用'!$B$3:$AI$1004,29,0))</f>
        <v/>
      </c>
      <c r="P887" s="326" t="str">
        <f>IFERROR(VLOOKUP($A887,'様式C-1-1用'!$B$3:$AI$1004,33,0),"")</f>
        <v/>
      </c>
    </row>
    <row r="888" spans="1:16" ht="15.95" customHeight="1" x14ac:dyDescent="0.15">
      <c r="A888" s="318">
        <v>886</v>
      </c>
      <c r="B888" s="325">
        <f>IFERROR(VLOOKUP($A888,'様式C-1-1用'!$B$3:$AI$1004,3,0),"")</f>
        <v>0</v>
      </c>
      <c r="C888" s="325" t="str">
        <f>IFERROR(VLOOKUP($A888,'様式C-1-1用'!$B$3:$AI$1004,4,0),"")</f>
        <v/>
      </c>
      <c r="D888" s="325">
        <f>IFERROR(VLOOKUP($A888,'様式C-1-1用'!$B$3:$AI$1004,6,0),"")</f>
        <v>0</v>
      </c>
      <c r="E888" s="325">
        <f>IFERROR(VLOOKUP($A888,'様式C-1-1用'!$B$3:$AI$1004,7,0),"")</f>
        <v>0</v>
      </c>
      <c r="F888" s="325">
        <f>IFERROR(VLOOKUP($A888,'様式C-1-1用'!$B$3:$AI$1004,8,0),"")</f>
        <v>0</v>
      </c>
      <c r="G888" s="325">
        <f>IFERROR(VLOOKUP($A888,'様式C-1-1用'!$B$3:$AI$1004,10,0),"")</f>
        <v>0</v>
      </c>
      <c r="H888" s="325">
        <f>IFERROR(VLOOKUP($A888,'様式C-1-1用'!$B$3:$AI$1004,22,0),"")</f>
        <v>0</v>
      </c>
      <c r="I888" s="325">
        <f>IFERROR(VLOOKUP($A888,'様式C-1-1用'!$B$3:$AI$1004,23,0),"")</f>
        <v>0</v>
      </c>
      <c r="J888" s="325" t="str">
        <f>IFERROR(VLOOKUP($A888,'様式C-1-1用'!$B$3:$AI$1004,24,0),"")</f>
        <v/>
      </c>
      <c r="K888" s="325" t="str">
        <f>IFERROR(VLOOKUP($A888,'様式C-1-1用'!$B$3:$AI$1004,25,0),"")</f>
        <v/>
      </c>
      <c r="L888" s="325">
        <f>IFERROR(VLOOKUP($A888,'様式C-1-1用'!$B$3:$AI$1004,16,0),"")</f>
        <v>0</v>
      </c>
      <c r="M888" s="325" t="str">
        <f>IFERROR(VLOOKUP($A888,'様式C-1-1用'!$B$3:$AI$1004,34,0),"")</f>
        <v/>
      </c>
      <c r="N888" s="325" t="str">
        <f>IFERROR(VLOOKUP($A888,'様式C-1-1用'!$B$3:$AI$1004,30,0),"")</f>
        <v/>
      </c>
      <c r="O888" s="325" t="str">
        <f>IF(VLOOKUP($A888,'様式C-1-1用'!$B$3:$AI$1004,29,0)="－","なし",VLOOKUP($A888,'様式C-1-1用'!$B$3:$AI$1004,29,0))</f>
        <v/>
      </c>
      <c r="P888" s="326" t="str">
        <f>IFERROR(VLOOKUP($A888,'様式C-1-1用'!$B$3:$AI$1004,33,0),"")</f>
        <v/>
      </c>
    </row>
    <row r="889" spans="1:16" ht="15.95" customHeight="1" x14ac:dyDescent="0.15">
      <c r="A889" s="318">
        <v>887</v>
      </c>
      <c r="B889" s="325">
        <f>IFERROR(VLOOKUP($A889,'様式C-1-1用'!$B$3:$AI$1004,3,0),"")</f>
        <v>0</v>
      </c>
      <c r="C889" s="325" t="str">
        <f>IFERROR(VLOOKUP($A889,'様式C-1-1用'!$B$3:$AI$1004,4,0),"")</f>
        <v/>
      </c>
      <c r="D889" s="325">
        <f>IFERROR(VLOOKUP($A889,'様式C-1-1用'!$B$3:$AI$1004,6,0),"")</f>
        <v>0</v>
      </c>
      <c r="E889" s="325">
        <f>IFERROR(VLOOKUP($A889,'様式C-1-1用'!$B$3:$AI$1004,7,0),"")</f>
        <v>0</v>
      </c>
      <c r="F889" s="325">
        <f>IFERROR(VLOOKUP($A889,'様式C-1-1用'!$B$3:$AI$1004,8,0),"")</f>
        <v>0</v>
      </c>
      <c r="G889" s="325">
        <f>IFERROR(VLOOKUP($A889,'様式C-1-1用'!$B$3:$AI$1004,10,0),"")</f>
        <v>0</v>
      </c>
      <c r="H889" s="325">
        <f>IFERROR(VLOOKUP($A889,'様式C-1-1用'!$B$3:$AI$1004,22,0),"")</f>
        <v>0</v>
      </c>
      <c r="I889" s="325">
        <f>IFERROR(VLOOKUP($A889,'様式C-1-1用'!$B$3:$AI$1004,23,0),"")</f>
        <v>0</v>
      </c>
      <c r="J889" s="325" t="str">
        <f>IFERROR(VLOOKUP($A889,'様式C-1-1用'!$B$3:$AI$1004,24,0),"")</f>
        <v/>
      </c>
      <c r="K889" s="325" t="str">
        <f>IFERROR(VLOOKUP($A889,'様式C-1-1用'!$B$3:$AI$1004,25,0),"")</f>
        <v/>
      </c>
      <c r="L889" s="325">
        <f>IFERROR(VLOOKUP($A889,'様式C-1-1用'!$B$3:$AI$1004,16,0),"")</f>
        <v>0</v>
      </c>
      <c r="M889" s="325" t="str">
        <f>IFERROR(VLOOKUP($A889,'様式C-1-1用'!$B$3:$AI$1004,34,0),"")</f>
        <v/>
      </c>
      <c r="N889" s="325" t="str">
        <f>IFERROR(VLOOKUP($A889,'様式C-1-1用'!$B$3:$AI$1004,30,0),"")</f>
        <v/>
      </c>
      <c r="O889" s="325" t="str">
        <f>IF(VLOOKUP($A889,'様式C-1-1用'!$B$3:$AI$1004,29,0)="－","なし",VLOOKUP($A889,'様式C-1-1用'!$B$3:$AI$1004,29,0))</f>
        <v/>
      </c>
      <c r="P889" s="326" t="str">
        <f>IFERROR(VLOOKUP($A889,'様式C-1-1用'!$B$3:$AI$1004,33,0),"")</f>
        <v/>
      </c>
    </row>
    <row r="890" spans="1:16" ht="15.95" customHeight="1" x14ac:dyDescent="0.15">
      <c r="A890" s="318">
        <v>888</v>
      </c>
      <c r="B890" s="325">
        <f>IFERROR(VLOOKUP($A890,'様式C-1-1用'!$B$3:$AI$1004,3,0),"")</f>
        <v>0</v>
      </c>
      <c r="C890" s="325" t="str">
        <f>IFERROR(VLOOKUP($A890,'様式C-1-1用'!$B$3:$AI$1004,4,0),"")</f>
        <v/>
      </c>
      <c r="D890" s="325">
        <f>IFERROR(VLOOKUP($A890,'様式C-1-1用'!$B$3:$AI$1004,6,0),"")</f>
        <v>0</v>
      </c>
      <c r="E890" s="325">
        <f>IFERROR(VLOOKUP($A890,'様式C-1-1用'!$B$3:$AI$1004,7,0),"")</f>
        <v>0</v>
      </c>
      <c r="F890" s="325">
        <f>IFERROR(VLOOKUP($A890,'様式C-1-1用'!$B$3:$AI$1004,8,0),"")</f>
        <v>0</v>
      </c>
      <c r="G890" s="325">
        <f>IFERROR(VLOOKUP($A890,'様式C-1-1用'!$B$3:$AI$1004,10,0),"")</f>
        <v>0</v>
      </c>
      <c r="H890" s="325">
        <f>IFERROR(VLOOKUP($A890,'様式C-1-1用'!$B$3:$AI$1004,22,0),"")</f>
        <v>0</v>
      </c>
      <c r="I890" s="325">
        <f>IFERROR(VLOOKUP($A890,'様式C-1-1用'!$B$3:$AI$1004,23,0),"")</f>
        <v>0</v>
      </c>
      <c r="J890" s="325" t="str">
        <f>IFERROR(VLOOKUP($A890,'様式C-1-1用'!$B$3:$AI$1004,24,0),"")</f>
        <v/>
      </c>
      <c r="K890" s="325" t="str">
        <f>IFERROR(VLOOKUP($A890,'様式C-1-1用'!$B$3:$AI$1004,25,0),"")</f>
        <v/>
      </c>
      <c r="L890" s="325">
        <f>IFERROR(VLOOKUP($A890,'様式C-1-1用'!$B$3:$AI$1004,16,0),"")</f>
        <v>0</v>
      </c>
      <c r="M890" s="325" t="str">
        <f>IFERROR(VLOOKUP($A890,'様式C-1-1用'!$B$3:$AI$1004,34,0),"")</f>
        <v/>
      </c>
      <c r="N890" s="325" t="str">
        <f>IFERROR(VLOOKUP($A890,'様式C-1-1用'!$B$3:$AI$1004,30,0),"")</f>
        <v/>
      </c>
      <c r="O890" s="325" t="str">
        <f>IF(VLOOKUP($A890,'様式C-1-1用'!$B$3:$AI$1004,29,0)="－","なし",VLOOKUP($A890,'様式C-1-1用'!$B$3:$AI$1004,29,0))</f>
        <v/>
      </c>
      <c r="P890" s="326" t="str">
        <f>IFERROR(VLOOKUP($A890,'様式C-1-1用'!$B$3:$AI$1004,33,0),"")</f>
        <v/>
      </c>
    </row>
    <row r="891" spans="1:16" ht="15.95" customHeight="1" x14ac:dyDescent="0.15">
      <c r="A891" s="318">
        <v>889</v>
      </c>
      <c r="B891" s="325">
        <f>IFERROR(VLOOKUP($A891,'様式C-1-1用'!$B$3:$AI$1004,3,0),"")</f>
        <v>0</v>
      </c>
      <c r="C891" s="325" t="str">
        <f>IFERROR(VLOOKUP($A891,'様式C-1-1用'!$B$3:$AI$1004,4,0),"")</f>
        <v/>
      </c>
      <c r="D891" s="325">
        <f>IFERROR(VLOOKUP($A891,'様式C-1-1用'!$B$3:$AI$1004,6,0),"")</f>
        <v>0</v>
      </c>
      <c r="E891" s="325">
        <f>IFERROR(VLOOKUP($A891,'様式C-1-1用'!$B$3:$AI$1004,7,0),"")</f>
        <v>0</v>
      </c>
      <c r="F891" s="325">
        <f>IFERROR(VLOOKUP($A891,'様式C-1-1用'!$B$3:$AI$1004,8,0),"")</f>
        <v>0</v>
      </c>
      <c r="G891" s="325">
        <f>IFERROR(VLOOKUP($A891,'様式C-1-1用'!$B$3:$AI$1004,10,0),"")</f>
        <v>0</v>
      </c>
      <c r="H891" s="325">
        <f>IFERROR(VLOOKUP($A891,'様式C-1-1用'!$B$3:$AI$1004,22,0),"")</f>
        <v>0</v>
      </c>
      <c r="I891" s="325">
        <f>IFERROR(VLOOKUP($A891,'様式C-1-1用'!$B$3:$AI$1004,23,0),"")</f>
        <v>0</v>
      </c>
      <c r="J891" s="325" t="str">
        <f>IFERROR(VLOOKUP($A891,'様式C-1-1用'!$B$3:$AI$1004,24,0),"")</f>
        <v/>
      </c>
      <c r="K891" s="325" t="str">
        <f>IFERROR(VLOOKUP($A891,'様式C-1-1用'!$B$3:$AI$1004,25,0),"")</f>
        <v/>
      </c>
      <c r="L891" s="325">
        <f>IFERROR(VLOOKUP($A891,'様式C-1-1用'!$B$3:$AI$1004,16,0),"")</f>
        <v>0</v>
      </c>
      <c r="M891" s="325" t="str">
        <f>IFERROR(VLOOKUP($A891,'様式C-1-1用'!$B$3:$AI$1004,34,0),"")</f>
        <v/>
      </c>
      <c r="N891" s="325" t="str">
        <f>IFERROR(VLOOKUP($A891,'様式C-1-1用'!$B$3:$AI$1004,30,0),"")</f>
        <v/>
      </c>
      <c r="O891" s="325" t="str">
        <f>IF(VLOOKUP($A891,'様式C-1-1用'!$B$3:$AI$1004,29,0)="－","なし",VLOOKUP($A891,'様式C-1-1用'!$B$3:$AI$1004,29,0))</f>
        <v/>
      </c>
      <c r="P891" s="326" t="str">
        <f>IFERROR(VLOOKUP($A891,'様式C-1-1用'!$B$3:$AI$1004,33,0),"")</f>
        <v/>
      </c>
    </row>
    <row r="892" spans="1:16" ht="15.95" customHeight="1" x14ac:dyDescent="0.15">
      <c r="A892" s="318">
        <v>890</v>
      </c>
      <c r="B892" s="325">
        <f>IFERROR(VLOOKUP($A892,'様式C-1-1用'!$B$3:$AI$1004,3,0),"")</f>
        <v>0</v>
      </c>
      <c r="C892" s="325" t="str">
        <f>IFERROR(VLOOKUP($A892,'様式C-1-1用'!$B$3:$AI$1004,4,0),"")</f>
        <v/>
      </c>
      <c r="D892" s="325">
        <f>IFERROR(VLOOKUP($A892,'様式C-1-1用'!$B$3:$AI$1004,6,0),"")</f>
        <v>0</v>
      </c>
      <c r="E892" s="325">
        <f>IFERROR(VLOOKUP($A892,'様式C-1-1用'!$B$3:$AI$1004,7,0),"")</f>
        <v>0</v>
      </c>
      <c r="F892" s="325">
        <f>IFERROR(VLOOKUP($A892,'様式C-1-1用'!$B$3:$AI$1004,8,0),"")</f>
        <v>0</v>
      </c>
      <c r="G892" s="325">
        <f>IFERROR(VLOOKUP($A892,'様式C-1-1用'!$B$3:$AI$1004,10,0),"")</f>
        <v>0</v>
      </c>
      <c r="H892" s="325">
        <f>IFERROR(VLOOKUP($A892,'様式C-1-1用'!$B$3:$AI$1004,22,0),"")</f>
        <v>0</v>
      </c>
      <c r="I892" s="325">
        <f>IFERROR(VLOOKUP($A892,'様式C-1-1用'!$B$3:$AI$1004,23,0),"")</f>
        <v>0</v>
      </c>
      <c r="J892" s="325" t="str">
        <f>IFERROR(VLOOKUP($A892,'様式C-1-1用'!$B$3:$AI$1004,24,0),"")</f>
        <v/>
      </c>
      <c r="K892" s="325" t="str">
        <f>IFERROR(VLOOKUP($A892,'様式C-1-1用'!$B$3:$AI$1004,25,0),"")</f>
        <v/>
      </c>
      <c r="L892" s="325">
        <f>IFERROR(VLOOKUP($A892,'様式C-1-1用'!$B$3:$AI$1004,16,0),"")</f>
        <v>0</v>
      </c>
      <c r="M892" s="325" t="str">
        <f>IFERROR(VLOOKUP($A892,'様式C-1-1用'!$B$3:$AI$1004,34,0),"")</f>
        <v/>
      </c>
      <c r="N892" s="325" t="str">
        <f>IFERROR(VLOOKUP($A892,'様式C-1-1用'!$B$3:$AI$1004,30,0),"")</f>
        <v/>
      </c>
      <c r="O892" s="325" t="str">
        <f>IF(VLOOKUP($A892,'様式C-1-1用'!$B$3:$AI$1004,29,0)="－","なし",VLOOKUP($A892,'様式C-1-1用'!$B$3:$AI$1004,29,0))</f>
        <v/>
      </c>
      <c r="P892" s="326" t="str">
        <f>IFERROR(VLOOKUP($A892,'様式C-1-1用'!$B$3:$AI$1004,33,0),"")</f>
        <v/>
      </c>
    </row>
    <row r="893" spans="1:16" ht="15.95" customHeight="1" x14ac:dyDescent="0.15">
      <c r="A893" s="318">
        <v>891</v>
      </c>
      <c r="B893" s="325">
        <f>IFERROR(VLOOKUP($A893,'様式C-1-1用'!$B$3:$AI$1004,3,0),"")</f>
        <v>0</v>
      </c>
      <c r="C893" s="325" t="str">
        <f>IFERROR(VLOOKUP($A893,'様式C-1-1用'!$B$3:$AI$1004,4,0),"")</f>
        <v/>
      </c>
      <c r="D893" s="325">
        <f>IFERROR(VLOOKUP($A893,'様式C-1-1用'!$B$3:$AI$1004,6,0),"")</f>
        <v>0</v>
      </c>
      <c r="E893" s="325">
        <f>IFERROR(VLOOKUP($A893,'様式C-1-1用'!$B$3:$AI$1004,7,0),"")</f>
        <v>0</v>
      </c>
      <c r="F893" s="325">
        <f>IFERROR(VLOOKUP($A893,'様式C-1-1用'!$B$3:$AI$1004,8,0),"")</f>
        <v>0</v>
      </c>
      <c r="G893" s="325">
        <f>IFERROR(VLOOKUP($A893,'様式C-1-1用'!$B$3:$AI$1004,10,0),"")</f>
        <v>0</v>
      </c>
      <c r="H893" s="325">
        <f>IFERROR(VLOOKUP($A893,'様式C-1-1用'!$B$3:$AI$1004,22,0),"")</f>
        <v>0</v>
      </c>
      <c r="I893" s="325">
        <f>IFERROR(VLOOKUP($A893,'様式C-1-1用'!$B$3:$AI$1004,23,0),"")</f>
        <v>0</v>
      </c>
      <c r="J893" s="325" t="str">
        <f>IFERROR(VLOOKUP($A893,'様式C-1-1用'!$B$3:$AI$1004,24,0),"")</f>
        <v/>
      </c>
      <c r="K893" s="325" t="str">
        <f>IFERROR(VLOOKUP($A893,'様式C-1-1用'!$B$3:$AI$1004,25,0),"")</f>
        <v/>
      </c>
      <c r="L893" s="325">
        <f>IFERROR(VLOOKUP($A893,'様式C-1-1用'!$B$3:$AI$1004,16,0),"")</f>
        <v>0</v>
      </c>
      <c r="M893" s="325" t="str">
        <f>IFERROR(VLOOKUP($A893,'様式C-1-1用'!$B$3:$AI$1004,34,0),"")</f>
        <v/>
      </c>
      <c r="N893" s="325" t="str">
        <f>IFERROR(VLOOKUP($A893,'様式C-1-1用'!$B$3:$AI$1004,30,0),"")</f>
        <v/>
      </c>
      <c r="O893" s="325" t="str">
        <f>IF(VLOOKUP($A893,'様式C-1-1用'!$B$3:$AI$1004,29,0)="－","なし",VLOOKUP($A893,'様式C-1-1用'!$B$3:$AI$1004,29,0))</f>
        <v/>
      </c>
      <c r="P893" s="326" t="str">
        <f>IFERROR(VLOOKUP($A893,'様式C-1-1用'!$B$3:$AI$1004,33,0),"")</f>
        <v/>
      </c>
    </row>
    <row r="894" spans="1:16" ht="15.95" customHeight="1" x14ac:dyDescent="0.15">
      <c r="A894" s="318">
        <v>892</v>
      </c>
      <c r="B894" s="325">
        <f>IFERROR(VLOOKUP($A894,'様式C-1-1用'!$B$3:$AI$1004,3,0),"")</f>
        <v>0</v>
      </c>
      <c r="C894" s="325" t="str">
        <f>IFERROR(VLOOKUP($A894,'様式C-1-1用'!$B$3:$AI$1004,4,0),"")</f>
        <v/>
      </c>
      <c r="D894" s="325">
        <f>IFERROR(VLOOKUP($A894,'様式C-1-1用'!$B$3:$AI$1004,6,0),"")</f>
        <v>0</v>
      </c>
      <c r="E894" s="325">
        <f>IFERROR(VLOOKUP($A894,'様式C-1-1用'!$B$3:$AI$1004,7,0),"")</f>
        <v>0</v>
      </c>
      <c r="F894" s="325">
        <f>IFERROR(VLOOKUP($A894,'様式C-1-1用'!$B$3:$AI$1004,8,0),"")</f>
        <v>0</v>
      </c>
      <c r="G894" s="325">
        <f>IFERROR(VLOOKUP($A894,'様式C-1-1用'!$B$3:$AI$1004,10,0),"")</f>
        <v>0</v>
      </c>
      <c r="H894" s="325">
        <f>IFERROR(VLOOKUP($A894,'様式C-1-1用'!$B$3:$AI$1004,22,0),"")</f>
        <v>0</v>
      </c>
      <c r="I894" s="325">
        <f>IFERROR(VLOOKUP($A894,'様式C-1-1用'!$B$3:$AI$1004,23,0),"")</f>
        <v>0</v>
      </c>
      <c r="J894" s="325" t="str">
        <f>IFERROR(VLOOKUP($A894,'様式C-1-1用'!$B$3:$AI$1004,24,0),"")</f>
        <v/>
      </c>
      <c r="K894" s="325" t="str">
        <f>IFERROR(VLOOKUP($A894,'様式C-1-1用'!$B$3:$AI$1004,25,0),"")</f>
        <v/>
      </c>
      <c r="L894" s="325">
        <f>IFERROR(VLOOKUP($A894,'様式C-1-1用'!$B$3:$AI$1004,16,0),"")</f>
        <v>0</v>
      </c>
      <c r="M894" s="325" t="str">
        <f>IFERROR(VLOOKUP($A894,'様式C-1-1用'!$B$3:$AI$1004,34,0),"")</f>
        <v/>
      </c>
      <c r="N894" s="325" t="str">
        <f>IFERROR(VLOOKUP($A894,'様式C-1-1用'!$B$3:$AI$1004,30,0),"")</f>
        <v/>
      </c>
      <c r="O894" s="325" t="str">
        <f>IF(VLOOKUP($A894,'様式C-1-1用'!$B$3:$AI$1004,29,0)="－","なし",VLOOKUP($A894,'様式C-1-1用'!$B$3:$AI$1004,29,0))</f>
        <v/>
      </c>
      <c r="P894" s="326" t="str">
        <f>IFERROR(VLOOKUP($A894,'様式C-1-1用'!$B$3:$AI$1004,33,0),"")</f>
        <v/>
      </c>
    </row>
    <row r="895" spans="1:16" ht="15.95" customHeight="1" x14ac:dyDescent="0.15">
      <c r="A895" s="318">
        <v>893</v>
      </c>
      <c r="B895" s="325">
        <f>IFERROR(VLOOKUP($A895,'様式C-1-1用'!$B$3:$AI$1004,3,0),"")</f>
        <v>0</v>
      </c>
      <c r="C895" s="325" t="str">
        <f>IFERROR(VLOOKUP($A895,'様式C-1-1用'!$B$3:$AI$1004,4,0),"")</f>
        <v/>
      </c>
      <c r="D895" s="325">
        <f>IFERROR(VLOOKUP($A895,'様式C-1-1用'!$B$3:$AI$1004,6,0),"")</f>
        <v>0</v>
      </c>
      <c r="E895" s="325">
        <f>IFERROR(VLOOKUP($A895,'様式C-1-1用'!$B$3:$AI$1004,7,0),"")</f>
        <v>0</v>
      </c>
      <c r="F895" s="325">
        <f>IFERROR(VLOOKUP($A895,'様式C-1-1用'!$B$3:$AI$1004,8,0),"")</f>
        <v>0</v>
      </c>
      <c r="G895" s="325">
        <f>IFERROR(VLOOKUP($A895,'様式C-1-1用'!$B$3:$AI$1004,10,0),"")</f>
        <v>0</v>
      </c>
      <c r="H895" s="325">
        <f>IFERROR(VLOOKUP($A895,'様式C-1-1用'!$B$3:$AI$1004,22,0),"")</f>
        <v>0</v>
      </c>
      <c r="I895" s="325">
        <f>IFERROR(VLOOKUP($A895,'様式C-1-1用'!$B$3:$AI$1004,23,0),"")</f>
        <v>0</v>
      </c>
      <c r="J895" s="325" t="str">
        <f>IFERROR(VLOOKUP($A895,'様式C-1-1用'!$B$3:$AI$1004,24,0),"")</f>
        <v/>
      </c>
      <c r="K895" s="325" t="str">
        <f>IFERROR(VLOOKUP($A895,'様式C-1-1用'!$B$3:$AI$1004,25,0),"")</f>
        <v/>
      </c>
      <c r="L895" s="325">
        <f>IFERROR(VLOOKUP($A895,'様式C-1-1用'!$B$3:$AI$1004,16,0),"")</f>
        <v>0</v>
      </c>
      <c r="M895" s="325" t="str">
        <f>IFERROR(VLOOKUP($A895,'様式C-1-1用'!$B$3:$AI$1004,34,0),"")</f>
        <v/>
      </c>
      <c r="N895" s="325" t="str">
        <f>IFERROR(VLOOKUP($A895,'様式C-1-1用'!$B$3:$AI$1004,30,0),"")</f>
        <v/>
      </c>
      <c r="O895" s="325" t="str">
        <f>IF(VLOOKUP($A895,'様式C-1-1用'!$B$3:$AI$1004,29,0)="－","なし",VLOOKUP($A895,'様式C-1-1用'!$B$3:$AI$1004,29,0))</f>
        <v/>
      </c>
      <c r="P895" s="326" t="str">
        <f>IFERROR(VLOOKUP($A895,'様式C-1-1用'!$B$3:$AI$1004,33,0),"")</f>
        <v/>
      </c>
    </row>
    <row r="896" spans="1:16" ht="15.95" customHeight="1" x14ac:dyDescent="0.15">
      <c r="A896" s="318">
        <v>894</v>
      </c>
      <c r="B896" s="325">
        <f>IFERROR(VLOOKUP($A896,'様式C-1-1用'!$B$3:$AI$1004,3,0),"")</f>
        <v>0</v>
      </c>
      <c r="C896" s="325" t="str">
        <f>IFERROR(VLOOKUP($A896,'様式C-1-1用'!$B$3:$AI$1004,4,0),"")</f>
        <v/>
      </c>
      <c r="D896" s="325">
        <f>IFERROR(VLOOKUP($A896,'様式C-1-1用'!$B$3:$AI$1004,6,0),"")</f>
        <v>0</v>
      </c>
      <c r="E896" s="325">
        <f>IFERROR(VLOOKUP($A896,'様式C-1-1用'!$B$3:$AI$1004,7,0),"")</f>
        <v>0</v>
      </c>
      <c r="F896" s="325">
        <f>IFERROR(VLOOKUP($A896,'様式C-1-1用'!$B$3:$AI$1004,8,0),"")</f>
        <v>0</v>
      </c>
      <c r="G896" s="325">
        <f>IFERROR(VLOOKUP($A896,'様式C-1-1用'!$B$3:$AI$1004,10,0),"")</f>
        <v>0</v>
      </c>
      <c r="H896" s="325">
        <f>IFERROR(VLOOKUP($A896,'様式C-1-1用'!$B$3:$AI$1004,22,0),"")</f>
        <v>0</v>
      </c>
      <c r="I896" s="325">
        <f>IFERROR(VLOOKUP($A896,'様式C-1-1用'!$B$3:$AI$1004,23,0),"")</f>
        <v>0</v>
      </c>
      <c r="J896" s="325" t="str">
        <f>IFERROR(VLOOKUP($A896,'様式C-1-1用'!$B$3:$AI$1004,24,0),"")</f>
        <v/>
      </c>
      <c r="K896" s="325" t="str">
        <f>IFERROR(VLOOKUP($A896,'様式C-1-1用'!$B$3:$AI$1004,25,0),"")</f>
        <v/>
      </c>
      <c r="L896" s="325">
        <f>IFERROR(VLOOKUP($A896,'様式C-1-1用'!$B$3:$AI$1004,16,0),"")</f>
        <v>0</v>
      </c>
      <c r="M896" s="325" t="str">
        <f>IFERROR(VLOOKUP($A896,'様式C-1-1用'!$B$3:$AI$1004,34,0),"")</f>
        <v/>
      </c>
      <c r="N896" s="325" t="str">
        <f>IFERROR(VLOOKUP($A896,'様式C-1-1用'!$B$3:$AI$1004,30,0),"")</f>
        <v/>
      </c>
      <c r="O896" s="325" t="str">
        <f>IF(VLOOKUP($A896,'様式C-1-1用'!$B$3:$AI$1004,29,0)="－","なし",VLOOKUP($A896,'様式C-1-1用'!$B$3:$AI$1004,29,0))</f>
        <v/>
      </c>
      <c r="P896" s="326" t="str">
        <f>IFERROR(VLOOKUP($A896,'様式C-1-1用'!$B$3:$AI$1004,33,0),"")</f>
        <v/>
      </c>
    </row>
    <row r="897" spans="1:16" ht="15.95" customHeight="1" x14ac:dyDescent="0.15">
      <c r="A897" s="318">
        <v>895</v>
      </c>
      <c r="B897" s="325">
        <f>IFERROR(VLOOKUP($A897,'様式C-1-1用'!$B$3:$AI$1004,3,0),"")</f>
        <v>0</v>
      </c>
      <c r="C897" s="325" t="str">
        <f>IFERROR(VLOOKUP($A897,'様式C-1-1用'!$B$3:$AI$1004,4,0),"")</f>
        <v/>
      </c>
      <c r="D897" s="325">
        <f>IFERROR(VLOOKUP($A897,'様式C-1-1用'!$B$3:$AI$1004,6,0),"")</f>
        <v>0</v>
      </c>
      <c r="E897" s="325">
        <f>IFERROR(VLOOKUP($A897,'様式C-1-1用'!$B$3:$AI$1004,7,0),"")</f>
        <v>0</v>
      </c>
      <c r="F897" s="325">
        <f>IFERROR(VLOOKUP($A897,'様式C-1-1用'!$B$3:$AI$1004,8,0),"")</f>
        <v>0</v>
      </c>
      <c r="G897" s="325">
        <f>IFERROR(VLOOKUP($A897,'様式C-1-1用'!$B$3:$AI$1004,10,0),"")</f>
        <v>0</v>
      </c>
      <c r="H897" s="325">
        <f>IFERROR(VLOOKUP($A897,'様式C-1-1用'!$B$3:$AI$1004,22,0),"")</f>
        <v>0</v>
      </c>
      <c r="I897" s="325">
        <f>IFERROR(VLOOKUP($A897,'様式C-1-1用'!$B$3:$AI$1004,23,0),"")</f>
        <v>0</v>
      </c>
      <c r="J897" s="325" t="str">
        <f>IFERROR(VLOOKUP($A897,'様式C-1-1用'!$B$3:$AI$1004,24,0),"")</f>
        <v/>
      </c>
      <c r="K897" s="325" t="str">
        <f>IFERROR(VLOOKUP($A897,'様式C-1-1用'!$B$3:$AI$1004,25,0),"")</f>
        <v/>
      </c>
      <c r="L897" s="325">
        <f>IFERROR(VLOOKUP($A897,'様式C-1-1用'!$B$3:$AI$1004,16,0),"")</f>
        <v>0</v>
      </c>
      <c r="M897" s="325" t="str">
        <f>IFERROR(VLOOKUP($A897,'様式C-1-1用'!$B$3:$AI$1004,34,0),"")</f>
        <v/>
      </c>
      <c r="N897" s="325" t="str">
        <f>IFERROR(VLOOKUP($A897,'様式C-1-1用'!$B$3:$AI$1004,30,0),"")</f>
        <v/>
      </c>
      <c r="O897" s="325" t="str">
        <f>IF(VLOOKUP($A897,'様式C-1-1用'!$B$3:$AI$1004,29,0)="－","なし",VLOOKUP($A897,'様式C-1-1用'!$B$3:$AI$1004,29,0))</f>
        <v/>
      </c>
      <c r="P897" s="326" t="str">
        <f>IFERROR(VLOOKUP($A897,'様式C-1-1用'!$B$3:$AI$1004,33,0),"")</f>
        <v/>
      </c>
    </row>
    <row r="898" spans="1:16" ht="15.95" customHeight="1" x14ac:dyDescent="0.15">
      <c r="A898" s="318">
        <v>896</v>
      </c>
      <c r="B898" s="325">
        <f>IFERROR(VLOOKUP($A898,'様式C-1-1用'!$B$3:$AI$1004,3,0),"")</f>
        <v>0</v>
      </c>
      <c r="C898" s="325" t="str">
        <f>IFERROR(VLOOKUP($A898,'様式C-1-1用'!$B$3:$AI$1004,4,0),"")</f>
        <v/>
      </c>
      <c r="D898" s="325">
        <f>IFERROR(VLOOKUP($A898,'様式C-1-1用'!$B$3:$AI$1004,6,0),"")</f>
        <v>0</v>
      </c>
      <c r="E898" s="325">
        <f>IFERROR(VLOOKUP($A898,'様式C-1-1用'!$B$3:$AI$1004,7,0),"")</f>
        <v>0</v>
      </c>
      <c r="F898" s="325">
        <f>IFERROR(VLOOKUP($A898,'様式C-1-1用'!$B$3:$AI$1004,8,0),"")</f>
        <v>0</v>
      </c>
      <c r="G898" s="325">
        <f>IFERROR(VLOOKUP($A898,'様式C-1-1用'!$B$3:$AI$1004,10,0),"")</f>
        <v>0</v>
      </c>
      <c r="H898" s="325">
        <f>IFERROR(VLOOKUP($A898,'様式C-1-1用'!$B$3:$AI$1004,22,0),"")</f>
        <v>0</v>
      </c>
      <c r="I898" s="325">
        <f>IFERROR(VLOOKUP($A898,'様式C-1-1用'!$B$3:$AI$1004,23,0),"")</f>
        <v>0</v>
      </c>
      <c r="J898" s="325" t="str">
        <f>IFERROR(VLOOKUP($A898,'様式C-1-1用'!$B$3:$AI$1004,24,0),"")</f>
        <v/>
      </c>
      <c r="K898" s="325" t="str">
        <f>IFERROR(VLOOKUP($A898,'様式C-1-1用'!$B$3:$AI$1004,25,0),"")</f>
        <v/>
      </c>
      <c r="L898" s="325">
        <f>IFERROR(VLOOKUP($A898,'様式C-1-1用'!$B$3:$AI$1004,16,0),"")</f>
        <v>0</v>
      </c>
      <c r="M898" s="325" t="str">
        <f>IFERROR(VLOOKUP($A898,'様式C-1-1用'!$B$3:$AI$1004,34,0),"")</f>
        <v/>
      </c>
      <c r="N898" s="325" t="str">
        <f>IFERROR(VLOOKUP($A898,'様式C-1-1用'!$B$3:$AI$1004,30,0),"")</f>
        <v/>
      </c>
      <c r="O898" s="325" t="str">
        <f>IF(VLOOKUP($A898,'様式C-1-1用'!$B$3:$AI$1004,29,0)="－","なし",VLOOKUP($A898,'様式C-1-1用'!$B$3:$AI$1004,29,0))</f>
        <v/>
      </c>
      <c r="P898" s="326" t="str">
        <f>IFERROR(VLOOKUP($A898,'様式C-1-1用'!$B$3:$AI$1004,33,0),"")</f>
        <v/>
      </c>
    </row>
    <row r="899" spans="1:16" ht="15.95" customHeight="1" x14ac:dyDescent="0.15">
      <c r="A899" s="318">
        <v>897</v>
      </c>
      <c r="B899" s="325">
        <f>IFERROR(VLOOKUP($A899,'様式C-1-1用'!$B$3:$AI$1004,3,0),"")</f>
        <v>0</v>
      </c>
      <c r="C899" s="325" t="str">
        <f>IFERROR(VLOOKUP($A899,'様式C-1-1用'!$B$3:$AI$1004,4,0),"")</f>
        <v/>
      </c>
      <c r="D899" s="325">
        <f>IFERROR(VLOOKUP($A899,'様式C-1-1用'!$B$3:$AI$1004,6,0),"")</f>
        <v>0</v>
      </c>
      <c r="E899" s="325">
        <f>IFERROR(VLOOKUP($A899,'様式C-1-1用'!$B$3:$AI$1004,7,0),"")</f>
        <v>0</v>
      </c>
      <c r="F899" s="325">
        <f>IFERROR(VLOOKUP($A899,'様式C-1-1用'!$B$3:$AI$1004,8,0),"")</f>
        <v>0</v>
      </c>
      <c r="G899" s="325">
        <f>IFERROR(VLOOKUP($A899,'様式C-1-1用'!$B$3:$AI$1004,10,0),"")</f>
        <v>0</v>
      </c>
      <c r="H899" s="325">
        <f>IFERROR(VLOOKUP($A899,'様式C-1-1用'!$B$3:$AI$1004,22,0),"")</f>
        <v>0</v>
      </c>
      <c r="I899" s="325">
        <f>IFERROR(VLOOKUP($A899,'様式C-1-1用'!$B$3:$AI$1004,23,0),"")</f>
        <v>0</v>
      </c>
      <c r="J899" s="325" t="str">
        <f>IFERROR(VLOOKUP($A899,'様式C-1-1用'!$B$3:$AI$1004,24,0),"")</f>
        <v/>
      </c>
      <c r="K899" s="325" t="str">
        <f>IFERROR(VLOOKUP($A899,'様式C-1-1用'!$B$3:$AI$1004,25,0),"")</f>
        <v/>
      </c>
      <c r="L899" s="325">
        <f>IFERROR(VLOOKUP($A899,'様式C-1-1用'!$B$3:$AI$1004,16,0),"")</f>
        <v>0</v>
      </c>
      <c r="M899" s="325" t="str">
        <f>IFERROR(VLOOKUP($A899,'様式C-1-1用'!$B$3:$AI$1004,34,0),"")</f>
        <v/>
      </c>
      <c r="N899" s="325" t="str">
        <f>IFERROR(VLOOKUP($A899,'様式C-1-1用'!$B$3:$AI$1004,30,0),"")</f>
        <v/>
      </c>
      <c r="O899" s="325" t="str">
        <f>IF(VLOOKUP($A899,'様式C-1-1用'!$B$3:$AI$1004,29,0)="－","なし",VLOOKUP($A899,'様式C-1-1用'!$B$3:$AI$1004,29,0))</f>
        <v/>
      </c>
      <c r="P899" s="326" t="str">
        <f>IFERROR(VLOOKUP($A899,'様式C-1-1用'!$B$3:$AI$1004,33,0),"")</f>
        <v/>
      </c>
    </row>
    <row r="900" spans="1:16" ht="15.95" customHeight="1" x14ac:dyDescent="0.15">
      <c r="A900" s="318">
        <v>898</v>
      </c>
      <c r="B900" s="325">
        <f>IFERROR(VLOOKUP($A900,'様式C-1-1用'!$B$3:$AI$1004,3,0),"")</f>
        <v>0</v>
      </c>
      <c r="C900" s="325" t="str">
        <f>IFERROR(VLOOKUP($A900,'様式C-1-1用'!$B$3:$AI$1004,4,0),"")</f>
        <v/>
      </c>
      <c r="D900" s="325">
        <f>IFERROR(VLOOKUP($A900,'様式C-1-1用'!$B$3:$AI$1004,6,0),"")</f>
        <v>0</v>
      </c>
      <c r="E900" s="325">
        <f>IFERROR(VLOOKUP($A900,'様式C-1-1用'!$B$3:$AI$1004,7,0),"")</f>
        <v>0</v>
      </c>
      <c r="F900" s="325">
        <f>IFERROR(VLOOKUP($A900,'様式C-1-1用'!$B$3:$AI$1004,8,0),"")</f>
        <v>0</v>
      </c>
      <c r="G900" s="325">
        <f>IFERROR(VLOOKUP($A900,'様式C-1-1用'!$B$3:$AI$1004,10,0),"")</f>
        <v>0</v>
      </c>
      <c r="H900" s="325">
        <f>IFERROR(VLOOKUP($A900,'様式C-1-1用'!$B$3:$AI$1004,22,0),"")</f>
        <v>0</v>
      </c>
      <c r="I900" s="325">
        <f>IFERROR(VLOOKUP($A900,'様式C-1-1用'!$B$3:$AI$1004,23,0),"")</f>
        <v>0</v>
      </c>
      <c r="J900" s="325" t="str">
        <f>IFERROR(VLOOKUP($A900,'様式C-1-1用'!$B$3:$AI$1004,24,0),"")</f>
        <v/>
      </c>
      <c r="K900" s="325" t="str">
        <f>IFERROR(VLOOKUP($A900,'様式C-1-1用'!$B$3:$AI$1004,25,0),"")</f>
        <v/>
      </c>
      <c r="L900" s="325">
        <f>IFERROR(VLOOKUP($A900,'様式C-1-1用'!$B$3:$AI$1004,16,0),"")</f>
        <v>0</v>
      </c>
      <c r="M900" s="325" t="str">
        <f>IFERROR(VLOOKUP($A900,'様式C-1-1用'!$B$3:$AI$1004,34,0),"")</f>
        <v/>
      </c>
      <c r="N900" s="325" t="str">
        <f>IFERROR(VLOOKUP($A900,'様式C-1-1用'!$B$3:$AI$1004,30,0),"")</f>
        <v/>
      </c>
      <c r="O900" s="325" t="str">
        <f>IF(VLOOKUP($A900,'様式C-1-1用'!$B$3:$AI$1004,29,0)="－","なし",VLOOKUP($A900,'様式C-1-1用'!$B$3:$AI$1004,29,0))</f>
        <v/>
      </c>
      <c r="P900" s="326" t="str">
        <f>IFERROR(VLOOKUP($A900,'様式C-1-1用'!$B$3:$AI$1004,33,0),"")</f>
        <v/>
      </c>
    </row>
    <row r="901" spans="1:16" ht="15.95" customHeight="1" x14ac:dyDescent="0.15">
      <c r="A901" s="318">
        <v>899</v>
      </c>
      <c r="B901" s="325">
        <f>IFERROR(VLOOKUP($A901,'様式C-1-1用'!$B$3:$AI$1004,3,0),"")</f>
        <v>0</v>
      </c>
      <c r="C901" s="325" t="str">
        <f>IFERROR(VLOOKUP($A901,'様式C-1-1用'!$B$3:$AI$1004,4,0),"")</f>
        <v/>
      </c>
      <c r="D901" s="325">
        <f>IFERROR(VLOOKUP($A901,'様式C-1-1用'!$B$3:$AI$1004,6,0),"")</f>
        <v>0</v>
      </c>
      <c r="E901" s="325">
        <f>IFERROR(VLOOKUP($A901,'様式C-1-1用'!$B$3:$AI$1004,7,0),"")</f>
        <v>0</v>
      </c>
      <c r="F901" s="325">
        <f>IFERROR(VLOOKUP($A901,'様式C-1-1用'!$B$3:$AI$1004,8,0),"")</f>
        <v>0</v>
      </c>
      <c r="G901" s="325">
        <f>IFERROR(VLOOKUP($A901,'様式C-1-1用'!$B$3:$AI$1004,10,0),"")</f>
        <v>0</v>
      </c>
      <c r="H901" s="325">
        <f>IFERROR(VLOOKUP($A901,'様式C-1-1用'!$B$3:$AI$1004,22,0),"")</f>
        <v>0</v>
      </c>
      <c r="I901" s="325">
        <f>IFERROR(VLOOKUP($A901,'様式C-1-1用'!$B$3:$AI$1004,23,0),"")</f>
        <v>0</v>
      </c>
      <c r="J901" s="325" t="str">
        <f>IFERROR(VLOOKUP($A901,'様式C-1-1用'!$B$3:$AI$1004,24,0),"")</f>
        <v/>
      </c>
      <c r="K901" s="325" t="str">
        <f>IFERROR(VLOOKUP($A901,'様式C-1-1用'!$B$3:$AI$1004,25,0),"")</f>
        <v/>
      </c>
      <c r="L901" s="325">
        <f>IFERROR(VLOOKUP($A901,'様式C-1-1用'!$B$3:$AI$1004,16,0),"")</f>
        <v>0</v>
      </c>
      <c r="M901" s="325" t="str">
        <f>IFERROR(VLOOKUP($A901,'様式C-1-1用'!$B$3:$AI$1004,34,0),"")</f>
        <v/>
      </c>
      <c r="N901" s="325" t="str">
        <f>IFERROR(VLOOKUP($A901,'様式C-1-1用'!$B$3:$AI$1004,30,0),"")</f>
        <v/>
      </c>
      <c r="O901" s="325" t="str">
        <f>IF(VLOOKUP($A901,'様式C-1-1用'!$B$3:$AI$1004,29,0)="－","なし",VLOOKUP($A901,'様式C-1-1用'!$B$3:$AI$1004,29,0))</f>
        <v/>
      </c>
      <c r="P901" s="326" t="str">
        <f>IFERROR(VLOOKUP($A901,'様式C-1-1用'!$B$3:$AI$1004,33,0),"")</f>
        <v/>
      </c>
    </row>
    <row r="902" spans="1:16" ht="15.95" customHeight="1" x14ac:dyDescent="0.15">
      <c r="A902" s="318">
        <v>900</v>
      </c>
      <c r="B902" s="325">
        <f>IFERROR(VLOOKUP($A902,'様式C-1-1用'!$B$3:$AI$1004,3,0),"")</f>
        <v>0</v>
      </c>
      <c r="C902" s="325" t="str">
        <f>IFERROR(VLOOKUP($A902,'様式C-1-1用'!$B$3:$AI$1004,4,0),"")</f>
        <v/>
      </c>
      <c r="D902" s="325">
        <f>IFERROR(VLOOKUP($A902,'様式C-1-1用'!$B$3:$AI$1004,6,0),"")</f>
        <v>0</v>
      </c>
      <c r="E902" s="325">
        <f>IFERROR(VLOOKUP($A902,'様式C-1-1用'!$B$3:$AI$1004,7,0),"")</f>
        <v>0</v>
      </c>
      <c r="F902" s="325">
        <f>IFERROR(VLOOKUP($A902,'様式C-1-1用'!$B$3:$AI$1004,8,0),"")</f>
        <v>0</v>
      </c>
      <c r="G902" s="325">
        <f>IFERROR(VLOOKUP($A902,'様式C-1-1用'!$B$3:$AI$1004,10,0),"")</f>
        <v>0</v>
      </c>
      <c r="H902" s="325">
        <f>IFERROR(VLOOKUP($A902,'様式C-1-1用'!$B$3:$AI$1004,22,0),"")</f>
        <v>0</v>
      </c>
      <c r="I902" s="325">
        <f>IFERROR(VLOOKUP($A902,'様式C-1-1用'!$B$3:$AI$1004,23,0),"")</f>
        <v>0</v>
      </c>
      <c r="J902" s="325" t="str">
        <f>IFERROR(VLOOKUP($A902,'様式C-1-1用'!$B$3:$AI$1004,24,0),"")</f>
        <v/>
      </c>
      <c r="K902" s="325" t="str">
        <f>IFERROR(VLOOKUP($A902,'様式C-1-1用'!$B$3:$AI$1004,25,0),"")</f>
        <v/>
      </c>
      <c r="L902" s="325">
        <f>IFERROR(VLOOKUP($A902,'様式C-1-1用'!$B$3:$AI$1004,16,0),"")</f>
        <v>0</v>
      </c>
      <c r="M902" s="325" t="str">
        <f>IFERROR(VLOOKUP($A902,'様式C-1-1用'!$B$3:$AI$1004,34,0),"")</f>
        <v/>
      </c>
      <c r="N902" s="325" t="str">
        <f>IFERROR(VLOOKUP($A902,'様式C-1-1用'!$B$3:$AI$1004,30,0),"")</f>
        <v/>
      </c>
      <c r="O902" s="325" t="str">
        <f>IF(VLOOKUP($A902,'様式C-1-1用'!$B$3:$AI$1004,29,0)="－","なし",VLOOKUP($A902,'様式C-1-1用'!$B$3:$AI$1004,29,0))</f>
        <v/>
      </c>
      <c r="P902" s="326" t="str">
        <f>IFERROR(VLOOKUP($A902,'様式C-1-1用'!$B$3:$AI$1004,33,0),"")</f>
        <v/>
      </c>
    </row>
    <row r="903" spans="1:16" ht="15.95" customHeight="1" x14ac:dyDescent="0.15">
      <c r="A903" s="318">
        <v>901</v>
      </c>
      <c r="B903" s="325">
        <f>IFERROR(VLOOKUP($A903,'様式C-1-1用'!$B$3:$AI$1004,3,0),"")</f>
        <v>0</v>
      </c>
      <c r="C903" s="325" t="str">
        <f>IFERROR(VLOOKUP($A903,'様式C-1-1用'!$B$3:$AI$1004,4,0),"")</f>
        <v/>
      </c>
      <c r="D903" s="325">
        <f>IFERROR(VLOOKUP($A903,'様式C-1-1用'!$B$3:$AI$1004,6,0),"")</f>
        <v>0</v>
      </c>
      <c r="E903" s="325">
        <f>IFERROR(VLOOKUP($A903,'様式C-1-1用'!$B$3:$AI$1004,7,0),"")</f>
        <v>0</v>
      </c>
      <c r="F903" s="325">
        <f>IFERROR(VLOOKUP($A903,'様式C-1-1用'!$B$3:$AI$1004,8,0),"")</f>
        <v>0</v>
      </c>
      <c r="G903" s="325">
        <f>IFERROR(VLOOKUP($A903,'様式C-1-1用'!$B$3:$AI$1004,10,0),"")</f>
        <v>0</v>
      </c>
      <c r="H903" s="325">
        <f>IFERROR(VLOOKUP($A903,'様式C-1-1用'!$B$3:$AI$1004,22,0),"")</f>
        <v>0</v>
      </c>
      <c r="I903" s="325">
        <f>IFERROR(VLOOKUP($A903,'様式C-1-1用'!$B$3:$AI$1004,23,0),"")</f>
        <v>0</v>
      </c>
      <c r="J903" s="325" t="str">
        <f>IFERROR(VLOOKUP($A903,'様式C-1-1用'!$B$3:$AI$1004,24,0),"")</f>
        <v/>
      </c>
      <c r="K903" s="325" t="str">
        <f>IFERROR(VLOOKUP($A903,'様式C-1-1用'!$B$3:$AI$1004,25,0),"")</f>
        <v/>
      </c>
      <c r="L903" s="325">
        <f>IFERROR(VLOOKUP($A903,'様式C-1-1用'!$B$3:$AI$1004,16,0),"")</f>
        <v>0</v>
      </c>
      <c r="M903" s="325" t="str">
        <f>IFERROR(VLOOKUP($A903,'様式C-1-1用'!$B$3:$AI$1004,34,0),"")</f>
        <v/>
      </c>
      <c r="N903" s="325" t="str">
        <f>IFERROR(VLOOKUP($A903,'様式C-1-1用'!$B$3:$AI$1004,30,0),"")</f>
        <v/>
      </c>
      <c r="O903" s="325" t="str">
        <f>IF(VLOOKUP($A903,'様式C-1-1用'!$B$3:$AI$1004,29,0)="－","なし",VLOOKUP($A903,'様式C-1-1用'!$B$3:$AI$1004,29,0))</f>
        <v/>
      </c>
      <c r="P903" s="326" t="str">
        <f>IFERROR(VLOOKUP($A903,'様式C-1-1用'!$B$3:$AI$1004,33,0),"")</f>
        <v/>
      </c>
    </row>
    <row r="904" spans="1:16" ht="15.95" customHeight="1" x14ac:dyDescent="0.15">
      <c r="A904" s="318">
        <v>902</v>
      </c>
      <c r="B904" s="325">
        <f>IFERROR(VLOOKUP($A904,'様式C-1-1用'!$B$3:$AI$1004,3,0),"")</f>
        <v>0</v>
      </c>
      <c r="C904" s="325" t="str">
        <f>IFERROR(VLOOKUP($A904,'様式C-1-1用'!$B$3:$AI$1004,4,0),"")</f>
        <v/>
      </c>
      <c r="D904" s="325">
        <f>IFERROR(VLOOKUP($A904,'様式C-1-1用'!$B$3:$AI$1004,6,0),"")</f>
        <v>0</v>
      </c>
      <c r="E904" s="325">
        <f>IFERROR(VLOOKUP($A904,'様式C-1-1用'!$B$3:$AI$1004,7,0),"")</f>
        <v>0</v>
      </c>
      <c r="F904" s="325">
        <f>IFERROR(VLOOKUP($A904,'様式C-1-1用'!$B$3:$AI$1004,8,0),"")</f>
        <v>0</v>
      </c>
      <c r="G904" s="325">
        <f>IFERROR(VLOOKUP($A904,'様式C-1-1用'!$B$3:$AI$1004,10,0),"")</f>
        <v>0</v>
      </c>
      <c r="H904" s="325">
        <f>IFERROR(VLOOKUP($A904,'様式C-1-1用'!$B$3:$AI$1004,22,0),"")</f>
        <v>0</v>
      </c>
      <c r="I904" s="325">
        <f>IFERROR(VLOOKUP($A904,'様式C-1-1用'!$B$3:$AI$1004,23,0),"")</f>
        <v>0</v>
      </c>
      <c r="J904" s="325" t="str">
        <f>IFERROR(VLOOKUP($A904,'様式C-1-1用'!$B$3:$AI$1004,24,0),"")</f>
        <v/>
      </c>
      <c r="K904" s="325" t="str">
        <f>IFERROR(VLOOKUP($A904,'様式C-1-1用'!$B$3:$AI$1004,25,0),"")</f>
        <v/>
      </c>
      <c r="L904" s="325">
        <f>IFERROR(VLOOKUP($A904,'様式C-1-1用'!$B$3:$AI$1004,16,0),"")</f>
        <v>0</v>
      </c>
      <c r="M904" s="325" t="str">
        <f>IFERROR(VLOOKUP($A904,'様式C-1-1用'!$B$3:$AI$1004,34,0),"")</f>
        <v/>
      </c>
      <c r="N904" s="325" t="str">
        <f>IFERROR(VLOOKUP($A904,'様式C-1-1用'!$B$3:$AI$1004,30,0),"")</f>
        <v/>
      </c>
      <c r="O904" s="325" t="str">
        <f>IF(VLOOKUP($A904,'様式C-1-1用'!$B$3:$AI$1004,29,0)="－","なし",VLOOKUP($A904,'様式C-1-1用'!$B$3:$AI$1004,29,0))</f>
        <v/>
      </c>
      <c r="P904" s="326" t="str">
        <f>IFERROR(VLOOKUP($A904,'様式C-1-1用'!$B$3:$AI$1004,33,0),"")</f>
        <v/>
      </c>
    </row>
    <row r="905" spans="1:16" ht="15.95" customHeight="1" x14ac:dyDescent="0.15">
      <c r="A905" s="318">
        <v>903</v>
      </c>
      <c r="B905" s="325">
        <f>IFERROR(VLOOKUP($A905,'様式C-1-1用'!$B$3:$AI$1004,3,0),"")</f>
        <v>0</v>
      </c>
      <c r="C905" s="325" t="str">
        <f>IFERROR(VLOOKUP($A905,'様式C-1-1用'!$B$3:$AI$1004,4,0),"")</f>
        <v/>
      </c>
      <c r="D905" s="325">
        <f>IFERROR(VLOOKUP($A905,'様式C-1-1用'!$B$3:$AI$1004,6,0),"")</f>
        <v>0</v>
      </c>
      <c r="E905" s="325">
        <f>IFERROR(VLOOKUP($A905,'様式C-1-1用'!$B$3:$AI$1004,7,0),"")</f>
        <v>0</v>
      </c>
      <c r="F905" s="325">
        <f>IFERROR(VLOOKUP($A905,'様式C-1-1用'!$B$3:$AI$1004,8,0),"")</f>
        <v>0</v>
      </c>
      <c r="G905" s="325">
        <f>IFERROR(VLOOKUP($A905,'様式C-1-1用'!$B$3:$AI$1004,10,0),"")</f>
        <v>0</v>
      </c>
      <c r="H905" s="325">
        <f>IFERROR(VLOOKUP($A905,'様式C-1-1用'!$B$3:$AI$1004,22,0),"")</f>
        <v>0</v>
      </c>
      <c r="I905" s="325">
        <f>IFERROR(VLOOKUP($A905,'様式C-1-1用'!$B$3:$AI$1004,23,0),"")</f>
        <v>0</v>
      </c>
      <c r="J905" s="325" t="str">
        <f>IFERROR(VLOOKUP($A905,'様式C-1-1用'!$B$3:$AI$1004,24,0),"")</f>
        <v/>
      </c>
      <c r="K905" s="325" t="str">
        <f>IFERROR(VLOOKUP($A905,'様式C-1-1用'!$B$3:$AI$1004,25,0),"")</f>
        <v/>
      </c>
      <c r="L905" s="325">
        <f>IFERROR(VLOOKUP($A905,'様式C-1-1用'!$B$3:$AI$1004,16,0),"")</f>
        <v>0</v>
      </c>
      <c r="M905" s="325" t="str">
        <f>IFERROR(VLOOKUP($A905,'様式C-1-1用'!$B$3:$AI$1004,34,0),"")</f>
        <v/>
      </c>
      <c r="N905" s="325" t="str">
        <f>IFERROR(VLOOKUP($A905,'様式C-1-1用'!$B$3:$AI$1004,30,0),"")</f>
        <v/>
      </c>
      <c r="O905" s="325" t="str">
        <f>IF(VLOOKUP($A905,'様式C-1-1用'!$B$3:$AI$1004,29,0)="－","なし",VLOOKUP($A905,'様式C-1-1用'!$B$3:$AI$1004,29,0))</f>
        <v/>
      </c>
      <c r="P905" s="326" t="str">
        <f>IFERROR(VLOOKUP($A905,'様式C-1-1用'!$B$3:$AI$1004,33,0),"")</f>
        <v/>
      </c>
    </row>
    <row r="906" spans="1:16" ht="15.95" customHeight="1" x14ac:dyDescent="0.15">
      <c r="A906" s="318">
        <v>904</v>
      </c>
      <c r="B906" s="325">
        <f>IFERROR(VLOOKUP($A906,'様式C-1-1用'!$B$3:$AI$1004,3,0),"")</f>
        <v>0</v>
      </c>
      <c r="C906" s="325" t="str">
        <f>IFERROR(VLOOKUP($A906,'様式C-1-1用'!$B$3:$AI$1004,4,0),"")</f>
        <v/>
      </c>
      <c r="D906" s="325">
        <f>IFERROR(VLOOKUP($A906,'様式C-1-1用'!$B$3:$AI$1004,6,0),"")</f>
        <v>0</v>
      </c>
      <c r="E906" s="325">
        <f>IFERROR(VLOOKUP($A906,'様式C-1-1用'!$B$3:$AI$1004,7,0),"")</f>
        <v>0</v>
      </c>
      <c r="F906" s="325">
        <f>IFERROR(VLOOKUP($A906,'様式C-1-1用'!$B$3:$AI$1004,8,0),"")</f>
        <v>0</v>
      </c>
      <c r="G906" s="325">
        <f>IFERROR(VLOOKUP($A906,'様式C-1-1用'!$B$3:$AI$1004,10,0),"")</f>
        <v>0</v>
      </c>
      <c r="H906" s="325">
        <f>IFERROR(VLOOKUP($A906,'様式C-1-1用'!$B$3:$AI$1004,22,0),"")</f>
        <v>0</v>
      </c>
      <c r="I906" s="325">
        <f>IFERROR(VLOOKUP($A906,'様式C-1-1用'!$B$3:$AI$1004,23,0),"")</f>
        <v>0</v>
      </c>
      <c r="J906" s="325" t="str">
        <f>IFERROR(VLOOKUP($A906,'様式C-1-1用'!$B$3:$AI$1004,24,0),"")</f>
        <v/>
      </c>
      <c r="K906" s="325" t="str">
        <f>IFERROR(VLOOKUP($A906,'様式C-1-1用'!$B$3:$AI$1004,25,0),"")</f>
        <v/>
      </c>
      <c r="L906" s="325">
        <f>IFERROR(VLOOKUP($A906,'様式C-1-1用'!$B$3:$AI$1004,16,0),"")</f>
        <v>0</v>
      </c>
      <c r="M906" s="325" t="str">
        <f>IFERROR(VLOOKUP($A906,'様式C-1-1用'!$B$3:$AI$1004,34,0),"")</f>
        <v/>
      </c>
      <c r="N906" s="325" t="str">
        <f>IFERROR(VLOOKUP($A906,'様式C-1-1用'!$B$3:$AI$1004,30,0),"")</f>
        <v/>
      </c>
      <c r="O906" s="325" t="str">
        <f>IF(VLOOKUP($A906,'様式C-1-1用'!$B$3:$AI$1004,29,0)="－","なし",VLOOKUP($A906,'様式C-1-1用'!$B$3:$AI$1004,29,0))</f>
        <v/>
      </c>
      <c r="P906" s="326" t="str">
        <f>IFERROR(VLOOKUP($A906,'様式C-1-1用'!$B$3:$AI$1004,33,0),"")</f>
        <v/>
      </c>
    </row>
    <row r="907" spans="1:16" ht="15.95" customHeight="1" x14ac:dyDescent="0.15">
      <c r="A907" s="318">
        <v>905</v>
      </c>
      <c r="B907" s="325">
        <f>IFERROR(VLOOKUP($A907,'様式C-1-1用'!$B$3:$AI$1004,3,0),"")</f>
        <v>0</v>
      </c>
      <c r="C907" s="325" t="str">
        <f>IFERROR(VLOOKUP($A907,'様式C-1-1用'!$B$3:$AI$1004,4,0),"")</f>
        <v/>
      </c>
      <c r="D907" s="325">
        <f>IFERROR(VLOOKUP($A907,'様式C-1-1用'!$B$3:$AI$1004,6,0),"")</f>
        <v>0</v>
      </c>
      <c r="E907" s="325">
        <f>IFERROR(VLOOKUP($A907,'様式C-1-1用'!$B$3:$AI$1004,7,0),"")</f>
        <v>0</v>
      </c>
      <c r="F907" s="325">
        <f>IFERROR(VLOOKUP($A907,'様式C-1-1用'!$B$3:$AI$1004,8,0),"")</f>
        <v>0</v>
      </c>
      <c r="G907" s="325">
        <f>IFERROR(VLOOKUP($A907,'様式C-1-1用'!$B$3:$AI$1004,10,0),"")</f>
        <v>0</v>
      </c>
      <c r="H907" s="325">
        <f>IFERROR(VLOOKUP($A907,'様式C-1-1用'!$B$3:$AI$1004,22,0),"")</f>
        <v>0</v>
      </c>
      <c r="I907" s="325">
        <f>IFERROR(VLOOKUP($A907,'様式C-1-1用'!$B$3:$AI$1004,23,0),"")</f>
        <v>0</v>
      </c>
      <c r="J907" s="325" t="str">
        <f>IFERROR(VLOOKUP($A907,'様式C-1-1用'!$B$3:$AI$1004,24,0),"")</f>
        <v/>
      </c>
      <c r="K907" s="325" t="str">
        <f>IFERROR(VLOOKUP($A907,'様式C-1-1用'!$B$3:$AI$1004,25,0),"")</f>
        <v/>
      </c>
      <c r="L907" s="325">
        <f>IFERROR(VLOOKUP($A907,'様式C-1-1用'!$B$3:$AI$1004,16,0),"")</f>
        <v>0</v>
      </c>
      <c r="M907" s="325" t="str">
        <f>IFERROR(VLOOKUP($A907,'様式C-1-1用'!$B$3:$AI$1004,34,0),"")</f>
        <v/>
      </c>
      <c r="N907" s="325" t="str">
        <f>IFERROR(VLOOKUP($A907,'様式C-1-1用'!$B$3:$AI$1004,30,0),"")</f>
        <v/>
      </c>
      <c r="O907" s="325" t="str">
        <f>IF(VLOOKUP($A907,'様式C-1-1用'!$B$3:$AI$1004,29,0)="－","なし",VLOOKUP($A907,'様式C-1-1用'!$B$3:$AI$1004,29,0))</f>
        <v/>
      </c>
      <c r="P907" s="326" t="str">
        <f>IFERROR(VLOOKUP($A907,'様式C-1-1用'!$B$3:$AI$1004,33,0),"")</f>
        <v/>
      </c>
    </row>
    <row r="908" spans="1:16" ht="15.95" customHeight="1" x14ac:dyDescent="0.15">
      <c r="A908" s="318">
        <v>906</v>
      </c>
      <c r="B908" s="325">
        <f>IFERROR(VLOOKUP($A908,'様式C-1-1用'!$B$3:$AI$1004,3,0),"")</f>
        <v>0</v>
      </c>
      <c r="C908" s="325" t="str">
        <f>IFERROR(VLOOKUP($A908,'様式C-1-1用'!$B$3:$AI$1004,4,0),"")</f>
        <v/>
      </c>
      <c r="D908" s="325">
        <f>IFERROR(VLOOKUP($A908,'様式C-1-1用'!$B$3:$AI$1004,6,0),"")</f>
        <v>0</v>
      </c>
      <c r="E908" s="325">
        <f>IFERROR(VLOOKUP($A908,'様式C-1-1用'!$B$3:$AI$1004,7,0),"")</f>
        <v>0</v>
      </c>
      <c r="F908" s="325">
        <f>IFERROR(VLOOKUP($A908,'様式C-1-1用'!$B$3:$AI$1004,8,0),"")</f>
        <v>0</v>
      </c>
      <c r="G908" s="325">
        <f>IFERROR(VLOOKUP($A908,'様式C-1-1用'!$B$3:$AI$1004,10,0),"")</f>
        <v>0</v>
      </c>
      <c r="H908" s="325">
        <f>IFERROR(VLOOKUP($A908,'様式C-1-1用'!$B$3:$AI$1004,22,0),"")</f>
        <v>0</v>
      </c>
      <c r="I908" s="325">
        <f>IFERROR(VLOOKUP($A908,'様式C-1-1用'!$B$3:$AI$1004,23,0),"")</f>
        <v>0</v>
      </c>
      <c r="J908" s="325" t="str">
        <f>IFERROR(VLOOKUP($A908,'様式C-1-1用'!$B$3:$AI$1004,24,0),"")</f>
        <v/>
      </c>
      <c r="K908" s="325" t="str">
        <f>IFERROR(VLOOKUP($A908,'様式C-1-1用'!$B$3:$AI$1004,25,0),"")</f>
        <v/>
      </c>
      <c r="L908" s="325">
        <f>IFERROR(VLOOKUP($A908,'様式C-1-1用'!$B$3:$AI$1004,16,0),"")</f>
        <v>0</v>
      </c>
      <c r="M908" s="325" t="str">
        <f>IFERROR(VLOOKUP($A908,'様式C-1-1用'!$B$3:$AI$1004,34,0),"")</f>
        <v/>
      </c>
      <c r="N908" s="325" t="str">
        <f>IFERROR(VLOOKUP($A908,'様式C-1-1用'!$B$3:$AI$1004,30,0),"")</f>
        <v/>
      </c>
      <c r="O908" s="325" t="str">
        <f>IF(VLOOKUP($A908,'様式C-1-1用'!$B$3:$AI$1004,29,0)="－","なし",VLOOKUP($A908,'様式C-1-1用'!$B$3:$AI$1004,29,0))</f>
        <v/>
      </c>
      <c r="P908" s="326" t="str">
        <f>IFERROR(VLOOKUP($A908,'様式C-1-1用'!$B$3:$AI$1004,33,0),"")</f>
        <v/>
      </c>
    </row>
    <row r="909" spans="1:16" ht="15.95" customHeight="1" x14ac:dyDescent="0.15">
      <c r="A909" s="318">
        <v>907</v>
      </c>
      <c r="B909" s="325">
        <f>IFERROR(VLOOKUP($A909,'様式C-1-1用'!$B$3:$AI$1004,3,0),"")</f>
        <v>0</v>
      </c>
      <c r="C909" s="325" t="str">
        <f>IFERROR(VLOOKUP($A909,'様式C-1-1用'!$B$3:$AI$1004,4,0),"")</f>
        <v/>
      </c>
      <c r="D909" s="325">
        <f>IFERROR(VLOOKUP($A909,'様式C-1-1用'!$B$3:$AI$1004,6,0),"")</f>
        <v>0</v>
      </c>
      <c r="E909" s="325">
        <f>IFERROR(VLOOKUP($A909,'様式C-1-1用'!$B$3:$AI$1004,7,0),"")</f>
        <v>0</v>
      </c>
      <c r="F909" s="325">
        <f>IFERROR(VLOOKUP($A909,'様式C-1-1用'!$B$3:$AI$1004,8,0),"")</f>
        <v>0</v>
      </c>
      <c r="G909" s="325">
        <f>IFERROR(VLOOKUP($A909,'様式C-1-1用'!$B$3:$AI$1004,10,0),"")</f>
        <v>0</v>
      </c>
      <c r="H909" s="325">
        <f>IFERROR(VLOOKUP($A909,'様式C-1-1用'!$B$3:$AI$1004,22,0),"")</f>
        <v>0</v>
      </c>
      <c r="I909" s="325">
        <f>IFERROR(VLOOKUP($A909,'様式C-1-1用'!$B$3:$AI$1004,23,0),"")</f>
        <v>0</v>
      </c>
      <c r="J909" s="325" t="str">
        <f>IFERROR(VLOOKUP($A909,'様式C-1-1用'!$B$3:$AI$1004,24,0),"")</f>
        <v/>
      </c>
      <c r="K909" s="325" t="str">
        <f>IFERROR(VLOOKUP($A909,'様式C-1-1用'!$B$3:$AI$1004,25,0),"")</f>
        <v/>
      </c>
      <c r="L909" s="325">
        <f>IFERROR(VLOOKUP($A909,'様式C-1-1用'!$B$3:$AI$1004,16,0),"")</f>
        <v>0</v>
      </c>
      <c r="M909" s="325" t="str">
        <f>IFERROR(VLOOKUP($A909,'様式C-1-1用'!$B$3:$AI$1004,34,0),"")</f>
        <v/>
      </c>
      <c r="N909" s="325" t="str">
        <f>IFERROR(VLOOKUP($A909,'様式C-1-1用'!$B$3:$AI$1004,30,0),"")</f>
        <v/>
      </c>
      <c r="O909" s="325" t="str">
        <f>IF(VLOOKUP($A909,'様式C-1-1用'!$B$3:$AI$1004,29,0)="－","なし",VLOOKUP($A909,'様式C-1-1用'!$B$3:$AI$1004,29,0))</f>
        <v/>
      </c>
      <c r="P909" s="326" t="str">
        <f>IFERROR(VLOOKUP($A909,'様式C-1-1用'!$B$3:$AI$1004,33,0),"")</f>
        <v/>
      </c>
    </row>
    <row r="910" spans="1:16" ht="15.95" customHeight="1" x14ac:dyDescent="0.15">
      <c r="A910" s="318">
        <v>908</v>
      </c>
      <c r="B910" s="325">
        <f>IFERROR(VLOOKUP($A910,'様式C-1-1用'!$B$3:$AI$1004,3,0),"")</f>
        <v>0</v>
      </c>
      <c r="C910" s="325" t="str">
        <f>IFERROR(VLOOKUP($A910,'様式C-1-1用'!$B$3:$AI$1004,4,0),"")</f>
        <v/>
      </c>
      <c r="D910" s="325">
        <f>IFERROR(VLOOKUP($A910,'様式C-1-1用'!$B$3:$AI$1004,6,0),"")</f>
        <v>0</v>
      </c>
      <c r="E910" s="325">
        <f>IFERROR(VLOOKUP($A910,'様式C-1-1用'!$B$3:$AI$1004,7,0),"")</f>
        <v>0</v>
      </c>
      <c r="F910" s="325">
        <f>IFERROR(VLOOKUP($A910,'様式C-1-1用'!$B$3:$AI$1004,8,0),"")</f>
        <v>0</v>
      </c>
      <c r="G910" s="325">
        <f>IFERROR(VLOOKUP($A910,'様式C-1-1用'!$B$3:$AI$1004,10,0),"")</f>
        <v>0</v>
      </c>
      <c r="H910" s="325">
        <f>IFERROR(VLOOKUP($A910,'様式C-1-1用'!$B$3:$AI$1004,22,0),"")</f>
        <v>0</v>
      </c>
      <c r="I910" s="325">
        <f>IFERROR(VLOOKUP($A910,'様式C-1-1用'!$B$3:$AI$1004,23,0),"")</f>
        <v>0</v>
      </c>
      <c r="J910" s="325" t="str">
        <f>IFERROR(VLOOKUP($A910,'様式C-1-1用'!$B$3:$AI$1004,24,0),"")</f>
        <v/>
      </c>
      <c r="K910" s="325" t="str">
        <f>IFERROR(VLOOKUP($A910,'様式C-1-1用'!$B$3:$AI$1004,25,0),"")</f>
        <v/>
      </c>
      <c r="L910" s="325">
        <f>IFERROR(VLOOKUP($A910,'様式C-1-1用'!$B$3:$AI$1004,16,0),"")</f>
        <v>0</v>
      </c>
      <c r="M910" s="325" t="str">
        <f>IFERROR(VLOOKUP($A910,'様式C-1-1用'!$B$3:$AI$1004,34,0),"")</f>
        <v/>
      </c>
      <c r="N910" s="325" t="str">
        <f>IFERROR(VLOOKUP($A910,'様式C-1-1用'!$B$3:$AI$1004,30,0),"")</f>
        <v/>
      </c>
      <c r="O910" s="325" t="str">
        <f>IF(VLOOKUP($A910,'様式C-1-1用'!$B$3:$AI$1004,29,0)="－","なし",VLOOKUP($A910,'様式C-1-1用'!$B$3:$AI$1004,29,0))</f>
        <v/>
      </c>
      <c r="P910" s="326" t="str">
        <f>IFERROR(VLOOKUP($A910,'様式C-1-1用'!$B$3:$AI$1004,33,0),"")</f>
        <v/>
      </c>
    </row>
    <row r="911" spans="1:16" ht="15.95" customHeight="1" x14ac:dyDescent="0.15">
      <c r="A911" s="318">
        <v>909</v>
      </c>
      <c r="B911" s="325">
        <f>IFERROR(VLOOKUP($A911,'様式C-1-1用'!$B$3:$AI$1004,3,0),"")</f>
        <v>0</v>
      </c>
      <c r="C911" s="325" t="str">
        <f>IFERROR(VLOOKUP($A911,'様式C-1-1用'!$B$3:$AI$1004,4,0),"")</f>
        <v/>
      </c>
      <c r="D911" s="325">
        <f>IFERROR(VLOOKUP($A911,'様式C-1-1用'!$B$3:$AI$1004,6,0),"")</f>
        <v>0</v>
      </c>
      <c r="E911" s="325">
        <f>IFERROR(VLOOKUP($A911,'様式C-1-1用'!$B$3:$AI$1004,7,0),"")</f>
        <v>0</v>
      </c>
      <c r="F911" s="325">
        <f>IFERROR(VLOOKUP($A911,'様式C-1-1用'!$B$3:$AI$1004,8,0),"")</f>
        <v>0</v>
      </c>
      <c r="G911" s="325">
        <f>IFERROR(VLOOKUP($A911,'様式C-1-1用'!$B$3:$AI$1004,10,0),"")</f>
        <v>0</v>
      </c>
      <c r="H911" s="325">
        <f>IFERROR(VLOOKUP($A911,'様式C-1-1用'!$B$3:$AI$1004,22,0),"")</f>
        <v>0</v>
      </c>
      <c r="I911" s="325">
        <f>IFERROR(VLOOKUP($A911,'様式C-1-1用'!$B$3:$AI$1004,23,0),"")</f>
        <v>0</v>
      </c>
      <c r="J911" s="325" t="str">
        <f>IFERROR(VLOOKUP($A911,'様式C-1-1用'!$B$3:$AI$1004,24,0),"")</f>
        <v/>
      </c>
      <c r="K911" s="325" t="str">
        <f>IFERROR(VLOOKUP($A911,'様式C-1-1用'!$B$3:$AI$1004,25,0),"")</f>
        <v/>
      </c>
      <c r="L911" s="325">
        <f>IFERROR(VLOOKUP($A911,'様式C-1-1用'!$B$3:$AI$1004,16,0),"")</f>
        <v>0</v>
      </c>
      <c r="M911" s="325" t="str">
        <f>IFERROR(VLOOKUP($A911,'様式C-1-1用'!$B$3:$AI$1004,34,0),"")</f>
        <v/>
      </c>
      <c r="N911" s="325" t="str">
        <f>IFERROR(VLOOKUP($A911,'様式C-1-1用'!$B$3:$AI$1004,30,0),"")</f>
        <v/>
      </c>
      <c r="O911" s="325" t="str">
        <f>IF(VLOOKUP($A911,'様式C-1-1用'!$B$3:$AI$1004,29,0)="－","なし",VLOOKUP($A911,'様式C-1-1用'!$B$3:$AI$1004,29,0))</f>
        <v/>
      </c>
      <c r="P911" s="326" t="str">
        <f>IFERROR(VLOOKUP($A911,'様式C-1-1用'!$B$3:$AI$1004,33,0),"")</f>
        <v/>
      </c>
    </row>
    <row r="912" spans="1:16" ht="15.95" customHeight="1" x14ac:dyDescent="0.15">
      <c r="A912" s="318">
        <v>910</v>
      </c>
      <c r="B912" s="325">
        <f>IFERROR(VLOOKUP($A912,'様式C-1-1用'!$B$3:$AI$1004,3,0),"")</f>
        <v>0</v>
      </c>
      <c r="C912" s="325" t="str">
        <f>IFERROR(VLOOKUP($A912,'様式C-1-1用'!$B$3:$AI$1004,4,0),"")</f>
        <v/>
      </c>
      <c r="D912" s="325">
        <f>IFERROR(VLOOKUP($A912,'様式C-1-1用'!$B$3:$AI$1004,6,0),"")</f>
        <v>0</v>
      </c>
      <c r="E912" s="325">
        <f>IFERROR(VLOOKUP($A912,'様式C-1-1用'!$B$3:$AI$1004,7,0),"")</f>
        <v>0</v>
      </c>
      <c r="F912" s="325">
        <f>IFERROR(VLOOKUP($A912,'様式C-1-1用'!$B$3:$AI$1004,8,0),"")</f>
        <v>0</v>
      </c>
      <c r="G912" s="325">
        <f>IFERROR(VLOOKUP($A912,'様式C-1-1用'!$B$3:$AI$1004,10,0),"")</f>
        <v>0</v>
      </c>
      <c r="H912" s="325">
        <f>IFERROR(VLOOKUP($A912,'様式C-1-1用'!$B$3:$AI$1004,22,0),"")</f>
        <v>0</v>
      </c>
      <c r="I912" s="325">
        <f>IFERROR(VLOOKUP($A912,'様式C-1-1用'!$B$3:$AI$1004,23,0),"")</f>
        <v>0</v>
      </c>
      <c r="J912" s="325" t="str">
        <f>IFERROR(VLOOKUP($A912,'様式C-1-1用'!$B$3:$AI$1004,24,0),"")</f>
        <v/>
      </c>
      <c r="K912" s="325" t="str">
        <f>IFERROR(VLOOKUP($A912,'様式C-1-1用'!$B$3:$AI$1004,25,0),"")</f>
        <v/>
      </c>
      <c r="L912" s="325">
        <f>IFERROR(VLOOKUP($A912,'様式C-1-1用'!$B$3:$AI$1004,16,0),"")</f>
        <v>0</v>
      </c>
      <c r="M912" s="325" t="str">
        <f>IFERROR(VLOOKUP($A912,'様式C-1-1用'!$B$3:$AI$1004,34,0),"")</f>
        <v/>
      </c>
      <c r="N912" s="325" t="str">
        <f>IFERROR(VLOOKUP($A912,'様式C-1-1用'!$B$3:$AI$1004,30,0),"")</f>
        <v/>
      </c>
      <c r="O912" s="325" t="str">
        <f>IF(VLOOKUP($A912,'様式C-1-1用'!$B$3:$AI$1004,29,0)="－","なし",VLOOKUP($A912,'様式C-1-1用'!$B$3:$AI$1004,29,0))</f>
        <v/>
      </c>
      <c r="P912" s="326" t="str">
        <f>IFERROR(VLOOKUP($A912,'様式C-1-1用'!$B$3:$AI$1004,33,0),"")</f>
        <v/>
      </c>
    </row>
    <row r="913" spans="1:16" ht="15.95" customHeight="1" x14ac:dyDescent="0.15">
      <c r="A913" s="318">
        <v>911</v>
      </c>
      <c r="B913" s="325">
        <f>IFERROR(VLOOKUP($A913,'様式C-1-1用'!$B$3:$AI$1004,3,0),"")</f>
        <v>0</v>
      </c>
      <c r="C913" s="325" t="str">
        <f>IFERROR(VLOOKUP($A913,'様式C-1-1用'!$B$3:$AI$1004,4,0),"")</f>
        <v/>
      </c>
      <c r="D913" s="325">
        <f>IFERROR(VLOOKUP($A913,'様式C-1-1用'!$B$3:$AI$1004,6,0),"")</f>
        <v>0</v>
      </c>
      <c r="E913" s="325">
        <f>IFERROR(VLOOKUP($A913,'様式C-1-1用'!$B$3:$AI$1004,7,0),"")</f>
        <v>0</v>
      </c>
      <c r="F913" s="325">
        <f>IFERROR(VLOOKUP($A913,'様式C-1-1用'!$B$3:$AI$1004,8,0),"")</f>
        <v>0</v>
      </c>
      <c r="G913" s="325">
        <f>IFERROR(VLOOKUP($A913,'様式C-1-1用'!$B$3:$AI$1004,10,0),"")</f>
        <v>0</v>
      </c>
      <c r="H913" s="325">
        <f>IFERROR(VLOOKUP($A913,'様式C-1-1用'!$B$3:$AI$1004,22,0),"")</f>
        <v>0</v>
      </c>
      <c r="I913" s="325">
        <f>IFERROR(VLOOKUP($A913,'様式C-1-1用'!$B$3:$AI$1004,23,0),"")</f>
        <v>0</v>
      </c>
      <c r="J913" s="325" t="str">
        <f>IFERROR(VLOOKUP($A913,'様式C-1-1用'!$B$3:$AI$1004,24,0),"")</f>
        <v/>
      </c>
      <c r="K913" s="325" t="str">
        <f>IFERROR(VLOOKUP($A913,'様式C-1-1用'!$B$3:$AI$1004,25,0),"")</f>
        <v/>
      </c>
      <c r="L913" s="325">
        <f>IFERROR(VLOOKUP($A913,'様式C-1-1用'!$B$3:$AI$1004,16,0),"")</f>
        <v>0</v>
      </c>
      <c r="M913" s="325" t="str">
        <f>IFERROR(VLOOKUP($A913,'様式C-1-1用'!$B$3:$AI$1004,34,0),"")</f>
        <v/>
      </c>
      <c r="N913" s="325" t="str">
        <f>IFERROR(VLOOKUP($A913,'様式C-1-1用'!$B$3:$AI$1004,30,0),"")</f>
        <v/>
      </c>
      <c r="O913" s="325" t="str">
        <f>IF(VLOOKUP($A913,'様式C-1-1用'!$B$3:$AI$1004,29,0)="－","なし",VLOOKUP($A913,'様式C-1-1用'!$B$3:$AI$1004,29,0))</f>
        <v/>
      </c>
      <c r="P913" s="326" t="str">
        <f>IFERROR(VLOOKUP($A913,'様式C-1-1用'!$B$3:$AI$1004,33,0),"")</f>
        <v/>
      </c>
    </row>
    <row r="914" spans="1:16" ht="15.95" customHeight="1" x14ac:dyDescent="0.15">
      <c r="A914" s="318">
        <v>912</v>
      </c>
      <c r="B914" s="325">
        <f>IFERROR(VLOOKUP($A914,'様式C-1-1用'!$B$3:$AI$1004,3,0),"")</f>
        <v>0</v>
      </c>
      <c r="C914" s="325" t="str">
        <f>IFERROR(VLOOKUP($A914,'様式C-1-1用'!$B$3:$AI$1004,4,0),"")</f>
        <v/>
      </c>
      <c r="D914" s="325">
        <f>IFERROR(VLOOKUP($A914,'様式C-1-1用'!$B$3:$AI$1004,6,0),"")</f>
        <v>0</v>
      </c>
      <c r="E914" s="325">
        <f>IFERROR(VLOOKUP($A914,'様式C-1-1用'!$B$3:$AI$1004,7,0),"")</f>
        <v>0</v>
      </c>
      <c r="F914" s="325">
        <f>IFERROR(VLOOKUP($A914,'様式C-1-1用'!$B$3:$AI$1004,8,0),"")</f>
        <v>0</v>
      </c>
      <c r="G914" s="325">
        <f>IFERROR(VLOOKUP($A914,'様式C-1-1用'!$B$3:$AI$1004,10,0),"")</f>
        <v>0</v>
      </c>
      <c r="H914" s="325">
        <f>IFERROR(VLOOKUP($A914,'様式C-1-1用'!$B$3:$AI$1004,22,0),"")</f>
        <v>0</v>
      </c>
      <c r="I914" s="325">
        <f>IFERROR(VLOOKUP($A914,'様式C-1-1用'!$B$3:$AI$1004,23,0),"")</f>
        <v>0</v>
      </c>
      <c r="J914" s="325" t="str">
        <f>IFERROR(VLOOKUP($A914,'様式C-1-1用'!$B$3:$AI$1004,24,0),"")</f>
        <v/>
      </c>
      <c r="K914" s="325" t="str">
        <f>IFERROR(VLOOKUP($A914,'様式C-1-1用'!$B$3:$AI$1004,25,0),"")</f>
        <v/>
      </c>
      <c r="L914" s="325">
        <f>IFERROR(VLOOKUP($A914,'様式C-1-1用'!$B$3:$AI$1004,16,0),"")</f>
        <v>0</v>
      </c>
      <c r="M914" s="325" t="str">
        <f>IFERROR(VLOOKUP($A914,'様式C-1-1用'!$B$3:$AI$1004,34,0),"")</f>
        <v/>
      </c>
      <c r="N914" s="325" t="str">
        <f>IFERROR(VLOOKUP($A914,'様式C-1-1用'!$B$3:$AI$1004,30,0),"")</f>
        <v/>
      </c>
      <c r="O914" s="325" t="str">
        <f>IF(VLOOKUP($A914,'様式C-1-1用'!$B$3:$AI$1004,29,0)="－","なし",VLOOKUP($A914,'様式C-1-1用'!$B$3:$AI$1004,29,0))</f>
        <v/>
      </c>
      <c r="P914" s="326" t="str">
        <f>IFERROR(VLOOKUP($A914,'様式C-1-1用'!$B$3:$AI$1004,33,0),"")</f>
        <v/>
      </c>
    </row>
    <row r="915" spans="1:16" ht="15.95" customHeight="1" x14ac:dyDescent="0.15">
      <c r="A915" s="318">
        <v>913</v>
      </c>
      <c r="B915" s="325">
        <f>IFERROR(VLOOKUP($A915,'様式C-1-1用'!$B$3:$AI$1004,3,0),"")</f>
        <v>0</v>
      </c>
      <c r="C915" s="325" t="str">
        <f>IFERROR(VLOOKUP($A915,'様式C-1-1用'!$B$3:$AI$1004,4,0),"")</f>
        <v/>
      </c>
      <c r="D915" s="325">
        <f>IFERROR(VLOOKUP($A915,'様式C-1-1用'!$B$3:$AI$1004,6,0),"")</f>
        <v>0</v>
      </c>
      <c r="E915" s="325">
        <f>IFERROR(VLOOKUP($A915,'様式C-1-1用'!$B$3:$AI$1004,7,0),"")</f>
        <v>0</v>
      </c>
      <c r="F915" s="325">
        <f>IFERROR(VLOOKUP($A915,'様式C-1-1用'!$B$3:$AI$1004,8,0),"")</f>
        <v>0</v>
      </c>
      <c r="G915" s="325">
        <f>IFERROR(VLOOKUP($A915,'様式C-1-1用'!$B$3:$AI$1004,10,0),"")</f>
        <v>0</v>
      </c>
      <c r="H915" s="325">
        <f>IFERROR(VLOOKUP($A915,'様式C-1-1用'!$B$3:$AI$1004,22,0),"")</f>
        <v>0</v>
      </c>
      <c r="I915" s="325">
        <f>IFERROR(VLOOKUP($A915,'様式C-1-1用'!$B$3:$AI$1004,23,0),"")</f>
        <v>0</v>
      </c>
      <c r="J915" s="325" t="str">
        <f>IFERROR(VLOOKUP($A915,'様式C-1-1用'!$B$3:$AI$1004,24,0),"")</f>
        <v/>
      </c>
      <c r="K915" s="325" t="str">
        <f>IFERROR(VLOOKUP($A915,'様式C-1-1用'!$B$3:$AI$1004,25,0),"")</f>
        <v/>
      </c>
      <c r="L915" s="325">
        <f>IFERROR(VLOOKUP($A915,'様式C-1-1用'!$B$3:$AI$1004,16,0),"")</f>
        <v>0</v>
      </c>
      <c r="M915" s="325" t="str">
        <f>IFERROR(VLOOKUP($A915,'様式C-1-1用'!$B$3:$AI$1004,34,0),"")</f>
        <v/>
      </c>
      <c r="N915" s="325" t="str">
        <f>IFERROR(VLOOKUP($A915,'様式C-1-1用'!$B$3:$AI$1004,30,0),"")</f>
        <v/>
      </c>
      <c r="O915" s="325" t="str">
        <f>IF(VLOOKUP($A915,'様式C-1-1用'!$B$3:$AI$1004,29,0)="－","なし",VLOOKUP($A915,'様式C-1-1用'!$B$3:$AI$1004,29,0))</f>
        <v/>
      </c>
      <c r="P915" s="326" t="str">
        <f>IFERROR(VLOOKUP($A915,'様式C-1-1用'!$B$3:$AI$1004,33,0),"")</f>
        <v/>
      </c>
    </row>
    <row r="916" spans="1:16" ht="15.95" customHeight="1" x14ac:dyDescent="0.15">
      <c r="A916" s="318">
        <v>914</v>
      </c>
      <c r="B916" s="325">
        <f>IFERROR(VLOOKUP($A916,'様式C-1-1用'!$B$3:$AI$1004,3,0),"")</f>
        <v>0</v>
      </c>
      <c r="C916" s="325" t="str">
        <f>IFERROR(VLOOKUP($A916,'様式C-1-1用'!$B$3:$AI$1004,4,0),"")</f>
        <v/>
      </c>
      <c r="D916" s="325">
        <f>IFERROR(VLOOKUP($A916,'様式C-1-1用'!$B$3:$AI$1004,6,0),"")</f>
        <v>0</v>
      </c>
      <c r="E916" s="325">
        <f>IFERROR(VLOOKUP($A916,'様式C-1-1用'!$B$3:$AI$1004,7,0),"")</f>
        <v>0</v>
      </c>
      <c r="F916" s="325">
        <f>IFERROR(VLOOKUP($A916,'様式C-1-1用'!$B$3:$AI$1004,8,0),"")</f>
        <v>0</v>
      </c>
      <c r="G916" s="325">
        <f>IFERROR(VLOOKUP($A916,'様式C-1-1用'!$B$3:$AI$1004,10,0),"")</f>
        <v>0</v>
      </c>
      <c r="H916" s="325">
        <f>IFERROR(VLOOKUP($A916,'様式C-1-1用'!$B$3:$AI$1004,22,0),"")</f>
        <v>0</v>
      </c>
      <c r="I916" s="325">
        <f>IFERROR(VLOOKUP($A916,'様式C-1-1用'!$B$3:$AI$1004,23,0),"")</f>
        <v>0</v>
      </c>
      <c r="J916" s="325" t="str">
        <f>IFERROR(VLOOKUP($A916,'様式C-1-1用'!$B$3:$AI$1004,24,0),"")</f>
        <v/>
      </c>
      <c r="K916" s="325" t="str">
        <f>IFERROR(VLOOKUP($A916,'様式C-1-1用'!$B$3:$AI$1004,25,0),"")</f>
        <v/>
      </c>
      <c r="L916" s="325">
        <f>IFERROR(VLOOKUP($A916,'様式C-1-1用'!$B$3:$AI$1004,16,0),"")</f>
        <v>0</v>
      </c>
      <c r="M916" s="325" t="str">
        <f>IFERROR(VLOOKUP($A916,'様式C-1-1用'!$B$3:$AI$1004,34,0),"")</f>
        <v/>
      </c>
      <c r="N916" s="325" t="str">
        <f>IFERROR(VLOOKUP($A916,'様式C-1-1用'!$B$3:$AI$1004,30,0),"")</f>
        <v/>
      </c>
      <c r="O916" s="325" t="str">
        <f>IF(VLOOKUP($A916,'様式C-1-1用'!$B$3:$AI$1004,29,0)="－","なし",VLOOKUP($A916,'様式C-1-1用'!$B$3:$AI$1004,29,0))</f>
        <v/>
      </c>
      <c r="P916" s="326" t="str">
        <f>IFERROR(VLOOKUP($A916,'様式C-1-1用'!$B$3:$AI$1004,33,0),"")</f>
        <v/>
      </c>
    </row>
    <row r="917" spans="1:16" ht="15.95" customHeight="1" x14ac:dyDescent="0.15">
      <c r="A917" s="318">
        <v>915</v>
      </c>
      <c r="B917" s="325">
        <f>IFERROR(VLOOKUP($A917,'様式C-1-1用'!$B$3:$AI$1004,3,0),"")</f>
        <v>0</v>
      </c>
      <c r="C917" s="325" t="str">
        <f>IFERROR(VLOOKUP($A917,'様式C-1-1用'!$B$3:$AI$1004,4,0),"")</f>
        <v/>
      </c>
      <c r="D917" s="325">
        <f>IFERROR(VLOOKUP($A917,'様式C-1-1用'!$B$3:$AI$1004,6,0),"")</f>
        <v>0</v>
      </c>
      <c r="E917" s="325">
        <f>IFERROR(VLOOKUP($A917,'様式C-1-1用'!$B$3:$AI$1004,7,0),"")</f>
        <v>0</v>
      </c>
      <c r="F917" s="325">
        <f>IFERROR(VLOOKUP($A917,'様式C-1-1用'!$B$3:$AI$1004,8,0),"")</f>
        <v>0</v>
      </c>
      <c r="G917" s="325">
        <f>IFERROR(VLOOKUP($A917,'様式C-1-1用'!$B$3:$AI$1004,10,0),"")</f>
        <v>0</v>
      </c>
      <c r="H917" s="325">
        <f>IFERROR(VLOOKUP($A917,'様式C-1-1用'!$B$3:$AI$1004,22,0),"")</f>
        <v>0</v>
      </c>
      <c r="I917" s="325">
        <f>IFERROR(VLOOKUP($A917,'様式C-1-1用'!$B$3:$AI$1004,23,0),"")</f>
        <v>0</v>
      </c>
      <c r="J917" s="325" t="str">
        <f>IFERROR(VLOOKUP($A917,'様式C-1-1用'!$B$3:$AI$1004,24,0),"")</f>
        <v/>
      </c>
      <c r="K917" s="325" t="str">
        <f>IFERROR(VLOOKUP($A917,'様式C-1-1用'!$B$3:$AI$1004,25,0),"")</f>
        <v/>
      </c>
      <c r="L917" s="325">
        <f>IFERROR(VLOOKUP($A917,'様式C-1-1用'!$B$3:$AI$1004,16,0),"")</f>
        <v>0</v>
      </c>
      <c r="M917" s="325" t="str">
        <f>IFERROR(VLOOKUP($A917,'様式C-1-1用'!$B$3:$AI$1004,34,0),"")</f>
        <v/>
      </c>
      <c r="N917" s="325" t="str">
        <f>IFERROR(VLOOKUP($A917,'様式C-1-1用'!$B$3:$AI$1004,30,0),"")</f>
        <v/>
      </c>
      <c r="O917" s="325" t="str">
        <f>IF(VLOOKUP($A917,'様式C-1-1用'!$B$3:$AI$1004,29,0)="－","なし",VLOOKUP($A917,'様式C-1-1用'!$B$3:$AI$1004,29,0))</f>
        <v/>
      </c>
      <c r="P917" s="326" t="str">
        <f>IFERROR(VLOOKUP($A917,'様式C-1-1用'!$B$3:$AI$1004,33,0),"")</f>
        <v/>
      </c>
    </row>
    <row r="918" spans="1:16" ht="15.95" customHeight="1" x14ac:dyDescent="0.15">
      <c r="A918" s="318">
        <v>916</v>
      </c>
      <c r="B918" s="325">
        <f>IFERROR(VLOOKUP($A918,'様式C-1-1用'!$B$3:$AI$1004,3,0),"")</f>
        <v>0</v>
      </c>
      <c r="C918" s="325" t="str">
        <f>IFERROR(VLOOKUP($A918,'様式C-1-1用'!$B$3:$AI$1004,4,0),"")</f>
        <v/>
      </c>
      <c r="D918" s="325">
        <f>IFERROR(VLOOKUP($A918,'様式C-1-1用'!$B$3:$AI$1004,6,0),"")</f>
        <v>0</v>
      </c>
      <c r="E918" s="325">
        <f>IFERROR(VLOOKUP($A918,'様式C-1-1用'!$B$3:$AI$1004,7,0),"")</f>
        <v>0</v>
      </c>
      <c r="F918" s="325">
        <f>IFERROR(VLOOKUP($A918,'様式C-1-1用'!$B$3:$AI$1004,8,0),"")</f>
        <v>0</v>
      </c>
      <c r="G918" s="325">
        <f>IFERROR(VLOOKUP($A918,'様式C-1-1用'!$B$3:$AI$1004,10,0),"")</f>
        <v>0</v>
      </c>
      <c r="H918" s="325">
        <f>IFERROR(VLOOKUP($A918,'様式C-1-1用'!$B$3:$AI$1004,22,0),"")</f>
        <v>0</v>
      </c>
      <c r="I918" s="325">
        <f>IFERROR(VLOOKUP($A918,'様式C-1-1用'!$B$3:$AI$1004,23,0),"")</f>
        <v>0</v>
      </c>
      <c r="J918" s="325" t="str">
        <f>IFERROR(VLOOKUP($A918,'様式C-1-1用'!$B$3:$AI$1004,24,0),"")</f>
        <v/>
      </c>
      <c r="K918" s="325" t="str">
        <f>IFERROR(VLOOKUP($A918,'様式C-1-1用'!$B$3:$AI$1004,25,0),"")</f>
        <v/>
      </c>
      <c r="L918" s="325">
        <f>IFERROR(VLOOKUP($A918,'様式C-1-1用'!$B$3:$AI$1004,16,0),"")</f>
        <v>0</v>
      </c>
      <c r="M918" s="325" t="str">
        <f>IFERROR(VLOOKUP($A918,'様式C-1-1用'!$B$3:$AI$1004,34,0),"")</f>
        <v/>
      </c>
      <c r="N918" s="325" t="str">
        <f>IFERROR(VLOOKUP($A918,'様式C-1-1用'!$B$3:$AI$1004,30,0),"")</f>
        <v/>
      </c>
      <c r="O918" s="325" t="str">
        <f>IF(VLOOKUP($A918,'様式C-1-1用'!$B$3:$AI$1004,29,0)="－","なし",VLOOKUP($A918,'様式C-1-1用'!$B$3:$AI$1004,29,0))</f>
        <v/>
      </c>
      <c r="P918" s="326" t="str">
        <f>IFERROR(VLOOKUP($A918,'様式C-1-1用'!$B$3:$AI$1004,33,0),"")</f>
        <v/>
      </c>
    </row>
    <row r="919" spans="1:16" ht="15.95" customHeight="1" x14ac:dyDescent="0.15">
      <c r="A919" s="318">
        <v>917</v>
      </c>
      <c r="B919" s="325">
        <f>IFERROR(VLOOKUP($A919,'様式C-1-1用'!$B$3:$AI$1004,3,0),"")</f>
        <v>0</v>
      </c>
      <c r="C919" s="325" t="str">
        <f>IFERROR(VLOOKUP($A919,'様式C-1-1用'!$B$3:$AI$1004,4,0),"")</f>
        <v/>
      </c>
      <c r="D919" s="325">
        <f>IFERROR(VLOOKUP($A919,'様式C-1-1用'!$B$3:$AI$1004,6,0),"")</f>
        <v>0</v>
      </c>
      <c r="E919" s="325">
        <f>IFERROR(VLOOKUP($A919,'様式C-1-1用'!$B$3:$AI$1004,7,0),"")</f>
        <v>0</v>
      </c>
      <c r="F919" s="325">
        <f>IFERROR(VLOOKUP($A919,'様式C-1-1用'!$B$3:$AI$1004,8,0),"")</f>
        <v>0</v>
      </c>
      <c r="G919" s="325">
        <f>IFERROR(VLOOKUP($A919,'様式C-1-1用'!$B$3:$AI$1004,10,0),"")</f>
        <v>0</v>
      </c>
      <c r="H919" s="325">
        <f>IFERROR(VLOOKUP($A919,'様式C-1-1用'!$B$3:$AI$1004,22,0),"")</f>
        <v>0</v>
      </c>
      <c r="I919" s="325">
        <f>IFERROR(VLOOKUP($A919,'様式C-1-1用'!$B$3:$AI$1004,23,0),"")</f>
        <v>0</v>
      </c>
      <c r="J919" s="325" t="str">
        <f>IFERROR(VLOOKUP($A919,'様式C-1-1用'!$B$3:$AI$1004,24,0),"")</f>
        <v/>
      </c>
      <c r="K919" s="325" t="str">
        <f>IFERROR(VLOOKUP($A919,'様式C-1-1用'!$B$3:$AI$1004,25,0),"")</f>
        <v/>
      </c>
      <c r="L919" s="325">
        <f>IFERROR(VLOOKUP($A919,'様式C-1-1用'!$B$3:$AI$1004,16,0),"")</f>
        <v>0</v>
      </c>
      <c r="M919" s="325" t="str">
        <f>IFERROR(VLOOKUP($A919,'様式C-1-1用'!$B$3:$AI$1004,34,0),"")</f>
        <v/>
      </c>
      <c r="N919" s="325" t="str">
        <f>IFERROR(VLOOKUP($A919,'様式C-1-1用'!$B$3:$AI$1004,30,0),"")</f>
        <v/>
      </c>
      <c r="O919" s="325" t="str">
        <f>IF(VLOOKUP($A919,'様式C-1-1用'!$B$3:$AI$1004,29,0)="－","なし",VLOOKUP($A919,'様式C-1-1用'!$B$3:$AI$1004,29,0))</f>
        <v/>
      </c>
      <c r="P919" s="326" t="str">
        <f>IFERROR(VLOOKUP($A919,'様式C-1-1用'!$B$3:$AI$1004,33,0),"")</f>
        <v/>
      </c>
    </row>
    <row r="920" spans="1:16" ht="15.95" customHeight="1" x14ac:dyDescent="0.15">
      <c r="A920" s="318">
        <v>918</v>
      </c>
      <c r="B920" s="325">
        <f>IFERROR(VLOOKUP($A920,'様式C-1-1用'!$B$3:$AI$1004,3,0),"")</f>
        <v>0</v>
      </c>
      <c r="C920" s="325" t="str">
        <f>IFERROR(VLOOKUP($A920,'様式C-1-1用'!$B$3:$AI$1004,4,0),"")</f>
        <v/>
      </c>
      <c r="D920" s="325">
        <f>IFERROR(VLOOKUP($A920,'様式C-1-1用'!$B$3:$AI$1004,6,0),"")</f>
        <v>0</v>
      </c>
      <c r="E920" s="325">
        <f>IFERROR(VLOOKUP($A920,'様式C-1-1用'!$B$3:$AI$1004,7,0),"")</f>
        <v>0</v>
      </c>
      <c r="F920" s="325">
        <f>IFERROR(VLOOKUP($A920,'様式C-1-1用'!$B$3:$AI$1004,8,0),"")</f>
        <v>0</v>
      </c>
      <c r="G920" s="325">
        <f>IFERROR(VLOOKUP($A920,'様式C-1-1用'!$B$3:$AI$1004,10,0),"")</f>
        <v>0</v>
      </c>
      <c r="H920" s="325">
        <f>IFERROR(VLOOKUP($A920,'様式C-1-1用'!$B$3:$AI$1004,22,0),"")</f>
        <v>0</v>
      </c>
      <c r="I920" s="325">
        <f>IFERROR(VLOOKUP($A920,'様式C-1-1用'!$B$3:$AI$1004,23,0),"")</f>
        <v>0</v>
      </c>
      <c r="J920" s="325" t="str">
        <f>IFERROR(VLOOKUP($A920,'様式C-1-1用'!$B$3:$AI$1004,24,0),"")</f>
        <v/>
      </c>
      <c r="K920" s="325" t="str">
        <f>IFERROR(VLOOKUP($A920,'様式C-1-1用'!$B$3:$AI$1004,25,0),"")</f>
        <v/>
      </c>
      <c r="L920" s="325">
        <f>IFERROR(VLOOKUP($A920,'様式C-1-1用'!$B$3:$AI$1004,16,0),"")</f>
        <v>0</v>
      </c>
      <c r="M920" s="325" t="str">
        <f>IFERROR(VLOOKUP($A920,'様式C-1-1用'!$B$3:$AI$1004,34,0),"")</f>
        <v/>
      </c>
      <c r="N920" s="325" t="str">
        <f>IFERROR(VLOOKUP($A920,'様式C-1-1用'!$B$3:$AI$1004,30,0),"")</f>
        <v/>
      </c>
      <c r="O920" s="325" t="str">
        <f>IF(VLOOKUP($A920,'様式C-1-1用'!$B$3:$AI$1004,29,0)="－","なし",VLOOKUP($A920,'様式C-1-1用'!$B$3:$AI$1004,29,0))</f>
        <v/>
      </c>
      <c r="P920" s="326" t="str">
        <f>IFERROR(VLOOKUP($A920,'様式C-1-1用'!$B$3:$AI$1004,33,0),"")</f>
        <v/>
      </c>
    </row>
    <row r="921" spans="1:16" ht="15.95" customHeight="1" x14ac:dyDescent="0.15">
      <c r="A921" s="318">
        <v>919</v>
      </c>
      <c r="B921" s="325">
        <f>IFERROR(VLOOKUP($A921,'様式C-1-1用'!$B$3:$AI$1004,3,0),"")</f>
        <v>0</v>
      </c>
      <c r="C921" s="325" t="str">
        <f>IFERROR(VLOOKUP($A921,'様式C-1-1用'!$B$3:$AI$1004,4,0),"")</f>
        <v/>
      </c>
      <c r="D921" s="325">
        <f>IFERROR(VLOOKUP($A921,'様式C-1-1用'!$B$3:$AI$1004,6,0),"")</f>
        <v>0</v>
      </c>
      <c r="E921" s="325">
        <f>IFERROR(VLOOKUP($A921,'様式C-1-1用'!$B$3:$AI$1004,7,0),"")</f>
        <v>0</v>
      </c>
      <c r="F921" s="325">
        <f>IFERROR(VLOOKUP($A921,'様式C-1-1用'!$B$3:$AI$1004,8,0),"")</f>
        <v>0</v>
      </c>
      <c r="G921" s="325">
        <f>IFERROR(VLOOKUP($A921,'様式C-1-1用'!$B$3:$AI$1004,10,0),"")</f>
        <v>0</v>
      </c>
      <c r="H921" s="325">
        <f>IFERROR(VLOOKUP($A921,'様式C-1-1用'!$B$3:$AI$1004,22,0),"")</f>
        <v>0</v>
      </c>
      <c r="I921" s="325">
        <f>IFERROR(VLOOKUP($A921,'様式C-1-1用'!$B$3:$AI$1004,23,0),"")</f>
        <v>0</v>
      </c>
      <c r="J921" s="325" t="str">
        <f>IFERROR(VLOOKUP($A921,'様式C-1-1用'!$B$3:$AI$1004,24,0),"")</f>
        <v/>
      </c>
      <c r="K921" s="325" t="str">
        <f>IFERROR(VLOOKUP($A921,'様式C-1-1用'!$B$3:$AI$1004,25,0),"")</f>
        <v/>
      </c>
      <c r="L921" s="325">
        <f>IFERROR(VLOOKUP($A921,'様式C-1-1用'!$B$3:$AI$1004,16,0),"")</f>
        <v>0</v>
      </c>
      <c r="M921" s="325" t="str">
        <f>IFERROR(VLOOKUP($A921,'様式C-1-1用'!$B$3:$AI$1004,34,0),"")</f>
        <v/>
      </c>
      <c r="N921" s="325" t="str">
        <f>IFERROR(VLOOKUP($A921,'様式C-1-1用'!$B$3:$AI$1004,30,0),"")</f>
        <v/>
      </c>
      <c r="O921" s="325" t="str">
        <f>IF(VLOOKUP($A921,'様式C-1-1用'!$B$3:$AI$1004,29,0)="－","なし",VLOOKUP($A921,'様式C-1-1用'!$B$3:$AI$1004,29,0))</f>
        <v/>
      </c>
      <c r="P921" s="326" t="str">
        <f>IFERROR(VLOOKUP($A921,'様式C-1-1用'!$B$3:$AI$1004,33,0),"")</f>
        <v/>
      </c>
    </row>
    <row r="922" spans="1:16" ht="15.95" customHeight="1" x14ac:dyDescent="0.15">
      <c r="A922" s="318">
        <v>920</v>
      </c>
      <c r="B922" s="325">
        <f>IFERROR(VLOOKUP($A922,'様式C-1-1用'!$B$3:$AI$1004,3,0),"")</f>
        <v>0</v>
      </c>
      <c r="C922" s="325" t="str">
        <f>IFERROR(VLOOKUP($A922,'様式C-1-1用'!$B$3:$AI$1004,4,0),"")</f>
        <v/>
      </c>
      <c r="D922" s="325">
        <f>IFERROR(VLOOKUP($A922,'様式C-1-1用'!$B$3:$AI$1004,6,0),"")</f>
        <v>0</v>
      </c>
      <c r="E922" s="325">
        <f>IFERROR(VLOOKUP($A922,'様式C-1-1用'!$B$3:$AI$1004,7,0),"")</f>
        <v>0</v>
      </c>
      <c r="F922" s="325">
        <f>IFERROR(VLOOKUP($A922,'様式C-1-1用'!$B$3:$AI$1004,8,0),"")</f>
        <v>0</v>
      </c>
      <c r="G922" s="325">
        <f>IFERROR(VLOOKUP($A922,'様式C-1-1用'!$B$3:$AI$1004,10,0),"")</f>
        <v>0</v>
      </c>
      <c r="H922" s="325">
        <f>IFERROR(VLOOKUP($A922,'様式C-1-1用'!$B$3:$AI$1004,22,0),"")</f>
        <v>0</v>
      </c>
      <c r="I922" s="325">
        <f>IFERROR(VLOOKUP($A922,'様式C-1-1用'!$B$3:$AI$1004,23,0),"")</f>
        <v>0</v>
      </c>
      <c r="J922" s="325" t="str">
        <f>IFERROR(VLOOKUP($A922,'様式C-1-1用'!$B$3:$AI$1004,24,0),"")</f>
        <v/>
      </c>
      <c r="K922" s="325" t="str">
        <f>IFERROR(VLOOKUP($A922,'様式C-1-1用'!$B$3:$AI$1004,25,0),"")</f>
        <v/>
      </c>
      <c r="L922" s="325">
        <f>IFERROR(VLOOKUP($A922,'様式C-1-1用'!$B$3:$AI$1004,16,0),"")</f>
        <v>0</v>
      </c>
      <c r="M922" s="325" t="str">
        <f>IFERROR(VLOOKUP($A922,'様式C-1-1用'!$B$3:$AI$1004,34,0),"")</f>
        <v/>
      </c>
      <c r="N922" s="325" t="str">
        <f>IFERROR(VLOOKUP($A922,'様式C-1-1用'!$B$3:$AI$1004,30,0),"")</f>
        <v/>
      </c>
      <c r="O922" s="325" t="str">
        <f>IF(VLOOKUP($A922,'様式C-1-1用'!$B$3:$AI$1004,29,0)="－","なし",VLOOKUP($A922,'様式C-1-1用'!$B$3:$AI$1004,29,0))</f>
        <v/>
      </c>
      <c r="P922" s="326" t="str">
        <f>IFERROR(VLOOKUP($A922,'様式C-1-1用'!$B$3:$AI$1004,33,0),"")</f>
        <v/>
      </c>
    </row>
    <row r="923" spans="1:16" ht="15.95" customHeight="1" x14ac:dyDescent="0.15">
      <c r="A923" s="318">
        <v>921</v>
      </c>
      <c r="B923" s="325">
        <f>IFERROR(VLOOKUP($A923,'様式C-1-1用'!$B$3:$AI$1004,3,0),"")</f>
        <v>0</v>
      </c>
      <c r="C923" s="325" t="str">
        <f>IFERROR(VLOOKUP($A923,'様式C-1-1用'!$B$3:$AI$1004,4,0),"")</f>
        <v/>
      </c>
      <c r="D923" s="325">
        <f>IFERROR(VLOOKUP($A923,'様式C-1-1用'!$B$3:$AI$1004,6,0),"")</f>
        <v>0</v>
      </c>
      <c r="E923" s="325">
        <f>IFERROR(VLOOKUP($A923,'様式C-1-1用'!$B$3:$AI$1004,7,0),"")</f>
        <v>0</v>
      </c>
      <c r="F923" s="325">
        <f>IFERROR(VLOOKUP($A923,'様式C-1-1用'!$B$3:$AI$1004,8,0),"")</f>
        <v>0</v>
      </c>
      <c r="G923" s="325">
        <f>IFERROR(VLOOKUP($A923,'様式C-1-1用'!$B$3:$AI$1004,10,0),"")</f>
        <v>0</v>
      </c>
      <c r="H923" s="325">
        <f>IFERROR(VLOOKUP($A923,'様式C-1-1用'!$B$3:$AI$1004,22,0),"")</f>
        <v>0</v>
      </c>
      <c r="I923" s="325">
        <f>IFERROR(VLOOKUP($A923,'様式C-1-1用'!$B$3:$AI$1004,23,0),"")</f>
        <v>0</v>
      </c>
      <c r="J923" s="325" t="str">
        <f>IFERROR(VLOOKUP($A923,'様式C-1-1用'!$B$3:$AI$1004,24,0),"")</f>
        <v/>
      </c>
      <c r="K923" s="325" t="str">
        <f>IFERROR(VLOOKUP($A923,'様式C-1-1用'!$B$3:$AI$1004,25,0),"")</f>
        <v/>
      </c>
      <c r="L923" s="325">
        <f>IFERROR(VLOOKUP($A923,'様式C-1-1用'!$B$3:$AI$1004,16,0),"")</f>
        <v>0</v>
      </c>
      <c r="M923" s="325" t="str">
        <f>IFERROR(VLOOKUP($A923,'様式C-1-1用'!$B$3:$AI$1004,34,0),"")</f>
        <v/>
      </c>
      <c r="N923" s="325" t="str">
        <f>IFERROR(VLOOKUP($A923,'様式C-1-1用'!$B$3:$AI$1004,30,0),"")</f>
        <v/>
      </c>
      <c r="O923" s="325" t="str">
        <f>IF(VLOOKUP($A923,'様式C-1-1用'!$B$3:$AI$1004,29,0)="－","なし",VLOOKUP($A923,'様式C-1-1用'!$B$3:$AI$1004,29,0))</f>
        <v/>
      </c>
      <c r="P923" s="326" t="str">
        <f>IFERROR(VLOOKUP($A923,'様式C-1-1用'!$B$3:$AI$1004,33,0),"")</f>
        <v/>
      </c>
    </row>
    <row r="924" spans="1:16" ht="15.95" customHeight="1" x14ac:dyDescent="0.15">
      <c r="A924" s="318">
        <v>922</v>
      </c>
      <c r="B924" s="325">
        <f>IFERROR(VLOOKUP($A924,'様式C-1-1用'!$B$3:$AI$1004,3,0),"")</f>
        <v>0</v>
      </c>
      <c r="C924" s="325" t="str">
        <f>IFERROR(VLOOKUP($A924,'様式C-1-1用'!$B$3:$AI$1004,4,0),"")</f>
        <v/>
      </c>
      <c r="D924" s="325">
        <f>IFERROR(VLOOKUP($A924,'様式C-1-1用'!$B$3:$AI$1004,6,0),"")</f>
        <v>0</v>
      </c>
      <c r="E924" s="325">
        <f>IFERROR(VLOOKUP($A924,'様式C-1-1用'!$B$3:$AI$1004,7,0),"")</f>
        <v>0</v>
      </c>
      <c r="F924" s="325">
        <f>IFERROR(VLOOKUP($A924,'様式C-1-1用'!$B$3:$AI$1004,8,0),"")</f>
        <v>0</v>
      </c>
      <c r="G924" s="325">
        <f>IFERROR(VLOOKUP($A924,'様式C-1-1用'!$B$3:$AI$1004,10,0),"")</f>
        <v>0</v>
      </c>
      <c r="H924" s="325">
        <f>IFERROR(VLOOKUP($A924,'様式C-1-1用'!$B$3:$AI$1004,22,0),"")</f>
        <v>0</v>
      </c>
      <c r="I924" s="325">
        <f>IFERROR(VLOOKUP($A924,'様式C-1-1用'!$B$3:$AI$1004,23,0),"")</f>
        <v>0</v>
      </c>
      <c r="J924" s="325" t="str">
        <f>IFERROR(VLOOKUP($A924,'様式C-1-1用'!$B$3:$AI$1004,24,0),"")</f>
        <v/>
      </c>
      <c r="K924" s="325" t="str">
        <f>IFERROR(VLOOKUP($A924,'様式C-1-1用'!$B$3:$AI$1004,25,0),"")</f>
        <v/>
      </c>
      <c r="L924" s="325">
        <f>IFERROR(VLOOKUP($A924,'様式C-1-1用'!$B$3:$AI$1004,16,0),"")</f>
        <v>0</v>
      </c>
      <c r="M924" s="325" t="str">
        <f>IFERROR(VLOOKUP($A924,'様式C-1-1用'!$B$3:$AI$1004,34,0),"")</f>
        <v/>
      </c>
      <c r="N924" s="325" t="str">
        <f>IFERROR(VLOOKUP($A924,'様式C-1-1用'!$B$3:$AI$1004,30,0),"")</f>
        <v/>
      </c>
      <c r="O924" s="325" t="str">
        <f>IF(VLOOKUP($A924,'様式C-1-1用'!$B$3:$AI$1004,29,0)="－","なし",VLOOKUP($A924,'様式C-1-1用'!$B$3:$AI$1004,29,0))</f>
        <v/>
      </c>
      <c r="P924" s="326" t="str">
        <f>IFERROR(VLOOKUP($A924,'様式C-1-1用'!$B$3:$AI$1004,33,0),"")</f>
        <v/>
      </c>
    </row>
    <row r="925" spans="1:16" ht="15.95" customHeight="1" x14ac:dyDescent="0.15">
      <c r="A925" s="318">
        <v>923</v>
      </c>
      <c r="B925" s="325">
        <f>IFERROR(VLOOKUP($A925,'様式C-1-1用'!$B$3:$AI$1004,3,0),"")</f>
        <v>0</v>
      </c>
      <c r="C925" s="325" t="str">
        <f>IFERROR(VLOOKUP($A925,'様式C-1-1用'!$B$3:$AI$1004,4,0),"")</f>
        <v/>
      </c>
      <c r="D925" s="325">
        <f>IFERROR(VLOOKUP($A925,'様式C-1-1用'!$B$3:$AI$1004,6,0),"")</f>
        <v>0</v>
      </c>
      <c r="E925" s="325">
        <f>IFERROR(VLOOKUP($A925,'様式C-1-1用'!$B$3:$AI$1004,7,0),"")</f>
        <v>0</v>
      </c>
      <c r="F925" s="325">
        <f>IFERROR(VLOOKUP($A925,'様式C-1-1用'!$B$3:$AI$1004,8,0),"")</f>
        <v>0</v>
      </c>
      <c r="G925" s="325">
        <f>IFERROR(VLOOKUP($A925,'様式C-1-1用'!$B$3:$AI$1004,10,0),"")</f>
        <v>0</v>
      </c>
      <c r="H925" s="325">
        <f>IFERROR(VLOOKUP($A925,'様式C-1-1用'!$B$3:$AI$1004,22,0),"")</f>
        <v>0</v>
      </c>
      <c r="I925" s="325">
        <f>IFERROR(VLOOKUP($A925,'様式C-1-1用'!$B$3:$AI$1004,23,0),"")</f>
        <v>0</v>
      </c>
      <c r="J925" s="325" t="str">
        <f>IFERROR(VLOOKUP($A925,'様式C-1-1用'!$B$3:$AI$1004,24,0),"")</f>
        <v/>
      </c>
      <c r="K925" s="325" t="str">
        <f>IFERROR(VLOOKUP($A925,'様式C-1-1用'!$B$3:$AI$1004,25,0),"")</f>
        <v/>
      </c>
      <c r="L925" s="325">
        <f>IFERROR(VLOOKUP($A925,'様式C-1-1用'!$B$3:$AI$1004,16,0),"")</f>
        <v>0</v>
      </c>
      <c r="M925" s="325" t="str">
        <f>IFERROR(VLOOKUP($A925,'様式C-1-1用'!$B$3:$AI$1004,34,0),"")</f>
        <v/>
      </c>
      <c r="N925" s="325" t="str">
        <f>IFERROR(VLOOKUP($A925,'様式C-1-1用'!$B$3:$AI$1004,30,0),"")</f>
        <v/>
      </c>
      <c r="O925" s="325" t="str">
        <f>IF(VLOOKUP($A925,'様式C-1-1用'!$B$3:$AI$1004,29,0)="－","なし",VLOOKUP($A925,'様式C-1-1用'!$B$3:$AI$1004,29,0))</f>
        <v/>
      </c>
      <c r="P925" s="326" t="str">
        <f>IFERROR(VLOOKUP($A925,'様式C-1-1用'!$B$3:$AI$1004,33,0),"")</f>
        <v/>
      </c>
    </row>
    <row r="926" spans="1:16" ht="15.95" customHeight="1" x14ac:dyDescent="0.15">
      <c r="A926" s="318">
        <v>924</v>
      </c>
      <c r="B926" s="325">
        <f>IFERROR(VLOOKUP($A926,'様式C-1-1用'!$B$3:$AI$1004,3,0),"")</f>
        <v>0</v>
      </c>
      <c r="C926" s="325" t="str">
        <f>IFERROR(VLOOKUP($A926,'様式C-1-1用'!$B$3:$AI$1004,4,0),"")</f>
        <v/>
      </c>
      <c r="D926" s="325">
        <f>IFERROR(VLOOKUP($A926,'様式C-1-1用'!$B$3:$AI$1004,6,0),"")</f>
        <v>0</v>
      </c>
      <c r="E926" s="325">
        <f>IFERROR(VLOOKUP($A926,'様式C-1-1用'!$B$3:$AI$1004,7,0),"")</f>
        <v>0</v>
      </c>
      <c r="F926" s="325">
        <f>IFERROR(VLOOKUP($A926,'様式C-1-1用'!$B$3:$AI$1004,8,0),"")</f>
        <v>0</v>
      </c>
      <c r="G926" s="325">
        <f>IFERROR(VLOOKUP($A926,'様式C-1-1用'!$B$3:$AI$1004,10,0),"")</f>
        <v>0</v>
      </c>
      <c r="H926" s="325">
        <f>IFERROR(VLOOKUP($A926,'様式C-1-1用'!$B$3:$AI$1004,22,0),"")</f>
        <v>0</v>
      </c>
      <c r="I926" s="325">
        <f>IFERROR(VLOOKUP($A926,'様式C-1-1用'!$B$3:$AI$1004,23,0),"")</f>
        <v>0</v>
      </c>
      <c r="J926" s="325" t="str">
        <f>IFERROR(VLOOKUP($A926,'様式C-1-1用'!$B$3:$AI$1004,24,0),"")</f>
        <v/>
      </c>
      <c r="K926" s="325" t="str">
        <f>IFERROR(VLOOKUP($A926,'様式C-1-1用'!$B$3:$AI$1004,25,0),"")</f>
        <v/>
      </c>
      <c r="L926" s="325">
        <f>IFERROR(VLOOKUP($A926,'様式C-1-1用'!$B$3:$AI$1004,16,0),"")</f>
        <v>0</v>
      </c>
      <c r="M926" s="325" t="str">
        <f>IFERROR(VLOOKUP($A926,'様式C-1-1用'!$B$3:$AI$1004,34,0),"")</f>
        <v/>
      </c>
      <c r="N926" s="325" t="str">
        <f>IFERROR(VLOOKUP($A926,'様式C-1-1用'!$B$3:$AI$1004,30,0),"")</f>
        <v/>
      </c>
      <c r="O926" s="325" t="str">
        <f>IF(VLOOKUP($A926,'様式C-1-1用'!$B$3:$AI$1004,29,0)="－","なし",VLOOKUP($A926,'様式C-1-1用'!$B$3:$AI$1004,29,0))</f>
        <v/>
      </c>
      <c r="P926" s="326" t="str">
        <f>IFERROR(VLOOKUP($A926,'様式C-1-1用'!$B$3:$AI$1004,33,0),"")</f>
        <v/>
      </c>
    </row>
    <row r="927" spans="1:16" ht="15.95" customHeight="1" x14ac:dyDescent="0.15">
      <c r="A927" s="318">
        <v>925</v>
      </c>
      <c r="B927" s="325">
        <f>IFERROR(VLOOKUP($A927,'様式C-1-1用'!$B$3:$AI$1004,3,0),"")</f>
        <v>0</v>
      </c>
      <c r="C927" s="325" t="str">
        <f>IFERROR(VLOOKUP($A927,'様式C-1-1用'!$B$3:$AI$1004,4,0),"")</f>
        <v/>
      </c>
      <c r="D927" s="325">
        <f>IFERROR(VLOOKUP($A927,'様式C-1-1用'!$B$3:$AI$1004,6,0),"")</f>
        <v>0</v>
      </c>
      <c r="E927" s="325">
        <f>IFERROR(VLOOKUP($A927,'様式C-1-1用'!$B$3:$AI$1004,7,0),"")</f>
        <v>0</v>
      </c>
      <c r="F927" s="325">
        <f>IFERROR(VLOOKUP($A927,'様式C-1-1用'!$B$3:$AI$1004,8,0),"")</f>
        <v>0</v>
      </c>
      <c r="G927" s="325">
        <f>IFERROR(VLOOKUP($A927,'様式C-1-1用'!$B$3:$AI$1004,10,0),"")</f>
        <v>0</v>
      </c>
      <c r="H927" s="325">
        <f>IFERROR(VLOOKUP($A927,'様式C-1-1用'!$B$3:$AI$1004,22,0),"")</f>
        <v>0</v>
      </c>
      <c r="I927" s="325">
        <f>IFERROR(VLOOKUP($A927,'様式C-1-1用'!$B$3:$AI$1004,23,0),"")</f>
        <v>0</v>
      </c>
      <c r="J927" s="325" t="str">
        <f>IFERROR(VLOOKUP($A927,'様式C-1-1用'!$B$3:$AI$1004,24,0),"")</f>
        <v/>
      </c>
      <c r="K927" s="325" t="str">
        <f>IFERROR(VLOOKUP($A927,'様式C-1-1用'!$B$3:$AI$1004,25,0),"")</f>
        <v/>
      </c>
      <c r="L927" s="325">
        <f>IFERROR(VLOOKUP($A927,'様式C-1-1用'!$B$3:$AI$1004,16,0),"")</f>
        <v>0</v>
      </c>
      <c r="M927" s="325" t="str">
        <f>IFERROR(VLOOKUP($A927,'様式C-1-1用'!$B$3:$AI$1004,34,0),"")</f>
        <v/>
      </c>
      <c r="N927" s="325" t="str">
        <f>IFERROR(VLOOKUP($A927,'様式C-1-1用'!$B$3:$AI$1004,30,0),"")</f>
        <v/>
      </c>
      <c r="O927" s="325" t="str">
        <f>IF(VLOOKUP($A927,'様式C-1-1用'!$B$3:$AI$1004,29,0)="－","なし",VLOOKUP($A927,'様式C-1-1用'!$B$3:$AI$1004,29,0))</f>
        <v/>
      </c>
      <c r="P927" s="326" t="str">
        <f>IFERROR(VLOOKUP($A927,'様式C-1-1用'!$B$3:$AI$1004,33,0),"")</f>
        <v/>
      </c>
    </row>
    <row r="928" spans="1:16" ht="15.95" customHeight="1" x14ac:dyDescent="0.15">
      <c r="A928" s="318">
        <v>926</v>
      </c>
      <c r="B928" s="325">
        <f>IFERROR(VLOOKUP($A928,'様式C-1-1用'!$B$3:$AI$1004,3,0),"")</f>
        <v>0</v>
      </c>
      <c r="C928" s="325" t="str">
        <f>IFERROR(VLOOKUP($A928,'様式C-1-1用'!$B$3:$AI$1004,4,0),"")</f>
        <v/>
      </c>
      <c r="D928" s="325">
        <f>IFERROR(VLOOKUP($A928,'様式C-1-1用'!$B$3:$AI$1004,6,0),"")</f>
        <v>0</v>
      </c>
      <c r="E928" s="325">
        <f>IFERROR(VLOOKUP($A928,'様式C-1-1用'!$B$3:$AI$1004,7,0),"")</f>
        <v>0</v>
      </c>
      <c r="F928" s="325">
        <f>IFERROR(VLOOKUP($A928,'様式C-1-1用'!$B$3:$AI$1004,8,0),"")</f>
        <v>0</v>
      </c>
      <c r="G928" s="325">
        <f>IFERROR(VLOOKUP($A928,'様式C-1-1用'!$B$3:$AI$1004,10,0),"")</f>
        <v>0</v>
      </c>
      <c r="H928" s="325">
        <f>IFERROR(VLOOKUP($A928,'様式C-1-1用'!$B$3:$AI$1004,22,0),"")</f>
        <v>0</v>
      </c>
      <c r="I928" s="325">
        <f>IFERROR(VLOOKUP($A928,'様式C-1-1用'!$B$3:$AI$1004,23,0),"")</f>
        <v>0</v>
      </c>
      <c r="J928" s="325" t="str">
        <f>IFERROR(VLOOKUP($A928,'様式C-1-1用'!$B$3:$AI$1004,24,0),"")</f>
        <v/>
      </c>
      <c r="K928" s="325" t="str">
        <f>IFERROR(VLOOKUP($A928,'様式C-1-1用'!$B$3:$AI$1004,25,0),"")</f>
        <v/>
      </c>
      <c r="L928" s="325">
        <f>IFERROR(VLOOKUP($A928,'様式C-1-1用'!$B$3:$AI$1004,16,0),"")</f>
        <v>0</v>
      </c>
      <c r="M928" s="325" t="str">
        <f>IFERROR(VLOOKUP($A928,'様式C-1-1用'!$B$3:$AI$1004,34,0),"")</f>
        <v/>
      </c>
      <c r="N928" s="325" t="str">
        <f>IFERROR(VLOOKUP($A928,'様式C-1-1用'!$B$3:$AI$1004,30,0),"")</f>
        <v/>
      </c>
      <c r="O928" s="325" t="str">
        <f>IF(VLOOKUP($A928,'様式C-1-1用'!$B$3:$AI$1004,29,0)="－","なし",VLOOKUP($A928,'様式C-1-1用'!$B$3:$AI$1004,29,0))</f>
        <v/>
      </c>
      <c r="P928" s="326" t="str">
        <f>IFERROR(VLOOKUP($A928,'様式C-1-1用'!$B$3:$AI$1004,33,0),"")</f>
        <v/>
      </c>
    </row>
    <row r="929" spans="1:16" ht="15.95" customHeight="1" x14ac:dyDescent="0.15">
      <c r="A929" s="318">
        <v>927</v>
      </c>
      <c r="B929" s="325">
        <f>IFERROR(VLOOKUP($A929,'様式C-1-1用'!$B$3:$AI$1004,3,0),"")</f>
        <v>0</v>
      </c>
      <c r="C929" s="325" t="str">
        <f>IFERROR(VLOOKUP($A929,'様式C-1-1用'!$B$3:$AI$1004,4,0),"")</f>
        <v/>
      </c>
      <c r="D929" s="325">
        <f>IFERROR(VLOOKUP($A929,'様式C-1-1用'!$B$3:$AI$1004,6,0),"")</f>
        <v>0</v>
      </c>
      <c r="E929" s="325">
        <f>IFERROR(VLOOKUP($A929,'様式C-1-1用'!$B$3:$AI$1004,7,0),"")</f>
        <v>0</v>
      </c>
      <c r="F929" s="325">
        <f>IFERROR(VLOOKUP($A929,'様式C-1-1用'!$B$3:$AI$1004,8,0),"")</f>
        <v>0</v>
      </c>
      <c r="G929" s="325">
        <f>IFERROR(VLOOKUP($A929,'様式C-1-1用'!$B$3:$AI$1004,10,0),"")</f>
        <v>0</v>
      </c>
      <c r="H929" s="325">
        <f>IFERROR(VLOOKUP($A929,'様式C-1-1用'!$B$3:$AI$1004,22,0),"")</f>
        <v>0</v>
      </c>
      <c r="I929" s="325">
        <f>IFERROR(VLOOKUP($A929,'様式C-1-1用'!$B$3:$AI$1004,23,0),"")</f>
        <v>0</v>
      </c>
      <c r="J929" s="325" t="str">
        <f>IFERROR(VLOOKUP($A929,'様式C-1-1用'!$B$3:$AI$1004,24,0),"")</f>
        <v/>
      </c>
      <c r="K929" s="325" t="str">
        <f>IFERROR(VLOOKUP($A929,'様式C-1-1用'!$B$3:$AI$1004,25,0),"")</f>
        <v/>
      </c>
      <c r="L929" s="325">
        <f>IFERROR(VLOOKUP($A929,'様式C-1-1用'!$B$3:$AI$1004,16,0),"")</f>
        <v>0</v>
      </c>
      <c r="M929" s="325" t="str">
        <f>IFERROR(VLOOKUP($A929,'様式C-1-1用'!$B$3:$AI$1004,34,0),"")</f>
        <v/>
      </c>
      <c r="N929" s="325" t="str">
        <f>IFERROR(VLOOKUP($A929,'様式C-1-1用'!$B$3:$AI$1004,30,0),"")</f>
        <v/>
      </c>
      <c r="O929" s="325" t="str">
        <f>IF(VLOOKUP($A929,'様式C-1-1用'!$B$3:$AI$1004,29,0)="－","なし",VLOOKUP($A929,'様式C-1-1用'!$B$3:$AI$1004,29,0))</f>
        <v/>
      </c>
      <c r="P929" s="326" t="str">
        <f>IFERROR(VLOOKUP($A929,'様式C-1-1用'!$B$3:$AI$1004,33,0),"")</f>
        <v/>
      </c>
    </row>
    <row r="930" spans="1:16" ht="15.95" customHeight="1" x14ac:dyDescent="0.15">
      <c r="A930" s="318">
        <v>928</v>
      </c>
      <c r="B930" s="325">
        <f>IFERROR(VLOOKUP($A930,'様式C-1-1用'!$B$3:$AI$1004,3,0),"")</f>
        <v>0</v>
      </c>
      <c r="C930" s="325" t="str">
        <f>IFERROR(VLOOKUP($A930,'様式C-1-1用'!$B$3:$AI$1004,4,0),"")</f>
        <v/>
      </c>
      <c r="D930" s="325">
        <f>IFERROR(VLOOKUP($A930,'様式C-1-1用'!$B$3:$AI$1004,6,0),"")</f>
        <v>0</v>
      </c>
      <c r="E930" s="325">
        <f>IFERROR(VLOOKUP($A930,'様式C-1-1用'!$B$3:$AI$1004,7,0),"")</f>
        <v>0</v>
      </c>
      <c r="F930" s="325">
        <f>IFERROR(VLOOKUP($A930,'様式C-1-1用'!$B$3:$AI$1004,8,0),"")</f>
        <v>0</v>
      </c>
      <c r="G930" s="325">
        <f>IFERROR(VLOOKUP($A930,'様式C-1-1用'!$B$3:$AI$1004,10,0),"")</f>
        <v>0</v>
      </c>
      <c r="H930" s="325">
        <f>IFERROR(VLOOKUP($A930,'様式C-1-1用'!$B$3:$AI$1004,22,0),"")</f>
        <v>0</v>
      </c>
      <c r="I930" s="325">
        <f>IFERROR(VLOOKUP($A930,'様式C-1-1用'!$B$3:$AI$1004,23,0),"")</f>
        <v>0</v>
      </c>
      <c r="J930" s="325" t="str">
        <f>IFERROR(VLOOKUP($A930,'様式C-1-1用'!$B$3:$AI$1004,24,0),"")</f>
        <v/>
      </c>
      <c r="K930" s="325" t="str">
        <f>IFERROR(VLOOKUP($A930,'様式C-1-1用'!$B$3:$AI$1004,25,0),"")</f>
        <v/>
      </c>
      <c r="L930" s="325">
        <f>IFERROR(VLOOKUP($A930,'様式C-1-1用'!$B$3:$AI$1004,16,0),"")</f>
        <v>0</v>
      </c>
      <c r="M930" s="325" t="str">
        <f>IFERROR(VLOOKUP($A930,'様式C-1-1用'!$B$3:$AI$1004,34,0),"")</f>
        <v/>
      </c>
      <c r="N930" s="325" t="str">
        <f>IFERROR(VLOOKUP($A930,'様式C-1-1用'!$B$3:$AI$1004,30,0),"")</f>
        <v/>
      </c>
      <c r="O930" s="325" t="str">
        <f>IF(VLOOKUP($A930,'様式C-1-1用'!$B$3:$AI$1004,29,0)="－","なし",VLOOKUP($A930,'様式C-1-1用'!$B$3:$AI$1004,29,0))</f>
        <v/>
      </c>
      <c r="P930" s="326" t="str">
        <f>IFERROR(VLOOKUP($A930,'様式C-1-1用'!$B$3:$AI$1004,33,0),"")</f>
        <v/>
      </c>
    </row>
    <row r="931" spans="1:16" ht="15.95" customHeight="1" x14ac:dyDescent="0.15">
      <c r="A931" s="318">
        <v>929</v>
      </c>
      <c r="B931" s="325">
        <f>IFERROR(VLOOKUP($A931,'様式C-1-1用'!$B$3:$AI$1004,3,0),"")</f>
        <v>0</v>
      </c>
      <c r="C931" s="325" t="str">
        <f>IFERROR(VLOOKUP($A931,'様式C-1-1用'!$B$3:$AI$1004,4,0),"")</f>
        <v/>
      </c>
      <c r="D931" s="325">
        <f>IFERROR(VLOOKUP($A931,'様式C-1-1用'!$B$3:$AI$1004,6,0),"")</f>
        <v>0</v>
      </c>
      <c r="E931" s="325">
        <f>IFERROR(VLOOKUP($A931,'様式C-1-1用'!$B$3:$AI$1004,7,0),"")</f>
        <v>0</v>
      </c>
      <c r="F931" s="325">
        <f>IFERROR(VLOOKUP($A931,'様式C-1-1用'!$B$3:$AI$1004,8,0),"")</f>
        <v>0</v>
      </c>
      <c r="G931" s="325">
        <f>IFERROR(VLOOKUP($A931,'様式C-1-1用'!$B$3:$AI$1004,10,0),"")</f>
        <v>0</v>
      </c>
      <c r="H931" s="325">
        <f>IFERROR(VLOOKUP($A931,'様式C-1-1用'!$B$3:$AI$1004,22,0),"")</f>
        <v>0</v>
      </c>
      <c r="I931" s="325">
        <f>IFERROR(VLOOKUP($A931,'様式C-1-1用'!$B$3:$AI$1004,23,0),"")</f>
        <v>0</v>
      </c>
      <c r="J931" s="325" t="str">
        <f>IFERROR(VLOOKUP($A931,'様式C-1-1用'!$B$3:$AI$1004,24,0),"")</f>
        <v/>
      </c>
      <c r="K931" s="325" t="str">
        <f>IFERROR(VLOOKUP($A931,'様式C-1-1用'!$B$3:$AI$1004,25,0),"")</f>
        <v/>
      </c>
      <c r="L931" s="325">
        <f>IFERROR(VLOOKUP($A931,'様式C-1-1用'!$B$3:$AI$1004,16,0),"")</f>
        <v>0</v>
      </c>
      <c r="M931" s="325" t="str">
        <f>IFERROR(VLOOKUP($A931,'様式C-1-1用'!$B$3:$AI$1004,34,0),"")</f>
        <v/>
      </c>
      <c r="N931" s="325" t="str">
        <f>IFERROR(VLOOKUP($A931,'様式C-1-1用'!$B$3:$AI$1004,30,0),"")</f>
        <v/>
      </c>
      <c r="O931" s="325" t="str">
        <f>IF(VLOOKUP($A931,'様式C-1-1用'!$B$3:$AI$1004,29,0)="－","なし",VLOOKUP($A931,'様式C-1-1用'!$B$3:$AI$1004,29,0))</f>
        <v/>
      </c>
      <c r="P931" s="326" t="str">
        <f>IFERROR(VLOOKUP($A931,'様式C-1-1用'!$B$3:$AI$1004,33,0),"")</f>
        <v/>
      </c>
    </row>
    <row r="932" spans="1:16" ht="15.95" customHeight="1" x14ac:dyDescent="0.15">
      <c r="A932" s="318">
        <v>930</v>
      </c>
      <c r="B932" s="325">
        <f>IFERROR(VLOOKUP($A932,'様式C-1-1用'!$B$3:$AI$1004,3,0),"")</f>
        <v>0</v>
      </c>
      <c r="C932" s="325" t="str">
        <f>IFERROR(VLOOKUP($A932,'様式C-1-1用'!$B$3:$AI$1004,4,0),"")</f>
        <v/>
      </c>
      <c r="D932" s="325">
        <f>IFERROR(VLOOKUP($A932,'様式C-1-1用'!$B$3:$AI$1004,6,0),"")</f>
        <v>0</v>
      </c>
      <c r="E932" s="325">
        <f>IFERROR(VLOOKUP($A932,'様式C-1-1用'!$B$3:$AI$1004,7,0),"")</f>
        <v>0</v>
      </c>
      <c r="F932" s="325">
        <f>IFERROR(VLOOKUP($A932,'様式C-1-1用'!$B$3:$AI$1004,8,0),"")</f>
        <v>0</v>
      </c>
      <c r="G932" s="325">
        <f>IFERROR(VLOOKUP($A932,'様式C-1-1用'!$B$3:$AI$1004,10,0),"")</f>
        <v>0</v>
      </c>
      <c r="H932" s="325">
        <f>IFERROR(VLOOKUP($A932,'様式C-1-1用'!$B$3:$AI$1004,22,0),"")</f>
        <v>0</v>
      </c>
      <c r="I932" s="325">
        <f>IFERROR(VLOOKUP($A932,'様式C-1-1用'!$B$3:$AI$1004,23,0),"")</f>
        <v>0</v>
      </c>
      <c r="J932" s="325" t="str">
        <f>IFERROR(VLOOKUP($A932,'様式C-1-1用'!$B$3:$AI$1004,24,0),"")</f>
        <v/>
      </c>
      <c r="K932" s="325" t="str">
        <f>IFERROR(VLOOKUP($A932,'様式C-1-1用'!$B$3:$AI$1004,25,0),"")</f>
        <v/>
      </c>
      <c r="L932" s="325">
        <f>IFERROR(VLOOKUP($A932,'様式C-1-1用'!$B$3:$AI$1004,16,0),"")</f>
        <v>0</v>
      </c>
      <c r="M932" s="325" t="str">
        <f>IFERROR(VLOOKUP($A932,'様式C-1-1用'!$B$3:$AI$1004,34,0),"")</f>
        <v/>
      </c>
      <c r="N932" s="325" t="str">
        <f>IFERROR(VLOOKUP($A932,'様式C-1-1用'!$B$3:$AI$1004,30,0),"")</f>
        <v/>
      </c>
      <c r="O932" s="325" t="str">
        <f>IF(VLOOKUP($A932,'様式C-1-1用'!$B$3:$AI$1004,29,0)="－","なし",VLOOKUP($A932,'様式C-1-1用'!$B$3:$AI$1004,29,0))</f>
        <v/>
      </c>
      <c r="P932" s="326" t="str">
        <f>IFERROR(VLOOKUP($A932,'様式C-1-1用'!$B$3:$AI$1004,33,0),"")</f>
        <v/>
      </c>
    </row>
    <row r="933" spans="1:16" ht="15.95" customHeight="1" x14ac:dyDescent="0.15">
      <c r="A933" s="318">
        <v>931</v>
      </c>
      <c r="B933" s="325">
        <f>IFERROR(VLOOKUP($A933,'様式C-1-1用'!$B$3:$AI$1004,3,0),"")</f>
        <v>0</v>
      </c>
      <c r="C933" s="325" t="str">
        <f>IFERROR(VLOOKUP($A933,'様式C-1-1用'!$B$3:$AI$1004,4,0),"")</f>
        <v/>
      </c>
      <c r="D933" s="325">
        <f>IFERROR(VLOOKUP($A933,'様式C-1-1用'!$B$3:$AI$1004,6,0),"")</f>
        <v>0</v>
      </c>
      <c r="E933" s="325">
        <f>IFERROR(VLOOKUP($A933,'様式C-1-1用'!$B$3:$AI$1004,7,0),"")</f>
        <v>0</v>
      </c>
      <c r="F933" s="325">
        <f>IFERROR(VLOOKUP($A933,'様式C-1-1用'!$B$3:$AI$1004,8,0),"")</f>
        <v>0</v>
      </c>
      <c r="G933" s="325">
        <f>IFERROR(VLOOKUP($A933,'様式C-1-1用'!$B$3:$AI$1004,10,0),"")</f>
        <v>0</v>
      </c>
      <c r="H933" s="325">
        <f>IFERROR(VLOOKUP($A933,'様式C-1-1用'!$B$3:$AI$1004,22,0),"")</f>
        <v>0</v>
      </c>
      <c r="I933" s="325">
        <f>IFERROR(VLOOKUP($A933,'様式C-1-1用'!$B$3:$AI$1004,23,0),"")</f>
        <v>0</v>
      </c>
      <c r="J933" s="325" t="str">
        <f>IFERROR(VLOOKUP($A933,'様式C-1-1用'!$B$3:$AI$1004,24,0),"")</f>
        <v/>
      </c>
      <c r="K933" s="325" t="str">
        <f>IFERROR(VLOOKUP($A933,'様式C-1-1用'!$B$3:$AI$1004,25,0),"")</f>
        <v/>
      </c>
      <c r="L933" s="325">
        <f>IFERROR(VLOOKUP($A933,'様式C-1-1用'!$B$3:$AI$1004,16,0),"")</f>
        <v>0</v>
      </c>
      <c r="M933" s="325" t="str">
        <f>IFERROR(VLOOKUP($A933,'様式C-1-1用'!$B$3:$AI$1004,34,0),"")</f>
        <v/>
      </c>
      <c r="N933" s="325" t="str">
        <f>IFERROR(VLOOKUP($A933,'様式C-1-1用'!$B$3:$AI$1004,30,0),"")</f>
        <v/>
      </c>
      <c r="O933" s="325" t="str">
        <f>IF(VLOOKUP($A933,'様式C-1-1用'!$B$3:$AI$1004,29,0)="－","なし",VLOOKUP($A933,'様式C-1-1用'!$B$3:$AI$1004,29,0))</f>
        <v/>
      </c>
      <c r="P933" s="326" t="str">
        <f>IFERROR(VLOOKUP($A933,'様式C-1-1用'!$B$3:$AI$1004,33,0),"")</f>
        <v/>
      </c>
    </row>
    <row r="934" spans="1:16" ht="15.95" customHeight="1" x14ac:dyDescent="0.15">
      <c r="A934" s="318">
        <v>932</v>
      </c>
      <c r="B934" s="325">
        <f>IFERROR(VLOOKUP($A934,'様式C-1-1用'!$B$3:$AI$1004,3,0),"")</f>
        <v>0</v>
      </c>
      <c r="C934" s="325" t="str">
        <f>IFERROR(VLOOKUP($A934,'様式C-1-1用'!$B$3:$AI$1004,4,0),"")</f>
        <v/>
      </c>
      <c r="D934" s="325">
        <f>IFERROR(VLOOKUP($A934,'様式C-1-1用'!$B$3:$AI$1004,6,0),"")</f>
        <v>0</v>
      </c>
      <c r="E934" s="325">
        <f>IFERROR(VLOOKUP($A934,'様式C-1-1用'!$B$3:$AI$1004,7,0),"")</f>
        <v>0</v>
      </c>
      <c r="F934" s="325">
        <f>IFERROR(VLOOKUP($A934,'様式C-1-1用'!$B$3:$AI$1004,8,0),"")</f>
        <v>0</v>
      </c>
      <c r="G934" s="325">
        <f>IFERROR(VLOOKUP($A934,'様式C-1-1用'!$B$3:$AI$1004,10,0),"")</f>
        <v>0</v>
      </c>
      <c r="H934" s="325">
        <f>IFERROR(VLOOKUP($A934,'様式C-1-1用'!$B$3:$AI$1004,22,0),"")</f>
        <v>0</v>
      </c>
      <c r="I934" s="325">
        <f>IFERROR(VLOOKUP($A934,'様式C-1-1用'!$B$3:$AI$1004,23,0),"")</f>
        <v>0</v>
      </c>
      <c r="J934" s="325" t="str">
        <f>IFERROR(VLOOKUP($A934,'様式C-1-1用'!$B$3:$AI$1004,24,0),"")</f>
        <v/>
      </c>
      <c r="K934" s="325" t="str">
        <f>IFERROR(VLOOKUP($A934,'様式C-1-1用'!$B$3:$AI$1004,25,0),"")</f>
        <v/>
      </c>
      <c r="L934" s="325">
        <f>IFERROR(VLOOKUP($A934,'様式C-1-1用'!$B$3:$AI$1004,16,0),"")</f>
        <v>0</v>
      </c>
      <c r="M934" s="325" t="str">
        <f>IFERROR(VLOOKUP($A934,'様式C-1-1用'!$B$3:$AI$1004,34,0),"")</f>
        <v/>
      </c>
      <c r="N934" s="325" t="str">
        <f>IFERROR(VLOOKUP($A934,'様式C-1-1用'!$B$3:$AI$1004,30,0),"")</f>
        <v/>
      </c>
      <c r="O934" s="325" t="str">
        <f>IF(VLOOKUP($A934,'様式C-1-1用'!$B$3:$AI$1004,29,0)="－","なし",VLOOKUP($A934,'様式C-1-1用'!$B$3:$AI$1004,29,0))</f>
        <v/>
      </c>
      <c r="P934" s="326" t="str">
        <f>IFERROR(VLOOKUP($A934,'様式C-1-1用'!$B$3:$AI$1004,33,0),"")</f>
        <v/>
      </c>
    </row>
    <row r="935" spans="1:16" ht="15.95" customHeight="1" x14ac:dyDescent="0.15">
      <c r="A935" s="318">
        <v>933</v>
      </c>
      <c r="B935" s="325">
        <f>IFERROR(VLOOKUP($A935,'様式C-1-1用'!$B$3:$AI$1004,3,0),"")</f>
        <v>0</v>
      </c>
      <c r="C935" s="325" t="str">
        <f>IFERROR(VLOOKUP($A935,'様式C-1-1用'!$B$3:$AI$1004,4,0),"")</f>
        <v/>
      </c>
      <c r="D935" s="325">
        <f>IFERROR(VLOOKUP($A935,'様式C-1-1用'!$B$3:$AI$1004,6,0),"")</f>
        <v>0</v>
      </c>
      <c r="E935" s="325">
        <f>IFERROR(VLOOKUP($A935,'様式C-1-1用'!$B$3:$AI$1004,7,0),"")</f>
        <v>0</v>
      </c>
      <c r="F935" s="325">
        <f>IFERROR(VLOOKUP($A935,'様式C-1-1用'!$B$3:$AI$1004,8,0),"")</f>
        <v>0</v>
      </c>
      <c r="G935" s="325">
        <f>IFERROR(VLOOKUP($A935,'様式C-1-1用'!$B$3:$AI$1004,10,0),"")</f>
        <v>0</v>
      </c>
      <c r="H935" s="325">
        <f>IFERROR(VLOOKUP($A935,'様式C-1-1用'!$B$3:$AI$1004,22,0),"")</f>
        <v>0</v>
      </c>
      <c r="I935" s="325">
        <f>IFERROR(VLOOKUP($A935,'様式C-1-1用'!$B$3:$AI$1004,23,0),"")</f>
        <v>0</v>
      </c>
      <c r="J935" s="325" t="str">
        <f>IFERROR(VLOOKUP($A935,'様式C-1-1用'!$B$3:$AI$1004,24,0),"")</f>
        <v/>
      </c>
      <c r="K935" s="325" t="str">
        <f>IFERROR(VLOOKUP($A935,'様式C-1-1用'!$B$3:$AI$1004,25,0),"")</f>
        <v/>
      </c>
      <c r="L935" s="325">
        <f>IFERROR(VLOOKUP($A935,'様式C-1-1用'!$B$3:$AI$1004,16,0),"")</f>
        <v>0</v>
      </c>
      <c r="M935" s="325" t="str">
        <f>IFERROR(VLOOKUP($A935,'様式C-1-1用'!$B$3:$AI$1004,34,0),"")</f>
        <v/>
      </c>
      <c r="N935" s="325" t="str">
        <f>IFERROR(VLOOKUP($A935,'様式C-1-1用'!$B$3:$AI$1004,30,0),"")</f>
        <v/>
      </c>
      <c r="O935" s="325" t="str">
        <f>IF(VLOOKUP($A935,'様式C-1-1用'!$B$3:$AI$1004,29,0)="－","なし",VLOOKUP($A935,'様式C-1-1用'!$B$3:$AI$1004,29,0))</f>
        <v/>
      </c>
      <c r="P935" s="326" t="str">
        <f>IFERROR(VLOOKUP($A935,'様式C-1-1用'!$B$3:$AI$1004,33,0),"")</f>
        <v/>
      </c>
    </row>
    <row r="936" spans="1:16" ht="15.95" customHeight="1" x14ac:dyDescent="0.15">
      <c r="A936" s="318">
        <v>934</v>
      </c>
      <c r="B936" s="325">
        <f>IFERROR(VLOOKUP($A936,'様式C-1-1用'!$B$3:$AI$1004,3,0),"")</f>
        <v>0</v>
      </c>
      <c r="C936" s="325" t="str">
        <f>IFERROR(VLOOKUP($A936,'様式C-1-1用'!$B$3:$AI$1004,4,0),"")</f>
        <v/>
      </c>
      <c r="D936" s="325">
        <f>IFERROR(VLOOKUP($A936,'様式C-1-1用'!$B$3:$AI$1004,6,0),"")</f>
        <v>0</v>
      </c>
      <c r="E936" s="325">
        <f>IFERROR(VLOOKUP($A936,'様式C-1-1用'!$B$3:$AI$1004,7,0),"")</f>
        <v>0</v>
      </c>
      <c r="F936" s="325">
        <f>IFERROR(VLOOKUP($A936,'様式C-1-1用'!$B$3:$AI$1004,8,0),"")</f>
        <v>0</v>
      </c>
      <c r="G936" s="325">
        <f>IFERROR(VLOOKUP($A936,'様式C-1-1用'!$B$3:$AI$1004,10,0),"")</f>
        <v>0</v>
      </c>
      <c r="H936" s="325">
        <f>IFERROR(VLOOKUP($A936,'様式C-1-1用'!$B$3:$AI$1004,22,0),"")</f>
        <v>0</v>
      </c>
      <c r="I936" s="325">
        <f>IFERROR(VLOOKUP($A936,'様式C-1-1用'!$B$3:$AI$1004,23,0),"")</f>
        <v>0</v>
      </c>
      <c r="J936" s="325" t="str">
        <f>IFERROR(VLOOKUP($A936,'様式C-1-1用'!$B$3:$AI$1004,24,0),"")</f>
        <v/>
      </c>
      <c r="K936" s="325" t="str">
        <f>IFERROR(VLOOKUP($A936,'様式C-1-1用'!$B$3:$AI$1004,25,0),"")</f>
        <v/>
      </c>
      <c r="L936" s="325">
        <f>IFERROR(VLOOKUP($A936,'様式C-1-1用'!$B$3:$AI$1004,16,0),"")</f>
        <v>0</v>
      </c>
      <c r="M936" s="325" t="str">
        <f>IFERROR(VLOOKUP($A936,'様式C-1-1用'!$B$3:$AI$1004,34,0),"")</f>
        <v/>
      </c>
      <c r="N936" s="325" t="str">
        <f>IFERROR(VLOOKUP($A936,'様式C-1-1用'!$B$3:$AI$1004,30,0),"")</f>
        <v/>
      </c>
      <c r="O936" s="325" t="str">
        <f>IF(VLOOKUP($A936,'様式C-1-1用'!$B$3:$AI$1004,29,0)="－","なし",VLOOKUP($A936,'様式C-1-1用'!$B$3:$AI$1004,29,0))</f>
        <v/>
      </c>
      <c r="P936" s="326" t="str">
        <f>IFERROR(VLOOKUP($A936,'様式C-1-1用'!$B$3:$AI$1004,33,0),"")</f>
        <v/>
      </c>
    </row>
    <row r="937" spans="1:16" ht="15.95" customHeight="1" x14ac:dyDescent="0.15">
      <c r="A937" s="318">
        <v>935</v>
      </c>
      <c r="B937" s="325">
        <f>IFERROR(VLOOKUP($A937,'様式C-1-1用'!$B$3:$AI$1004,3,0),"")</f>
        <v>0</v>
      </c>
      <c r="C937" s="325" t="str">
        <f>IFERROR(VLOOKUP($A937,'様式C-1-1用'!$B$3:$AI$1004,4,0),"")</f>
        <v/>
      </c>
      <c r="D937" s="325">
        <f>IFERROR(VLOOKUP($A937,'様式C-1-1用'!$B$3:$AI$1004,6,0),"")</f>
        <v>0</v>
      </c>
      <c r="E937" s="325">
        <f>IFERROR(VLOOKUP($A937,'様式C-1-1用'!$B$3:$AI$1004,7,0),"")</f>
        <v>0</v>
      </c>
      <c r="F937" s="325">
        <f>IFERROR(VLOOKUP($A937,'様式C-1-1用'!$B$3:$AI$1004,8,0),"")</f>
        <v>0</v>
      </c>
      <c r="G937" s="325">
        <f>IFERROR(VLOOKUP($A937,'様式C-1-1用'!$B$3:$AI$1004,10,0),"")</f>
        <v>0</v>
      </c>
      <c r="H937" s="325">
        <f>IFERROR(VLOOKUP($A937,'様式C-1-1用'!$B$3:$AI$1004,22,0),"")</f>
        <v>0</v>
      </c>
      <c r="I937" s="325">
        <f>IFERROR(VLOOKUP($A937,'様式C-1-1用'!$B$3:$AI$1004,23,0),"")</f>
        <v>0</v>
      </c>
      <c r="J937" s="325" t="str">
        <f>IFERROR(VLOOKUP($A937,'様式C-1-1用'!$B$3:$AI$1004,24,0),"")</f>
        <v/>
      </c>
      <c r="K937" s="325" t="str">
        <f>IFERROR(VLOOKUP($A937,'様式C-1-1用'!$B$3:$AI$1004,25,0),"")</f>
        <v/>
      </c>
      <c r="L937" s="325">
        <f>IFERROR(VLOOKUP($A937,'様式C-1-1用'!$B$3:$AI$1004,16,0),"")</f>
        <v>0</v>
      </c>
      <c r="M937" s="325" t="str">
        <f>IFERROR(VLOOKUP($A937,'様式C-1-1用'!$B$3:$AI$1004,34,0),"")</f>
        <v/>
      </c>
      <c r="N937" s="325" t="str">
        <f>IFERROR(VLOOKUP($A937,'様式C-1-1用'!$B$3:$AI$1004,30,0),"")</f>
        <v/>
      </c>
      <c r="O937" s="325" t="str">
        <f>IF(VLOOKUP($A937,'様式C-1-1用'!$B$3:$AI$1004,29,0)="－","なし",VLOOKUP($A937,'様式C-1-1用'!$B$3:$AI$1004,29,0))</f>
        <v/>
      </c>
      <c r="P937" s="326" t="str">
        <f>IFERROR(VLOOKUP($A937,'様式C-1-1用'!$B$3:$AI$1004,33,0),"")</f>
        <v/>
      </c>
    </row>
    <row r="938" spans="1:16" ht="15.95" customHeight="1" x14ac:dyDescent="0.15">
      <c r="A938" s="318">
        <v>936</v>
      </c>
      <c r="B938" s="325">
        <f>IFERROR(VLOOKUP($A938,'様式C-1-1用'!$B$3:$AI$1004,3,0),"")</f>
        <v>0</v>
      </c>
      <c r="C938" s="325" t="str">
        <f>IFERROR(VLOOKUP($A938,'様式C-1-1用'!$B$3:$AI$1004,4,0),"")</f>
        <v/>
      </c>
      <c r="D938" s="325">
        <f>IFERROR(VLOOKUP($A938,'様式C-1-1用'!$B$3:$AI$1004,6,0),"")</f>
        <v>0</v>
      </c>
      <c r="E938" s="325">
        <f>IFERROR(VLOOKUP($A938,'様式C-1-1用'!$B$3:$AI$1004,7,0),"")</f>
        <v>0</v>
      </c>
      <c r="F938" s="325">
        <f>IFERROR(VLOOKUP($A938,'様式C-1-1用'!$B$3:$AI$1004,8,0),"")</f>
        <v>0</v>
      </c>
      <c r="G938" s="325">
        <f>IFERROR(VLOOKUP($A938,'様式C-1-1用'!$B$3:$AI$1004,10,0),"")</f>
        <v>0</v>
      </c>
      <c r="H938" s="325">
        <f>IFERROR(VLOOKUP($A938,'様式C-1-1用'!$B$3:$AI$1004,22,0),"")</f>
        <v>0</v>
      </c>
      <c r="I938" s="325">
        <f>IFERROR(VLOOKUP($A938,'様式C-1-1用'!$B$3:$AI$1004,23,0),"")</f>
        <v>0</v>
      </c>
      <c r="J938" s="325" t="str">
        <f>IFERROR(VLOOKUP($A938,'様式C-1-1用'!$B$3:$AI$1004,24,0),"")</f>
        <v/>
      </c>
      <c r="K938" s="325" t="str">
        <f>IFERROR(VLOOKUP($A938,'様式C-1-1用'!$B$3:$AI$1004,25,0),"")</f>
        <v/>
      </c>
      <c r="L938" s="325">
        <f>IFERROR(VLOOKUP($A938,'様式C-1-1用'!$B$3:$AI$1004,16,0),"")</f>
        <v>0</v>
      </c>
      <c r="M938" s="325" t="str">
        <f>IFERROR(VLOOKUP($A938,'様式C-1-1用'!$B$3:$AI$1004,34,0),"")</f>
        <v/>
      </c>
      <c r="N938" s="325" t="str">
        <f>IFERROR(VLOOKUP($A938,'様式C-1-1用'!$B$3:$AI$1004,30,0),"")</f>
        <v/>
      </c>
      <c r="O938" s="325" t="str">
        <f>IF(VLOOKUP($A938,'様式C-1-1用'!$B$3:$AI$1004,29,0)="－","なし",VLOOKUP($A938,'様式C-1-1用'!$B$3:$AI$1004,29,0))</f>
        <v/>
      </c>
      <c r="P938" s="326" t="str">
        <f>IFERROR(VLOOKUP($A938,'様式C-1-1用'!$B$3:$AI$1004,33,0),"")</f>
        <v/>
      </c>
    </row>
    <row r="939" spans="1:16" ht="15.95" customHeight="1" x14ac:dyDescent="0.15">
      <c r="A939" s="318">
        <v>937</v>
      </c>
      <c r="B939" s="325">
        <f>IFERROR(VLOOKUP($A939,'様式C-1-1用'!$B$3:$AI$1004,3,0),"")</f>
        <v>0</v>
      </c>
      <c r="C939" s="325" t="str">
        <f>IFERROR(VLOOKUP($A939,'様式C-1-1用'!$B$3:$AI$1004,4,0),"")</f>
        <v/>
      </c>
      <c r="D939" s="325">
        <f>IFERROR(VLOOKUP($A939,'様式C-1-1用'!$B$3:$AI$1004,6,0),"")</f>
        <v>0</v>
      </c>
      <c r="E939" s="325">
        <f>IFERROR(VLOOKUP($A939,'様式C-1-1用'!$B$3:$AI$1004,7,0),"")</f>
        <v>0</v>
      </c>
      <c r="F939" s="325">
        <f>IFERROR(VLOOKUP($A939,'様式C-1-1用'!$B$3:$AI$1004,8,0),"")</f>
        <v>0</v>
      </c>
      <c r="G939" s="325">
        <f>IFERROR(VLOOKUP($A939,'様式C-1-1用'!$B$3:$AI$1004,10,0),"")</f>
        <v>0</v>
      </c>
      <c r="H939" s="325">
        <f>IFERROR(VLOOKUP($A939,'様式C-1-1用'!$B$3:$AI$1004,22,0),"")</f>
        <v>0</v>
      </c>
      <c r="I939" s="325">
        <f>IFERROR(VLOOKUP($A939,'様式C-1-1用'!$B$3:$AI$1004,23,0),"")</f>
        <v>0</v>
      </c>
      <c r="J939" s="325" t="str">
        <f>IFERROR(VLOOKUP($A939,'様式C-1-1用'!$B$3:$AI$1004,24,0),"")</f>
        <v/>
      </c>
      <c r="K939" s="325" t="str">
        <f>IFERROR(VLOOKUP($A939,'様式C-1-1用'!$B$3:$AI$1004,25,0),"")</f>
        <v/>
      </c>
      <c r="L939" s="325">
        <f>IFERROR(VLOOKUP($A939,'様式C-1-1用'!$B$3:$AI$1004,16,0),"")</f>
        <v>0</v>
      </c>
      <c r="M939" s="325" t="str">
        <f>IFERROR(VLOOKUP($A939,'様式C-1-1用'!$B$3:$AI$1004,34,0),"")</f>
        <v/>
      </c>
      <c r="N939" s="325" t="str">
        <f>IFERROR(VLOOKUP($A939,'様式C-1-1用'!$B$3:$AI$1004,30,0),"")</f>
        <v/>
      </c>
      <c r="O939" s="325" t="str">
        <f>IF(VLOOKUP($A939,'様式C-1-1用'!$B$3:$AI$1004,29,0)="－","なし",VLOOKUP($A939,'様式C-1-1用'!$B$3:$AI$1004,29,0))</f>
        <v/>
      </c>
      <c r="P939" s="326" t="str">
        <f>IFERROR(VLOOKUP($A939,'様式C-1-1用'!$B$3:$AI$1004,33,0),"")</f>
        <v/>
      </c>
    </row>
    <row r="940" spans="1:16" ht="15.95" customHeight="1" x14ac:dyDescent="0.15">
      <c r="A940" s="318">
        <v>938</v>
      </c>
      <c r="B940" s="325">
        <f>IFERROR(VLOOKUP($A940,'様式C-1-1用'!$B$3:$AI$1004,3,0),"")</f>
        <v>0</v>
      </c>
      <c r="C940" s="325" t="str">
        <f>IFERROR(VLOOKUP($A940,'様式C-1-1用'!$B$3:$AI$1004,4,0),"")</f>
        <v/>
      </c>
      <c r="D940" s="325">
        <f>IFERROR(VLOOKUP($A940,'様式C-1-1用'!$B$3:$AI$1004,6,0),"")</f>
        <v>0</v>
      </c>
      <c r="E940" s="325">
        <f>IFERROR(VLOOKUP($A940,'様式C-1-1用'!$B$3:$AI$1004,7,0),"")</f>
        <v>0</v>
      </c>
      <c r="F940" s="325">
        <f>IFERROR(VLOOKUP($A940,'様式C-1-1用'!$B$3:$AI$1004,8,0),"")</f>
        <v>0</v>
      </c>
      <c r="G940" s="325">
        <f>IFERROR(VLOOKUP($A940,'様式C-1-1用'!$B$3:$AI$1004,10,0),"")</f>
        <v>0</v>
      </c>
      <c r="H940" s="325">
        <f>IFERROR(VLOOKUP($A940,'様式C-1-1用'!$B$3:$AI$1004,22,0),"")</f>
        <v>0</v>
      </c>
      <c r="I940" s="325">
        <f>IFERROR(VLOOKUP($A940,'様式C-1-1用'!$B$3:$AI$1004,23,0),"")</f>
        <v>0</v>
      </c>
      <c r="J940" s="325" t="str">
        <f>IFERROR(VLOOKUP($A940,'様式C-1-1用'!$B$3:$AI$1004,24,0),"")</f>
        <v/>
      </c>
      <c r="K940" s="325" t="str">
        <f>IFERROR(VLOOKUP($A940,'様式C-1-1用'!$B$3:$AI$1004,25,0),"")</f>
        <v/>
      </c>
      <c r="L940" s="325">
        <f>IFERROR(VLOOKUP($A940,'様式C-1-1用'!$B$3:$AI$1004,16,0),"")</f>
        <v>0</v>
      </c>
      <c r="M940" s="325" t="str">
        <f>IFERROR(VLOOKUP($A940,'様式C-1-1用'!$B$3:$AI$1004,34,0),"")</f>
        <v/>
      </c>
      <c r="N940" s="325" t="str">
        <f>IFERROR(VLOOKUP($A940,'様式C-1-1用'!$B$3:$AI$1004,30,0),"")</f>
        <v/>
      </c>
      <c r="O940" s="325" t="str">
        <f>IF(VLOOKUP($A940,'様式C-1-1用'!$B$3:$AI$1004,29,0)="－","なし",VLOOKUP($A940,'様式C-1-1用'!$B$3:$AI$1004,29,0))</f>
        <v/>
      </c>
      <c r="P940" s="326" t="str">
        <f>IFERROR(VLOOKUP($A940,'様式C-1-1用'!$B$3:$AI$1004,33,0),"")</f>
        <v/>
      </c>
    </row>
    <row r="941" spans="1:16" ht="15.95" customHeight="1" x14ac:dyDescent="0.15">
      <c r="A941" s="318">
        <v>939</v>
      </c>
      <c r="B941" s="325">
        <f>IFERROR(VLOOKUP($A941,'様式C-1-1用'!$B$3:$AI$1004,3,0),"")</f>
        <v>0</v>
      </c>
      <c r="C941" s="325" t="str">
        <f>IFERROR(VLOOKUP($A941,'様式C-1-1用'!$B$3:$AI$1004,4,0),"")</f>
        <v/>
      </c>
      <c r="D941" s="325">
        <f>IFERROR(VLOOKUP($A941,'様式C-1-1用'!$B$3:$AI$1004,6,0),"")</f>
        <v>0</v>
      </c>
      <c r="E941" s="325">
        <f>IFERROR(VLOOKUP($A941,'様式C-1-1用'!$B$3:$AI$1004,7,0),"")</f>
        <v>0</v>
      </c>
      <c r="F941" s="325">
        <f>IFERROR(VLOOKUP($A941,'様式C-1-1用'!$B$3:$AI$1004,8,0),"")</f>
        <v>0</v>
      </c>
      <c r="G941" s="325">
        <f>IFERROR(VLOOKUP($A941,'様式C-1-1用'!$B$3:$AI$1004,10,0),"")</f>
        <v>0</v>
      </c>
      <c r="H941" s="325">
        <f>IFERROR(VLOOKUP($A941,'様式C-1-1用'!$B$3:$AI$1004,22,0),"")</f>
        <v>0</v>
      </c>
      <c r="I941" s="325">
        <f>IFERROR(VLOOKUP($A941,'様式C-1-1用'!$B$3:$AI$1004,23,0),"")</f>
        <v>0</v>
      </c>
      <c r="J941" s="325" t="str">
        <f>IFERROR(VLOOKUP($A941,'様式C-1-1用'!$B$3:$AI$1004,24,0),"")</f>
        <v/>
      </c>
      <c r="K941" s="325" t="str">
        <f>IFERROR(VLOOKUP($A941,'様式C-1-1用'!$B$3:$AI$1004,25,0),"")</f>
        <v/>
      </c>
      <c r="L941" s="325">
        <f>IFERROR(VLOOKUP($A941,'様式C-1-1用'!$B$3:$AI$1004,16,0),"")</f>
        <v>0</v>
      </c>
      <c r="M941" s="325" t="str">
        <f>IFERROR(VLOOKUP($A941,'様式C-1-1用'!$B$3:$AI$1004,34,0),"")</f>
        <v/>
      </c>
      <c r="N941" s="325" t="str">
        <f>IFERROR(VLOOKUP($A941,'様式C-1-1用'!$B$3:$AI$1004,30,0),"")</f>
        <v/>
      </c>
      <c r="O941" s="325" t="str">
        <f>IF(VLOOKUP($A941,'様式C-1-1用'!$B$3:$AI$1004,29,0)="－","なし",VLOOKUP($A941,'様式C-1-1用'!$B$3:$AI$1004,29,0))</f>
        <v/>
      </c>
      <c r="P941" s="326" t="str">
        <f>IFERROR(VLOOKUP($A941,'様式C-1-1用'!$B$3:$AI$1004,33,0),"")</f>
        <v/>
      </c>
    </row>
    <row r="942" spans="1:16" ht="15.95" customHeight="1" x14ac:dyDescent="0.15">
      <c r="A942" s="318">
        <v>940</v>
      </c>
      <c r="B942" s="325">
        <f>IFERROR(VLOOKUP($A942,'様式C-1-1用'!$B$3:$AI$1004,3,0),"")</f>
        <v>0</v>
      </c>
      <c r="C942" s="325" t="str">
        <f>IFERROR(VLOOKUP($A942,'様式C-1-1用'!$B$3:$AI$1004,4,0),"")</f>
        <v/>
      </c>
      <c r="D942" s="325">
        <f>IFERROR(VLOOKUP($A942,'様式C-1-1用'!$B$3:$AI$1004,6,0),"")</f>
        <v>0</v>
      </c>
      <c r="E942" s="325">
        <f>IFERROR(VLOOKUP($A942,'様式C-1-1用'!$B$3:$AI$1004,7,0),"")</f>
        <v>0</v>
      </c>
      <c r="F942" s="325">
        <f>IFERROR(VLOOKUP($A942,'様式C-1-1用'!$B$3:$AI$1004,8,0),"")</f>
        <v>0</v>
      </c>
      <c r="G942" s="325">
        <f>IFERROR(VLOOKUP($A942,'様式C-1-1用'!$B$3:$AI$1004,10,0),"")</f>
        <v>0</v>
      </c>
      <c r="H942" s="325">
        <f>IFERROR(VLOOKUP($A942,'様式C-1-1用'!$B$3:$AI$1004,22,0),"")</f>
        <v>0</v>
      </c>
      <c r="I942" s="325">
        <f>IFERROR(VLOOKUP($A942,'様式C-1-1用'!$B$3:$AI$1004,23,0),"")</f>
        <v>0</v>
      </c>
      <c r="J942" s="325" t="str">
        <f>IFERROR(VLOOKUP($A942,'様式C-1-1用'!$B$3:$AI$1004,24,0),"")</f>
        <v/>
      </c>
      <c r="K942" s="325" t="str">
        <f>IFERROR(VLOOKUP($A942,'様式C-1-1用'!$B$3:$AI$1004,25,0),"")</f>
        <v/>
      </c>
      <c r="L942" s="325">
        <f>IFERROR(VLOOKUP($A942,'様式C-1-1用'!$B$3:$AI$1004,16,0),"")</f>
        <v>0</v>
      </c>
      <c r="M942" s="325" t="str">
        <f>IFERROR(VLOOKUP($A942,'様式C-1-1用'!$B$3:$AI$1004,34,0),"")</f>
        <v/>
      </c>
      <c r="N942" s="325" t="str">
        <f>IFERROR(VLOOKUP($A942,'様式C-1-1用'!$B$3:$AI$1004,30,0),"")</f>
        <v/>
      </c>
      <c r="O942" s="325" t="str">
        <f>IF(VLOOKUP($A942,'様式C-1-1用'!$B$3:$AI$1004,29,0)="－","なし",VLOOKUP($A942,'様式C-1-1用'!$B$3:$AI$1004,29,0))</f>
        <v/>
      </c>
      <c r="P942" s="326" t="str">
        <f>IFERROR(VLOOKUP($A942,'様式C-1-1用'!$B$3:$AI$1004,33,0),"")</f>
        <v/>
      </c>
    </row>
    <row r="943" spans="1:16" ht="15.95" customHeight="1" x14ac:dyDescent="0.15">
      <c r="A943" s="318">
        <v>941</v>
      </c>
      <c r="B943" s="325">
        <f>IFERROR(VLOOKUP($A943,'様式C-1-1用'!$B$3:$AI$1004,3,0),"")</f>
        <v>0</v>
      </c>
      <c r="C943" s="325" t="str">
        <f>IFERROR(VLOOKUP($A943,'様式C-1-1用'!$B$3:$AI$1004,4,0),"")</f>
        <v/>
      </c>
      <c r="D943" s="325">
        <f>IFERROR(VLOOKUP($A943,'様式C-1-1用'!$B$3:$AI$1004,6,0),"")</f>
        <v>0</v>
      </c>
      <c r="E943" s="325">
        <f>IFERROR(VLOOKUP($A943,'様式C-1-1用'!$B$3:$AI$1004,7,0),"")</f>
        <v>0</v>
      </c>
      <c r="F943" s="325">
        <f>IFERROR(VLOOKUP($A943,'様式C-1-1用'!$B$3:$AI$1004,8,0),"")</f>
        <v>0</v>
      </c>
      <c r="G943" s="325">
        <f>IFERROR(VLOOKUP($A943,'様式C-1-1用'!$B$3:$AI$1004,10,0),"")</f>
        <v>0</v>
      </c>
      <c r="H943" s="325">
        <f>IFERROR(VLOOKUP($A943,'様式C-1-1用'!$B$3:$AI$1004,22,0),"")</f>
        <v>0</v>
      </c>
      <c r="I943" s="325">
        <f>IFERROR(VLOOKUP($A943,'様式C-1-1用'!$B$3:$AI$1004,23,0),"")</f>
        <v>0</v>
      </c>
      <c r="J943" s="325" t="str">
        <f>IFERROR(VLOOKUP($A943,'様式C-1-1用'!$B$3:$AI$1004,24,0),"")</f>
        <v/>
      </c>
      <c r="K943" s="325" t="str">
        <f>IFERROR(VLOOKUP($A943,'様式C-1-1用'!$B$3:$AI$1004,25,0),"")</f>
        <v/>
      </c>
      <c r="L943" s="325">
        <f>IFERROR(VLOOKUP($A943,'様式C-1-1用'!$B$3:$AI$1004,16,0),"")</f>
        <v>0</v>
      </c>
      <c r="M943" s="325" t="str">
        <f>IFERROR(VLOOKUP($A943,'様式C-1-1用'!$B$3:$AI$1004,34,0),"")</f>
        <v/>
      </c>
      <c r="N943" s="325" t="str">
        <f>IFERROR(VLOOKUP($A943,'様式C-1-1用'!$B$3:$AI$1004,30,0),"")</f>
        <v/>
      </c>
      <c r="O943" s="325" t="str">
        <f>IF(VLOOKUP($A943,'様式C-1-1用'!$B$3:$AI$1004,29,0)="－","なし",VLOOKUP($A943,'様式C-1-1用'!$B$3:$AI$1004,29,0))</f>
        <v/>
      </c>
      <c r="P943" s="326" t="str">
        <f>IFERROR(VLOOKUP($A943,'様式C-1-1用'!$B$3:$AI$1004,33,0),"")</f>
        <v/>
      </c>
    </row>
    <row r="944" spans="1:16" ht="15.95" customHeight="1" x14ac:dyDescent="0.15">
      <c r="A944" s="318">
        <v>942</v>
      </c>
      <c r="B944" s="325">
        <f>IFERROR(VLOOKUP($A944,'様式C-1-1用'!$B$3:$AI$1004,3,0),"")</f>
        <v>0</v>
      </c>
      <c r="C944" s="325" t="str">
        <f>IFERROR(VLOOKUP($A944,'様式C-1-1用'!$B$3:$AI$1004,4,0),"")</f>
        <v/>
      </c>
      <c r="D944" s="325">
        <f>IFERROR(VLOOKUP($A944,'様式C-1-1用'!$B$3:$AI$1004,6,0),"")</f>
        <v>0</v>
      </c>
      <c r="E944" s="325">
        <f>IFERROR(VLOOKUP($A944,'様式C-1-1用'!$B$3:$AI$1004,7,0),"")</f>
        <v>0</v>
      </c>
      <c r="F944" s="325">
        <f>IFERROR(VLOOKUP($A944,'様式C-1-1用'!$B$3:$AI$1004,8,0),"")</f>
        <v>0</v>
      </c>
      <c r="G944" s="325">
        <f>IFERROR(VLOOKUP($A944,'様式C-1-1用'!$B$3:$AI$1004,10,0),"")</f>
        <v>0</v>
      </c>
      <c r="H944" s="325">
        <f>IFERROR(VLOOKUP($A944,'様式C-1-1用'!$B$3:$AI$1004,22,0),"")</f>
        <v>0</v>
      </c>
      <c r="I944" s="325">
        <f>IFERROR(VLOOKUP($A944,'様式C-1-1用'!$B$3:$AI$1004,23,0),"")</f>
        <v>0</v>
      </c>
      <c r="J944" s="325" t="str">
        <f>IFERROR(VLOOKUP($A944,'様式C-1-1用'!$B$3:$AI$1004,24,0),"")</f>
        <v/>
      </c>
      <c r="K944" s="325" t="str">
        <f>IFERROR(VLOOKUP($A944,'様式C-1-1用'!$B$3:$AI$1004,25,0),"")</f>
        <v/>
      </c>
      <c r="L944" s="325">
        <f>IFERROR(VLOOKUP($A944,'様式C-1-1用'!$B$3:$AI$1004,16,0),"")</f>
        <v>0</v>
      </c>
      <c r="M944" s="325" t="str">
        <f>IFERROR(VLOOKUP($A944,'様式C-1-1用'!$B$3:$AI$1004,34,0),"")</f>
        <v/>
      </c>
      <c r="N944" s="325" t="str">
        <f>IFERROR(VLOOKUP($A944,'様式C-1-1用'!$B$3:$AI$1004,30,0),"")</f>
        <v/>
      </c>
      <c r="O944" s="325" t="str">
        <f>IF(VLOOKUP($A944,'様式C-1-1用'!$B$3:$AI$1004,29,0)="－","なし",VLOOKUP($A944,'様式C-1-1用'!$B$3:$AI$1004,29,0))</f>
        <v/>
      </c>
      <c r="P944" s="326" t="str">
        <f>IFERROR(VLOOKUP($A944,'様式C-1-1用'!$B$3:$AI$1004,33,0),"")</f>
        <v/>
      </c>
    </row>
    <row r="945" spans="1:16" ht="15.95" customHeight="1" x14ac:dyDescent="0.15">
      <c r="A945" s="318">
        <v>943</v>
      </c>
      <c r="B945" s="325">
        <f>IFERROR(VLOOKUP($A945,'様式C-1-1用'!$B$3:$AI$1004,3,0),"")</f>
        <v>0</v>
      </c>
      <c r="C945" s="325" t="str">
        <f>IFERROR(VLOOKUP($A945,'様式C-1-1用'!$B$3:$AI$1004,4,0),"")</f>
        <v/>
      </c>
      <c r="D945" s="325">
        <f>IFERROR(VLOOKUP($A945,'様式C-1-1用'!$B$3:$AI$1004,6,0),"")</f>
        <v>0</v>
      </c>
      <c r="E945" s="325">
        <f>IFERROR(VLOOKUP($A945,'様式C-1-1用'!$B$3:$AI$1004,7,0),"")</f>
        <v>0</v>
      </c>
      <c r="F945" s="325">
        <f>IFERROR(VLOOKUP($A945,'様式C-1-1用'!$B$3:$AI$1004,8,0),"")</f>
        <v>0</v>
      </c>
      <c r="G945" s="325">
        <f>IFERROR(VLOOKUP($A945,'様式C-1-1用'!$B$3:$AI$1004,10,0),"")</f>
        <v>0</v>
      </c>
      <c r="H945" s="325">
        <f>IFERROR(VLOOKUP($A945,'様式C-1-1用'!$B$3:$AI$1004,22,0),"")</f>
        <v>0</v>
      </c>
      <c r="I945" s="325">
        <f>IFERROR(VLOOKUP($A945,'様式C-1-1用'!$B$3:$AI$1004,23,0),"")</f>
        <v>0</v>
      </c>
      <c r="J945" s="325" t="str">
        <f>IFERROR(VLOOKUP($A945,'様式C-1-1用'!$B$3:$AI$1004,24,0),"")</f>
        <v/>
      </c>
      <c r="K945" s="325" t="str">
        <f>IFERROR(VLOOKUP($A945,'様式C-1-1用'!$B$3:$AI$1004,25,0),"")</f>
        <v/>
      </c>
      <c r="L945" s="325">
        <f>IFERROR(VLOOKUP($A945,'様式C-1-1用'!$B$3:$AI$1004,16,0),"")</f>
        <v>0</v>
      </c>
      <c r="M945" s="325" t="str">
        <f>IFERROR(VLOOKUP($A945,'様式C-1-1用'!$B$3:$AI$1004,34,0),"")</f>
        <v/>
      </c>
      <c r="N945" s="325" t="str">
        <f>IFERROR(VLOOKUP($A945,'様式C-1-1用'!$B$3:$AI$1004,30,0),"")</f>
        <v/>
      </c>
      <c r="O945" s="325" t="str">
        <f>IF(VLOOKUP($A945,'様式C-1-1用'!$B$3:$AI$1004,29,0)="－","なし",VLOOKUP($A945,'様式C-1-1用'!$B$3:$AI$1004,29,0))</f>
        <v/>
      </c>
      <c r="P945" s="326" t="str">
        <f>IFERROR(VLOOKUP($A945,'様式C-1-1用'!$B$3:$AI$1004,33,0),"")</f>
        <v/>
      </c>
    </row>
    <row r="946" spans="1:16" ht="15.95" customHeight="1" x14ac:dyDescent="0.15">
      <c r="A946" s="318">
        <v>944</v>
      </c>
      <c r="B946" s="325">
        <f>IFERROR(VLOOKUP($A946,'様式C-1-1用'!$B$3:$AI$1004,3,0),"")</f>
        <v>0</v>
      </c>
      <c r="C946" s="325" t="str">
        <f>IFERROR(VLOOKUP($A946,'様式C-1-1用'!$B$3:$AI$1004,4,0),"")</f>
        <v/>
      </c>
      <c r="D946" s="325">
        <f>IFERROR(VLOOKUP($A946,'様式C-1-1用'!$B$3:$AI$1004,6,0),"")</f>
        <v>0</v>
      </c>
      <c r="E946" s="325">
        <f>IFERROR(VLOOKUP($A946,'様式C-1-1用'!$B$3:$AI$1004,7,0),"")</f>
        <v>0</v>
      </c>
      <c r="F946" s="325">
        <f>IFERROR(VLOOKUP($A946,'様式C-1-1用'!$B$3:$AI$1004,8,0),"")</f>
        <v>0</v>
      </c>
      <c r="G946" s="325">
        <f>IFERROR(VLOOKUP($A946,'様式C-1-1用'!$B$3:$AI$1004,10,0),"")</f>
        <v>0</v>
      </c>
      <c r="H946" s="325">
        <f>IFERROR(VLOOKUP($A946,'様式C-1-1用'!$B$3:$AI$1004,22,0),"")</f>
        <v>0</v>
      </c>
      <c r="I946" s="325">
        <f>IFERROR(VLOOKUP($A946,'様式C-1-1用'!$B$3:$AI$1004,23,0),"")</f>
        <v>0</v>
      </c>
      <c r="J946" s="325" t="str">
        <f>IFERROR(VLOOKUP($A946,'様式C-1-1用'!$B$3:$AI$1004,24,0),"")</f>
        <v/>
      </c>
      <c r="K946" s="325" t="str">
        <f>IFERROR(VLOOKUP($A946,'様式C-1-1用'!$B$3:$AI$1004,25,0),"")</f>
        <v/>
      </c>
      <c r="L946" s="325">
        <f>IFERROR(VLOOKUP($A946,'様式C-1-1用'!$B$3:$AI$1004,16,0),"")</f>
        <v>0</v>
      </c>
      <c r="M946" s="325" t="str">
        <f>IFERROR(VLOOKUP($A946,'様式C-1-1用'!$B$3:$AI$1004,34,0),"")</f>
        <v/>
      </c>
      <c r="N946" s="325" t="str">
        <f>IFERROR(VLOOKUP($A946,'様式C-1-1用'!$B$3:$AI$1004,30,0),"")</f>
        <v/>
      </c>
      <c r="O946" s="325" t="str">
        <f>IF(VLOOKUP($A946,'様式C-1-1用'!$B$3:$AI$1004,29,0)="－","なし",VLOOKUP($A946,'様式C-1-1用'!$B$3:$AI$1004,29,0))</f>
        <v/>
      </c>
      <c r="P946" s="326" t="str">
        <f>IFERROR(VLOOKUP($A946,'様式C-1-1用'!$B$3:$AI$1004,33,0),"")</f>
        <v/>
      </c>
    </row>
    <row r="947" spans="1:16" ht="15.95" customHeight="1" x14ac:dyDescent="0.15">
      <c r="A947" s="318">
        <v>945</v>
      </c>
      <c r="B947" s="325">
        <f>IFERROR(VLOOKUP($A947,'様式C-1-1用'!$B$3:$AI$1004,3,0),"")</f>
        <v>0</v>
      </c>
      <c r="C947" s="325" t="str">
        <f>IFERROR(VLOOKUP($A947,'様式C-1-1用'!$B$3:$AI$1004,4,0),"")</f>
        <v/>
      </c>
      <c r="D947" s="325">
        <f>IFERROR(VLOOKUP($A947,'様式C-1-1用'!$B$3:$AI$1004,6,0),"")</f>
        <v>0</v>
      </c>
      <c r="E947" s="325">
        <f>IFERROR(VLOOKUP($A947,'様式C-1-1用'!$B$3:$AI$1004,7,0),"")</f>
        <v>0</v>
      </c>
      <c r="F947" s="325">
        <f>IFERROR(VLOOKUP($A947,'様式C-1-1用'!$B$3:$AI$1004,8,0),"")</f>
        <v>0</v>
      </c>
      <c r="G947" s="325">
        <f>IFERROR(VLOOKUP($A947,'様式C-1-1用'!$B$3:$AI$1004,10,0),"")</f>
        <v>0</v>
      </c>
      <c r="H947" s="325">
        <f>IFERROR(VLOOKUP($A947,'様式C-1-1用'!$B$3:$AI$1004,22,0),"")</f>
        <v>0</v>
      </c>
      <c r="I947" s="325">
        <f>IFERROR(VLOOKUP($A947,'様式C-1-1用'!$B$3:$AI$1004,23,0),"")</f>
        <v>0</v>
      </c>
      <c r="J947" s="325" t="str">
        <f>IFERROR(VLOOKUP($A947,'様式C-1-1用'!$B$3:$AI$1004,24,0),"")</f>
        <v/>
      </c>
      <c r="K947" s="325" t="str">
        <f>IFERROR(VLOOKUP($A947,'様式C-1-1用'!$B$3:$AI$1004,25,0),"")</f>
        <v/>
      </c>
      <c r="L947" s="325">
        <f>IFERROR(VLOOKUP($A947,'様式C-1-1用'!$B$3:$AI$1004,16,0),"")</f>
        <v>0</v>
      </c>
      <c r="M947" s="325" t="str">
        <f>IFERROR(VLOOKUP($A947,'様式C-1-1用'!$B$3:$AI$1004,34,0),"")</f>
        <v/>
      </c>
      <c r="N947" s="325" t="str">
        <f>IFERROR(VLOOKUP($A947,'様式C-1-1用'!$B$3:$AI$1004,30,0),"")</f>
        <v/>
      </c>
      <c r="O947" s="325" t="str">
        <f>IF(VLOOKUP($A947,'様式C-1-1用'!$B$3:$AI$1004,29,0)="－","なし",VLOOKUP($A947,'様式C-1-1用'!$B$3:$AI$1004,29,0))</f>
        <v/>
      </c>
      <c r="P947" s="326" t="str">
        <f>IFERROR(VLOOKUP($A947,'様式C-1-1用'!$B$3:$AI$1004,33,0),"")</f>
        <v/>
      </c>
    </row>
    <row r="948" spans="1:16" ht="15.95" customHeight="1" x14ac:dyDescent="0.15">
      <c r="A948" s="318">
        <v>946</v>
      </c>
      <c r="B948" s="325">
        <f>IFERROR(VLOOKUP($A948,'様式C-1-1用'!$B$3:$AI$1004,3,0),"")</f>
        <v>0</v>
      </c>
      <c r="C948" s="325" t="str">
        <f>IFERROR(VLOOKUP($A948,'様式C-1-1用'!$B$3:$AI$1004,4,0),"")</f>
        <v/>
      </c>
      <c r="D948" s="325">
        <f>IFERROR(VLOOKUP($A948,'様式C-1-1用'!$B$3:$AI$1004,6,0),"")</f>
        <v>0</v>
      </c>
      <c r="E948" s="325">
        <f>IFERROR(VLOOKUP($A948,'様式C-1-1用'!$B$3:$AI$1004,7,0),"")</f>
        <v>0</v>
      </c>
      <c r="F948" s="325">
        <f>IFERROR(VLOOKUP($A948,'様式C-1-1用'!$B$3:$AI$1004,8,0),"")</f>
        <v>0</v>
      </c>
      <c r="G948" s="325">
        <f>IFERROR(VLOOKUP($A948,'様式C-1-1用'!$B$3:$AI$1004,10,0),"")</f>
        <v>0</v>
      </c>
      <c r="H948" s="325">
        <f>IFERROR(VLOOKUP($A948,'様式C-1-1用'!$B$3:$AI$1004,22,0),"")</f>
        <v>0</v>
      </c>
      <c r="I948" s="325">
        <f>IFERROR(VLOOKUP($A948,'様式C-1-1用'!$B$3:$AI$1004,23,0),"")</f>
        <v>0</v>
      </c>
      <c r="J948" s="325" t="str">
        <f>IFERROR(VLOOKUP($A948,'様式C-1-1用'!$B$3:$AI$1004,24,0),"")</f>
        <v/>
      </c>
      <c r="K948" s="325" t="str">
        <f>IFERROR(VLOOKUP($A948,'様式C-1-1用'!$B$3:$AI$1004,25,0),"")</f>
        <v/>
      </c>
      <c r="L948" s="325">
        <f>IFERROR(VLOOKUP($A948,'様式C-1-1用'!$B$3:$AI$1004,16,0),"")</f>
        <v>0</v>
      </c>
      <c r="M948" s="325" t="str">
        <f>IFERROR(VLOOKUP($A948,'様式C-1-1用'!$B$3:$AI$1004,34,0),"")</f>
        <v/>
      </c>
      <c r="N948" s="325" t="str">
        <f>IFERROR(VLOOKUP($A948,'様式C-1-1用'!$B$3:$AI$1004,30,0),"")</f>
        <v/>
      </c>
      <c r="O948" s="325" t="str">
        <f>IF(VLOOKUP($A948,'様式C-1-1用'!$B$3:$AI$1004,29,0)="－","なし",VLOOKUP($A948,'様式C-1-1用'!$B$3:$AI$1004,29,0))</f>
        <v/>
      </c>
      <c r="P948" s="326" t="str">
        <f>IFERROR(VLOOKUP($A948,'様式C-1-1用'!$B$3:$AI$1004,33,0),"")</f>
        <v/>
      </c>
    </row>
    <row r="949" spans="1:16" ht="15.95" customHeight="1" x14ac:dyDescent="0.15">
      <c r="A949" s="318">
        <v>947</v>
      </c>
      <c r="B949" s="325">
        <f>IFERROR(VLOOKUP($A949,'様式C-1-1用'!$B$3:$AI$1004,3,0),"")</f>
        <v>0</v>
      </c>
      <c r="C949" s="325" t="str">
        <f>IFERROR(VLOOKUP($A949,'様式C-1-1用'!$B$3:$AI$1004,4,0),"")</f>
        <v/>
      </c>
      <c r="D949" s="325">
        <f>IFERROR(VLOOKUP($A949,'様式C-1-1用'!$B$3:$AI$1004,6,0),"")</f>
        <v>0</v>
      </c>
      <c r="E949" s="325">
        <f>IFERROR(VLOOKUP($A949,'様式C-1-1用'!$B$3:$AI$1004,7,0),"")</f>
        <v>0</v>
      </c>
      <c r="F949" s="325">
        <f>IFERROR(VLOOKUP($A949,'様式C-1-1用'!$B$3:$AI$1004,8,0),"")</f>
        <v>0</v>
      </c>
      <c r="G949" s="325">
        <f>IFERROR(VLOOKUP($A949,'様式C-1-1用'!$B$3:$AI$1004,10,0),"")</f>
        <v>0</v>
      </c>
      <c r="H949" s="325">
        <f>IFERROR(VLOOKUP($A949,'様式C-1-1用'!$B$3:$AI$1004,22,0),"")</f>
        <v>0</v>
      </c>
      <c r="I949" s="325">
        <f>IFERROR(VLOOKUP($A949,'様式C-1-1用'!$B$3:$AI$1004,23,0),"")</f>
        <v>0</v>
      </c>
      <c r="J949" s="325" t="str">
        <f>IFERROR(VLOOKUP($A949,'様式C-1-1用'!$B$3:$AI$1004,24,0),"")</f>
        <v/>
      </c>
      <c r="K949" s="325" t="str">
        <f>IFERROR(VLOOKUP($A949,'様式C-1-1用'!$B$3:$AI$1004,25,0),"")</f>
        <v/>
      </c>
      <c r="L949" s="325">
        <f>IFERROR(VLOOKUP($A949,'様式C-1-1用'!$B$3:$AI$1004,16,0),"")</f>
        <v>0</v>
      </c>
      <c r="M949" s="325" t="str">
        <f>IFERROR(VLOOKUP($A949,'様式C-1-1用'!$B$3:$AI$1004,34,0),"")</f>
        <v/>
      </c>
      <c r="N949" s="325" t="str">
        <f>IFERROR(VLOOKUP($A949,'様式C-1-1用'!$B$3:$AI$1004,30,0),"")</f>
        <v/>
      </c>
      <c r="O949" s="325" t="str">
        <f>IF(VLOOKUP($A949,'様式C-1-1用'!$B$3:$AI$1004,29,0)="－","なし",VLOOKUP($A949,'様式C-1-1用'!$B$3:$AI$1004,29,0))</f>
        <v/>
      </c>
      <c r="P949" s="326" t="str">
        <f>IFERROR(VLOOKUP($A949,'様式C-1-1用'!$B$3:$AI$1004,33,0),"")</f>
        <v/>
      </c>
    </row>
    <row r="950" spans="1:16" ht="15.95" customHeight="1" x14ac:dyDescent="0.15">
      <c r="A950" s="318">
        <v>948</v>
      </c>
      <c r="B950" s="325">
        <f>IFERROR(VLOOKUP($A950,'様式C-1-1用'!$B$3:$AI$1004,3,0),"")</f>
        <v>0</v>
      </c>
      <c r="C950" s="325" t="str">
        <f>IFERROR(VLOOKUP($A950,'様式C-1-1用'!$B$3:$AI$1004,4,0),"")</f>
        <v/>
      </c>
      <c r="D950" s="325">
        <f>IFERROR(VLOOKUP($A950,'様式C-1-1用'!$B$3:$AI$1004,6,0),"")</f>
        <v>0</v>
      </c>
      <c r="E950" s="325">
        <f>IFERROR(VLOOKUP($A950,'様式C-1-1用'!$B$3:$AI$1004,7,0),"")</f>
        <v>0</v>
      </c>
      <c r="F950" s="325">
        <f>IFERROR(VLOOKUP($A950,'様式C-1-1用'!$B$3:$AI$1004,8,0),"")</f>
        <v>0</v>
      </c>
      <c r="G950" s="325">
        <f>IFERROR(VLOOKUP($A950,'様式C-1-1用'!$B$3:$AI$1004,10,0),"")</f>
        <v>0</v>
      </c>
      <c r="H950" s="325">
        <f>IFERROR(VLOOKUP($A950,'様式C-1-1用'!$B$3:$AI$1004,22,0),"")</f>
        <v>0</v>
      </c>
      <c r="I950" s="325">
        <f>IFERROR(VLOOKUP($A950,'様式C-1-1用'!$B$3:$AI$1004,23,0),"")</f>
        <v>0</v>
      </c>
      <c r="J950" s="325" t="str">
        <f>IFERROR(VLOOKUP($A950,'様式C-1-1用'!$B$3:$AI$1004,24,0),"")</f>
        <v/>
      </c>
      <c r="K950" s="325" t="str">
        <f>IFERROR(VLOOKUP($A950,'様式C-1-1用'!$B$3:$AI$1004,25,0),"")</f>
        <v/>
      </c>
      <c r="L950" s="325">
        <f>IFERROR(VLOOKUP($A950,'様式C-1-1用'!$B$3:$AI$1004,16,0),"")</f>
        <v>0</v>
      </c>
      <c r="M950" s="325" t="str">
        <f>IFERROR(VLOOKUP($A950,'様式C-1-1用'!$B$3:$AI$1004,34,0),"")</f>
        <v/>
      </c>
      <c r="N950" s="325" t="str">
        <f>IFERROR(VLOOKUP($A950,'様式C-1-1用'!$B$3:$AI$1004,30,0),"")</f>
        <v/>
      </c>
      <c r="O950" s="325" t="str">
        <f>IF(VLOOKUP($A950,'様式C-1-1用'!$B$3:$AI$1004,29,0)="－","なし",VLOOKUP($A950,'様式C-1-1用'!$B$3:$AI$1004,29,0))</f>
        <v/>
      </c>
      <c r="P950" s="326" t="str">
        <f>IFERROR(VLOOKUP($A950,'様式C-1-1用'!$B$3:$AI$1004,33,0),"")</f>
        <v/>
      </c>
    </row>
    <row r="951" spans="1:16" ht="15.95" customHeight="1" x14ac:dyDescent="0.15">
      <c r="A951" s="318">
        <v>949</v>
      </c>
      <c r="B951" s="325">
        <f>IFERROR(VLOOKUP($A951,'様式C-1-1用'!$B$3:$AI$1004,3,0),"")</f>
        <v>0</v>
      </c>
      <c r="C951" s="325" t="str">
        <f>IFERROR(VLOOKUP($A951,'様式C-1-1用'!$B$3:$AI$1004,4,0),"")</f>
        <v/>
      </c>
      <c r="D951" s="325">
        <f>IFERROR(VLOOKUP($A951,'様式C-1-1用'!$B$3:$AI$1004,6,0),"")</f>
        <v>0</v>
      </c>
      <c r="E951" s="325">
        <f>IFERROR(VLOOKUP($A951,'様式C-1-1用'!$B$3:$AI$1004,7,0),"")</f>
        <v>0</v>
      </c>
      <c r="F951" s="325">
        <f>IFERROR(VLOOKUP($A951,'様式C-1-1用'!$B$3:$AI$1004,8,0),"")</f>
        <v>0</v>
      </c>
      <c r="G951" s="325">
        <f>IFERROR(VLOOKUP($A951,'様式C-1-1用'!$B$3:$AI$1004,10,0),"")</f>
        <v>0</v>
      </c>
      <c r="H951" s="325">
        <f>IFERROR(VLOOKUP($A951,'様式C-1-1用'!$B$3:$AI$1004,22,0),"")</f>
        <v>0</v>
      </c>
      <c r="I951" s="325">
        <f>IFERROR(VLOOKUP($A951,'様式C-1-1用'!$B$3:$AI$1004,23,0),"")</f>
        <v>0</v>
      </c>
      <c r="J951" s="325" t="str">
        <f>IFERROR(VLOOKUP($A951,'様式C-1-1用'!$B$3:$AI$1004,24,0),"")</f>
        <v/>
      </c>
      <c r="K951" s="325" t="str">
        <f>IFERROR(VLOOKUP($A951,'様式C-1-1用'!$B$3:$AI$1004,25,0),"")</f>
        <v/>
      </c>
      <c r="L951" s="325">
        <f>IFERROR(VLOOKUP($A951,'様式C-1-1用'!$B$3:$AI$1004,16,0),"")</f>
        <v>0</v>
      </c>
      <c r="M951" s="325" t="str">
        <f>IFERROR(VLOOKUP($A951,'様式C-1-1用'!$B$3:$AI$1004,34,0),"")</f>
        <v/>
      </c>
      <c r="N951" s="325" t="str">
        <f>IFERROR(VLOOKUP($A951,'様式C-1-1用'!$B$3:$AI$1004,30,0),"")</f>
        <v/>
      </c>
      <c r="O951" s="325" t="str">
        <f>IF(VLOOKUP($A951,'様式C-1-1用'!$B$3:$AI$1004,29,0)="－","なし",VLOOKUP($A951,'様式C-1-1用'!$B$3:$AI$1004,29,0))</f>
        <v/>
      </c>
      <c r="P951" s="326" t="str">
        <f>IFERROR(VLOOKUP($A951,'様式C-1-1用'!$B$3:$AI$1004,33,0),"")</f>
        <v/>
      </c>
    </row>
    <row r="952" spans="1:16" ht="15.95" customHeight="1" x14ac:dyDescent="0.15">
      <c r="A952" s="318">
        <v>950</v>
      </c>
      <c r="B952" s="325">
        <f>IFERROR(VLOOKUP($A952,'様式C-1-1用'!$B$3:$AI$1004,3,0),"")</f>
        <v>0</v>
      </c>
      <c r="C952" s="325" t="str">
        <f>IFERROR(VLOOKUP($A952,'様式C-1-1用'!$B$3:$AI$1004,4,0),"")</f>
        <v/>
      </c>
      <c r="D952" s="325">
        <f>IFERROR(VLOOKUP($A952,'様式C-1-1用'!$B$3:$AI$1004,6,0),"")</f>
        <v>0</v>
      </c>
      <c r="E952" s="325">
        <f>IFERROR(VLOOKUP($A952,'様式C-1-1用'!$B$3:$AI$1004,7,0),"")</f>
        <v>0</v>
      </c>
      <c r="F952" s="325">
        <f>IFERROR(VLOOKUP($A952,'様式C-1-1用'!$B$3:$AI$1004,8,0),"")</f>
        <v>0</v>
      </c>
      <c r="G952" s="325">
        <f>IFERROR(VLOOKUP($A952,'様式C-1-1用'!$B$3:$AI$1004,10,0),"")</f>
        <v>0</v>
      </c>
      <c r="H952" s="325">
        <f>IFERROR(VLOOKUP($A952,'様式C-1-1用'!$B$3:$AI$1004,22,0),"")</f>
        <v>0</v>
      </c>
      <c r="I952" s="325">
        <f>IFERROR(VLOOKUP($A952,'様式C-1-1用'!$B$3:$AI$1004,23,0),"")</f>
        <v>0</v>
      </c>
      <c r="J952" s="325" t="str">
        <f>IFERROR(VLOOKUP($A952,'様式C-1-1用'!$B$3:$AI$1004,24,0),"")</f>
        <v/>
      </c>
      <c r="K952" s="325" t="str">
        <f>IFERROR(VLOOKUP($A952,'様式C-1-1用'!$B$3:$AI$1004,25,0),"")</f>
        <v/>
      </c>
      <c r="L952" s="325">
        <f>IFERROR(VLOOKUP($A952,'様式C-1-1用'!$B$3:$AI$1004,16,0),"")</f>
        <v>0</v>
      </c>
      <c r="M952" s="325" t="str">
        <f>IFERROR(VLOOKUP($A952,'様式C-1-1用'!$B$3:$AI$1004,34,0),"")</f>
        <v/>
      </c>
      <c r="N952" s="325" t="str">
        <f>IFERROR(VLOOKUP($A952,'様式C-1-1用'!$B$3:$AI$1004,30,0),"")</f>
        <v/>
      </c>
      <c r="O952" s="325" t="str">
        <f>IF(VLOOKUP($A952,'様式C-1-1用'!$B$3:$AI$1004,29,0)="－","なし",VLOOKUP($A952,'様式C-1-1用'!$B$3:$AI$1004,29,0))</f>
        <v/>
      </c>
      <c r="P952" s="326" t="str">
        <f>IFERROR(VLOOKUP($A952,'様式C-1-1用'!$B$3:$AI$1004,33,0),"")</f>
        <v/>
      </c>
    </row>
    <row r="953" spans="1:16" ht="15.95" customHeight="1" x14ac:dyDescent="0.15">
      <c r="A953" s="318">
        <v>951</v>
      </c>
      <c r="B953" s="325">
        <f>IFERROR(VLOOKUP($A953,'様式C-1-1用'!$B$3:$AI$1004,3,0),"")</f>
        <v>0</v>
      </c>
      <c r="C953" s="325" t="str">
        <f>IFERROR(VLOOKUP($A953,'様式C-1-1用'!$B$3:$AI$1004,4,0),"")</f>
        <v/>
      </c>
      <c r="D953" s="325">
        <f>IFERROR(VLOOKUP($A953,'様式C-1-1用'!$B$3:$AI$1004,6,0),"")</f>
        <v>0</v>
      </c>
      <c r="E953" s="325">
        <f>IFERROR(VLOOKUP($A953,'様式C-1-1用'!$B$3:$AI$1004,7,0),"")</f>
        <v>0</v>
      </c>
      <c r="F953" s="325">
        <f>IFERROR(VLOOKUP($A953,'様式C-1-1用'!$B$3:$AI$1004,8,0),"")</f>
        <v>0</v>
      </c>
      <c r="G953" s="325">
        <f>IFERROR(VLOOKUP($A953,'様式C-1-1用'!$B$3:$AI$1004,10,0),"")</f>
        <v>0</v>
      </c>
      <c r="H953" s="325">
        <f>IFERROR(VLOOKUP($A953,'様式C-1-1用'!$B$3:$AI$1004,22,0),"")</f>
        <v>0</v>
      </c>
      <c r="I953" s="325">
        <f>IFERROR(VLOOKUP($A953,'様式C-1-1用'!$B$3:$AI$1004,23,0),"")</f>
        <v>0</v>
      </c>
      <c r="J953" s="325" t="str">
        <f>IFERROR(VLOOKUP($A953,'様式C-1-1用'!$B$3:$AI$1004,24,0),"")</f>
        <v/>
      </c>
      <c r="K953" s="325" t="str">
        <f>IFERROR(VLOOKUP($A953,'様式C-1-1用'!$B$3:$AI$1004,25,0),"")</f>
        <v/>
      </c>
      <c r="L953" s="325">
        <f>IFERROR(VLOOKUP($A953,'様式C-1-1用'!$B$3:$AI$1004,16,0),"")</f>
        <v>0</v>
      </c>
      <c r="M953" s="325" t="str">
        <f>IFERROR(VLOOKUP($A953,'様式C-1-1用'!$B$3:$AI$1004,34,0),"")</f>
        <v/>
      </c>
      <c r="N953" s="325" t="str">
        <f>IFERROR(VLOOKUP($A953,'様式C-1-1用'!$B$3:$AI$1004,30,0),"")</f>
        <v/>
      </c>
      <c r="O953" s="325" t="str">
        <f>IF(VLOOKUP($A953,'様式C-1-1用'!$B$3:$AI$1004,29,0)="－","なし",VLOOKUP($A953,'様式C-1-1用'!$B$3:$AI$1004,29,0))</f>
        <v/>
      </c>
      <c r="P953" s="326" t="str">
        <f>IFERROR(VLOOKUP($A953,'様式C-1-1用'!$B$3:$AI$1004,33,0),"")</f>
        <v/>
      </c>
    </row>
    <row r="954" spans="1:16" ht="15.95" customHeight="1" x14ac:dyDescent="0.15">
      <c r="A954" s="318">
        <v>952</v>
      </c>
      <c r="B954" s="325">
        <f>IFERROR(VLOOKUP($A954,'様式C-1-1用'!$B$3:$AI$1004,3,0),"")</f>
        <v>0</v>
      </c>
      <c r="C954" s="325" t="str">
        <f>IFERROR(VLOOKUP($A954,'様式C-1-1用'!$B$3:$AI$1004,4,0),"")</f>
        <v/>
      </c>
      <c r="D954" s="325">
        <f>IFERROR(VLOOKUP($A954,'様式C-1-1用'!$B$3:$AI$1004,6,0),"")</f>
        <v>0</v>
      </c>
      <c r="E954" s="325">
        <f>IFERROR(VLOOKUP($A954,'様式C-1-1用'!$B$3:$AI$1004,7,0),"")</f>
        <v>0</v>
      </c>
      <c r="F954" s="325">
        <f>IFERROR(VLOOKUP($A954,'様式C-1-1用'!$B$3:$AI$1004,8,0),"")</f>
        <v>0</v>
      </c>
      <c r="G954" s="325">
        <f>IFERROR(VLOOKUP($A954,'様式C-1-1用'!$B$3:$AI$1004,10,0),"")</f>
        <v>0</v>
      </c>
      <c r="H954" s="325">
        <f>IFERROR(VLOOKUP($A954,'様式C-1-1用'!$B$3:$AI$1004,22,0),"")</f>
        <v>0</v>
      </c>
      <c r="I954" s="325">
        <f>IFERROR(VLOOKUP($A954,'様式C-1-1用'!$B$3:$AI$1004,23,0),"")</f>
        <v>0</v>
      </c>
      <c r="J954" s="325" t="str">
        <f>IFERROR(VLOOKUP($A954,'様式C-1-1用'!$B$3:$AI$1004,24,0),"")</f>
        <v/>
      </c>
      <c r="K954" s="325" t="str">
        <f>IFERROR(VLOOKUP($A954,'様式C-1-1用'!$B$3:$AI$1004,25,0),"")</f>
        <v/>
      </c>
      <c r="L954" s="325">
        <f>IFERROR(VLOOKUP($A954,'様式C-1-1用'!$B$3:$AI$1004,16,0),"")</f>
        <v>0</v>
      </c>
      <c r="M954" s="325" t="str">
        <f>IFERROR(VLOOKUP($A954,'様式C-1-1用'!$B$3:$AI$1004,34,0),"")</f>
        <v/>
      </c>
      <c r="N954" s="325" t="str">
        <f>IFERROR(VLOOKUP($A954,'様式C-1-1用'!$B$3:$AI$1004,30,0),"")</f>
        <v/>
      </c>
      <c r="O954" s="325" t="str">
        <f>IF(VLOOKUP($A954,'様式C-1-1用'!$B$3:$AI$1004,29,0)="－","なし",VLOOKUP($A954,'様式C-1-1用'!$B$3:$AI$1004,29,0))</f>
        <v/>
      </c>
      <c r="P954" s="326" t="str">
        <f>IFERROR(VLOOKUP($A954,'様式C-1-1用'!$B$3:$AI$1004,33,0),"")</f>
        <v/>
      </c>
    </row>
    <row r="955" spans="1:16" ht="15.95" customHeight="1" x14ac:dyDescent="0.15">
      <c r="A955" s="318">
        <v>953</v>
      </c>
      <c r="B955" s="325">
        <f>IFERROR(VLOOKUP($A955,'様式C-1-1用'!$B$3:$AI$1004,3,0),"")</f>
        <v>0</v>
      </c>
      <c r="C955" s="325" t="str">
        <f>IFERROR(VLOOKUP($A955,'様式C-1-1用'!$B$3:$AI$1004,4,0),"")</f>
        <v/>
      </c>
      <c r="D955" s="325">
        <f>IFERROR(VLOOKUP($A955,'様式C-1-1用'!$B$3:$AI$1004,6,0),"")</f>
        <v>0</v>
      </c>
      <c r="E955" s="325">
        <f>IFERROR(VLOOKUP($A955,'様式C-1-1用'!$B$3:$AI$1004,7,0),"")</f>
        <v>0</v>
      </c>
      <c r="F955" s="325">
        <f>IFERROR(VLOOKUP($A955,'様式C-1-1用'!$B$3:$AI$1004,8,0),"")</f>
        <v>0</v>
      </c>
      <c r="G955" s="325">
        <f>IFERROR(VLOOKUP($A955,'様式C-1-1用'!$B$3:$AI$1004,10,0),"")</f>
        <v>0</v>
      </c>
      <c r="H955" s="325">
        <f>IFERROR(VLOOKUP($A955,'様式C-1-1用'!$B$3:$AI$1004,22,0),"")</f>
        <v>0</v>
      </c>
      <c r="I955" s="325">
        <f>IFERROR(VLOOKUP($A955,'様式C-1-1用'!$B$3:$AI$1004,23,0),"")</f>
        <v>0</v>
      </c>
      <c r="J955" s="325" t="str">
        <f>IFERROR(VLOOKUP($A955,'様式C-1-1用'!$B$3:$AI$1004,24,0),"")</f>
        <v/>
      </c>
      <c r="K955" s="325" t="str">
        <f>IFERROR(VLOOKUP($A955,'様式C-1-1用'!$B$3:$AI$1004,25,0),"")</f>
        <v/>
      </c>
      <c r="L955" s="325">
        <f>IFERROR(VLOOKUP($A955,'様式C-1-1用'!$B$3:$AI$1004,16,0),"")</f>
        <v>0</v>
      </c>
      <c r="M955" s="325" t="str">
        <f>IFERROR(VLOOKUP($A955,'様式C-1-1用'!$B$3:$AI$1004,34,0),"")</f>
        <v/>
      </c>
      <c r="N955" s="325" t="str">
        <f>IFERROR(VLOOKUP($A955,'様式C-1-1用'!$B$3:$AI$1004,30,0),"")</f>
        <v/>
      </c>
      <c r="O955" s="325" t="str">
        <f>IF(VLOOKUP($A955,'様式C-1-1用'!$B$3:$AI$1004,29,0)="－","なし",VLOOKUP($A955,'様式C-1-1用'!$B$3:$AI$1004,29,0))</f>
        <v/>
      </c>
      <c r="P955" s="326" t="str">
        <f>IFERROR(VLOOKUP($A955,'様式C-1-1用'!$B$3:$AI$1004,33,0),"")</f>
        <v/>
      </c>
    </row>
    <row r="956" spans="1:16" ht="15.95" customHeight="1" x14ac:dyDescent="0.15">
      <c r="A956" s="318">
        <v>954</v>
      </c>
      <c r="B956" s="325">
        <f>IFERROR(VLOOKUP($A956,'様式C-1-1用'!$B$3:$AI$1004,3,0),"")</f>
        <v>0</v>
      </c>
      <c r="C956" s="325" t="str">
        <f>IFERROR(VLOOKUP($A956,'様式C-1-1用'!$B$3:$AI$1004,4,0),"")</f>
        <v/>
      </c>
      <c r="D956" s="325">
        <f>IFERROR(VLOOKUP($A956,'様式C-1-1用'!$B$3:$AI$1004,6,0),"")</f>
        <v>0</v>
      </c>
      <c r="E956" s="325">
        <f>IFERROR(VLOOKUP($A956,'様式C-1-1用'!$B$3:$AI$1004,7,0),"")</f>
        <v>0</v>
      </c>
      <c r="F956" s="325">
        <f>IFERROR(VLOOKUP($A956,'様式C-1-1用'!$B$3:$AI$1004,8,0),"")</f>
        <v>0</v>
      </c>
      <c r="G956" s="325">
        <f>IFERROR(VLOOKUP($A956,'様式C-1-1用'!$B$3:$AI$1004,10,0),"")</f>
        <v>0</v>
      </c>
      <c r="H956" s="325">
        <f>IFERROR(VLOOKUP($A956,'様式C-1-1用'!$B$3:$AI$1004,22,0),"")</f>
        <v>0</v>
      </c>
      <c r="I956" s="325">
        <f>IFERROR(VLOOKUP($A956,'様式C-1-1用'!$B$3:$AI$1004,23,0),"")</f>
        <v>0</v>
      </c>
      <c r="J956" s="325" t="str">
        <f>IFERROR(VLOOKUP($A956,'様式C-1-1用'!$B$3:$AI$1004,24,0),"")</f>
        <v/>
      </c>
      <c r="K956" s="325" t="str">
        <f>IFERROR(VLOOKUP($A956,'様式C-1-1用'!$B$3:$AI$1004,25,0),"")</f>
        <v/>
      </c>
      <c r="L956" s="325">
        <f>IFERROR(VLOOKUP($A956,'様式C-1-1用'!$B$3:$AI$1004,16,0),"")</f>
        <v>0</v>
      </c>
      <c r="M956" s="325" t="str">
        <f>IFERROR(VLOOKUP($A956,'様式C-1-1用'!$B$3:$AI$1004,34,0),"")</f>
        <v/>
      </c>
      <c r="N956" s="325" t="str">
        <f>IFERROR(VLOOKUP($A956,'様式C-1-1用'!$B$3:$AI$1004,30,0),"")</f>
        <v/>
      </c>
      <c r="O956" s="325" t="str">
        <f>IF(VLOOKUP($A956,'様式C-1-1用'!$B$3:$AI$1004,29,0)="－","なし",VLOOKUP($A956,'様式C-1-1用'!$B$3:$AI$1004,29,0))</f>
        <v/>
      </c>
      <c r="P956" s="326" t="str">
        <f>IFERROR(VLOOKUP($A956,'様式C-1-1用'!$B$3:$AI$1004,33,0),"")</f>
        <v/>
      </c>
    </row>
    <row r="957" spans="1:16" ht="15.95" customHeight="1" x14ac:dyDescent="0.15">
      <c r="A957" s="318">
        <v>955</v>
      </c>
      <c r="B957" s="325">
        <f>IFERROR(VLOOKUP($A957,'様式C-1-1用'!$B$3:$AI$1004,3,0),"")</f>
        <v>0</v>
      </c>
      <c r="C957" s="325" t="str">
        <f>IFERROR(VLOOKUP($A957,'様式C-1-1用'!$B$3:$AI$1004,4,0),"")</f>
        <v/>
      </c>
      <c r="D957" s="325">
        <f>IFERROR(VLOOKUP($A957,'様式C-1-1用'!$B$3:$AI$1004,6,0),"")</f>
        <v>0</v>
      </c>
      <c r="E957" s="325">
        <f>IFERROR(VLOOKUP($A957,'様式C-1-1用'!$B$3:$AI$1004,7,0),"")</f>
        <v>0</v>
      </c>
      <c r="F957" s="325">
        <f>IFERROR(VLOOKUP($A957,'様式C-1-1用'!$B$3:$AI$1004,8,0),"")</f>
        <v>0</v>
      </c>
      <c r="G957" s="325">
        <f>IFERROR(VLOOKUP($A957,'様式C-1-1用'!$B$3:$AI$1004,10,0),"")</f>
        <v>0</v>
      </c>
      <c r="H957" s="325">
        <f>IFERROR(VLOOKUP($A957,'様式C-1-1用'!$B$3:$AI$1004,22,0),"")</f>
        <v>0</v>
      </c>
      <c r="I957" s="325">
        <f>IFERROR(VLOOKUP($A957,'様式C-1-1用'!$B$3:$AI$1004,23,0),"")</f>
        <v>0</v>
      </c>
      <c r="J957" s="325" t="str">
        <f>IFERROR(VLOOKUP($A957,'様式C-1-1用'!$B$3:$AI$1004,24,0),"")</f>
        <v/>
      </c>
      <c r="K957" s="325" t="str">
        <f>IFERROR(VLOOKUP($A957,'様式C-1-1用'!$B$3:$AI$1004,25,0),"")</f>
        <v/>
      </c>
      <c r="L957" s="325">
        <f>IFERROR(VLOOKUP($A957,'様式C-1-1用'!$B$3:$AI$1004,16,0),"")</f>
        <v>0</v>
      </c>
      <c r="M957" s="325" t="str">
        <f>IFERROR(VLOOKUP($A957,'様式C-1-1用'!$B$3:$AI$1004,34,0),"")</f>
        <v/>
      </c>
      <c r="N957" s="325" t="str">
        <f>IFERROR(VLOOKUP($A957,'様式C-1-1用'!$B$3:$AI$1004,30,0),"")</f>
        <v/>
      </c>
      <c r="O957" s="325" t="str">
        <f>IF(VLOOKUP($A957,'様式C-1-1用'!$B$3:$AI$1004,29,0)="－","なし",VLOOKUP($A957,'様式C-1-1用'!$B$3:$AI$1004,29,0))</f>
        <v/>
      </c>
      <c r="P957" s="326" t="str">
        <f>IFERROR(VLOOKUP($A957,'様式C-1-1用'!$B$3:$AI$1004,33,0),"")</f>
        <v/>
      </c>
    </row>
    <row r="958" spans="1:16" ht="15.95" customHeight="1" x14ac:dyDescent="0.15">
      <c r="A958" s="318">
        <v>956</v>
      </c>
      <c r="B958" s="325">
        <f>IFERROR(VLOOKUP($A958,'様式C-1-1用'!$B$3:$AI$1004,3,0),"")</f>
        <v>0</v>
      </c>
      <c r="C958" s="325" t="str">
        <f>IFERROR(VLOOKUP($A958,'様式C-1-1用'!$B$3:$AI$1004,4,0),"")</f>
        <v/>
      </c>
      <c r="D958" s="325">
        <f>IFERROR(VLOOKUP($A958,'様式C-1-1用'!$B$3:$AI$1004,6,0),"")</f>
        <v>0</v>
      </c>
      <c r="E958" s="325">
        <f>IFERROR(VLOOKUP($A958,'様式C-1-1用'!$B$3:$AI$1004,7,0),"")</f>
        <v>0</v>
      </c>
      <c r="F958" s="325">
        <f>IFERROR(VLOOKUP($A958,'様式C-1-1用'!$B$3:$AI$1004,8,0),"")</f>
        <v>0</v>
      </c>
      <c r="G958" s="325">
        <f>IFERROR(VLOOKUP($A958,'様式C-1-1用'!$B$3:$AI$1004,10,0),"")</f>
        <v>0</v>
      </c>
      <c r="H958" s="325">
        <f>IFERROR(VLOOKUP($A958,'様式C-1-1用'!$B$3:$AI$1004,22,0),"")</f>
        <v>0</v>
      </c>
      <c r="I958" s="325">
        <f>IFERROR(VLOOKUP($A958,'様式C-1-1用'!$B$3:$AI$1004,23,0),"")</f>
        <v>0</v>
      </c>
      <c r="J958" s="325" t="str">
        <f>IFERROR(VLOOKUP($A958,'様式C-1-1用'!$B$3:$AI$1004,24,0),"")</f>
        <v/>
      </c>
      <c r="K958" s="325" t="str">
        <f>IFERROR(VLOOKUP($A958,'様式C-1-1用'!$B$3:$AI$1004,25,0),"")</f>
        <v/>
      </c>
      <c r="L958" s="325">
        <f>IFERROR(VLOOKUP($A958,'様式C-1-1用'!$B$3:$AI$1004,16,0),"")</f>
        <v>0</v>
      </c>
      <c r="M958" s="325" t="str">
        <f>IFERROR(VLOOKUP($A958,'様式C-1-1用'!$B$3:$AI$1004,34,0),"")</f>
        <v/>
      </c>
      <c r="N958" s="325" t="str">
        <f>IFERROR(VLOOKUP($A958,'様式C-1-1用'!$B$3:$AI$1004,30,0),"")</f>
        <v/>
      </c>
      <c r="O958" s="325" t="str">
        <f>IF(VLOOKUP($A958,'様式C-1-1用'!$B$3:$AI$1004,29,0)="－","なし",VLOOKUP($A958,'様式C-1-1用'!$B$3:$AI$1004,29,0))</f>
        <v/>
      </c>
      <c r="P958" s="326" t="str">
        <f>IFERROR(VLOOKUP($A958,'様式C-1-1用'!$B$3:$AI$1004,33,0),"")</f>
        <v/>
      </c>
    </row>
    <row r="959" spans="1:16" ht="15.95" customHeight="1" x14ac:dyDescent="0.15">
      <c r="A959" s="318">
        <v>957</v>
      </c>
      <c r="B959" s="325">
        <f>IFERROR(VLOOKUP($A959,'様式C-1-1用'!$B$3:$AI$1004,3,0),"")</f>
        <v>0</v>
      </c>
      <c r="C959" s="325" t="str">
        <f>IFERROR(VLOOKUP($A959,'様式C-1-1用'!$B$3:$AI$1004,4,0),"")</f>
        <v/>
      </c>
      <c r="D959" s="325">
        <f>IFERROR(VLOOKUP($A959,'様式C-1-1用'!$B$3:$AI$1004,6,0),"")</f>
        <v>0</v>
      </c>
      <c r="E959" s="325">
        <f>IFERROR(VLOOKUP($A959,'様式C-1-1用'!$B$3:$AI$1004,7,0),"")</f>
        <v>0</v>
      </c>
      <c r="F959" s="325">
        <f>IFERROR(VLOOKUP($A959,'様式C-1-1用'!$B$3:$AI$1004,8,0),"")</f>
        <v>0</v>
      </c>
      <c r="G959" s="325">
        <f>IFERROR(VLOOKUP($A959,'様式C-1-1用'!$B$3:$AI$1004,10,0),"")</f>
        <v>0</v>
      </c>
      <c r="H959" s="325">
        <f>IFERROR(VLOOKUP($A959,'様式C-1-1用'!$B$3:$AI$1004,22,0),"")</f>
        <v>0</v>
      </c>
      <c r="I959" s="325">
        <f>IFERROR(VLOOKUP($A959,'様式C-1-1用'!$B$3:$AI$1004,23,0),"")</f>
        <v>0</v>
      </c>
      <c r="J959" s="325" t="str">
        <f>IFERROR(VLOOKUP($A959,'様式C-1-1用'!$B$3:$AI$1004,24,0),"")</f>
        <v/>
      </c>
      <c r="K959" s="325" t="str">
        <f>IFERROR(VLOOKUP($A959,'様式C-1-1用'!$B$3:$AI$1004,25,0),"")</f>
        <v/>
      </c>
      <c r="L959" s="325">
        <f>IFERROR(VLOOKUP($A959,'様式C-1-1用'!$B$3:$AI$1004,16,0),"")</f>
        <v>0</v>
      </c>
      <c r="M959" s="325" t="str">
        <f>IFERROR(VLOOKUP($A959,'様式C-1-1用'!$B$3:$AI$1004,34,0),"")</f>
        <v/>
      </c>
      <c r="N959" s="325" t="str">
        <f>IFERROR(VLOOKUP($A959,'様式C-1-1用'!$B$3:$AI$1004,30,0),"")</f>
        <v/>
      </c>
      <c r="O959" s="325" t="str">
        <f>IF(VLOOKUP($A959,'様式C-1-1用'!$B$3:$AI$1004,29,0)="－","なし",VLOOKUP($A959,'様式C-1-1用'!$B$3:$AI$1004,29,0))</f>
        <v/>
      </c>
      <c r="P959" s="326" t="str">
        <f>IFERROR(VLOOKUP($A959,'様式C-1-1用'!$B$3:$AI$1004,33,0),"")</f>
        <v/>
      </c>
    </row>
    <row r="960" spans="1:16" ht="15.95" customHeight="1" x14ac:dyDescent="0.15">
      <c r="A960" s="318">
        <v>958</v>
      </c>
      <c r="B960" s="325">
        <f>IFERROR(VLOOKUP($A960,'様式C-1-1用'!$B$3:$AI$1004,3,0),"")</f>
        <v>0</v>
      </c>
      <c r="C960" s="325" t="str">
        <f>IFERROR(VLOOKUP($A960,'様式C-1-1用'!$B$3:$AI$1004,4,0),"")</f>
        <v/>
      </c>
      <c r="D960" s="325">
        <f>IFERROR(VLOOKUP($A960,'様式C-1-1用'!$B$3:$AI$1004,6,0),"")</f>
        <v>0</v>
      </c>
      <c r="E960" s="325">
        <f>IFERROR(VLOOKUP($A960,'様式C-1-1用'!$B$3:$AI$1004,7,0),"")</f>
        <v>0</v>
      </c>
      <c r="F960" s="325">
        <f>IFERROR(VLOOKUP($A960,'様式C-1-1用'!$B$3:$AI$1004,8,0),"")</f>
        <v>0</v>
      </c>
      <c r="G960" s="325">
        <f>IFERROR(VLOOKUP($A960,'様式C-1-1用'!$B$3:$AI$1004,10,0),"")</f>
        <v>0</v>
      </c>
      <c r="H960" s="325">
        <f>IFERROR(VLOOKUP($A960,'様式C-1-1用'!$B$3:$AI$1004,22,0),"")</f>
        <v>0</v>
      </c>
      <c r="I960" s="325">
        <f>IFERROR(VLOOKUP($A960,'様式C-1-1用'!$B$3:$AI$1004,23,0),"")</f>
        <v>0</v>
      </c>
      <c r="J960" s="325" t="str">
        <f>IFERROR(VLOOKUP($A960,'様式C-1-1用'!$B$3:$AI$1004,24,0),"")</f>
        <v/>
      </c>
      <c r="K960" s="325" t="str">
        <f>IFERROR(VLOOKUP($A960,'様式C-1-1用'!$B$3:$AI$1004,25,0),"")</f>
        <v/>
      </c>
      <c r="L960" s="325">
        <f>IFERROR(VLOOKUP($A960,'様式C-1-1用'!$B$3:$AI$1004,16,0),"")</f>
        <v>0</v>
      </c>
      <c r="M960" s="325" t="str">
        <f>IFERROR(VLOOKUP($A960,'様式C-1-1用'!$B$3:$AI$1004,34,0),"")</f>
        <v/>
      </c>
      <c r="N960" s="325" t="str">
        <f>IFERROR(VLOOKUP($A960,'様式C-1-1用'!$B$3:$AI$1004,30,0),"")</f>
        <v/>
      </c>
      <c r="O960" s="325" t="str">
        <f>IF(VLOOKUP($A960,'様式C-1-1用'!$B$3:$AI$1004,29,0)="－","なし",VLOOKUP($A960,'様式C-1-1用'!$B$3:$AI$1004,29,0))</f>
        <v/>
      </c>
      <c r="P960" s="326" t="str">
        <f>IFERROR(VLOOKUP($A960,'様式C-1-1用'!$B$3:$AI$1004,33,0),"")</f>
        <v/>
      </c>
    </row>
    <row r="961" spans="1:16" ht="15.95" customHeight="1" x14ac:dyDescent="0.15">
      <c r="A961" s="318">
        <v>959</v>
      </c>
      <c r="B961" s="325">
        <f>IFERROR(VLOOKUP($A961,'様式C-1-1用'!$B$3:$AI$1004,3,0),"")</f>
        <v>0</v>
      </c>
      <c r="C961" s="325" t="str">
        <f>IFERROR(VLOOKUP($A961,'様式C-1-1用'!$B$3:$AI$1004,4,0),"")</f>
        <v/>
      </c>
      <c r="D961" s="325">
        <f>IFERROR(VLOOKUP($A961,'様式C-1-1用'!$B$3:$AI$1004,6,0),"")</f>
        <v>0</v>
      </c>
      <c r="E961" s="325">
        <f>IFERROR(VLOOKUP($A961,'様式C-1-1用'!$B$3:$AI$1004,7,0),"")</f>
        <v>0</v>
      </c>
      <c r="F961" s="325">
        <f>IFERROR(VLOOKUP($A961,'様式C-1-1用'!$B$3:$AI$1004,8,0),"")</f>
        <v>0</v>
      </c>
      <c r="G961" s="325">
        <f>IFERROR(VLOOKUP($A961,'様式C-1-1用'!$B$3:$AI$1004,10,0),"")</f>
        <v>0</v>
      </c>
      <c r="H961" s="325">
        <f>IFERROR(VLOOKUP($A961,'様式C-1-1用'!$B$3:$AI$1004,22,0),"")</f>
        <v>0</v>
      </c>
      <c r="I961" s="325">
        <f>IFERROR(VLOOKUP($A961,'様式C-1-1用'!$B$3:$AI$1004,23,0),"")</f>
        <v>0</v>
      </c>
      <c r="J961" s="325" t="str">
        <f>IFERROR(VLOOKUP($A961,'様式C-1-1用'!$B$3:$AI$1004,24,0),"")</f>
        <v/>
      </c>
      <c r="K961" s="325" t="str">
        <f>IFERROR(VLOOKUP($A961,'様式C-1-1用'!$B$3:$AI$1004,25,0),"")</f>
        <v/>
      </c>
      <c r="L961" s="325">
        <f>IFERROR(VLOOKUP($A961,'様式C-1-1用'!$B$3:$AI$1004,16,0),"")</f>
        <v>0</v>
      </c>
      <c r="M961" s="325" t="str">
        <f>IFERROR(VLOOKUP($A961,'様式C-1-1用'!$B$3:$AI$1004,34,0),"")</f>
        <v/>
      </c>
      <c r="N961" s="325" t="str">
        <f>IFERROR(VLOOKUP($A961,'様式C-1-1用'!$B$3:$AI$1004,30,0),"")</f>
        <v/>
      </c>
      <c r="O961" s="325" t="str">
        <f>IF(VLOOKUP($A961,'様式C-1-1用'!$B$3:$AI$1004,29,0)="－","なし",VLOOKUP($A961,'様式C-1-1用'!$B$3:$AI$1004,29,0))</f>
        <v/>
      </c>
      <c r="P961" s="326" t="str">
        <f>IFERROR(VLOOKUP($A961,'様式C-1-1用'!$B$3:$AI$1004,33,0),"")</f>
        <v/>
      </c>
    </row>
    <row r="962" spans="1:16" ht="15.95" customHeight="1" x14ac:dyDescent="0.15">
      <c r="A962" s="318">
        <v>960</v>
      </c>
      <c r="B962" s="325">
        <f>IFERROR(VLOOKUP($A962,'様式C-1-1用'!$B$3:$AI$1004,3,0),"")</f>
        <v>0</v>
      </c>
      <c r="C962" s="325" t="str">
        <f>IFERROR(VLOOKUP($A962,'様式C-1-1用'!$B$3:$AI$1004,4,0),"")</f>
        <v/>
      </c>
      <c r="D962" s="325">
        <f>IFERROR(VLOOKUP($A962,'様式C-1-1用'!$B$3:$AI$1004,6,0),"")</f>
        <v>0</v>
      </c>
      <c r="E962" s="325">
        <f>IFERROR(VLOOKUP($A962,'様式C-1-1用'!$B$3:$AI$1004,7,0),"")</f>
        <v>0</v>
      </c>
      <c r="F962" s="325">
        <f>IFERROR(VLOOKUP($A962,'様式C-1-1用'!$B$3:$AI$1004,8,0),"")</f>
        <v>0</v>
      </c>
      <c r="G962" s="325">
        <f>IFERROR(VLOOKUP($A962,'様式C-1-1用'!$B$3:$AI$1004,10,0),"")</f>
        <v>0</v>
      </c>
      <c r="H962" s="325">
        <f>IFERROR(VLOOKUP($A962,'様式C-1-1用'!$B$3:$AI$1004,22,0),"")</f>
        <v>0</v>
      </c>
      <c r="I962" s="325">
        <f>IFERROR(VLOOKUP($A962,'様式C-1-1用'!$B$3:$AI$1004,23,0),"")</f>
        <v>0</v>
      </c>
      <c r="J962" s="325" t="str">
        <f>IFERROR(VLOOKUP($A962,'様式C-1-1用'!$B$3:$AI$1004,24,0),"")</f>
        <v/>
      </c>
      <c r="K962" s="325" t="str">
        <f>IFERROR(VLOOKUP($A962,'様式C-1-1用'!$B$3:$AI$1004,25,0),"")</f>
        <v/>
      </c>
      <c r="L962" s="325">
        <f>IFERROR(VLOOKUP($A962,'様式C-1-1用'!$B$3:$AI$1004,16,0),"")</f>
        <v>0</v>
      </c>
      <c r="M962" s="325" t="str">
        <f>IFERROR(VLOOKUP($A962,'様式C-1-1用'!$B$3:$AI$1004,34,0),"")</f>
        <v/>
      </c>
      <c r="N962" s="325" t="str">
        <f>IFERROR(VLOOKUP($A962,'様式C-1-1用'!$B$3:$AI$1004,30,0),"")</f>
        <v/>
      </c>
      <c r="O962" s="325" t="str">
        <f>IF(VLOOKUP($A962,'様式C-1-1用'!$B$3:$AI$1004,29,0)="－","なし",VLOOKUP($A962,'様式C-1-1用'!$B$3:$AI$1004,29,0))</f>
        <v/>
      </c>
      <c r="P962" s="326" t="str">
        <f>IFERROR(VLOOKUP($A962,'様式C-1-1用'!$B$3:$AI$1004,33,0),"")</f>
        <v/>
      </c>
    </row>
    <row r="963" spans="1:16" ht="15.95" customHeight="1" x14ac:dyDescent="0.15">
      <c r="A963" s="318">
        <v>961</v>
      </c>
      <c r="B963" s="325">
        <f>IFERROR(VLOOKUP($A963,'様式C-1-1用'!$B$3:$AI$1004,3,0),"")</f>
        <v>0</v>
      </c>
      <c r="C963" s="325" t="str">
        <f>IFERROR(VLOOKUP($A963,'様式C-1-1用'!$B$3:$AI$1004,4,0),"")</f>
        <v/>
      </c>
      <c r="D963" s="325">
        <f>IFERROR(VLOOKUP($A963,'様式C-1-1用'!$B$3:$AI$1004,6,0),"")</f>
        <v>0</v>
      </c>
      <c r="E963" s="325">
        <f>IFERROR(VLOOKUP($A963,'様式C-1-1用'!$B$3:$AI$1004,7,0),"")</f>
        <v>0</v>
      </c>
      <c r="F963" s="325">
        <f>IFERROR(VLOOKUP($A963,'様式C-1-1用'!$B$3:$AI$1004,8,0),"")</f>
        <v>0</v>
      </c>
      <c r="G963" s="325">
        <f>IFERROR(VLOOKUP($A963,'様式C-1-1用'!$B$3:$AI$1004,10,0),"")</f>
        <v>0</v>
      </c>
      <c r="H963" s="325">
        <f>IFERROR(VLOOKUP($A963,'様式C-1-1用'!$B$3:$AI$1004,22,0),"")</f>
        <v>0</v>
      </c>
      <c r="I963" s="325">
        <f>IFERROR(VLOOKUP($A963,'様式C-1-1用'!$B$3:$AI$1004,23,0),"")</f>
        <v>0</v>
      </c>
      <c r="J963" s="325" t="str">
        <f>IFERROR(VLOOKUP($A963,'様式C-1-1用'!$B$3:$AI$1004,24,0),"")</f>
        <v/>
      </c>
      <c r="K963" s="325" t="str">
        <f>IFERROR(VLOOKUP($A963,'様式C-1-1用'!$B$3:$AI$1004,25,0),"")</f>
        <v/>
      </c>
      <c r="L963" s="325">
        <f>IFERROR(VLOOKUP($A963,'様式C-1-1用'!$B$3:$AI$1004,16,0),"")</f>
        <v>0</v>
      </c>
      <c r="M963" s="325" t="str">
        <f>IFERROR(VLOOKUP($A963,'様式C-1-1用'!$B$3:$AI$1004,34,0),"")</f>
        <v/>
      </c>
      <c r="N963" s="325" t="str">
        <f>IFERROR(VLOOKUP($A963,'様式C-1-1用'!$B$3:$AI$1004,30,0),"")</f>
        <v/>
      </c>
      <c r="O963" s="325" t="str">
        <f>IF(VLOOKUP($A963,'様式C-1-1用'!$B$3:$AI$1004,29,0)="－","なし",VLOOKUP($A963,'様式C-1-1用'!$B$3:$AI$1004,29,0))</f>
        <v/>
      </c>
      <c r="P963" s="326" t="str">
        <f>IFERROR(VLOOKUP($A963,'様式C-1-1用'!$B$3:$AI$1004,33,0),"")</f>
        <v/>
      </c>
    </row>
    <row r="964" spans="1:16" ht="15.95" customHeight="1" x14ac:dyDescent="0.15">
      <c r="A964" s="318">
        <v>962</v>
      </c>
      <c r="B964" s="325">
        <f>IFERROR(VLOOKUP($A964,'様式C-1-1用'!$B$3:$AI$1004,3,0),"")</f>
        <v>0</v>
      </c>
      <c r="C964" s="325" t="str">
        <f>IFERROR(VLOOKUP($A964,'様式C-1-1用'!$B$3:$AI$1004,4,0),"")</f>
        <v/>
      </c>
      <c r="D964" s="325">
        <f>IFERROR(VLOOKUP($A964,'様式C-1-1用'!$B$3:$AI$1004,6,0),"")</f>
        <v>0</v>
      </c>
      <c r="E964" s="325">
        <f>IFERROR(VLOOKUP($A964,'様式C-1-1用'!$B$3:$AI$1004,7,0),"")</f>
        <v>0</v>
      </c>
      <c r="F964" s="325">
        <f>IFERROR(VLOOKUP($A964,'様式C-1-1用'!$B$3:$AI$1004,8,0),"")</f>
        <v>0</v>
      </c>
      <c r="G964" s="325">
        <f>IFERROR(VLOOKUP($A964,'様式C-1-1用'!$B$3:$AI$1004,10,0),"")</f>
        <v>0</v>
      </c>
      <c r="H964" s="325">
        <f>IFERROR(VLOOKUP($A964,'様式C-1-1用'!$B$3:$AI$1004,22,0),"")</f>
        <v>0</v>
      </c>
      <c r="I964" s="325">
        <f>IFERROR(VLOOKUP($A964,'様式C-1-1用'!$B$3:$AI$1004,23,0),"")</f>
        <v>0</v>
      </c>
      <c r="J964" s="325" t="str">
        <f>IFERROR(VLOOKUP($A964,'様式C-1-1用'!$B$3:$AI$1004,24,0),"")</f>
        <v/>
      </c>
      <c r="K964" s="325" t="str">
        <f>IFERROR(VLOOKUP($A964,'様式C-1-1用'!$B$3:$AI$1004,25,0),"")</f>
        <v/>
      </c>
      <c r="L964" s="325">
        <f>IFERROR(VLOOKUP($A964,'様式C-1-1用'!$B$3:$AI$1004,16,0),"")</f>
        <v>0</v>
      </c>
      <c r="M964" s="325" t="str">
        <f>IFERROR(VLOOKUP($A964,'様式C-1-1用'!$B$3:$AI$1004,34,0),"")</f>
        <v/>
      </c>
      <c r="N964" s="325" t="str">
        <f>IFERROR(VLOOKUP($A964,'様式C-1-1用'!$B$3:$AI$1004,30,0),"")</f>
        <v/>
      </c>
      <c r="O964" s="325" t="str">
        <f>IF(VLOOKUP($A964,'様式C-1-1用'!$B$3:$AI$1004,29,0)="－","なし",VLOOKUP($A964,'様式C-1-1用'!$B$3:$AI$1004,29,0))</f>
        <v/>
      </c>
      <c r="P964" s="326" t="str">
        <f>IFERROR(VLOOKUP($A964,'様式C-1-1用'!$B$3:$AI$1004,33,0),"")</f>
        <v/>
      </c>
    </row>
    <row r="965" spans="1:16" ht="15.95" customHeight="1" x14ac:dyDescent="0.15">
      <c r="A965" s="318">
        <v>963</v>
      </c>
      <c r="B965" s="325">
        <f>IFERROR(VLOOKUP($A965,'様式C-1-1用'!$B$3:$AI$1004,3,0),"")</f>
        <v>0</v>
      </c>
      <c r="C965" s="325" t="str">
        <f>IFERROR(VLOOKUP($A965,'様式C-1-1用'!$B$3:$AI$1004,4,0),"")</f>
        <v/>
      </c>
      <c r="D965" s="325">
        <f>IFERROR(VLOOKUP($A965,'様式C-1-1用'!$B$3:$AI$1004,6,0),"")</f>
        <v>0</v>
      </c>
      <c r="E965" s="325">
        <f>IFERROR(VLOOKUP($A965,'様式C-1-1用'!$B$3:$AI$1004,7,0),"")</f>
        <v>0</v>
      </c>
      <c r="F965" s="325">
        <f>IFERROR(VLOOKUP($A965,'様式C-1-1用'!$B$3:$AI$1004,8,0),"")</f>
        <v>0</v>
      </c>
      <c r="G965" s="325">
        <f>IFERROR(VLOOKUP($A965,'様式C-1-1用'!$B$3:$AI$1004,10,0),"")</f>
        <v>0</v>
      </c>
      <c r="H965" s="325">
        <f>IFERROR(VLOOKUP($A965,'様式C-1-1用'!$B$3:$AI$1004,22,0),"")</f>
        <v>0</v>
      </c>
      <c r="I965" s="325">
        <f>IFERROR(VLOOKUP($A965,'様式C-1-1用'!$B$3:$AI$1004,23,0),"")</f>
        <v>0</v>
      </c>
      <c r="J965" s="325" t="str">
        <f>IFERROR(VLOOKUP($A965,'様式C-1-1用'!$B$3:$AI$1004,24,0),"")</f>
        <v/>
      </c>
      <c r="K965" s="325" t="str">
        <f>IFERROR(VLOOKUP($A965,'様式C-1-1用'!$B$3:$AI$1004,25,0),"")</f>
        <v/>
      </c>
      <c r="L965" s="325">
        <f>IFERROR(VLOOKUP($A965,'様式C-1-1用'!$B$3:$AI$1004,16,0),"")</f>
        <v>0</v>
      </c>
      <c r="M965" s="325" t="str">
        <f>IFERROR(VLOOKUP($A965,'様式C-1-1用'!$B$3:$AI$1004,34,0),"")</f>
        <v/>
      </c>
      <c r="N965" s="325" t="str">
        <f>IFERROR(VLOOKUP($A965,'様式C-1-1用'!$B$3:$AI$1004,30,0),"")</f>
        <v/>
      </c>
      <c r="O965" s="325" t="str">
        <f>IF(VLOOKUP($A965,'様式C-1-1用'!$B$3:$AI$1004,29,0)="－","なし",VLOOKUP($A965,'様式C-1-1用'!$B$3:$AI$1004,29,0))</f>
        <v/>
      </c>
      <c r="P965" s="326" t="str">
        <f>IFERROR(VLOOKUP($A965,'様式C-1-1用'!$B$3:$AI$1004,33,0),"")</f>
        <v/>
      </c>
    </row>
    <row r="966" spans="1:16" ht="15.95" customHeight="1" x14ac:dyDescent="0.15">
      <c r="A966" s="318">
        <v>964</v>
      </c>
      <c r="B966" s="325">
        <f>IFERROR(VLOOKUP($A966,'様式C-1-1用'!$B$3:$AI$1004,3,0),"")</f>
        <v>0</v>
      </c>
      <c r="C966" s="325" t="str">
        <f>IFERROR(VLOOKUP($A966,'様式C-1-1用'!$B$3:$AI$1004,4,0),"")</f>
        <v/>
      </c>
      <c r="D966" s="325">
        <f>IFERROR(VLOOKUP($A966,'様式C-1-1用'!$B$3:$AI$1004,6,0),"")</f>
        <v>0</v>
      </c>
      <c r="E966" s="325">
        <f>IFERROR(VLOOKUP($A966,'様式C-1-1用'!$B$3:$AI$1004,7,0),"")</f>
        <v>0</v>
      </c>
      <c r="F966" s="325">
        <f>IFERROR(VLOOKUP($A966,'様式C-1-1用'!$B$3:$AI$1004,8,0),"")</f>
        <v>0</v>
      </c>
      <c r="G966" s="325">
        <f>IFERROR(VLOOKUP($A966,'様式C-1-1用'!$B$3:$AI$1004,10,0),"")</f>
        <v>0</v>
      </c>
      <c r="H966" s="325">
        <f>IFERROR(VLOOKUP($A966,'様式C-1-1用'!$B$3:$AI$1004,22,0),"")</f>
        <v>0</v>
      </c>
      <c r="I966" s="325">
        <f>IFERROR(VLOOKUP($A966,'様式C-1-1用'!$B$3:$AI$1004,23,0),"")</f>
        <v>0</v>
      </c>
      <c r="J966" s="325" t="str">
        <f>IFERROR(VLOOKUP($A966,'様式C-1-1用'!$B$3:$AI$1004,24,0),"")</f>
        <v/>
      </c>
      <c r="K966" s="325" t="str">
        <f>IFERROR(VLOOKUP($A966,'様式C-1-1用'!$B$3:$AI$1004,25,0),"")</f>
        <v/>
      </c>
      <c r="L966" s="325">
        <f>IFERROR(VLOOKUP($A966,'様式C-1-1用'!$B$3:$AI$1004,16,0),"")</f>
        <v>0</v>
      </c>
      <c r="M966" s="325" t="str">
        <f>IFERROR(VLOOKUP($A966,'様式C-1-1用'!$B$3:$AI$1004,34,0),"")</f>
        <v/>
      </c>
      <c r="N966" s="325" t="str">
        <f>IFERROR(VLOOKUP($A966,'様式C-1-1用'!$B$3:$AI$1004,30,0),"")</f>
        <v/>
      </c>
      <c r="O966" s="325" t="str">
        <f>IF(VLOOKUP($A966,'様式C-1-1用'!$B$3:$AI$1004,29,0)="－","なし",VLOOKUP($A966,'様式C-1-1用'!$B$3:$AI$1004,29,0))</f>
        <v/>
      </c>
      <c r="P966" s="326" t="str">
        <f>IFERROR(VLOOKUP($A966,'様式C-1-1用'!$B$3:$AI$1004,33,0),"")</f>
        <v/>
      </c>
    </row>
    <row r="967" spans="1:16" ht="15.95" customHeight="1" x14ac:dyDescent="0.15">
      <c r="A967" s="318">
        <v>965</v>
      </c>
      <c r="B967" s="325">
        <f>IFERROR(VLOOKUP($A967,'様式C-1-1用'!$B$3:$AI$1004,3,0),"")</f>
        <v>0</v>
      </c>
      <c r="C967" s="325" t="str">
        <f>IFERROR(VLOOKUP($A967,'様式C-1-1用'!$B$3:$AI$1004,4,0),"")</f>
        <v/>
      </c>
      <c r="D967" s="325">
        <f>IFERROR(VLOOKUP($A967,'様式C-1-1用'!$B$3:$AI$1004,6,0),"")</f>
        <v>0</v>
      </c>
      <c r="E967" s="325">
        <f>IFERROR(VLOOKUP($A967,'様式C-1-1用'!$B$3:$AI$1004,7,0),"")</f>
        <v>0</v>
      </c>
      <c r="F967" s="325">
        <f>IFERROR(VLOOKUP($A967,'様式C-1-1用'!$B$3:$AI$1004,8,0),"")</f>
        <v>0</v>
      </c>
      <c r="G967" s="325">
        <f>IFERROR(VLOOKUP($A967,'様式C-1-1用'!$B$3:$AI$1004,10,0),"")</f>
        <v>0</v>
      </c>
      <c r="H967" s="325">
        <f>IFERROR(VLOOKUP($A967,'様式C-1-1用'!$B$3:$AI$1004,22,0),"")</f>
        <v>0</v>
      </c>
      <c r="I967" s="325">
        <f>IFERROR(VLOOKUP($A967,'様式C-1-1用'!$B$3:$AI$1004,23,0),"")</f>
        <v>0</v>
      </c>
      <c r="J967" s="325" t="str">
        <f>IFERROR(VLOOKUP($A967,'様式C-1-1用'!$B$3:$AI$1004,24,0),"")</f>
        <v/>
      </c>
      <c r="K967" s="325" t="str">
        <f>IFERROR(VLOOKUP($A967,'様式C-1-1用'!$B$3:$AI$1004,25,0),"")</f>
        <v/>
      </c>
      <c r="L967" s="325">
        <f>IFERROR(VLOOKUP($A967,'様式C-1-1用'!$B$3:$AI$1004,16,0),"")</f>
        <v>0</v>
      </c>
      <c r="M967" s="325" t="str">
        <f>IFERROR(VLOOKUP($A967,'様式C-1-1用'!$B$3:$AI$1004,34,0),"")</f>
        <v/>
      </c>
      <c r="N967" s="325" t="str">
        <f>IFERROR(VLOOKUP($A967,'様式C-1-1用'!$B$3:$AI$1004,30,0),"")</f>
        <v/>
      </c>
      <c r="O967" s="325" t="str">
        <f>IF(VLOOKUP($A967,'様式C-1-1用'!$B$3:$AI$1004,29,0)="－","なし",VLOOKUP($A967,'様式C-1-1用'!$B$3:$AI$1004,29,0))</f>
        <v/>
      </c>
      <c r="P967" s="326" t="str">
        <f>IFERROR(VLOOKUP($A967,'様式C-1-1用'!$B$3:$AI$1004,33,0),"")</f>
        <v/>
      </c>
    </row>
    <row r="968" spans="1:16" ht="15.95" customHeight="1" x14ac:dyDescent="0.15">
      <c r="A968" s="318">
        <v>966</v>
      </c>
      <c r="B968" s="325">
        <f>IFERROR(VLOOKUP($A968,'様式C-1-1用'!$B$3:$AI$1004,3,0),"")</f>
        <v>0</v>
      </c>
      <c r="C968" s="325" t="str">
        <f>IFERROR(VLOOKUP($A968,'様式C-1-1用'!$B$3:$AI$1004,4,0),"")</f>
        <v/>
      </c>
      <c r="D968" s="325">
        <f>IFERROR(VLOOKUP($A968,'様式C-1-1用'!$B$3:$AI$1004,6,0),"")</f>
        <v>0</v>
      </c>
      <c r="E968" s="325">
        <f>IFERROR(VLOOKUP($A968,'様式C-1-1用'!$B$3:$AI$1004,7,0),"")</f>
        <v>0</v>
      </c>
      <c r="F968" s="325">
        <f>IFERROR(VLOOKUP($A968,'様式C-1-1用'!$B$3:$AI$1004,8,0),"")</f>
        <v>0</v>
      </c>
      <c r="G968" s="325">
        <f>IFERROR(VLOOKUP($A968,'様式C-1-1用'!$B$3:$AI$1004,10,0),"")</f>
        <v>0</v>
      </c>
      <c r="H968" s="325">
        <f>IFERROR(VLOOKUP($A968,'様式C-1-1用'!$B$3:$AI$1004,22,0),"")</f>
        <v>0</v>
      </c>
      <c r="I968" s="325">
        <f>IFERROR(VLOOKUP($A968,'様式C-1-1用'!$B$3:$AI$1004,23,0),"")</f>
        <v>0</v>
      </c>
      <c r="J968" s="325" t="str">
        <f>IFERROR(VLOOKUP($A968,'様式C-1-1用'!$B$3:$AI$1004,24,0),"")</f>
        <v/>
      </c>
      <c r="K968" s="325" t="str">
        <f>IFERROR(VLOOKUP($A968,'様式C-1-1用'!$B$3:$AI$1004,25,0),"")</f>
        <v/>
      </c>
      <c r="L968" s="325">
        <f>IFERROR(VLOOKUP($A968,'様式C-1-1用'!$B$3:$AI$1004,16,0),"")</f>
        <v>0</v>
      </c>
      <c r="M968" s="325" t="str">
        <f>IFERROR(VLOOKUP($A968,'様式C-1-1用'!$B$3:$AI$1004,34,0),"")</f>
        <v/>
      </c>
      <c r="N968" s="325" t="str">
        <f>IFERROR(VLOOKUP($A968,'様式C-1-1用'!$B$3:$AI$1004,30,0),"")</f>
        <v/>
      </c>
      <c r="O968" s="325" t="str">
        <f>IF(VLOOKUP($A968,'様式C-1-1用'!$B$3:$AI$1004,29,0)="－","なし",VLOOKUP($A968,'様式C-1-1用'!$B$3:$AI$1004,29,0))</f>
        <v/>
      </c>
      <c r="P968" s="326" t="str">
        <f>IFERROR(VLOOKUP($A968,'様式C-1-1用'!$B$3:$AI$1004,33,0),"")</f>
        <v/>
      </c>
    </row>
    <row r="969" spans="1:16" ht="15.95" customHeight="1" x14ac:dyDescent="0.15">
      <c r="A969" s="318">
        <v>967</v>
      </c>
      <c r="B969" s="325">
        <f>IFERROR(VLOOKUP($A969,'様式C-1-1用'!$B$3:$AI$1004,3,0),"")</f>
        <v>0</v>
      </c>
      <c r="C969" s="325" t="str">
        <f>IFERROR(VLOOKUP($A969,'様式C-1-1用'!$B$3:$AI$1004,4,0),"")</f>
        <v/>
      </c>
      <c r="D969" s="325">
        <f>IFERROR(VLOOKUP($A969,'様式C-1-1用'!$B$3:$AI$1004,6,0),"")</f>
        <v>0</v>
      </c>
      <c r="E969" s="325">
        <f>IFERROR(VLOOKUP($A969,'様式C-1-1用'!$B$3:$AI$1004,7,0),"")</f>
        <v>0</v>
      </c>
      <c r="F969" s="325">
        <f>IFERROR(VLOOKUP($A969,'様式C-1-1用'!$B$3:$AI$1004,8,0),"")</f>
        <v>0</v>
      </c>
      <c r="G969" s="325">
        <f>IFERROR(VLOOKUP($A969,'様式C-1-1用'!$B$3:$AI$1004,10,0),"")</f>
        <v>0</v>
      </c>
      <c r="H969" s="325">
        <f>IFERROR(VLOOKUP($A969,'様式C-1-1用'!$B$3:$AI$1004,22,0),"")</f>
        <v>0</v>
      </c>
      <c r="I969" s="325">
        <f>IFERROR(VLOOKUP($A969,'様式C-1-1用'!$B$3:$AI$1004,23,0),"")</f>
        <v>0</v>
      </c>
      <c r="J969" s="325" t="str">
        <f>IFERROR(VLOOKUP($A969,'様式C-1-1用'!$B$3:$AI$1004,24,0),"")</f>
        <v/>
      </c>
      <c r="K969" s="325" t="str">
        <f>IFERROR(VLOOKUP($A969,'様式C-1-1用'!$B$3:$AI$1004,25,0),"")</f>
        <v/>
      </c>
      <c r="L969" s="325">
        <f>IFERROR(VLOOKUP($A969,'様式C-1-1用'!$B$3:$AI$1004,16,0),"")</f>
        <v>0</v>
      </c>
      <c r="M969" s="325" t="str">
        <f>IFERROR(VLOOKUP($A969,'様式C-1-1用'!$B$3:$AI$1004,34,0),"")</f>
        <v/>
      </c>
      <c r="N969" s="325" t="str">
        <f>IFERROR(VLOOKUP($A969,'様式C-1-1用'!$B$3:$AI$1004,30,0),"")</f>
        <v/>
      </c>
      <c r="O969" s="325" t="str">
        <f>IF(VLOOKUP($A969,'様式C-1-1用'!$B$3:$AI$1004,29,0)="－","なし",VLOOKUP($A969,'様式C-1-1用'!$B$3:$AI$1004,29,0))</f>
        <v/>
      </c>
      <c r="P969" s="326" t="str">
        <f>IFERROR(VLOOKUP($A969,'様式C-1-1用'!$B$3:$AI$1004,33,0),"")</f>
        <v/>
      </c>
    </row>
    <row r="970" spans="1:16" ht="15.95" customHeight="1" x14ac:dyDescent="0.15">
      <c r="A970" s="318">
        <v>968</v>
      </c>
      <c r="B970" s="325">
        <f>IFERROR(VLOOKUP($A970,'様式C-1-1用'!$B$3:$AI$1004,3,0),"")</f>
        <v>0</v>
      </c>
      <c r="C970" s="325" t="str">
        <f>IFERROR(VLOOKUP($A970,'様式C-1-1用'!$B$3:$AI$1004,4,0),"")</f>
        <v/>
      </c>
      <c r="D970" s="325">
        <f>IFERROR(VLOOKUP($A970,'様式C-1-1用'!$B$3:$AI$1004,6,0),"")</f>
        <v>0</v>
      </c>
      <c r="E970" s="325">
        <f>IFERROR(VLOOKUP($A970,'様式C-1-1用'!$B$3:$AI$1004,7,0),"")</f>
        <v>0</v>
      </c>
      <c r="F970" s="325">
        <f>IFERROR(VLOOKUP($A970,'様式C-1-1用'!$B$3:$AI$1004,8,0),"")</f>
        <v>0</v>
      </c>
      <c r="G970" s="325">
        <f>IFERROR(VLOOKUP($A970,'様式C-1-1用'!$B$3:$AI$1004,10,0),"")</f>
        <v>0</v>
      </c>
      <c r="H970" s="325">
        <f>IFERROR(VLOOKUP($A970,'様式C-1-1用'!$B$3:$AI$1004,22,0),"")</f>
        <v>0</v>
      </c>
      <c r="I970" s="325">
        <f>IFERROR(VLOOKUP($A970,'様式C-1-1用'!$B$3:$AI$1004,23,0),"")</f>
        <v>0</v>
      </c>
      <c r="J970" s="325" t="str">
        <f>IFERROR(VLOOKUP($A970,'様式C-1-1用'!$B$3:$AI$1004,24,0),"")</f>
        <v/>
      </c>
      <c r="K970" s="325" t="str">
        <f>IFERROR(VLOOKUP($A970,'様式C-1-1用'!$B$3:$AI$1004,25,0),"")</f>
        <v/>
      </c>
      <c r="L970" s="325">
        <f>IFERROR(VLOOKUP($A970,'様式C-1-1用'!$B$3:$AI$1004,16,0),"")</f>
        <v>0</v>
      </c>
      <c r="M970" s="325" t="str">
        <f>IFERROR(VLOOKUP($A970,'様式C-1-1用'!$B$3:$AI$1004,34,0),"")</f>
        <v/>
      </c>
      <c r="N970" s="325" t="str">
        <f>IFERROR(VLOOKUP($A970,'様式C-1-1用'!$B$3:$AI$1004,30,0),"")</f>
        <v/>
      </c>
      <c r="O970" s="325" t="str">
        <f>IF(VLOOKUP($A970,'様式C-1-1用'!$B$3:$AI$1004,29,0)="－","なし",VLOOKUP($A970,'様式C-1-1用'!$B$3:$AI$1004,29,0))</f>
        <v/>
      </c>
      <c r="P970" s="326" t="str">
        <f>IFERROR(VLOOKUP($A970,'様式C-1-1用'!$B$3:$AI$1004,33,0),"")</f>
        <v/>
      </c>
    </row>
    <row r="971" spans="1:16" ht="15.95" customHeight="1" x14ac:dyDescent="0.15">
      <c r="A971" s="318">
        <v>969</v>
      </c>
      <c r="B971" s="325">
        <f>IFERROR(VLOOKUP($A971,'様式C-1-1用'!$B$3:$AI$1004,3,0),"")</f>
        <v>0</v>
      </c>
      <c r="C971" s="325" t="str">
        <f>IFERROR(VLOOKUP($A971,'様式C-1-1用'!$B$3:$AI$1004,4,0),"")</f>
        <v/>
      </c>
      <c r="D971" s="325">
        <f>IFERROR(VLOOKUP($A971,'様式C-1-1用'!$B$3:$AI$1004,6,0),"")</f>
        <v>0</v>
      </c>
      <c r="E971" s="325">
        <f>IFERROR(VLOOKUP($A971,'様式C-1-1用'!$B$3:$AI$1004,7,0),"")</f>
        <v>0</v>
      </c>
      <c r="F971" s="325">
        <f>IFERROR(VLOOKUP($A971,'様式C-1-1用'!$B$3:$AI$1004,8,0),"")</f>
        <v>0</v>
      </c>
      <c r="G971" s="325">
        <f>IFERROR(VLOOKUP($A971,'様式C-1-1用'!$B$3:$AI$1004,10,0),"")</f>
        <v>0</v>
      </c>
      <c r="H971" s="325">
        <f>IFERROR(VLOOKUP($A971,'様式C-1-1用'!$B$3:$AI$1004,22,0),"")</f>
        <v>0</v>
      </c>
      <c r="I971" s="325">
        <f>IFERROR(VLOOKUP($A971,'様式C-1-1用'!$B$3:$AI$1004,23,0),"")</f>
        <v>0</v>
      </c>
      <c r="J971" s="325" t="str">
        <f>IFERROR(VLOOKUP($A971,'様式C-1-1用'!$B$3:$AI$1004,24,0),"")</f>
        <v/>
      </c>
      <c r="K971" s="325" t="str">
        <f>IFERROR(VLOOKUP($A971,'様式C-1-1用'!$B$3:$AI$1004,25,0),"")</f>
        <v/>
      </c>
      <c r="L971" s="325">
        <f>IFERROR(VLOOKUP($A971,'様式C-1-1用'!$B$3:$AI$1004,16,0),"")</f>
        <v>0</v>
      </c>
      <c r="M971" s="325" t="str">
        <f>IFERROR(VLOOKUP($A971,'様式C-1-1用'!$B$3:$AI$1004,34,0),"")</f>
        <v/>
      </c>
      <c r="N971" s="325" t="str">
        <f>IFERROR(VLOOKUP($A971,'様式C-1-1用'!$B$3:$AI$1004,30,0),"")</f>
        <v/>
      </c>
      <c r="O971" s="325" t="str">
        <f>IF(VLOOKUP($A971,'様式C-1-1用'!$B$3:$AI$1004,29,0)="－","なし",VLOOKUP($A971,'様式C-1-1用'!$B$3:$AI$1004,29,0))</f>
        <v/>
      </c>
      <c r="P971" s="326" t="str">
        <f>IFERROR(VLOOKUP($A971,'様式C-1-1用'!$B$3:$AI$1004,33,0),"")</f>
        <v/>
      </c>
    </row>
    <row r="972" spans="1:16" ht="15.95" customHeight="1" x14ac:dyDescent="0.15">
      <c r="A972" s="318">
        <v>970</v>
      </c>
      <c r="B972" s="325">
        <f>IFERROR(VLOOKUP($A972,'様式C-1-1用'!$B$3:$AI$1004,3,0),"")</f>
        <v>0</v>
      </c>
      <c r="C972" s="325" t="str">
        <f>IFERROR(VLOOKUP($A972,'様式C-1-1用'!$B$3:$AI$1004,4,0),"")</f>
        <v/>
      </c>
      <c r="D972" s="325">
        <f>IFERROR(VLOOKUP($A972,'様式C-1-1用'!$B$3:$AI$1004,6,0),"")</f>
        <v>0</v>
      </c>
      <c r="E972" s="325">
        <f>IFERROR(VLOOKUP($A972,'様式C-1-1用'!$B$3:$AI$1004,7,0),"")</f>
        <v>0</v>
      </c>
      <c r="F972" s="325">
        <f>IFERROR(VLOOKUP($A972,'様式C-1-1用'!$B$3:$AI$1004,8,0),"")</f>
        <v>0</v>
      </c>
      <c r="G972" s="325">
        <f>IFERROR(VLOOKUP($A972,'様式C-1-1用'!$B$3:$AI$1004,10,0),"")</f>
        <v>0</v>
      </c>
      <c r="H972" s="325">
        <f>IFERROR(VLOOKUP($A972,'様式C-1-1用'!$B$3:$AI$1004,22,0),"")</f>
        <v>0</v>
      </c>
      <c r="I972" s="325">
        <f>IFERROR(VLOOKUP($A972,'様式C-1-1用'!$B$3:$AI$1004,23,0),"")</f>
        <v>0</v>
      </c>
      <c r="J972" s="325" t="str">
        <f>IFERROR(VLOOKUP($A972,'様式C-1-1用'!$B$3:$AI$1004,24,0),"")</f>
        <v/>
      </c>
      <c r="K972" s="325" t="str">
        <f>IFERROR(VLOOKUP($A972,'様式C-1-1用'!$B$3:$AI$1004,25,0),"")</f>
        <v/>
      </c>
      <c r="L972" s="325">
        <f>IFERROR(VLOOKUP($A972,'様式C-1-1用'!$B$3:$AI$1004,16,0),"")</f>
        <v>0</v>
      </c>
      <c r="M972" s="325" t="str">
        <f>IFERROR(VLOOKUP($A972,'様式C-1-1用'!$B$3:$AI$1004,34,0),"")</f>
        <v/>
      </c>
      <c r="N972" s="325" t="str">
        <f>IFERROR(VLOOKUP($A972,'様式C-1-1用'!$B$3:$AI$1004,30,0),"")</f>
        <v/>
      </c>
      <c r="O972" s="325" t="str">
        <f>IF(VLOOKUP($A972,'様式C-1-1用'!$B$3:$AI$1004,29,0)="－","なし",VLOOKUP($A972,'様式C-1-1用'!$B$3:$AI$1004,29,0))</f>
        <v/>
      </c>
      <c r="P972" s="326" t="str">
        <f>IFERROR(VLOOKUP($A972,'様式C-1-1用'!$B$3:$AI$1004,33,0),"")</f>
        <v/>
      </c>
    </row>
    <row r="973" spans="1:16" ht="15.95" customHeight="1" x14ac:dyDescent="0.15">
      <c r="A973" s="318">
        <v>971</v>
      </c>
      <c r="B973" s="325">
        <f>IFERROR(VLOOKUP($A973,'様式C-1-1用'!$B$3:$AI$1004,3,0),"")</f>
        <v>0</v>
      </c>
      <c r="C973" s="325" t="str">
        <f>IFERROR(VLOOKUP($A973,'様式C-1-1用'!$B$3:$AI$1004,4,0),"")</f>
        <v/>
      </c>
      <c r="D973" s="325">
        <f>IFERROR(VLOOKUP($A973,'様式C-1-1用'!$B$3:$AI$1004,6,0),"")</f>
        <v>0</v>
      </c>
      <c r="E973" s="325">
        <f>IFERROR(VLOOKUP($A973,'様式C-1-1用'!$B$3:$AI$1004,7,0),"")</f>
        <v>0</v>
      </c>
      <c r="F973" s="325">
        <f>IFERROR(VLOOKUP($A973,'様式C-1-1用'!$B$3:$AI$1004,8,0),"")</f>
        <v>0</v>
      </c>
      <c r="G973" s="325">
        <f>IFERROR(VLOOKUP($A973,'様式C-1-1用'!$B$3:$AI$1004,10,0),"")</f>
        <v>0</v>
      </c>
      <c r="H973" s="325">
        <f>IFERROR(VLOOKUP($A973,'様式C-1-1用'!$B$3:$AI$1004,22,0),"")</f>
        <v>0</v>
      </c>
      <c r="I973" s="325">
        <f>IFERROR(VLOOKUP($A973,'様式C-1-1用'!$B$3:$AI$1004,23,0),"")</f>
        <v>0</v>
      </c>
      <c r="J973" s="325" t="str">
        <f>IFERROR(VLOOKUP($A973,'様式C-1-1用'!$B$3:$AI$1004,24,0),"")</f>
        <v/>
      </c>
      <c r="K973" s="325" t="str">
        <f>IFERROR(VLOOKUP($A973,'様式C-1-1用'!$B$3:$AI$1004,25,0),"")</f>
        <v/>
      </c>
      <c r="L973" s="325">
        <f>IFERROR(VLOOKUP($A973,'様式C-1-1用'!$B$3:$AI$1004,16,0),"")</f>
        <v>0</v>
      </c>
      <c r="M973" s="325" t="str">
        <f>IFERROR(VLOOKUP($A973,'様式C-1-1用'!$B$3:$AI$1004,34,0),"")</f>
        <v/>
      </c>
      <c r="N973" s="325" t="str">
        <f>IFERROR(VLOOKUP($A973,'様式C-1-1用'!$B$3:$AI$1004,30,0),"")</f>
        <v/>
      </c>
      <c r="O973" s="325" t="str">
        <f>IF(VLOOKUP($A973,'様式C-1-1用'!$B$3:$AI$1004,29,0)="－","なし",VLOOKUP($A973,'様式C-1-1用'!$B$3:$AI$1004,29,0))</f>
        <v/>
      </c>
      <c r="P973" s="326" t="str">
        <f>IFERROR(VLOOKUP($A973,'様式C-1-1用'!$B$3:$AI$1004,33,0),"")</f>
        <v/>
      </c>
    </row>
    <row r="974" spans="1:16" ht="15.95" customHeight="1" x14ac:dyDescent="0.15">
      <c r="A974" s="318">
        <v>972</v>
      </c>
      <c r="B974" s="325">
        <f>IFERROR(VLOOKUP($A974,'様式C-1-1用'!$B$3:$AI$1004,3,0),"")</f>
        <v>0</v>
      </c>
      <c r="C974" s="325" t="str">
        <f>IFERROR(VLOOKUP($A974,'様式C-1-1用'!$B$3:$AI$1004,4,0),"")</f>
        <v/>
      </c>
      <c r="D974" s="325">
        <f>IFERROR(VLOOKUP($A974,'様式C-1-1用'!$B$3:$AI$1004,6,0),"")</f>
        <v>0</v>
      </c>
      <c r="E974" s="325">
        <f>IFERROR(VLOOKUP($A974,'様式C-1-1用'!$B$3:$AI$1004,7,0),"")</f>
        <v>0</v>
      </c>
      <c r="F974" s="325">
        <f>IFERROR(VLOOKUP($A974,'様式C-1-1用'!$B$3:$AI$1004,8,0),"")</f>
        <v>0</v>
      </c>
      <c r="G974" s="325">
        <f>IFERROR(VLOOKUP($A974,'様式C-1-1用'!$B$3:$AI$1004,10,0),"")</f>
        <v>0</v>
      </c>
      <c r="H974" s="325">
        <f>IFERROR(VLOOKUP($A974,'様式C-1-1用'!$B$3:$AI$1004,22,0),"")</f>
        <v>0</v>
      </c>
      <c r="I974" s="325">
        <f>IFERROR(VLOOKUP($A974,'様式C-1-1用'!$B$3:$AI$1004,23,0),"")</f>
        <v>0</v>
      </c>
      <c r="J974" s="325" t="str">
        <f>IFERROR(VLOOKUP($A974,'様式C-1-1用'!$B$3:$AI$1004,24,0),"")</f>
        <v/>
      </c>
      <c r="K974" s="325" t="str">
        <f>IFERROR(VLOOKUP($A974,'様式C-1-1用'!$B$3:$AI$1004,25,0),"")</f>
        <v/>
      </c>
      <c r="L974" s="325">
        <f>IFERROR(VLOOKUP($A974,'様式C-1-1用'!$B$3:$AI$1004,16,0),"")</f>
        <v>0</v>
      </c>
      <c r="M974" s="325" t="str">
        <f>IFERROR(VLOOKUP($A974,'様式C-1-1用'!$B$3:$AI$1004,34,0),"")</f>
        <v/>
      </c>
      <c r="N974" s="325" t="str">
        <f>IFERROR(VLOOKUP($A974,'様式C-1-1用'!$B$3:$AI$1004,30,0),"")</f>
        <v/>
      </c>
      <c r="O974" s="325" t="str">
        <f>IF(VLOOKUP($A974,'様式C-1-1用'!$B$3:$AI$1004,29,0)="－","なし",VLOOKUP($A974,'様式C-1-1用'!$B$3:$AI$1004,29,0))</f>
        <v/>
      </c>
      <c r="P974" s="326" t="str">
        <f>IFERROR(VLOOKUP($A974,'様式C-1-1用'!$B$3:$AI$1004,33,0),"")</f>
        <v/>
      </c>
    </row>
    <row r="975" spans="1:16" ht="15.95" customHeight="1" x14ac:dyDescent="0.15">
      <c r="A975" s="318">
        <v>973</v>
      </c>
      <c r="B975" s="325">
        <f>IFERROR(VLOOKUP($A975,'様式C-1-1用'!$B$3:$AI$1004,3,0),"")</f>
        <v>0</v>
      </c>
      <c r="C975" s="325" t="str">
        <f>IFERROR(VLOOKUP($A975,'様式C-1-1用'!$B$3:$AI$1004,4,0),"")</f>
        <v/>
      </c>
      <c r="D975" s="325">
        <f>IFERROR(VLOOKUP($A975,'様式C-1-1用'!$B$3:$AI$1004,6,0),"")</f>
        <v>0</v>
      </c>
      <c r="E975" s="325">
        <f>IFERROR(VLOOKUP($A975,'様式C-1-1用'!$B$3:$AI$1004,7,0),"")</f>
        <v>0</v>
      </c>
      <c r="F975" s="325">
        <f>IFERROR(VLOOKUP($A975,'様式C-1-1用'!$B$3:$AI$1004,8,0),"")</f>
        <v>0</v>
      </c>
      <c r="G975" s="325">
        <f>IFERROR(VLOOKUP($A975,'様式C-1-1用'!$B$3:$AI$1004,10,0),"")</f>
        <v>0</v>
      </c>
      <c r="H975" s="325">
        <f>IFERROR(VLOOKUP($A975,'様式C-1-1用'!$B$3:$AI$1004,22,0),"")</f>
        <v>0</v>
      </c>
      <c r="I975" s="325">
        <f>IFERROR(VLOOKUP($A975,'様式C-1-1用'!$B$3:$AI$1004,23,0),"")</f>
        <v>0</v>
      </c>
      <c r="J975" s="325" t="str">
        <f>IFERROR(VLOOKUP($A975,'様式C-1-1用'!$B$3:$AI$1004,24,0),"")</f>
        <v/>
      </c>
      <c r="K975" s="325" t="str">
        <f>IFERROR(VLOOKUP($A975,'様式C-1-1用'!$B$3:$AI$1004,25,0),"")</f>
        <v/>
      </c>
      <c r="L975" s="325">
        <f>IFERROR(VLOOKUP($A975,'様式C-1-1用'!$B$3:$AI$1004,16,0),"")</f>
        <v>0</v>
      </c>
      <c r="M975" s="325" t="str">
        <f>IFERROR(VLOOKUP($A975,'様式C-1-1用'!$B$3:$AI$1004,34,0),"")</f>
        <v/>
      </c>
      <c r="N975" s="325" t="str">
        <f>IFERROR(VLOOKUP($A975,'様式C-1-1用'!$B$3:$AI$1004,30,0),"")</f>
        <v/>
      </c>
      <c r="O975" s="325" t="str">
        <f>IF(VLOOKUP($A975,'様式C-1-1用'!$B$3:$AI$1004,29,0)="－","なし",VLOOKUP($A975,'様式C-1-1用'!$B$3:$AI$1004,29,0))</f>
        <v/>
      </c>
      <c r="P975" s="326" t="str">
        <f>IFERROR(VLOOKUP($A975,'様式C-1-1用'!$B$3:$AI$1004,33,0),"")</f>
        <v/>
      </c>
    </row>
    <row r="976" spans="1:16" ht="15.95" customHeight="1" x14ac:dyDescent="0.15">
      <c r="A976" s="318">
        <v>974</v>
      </c>
      <c r="B976" s="325">
        <f>IFERROR(VLOOKUP($A976,'様式C-1-1用'!$B$3:$AI$1004,3,0),"")</f>
        <v>0</v>
      </c>
      <c r="C976" s="325" t="str">
        <f>IFERROR(VLOOKUP($A976,'様式C-1-1用'!$B$3:$AI$1004,4,0),"")</f>
        <v/>
      </c>
      <c r="D976" s="325">
        <f>IFERROR(VLOOKUP($A976,'様式C-1-1用'!$B$3:$AI$1004,6,0),"")</f>
        <v>0</v>
      </c>
      <c r="E976" s="325">
        <f>IFERROR(VLOOKUP($A976,'様式C-1-1用'!$B$3:$AI$1004,7,0),"")</f>
        <v>0</v>
      </c>
      <c r="F976" s="325">
        <f>IFERROR(VLOOKUP($A976,'様式C-1-1用'!$B$3:$AI$1004,8,0),"")</f>
        <v>0</v>
      </c>
      <c r="G976" s="325">
        <f>IFERROR(VLOOKUP($A976,'様式C-1-1用'!$B$3:$AI$1004,10,0),"")</f>
        <v>0</v>
      </c>
      <c r="H976" s="325">
        <f>IFERROR(VLOOKUP($A976,'様式C-1-1用'!$B$3:$AI$1004,22,0),"")</f>
        <v>0</v>
      </c>
      <c r="I976" s="325">
        <f>IFERROR(VLOOKUP($A976,'様式C-1-1用'!$B$3:$AI$1004,23,0),"")</f>
        <v>0</v>
      </c>
      <c r="J976" s="325" t="str">
        <f>IFERROR(VLOOKUP($A976,'様式C-1-1用'!$B$3:$AI$1004,24,0),"")</f>
        <v/>
      </c>
      <c r="K976" s="325" t="str">
        <f>IFERROR(VLOOKUP($A976,'様式C-1-1用'!$B$3:$AI$1004,25,0),"")</f>
        <v/>
      </c>
      <c r="L976" s="325">
        <f>IFERROR(VLOOKUP($A976,'様式C-1-1用'!$B$3:$AI$1004,16,0),"")</f>
        <v>0</v>
      </c>
      <c r="M976" s="325" t="str">
        <f>IFERROR(VLOOKUP($A976,'様式C-1-1用'!$B$3:$AI$1004,34,0),"")</f>
        <v/>
      </c>
      <c r="N976" s="325" t="str">
        <f>IFERROR(VLOOKUP($A976,'様式C-1-1用'!$B$3:$AI$1004,30,0),"")</f>
        <v/>
      </c>
      <c r="O976" s="325" t="str">
        <f>IF(VLOOKUP($A976,'様式C-1-1用'!$B$3:$AI$1004,29,0)="－","なし",VLOOKUP($A976,'様式C-1-1用'!$B$3:$AI$1004,29,0))</f>
        <v/>
      </c>
      <c r="P976" s="326" t="str">
        <f>IFERROR(VLOOKUP($A976,'様式C-1-1用'!$B$3:$AI$1004,33,0),"")</f>
        <v/>
      </c>
    </row>
    <row r="977" spans="1:16" ht="15.95" customHeight="1" x14ac:dyDescent="0.15">
      <c r="A977" s="318">
        <v>975</v>
      </c>
      <c r="B977" s="325">
        <f>IFERROR(VLOOKUP($A977,'様式C-1-1用'!$B$3:$AI$1004,3,0),"")</f>
        <v>0</v>
      </c>
      <c r="C977" s="325" t="str">
        <f>IFERROR(VLOOKUP($A977,'様式C-1-1用'!$B$3:$AI$1004,4,0),"")</f>
        <v/>
      </c>
      <c r="D977" s="325">
        <f>IFERROR(VLOOKUP($A977,'様式C-1-1用'!$B$3:$AI$1004,6,0),"")</f>
        <v>0</v>
      </c>
      <c r="E977" s="325">
        <f>IFERROR(VLOOKUP($A977,'様式C-1-1用'!$B$3:$AI$1004,7,0),"")</f>
        <v>0</v>
      </c>
      <c r="F977" s="325">
        <f>IFERROR(VLOOKUP($A977,'様式C-1-1用'!$B$3:$AI$1004,8,0),"")</f>
        <v>0</v>
      </c>
      <c r="G977" s="325">
        <f>IFERROR(VLOOKUP($A977,'様式C-1-1用'!$B$3:$AI$1004,10,0),"")</f>
        <v>0</v>
      </c>
      <c r="H977" s="325">
        <f>IFERROR(VLOOKUP($A977,'様式C-1-1用'!$B$3:$AI$1004,22,0),"")</f>
        <v>0</v>
      </c>
      <c r="I977" s="325">
        <f>IFERROR(VLOOKUP($A977,'様式C-1-1用'!$B$3:$AI$1004,23,0),"")</f>
        <v>0</v>
      </c>
      <c r="J977" s="325" t="str">
        <f>IFERROR(VLOOKUP($A977,'様式C-1-1用'!$B$3:$AI$1004,24,0),"")</f>
        <v/>
      </c>
      <c r="K977" s="325" t="str">
        <f>IFERROR(VLOOKUP($A977,'様式C-1-1用'!$B$3:$AI$1004,25,0),"")</f>
        <v/>
      </c>
      <c r="L977" s="325">
        <f>IFERROR(VLOOKUP($A977,'様式C-1-1用'!$B$3:$AI$1004,16,0),"")</f>
        <v>0</v>
      </c>
      <c r="M977" s="325" t="str">
        <f>IFERROR(VLOOKUP($A977,'様式C-1-1用'!$B$3:$AI$1004,34,0),"")</f>
        <v/>
      </c>
      <c r="N977" s="325" t="str">
        <f>IFERROR(VLOOKUP($A977,'様式C-1-1用'!$B$3:$AI$1004,30,0),"")</f>
        <v/>
      </c>
      <c r="O977" s="325" t="str">
        <f>IF(VLOOKUP($A977,'様式C-1-1用'!$B$3:$AI$1004,29,0)="－","なし",VLOOKUP($A977,'様式C-1-1用'!$B$3:$AI$1004,29,0))</f>
        <v/>
      </c>
      <c r="P977" s="326" t="str">
        <f>IFERROR(VLOOKUP($A977,'様式C-1-1用'!$B$3:$AI$1004,33,0),"")</f>
        <v/>
      </c>
    </row>
    <row r="978" spans="1:16" ht="15.95" customHeight="1" x14ac:dyDescent="0.15">
      <c r="A978" s="318">
        <v>976</v>
      </c>
      <c r="B978" s="325">
        <f>IFERROR(VLOOKUP($A978,'様式C-1-1用'!$B$3:$AI$1004,3,0),"")</f>
        <v>0</v>
      </c>
      <c r="C978" s="325" t="str">
        <f>IFERROR(VLOOKUP($A978,'様式C-1-1用'!$B$3:$AI$1004,4,0),"")</f>
        <v/>
      </c>
      <c r="D978" s="325">
        <f>IFERROR(VLOOKUP($A978,'様式C-1-1用'!$B$3:$AI$1004,6,0),"")</f>
        <v>0</v>
      </c>
      <c r="E978" s="325">
        <f>IFERROR(VLOOKUP($A978,'様式C-1-1用'!$B$3:$AI$1004,7,0),"")</f>
        <v>0</v>
      </c>
      <c r="F978" s="325">
        <f>IFERROR(VLOOKUP($A978,'様式C-1-1用'!$B$3:$AI$1004,8,0),"")</f>
        <v>0</v>
      </c>
      <c r="G978" s="325">
        <f>IFERROR(VLOOKUP($A978,'様式C-1-1用'!$B$3:$AI$1004,10,0),"")</f>
        <v>0</v>
      </c>
      <c r="H978" s="325">
        <f>IFERROR(VLOOKUP($A978,'様式C-1-1用'!$B$3:$AI$1004,22,0),"")</f>
        <v>0</v>
      </c>
      <c r="I978" s="325">
        <f>IFERROR(VLOOKUP($A978,'様式C-1-1用'!$B$3:$AI$1004,23,0),"")</f>
        <v>0</v>
      </c>
      <c r="J978" s="325" t="str">
        <f>IFERROR(VLOOKUP($A978,'様式C-1-1用'!$B$3:$AI$1004,24,0),"")</f>
        <v/>
      </c>
      <c r="K978" s="325" t="str">
        <f>IFERROR(VLOOKUP($A978,'様式C-1-1用'!$B$3:$AI$1004,25,0),"")</f>
        <v/>
      </c>
      <c r="L978" s="325">
        <f>IFERROR(VLOOKUP($A978,'様式C-1-1用'!$B$3:$AI$1004,16,0),"")</f>
        <v>0</v>
      </c>
      <c r="M978" s="325" t="str">
        <f>IFERROR(VLOOKUP($A978,'様式C-1-1用'!$B$3:$AI$1004,34,0),"")</f>
        <v/>
      </c>
      <c r="N978" s="325" t="str">
        <f>IFERROR(VLOOKUP($A978,'様式C-1-1用'!$B$3:$AI$1004,30,0),"")</f>
        <v/>
      </c>
      <c r="O978" s="325" t="str">
        <f>IF(VLOOKUP($A978,'様式C-1-1用'!$B$3:$AI$1004,29,0)="－","なし",VLOOKUP($A978,'様式C-1-1用'!$B$3:$AI$1004,29,0))</f>
        <v/>
      </c>
      <c r="P978" s="326" t="str">
        <f>IFERROR(VLOOKUP($A978,'様式C-1-1用'!$B$3:$AI$1004,33,0),"")</f>
        <v/>
      </c>
    </row>
    <row r="979" spans="1:16" ht="15.95" customHeight="1" x14ac:dyDescent="0.15">
      <c r="A979" s="318">
        <v>977</v>
      </c>
      <c r="B979" s="325">
        <f>IFERROR(VLOOKUP($A979,'様式C-1-1用'!$B$3:$AI$1004,3,0),"")</f>
        <v>0</v>
      </c>
      <c r="C979" s="325" t="str">
        <f>IFERROR(VLOOKUP($A979,'様式C-1-1用'!$B$3:$AI$1004,4,0),"")</f>
        <v/>
      </c>
      <c r="D979" s="325">
        <f>IFERROR(VLOOKUP($A979,'様式C-1-1用'!$B$3:$AI$1004,6,0),"")</f>
        <v>0</v>
      </c>
      <c r="E979" s="325">
        <f>IFERROR(VLOOKUP($A979,'様式C-1-1用'!$B$3:$AI$1004,7,0),"")</f>
        <v>0</v>
      </c>
      <c r="F979" s="325">
        <f>IFERROR(VLOOKUP($A979,'様式C-1-1用'!$B$3:$AI$1004,8,0),"")</f>
        <v>0</v>
      </c>
      <c r="G979" s="325">
        <f>IFERROR(VLOOKUP($A979,'様式C-1-1用'!$B$3:$AI$1004,10,0),"")</f>
        <v>0</v>
      </c>
      <c r="H979" s="325">
        <f>IFERROR(VLOOKUP($A979,'様式C-1-1用'!$B$3:$AI$1004,22,0),"")</f>
        <v>0</v>
      </c>
      <c r="I979" s="325">
        <f>IFERROR(VLOOKUP($A979,'様式C-1-1用'!$B$3:$AI$1004,23,0),"")</f>
        <v>0</v>
      </c>
      <c r="J979" s="325" t="str">
        <f>IFERROR(VLOOKUP($A979,'様式C-1-1用'!$B$3:$AI$1004,24,0),"")</f>
        <v/>
      </c>
      <c r="K979" s="325" t="str">
        <f>IFERROR(VLOOKUP($A979,'様式C-1-1用'!$B$3:$AI$1004,25,0),"")</f>
        <v/>
      </c>
      <c r="L979" s="325">
        <f>IFERROR(VLOOKUP($A979,'様式C-1-1用'!$B$3:$AI$1004,16,0),"")</f>
        <v>0</v>
      </c>
      <c r="M979" s="325" t="str">
        <f>IFERROR(VLOOKUP($A979,'様式C-1-1用'!$B$3:$AI$1004,34,0),"")</f>
        <v/>
      </c>
      <c r="N979" s="325" t="str">
        <f>IFERROR(VLOOKUP($A979,'様式C-1-1用'!$B$3:$AI$1004,30,0),"")</f>
        <v/>
      </c>
      <c r="O979" s="325" t="str">
        <f>IF(VLOOKUP($A979,'様式C-1-1用'!$B$3:$AI$1004,29,0)="－","なし",VLOOKUP($A979,'様式C-1-1用'!$B$3:$AI$1004,29,0))</f>
        <v/>
      </c>
      <c r="P979" s="326" t="str">
        <f>IFERROR(VLOOKUP($A979,'様式C-1-1用'!$B$3:$AI$1004,33,0),"")</f>
        <v/>
      </c>
    </row>
    <row r="980" spans="1:16" ht="15.95" customHeight="1" x14ac:dyDescent="0.15">
      <c r="A980" s="318">
        <v>978</v>
      </c>
      <c r="B980" s="325">
        <f>IFERROR(VLOOKUP($A980,'様式C-1-1用'!$B$3:$AI$1004,3,0),"")</f>
        <v>0</v>
      </c>
      <c r="C980" s="325" t="str">
        <f>IFERROR(VLOOKUP($A980,'様式C-1-1用'!$B$3:$AI$1004,4,0),"")</f>
        <v/>
      </c>
      <c r="D980" s="325">
        <f>IFERROR(VLOOKUP($A980,'様式C-1-1用'!$B$3:$AI$1004,6,0),"")</f>
        <v>0</v>
      </c>
      <c r="E980" s="325">
        <f>IFERROR(VLOOKUP($A980,'様式C-1-1用'!$B$3:$AI$1004,7,0),"")</f>
        <v>0</v>
      </c>
      <c r="F980" s="325">
        <f>IFERROR(VLOOKUP($A980,'様式C-1-1用'!$B$3:$AI$1004,8,0),"")</f>
        <v>0</v>
      </c>
      <c r="G980" s="325">
        <f>IFERROR(VLOOKUP($A980,'様式C-1-1用'!$B$3:$AI$1004,10,0),"")</f>
        <v>0</v>
      </c>
      <c r="H980" s="325">
        <f>IFERROR(VLOOKUP($A980,'様式C-1-1用'!$B$3:$AI$1004,22,0),"")</f>
        <v>0</v>
      </c>
      <c r="I980" s="325">
        <f>IFERROR(VLOOKUP($A980,'様式C-1-1用'!$B$3:$AI$1004,23,0),"")</f>
        <v>0</v>
      </c>
      <c r="J980" s="325" t="str">
        <f>IFERROR(VLOOKUP($A980,'様式C-1-1用'!$B$3:$AI$1004,24,0),"")</f>
        <v/>
      </c>
      <c r="K980" s="325" t="str">
        <f>IFERROR(VLOOKUP($A980,'様式C-1-1用'!$B$3:$AI$1004,25,0),"")</f>
        <v/>
      </c>
      <c r="L980" s="325">
        <f>IFERROR(VLOOKUP($A980,'様式C-1-1用'!$B$3:$AI$1004,16,0),"")</f>
        <v>0</v>
      </c>
      <c r="M980" s="325" t="str">
        <f>IFERROR(VLOOKUP($A980,'様式C-1-1用'!$B$3:$AI$1004,34,0),"")</f>
        <v/>
      </c>
      <c r="N980" s="325" t="str">
        <f>IFERROR(VLOOKUP($A980,'様式C-1-1用'!$B$3:$AI$1004,30,0),"")</f>
        <v/>
      </c>
      <c r="O980" s="325" t="str">
        <f>IF(VLOOKUP($A980,'様式C-1-1用'!$B$3:$AI$1004,29,0)="－","なし",VLOOKUP($A980,'様式C-1-1用'!$B$3:$AI$1004,29,0))</f>
        <v/>
      </c>
      <c r="P980" s="326" t="str">
        <f>IFERROR(VLOOKUP($A980,'様式C-1-1用'!$B$3:$AI$1004,33,0),"")</f>
        <v/>
      </c>
    </row>
    <row r="981" spans="1:16" ht="15.95" customHeight="1" x14ac:dyDescent="0.15">
      <c r="A981" s="318">
        <v>979</v>
      </c>
      <c r="B981" s="325">
        <f>IFERROR(VLOOKUP($A981,'様式C-1-1用'!$B$3:$AI$1004,3,0),"")</f>
        <v>0</v>
      </c>
      <c r="C981" s="325" t="str">
        <f>IFERROR(VLOOKUP($A981,'様式C-1-1用'!$B$3:$AI$1004,4,0),"")</f>
        <v/>
      </c>
      <c r="D981" s="325">
        <f>IFERROR(VLOOKUP($A981,'様式C-1-1用'!$B$3:$AI$1004,6,0),"")</f>
        <v>0</v>
      </c>
      <c r="E981" s="325">
        <f>IFERROR(VLOOKUP($A981,'様式C-1-1用'!$B$3:$AI$1004,7,0),"")</f>
        <v>0</v>
      </c>
      <c r="F981" s="325">
        <f>IFERROR(VLOOKUP($A981,'様式C-1-1用'!$B$3:$AI$1004,8,0),"")</f>
        <v>0</v>
      </c>
      <c r="G981" s="325">
        <f>IFERROR(VLOOKUP($A981,'様式C-1-1用'!$B$3:$AI$1004,10,0),"")</f>
        <v>0</v>
      </c>
      <c r="H981" s="325">
        <f>IFERROR(VLOOKUP($A981,'様式C-1-1用'!$B$3:$AI$1004,22,0),"")</f>
        <v>0</v>
      </c>
      <c r="I981" s="325">
        <f>IFERROR(VLOOKUP($A981,'様式C-1-1用'!$B$3:$AI$1004,23,0),"")</f>
        <v>0</v>
      </c>
      <c r="J981" s="325" t="str">
        <f>IFERROR(VLOOKUP($A981,'様式C-1-1用'!$B$3:$AI$1004,24,0),"")</f>
        <v/>
      </c>
      <c r="K981" s="325" t="str">
        <f>IFERROR(VLOOKUP($A981,'様式C-1-1用'!$B$3:$AI$1004,25,0),"")</f>
        <v/>
      </c>
      <c r="L981" s="325">
        <f>IFERROR(VLOOKUP($A981,'様式C-1-1用'!$B$3:$AI$1004,16,0),"")</f>
        <v>0</v>
      </c>
      <c r="M981" s="325" t="str">
        <f>IFERROR(VLOOKUP($A981,'様式C-1-1用'!$B$3:$AI$1004,34,0),"")</f>
        <v/>
      </c>
      <c r="N981" s="325" t="str">
        <f>IFERROR(VLOOKUP($A981,'様式C-1-1用'!$B$3:$AI$1004,30,0),"")</f>
        <v/>
      </c>
      <c r="O981" s="325" t="str">
        <f>IF(VLOOKUP($A981,'様式C-1-1用'!$B$3:$AI$1004,29,0)="－","なし",VLOOKUP($A981,'様式C-1-1用'!$B$3:$AI$1004,29,0))</f>
        <v/>
      </c>
      <c r="P981" s="326" t="str">
        <f>IFERROR(VLOOKUP($A981,'様式C-1-1用'!$B$3:$AI$1004,33,0),"")</f>
        <v/>
      </c>
    </row>
    <row r="982" spans="1:16" ht="15.95" customHeight="1" x14ac:dyDescent="0.15">
      <c r="A982" s="318">
        <v>980</v>
      </c>
      <c r="B982" s="325">
        <f>IFERROR(VLOOKUP($A982,'様式C-1-1用'!$B$3:$AI$1004,3,0),"")</f>
        <v>0</v>
      </c>
      <c r="C982" s="325" t="str">
        <f>IFERROR(VLOOKUP($A982,'様式C-1-1用'!$B$3:$AI$1004,4,0),"")</f>
        <v/>
      </c>
      <c r="D982" s="325">
        <f>IFERROR(VLOOKUP($A982,'様式C-1-1用'!$B$3:$AI$1004,6,0),"")</f>
        <v>0</v>
      </c>
      <c r="E982" s="325">
        <f>IFERROR(VLOOKUP($A982,'様式C-1-1用'!$B$3:$AI$1004,7,0),"")</f>
        <v>0</v>
      </c>
      <c r="F982" s="325">
        <f>IFERROR(VLOOKUP($A982,'様式C-1-1用'!$B$3:$AI$1004,8,0),"")</f>
        <v>0</v>
      </c>
      <c r="G982" s="325">
        <f>IFERROR(VLOOKUP($A982,'様式C-1-1用'!$B$3:$AI$1004,10,0),"")</f>
        <v>0</v>
      </c>
      <c r="H982" s="325">
        <f>IFERROR(VLOOKUP($A982,'様式C-1-1用'!$B$3:$AI$1004,22,0),"")</f>
        <v>0</v>
      </c>
      <c r="I982" s="325">
        <f>IFERROR(VLOOKUP($A982,'様式C-1-1用'!$B$3:$AI$1004,23,0),"")</f>
        <v>0</v>
      </c>
      <c r="J982" s="325" t="str">
        <f>IFERROR(VLOOKUP($A982,'様式C-1-1用'!$B$3:$AI$1004,24,0),"")</f>
        <v/>
      </c>
      <c r="K982" s="325" t="str">
        <f>IFERROR(VLOOKUP($A982,'様式C-1-1用'!$B$3:$AI$1004,25,0),"")</f>
        <v/>
      </c>
      <c r="L982" s="325">
        <f>IFERROR(VLOOKUP($A982,'様式C-1-1用'!$B$3:$AI$1004,16,0),"")</f>
        <v>0</v>
      </c>
      <c r="M982" s="325" t="str">
        <f>IFERROR(VLOOKUP($A982,'様式C-1-1用'!$B$3:$AI$1004,34,0),"")</f>
        <v/>
      </c>
      <c r="N982" s="325" t="str">
        <f>IFERROR(VLOOKUP($A982,'様式C-1-1用'!$B$3:$AI$1004,30,0),"")</f>
        <v/>
      </c>
      <c r="O982" s="325" t="str">
        <f>IF(VLOOKUP($A982,'様式C-1-1用'!$B$3:$AI$1004,29,0)="－","なし",VLOOKUP($A982,'様式C-1-1用'!$B$3:$AI$1004,29,0))</f>
        <v/>
      </c>
      <c r="P982" s="326" t="str">
        <f>IFERROR(VLOOKUP($A982,'様式C-1-1用'!$B$3:$AI$1004,33,0),"")</f>
        <v/>
      </c>
    </row>
    <row r="983" spans="1:16" ht="15.95" customHeight="1" x14ac:dyDescent="0.15">
      <c r="A983" s="318">
        <v>981</v>
      </c>
      <c r="B983" s="325">
        <f>IFERROR(VLOOKUP($A983,'様式C-1-1用'!$B$3:$AI$1004,3,0),"")</f>
        <v>0</v>
      </c>
      <c r="C983" s="325" t="str">
        <f>IFERROR(VLOOKUP($A983,'様式C-1-1用'!$B$3:$AI$1004,4,0),"")</f>
        <v/>
      </c>
      <c r="D983" s="325">
        <f>IFERROR(VLOOKUP($A983,'様式C-1-1用'!$B$3:$AI$1004,6,0),"")</f>
        <v>0</v>
      </c>
      <c r="E983" s="325">
        <f>IFERROR(VLOOKUP($A983,'様式C-1-1用'!$B$3:$AI$1004,7,0),"")</f>
        <v>0</v>
      </c>
      <c r="F983" s="325">
        <f>IFERROR(VLOOKUP($A983,'様式C-1-1用'!$B$3:$AI$1004,8,0),"")</f>
        <v>0</v>
      </c>
      <c r="G983" s="325">
        <f>IFERROR(VLOOKUP($A983,'様式C-1-1用'!$B$3:$AI$1004,10,0),"")</f>
        <v>0</v>
      </c>
      <c r="H983" s="325">
        <f>IFERROR(VLOOKUP($A983,'様式C-1-1用'!$B$3:$AI$1004,22,0),"")</f>
        <v>0</v>
      </c>
      <c r="I983" s="325">
        <f>IFERROR(VLOOKUP($A983,'様式C-1-1用'!$B$3:$AI$1004,23,0),"")</f>
        <v>0</v>
      </c>
      <c r="J983" s="325" t="str">
        <f>IFERROR(VLOOKUP($A983,'様式C-1-1用'!$B$3:$AI$1004,24,0),"")</f>
        <v/>
      </c>
      <c r="K983" s="325" t="str">
        <f>IFERROR(VLOOKUP($A983,'様式C-1-1用'!$B$3:$AI$1004,25,0),"")</f>
        <v/>
      </c>
      <c r="L983" s="325">
        <f>IFERROR(VLOOKUP($A983,'様式C-1-1用'!$B$3:$AI$1004,16,0),"")</f>
        <v>0</v>
      </c>
      <c r="M983" s="325" t="str">
        <f>IFERROR(VLOOKUP($A983,'様式C-1-1用'!$B$3:$AI$1004,34,0),"")</f>
        <v/>
      </c>
      <c r="N983" s="325" t="str">
        <f>IFERROR(VLOOKUP($A983,'様式C-1-1用'!$B$3:$AI$1004,30,0),"")</f>
        <v/>
      </c>
      <c r="O983" s="325" t="str">
        <f>IF(VLOOKUP($A983,'様式C-1-1用'!$B$3:$AI$1004,29,0)="－","なし",VLOOKUP($A983,'様式C-1-1用'!$B$3:$AI$1004,29,0))</f>
        <v/>
      </c>
      <c r="P983" s="326" t="str">
        <f>IFERROR(VLOOKUP($A983,'様式C-1-1用'!$B$3:$AI$1004,33,0),"")</f>
        <v/>
      </c>
    </row>
    <row r="984" spans="1:16" ht="15.95" customHeight="1" x14ac:dyDescent="0.15">
      <c r="A984" s="318">
        <v>982</v>
      </c>
      <c r="B984" s="325">
        <f>IFERROR(VLOOKUP($A984,'様式C-1-1用'!$B$3:$AI$1004,3,0),"")</f>
        <v>0</v>
      </c>
      <c r="C984" s="325" t="str">
        <f>IFERROR(VLOOKUP($A984,'様式C-1-1用'!$B$3:$AI$1004,4,0),"")</f>
        <v/>
      </c>
      <c r="D984" s="325">
        <f>IFERROR(VLOOKUP($A984,'様式C-1-1用'!$B$3:$AI$1004,6,0),"")</f>
        <v>0</v>
      </c>
      <c r="E984" s="325">
        <f>IFERROR(VLOOKUP($A984,'様式C-1-1用'!$B$3:$AI$1004,7,0),"")</f>
        <v>0</v>
      </c>
      <c r="F984" s="325">
        <f>IFERROR(VLOOKUP($A984,'様式C-1-1用'!$B$3:$AI$1004,8,0),"")</f>
        <v>0</v>
      </c>
      <c r="G984" s="325">
        <f>IFERROR(VLOOKUP($A984,'様式C-1-1用'!$B$3:$AI$1004,10,0),"")</f>
        <v>0</v>
      </c>
      <c r="H984" s="325">
        <f>IFERROR(VLOOKUP($A984,'様式C-1-1用'!$B$3:$AI$1004,22,0),"")</f>
        <v>0</v>
      </c>
      <c r="I984" s="325">
        <f>IFERROR(VLOOKUP($A984,'様式C-1-1用'!$B$3:$AI$1004,23,0),"")</f>
        <v>0</v>
      </c>
      <c r="J984" s="325" t="str">
        <f>IFERROR(VLOOKUP($A984,'様式C-1-1用'!$B$3:$AI$1004,24,0),"")</f>
        <v/>
      </c>
      <c r="K984" s="325" t="str">
        <f>IFERROR(VLOOKUP($A984,'様式C-1-1用'!$B$3:$AI$1004,25,0),"")</f>
        <v/>
      </c>
      <c r="L984" s="325">
        <f>IFERROR(VLOOKUP($A984,'様式C-1-1用'!$B$3:$AI$1004,16,0),"")</f>
        <v>0</v>
      </c>
      <c r="M984" s="325" t="str">
        <f>IFERROR(VLOOKUP($A984,'様式C-1-1用'!$B$3:$AI$1004,34,0),"")</f>
        <v/>
      </c>
      <c r="N984" s="325" t="str">
        <f>IFERROR(VLOOKUP($A984,'様式C-1-1用'!$B$3:$AI$1004,30,0),"")</f>
        <v/>
      </c>
      <c r="O984" s="325" t="str">
        <f>IF(VLOOKUP($A984,'様式C-1-1用'!$B$3:$AI$1004,29,0)="－","なし",VLOOKUP($A984,'様式C-1-1用'!$B$3:$AI$1004,29,0))</f>
        <v/>
      </c>
      <c r="P984" s="326" t="str">
        <f>IFERROR(VLOOKUP($A984,'様式C-1-1用'!$B$3:$AI$1004,33,0),"")</f>
        <v/>
      </c>
    </row>
    <row r="985" spans="1:16" ht="15.95" customHeight="1" x14ac:dyDescent="0.15">
      <c r="A985" s="318">
        <v>983</v>
      </c>
      <c r="B985" s="325">
        <f>IFERROR(VLOOKUP($A985,'様式C-1-1用'!$B$3:$AI$1004,3,0),"")</f>
        <v>0</v>
      </c>
      <c r="C985" s="325" t="str">
        <f>IFERROR(VLOOKUP($A985,'様式C-1-1用'!$B$3:$AI$1004,4,0),"")</f>
        <v/>
      </c>
      <c r="D985" s="325">
        <f>IFERROR(VLOOKUP($A985,'様式C-1-1用'!$B$3:$AI$1004,6,0),"")</f>
        <v>0</v>
      </c>
      <c r="E985" s="325">
        <f>IFERROR(VLOOKUP($A985,'様式C-1-1用'!$B$3:$AI$1004,7,0),"")</f>
        <v>0</v>
      </c>
      <c r="F985" s="325">
        <f>IFERROR(VLOOKUP($A985,'様式C-1-1用'!$B$3:$AI$1004,8,0),"")</f>
        <v>0</v>
      </c>
      <c r="G985" s="325">
        <f>IFERROR(VLOOKUP($A985,'様式C-1-1用'!$B$3:$AI$1004,10,0),"")</f>
        <v>0</v>
      </c>
      <c r="H985" s="325">
        <f>IFERROR(VLOOKUP($A985,'様式C-1-1用'!$B$3:$AI$1004,22,0),"")</f>
        <v>0</v>
      </c>
      <c r="I985" s="325">
        <f>IFERROR(VLOOKUP($A985,'様式C-1-1用'!$B$3:$AI$1004,23,0),"")</f>
        <v>0</v>
      </c>
      <c r="J985" s="325" t="str">
        <f>IFERROR(VLOOKUP($A985,'様式C-1-1用'!$B$3:$AI$1004,24,0),"")</f>
        <v/>
      </c>
      <c r="K985" s="325" t="str">
        <f>IFERROR(VLOOKUP($A985,'様式C-1-1用'!$B$3:$AI$1004,25,0),"")</f>
        <v/>
      </c>
      <c r="L985" s="325">
        <f>IFERROR(VLOOKUP($A985,'様式C-1-1用'!$B$3:$AI$1004,16,0),"")</f>
        <v>0</v>
      </c>
      <c r="M985" s="325" t="str">
        <f>IFERROR(VLOOKUP($A985,'様式C-1-1用'!$B$3:$AI$1004,34,0),"")</f>
        <v/>
      </c>
      <c r="N985" s="325" t="str">
        <f>IFERROR(VLOOKUP($A985,'様式C-1-1用'!$B$3:$AI$1004,30,0),"")</f>
        <v/>
      </c>
      <c r="O985" s="325" t="str">
        <f>IF(VLOOKUP($A985,'様式C-1-1用'!$B$3:$AI$1004,29,0)="－","なし",VLOOKUP($A985,'様式C-1-1用'!$B$3:$AI$1004,29,0))</f>
        <v/>
      </c>
      <c r="P985" s="326" t="str">
        <f>IFERROR(VLOOKUP($A985,'様式C-1-1用'!$B$3:$AI$1004,33,0),"")</f>
        <v/>
      </c>
    </row>
    <row r="986" spans="1:16" ht="15.95" customHeight="1" x14ac:dyDescent="0.15">
      <c r="A986" s="318">
        <v>984</v>
      </c>
      <c r="B986" s="325">
        <f>IFERROR(VLOOKUP($A986,'様式C-1-1用'!$B$3:$AI$1004,3,0),"")</f>
        <v>0</v>
      </c>
      <c r="C986" s="325" t="str">
        <f>IFERROR(VLOOKUP($A986,'様式C-1-1用'!$B$3:$AI$1004,4,0),"")</f>
        <v/>
      </c>
      <c r="D986" s="325">
        <f>IFERROR(VLOOKUP($A986,'様式C-1-1用'!$B$3:$AI$1004,6,0),"")</f>
        <v>0</v>
      </c>
      <c r="E986" s="325">
        <f>IFERROR(VLOOKUP($A986,'様式C-1-1用'!$B$3:$AI$1004,7,0),"")</f>
        <v>0</v>
      </c>
      <c r="F986" s="325">
        <f>IFERROR(VLOOKUP($A986,'様式C-1-1用'!$B$3:$AI$1004,8,0),"")</f>
        <v>0</v>
      </c>
      <c r="G986" s="325">
        <f>IFERROR(VLOOKUP($A986,'様式C-1-1用'!$B$3:$AI$1004,10,0),"")</f>
        <v>0</v>
      </c>
      <c r="H986" s="325">
        <f>IFERROR(VLOOKUP($A986,'様式C-1-1用'!$B$3:$AI$1004,22,0),"")</f>
        <v>0</v>
      </c>
      <c r="I986" s="325">
        <f>IFERROR(VLOOKUP($A986,'様式C-1-1用'!$B$3:$AI$1004,23,0),"")</f>
        <v>0</v>
      </c>
      <c r="J986" s="325" t="str">
        <f>IFERROR(VLOOKUP($A986,'様式C-1-1用'!$B$3:$AI$1004,24,0),"")</f>
        <v/>
      </c>
      <c r="K986" s="325" t="str">
        <f>IFERROR(VLOOKUP($A986,'様式C-1-1用'!$B$3:$AI$1004,25,0),"")</f>
        <v/>
      </c>
      <c r="L986" s="325">
        <f>IFERROR(VLOOKUP($A986,'様式C-1-1用'!$B$3:$AI$1004,16,0),"")</f>
        <v>0</v>
      </c>
      <c r="M986" s="325" t="str">
        <f>IFERROR(VLOOKUP($A986,'様式C-1-1用'!$B$3:$AI$1004,34,0),"")</f>
        <v/>
      </c>
      <c r="N986" s="325" t="str">
        <f>IFERROR(VLOOKUP($A986,'様式C-1-1用'!$B$3:$AI$1004,30,0),"")</f>
        <v/>
      </c>
      <c r="O986" s="325" t="str">
        <f>IF(VLOOKUP($A986,'様式C-1-1用'!$B$3:$AI$1004,29,0)="－","なし",VLOOKUP($A986,'様式C-1-1用'!$B$3:$AI$1004,29,0))</f>
        <v/>
      </c>
      <c r="P986" s="326" t="str">
        <f>IFERROR(VLOOKUP($A986,'様式C-1-1用'!$B$3:$AI$1004,33,0),"")</f>
        <v/>
      </c>
    </row>
    <row r="987" spans="1:16" ht="15.95" customHeight="1" x14ac:dyDescent="0.15">
      <c r="A987" s="318">
        <v>985</v>
      </c>
      <c r="B987" s="325">
        <f>IFERROR(VLOOKUP($A987,'様式C-1-1用'!$B$3:$AI$1004,3,0),"")</f>
        <v>0</v>
      </c>
      <c r="C987" s="325" t="str">
        <f>IFERROR(VLOOKUP($A987,'様式C-1-1用'!$B$3:$AI$1004,4,0),"")</f>
        <v/>
      </c>
      <c r="D987" s="325">
        <f>IFERROR(VLOOKUP($A987,'様式C-1-1用'!$B$3:$AI$1004,6,0),"")</f>
        <v>0</v>
      </c>
      <c r="E987" s="325">
        <f>IFERROR(VLOOKUP($A987,'様式C-1-1用'!$B$3:$AI$1004,7,0),"")</f>
        <v>0</v>
      </c>
      <c r="F987" s="325">
        <f>IFERROR(VLOOKUP($A987,'様式C-1-1用'!$B$3:$AI$1004,8,0),"")</f>
        <v>0</v>
      </c>
      <c r="G987" s="325">
        <f>IFERROR(VLOOKUP($A987,'様式C-1-1用'!$B$3:$AI$1004,10,0),"")</f>
        <v>0</v>
      </c>
      <c r="H987" s="325">
        <f>IFERROR(VLOOKUP($A987,'様式C-1-1用'!$B$3:$AI$1004,22,0),"")</f>
        <v>0</v>
      </c>
      <c r="I987" s="325">
        <f>IFERROR(VLOOKUP($A987,'様式C-1-1用'!$B$3:$AI$1004,23,0),"")</f>
        <v>0</v>
      </c>
      <c r="J987" s="325" t="str">
        <f>IFERROR(VLOOKUP($A987,'様式C-1-1用'!$B$3:$AI$1004,24,0),"")</f>
        <v/>
      </c>
      <c r="K987" s="325" t="str">
        <f>IFERROR(VLOOKUP($A987,'様式C-1-1用'!$B$3:$AI$1004,25,0),"")</f>
        <v/>
      </c>
      <c r="L987" s="325">
        <f>IFERROR(VLOOKUP($A987,'様式C-1-1用'!$B$3:$AI$1004,16,0),"")</f>
        <v>0</v>
      </c>
      <c r="M987" s="325" t="str">
        <f>IFERROR(VLOOKUP($A987,'様式C-1-1用'!$B$3:$AI$1004,34,0),"")</f>
        <v/>
      </c>
      <c r="N987" s="325" t="str">
        <f>IFERROR(VLOOKUP($A987,'様式C-1-1用'!$B$3:$AI$1004,30,0),"")</f>
        <v/>
      </c>
      <c r="O987" s="325" t="str">
        <f>IF(VLOOKUP($A987,'様式C-1-1用'!$B$3:$AI$1004,29,0)="－","なし",VLOOKUP($A987,'様式C-1-1用'!$B$3:$AI$1004,29,0))</f>
        <v/>
      </c>
      <c r="P987" s="326" t="str">
        <f>IFERROR(VLOOKUP($A987,'様式C-1-1用'!$B$3:$AI$1004,33,0),"")</f>
        <v/>
      </c>
    </row>
    <row r="988" spans="1:16" ht="15.95" customHeight="1" x14ac:dyDescent="0.15">
      <c r="A988" s="318">
        <v>986</v>
      </c>
      <c r="B988" s="325">
        <f>IFERROR(VLOOKUP($A988,'様式C-1-1用'!$B$3:$AI$1004,3,0),"")</f>
        <v>0</v>
      </c>
      <c r="C988" s="325" t="str">
        <f>IFERROR(VLOOKUP($A988,'様式C-1-1用'!$B$3:$AI$1004,4,0),"")</f>
        <v/>
      </c>
      <c r="D988" s="325">
        <f>IFERROR(VLOOKUP($A988,'様式C-1-1用'!$B$3:$AI$1004,6,0),"")</f>
        <v>0</v>
      </c>
      <c r="E988" s="325">
        <f>IFERROR(VLOOKUP($A988,'様式C-1-1用'!$B$3:$AI$1004,7,0),"")</f>
        <v>0</v>
      </c>
      <c r="F988" s="325">
        <f>IFERROR(VLOOKUP($A988,'様式C-1-1用'!$B$3:$AI$1004,8,0),"")</f>
        <v>0</v>
      </c>
      <c r="G988" s="325">
        <f>IFERROR(VLOOKUP($A988,'様式C-1-1用'!$B$3:$AI$1004,10,0),"")</f>
        <v>0</v>
      </c>
      <c r="H988" s="325">
        <f>IFERROR(VLOOKUP($A988,'様式C-1-1用'!$B$3:$AI$1004,22,0),"")</f>
        <v>0</v>
      </c>
      <c r="I988" s="325">
        <f>IFERROR(VLOOKUP($A988,'様式C-1-1用'!$B$3:$AI$1004,23,0),"")</f>
        <v>0</v>
      </c>
      <c r="J988" s="325" t="str">
        <f>IFERROR(VLOOKUP($A988,'様式C-1-1用'!$B$3:$AI$1004,24,0),"")</f>
        <v/>
      </c>
      <c r="K988" s="325" t="str">
        <f>IFERROR(VLOOKUP($A988,'様式C-1-1用'!$B$3:$AI$1004,25,0),"")</f>
        <v/>
      </c>
      <c r="L988" s="325">
        <f>IFERROR(VLOOKUP($A988,'様式C-1-1用'!$B$3:$AI$1004,16,0),"")</f>
        <v>0</v>
      </c>
      <c r="M988" s="325" t="str">
        <f>IFERROR(VLOOKUP($A988,'様式C-1-1用'!$B$3:$AI$1004,34,0),"")</f>
        <v/>
      </c>
      <c r="N988" s="325" t="str">
        <f>IFERROR(VLOOKUP($A988,'様式C-1-1用'!$B$3:$AI$1004,30,0),"")</f>
        <v/>
      </c>
      <c r="O988" s="325" t="str">
        <f>IF(VLOOKUP($A988,'様式C-1-1用'!$B$3:$AI$1004,29,0)="－","なし",VLOOKUP($A988,'様式C-1-1用'!$B$3:$AI$1004,29,0))</f>
        <v/>
      </c>
      <c r="P988" s="326" t="str">
        <f>IFERROR(VLOOKUP($A988,'様式C-1-1用'!$B$3:$AI$1004,33,0),"")</f>
        <v/>
      </c>
    </row>
    <row r="989" spans="1:16" ht="15.95" customHeight="1" x14ac:dyDescent="0.15">
      <c r="A989" s="318">
        <v>987</v>
      </c>
      <c r="B989" s="325">
        <f>IFERROR(VLOOKUP($A989,'様式C-1-1用'!$B$3:$AI$1004,3,0),"")</f>
        <v>0</v>
      </c>
      <c r="C989" s="325" t="str">
        <f>IFERROR(VLOOKUP($A989,'様式C-1-1用'!$B$3:$AI$1004,4,0),"")</f>
        <v/>
      </c>
      <c r="D989" s="325">
        <f>IFERROR(VLOOKUP($A989,'様式C-1-1用'!$B$3:$AI$1004,6,0),"")</f>
        <v>0</v>
      </c>
      <c r="E989" s="325">
        <f>IFERROR(VLOOKUP($A989,'様式C-1-1用'!$B$3:$AI$1004,7,0),"")</f>
        <v>0</v>
      </c>
      <c r="F989" s="325">
        <f>IFERROR(VLOOKUP($A989,'様式C-1-1用'!$B$3:$AI$1004,8,0),"")</f>
        <v>0</v>
      </c>
      <c r="G989" s="325">
        <f>IFERROR(VLOOKUP($A989,'様式C-1-1用'!$B$3:$AI$1004,10,0),"")</f>
        <v>0</v>
      </c>
      <c r="H989" s="325">
        <f>IFERROR(VLOOKUP($A989,'様式C-1-1用'!$B$3:$AI$1004,22,0),"")</f>
        <v>0</v>
      </c>
      <c r="I989" s="325">
        <f>IFERROR(VLOOKUP($A989,'様式C-1-1用'!$B$3:$AI$1004,23,0),"")</f>
        <v>0</v>
      </c>
      <c r="J989" s="325" t="str">
        <f>IFERROR(VLOOKUP($A989,'様式C-1-1用'!$B$3:$AI$1004,24,0),"")</f>
        <v/>
      </c>
      <c r="K989" s="325" t="str">
        <f>IFERROR(VLOOKUP($A989,'様式C-1-1用'!$B$3:$AI$1004,25,0),"")</f>
        <v/>
      </c>
      <c r="L989" s="325">
        <f>IFERROR(VLOOKUP($A989,'様式C-1-1用'!$B$3:$AI$1004,16,0),"")</f>
        <v>0</v>
      </c>
      <c r="M989" s="325" t="str">
        <f>IFERROR(VLOOKUP($A989,'様式C-1-1用'!$B$3:$AI$1004,34,0),"")</f>
        <v/>
      </c>
      <c r="N989" s="325" t="str">
        <f>IFERROR(VLOOKUP($A989,'様式C-1-1用'!$B$3:$AI$1004,30,0),"")</f>
        <v/>
      </c>
      <c r="O989" s="325" t="str">
        <f>IF(VLOOKUP($A989,'様式C-1-1用'!$B$3:$AI$1004,29,0)="－","なし",VLOOKUP($A989,'様式C-1-1用'!$B$3:$AI$1004,29,0))</f>
        <v/>
      </c>
      <c r="P989" s="326" t="str">
        <f>IFERROR(VLOOKUP($A989,'様式C-1-1用'!$B$3:$AI$1004,33,0),"")</f>
        <v/>
      </c>
    </row>
    <row r="990" spans="1:16" ht="15.95" customHeight="1" x14ac:dyDescent="0.15">
      <c r="A990" s="318">
        <v>988</v>
      </c>
      <c r="B990" s="325">
        <f>IFERROR(VLOOKUP($A990,'様式C-1-1用'!$B$3:$AI$1004,3,0),"")</f>
        <v>0</v>
      </c>
      <c r="C990" s="325" t="str">
        <f>IFERROR(VLOOKUP($A990,'様式C-1-1用'!$B$3:$AI$1004,4,0),"")</f>
        <v/>
      </c>
      <c r="D990" s="325">
        <f>IFERROR(VLOOKUP($A990,'様式C-1-1用'!$B$3:$AI$1004,6,0),"")</f>
        <v>0</v>
      </c>
      <c r="E990" s="325">
        <f>IFERROR(VLOOKUP($A990,'様式C-1-1用'!$B$3:$AI$1004,7,0),"")</f>
        <v>0</v>
      </c>
      <c r="F990" s="325">
        <f>IFERROR(VLOOKUP($A990,'様式C-1-1用'!$B$3:$AI$1004,8,0),"")</f>
        <v>0</v>
      </c>
      <c r="G990" s="325">
        <f>IFERROR(VLOOKUP($A990,'様式C-1-1用'!$B$3:$AI$1004,10,0),"")</f>
        <v>0</v>
      </c>
      <c r="H990" s="325">
        <f>IFERROR(VLOOKUP($A990,'様式C-1-1用'!$B$3:$AI$1004,22,0),"")</f>
        <v>0</v>
      </c>
      <c r="I990" s="325">
        <f>IFERROR(VLOOKUP($A990,'様式C-1-1用'!$B$3:$AI$1004,23,0),"")</f>
        <v>0</v>
      </c>
      <c r="J990" s="325" t="str">
        <f>IFERROR(VLOOKUP($A990,'様式C-1-1用'!$B$3:$AI$1004,24,0),"")</f>
        <v/>
      </c>
      <c r="K990" s="325" t="str">
        <f>IFERROR(VLOOKUP($A990,'様式C-1-1用'!$B$3:$AI$1004,25,0),"")</f>
        <v/>
      </c>
      <c r="L990" s="325">
        <f>IFERROR(VLOOKUP($A990,'様式C-1-1用'!$B$3:$AI$1004,16,0),"")</f>
        <v>0</v>
      </c>
      <c r="M990" s="325" t="str">
        <f>IFERROR(VLOOKUP($A990,'様式C-1-1用'!$B$3:$AI$1004,34,0),"")</f>
        <v/>
      </c>
      <c r="N990" s="325" t="str">
        <f>IFERROR(VLOOKUP($A990,'様式C-1-1用'!$B$3:$AI$1004,30,0),"")</f>
        <v/>
      </c>
      <c r="O990" s="325" t="str">
        <f>IF(VLOOKUP($A990,'様式C-1-1用'!$B$3:$AI$1004,29,0)="－","なし",VLOOKUP($A990,'様式C-1-1用'!$B$3:$AI$1004,29,0))</f>
        <v/>
      </c>
      <c r="P990" s="326" t="str">
        <f>IFERROR(VLOOKUP($A990,'様式C-1-1用'!$B$3:$AI$1004,33,0),"")</f>
        <v/>
      </c>
    </row>
    <row r="991" spans="1:16" ht="15.95" customHeight="1" x14ac:dyDescent="0.15">
      <c r="A991" s="318">
        <v>989</v>
      </c>
      <c r="B991" s="325">
        <f>IFERROR(VLOOKUP($A991,'様式C-1-1用'!$B$3:$AI$1004,3,0),"")</f>
        <v>0</v>
      </c>
      <c r="C991" s="325" t="str">
        <f>IFERROR(VLOOKUP($A991,'様式C-1-1用'!$B$3:$AI$1004,4,0),"")</f>
        <v/>
      </c>
      <c r="D991" s="325">
        <f>IFERROR(VLOOKUP($A991,'様式C-1-1用'!$B$3:$AI$1004,6,0),"")</f>
        <v>0</v>
      </c>
      <c r="E991" s="325">
        <f>IFERROR(VLOOKUP($A991,'様式C-1-1用'!$B$3:$AI$1004,7,0),"")</f>
        <v>0</v>
      </c>
      <c r="F991" s="325">
        <f>IFERROR(VLOOKUP($A991,'様式C-1-1用'!$B$3:$AI$1004,8,0),"")</f>
        <v>0</v>
      </c>
      <c r="G991" s="325">
        <f>IFERROR(VLOOKUP($A991,'様式C-1-1用'!$B$3:$AI$1004,10,0),"")</f>
        <v>0</v>
      </c>
      <c r="H991" s="325">
        <f>IFERROR(VLOOKUP($A991,'様式C-1-1用'!$B$3:$AI$1004,22,0),"")</f>
        <v>0</v>
      </c>
      <c r="I991" s="325">
        <f>IFERROR(VLOOKUP($A991,'様式C-1-1用'!$B$3:$AI$1004,23,0),"")</f>
        <v>0</v>
      </c>
      <c r="J991" s="325" t="str">
        <f>IFERROR(VLOOKUP($A991,'様式C-1-1用'!$B$3:$AI$1004,24,0),"")</f>
        <v/>
      </c>
      <c r="K991" s="325" t="str">
        <f>IFERROR(VLOOKUP($A991,'様式C-1-1用'!$B$3:$AI$1004,25,0),"")</f>
        <v/>
      </c>
      <c r="L991" s="325">
        <f>IFERROR(VLOOKUP($A991,'様式C-1-1用'!$B$3:$AI$1004,16,0),"")</f>
        <v>0</v>
      </c>
      <c r="M991" s="325" t="str">
        <f>IFERROR(VLOOKUP($A991,'様式C-1-1用'!$B$3:$AI$1004,34,0),"")</f>
        <v/>
      </c>
      <c r="N991" s="325" t="str">
        <f>IFERROR(VLOOKUP($A991,'様式C-1-1用'!$B$3:$AI$1004,30,0),"")</f>
        <v/>
      </c>
      <c r="O991" s="325" t="str">
        <f>IF(VLOOKUP($A991,'様式C-1-1用'!$B$3:$AI$1004,29,0)="－","なし",VLOOKUP($A991,'様式C-1-1用'!$B$3:$AI$1004,29,0))</f>
        <v/>
      </c>
      <c r="P991" s="326" t="str">
        <f>IFERROR(VLOOKUP($A991,'様式C-1-1用'!$B$3:$AI$1004,33,0),"")</f>
        <v/>
      </c>
    </row>
    <row r="992" spans="1:16" ht="15.95" customHeight="1" x14ac:dyDescent="0.15">
      <c r="A992" s="318">
        <v>990</v>
      </c>
      <c r="B992" s="325">
        <f>IFERROR(VLOOKUP($A992,'様式C-1-1用'!$B$3:$AI$1004,3,0),"")</f>
        <v>0</v>
      </c>
      <c r="C992" s="325" t="str">
        <f>IFERROR(VLOOKUP($A992,'様式C-1-1用'!$B$3:$AI$1004,4,0),"")</f>
        <v/>
      </c>
      <c r="D992" s="325">
        <f>IFERROR(VLOOKUP($A992,'様式C-1-1用'!$B$3:$AI$1004,6,0),"")</f>
        <v>0</v>
      </c>
      <c r="E992" s="325">
        <f>IFERROR(VLOOKUP($A992,'様式C-1-1用'!$B$3:$AI$1004,7,0),"")</f>
        <v>0</v>
      </c>
      <c r="F992" s="325">
        <f>IFERROR(VLOOKUP($A992,'様式C-1-1用'!$B$3:$AI$1004,8,0),"")</f>
        <v>0</v>
      </c>
      <c r="G992" s="325">
        <f>IFERROR(VLOOKUP($A992,'様式C-1-1用'!$B$3:$AI$1004,10,0),"")</f>
        <v>0</v>
      </c>
      <c r="H992" s="325">
        <f>IFERROR(VLOOKUP($A992,'様式C-1-1用'!$B$3:$AI$1004,22,0),"")</f>
        <v>0</v>
      </c>
      <c r="I992" s="325">
        <f>IFERROR(VLOOKUP($A992,'様式C-1-1用'!$B$3:$AI$1004,23,0),"")</f>
        <v>0</v>
      </c>
      <c r="J992" s="325" t="str">
        <f>IFERROR(VLOOKUP($A992,'様式C-1-1用'!$B$3:$AI$1004,24,0),"")</f>
        <v/>
      </c>
      <c r="K992" s="325" t="str">
        <f>IFERROR(VLOOKUP($A992,'様式C-1-1用'!$B$3:$AI$1004,25,0),"")</f>
        <v/>
      </c>
      <c r="L992" s="325">
        <f>IFERROR(VLOOKUP($A992,'様式C-1-1用'!$B$3:$AI$1004,16,0),"")</f>
        <v>0</v>
      </c>
      <c r="M992" s="325" t="str">
        <f>IFERROR(VLOOKUP($A992,'様式C-1-1用'!$B$3:$AI$1004,34,0),"")</f>
        <v/>
      </c>
      <c r="N992" s="325" t="str">
        <f>IFERROR(VLOOKUP($A992,'様式C-1-1用'!$B$3:$AI$1004,30,0),"")</f>
        <v/>
      </c>
      <c r="O992" s="325" t="str">
        <f>IF(VLOOKUP($A992,'様式C-1-1用'!$B$3:$AI$1004,29,0)="－","なし",VLOOKUP($A992,'様式C-1-1用'!$B$3:$AI$1004,29,0))</f>
        <v/>
      </c>
      <c r="P992" s="326" t="str">
        <f>IFERROR(VLOOKUP($A992,'様式C-1-1用'!$B$3:$AI$1004,33,0),"")</f>
        <v/>
      </c>
    </row>
    <row r="993" spans="1:16" ht="15.95" customHeight="1" x14ac:dyDescent="0.15">
      <c r="A993" s="318">
        <v>991</v>
      </c>
      <c r="B993" s="325">
        <f>IFERROR(VLOOKUP($A993,'様式C-1-1用'!$B$3:$AI$1004,3,0),"")</f>
        <v>0</v>
      </c>
      <c r="C993" s="325" t="str">
        <f>IFERROR(VLOOKUP($A993,'様式C-1-1用'!$B$3:$AI$1004,4,0),"")</f>
        <v/>
      </c>
      <c r="D993" s="325">
        <f>IFERROR(VLOOKUP($A993,'様式C-1-1用'!$B$3:$AI$1004,6,0),"")</f>
        <v>0</v>
      </c>
      <c r="E993" s="325">
        <f>IFERROR(VLOOKUP($A993,'様式C-1-1用'!$B$3:$AI$1004,7,0),"")</f>
        <v>0</v>
      </c>
      <c r="F993" s="325">
        <f>IFERROR(VLOOKUP($A993,'様式C-1-1用'!$B$3:$AI$1004,8,0),"")</f>
        <v>0</v>
      </c>
      <c r="G993" s="325">
        <f>IFERROR(VLOOKUP($A993,'様式C-1-1用'!$B$3:$AI$1004,10,0),"")</f>
        <v>0</v>
      </c>
      <c r="H993" s="325">
        <f>IFERROR(VLOOKUP($A993,'様式C-1-1用'!$B$3:$AI$1004,22,0),"")</f>
        <v>0</v>
      </c>
      <c r="I993" s="325">
        <f>IFERROR(VLOOKUP($A993,'様式C-1-1用'!$B$3:$AI$1004,23,0),"")</f>
        <v>0</v>
      </c>
      <c r="J993" s="325" t="str">
        <f>IFERROR(VLOOKUP($A993,'様式C-1-1用'!$B$3:$AI$1004,24,0),"")</f>
        <v/>
      </c>
      <c r="K993" s="325" t="str">
        <f>IFERROR(VLOOKUP($A993,'様式C-1-1用'!$B$3:$AI$1004,25,0),"")</f>
        <v/>
      </c>
      <c r="L993" s="325">
        <f>IFERROR(VLOOKUP($A993,'様式C-1-1用'!$B$3:$AI$1004,16,0),"")</f>
        <v>0</v>
      </c>
      <c r="M993" s="325" t="str">
        <f>IFERROR(VLOOKUP($A993,'様式C-1-1用'!$B$3:$AI$1004,34,0),"")</f>
        <v/>
      </c>
      <c r="N993" s="325" t="str">
        <f>IFERROR(VLOOKUP($A993,'様式C-1-1用'!$B$3:$AI$1004,30,0),"")</f>
        <v/>
      </c>
      <c r="O993" s="325" t="str">
        <f>IF(VLOOKUP($A993,'様式C-1-1用'!$B$3:$AI$1004,29,0)="－","なし",VLOOKUP($A993,'様式C-1-1用'!$B$3:$AI$1004,29,0))</f>
        <v/>
      </c>
      <c r="P993" s="326" t="str">
        <f>IFERROR(VLOOKUP($A993,'様式C-1-1用'!$B$3:$AI$1004,33,0),"")</f>
        <v/>
      </c>
    </row>
    <row r="994" spans="1:16" ht="15.95" customHeight="1" x14ac:dyDescent="0.15">
      <c r="A994" s="318">
        <v>992</v>
      </c>
      <c r="B994" s="325">
        <f>IFERROR(VLOOKUP($A994,'様式C-1-1用'!$B$3:$AI$1004,3,0),"")</f>
        <v>0</v>
      </c>
      <c r="C994" s="325" t="str">
        <f>IFERROR(VLOOKUP($A994,'様式C-1-1用'!$B$3:$AI$1004,4,0),"")</f>
        <v/>
      </c>
      <c r="D994" s="325">
        <f>IFERROR(VLOOKUP($A994,'様式C-1-1用'!$B$3:$AI$1004,6,0),"")</f>
        <v>0</v>
      </c>
      <c r="E994" s="325">
        <f>IFERROR(VLOOKUP($A994,'様式C-1-1用'!$B$3:$AI$1004,7,0),"")</f>
        <v>0</v>
      </c>
      <c r="F994" s="325">
        <f>IFERROR(VLOOKUP($A994,'様式C-1-1用'!$B$3:$AI$1004,8,0),"")</f>
        <v>0</v>
      </c>
      <c r="G994" s="325">
        <f>IFERROR(VLOOKUP($A994,'様式C-1-1用'!$B$3:$AI$1004,10,0),"")</f>
        <v>0</v>
      </c>
      <c r="H994" s="325">
        <f>IFERROR(VLOOKUP($A994,'様式C-1-1用'!$B$3:$AI$1004,22,0),"")</f>
        <v>0</v>
      </c>
      <c r="I994" s="325">
        <f>IFERROR(VLOOKUP($A994,'様式C-1-1用'!$B$3:$AI$1004,23,0),"")</f>
        <v>0</v>
      </c>
      <c r="J994" s="325" t="str">
        <f>IFERROR(VLOOKUP($A994,'様式C-1-1用'!$B$3:$AI$1004,24,0),"")</f>
        <v/>
      </c>
      <c r="K994" s="325" t="str">
        <f>IFERROR(VLOOKUP($A994,'様式C-1-1用'!$B$3:$AI$1004,25,0),"")</f>
        <v/>
      </c>
      <c r="L994" s="325">
        <f>IFERROR(VLOOKUP($A994,'様式C-1-1用'!$B$3:$AI$1004,16,0),"")</f>
        <v>0</v>
      </c>
      <c r="M994" s="325" t="str">
        <f>IFERROR(VLOOKUP($A994,'様式C-1-1用'!$B$3:$AI$1004,34,0),"")</f>
        <v/>
      </c>
      <c r="N994" s="325" t="str">
        <f>IFERROR(VLOOKUP($A994,'様式C-1-1用'!$B$3:$AI$1004,30,0),"")</f>
        <v/>
      </c>
      <c r="O994" s="325" t="str">
        <f>IF(VLOOKUP($A994,'様式C-1-1用'!$B$3:$AI$1004,29,0)="－","なし",VLOOKUP($A994,'様式C-1-1用'!$B$3:$AI$1004,29,0))</f>
        <v/>
      </c>
      <c r="P994" s="326" t="str">
        <f>IFERROR(VLOOKUP($A994,'様式C-1-1用'!$B$3:$AI$1004,33,0),"")</f>
        <v/>
      </c>
    </row>
    <row r="995" spans="1:16" ht="15.95" customHeight="1" x14ac:dyDescent="0.15">
      <c r="A995" s="318">
        <v>993</v>
      </c>
      <c r="B995" s="325">
        <f>IFERROR(VLOOKUP($A995,'様式C-1-1用'!$B$3:$AI$1004,3,0),"")</f>
        <v>0</v>
      </c>
      <c r="C995" s="325" t="str">
        <f>IFERROR(VLOOKUP($A995,'様式C-1-1用'!$B$3:$AI$1004,4,0),"")</f>
        <v/>
      </c>
      <c r="D995" s="325">
        <f>IFERROR(VLOOKUP($A995,'様式C-1-1用'!$B$3:$AI$1004,6,0),"")</f>
        <v>0</v>
      </c>
      <c r="E995" s="325">
        <f>IFERROR(VLOOKUP($A995,'様式C-1-1用'!$B$3:$AI$1004,7,0),"")</f>
        <v>0</v>
      </c>
      <c r="F995" s="325">
        <f>IFERROR(VLOOKUP($A995,'様式C-1-1用'!$B$3:$AI$1004,8,0),"")</f>
        <v>0</v>
      </c>
      <c r="G995" s="325">
        <f>IFERROR(VLOOKUP($A995,'様式C-1-1用'!$B$3:$AI$1004,10,0),"")</f>
        <v>0</v>
      </c>
      <c r="H995" s="325">
        <f>IFERROR(VLOOKUP($A995,'様式C-1-1用'!$B$3:$AI$1004,22,0),"")</f>
        <v>0</v>
      </c>
      <c r="I995" s="325">
        <f>IFERROR(VLOOKUP($A995,'様式C-1-1用'!$B$3:$AI$1004,23,0),"")</f>
        <v>0</v>
      </c>
      <c r="J995" s="325" t="str">
        <f>IFERROR(VLOOKUP($A995,'様式C-1-1用'!$B$3:$AI$1004,24,0),"")</f>
        <v/>
      </c>
      <c r="K995" s="325" t="str">
        <f>IFERROR(VLOOKUP($A995,'様式C-1-1用'!$B$3:$AI$1004,25,0),"")</f>
        <v/>
      </c>
      <c r="L995" s="325">
        <f>IFERROR(VLOOKUP($A995,'様式C-1-1用'!$B$3:$AI$1004,16,0),"")</f>
        <v>0</v>
      </c>
      <c r="M995" s="325" t="str">
        <f>IFERROR(VLOOKUP($A995,'様式C-1-1用'!$B$3:$AI$1004,34,0),"")</f>
        <v/>
      </c>
      <c r="N995" s="325" t="str">
        <f>IFERROR(VLOOKUP($A995,'様式C-1-1用'!$B$3:$AI$1004,30,0),"")</f>
        <v/>
      </c>
      <c r="O995" s="325" t="str">
        <f>IF(VLOOKUP($A995,'様式C-1-1用'!$B$3:$AI$1004,29,0)="－","なし",VLOOKUP($A995,'様式C-1-1用'!$B$3:$AI$1004,29,0))</f>
        <v/>
      </c>
      <c r="P995" s="326" t="str">
        <f>IFERROR(VLOOKUP($A995,'様式C-1-1用'!$B$3:$AI$1004,33,0),"")</f>
        <v/>
      </c>
    </row>
    <row r="996" spans="1:16" ht="15.95" customHeight="1" x14ac:dyDescent="0.15">
      <c r="A996" s="318">
        <v>994</v>
      </c>
      <c r="B996" s="325">
        <f>IFERROR(VLOOKUP($A996,'様式C-1-1用'!$B$3:$AI$1004,3,0),"")</f>
        <v>0</v>
      </c>
      <c r="C996" s="325" t="str">
        <f>IFERROR(VLOOKUP($A996,'様式C-1-1用'!$B$3:$AI$1004,4,0),"")</f>
        <v/>
      </c>
      <c r="D996" s="325">
        <f>IFERROR(VLOOKUP($A996,'様式C-1-1用'!$B$3:$AI$1004,6,0),"")</f>
        <v>0</v>
      </c>
      <c r="E996" s="325">
        <f>IFERROR(VLOOKUP($A996,'様式C-1-1用'!$B$3:$AI$1004,7,0),"")</f>
        <v>0</v>
      </c>
      <c r="F996" s="325">
        <f>IFERROR(VLOOKUP($A996,'様式C-1-1用'!$B$3:$AI$1004,8,0),"")</f>
        <v>0</v>
      </c>
      <c r="G996" s="325">
        <f>IFERROR(VLOOKUP($A996,'様式C-1-1用'!$B$3:$AI$1004,10,0),"")</f>
        <v>0</v>
      </c>
      <c r="H996" s="325">
        <f>IFERROR(VLOOKUP($A996,'様式C-1-1用'!$B$3:$AI$1004,22,0),"")</f>
        <v>0</v>
      </c>
      <c r="I996" s="325">
        <f>IFERROR(VLOOKUP($A996,'様式C-1-1用'!$B$3:$AI$1004,23,0),"")</f>
        <v>0</v>
      </c>
      <c r="J996" s="325" t="str">
        <f>IFERROR(VLOOKUP($A996,'様式C-1-1用'!$B$3:$AI$1004,24,0),"")</f>
        <v/>
      </c>
      <c r="K996" s="325" t="str">
        <f>IFERROR(VLOOKUP($A996,'様式C-1-1用'!$B$3:$AI$1004,25,0),"")</f>
        <v/>
      </c>
      <c r="L996" s="325">
        <f>IFERROR(VLOOKUP($A996,'様式C-1-1用'!$B$3:$AI$1004,16,0),"")</f>
        <v>0</v>
      </c>
      <c r="M996" s="325" t="str">
        <f>IFERROR(VLOOKUP($A996,'様式C-1-1用'!$B$3:$AI$1004,34,0),"")</f>
        <v/>
      </c>
      <c r="N996" s="325" t="str">
        <f>IFERROR(VLOOKUP($A996,'様式C-1-1用'!$B$3:$AI$1004,30,0),"")</f>
        <v/>
      </c>
      <c r="O996" s="325" t="str">
        <f>IF(VLOOKUP($A996,'様式C-1-1用'!$B$3:$AI$1004,29,0)="－","なし",VLOOKUP($A996,'様式C-1-1用'!$B$3:$AI$1004,29,0))</f>
        <v/>
      </c>
      <c r="P996" s="326" t="str">
        <f>IFERROR(VLOOKUP($A996,'様式C-1-1用'!$B$3:$AI$1004,33,0),"")</f>
        <v/>
      </c>
    </row>
    <row r="997" spans="1:16" ht="15.95" customHeight="1" x14ac:dyDescent="0.15">
      <c r="A997" s="318">
        <v>995</v>
      </c>
      <c r="B997" s="325">
        <f>IFERROR(VLOOKUP($A997,'様式C-1-1用'!$B$3:$AI$1004,3,0),"")</f>
        <v>0</v>
      </c>
      <c r="C997" s="325" t="str">
        <f>IFERROR(VLOOKUP($A997,'様式C-1-1用'!$B$3:$AI$1004,4,0),"")</f>
        <v/>
      </c>
      <c r="D997" s="325">
        <f>IFERROR(VLOOKUP($A997,'様式C-1-1用'!$B$3:$AI$1004,6,0),"")</f>
        <v>0</v>
      </c>
      <c r="E997" s="325">
        <f>IFERROR(VLOOKUP($A997,'様式C-1-1用'!$B$3:$AI$1004,7,0),"")</f>
        <v>0</v>
      </c>
      <c r="F997" s="325">
        <f>IFERROR(VLOOKUP($A997,'様式C-1-1用'!$B$3:$AI$1004,8,0),"")</f>
        <v>0</v>
      </c>
      <c r="G997" s="325">
        <f>IFERROR(VLOOKUP($A997,'様式C-1-1用'!$B$3:$AI$1004,10,0),"")</f>
        <v>0</v>
      </c>
      <c r="H997" s="325">
        <f>IFERROR(VLOOKUP($A997,'様式C-1-1用'!$B$3:$AI$1004,22,0),"")</f>
        <v>0</v>
      </c>
      <c r="I997" s="325">
        <f>IFERROR(VLOOKUP($A997,'様式C-1-1用'!$B$3:$AI$1004,23,0),"")</f>
        <v>0</v>
      </c>
      <c r="J997" s="325" t="str">
        <f>IFERROR(VLOOKUP($A997,'様式C-1-1用'!$B$3:$AI$1004,24,0),"")</f>
        <v/>
      </c>
      <c r="K997" s="325" t="str">
        <f>IFERROR(VLOOKUP($A997,'様式C-1-1用'!$B$3:$AI$1004,25,0),"")</f>
        <v/>
      </c>
      <c r="L997" s="325">
        <f>IFERROR(VLOOKUP($A997,'様式C-1-1用'!$B$3:$AI$1004,16,0),"")</f>
        <v>0</v>
      </c>
      <c r="M997" s="325" t="str">
        <f>IFERROR(VLOOKUP($A997,'様式C-1-1用'!$B$3:$AI$1004,34,0),"")</f>
        <v/>
      </c>
      <c r="N997" s="325" t="str">
        <f>IFERROR(VLOOKUP($A997,'様式C-1-1用'!$B$3:$AI$1004,30,0),"")</f>
        <v/>
      </c>
      <c r="O997" s="325" t="str">
        <f>IF(VLOOKUP($A997,'様式C-1-1用'!$B$3:$AI$1004,29,0)="－","なし",VLOOKUP($A997,'様式C-1-1用'!$B$3:$AI$1004,29,0))</f>
        <v/>
      </c>
      <c r="P997" s="326" t="str">
        <f>IFERROR(VLOOKUP($A997,'様式C-1-1用'!$B$3:$AI$1004,33,0),"")</f>
        <v/>
      </c>
    </row>
    <row r="998" spans="1:16" ht="15.95" customHeight="1" x14ac:dyDescent="0.15">
      <c r="A998" s="318">
        <v>996</v>
      </c>
      <c r="B998" s="325">
        <f>IFERROR(VLOOKUP($A998,'様式C-1-1用'!$B$3:$AI$1004,3,0),"")</f>
        <v>0</v>
      </c>
      <c r="C998" s="325" t="str">
        <f>IFERROR(VLOOKUP($A998,'様式C-1-1用'!$B$3:$AI$1004,4,0),"")</f>
        <v/>
      </c>
      <c r="D998" s="325">
        <f>IFERROR(VLOOKUP($A998,'様式C-1-1用'!$B$3:$AI$1004,6,0),"")</f>
        <v>0</v>
      </c>
      <c r="E998" s="325">
        <f>IFERROR(VLOOKUP($A998,'様式C-1-1用'!$B$3:$AI$1004,7,0),"")</f>
        <v>0</v>
      </c>
      <c r="F998" s="325">
        <f>IFERROR(VLOOKUP($A998,'様式C-1-1用'!$B$3:$AI$1004,8,0),"")</f>
        <v>0</v>
      </c>
      <c r="G998" s="325">
        <f>IFERROR(VLOOKUP($A998,'様式C-1-1用'!$B$3:$AI$1004,10,0),"")</f>
        <v>0</v>
      </c>
      <c r="H998" s="325">
        <f>IFERROR(VLOOKUP($A998,'様式C-1-1用'!$B$3:$AI$1004,22,0),"")</f>
        <v>0</v>
      </c>
      <c r="I998" s="325">
        <f>IFERROR(VLOOKUP($A998,'様式C-1-1用'!$B$3:$AI$1004,23,0),"")</f>
        <v>0</v>
      </c>
      <c r="J998" s="325" t="str">
        <f>IFERROR(VLOOKUP($A998,'様式C-1-1用'!$B$3:$AI$1004,24,0),"")</f>
        <v/>
      </c>
      <c r="K998" s="325" t="str">
        <f>IFERROR(VLOOKUP($A998,'様式C-1-1用'!$B$3:$AI$1004,25,0),"")</f>
        <v/>
      </c>
      <c r="L998" s="325">
        <f>IFERROR(VLOOKUP($A998,'様式C-1-1用'!$B$3:$AI$1004,16,0),"")</f>
        <v>0</v>
      </c>
      <c r="M998" s="325" t="str">
        <f>IFERROR(VLOOKUP($A998,'様式C-1-1用'!$B$3:$AI$1004,34,0),"")</f>
        <v/>
      </c>
      <c r="N998" s="325" t="str">
        <f>IFERROR(VLOOKUP($A998,'様式C-1-1用'!$B$3:$AI$1004,30,0),"")</f>
        <v/>
      </c>
      <c r="O998" s="325" t="str">
        <f>IF(VLOOKUP($A998,'様式C-1-1用'!$B$3:$AI$1004,29,0)="－","なし",VLOOKUP($A998,'様式C-1-1用'!$B$3:$AI$1004,29,0))</f>
        <v/>
      </c>
      <c r="P998" s="326" t="str">
        <f>IFERROR(VLOOKUP($A998,'様式C-1-1用'!$B$3:$AI$1004,33,0),"")</f>
        <v/>
      </c>
    </row>
    <row r="999" spans="1:16" ht="15.95" customHeight="1" x14ac:dyDescent="0.15">
      <c r="A999" s="318">
        <v>997</v>
      </c>
      <c r="B999" s="325">
        <f>IFERROR(VLOOKUP($A999,'様式C-1-1用'!$B$3:$AI$1004,3,0),"")</f>
        <v>0</v>
      </c>
      <c r="C999" s="325" t="str">
        <f>IFERROR(VLOOKUP($A999,'様式C-1-1用'!$B$3:$AI$1004,4,0),"")</f>
        <v/>
      </c>
      <c r="D999" s="325">
        <f>IFERROR(VLOOKUP($A999,'様式C-1-1用'!$B$3:$AI$1004,6,0),"")</f>
        <v>0</v>
      </c>
      <c r="E999" s="325">
        <f>IFERROR(VLOOKUP($A999,'様式C-1-1用'!$B$3:$AI$1004,7,0),"")</f>
        <v>0</v>
      </c>
      <c r="F999" s="325">
        <f>IFERROR(VLOOKUP($A999,'様式C-1-1用'!$B$3:$AI$1004,8,0),"")</f>
        <v>0</v>
      </c>
      <c r="G999" s="325">
        <f>IFERROR(VLOOKUP($A999,'様式C-1-1用'!$B$3:$AI$1004,10,0),"")</f>
        <v>0</v>
      </c>
      <c r="H999" s="325">
        <f>IFERROR(VLOOKUP($A999,'様式C-1-1用'!$B$3:$AI$1004,22,0),"")</f>
        <v>0</v>
      </c>
      <c r="I999" s="325">
        <f>IFERROR(VLOOKUP($A999,'様式C-1-1用'!$B$3:$AI$1004,23,0),"")</f>
        <v>0</v>
      </c>
      <c r="J999" s="325" t="str">
        <f>IFERROR(VLOOKUP($A999,'様式C-1-1用'!$B$3:$AI$1004,24,0),"")</f>
        <v/>
      </c>
      <c r="K999" s="325" t="str">
        <f>IFERROR(VLOOKUP($A999,'様式C-1-1用'!$B$3:$AI$1004,25,0),"")</f>
        <v/>
      </c>
      <c r="L999" s="325">
        <f>IFERROR(VLOOKUP($A999,'様式C-1-1用'!$B$3:$AI$1004,16,0),"")</f>
        <v>0</v>
      </c>
      <c r="M999" s="325" t="str">
        <f>IFERROR(VLOOKUP($A999,'様式C-1-1用'!$B$3:$AI$1004,34,0),"")</f>
        <v/>
      </c>
      <c r="N999" s="325" t="str">
        <f>IFERROR(VLOOKUP($A999,'様式C-1-1用'!$B$3:$AI$1004,30,0),"")</f>
        <v/>
      </c>
      <c r="O999" s="325" t="str">
        <f>IF(VLOOKUP($A999,'様式C-1-1用'!$B$3:$AI$1004,29,0)="－","なし",VLOOKUP($A999,'様式C-1-1用'!$B$3:$AI$1004,29,0))</f>
        <v/>
      </c>
      <c r="P999" s="326" t="str">
        <f>IFERROR(VLOOKUP($A999,'様式C-1-1用'!$B$3:$AI$1004,33,0),"")</f>
        <v/>
      </c>
    </row>
    <row r="1000" spans="1:16" ht="15.95" customHeight="1" x14ac:dyDescent="0.15">
      <c r="A1000" s="318">
        <v>998</v>
      </c>
      <c r="B1000" s="325">
        <f>IFERROR(VLOOKUP($A1000,'様式C-1-1用'!$B$3:$AI$1004,3,0),"")</f>
        <v>0</v>
      </c>
      <c r="C1000" s="325" t="str">
        <f>IFERROR(VLOOKUP($A1000,'様式C-1-1用'!$B$3:$AI$1004,4,0),"")</f>
        <v/>
      </c>
      <c r="D1000" s="325">
        <f>IFERROR(VLOOKUP($A1000,'様式C-1-1用'!$B$3:$AI$1004,6,0),"")</f>
        <v>0</v>
      </c>
      <c r="E1000" s="325">
        <f>IFERROR(VLOOKUP($A1000,'様式C-1-1用'!$B$3:$AI$1004,7,0),"")</f>
        <v>0</v>
      </c>
      <c r="F1000" s="325">
        <f>IFERROR(VLOOKUP($A1000,'様式C-1-1用'!$B$3:$AI$1004,8,0),"")</f>
        <v>0</v>
      </c>
      <c r="G1000" s="325">
        <f>IFERROR(VLOOKUP($A1000,'様式C-1-1用'!$B$3:$AI$1004,10,0),"")</f>
        <v>0</v>
      </c>
      <c r="H1000" s="325">
        <f>IFERROR(VLOOKUP($A1000,'様式C-1-1用'!$B$3:$AI$1004,22,0),"")</f>
        <v>0</v>
      </c>
      <c r="I1000" s="325">
        <f>IFERROR(VLOOKUP($A1000,'様式C-1-1用'!$B$3:$AI$1004,23,0),"")</f>
        <v>0</v>
      </c>
      <c r="J1000" s="325" t="str">
        <f>IFERROR(VLOOKUP($A1000,'様式C-1-1用'!$B$3:$AI$1004,24,0),"")</f>
        <v/>
      </c>
      <c r="K1000" s="325" t="str">
        <f>IFERROR(VLOOKUP($A1000,'様式C-1-1用'!$B$3:$AI$1004,25,0),"")</f>
        <v/>
      </c>
      <c r="L1000" s="325">
        <f>IFERROR(VLOOKUP($A1000,'様式C-1-1用'!$B$3:$AI$1004,16,0),"")</f>
        <v>0</v>
      </c>
      <c r="M1000" s="325" t="str">
        <f>IFERROR(VLOOKUP($A1000,'様式C-1-1用'!$B$3:$AI$1004,34,0),"")</f>
        <v/>
      </c>
      <c r="N1000" s="325" t="str">
        <f>IFERROR(VLOOKUP($A1000,'様式C-1-1用'!$B$3:$AI$1004,30,0),"")</f>
        <v/>
      </c>
      <c r="O1000" s="325" t="str">
        <f>IF(VLOOKUP($A1000,'様式C-1-1用'!$B$3:$AI$1004,29,0)="－","なし",VLOOKUP($A1000,'様式C-1-1用'!$B$3:$AI$1004,29,0))</f>
        <v/>
      </c>
      <c r="P1000" s="326" t="str">
        <f>IFERROR(VLOOKUP($A1000,'様式C-1-1用'!$B$3:$AI$1004,33,0),"")</f>
        <v/>
      </c>
    </row>
    <row r="1001" spans="1:16" ht="15.95" customHeight="1" x14ac:dyDescent="0.15">
      <c r="A1001" s="318">
        <v>999</v>
      </c>
      <c r="B1001" s="325">
        <f>IFERROR(VLOOKUP($A1001,'様式C-1-1用'!$B$3:$AI$1004,3,0),"")</f>
        <v>0</v>
      </c>
      <c r="C1001" s="325" t="str">
        <f>IFERROR(VLOOKUP($A1001,'様式C-1-1用'!$B$3:$AI$1004,4,0),"")</f>
        <v/>
      </c>
      <c r="D1001" s="325">
        <f>IFERROR(VLOOKUP($A1001,'様式C-1-1用'!$B$3:$AI$1004,6,0),"")</f>
        <v>0</v>
      </c>
      <c r="E1001" s="325">
        <f>IFERROR(VLOOKUP($A1001,'様式C-1-1用'!$B$3:$AI$1004,7,0),"")</f>
        <v>0</v>
      </c>
      <c r="F1001" s="325">
        <f>IFERROR(VLOOKUP($A1001,'様式C-1-1用'!$B$3:$AI$1004,8,0),"")</f>
        <v>0</v>
      </c>
      <c r="G1001" s="325">
        <f>IFERROR(VLOOKUP($A1001,'様式C-1-1用'!$B$3:$AI$1004,10,0),"")</f>
        <v>0</v>
      </c>
      <c r="H1001" s="325">
        <f>IFERROR(VLOOKUP($A1001,'様式C-1-1用'!$B$3:$AI$1004,22,0),"")</f>
        <v>0</v>
      </c>
      <c r="I1001" s="325">
        <f>IFERROR(VLOOKUP($A1001,'様式C-1-1用'!$B$3:$AI$1004,23,0),"")</f>
        <v>0</v>
      </c>
      <c r="J1001" s="325" t="str">
        <f>IFERROR(VLOOKUP($A1001,'様式C-1-1用'!$B$3:$AI$1004,24,0),"")</f>
        <v/>
      </c>
      <c r="K1001" s="325" t="str">
        <f>IFERROR(VLOOKUP($A1001,'様式C-1-1用'!$B$3:$AI$1004,25,0),"")</f>
        <v/>
      </c>
      <c r="L1001" s="325">
        <f>IFERROR(VLOOKUP($A1001,'様式C-1-1用'!$B$3:$AI$1004,16,0),"")</f>
        <v>0</v>
      </c>
      <c r="M1001" s="325" t="str">
        <f>IFERROR(VLOOKUP($A1001,'様式C-1-1用'!$B$3:$AI$1004,34,0),"")</f>
        <v/>
      </c>
      <c r="N1001" s="325" t="str">
        <f>IFERROR(VLOOKUP($A1001,'様式C-1-1用'!$B$3:$AI$1004,30,0),"")</f>
        <v/>
      </c>
      <c r="O1001" s="325" t="str">
        <f>IF(VLOOKUP($A1001,'様式C-1-1用'!$B$3:$AI$1004,29,0)="－","なし",VLOOKUP($A1001,'様式C-1-1用'!$B$3:$AI$1004,29,0))</f>
        <v/>
      </c>
      <c r="P1001" s="326" t="str">
        <f>IFERROR(VLOOKUP($A1001,'様式C-1-1用'!$B$3:$AI$1004,33,0),"")</f>
        <v/>
      </c>
    </row>
    <row r="1002" spans="1:16" ht="15.95" customHeight="1" x14ac:dyDescent="0.15">
      <c r="A1002" s="318">
        <v>1000</v>
      </c>
      <c r="B1002" s="325">
        <f>IFERROR(VLOOKUP($A1002,'様式C-1-1用'!$B$3:$AI$1004,3,0),"")</f>
        <v>0</v>
      </c>
      <c r="C1002" s="325" t="str">
        <f>IFERROR(VLOOKUP($A1002,'様式C-1-1用'!$B$3:$AI$1004,4,0),"")</f>
        <v/>
      </c>
      <c r="D1002" s="325">
        <f>IFERROR(VLOOKUP($A1002,'様式C-1-1用'!$B$3:$AI$1004,6,0),"")</f>
        <v>0</v>
      </c>
      <c r="E1002" s="325">
        <f>IFERROR(VLOOKUP($A1002,'様式C-1-1用'!$B$3:$AI$1004,7,0),"")</f>
        <v>0</v>
      </c>
      <c r="F1002" s="325">
        <f>IFERROR(VLOOKUP($A1002,'様式C-1-1用'!$B$3:$AI$1004,8,0),"")</f>
        <v>0</v>
      </c>
      <c r="G1002" s="325">
        <f>IFERROR(VLOOKUP($A1002,'様式C-1-1用'!$B$3:$AI$1004,10,0),"")</f>
        <v>0</v>
      </c>
      <c r="H1002" s="325">
        <f>IFERROR(VLOOKUP($A1002,'様式C-1-1用'!$B$3:$AI$1004,22,0),"")</f>
        <v>0</v>
      </c>
      <c r="I1002" s="325">
        <f>IFERROR(VLOOKUP($A1002,'様式C-1-1用'!$B$3:$AI$1004,23,0),"")</f>
        <v>0</v>
      </c>
      <c r="J1002" s="325" t="str">
        <f>IFERROR(VLOOKUP($A1002,'様式C-1-1用'!$B$3:$AI$1004,24,0),"")</f>
        <v/>
      </c>
      <c r="K1002" s="325" t="str">
        <f>IFERROR(VLOOKUP($A1002,'様式C-1-1用'!$B$3:$AI$1004,25,0),"")</f>
        <v/>
      </c>
      <c r="L1002" s="325">
        <f>IFERROR(VLOOKUP($A1002,'様式C-1-1用'!$B$3:$AI$1004,16,0),"")</f>
        <v>0</v>
      </c>
      <c r="M1002" s="325" t="str">
        <f>IFERROR(VLOOKUP($A1002,'様式C-1-1用'!$B$3:$AI$1004,34,0),"")</f>
        <v/>
      </c>
      <c r="N1002" s="325" t="str">
        <f>IFERROR(VLOOKUP($A1002,'様式C-1-1用'!$B$3:$AI$1004,30,0),"")</f>
        <v/>
      </c>
      <c r="O1002" s="325" t="str">
        <f>IF(VLOOKUP($A1002,'様式C-1-1用'!$B$3:$AI$1004,29,0)="－","なし",VLOOKUP($A1002,'様式C-1-1用'!$B$3:$AI$1004,29,0))</f>
        <v/>
      </c>
      <c r="P1002" s="326" t="str">
        <f>IFERROR(VLOOKUP($A1002,'様式C-1-1用'!$B$3:$AI$1004,33,0),"")</f>
        <v/>
      </c>
    </row>
  </sheetData>
  <phoneticPr fontId="8"/>
  <pageMargins left="0.7" right="0.7" top="0.75" bottom="0.75" header="0.3" footer="0.3"/>
  <pageSetup paperSize="9" orientation="portrait" copies="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rgb="FFFF6699"/>
  </sheetPr>
  <dimension ref="A1:O1002"/>
  <sheetViews>
    <sheetView showZeros="0" topLeftCell="D1" workbookViewId="0">
      <selection activeCell="O4" sqref="O4"/>
    </sheetView>
  </sheetViews>
  <sheetFormatPr defaultRowHeight="12" x14ac:dyDescent="0.15"/>
  <cols>
    <col min="1" max="1" width="9" style="318"/>
    <col min="2" max="3" width="8.625" style="318" customWidth="1"/>
    <col min="4" max="4" width="14.125" style="318" customWidth="1"/>
    <col min="5" max="5" width="14.625" style="318" customWidth="1"/>
    <col min="6" max="6" width="17.25" style="318" customWidth="1"/>
    <col min="7" max="7" width="20.625" style="318" customWidth="1"/>
    <col min="8" max="8" width="10.625" style="318" customWidth="1"/>
    <col min="9" max="10" width="8.625" style="318" customWidth="1"/>
    <col min="11" max="11" width="3.5" style="318" customWidth="1"/>
    <col min="12" max="12" width="8.625" style="318" customWidth="1"/>
    <col min="13" max="13" width="12.625" style="318" customWidth="1"/>
    <col min="14" max="14" width="14.625" style="318" customWidth="1"/>
    <col min="15" max="15" width="20.625" style="318" customWidth="1"/>
    <col min="16" max="16384" width="9" style="318"/>
  </cols>
  <sheetData>
    <row r="1" spans="1:15" ht="30" customHeight="1" x14ac:dyDescent="0.15">
      <c r="A1" s="319" t="s">
        <v>820</v>
      </c>
      <c r="B1" s="313" t="s">
        <v>227</v>
      </c>
      <c r="C1" s="313" t="s">
        <v>828</v>
      </c>
      <c r="D1" s="314" t="s">
        <v>829</v>
      </c>
      <c r="E1" s="315"/>
      <c r="F1" s="332"/>
      <c r="G1" s="337" t="s">
        <v>830</v>
      </c>
      <c r="H1" s="315"/>
      <c r="I1" s="334" t="s">
        <v>803</v>
      </c>
      <c r="J1" s="329"/>
      <c r="K1" s="335"/>
      <c r="L1" s="316" t="s">
        <v>831</v>
      </c>
      <c r="M1" s="316"/>
      <c r="N1" s="327" t="s">
        <v>832</v>
      </c>
      <c r="O1" s="317" t="s">
        <v>575</v>
      </c>
    </row>
    <row r="2" spans="1:15" ht="21.95" customHeight="1" x14ac:dyDescent="0.15">
      <c r="A2" s="328" t="s">
        <v>825</v>
      </c>
      <c r="B2" s="320"/>
      <c r="C2" s="320"/>
      <c r="D2" s="1153" t="s">
        <v>833</v>
      </c>
      <c r="E2" s="1154"/>
      <c r="F2" s="320" t="s">
        <v>834</v>
      </c>
      <c r="G2" s="320" t="s">
        <v>835</v>
      </c>
      <c r="H2" s="320" t="s">
        <v>836</v>
      </c>
      <c r="I2" s="329" t="s">
        <v>837</v>
      </c>
      <c r="J2" s="329" t="s">
        <v>808</v>
      </c>
      <c r="K2" s="336"/>
      <c r="L2" s="329" t="s">
        <v>838</v>
      </c>
      <c r="M2" s="329" t="s">
        <v>839</v>
      </c>
      <c r="N2" s="330" t="s">
        <v>840</v>
      </c>
      <c r="O2" s="322"/>
    </row>
    <row r="3" spans="1:15" ht="15.95" customHeight="1" x14ac:dyDescent="0.15">
      <c r="A3" s="323">
        <v>1</v>
      </c>
      <c r="B3" s="325">
        <f>IFERROR(VLOOKUP($A3,'様式C-1-2用'!$B$3:$O$1100,2,0),"")</f>
        <v>0</v>
      </c>
      <c r="C3" s="325" t="str">
        <f>IFERROR(VLOOKUP($A3,'様式C-1-2用'!$B$3:$O$1100,3,0),"")</f>
        <v/>
      </c>
      <c r="D3" s="325">
        <f>IFERROR(VLOOKUP($A3,'様式C-1-2用'!$B$3:$O$1100,5,0),"")</f>
        <v>0</v>
      </c>
      <c r="E3" s="325">
        <f>IFERROR(VLOOKUP($A3,'様式C-1-2用'!$B$3:$O$1100,6,0),"")</f>
        <v>0</v>
      </c>
      <c r="F3" s="325">
        <f>IFERROR(VLOOKUP($A3,'様式C-1-2用'!$B$3:$O$1100,7,0),"")</f>
        <v>0</v>
      </c>
      <c r="G3" s="325">
        <f>IFERROR(VLOOKUP($A3,'様式C-1-2用'!$B$3:$O$1100,8,0),"")</f>
        <v>0</v>
      </c>
      <c r="H3" s="331">
        <f>IFERROR(VLOOKUP($A3,'様式C-1-2用'!$B$3:$O$1100,9,0),"")</f>
        <v>0</v>
      </c>
      <c r="I3" s="325">
        <f>IFERROR(VLOOKUP($A3,'様式C-1-2用'!$B$3:$O$1100,10,0),"")</f>
        <v>0</v>
      </c>
      <c r="J3" s="325">
        <f>IFERROR(VLOOKUP($A3,'様式C-1-2用'!$B$3:$O$1100,11,0),"")</f>
        <v>0</v>
      </c>
      <c r="K3" s="325">
        <f>IF(J3=0,I3,J3)</f>
        <v>0</v>
      </c>
      <c r="L3" s="325">
        <f>IFERROR(VLOOKUP($A3,'様式C-1-2用'!$B$3:$O$1100,12,0),"")</f>
        <v>0</v>
      </c>
      <c r="M3" s="325">
        <f>IFERROR(VLOOKUP($A3,'様式C-1-2用'!$B$3:$O$1100,13,0),"")</f>
        <v>0</v>
      </c>
      <c r="N3" s="325">
        <f>IFERROR(VLOOKUP($A3,'様式C-1-2用'!$B$3:$O$1100,14,0),"")</f>
        <v>0</v>
      </c>
      <c r="O3" s="325">
        <f>IFERROR(VLOOKUP($A3,'様式C-1-2用'!$B$3:$P$1100,15,0),"")</f>
        <v>0</v>
      </c>
    </row>
    <row r="4" spans="1:15" ht="15.95" customHeight="1" x14ac:dyDescent="0.15">
      <c r="A4" s="318">
        <v>2</v>
      </c>
      <c r="B4" s="325">
        <f>IFERROR(VLOOKUP($A4,'様式C-1-2用'!$B$3:$O$1100,2,0),"")</f>
        <v>0</v>
      </c>
      <c r="C4" s="325" t="str">
        <f>IFERROR(VLOOKUP($A4,'様式C-1-2用'!$B$3:$O$1100,3,0),"")</f>
        <v/>
      </c>
      <c r="D4" s="325">
        <f>IFERROR(VLOOKUP($A4,'様式C-1-2用'!$B$3:$O$1100,5,0),"")</f>
        <v>0</v>
      </c>
      <c r="E4" s="325">
        <f>IFERROR(VLOOKUP($A4,'様式C-1-2用'!$B$3:$O$1100,6,0),"")</f>
        <v>0</v>
      </c>
      <c r="F4" s="325">
        <f>IFERROR(VLOOKUP($A4,'様式C-1-2用'!$B$3:$O$1100,7,0),"")</f>
        <v>0</v>
      </c>
      <c r="G4" s="325">
        <f>IFERROR(VLOOKUP($A4,'様式C-1-2用'!$B$3:$O$1100,8,0),"")</f>
        <v>0</v>
      </c>
      <c r="H4" s="331">
        <f>IFERROR(VLOOKUP($A4,'様式C-1-2用'!$B$3:$O$1100,9,0),"")</f>
        <v>0</v>
      </c>
      <c r="I4" s="325">
        <f>IFERROR(VLOOKUP($A4,'様式C-1-2用'!$B$3:$O$1100,10,0),"")</f>
        <v>0</v>
      </c>
      <c r="J4" s="325">
        <f>IFERROR(VLOOKUP($A4,'様式C-1-2用'!$B$3:$O$1100,11,0),"")</f>
        <v>0</v>
      </c>
      <c r="K4" s="325">
        <f t="shared" ref="K4:K67" si="0">IF(J4=0,I4,J4)</f>
        <v>0</v>
      </c>
      <c r="L4" s="325">
        <f>IFERROR(VLOOKUP($A4,'様式C-1-2用'!$B$3:$O$1100,12,0),"")</f>
        <v>0</v>
      </c>
      <c r="M4" s="325">
        <f>IFERROR(VLOOKUP($A4,'様式C-1-2用'!$B$3:$O$1100,13,0),"")</f>
        <v>0</v>
      </c>
      <c r="N4" s="325">
        <f>IFERROR(VLOOKUP($A4,'様式C-1-2用'!$B$3:$O$1100,14,0),"")</f>
        <v>0</v>
      </c>
      <c r="O4" s="325">
        <f>IFERROR(VLOOKUP($A4,'様式C-1-2用'!$B$3:$P$1100,15,0),"")</f>
        <v>0</v>
      </c>
    </row>
    <row r="5" spans="1:15" ht="15.95" customHeight="1" x14ac:dyDescent="0.15">
      <c r="A5" s="318">
        <v>3</v>
      </c>
      <c r="B5" s="325">
        <f>IFERROR(VLOOKUP($A5,'様式C-1-2用'!$B$3:$O$1100,2,0),"")</f>
        <v>0</v>
      </c>
      <c r="C5" s="325" t="str">
        <f>IFERROR(VLOOKUP($A5,'様式C-1-2用'!$B$3:$O$1100,3,0),"")</f>
        <v/>
      </c>
      <c r="D5" s="325">
        <f>IFERROR(VLOOKUP($A5,'様式C-1-2用'!$B$3:$O$1100,5,0),"")</f>
        <v>0</v>
      </c>
      <c r="E5" s="325">
        <f>IFERROR(VLOOKUP($A5,'様式C-1-2用'!$B$3:$O$1100,6,0),"")</f>
        <v>0</v>
      </c>
      <c r="F5" s="325">
        <f>IFERROR(VLOOKUP($A5,'様式C-1-2用'!$B$3:$O$1100,7,0),"")</f>
        <v>0</v>
      </c>
      <c r="G5" s="325">
        <f>IFERROR(VLOOKUP($A5,'様式C-1-2用'!$B$3:$O$1100,8,0),"")</f>
        <v>0</v>
      </c>
      <c r="H5" s="331">
        <f>IFERROR(VLOOKUP($A5,'様式C-1-2用'!$B$3:$O$1100,9,0),"")</f>
        <v>0</v>
      </c>
      <c r="I5" s="325">
        <f>IFERROR(VLOOKUP($A5,'様式C-1-2用'!$B$3:$O$1100,10,0),"")</f>
        <v>0</v>
      </c>
      <c r="J5" s="325">
        <f>IFERROR(VLOOKUP($A5,'様式C-1-2用'!$B$3:$O$1100,11,0),"")</f>
        <v>0</v>
      </c>
      <c r="K5" s="325">
        <f t="shared" si="0"/>
        <v>0</v>
      </c>
      <c r="L5" s="325">
        <f>IFERROR(VLOOKUP($A5,'様式C-1-2用'!$B$3:$O$1100,12,0),"")</f>
        <v>0</v>
      </c>
      <c r="M5" s="325">
        <f>IFERROR(VLOOKUP($A5,'様式C-1-2用'!$B$3:$O$1100,13,0),"")</f>
        <v>0</v>
      </c>
      <c r="N5" s="325">
        <f>IFERROR(VLOOKUP($A5,'様式C-1-2用'!$B$3:$O$1100,14,0),"")</f>
        <v>0</v>
      </c>
      <c r="O5" s="325">
        <f>IFERROR(VLOOKUP($A5,'様式C-1-2用'!$B$3:$P$1100,15,0),"")</f>
        <v>0</v>
      </c>
    </row>
    <row r="6" spans="1:15" ht="15.95" customHeight="1" x14ac:dyDescent="0.15">
      <c r="A6" s="318">
        <v>4</v>
      </c>
      <c r="B6" s="325">
        <f>IFERROR(VLOOKUP($A6,'様式C-1-2用'!$B$3:$O$1100,2,0),"")</f>
        <v>0</v>
      </c>
      <c r="C6" s="325" t="str">
        <f>IFERROR(VLOOKUP($A6,'様式C-1-2用'!$B$3:$O$1100,3,0),"")</f>
        <v/>
      </c>
      <c r="D6" s="325">
        <f>IFERROR(VLOOKUP($A6,'様式C-1-2用'!$B$3:$O$1100,5,0),"")</f>
        <v>0</v>
      </c>
      <c r="E6" s="325">
        <f>IFERROR(VLOOKUP($A6,'様式C-1-2用'!$B$3:$O$1100,6,0),"")</f>
        <v>0</v>
      </c>
      <c r="F6" s="325">
        <f>IFERROR(VLOOKUP($A6,'様式C-1-2用'!$B$3:$O$1100,7,0),"")</f>
        <v>0</v>
      </c>
      <c r="G6" s="325">
        <f>IFERROR(VLOOKUP($A6,'様式C-1-2用'!$B$3:$O$1100,8,0),"")</f>
        <v>0</v>
      </c>
      <c r="H6" s="331">
        <f>IFERROR(VLOOKUP($A6,'様式C-1-2用'!$B$3:$O$1100,9,0),"")</f>
        <v>0</v>
      </c>
      <c r="I6" s="325">
        <f>IFERROR(VLOOKUP($A6,'様式C-1-2用'!$B$3:$O$1100,10,0),"")</f>
        <v>0</v>
      </c>
      <c r="J6" s="325">
        <f>IFERROR(VLOOKUP($A6,'様式C-1-2用'!$B$3:$O$1100,11,0),"")</f>
        <v>0</v>
      </c>
      <c r="K6" s="325">
        <f t="shared" si="0"/>
        <v>0</v>
      </c>
      <c r="L6" s="325">
        <f>IFERROR(VLOOKUP($A6,'様式C-1-2用'!$B$3:$O$1100,12,0),"")</f>
        <v>0</v>
      </c>
      <c r="M6" s="325">
        <f>IFERROR(VLOOKUP($A6,'様式C-1-2用'!$B$3:$O$1100,13,0),"")</f>
        <v>0</v>
      </c>
      <c r="N6" s="325">
        <f>IFERROR(VLOOKUP($A6,'様式C-1-2用'!$B$3:$O$1100,14,0),"")</f>
        <v>0</v>
      </c>
      <c r="O6" s="325">
        <f>IFERROR(VLOOKUP($A6,'様式C-1-2用'!$B$3:$P$1100,15,0),"")</f>
        <v>0</v>
      </c>
    </row>
    <row r="7" spans="1:15" ht="15.95" customHeight="1" x14ac:dyDescent="0.15">
      <c r="A7" s="318">
        <v>5</v>
      </c>
      <c r="B7" s="325">
        <f>IFERROR(VLOOKUP($A7,'様式C-1-2用'!$B$3:$O$1100,2,0),"")</f>
        <v>0</v>
      </c>
      <c r="C7" s="325" t="str">
        <f>IFERROR(VLOOKUP($A7,'様式C-1-2用'!$B$3:$O$1100,3,0),"")</f>
        <v/>
      </c>
      <c r="D7" s="325">
        <f>IFERROR(VLOOKUP($A7,'様式C-1-2用'!$B$3:$O$1100,5,0),"")</f>
        <v>0</v>
      </c>
      <c r="E7" s="325">
        <f>IFERROR(VLOOKUP($A7,'様式C-1-2用'!$B$3:$O$1100,6,0),"")</f>
        <v>0</v>
      </c>
      <c r="F7" s="325">
        <f>IFERROR(VLOOKUP($A7,'様式C-1-2用'!$B$3:$O$1100,7,0),"")</f>
        <v>0</v>
      </c>
      <c r="G7" s="325">
        <f>IFERROR(VLOOKUP($A7,'様式C-1-2用'!$B$3:$O$1100,8,0),"")</f>
        <v>0</v>
      </c>
      <c r="H7" s="331">
        <f>IFERROR(VLOOKUP($A7,'様式C-1-2用'!$B$3:$O$1100,9,0),"")</f>
        <v>0</v>
      </c>
      <c r="I7" s="325">
        <f>IFERROR(VLOOKUP($A7,'様式C-1-2用'!$B$3:$O$1100,10,0),"")</f>
        <v>0</v>
      </c>
      <c r="J7" s="325">
        <f>IFERROR(VLOOKUP($A7,'様式C-1-2用'!$B$3:$O$1100,11,0),"")</f>
        <v>0</v>
      </c>
      <c r="K7" s="325">
        <f t="shared" si="0"/>
        <v>0</v>
      </c>
      <c r="L7" s="325">
        <f>IFERROR(VLOOKUP($A7,'様式C-1-2用'!$B$3:$O$1100,12,0),"")</f>
        <v>0</v>
      </c>
      <c r="M7" s="325">
        <f>IFERROR(VLOOKUP($A7,'様式C-1-2用'!$B$3:$O$1100,13,0),"")</f>
        <v>0</v>
      </c>
      <c r="N7" s="325">
        <f>IFERROR(VLOOKUP($A7,'様式C-1-2用'!$B$3:$O$1100,14,0),"")</f>
        <v>0</v>
      </c>
      <c r="O7" s="325">
        <f>IFERROR(VLOOKUP($A7,'様式C-1-2用'!$B$3:$P$1100,15,0),"")</f>
        <v>0</v>
      </c>
    </row>
    <row r="8" spans="1:15" ht="15.95" customHeight="1" x14ac:dyDescent="0.15">
      <c r="A8" s="318">
        <v>6</v>
      </c>
      <c r="B8" s="325">
        <f>IFERROR(VLOOKUP($A8,'様式C-1-2用'!$B$3:$O$1100,2,0),"")</f>
        <v>0</v>
      </c>
      <c r="C8" s="325" t="str">
        <f>IFERROR(VLOOKUP($A8,'様式C-1-2用'!$B$3:$O$1100,3,0),"")</f>
        <v/>
      </c>
      <c r="D8" s="325">
        <f>IFERROR(VLOOKUP($A8,'様式C-1-2用'!$B$3:$O$1100,5,0),"")</f>
        <v>0</v>
      </c>
      <c r="E8" s="325">
        <f>IFERROR(VLOOKUP($A8,'様式C-1-2用'!$B$3:$O$1100,6,0),"")</f>
        <v>0</v>
      </c>
      <c r="F8" s="325">
        <f>IFERROR(VLOOKUP($A8,'様式C-1-2用'!$B$3:$O$1100,7,0),"")</f>
        <v>0</v>
      </c>
      <c r="G8" s="325">
        <f>IFERROR(VLOOKUP($A8,'様式C-1-2用'!$B$3:$O$1100,8,0),"")</f>
        <v>0</v>
      </c>
      <c r="H8" s="331">
        <f>IFERROR(VLOOKUP($A8,'様式C-1-2用'!$B$3:$O$1100,9,0),"")</f>
        <v>0</v>
      </c>
      <c r="I8" s="325">
        <f>IFERROR(VLOOKUP($A8,'様式C-1-2用'!$B$3:$O$1100,10,0),"")</f>
        <v>0</v>
      </c>
      <c r="J8" s="325">
        <f>IFERROR(VLOOKUP($A8,'様式C-1-2用'!$B$3:$O$1100,11,0),"")</f>
        <v>0</v>
      </c>
      <c r="K8" s="325">
        <f t="shared" si="0"/>
        <v>0</v>
      </c>
      <c r="L8" s="325">
        <f>IFERROR(VLOOKUP($A8,'様式C-1-2用'!$B$3:$O$1100,12,0),"")</f>
        <v>0</v>
      </c>
      <c r="M8" s="325">
        <f>IFERROR(VLOOKUP($A8,'様式C-1-2用'!$B$3:$O$1100,13,0),"")</f>
        <v>0</v>
      </c>
      <c r="N8" s="325">
        <f>IFERROR(VLOOKUP($A8,'様式C-1-2用'!$B$3:$O$1100,14,0),"")</f>
        <v>0</v>
      </c>
      <c r="O8" s="325">
        <f>IFERROR(VLOOKUP($A8,'様式C-1-2用'!$B$3:$P$1100,15,0),"")</f>
        <v>0</v>
      </c>
    </row>
    <row r="9" spans="1:15" ht="15.95" customHeight="1" x14ac:dyDescent="0.15">
      <c r="A9" s="318">
        <v>7</v>
      </c>
      <c r="B9" s="325">
        <f>IFERROR(VLOOKUP($A9,'様式C-1-2用'!$B$3:$O$1100,2,0),"")</f>
        <v>0</v>
      </c>
      <c r="C9" s="325" t="str">
        <f>IFERROR(VLOOKUP($A9,'様式C-1-2用'!$B$3:$O$1100,3,0),"")</f>
        <v/>
      </c>
      <c r="D9" s="325">
        <f>IFERROR(VLOOKUP($A9,'様式C-1-2用'!$B$3:$O$1100,5,0),"")</f>
        <v>0</v>
      </c>
      <c r="E9" s="325">
        <f>IFERROR(VLOOKUP($A9,'様式C-1-2用'!$B$3:$O$1100,6,0),"")</f>
        <v>0</v>
      </c>
      <c r="F9" s="325">
        <f>IFERROR(VLOOKUP($A9,'様式C-1-2用'!$B$3:$O$1100,7,0),"")</f>
        <v>0</v>
      </c>
      <c r="G9" s="325">
        <f>IFERROR(VLOOKUP($A9,'様式C-1-2用'!$B$3:$O$1100,8,0),"")</f>
        <v>0</v>
      </c>
      <c r="H9" s="331">
        <f>IFERROR(VLOOKUP($A9,'様式C-1-2用'!$B$3:$O$1100,9,0),"")</f>
        <v>0</v>
      </c>
      <c r="I9" s="325">
        <f>IFERROR(VLOOKUP($A9,'様式C-1-2用'!$B$3:$O$1100,10,0),"")</f>
        <v>0</v>
      </c>
      <c r="J9" s="325">
        <f>IFERROR(VLOOKUP($A9,'様式C-1-2用'!$B$3:$O$1100,11,0),"")</f>
        <v>0</v>
      </c>
      <c r="K9" s="325">
        <f t="shared" si="0"/>
        <v>0</v>
      </c>
      <c r="L9" s="325">
        <f>IFERROR(VLOOKUP($A9,'様式C-1-2用'!$B$3:$O$1100,12,0),"")</f>
        <v>0</v>
      </c>
      <c r="M9" s="325">
        <f>IFERROR(VLOOKUP($A9,'様式C-1-2用'!$B$3:$O$1100,13,0),"")</f>
        <v>0</v>
      </c>
      <c r="N9" s="325">
        <f>IFERROR(VLOOKUP($A9,'様式C-1-2用'!$B$3:$O$1100,14,0),"")</f>
        <v>0</v>
      </c>
      <c r="O9" s="325">
        <f>IFERROR(VLOOKUP($A9,'様式C-1-2用'!$B$3:$P$1100,15,0),"")</f>
        <v>0</v>
      </c>
    </row>
    <row r="10" spans="1:15" ht="15.95" customHeight="1" x14ac:dyDescent="0.15">
      <c r="A10" s="318">
        <v>8</v>
      </c>
      <c r="B10" s="325">
        <f>IFERROR(VLOOKUP($A10,'様式C-1-2用'!$B$3:$O$1100,2,0),"")</f>
        <v>0</v>
      </c>
      <c r="C10" s="325" t="str">
        <f>IFERROR(VLOOKUP($A10,'様式C-1-2用'!$B$3:$O$1100,3,0),"")</f>
        <v/>
      </c>
      <c r="D10" s="325">
        <f>IFERROR(VLOOKUP($A10,'様式C-1-2用'!$B$3:$O$1100,5,0),"")</f>
        <v>0</v>
      </c>
      <c r="E10" s="325">
        <f>IFERROR(VLOOKUP($A10,'様式C-1-2用'!$B$3:$O$1100,6,0),"")</f>
        <v>0</v>
      </c>
      <c r="F10" s="325">
        <f>IFERROR(VLOOKUP($A10,'様式C-1-2用'!$B$3:$O$1100,7,0),"")</f>
        <v>0</v>
      </c>
      <c r="G10" s="325">
        <f>IFERROR(VLOOKUP($A10,'様式C-1-2用'!$B$3:$O$1100,8,0),"")</f>
        <v>0</v>
      </c>
      <c r="H10" s="331">
        <f>IFERROR(VLOOKUP($A10,'様式C-1-2用'!$B$3:$O$1100,9,0),"")</f>
        <v>0</v>
      </c>
      <c r="I10" s="325">
        <f>IFERROR(VLOOKUP($A10,'様式C-1-2用'!$B$3:$O$1100,10,0),"")</f>
        <v>0</v>
      </c>
      <c r="J10" s="325">
        <f>IFERROR(VLOOKUP($A10,'様式C-1-2用'!$B$3:$O$1100,11,0),"")</f>
        <v>0</v>
      </c>
      <c r="K10" s="325">
        <f t="shared" si="0"/>
        <v>0</v>
      </c>
      <c r="L10" s="325">
        <f>IFERROR(VLOOKUP($A10,'様式C-1-2用'!$B$3:$O$1100,12,0),"")</f>
        <v>0</v>
      </c>
      <c r="M10" s="325">
        <f>IFERROR(VLOOKUP($A10,'様式C-1-2用'!$B$3:$O$1100,13,0),"")</f>
        <v>0</v>
      </c>
      <c r="N10" s="325">
        <f>IFERROR(VLOOKUP($A10,'様式C-1-2用'!$B$3:$O$1100,14,0),"")</f>
        <v>0</v>
      </c>
      <c r="O10" s="325">
        <f>IFERROR(VLOOKUP($A10,'様式C-1-2用'!$B$3:$P$1100,15,0),"")</f>
        <v>0</v>
      </c>
    </row>
    <row r="11" spans="1:15" ht="15.95" customHeight="1" x14ac:dyDescent="0.15">
      <c r="A11" s="318">
        <v>9</v>
      </c>
      <c r="B11" s="325">
        <f>IFERROR(VLOOKUP($A11,'様式C-1-2用'!$B$3:$O$1100,2,0),"")</f>
        <v>0</v>
      </c>
      <c r="C11" s="325" t="str">
        <f>IFERROR(VLOOKUP($A11,'様式C-1-2用'!$B$3:$O$1100,3,0),"")</f>
        <v/>
      </c>
      <c r="D11" s="325">
        <f>IFERROR(VLOOKUP($A11,'様式C-1-2用'!$B$3:$O$1100,5,0),"")</f>
        <v>0</v>
      </c>
      <c r="E11" s="325">
        <f>IFERROR(VLOOKUP($A11,'様式C-1-2用'!$B$3:$O$1100,6,0),"")</f>
        <v>0</v>
      </c>
      <c r="F11" s="325">
        <f>IFERROR(VLOOKUP($A11,'様式C-1-2用'!$B$3:$O$1100,7,0),"")</f>
        <v>0</v>
      </c>
      <c r="G11" s="325">
        <f>IFERROR(VLOOKUP($A11,'様式C-1-2用'!$B$3:$O$1100,8,0),"")</f>
        <v>0</v>
      </c>
      <c r="H11" s="331">
        <f>IFERROR(VLOOKUP($A11,'様式C-1-2用'!$B$3:$O$1100,9,0),"")</f>
        <v>0</v>
      </c>
      <c r="I11" s="325">
        <f>IFERROR(VLOOKUP($A11,'様式C-1-2用'!$B$3:$O$1100,10,0),"")</f>
        <v>0</v>
      </c>
      <c r="J11" s="325">
        <f>IFERROR(VLOOKUP($A11,'様式C-1-2用'!$B$3:$O$1100,11,0),"")</f>
        <v>0</v>
      </c>
      <c r="K11" s="325">
        <f t="shared" si="0"/>
        <v>0</v>
      </c>
      <c r="L11" s="325">
        <f>IFERROR(VLOOKUP($A11,'様式C-1-2用'!$B$3:$O$1100,12,0),"")</f>
        <v>0</v>
      </c>
      <c r="M11" s="325">
        <f>IFERROR(VLOOKUP($A11,'様式C-1-2用'!$B$3:$O$1100,13,0),"")</f>
        <v>0</v>
      </c>
      <c r="N11" s="325">
        <f>IFERROR(VLOOKUP($A11,'様式C-1-2用'!$B$3:$O$1100,14,0),"")</f>
        <v>0</v>
      </c>
      <c r="O11" s="325">
        <f>IFERROR(VLOOKUP($A11,'様式C-1-2用'!$B$3:$P$1100,15,0),"")</f>
        <v>0</v>
      </c>
    </row>
    <row r="12" spans="1:15" ht="15.95" customHeight="1" x14ac:dyDescent="0.15">
      <c r="A12" s="318">
        <v>10</v>
      </c>
      <c r="B12" s="325">
        <f>IFERROR(VLOOKUP($A12,'様式C-1-2用'!$B$3:$O$1100,2,0),"")</f>
        <v>0</v>
      </c>
      <c r="C12" s="325" t="str">
        <f>IFERROR(VLOOKUP($A12,'様式C-1-2用'!$B$3:$O$1100,3,0),"")</f>
        <v/>
      </c>
      <c r="D12" s="325">
        <f>IFERROR(VLOOKUP($A12,'様式C-1-2用'!$B$3:$O$1100,5,0),"")</f>
        <v>0</v>
      </c>
      <c r="E12" s="325">
        <f>IFERROR(VLOOKUP($A12,'様式C-1-2用'!$B$3:$O$1100,6,0),"")</f>
        <v>0</v>
      </c>
      <c r="F12" s="325">
        <f>IFERROR(VLOOKUP($A12,'様式C-1-2用'!$B$3:$O$1100,7,0),"")</f>
        <v>0</v>
      </c>
      <c r="G12" s="325">
        <f>IFERROR(VLOOKUP($A12,'様式C-1-2用'!$B$3:$O$1100,8,0),"")</f>
        <v>0</v>
      </c>
      <c r="H12" s="331">
        <f>IFERROR(VLOOKUP($A12,'様式C-1-2用'!$B$3:$O$1100,9,0),"")</f>
        <v>0</v>
      </c>
      <c r="I12" s="325">
        <f>IFERROR(VLOOKUP($A12,'様式C-1-2用'!$B$3:$O$1100,10,0),"")</f>
        <v>0</v>
      </c>
      <c r="J12" s="325">
        <f>IFERROR(VLOOKUP($A12,'様式C-1-2用'!$B$3:$O$1100,11,0),"")</f>
        <v>0</v>
      </c>
      <c r="K12" s="325">
        <f t="shared" si="0"/>
        <v>0</v>
      </c>
      <c r="L12" s="325">
        <f>IFERROR(VLOOKUP($A12,'様式C-1-2用'!$B$3:$O$1100,12,0),"")</f>
        <v>0</v>
      </c>
      <c r="M12" s="325">
        <f>IFERROR(VLOOKUP($A12,'様式C-1-2用'!$B$3:$O$1100,13,0),"")</f>
        <v>0</v>
      </c>
      <c r="N12" s="325">
        <f>IFERROR(VLOOKUP($A12,'様式C-1-2用'!$B$3:$O$1100,14,0),"")</f>
        <v>0</v>
      </c>
      <c r="O12" s="325">
        <f>IFERROR(VLOOKUP($A12,'様式C-1-2用'!$B$3:$P$1100,15,0),"")</f>
        <v>0</v>
      </c>
    </row>
    <row r="13" spans="1:15" ht="15.95" customHeight="1" x14ac:dyDescent="0.15">
      <c r="A13" s="318">
        <v>11</v>
      </c>
      <c r="B13" s="325">
        <f>IFERROR(VLOOKUP($A13,'様式C-1-2用'!$B$3:$O$1100,2,0),"")</f>
        <v>0</v>
      </c>
      <c r="C13" s="325" t="str">
        <f>IFERROR(VLOOKUP($A13,'様式C-1-2用'!$B$3:$O$1100,3,0),"")</f>
        <v/>
      </c>
      <c r="D13" s="325">
        <f>IFERROR(VLOOKUP($A13,'様式C-1-2用'!$B$3:$O$1100,5,0),"")</f>
        <v>0</v>
      </c>
      <c r="E13" s="325">
        <f>IFERROR(VLOOKUP($A13,'様式C-1-2用'!$B$3:$O$1100,6,0),"")</f>
        <v>0</v>
      </c>
      <c r="F13" s="325">
        <f>IFERROR(VLOOKUP($A13,'様式C-1-2用'!$B$3:$O$1100,7,0),"")</f>
        <v>0</v>
      </c>
      <c r="G13" s="325">
        <f>IFERROR(VLOOKUP($A13,'様式C-1-2用'!$B$3:$O$1100,8,0),"")</f>
        <v>0</v>
      </c>
      <c r="H13" s="331">
        <f>IFERROR(VLOOKUP($A13,'様式C-1-2用'!$B$3:$O$1100,9,0),"")</f>
        <v>0</v>
      </c>
      <c r="I13" s="325">
        <f>IFERROR(VLOOKUP($A13,'様式C-1-2用'!$B$3:$O$1100,10,0),"")</f>
        <v>0</v>
      </c>
      <c r="J13" s="325">
        <f>IFERROR(VLOOKUP($A13,'様式C-1-2用'!$B$3:$O$1100,11,0),"")</f>
        <v>0</v>
      </c>
      <c r="K13" s="325">
        <f t="shared" si="0"/>
        <v>0</v>
      </c>
      <c r="L13" s="325">
        <f>IFERROR(VLOOKUP($A13,'様式C-1-2用'!$B$3:$O$1100,12,0),"")</f>
        <v>0</v>
      </c>
      <c r="M13" s="325">
        <f>IFERROR(VLOOKUP($A13,'様式C-1-2用'!$B$3:$O$1100,13,0),"")</f>
        <v>0</v>
      </c>
      <c r="N13" s="325">
        <f>IFERROR(VLOOKUP($A13,'様式C-1-2用'!$B$3:$O$1100,14,0),"")</f>
        <v>0</v>
      </c>
      <c r="O13" s="325">
        <f>IFERROR(VLOOKUP($A13,'様式C-1-2用'!$B$3:$P$1100,15,0),"")</f>
        <v>0</v>
      </c>
    </row>
    <row r="14" spans="1:15" ht="15.95" customHeight="1" x14ac:dyDescent="0.15">
      <c r="A14" s="318">
        <v>12</v>
      </c>
      <c r="B14" s="325">
        <f>IFERROR(VLOOKUP($A14,'様式C-1-2用'!$B$3:$O$1100,2,0),"")</f>
        <v>0</v>
      </c>
      <c r="C14" s="325" t="str">
        <f>IFERROR(VLOOKUP($A14,'様式C-1-2用'!$B$3:$O$1100,3,0),"")</f>
        <v/>
      </c>
      <c r="D14" s="325">
        <f>IFERROR(VLOOKUP($A14,'様式C-1-2用'!$B$3:$O$1100,5,0),"")</f>
        <v>0</v>
      </c>
      <c r="E14" s="325">
        <f>IFERROR(VLOOKUP($A14,'様式C-1-2用'!$B$3:$O$1100,6,0),"")</f>
        <v>0</v>
      </c>
      <c r="F14" s="325">
        <f>IFERROR(VLOOKUP($A14,'様式C-1-2用'!$B$3:$O$1100,7,0),"")</f>
        <v>0</v>
      </c>
      <c r="G14" s="325">
        <f>IFERROR(VLOOKUP($A14,'様式C-1-2用'!$B$3:$O$1100,8,0),"")</f>
        <v>0</v>
      </c>
      <c r="H14" s="331">
        <f>IFERROR(VLOOKUP($A14,'様式C-1-2用'!$B$3:$O$1100,9,0),"")</f>
        <v>0</v>
      </c>
      <c r="I14" s="325">
        <f>IFERROR(VLOOKUP($A14,'様式C-1-2用'!$B$3:$O$1100,10,0),"")</f>
        <v>0</v>
      </c>
      <c r="J14" s="325">
        <f>IFERROR(VLOOKUP($A14,'様式C-1-2用'!$B$3:$O$1100,11,0),"")</f>
        <v>0</v>
      </c>
      <c r="K14" s="325">
        <f t="shared" si="0"/>
        <v>0</v>
      </c>
      <c r="L14" s="325">
        <f>IFERROR(VLOOKUP($A14,'様式C-1-2用'!$B$3:$O$1100,12,0),"")</f>
        <v>0</v>
      </c>
      <c r="M14" s="325">
        <f>IFERROR(VLOOKUP($A14,'様式C-1-2用'!$B$3:$O$1100,13,0),"")</f>
        <v>0</v>
      </c>
      <c r="N14" s="325">
        <f>IFERROR(VLOOKUP($A14,'様式C-1-2用'!$B$3:$O$1100,14,0),"")</f>
        <v>0</v>
      </c>
      <c r="O14" s="325">
        <f>IFERROR(VLOOKUP($A14,'様式C-1-2用'!$B$3:$P$1100,15,0),"")</f>
        <v>0</v>
      </c>
    </row>
    <row r="15" spans="1:15" ht="15.95" customHeight="1" x14ac:dyDescent="0.15">
      <c r="A15" s="318">
        <v>13</v>
      </c>
      <c r="B15" s="325">
        <f>IFERROR(VLOOKUP($A15,'様式C-1-2用'!$B$3:$O$1100,2,0),"")</f>
        <v>0</v>
      </c>
      <c r="C15" s="325" t="str">
        <f>IFERROR(VLOOKUP($A15,'様式C-1-2用'!$B$3:$O$1100,3,0),"")</f>
        <v/>
      </c>
      <c r="D15" s="325">
        <f>IFERROR(VLOOKUP($A15,'様式C-1-2用'!$B$3:$O$1100,5,0),"")</f>
        <v>0</v>
      </c>
      <c r="E15" s="325">
        <f>IFERROR(VLOOKUP($A15,'様式C-1-2用'!$B$3:$O$1100,6,0),"")</f>
        <v>0</v>
      </c>
      <c r="F15" s="325">
        <f>IFERROR(VLOOKUP($A15,'様式C-1-2用'!$B$3:$O$1100,7,0),"")</f>
        <v>0</v>
      </c>
      <c r="G15" s="325">
        <f>IFERROR(VLOOKUP($A15,'様式C-1-2用'!$B$3:$O$1100,8,0),"")</f>
        <v>0</v>
      </c>
      <c r="H15" s="331">
        <f>IFERROR(VLOOKUP($A15,'様式C-1-2用'!$B$3:$O$1100,9,0),"")</f>
        <v>0</v>
      </c>
      <c r="I15" s="325">
        <f>IFERROR(VLOOKUP($A15,'様式C-1-2用'!$B$3:$O$1100,10,0),"")</f>
        <v>0</v>
      </c>
      <c r="J15" s="325">
        <f>IFERROR(VLOOKUP($A15,'様式C-1-2用'!$B$3:$O$1100,11,0),"")</f>
        <v>0</v>
      </c>
      <c r="K15" s="325">
        <f t="shared" si="0"/>
        <v>0</v>
      </c>
      <c r="L15" s="325">
        <f>IFERROR(VLOOKUP($A15,'様式C-1-2用'!$B$3:$O$1100,12,0),"")</f>
        <v>0</v>
      </c>
      <c r="M15" s="325">
        <f>IFERROR(VLOOKUP($A15,'様式C-1-2用'!$B$3:$O$1100,13,0),"")</f>
        <v>0</v>
      </c>
      <c r="N15" s="325">
        <f>IFERROR(VLOOKUP($A15,'様式C-1-2用'!$B$3:$O$1100,14,0),"")</f>
        <v>0</v>
      </c>
      <c r="O15" s="325">
        <f>IFERROR(VLOOKUP($A15,'様式C-1-2用'!$B$3:$P$1100,15,0),"")</f>
        <v>0</v>
      </c>
    </row>
    <row r="16" spans="1:15" ht="15.95" customHeight="1" x14ac:dyDescent="0.15">
      <c r="A16" s="318">
        <v>14</v>
      </c>
      <c r="B16" s="325">
        <f>IFERROR(VLOOKUP($A16,'様式C-1-2用'!$B$3:$O$1100,2,0),"")</f>
        <v>0</v>
      </c>
      <c r="C16" s="325" t="str">
        <f>IFERROR(VLOOKUP($A16,'様式C-1-2用'!$B$3:$O$1100,3,0),"")</f>
        <v/>
      </c>
      <c r="D16" s="325">
        <f>IFERROR(VLOOKUP($A16,'様式C-1-2用'!$B$3:$O$1100,5,0),"")</f>
        <v>0</v>
      </c>
      <c r="E16" s="325">
        <f>IFERROR(VLOOKUP($A16,'様式C-1-2用'!$B$3:$O$1100,6,0),"")</f>
        <v>0</v>
      </c>
      <c r="F16" s="325">
        <f>IFERROR(VLOOKUP($A16,'様式C-1-2用'!$B$3:$O$1100,7,0),"")</f>
        <v>0</v>
      </c>
      <c r="G16" s="325">
        <f>IFERROR(VLOOKUP($A16,'様式C-1-2用'!$B$3:$O$1100,8,0),"")</f>
        <v>0</v>
      </c>
      <c r="H16" s="331">
        <f>IFERROR(VLOOKUP($A16,'様式C-1-2用'!$B$3:$O$1100,9,0),"")</f>
        <v>0</v>
      </c>
      <c r="I16" s="325">
        <f>IFERROR(VLOOKUP($A16,'様式C-1-2用'!$B$3:$O$1100,10,0),"")</f>
        <v>0</v>
      </c>
      <c r="J16" s="325">
        <f>IFERROR(VLOOKUP($A16,'様式C-1-2用'!$B$3:$O$1100,11,0),"")</f>
        <v>0</v>
      </c>
      <c r="K16" s="325">
        <f t="shared" si="0"/>
        <v>0</v>
      </c>
      <c r="L16" s="325">
        <f>IFERROR(VLOOKUP($A16,'様式C-1-2用'!$B$3:$O$1100,12,0),"")</f>
        <v>0</v>
      </c>
      <c r="M16" s="325">
        <f>IFERROR(VLOOKUP($A16,'様式C-1-2用'!$B$3:$O$1100,13,0),"")</f>
        <v>0</v>
      </c>
      <c r="N16" s="325">
        <f>IFERROR(VLOOKUP($A16,'様式C-1-2用'!$B$3:$O$1100,14,0),"")</f>
        <v>0</v>
      </c>
      <c r="O16" s="325">
        <f>IFERROR(VLOOKUP($A16,'様式C-1-2用'!$B$3:$P$1100,15,0),"")</f>
        <v>0</v>
      </c>
    </row>
    <row r="17" spans="1:15" ht="15.95" customHeight="1" x14ac:dyDescent="0.15">
      <c r="A17" s="318">
        <v>15</v>
      </c>
      <c r="B17" s="325">
        <f>IFERROR(VLOOKUP($A17,'様式C-1-2用'!$B$3:$O$1100,2,0),"")</f>
        <v>0</v>
      </c>
      <c r="C17" s="325" t="str">
        <f>IFERROR(VLOOKUP($A17,'様式C-1-2用'!$B$3:$O$1100,3,0),"")</f>
        <v/>
      </c>
      <c r="D17" s="325">
        <f>IFERROR(VLOOKUP($A17,'様式C-1-2用'!$B$3:$O$1100,5,0),"")</f>
        <v>0</v>
      </c>
      <c r="E17" s="325">
        <f>IFERROR(VLOOKUP($A17,'様式C-1-2用'!$B$3:$O$1100,6,0),"")</f>
        <v>0</v>
      </c>
      <c r="F17" s="325">
        <f>IFERROR(VLOOKUP($A17,'様式C-1-2用'!$B$3:$O$1100,7,0),"")</f>
        <v>0</v>
      </c>
      <c r="G17" s="325">
        <f>IFERROR(VLOOKUP($A17,'様式C-1-2用'!$B$3:$O$1100,8,0),"")</f>
        <v>0</v>
      </c>
      <c r="H17" s="331">
        <f>IFERROR(VLOOKUP($A17,'様式C-1-2用'!$B$3:$O$1100,9,0),"")</f>
        <v>0</v>
      </c>
      <c r="I17" s="325">
        <f>IFERROR(VLOOKUP($A17,'様式C-1-2用'!$B$3:$O$1100,10,0),"")</f>
        <v>0</v>
      </c>
      <c r="J17" s="325">
        <f>IFERROR(VLOOKUP($A17,'様式C-1-2用'!$B$3:$O$1100,11,0),"")</f>
        <v>0</v>
      </c>
      <c r="K17" s="325">
        <f t="shared" si="0"/>
        <v>0</v>
      </c>
      <c r="L17" s="325">
        <f>IFERROR(VLOOKUP($A17,'様式C-1-2用'!$B$3:$O$1100,12,0),"")</f>
        <v>0</v>
      </c>
      <c r="M17" s="325">
        <f>IFERROR(VLOOKUP($A17,'様式C-1-2用'!$B$3:$O$1100,13,0),"")</f>
        <v>0</v>
      </c>
      <c r="N17" s="325">
        <f>IFERROR(VLOOKUP($A17,'様式C-1-2用'!$B$3:$O$1100,14,0),"")</f>
        <v>0</v>
      </c>
      <c r="O17" s="325">
        <f>IFERROR(VLOOKUP($A17,'様式C-1-2用'!$B$3:$P$1100,15,0),"")</f>
        <v>0</v>
      </c>
    </row>
    <row r="18" spans="1:15" ht="15.95" customHeight="1" x14ac:dyDescent="0.15">
      <c r="A18" s="318">
        <v>16</v>
      </c>
      <c r="B18" s="325">
        <f>IFERROR(VLOOKUP($A18,'様式C-1-2用'!$B$3:$O$1100,2,0),"")</f>
        <v>0</v>
      </c>
      <c r="C18" s="325" t="str">
        <f>IFERROR(VLOOKUP($A18,'様式C-1-2用'!$B$3:$O$1100,3,0),"")</f>
        <v/>
      </c>
      <c r="D18" s="325">
        <f>IFERROR(VLOOKUP($A18,'様式C-1-2用'!$B$3:$O$1100,5,0),"")</f>
        <v>0</v>
      </c>
      <c r="E18" s="325">
        <f>IFERROR(VLOOKUP($A18,'様式C-1-2用'!$B$3:$O$1100,6,0),"")</f>
        <v>0</v>
      </c>
      <c r="F18" s="325">
        <f>IFERROR(VLOOKUP($A18,'様式C-1-2用'!$B$3:$O$1100,7,0),"")</f>
        <v>0</v>
      </c>
      <c r="G18" s="325">
        <f>IFERROR(VLOOKUP($A18,'様式C-1-2用'!$B$3:$O$1100,8,0),"")</f>
        <v>0</v>
      </c>
      <c r="H18" s="331">
        <f>IFERROR(VLOOKUP($A18,'様式C-1-2用'!$B$3:$O$1100,9,0),"")</f>
        <v>0</v>
      </c>
      <c r="I18" s="325">
        <f>IFERROR(VLOOKUP($A18,'様式C-1-2用'!$B$3:$O$1100,10,0),"")</f>
        <v>0</v>
      </c>
      <c r="J18" s="325">
        <f>IFERROR(VLOOKUP($A18,'様式C-1-2用'!$B$3:$O$1100,11,0),"")</f>
        <v>0</v>
      </c>
      <c r="K18" s="325">
        <f t="shared" si="0"/>
        <v>0</v>
      </c>
      <c r="L18" s="325">
        <f>IFERROR(VLOOKUP($A18,'様式C-1-2用'!$B$3:$O$1100,12,0),"")</f>
        <v>0</v>
      </c>
      <c r="M18" s="325">
        <f>IFERROR(VLOOKUP($A18,'様式C-1-2用'!$B$3:$O$1100,13,0),"")</f>
        <v>0</v>
      </c>
      <c r="N18" s="325">
        <f>IFERROR(VLOOKUP($A18,'様式C-1-2用'!$B$3:$O$1100,14,0),"")</f>
        <v>0</v>
      </c>
      <c r="O18" s="325">
        <f>IFERROR(VLOOKUP($A18,'様式C-1-2用'!$B$3:$P$1100,15,0),"")</f>
        <v>0</v>
      </c>
    </row>
    <row r="19" spans="1:15" ht="15.95" customHeight="1" x14ac:dyDescent="0.15">
      <c r="A19" s="318">
        <v>17</v>
      </c>
      <c r="B19" s="325">
        <f>IFERROR(VLOOKUP($A19,'様式C-1-2用'!$B$3:$O$1100,2,0),"")</f>
        <v>0</v>
      </c>
      <c r="C19" s="325" t="str">
        <f>IFERROR(VLOOKUP($A19,'様式C-1-2用'!$B$3:$O$1100,3,0),"")</f>
        <v/>
      </c>
      <c r="D19" s="325">
        <f>IFERROR(VLOOKUP($A19,'様式C-1-2用'!$B$3:$O$1100,5,0),"")</f>
        <v>0</v>
      </c>
      <c r="E19" s="325">
        <f>IFERROR(VLOOKUP($A19,'様式C-1-2用'!$B$3:$O$1100,6,0),"")</f>
        <v>0</v>
      </c>
      <c r="F19" s="325">
        <f>IFERROR(VLOOKUP($A19,'様式C-1-2用'!$B$3:$O$1100,7,0),"")</f>
        <v>0</v>
      </c>
      <c r="G19" s="325">
        <f>IFERROR(VLOOKUP($A19,'様式C-1-2用'!$B$3:$O$1100,8,0),"")</f>
        <v>0</v>
      </c>
      <c r="H19" s="331">
        <f>IFERROR(VLOOKUP($A19,'様式C-1-2用'!$B$3:$O$1100,9,0),"")</f>
        <v>0</v>
      </c>
      <c r="I19" s="325">
        <f>IFERROR(VLOOKUP($A19,'様式C-1-2用'!$B$3:$O$1100,10,0),"")</f>
        <v>0</v>
      </c>
      <c r="J19" s="325">
        <f>IFERROR(VLOOKUP($A19,'様式C-1-2用'!$B$3:$O$1100,11,0),"")</f>
        <v>0</v>
      </c>
      <c r="K19" s="325">
        <f t="shared" si="0"/>
        <v>0</v>
      </c>
      <c r="L19" s="325">
        <f>IFERROR(VLOOKUP($A19,'様式C-1-2用'!$B$3:$O$1100,12,0),"")</f>
        <v>0</v>
      </c>
      <c r="M19" s="325">
        <f>IFERROR(VLOOKUP($A19,'様式C-1-2用'!$B$3:$O$1100,13,0),"")</f>
        <v>0</v>
      </c>
      <c r="N19" s="325">
        <f>IFERROR(VLOOKUP($A19,'様式C-1-2用'!$B$3:$O$1100,14,0),"")</f>
        <v>0</v>
      </c>
      <c r="O19" s="325">
        <f>IFERROR(VLOOKUP($A19,'様式C-1-2用'!$B$3:$P$1100,15,0),"")</f>
        <v>0</v>
      </c>
    </row>
    <row r="20" spans="1:15" ht="15.95" customHeight="1" x14ac:dyDescent="0.15">
      <c r="A20" s="318">
        <v>18</v>
      </c>
      <c r="B20" s="325">
        <f>IFERROR(VLOOKUP($A20,'様式C-1-2用'!$B$3:$O$1100,2,0),"")</f>
        <v>0</v>
      </c>
      <c r="C20" s="325" t="str">
        <f>IFERROR(VLOOKUP($A20,'様式C-1-2用'!$B$3:$O$1100,3,0),"")</f>
        <v/>
      </c>
      <c r="D20" s="325">
        <f>IFERROR(VLOOKUP($A20,'様式C-1-2用'!$B$3:$O$1100,5,0),"")</f>
        <v>0</v>
      </c>
      <c r="E20" s="325">
        <f>IFERROR(VLOOKUP($A20,'様式C-1-2用'!$B$3:$O$1100,6,0),"")</f>
        <v>0</v>
      </c>
      <c r="F20" s="325">
        <f>IFERROR(VLOOKUP($A20,'様式C-1-2用'!$B$3:$O$1100,7,0),"")</f>
        <v>0</v>
      </c>
      <c r="G20" s="325">
        <f>IFERROR(VLOOKUP($A20,'様式C-1-2用'!$B$3:$O$1100,8,0),"")</f>
        <v>0</v>
      </c>
      <c r="H20" s="331">
        <f>IFERROR(VLOOKUP($A20,'様式C-1-2用'!$B$3:$O$1100,9,0),"")</f>
        <v>0</v>
      </c>
      <c r="I20" s="325">
        <f>IFERROR(VLOOKUP($A20,'様式C-1-2用'!$B$3:$O$1100,10,0),"")</f>
        <v>0</v>
      </c>
      <c r="J20" s="325">
        <f>IFERROR(VLOOKUP($A20,'様式C-1-2用'!$B$3:$O$1100,11,0),"")</f>
        <v>0</v>
      </c>
      <c r="K20" s="325">
        <f t="shared" si="0"/>
        <v>0</v>
      </c>
      <c r="L20" s="325">
        <f>IFERROR(VLOOKUP($A20,'様式C-1-2用'!$B$3:$O$1100,12,0),"")</f>
        <v>0</v>
      </c>
      <c r="M20" s="325">
        <f>IFERROR(VLOOKUP($A20,'様式C-1-2用'!$B$3:$O$1100,13,0),"")</f>
        <v>0</v>
      </c>
      <c r="N20" s="325">
        <f>IFERROR(VLOOKUP($A20,'様式C-1-2用'!$B$3:$O$1100,14,0),"")</f>
        <v>0</v>
      </c>
      <c r="O20" s="325">
        <f>IFERROR(VLOOKUP($A20,'様式C-1-2用'!$B$3:$P$1100,15,0),"")</f>
        <v>0</v>
      </c>
    </row>
    <row r="21" spans="1:15" ht="15.95" customHeight="1" x14ac:dyDescent="0.15">
      <c r="A21" s="318">
        <v>19</v>
      </c>
      <c r="B21" s="325">
        <f>IFERROR(VLOOKUP($A21,'様式C-1-2用'!$B$3:$O$1100,2,0),"")</f>
        <v>0</v>
      </c>
      <c r="C21" s="325" t="str">
        <f>IFERROR(VLOOKUP($A21,'様式C-1-2用'!$B$3:$O$1100,3,0),"")</f>
        <v/>
      </c>
      <c r="D21" s="325">
        <f>IFERROR(VLOOKUP($A21,'様式C-1-2用'!$B$3:$O$1100,5,0),"")</f>
        <v>0</v>
      </c>
      <c r="E21" s="325">
        <f>IFERROR(VLOOKUP($A21,'様式C-1-2用'!$B$3:$O$1100,6,0),"")</f>
        <v>0</v>
      </c>
      <c r="F21" s="325">
        <f>IFERROR(VLOOKUP($A21,'様式C-1-2用'!$B$3:$O$1100,7,0),"")</f>
        <v>0</v>
      </c>
      <c r="G21" s="325">
        <f>IFERROR(VLOOKUP($A21,'様式C-1-2用'!$B$3:$O$1100,8,0),"")</f>
        <v>0</v>
      </c>
      <c r="H21" s="331">
        <f>IFERROR(VLOOKUP($A21,'様式C-1-2用'!$B$3:$O$1100,9,0),"")</f>
        <v>0</v>
      </c>
      <c r="I21" s="325">
        <f>IFERROR(VLOOKUP($A21,'様式C-1-2用'!$B$3:$O$1100,10,0),"")</f>
        <v>0</v>
      </c>
      <c r="J21" s="325">
        <f>IFERROR(VLOOKUP($A21,'様式C-1-2用'!$B$3:$O$1100,11,0),"")</f>
        <v>0</v>
      </c>
      <c r="K21" s="325">
        <f t="shared" si="0"/>
        <v>0</v>
      </c>
      <c r="L21" s="325">
        <f>IFERROR(VLOOKUP($A21,'様式C-1-2用'!$B$3:$O$1100,12,0),"")</f>
        <v>0</v>
      </c>
      <c r="M21" s="325">
        <f>IFERROR(VLOOKUP($A21,'様式C-1-2用'!$B$3:$O$1100,13,0),"")</f>
        <v>0</v>
      </c>
      <c r="N21" s="325">
        <f>IFERROR(VLOOKUP($A21,'様式C-1-2用'!$B$3:$O$1100,14,0),"")</f>
        <v>0</v>
      </c>
      <c r="O21" s="325">
        <f>IFERROR(VLOOKUP($A21,'様式C-1-2用'!$B$3:$P$1100,15,0),"")</f>
        <v>0</v>
      </c>
    </row>
    <row r="22" spans="1:15" ht="15.95" customHeight="1" x14ac:dyDescent="0.15">
      <c r="A22" s="318">
        <v>20</v>
      </c>
      <c r="B22" s="325">
        <f>IFERROR(VLOOKUP($A22,'様式C-1-2用'!$B$3:$O$1100,2,0),"")</f>
        <v>0</v>
      </c>
      <c r="C22" s="325" t="str">
        <f>IFERROR(VLOOKUP($A22,'様式C-1-2用'!$B$3:$O$1100,3,0),"")</f>
        <v/>
      </c>
      <c r="D22" s="325">
        <f>IFERROR(VLOOKUP($A22,'様式C-1-2用'!$B$3:$O$1100,5,0),"")</f>
        <v>0</v>
      </c>
      <c r="E22" s="325">
        <f>IFERROR(VLOOKUP($A22,'様式C-1-2用'!$B$3:$O$1100,6,0),"")</f>
        <v>0</v>
      </c>
      <c r="F22" s="325">
        <f>IFERROR(VLOOKUP($A22,'様式C-1-2用'!$B$3:$O$1100,7,0),"")</f>
        <v>0</v>
      </c>
      <c r="G22" s="325">
        <f>IFERROR(VLOOKUP($A22,'様式C-1-2用'!$B$3:$O$1100,8,0),"")</f>
        <v>0</v>
      </c>
      <c r="H22" s="331">
        <f>IFERROR(VLOOKUP($A22,'様式C-1-2用'!$B$3:$O$1100,9,0),"")</f>
        <v>0</v>
      </c>
      <c r="I22" s="325">
        <f>IFERROR(VLOOKUP($A22,'様式C-1-2用'!$B$3:$O$1100,10,0),"")</f>
        <v>0</v>
      </c>
      <c r="J22" s="325">
        <f>IFERROR(VLOOKUP($A22,'様式C-1-2用'!$B$3:$O$1100,11,0),"")</f>
        <v>0</v>
      </c>
      <c r="K22" s="325">
        <f t="shared" si="0"/>
        <v>0</v>
      </c>
      <c r="L22" s="325">
        <f>IFERROR(VLOOKUP($A22,'様式C-1-2用'!$B$3:$O$1100,12,0),"")</f>
        <v>0</v>
      </c>
      <c r="M22" s="325">
        <f>IFERROR(VLOOKUP($A22,'様式C-1-2用'!$B$3:$O$1100,13,0),"")</f>
        <v>0</v>
      </c>
      <c r="N22" s="325">
        <f>IFERROR(VLOOKUP($A22,'様式C-1-2用'!$B$3:$O$1100,14,0),"")</f>
        <v>0</v>
      </c>
      <c r="O22" s="325">
        <f>IFERROR(VLOOKUP($A22,'様式C-1-2用'!$B$3:$P$1100,15,0),"")</f>
        <v>0</v>
      </c>
    </row>
    <row r="23" spans="1:15" ht="15.95" customHeight="1" x14ac:dyDescent="0.15">
      <c r="A23" s="318">
        <v>21</v>
      </c>
      <c r="B23" s="325">
        <f>IFERROR(VLOOKUP($A23,'様式C-1-2用'!$B$3:$O$1100,2,0),"")</f>
        <v>0</v>
      </c>
      <c r="C23" s="325" t="str">
        <f>IFERROR(VLOOKUP($A23,'様式C-1-2用'!$B$3:$O$1100,3,0),"")</f>
        <v/>
      </c>
      <c r="D23" s="325">
        <f>IFERROR(VLOOKUP($A23,'様式C-1-2用'!$B$3:$O$1100,5,0),"")</f>
        <v>0</v>
      </c>
      <c r="E23" s="325">
        <f>IFERROR(VLOOKUP($A23,'様式C-1-2用'!$B$3:$O$1100,6,0),"")</f>
        <v>0</v>
      </c>
      <c r="F23" s="325">
        <f>IFERROR(VLOOKUP($A23,'様式C-1-2用'!$B$3:$O$1100,7,0),"")</f>
        <v>0</v>
      </c>
      <c r="G23" s="325">
        <f>IFERROR(VLOOKUP($A23,'様式C-1-2用'!$B$3:$O$1100,8,0),"")</f>
        <v>0</v>
      </c>
      <c r="H23" s="331">
        <f>IFERROR(VLOOKUP($A23,'様式C-1-2用'!$B$3:$O$1100,9,0),"")</f>
        <v>0</v>
      </c>
      <c r="I23" s="325">
        <f>IFERROR(VLOOKUP($A23,'様式C-1-2用'!$B$3:$O$1100,10,0),"")</f>
        <v>0</v>
      </c>
      <c r="J23" s="325">
        <f>IFERROR(VLOOKUP($A23,'様式C-1-2用'!$B$3:$O$1100,11,0),"")</f>
        <v>0</v>
      </c>
      <c r="K23" s="325">
        <f t="shared" si="0"/>
        <v>0</v>
      </c>
      <c r="L23" s="325">
        <f>IFERROR(VLOOKUP($A23,'様式C-1-2用'!$B$3:$O$1100,12,0),"")</f>
        <v>0</v>
      </c>
      <c r="M23" s="325">
        <f>IFERROR(VLOOKUP($A23,'様式C-1-2用'!$B$3:$O$1100,13,0),"")</f>
        <v>0</v>
      </c>
      <c r="N23" s="325">
        <f>IFERROR(VLOOKUP($A23,'様式C-1-2用'!$B$3:$O$1100,14,0),"")</f>
        <v>0</v>
      </c>
      <c r="O23" s="325">
        <f>IFERROR(VLOOKUP($A23,'様式C-1-2用'!$B$3:$P$1100,15,0),"")</f>
        <v>0</v>
      </c>
    </row>
    <row r="24" spans="1:15" ht="15.95" customHeight="1" x14ac:dyDescent="0.15">
      <c r="A24" s="318">
        <v>22</v>
      </c>
      <c r="B24" s="325">
        <f>IFERROR(VLOOKUP($A24,'様式C-1-2用'!$B$3:$O$1100,2,0),"")</f>
        <v>0</v>
      </c>
      <c r="C24" s="325" t="str">
        <f>IFERROR(VLOOKUP($A24,'様式C-1-2用'!$B$3:$O$1100,3,0),"")</f>
        <v/>
      </c>
      <c r="D24" s="325">
        <f>IFERROR(VLOOKUP($A24,'様式C-1-2用'!$B$3:$O$1100,5,0),"")</f>
        <v>0</v>
      </c>
      <c r="E24" s="325">
        <f>IFERROR(VLOOKUP($A24,'様式C-1-2用'!$B$3:$O$1100,6,0),"")</f>
        <v>0</v>
      </c>
      <c r="F24" s="325">
        <f>IFERROR(VLOOKUP($A24,'様式C-1-2用'!$B$3:$O$1100,7,0),"")</f>
        <v>0</v>
      </c>
      <c r="G24" s="325">
        <f>IFERROR(VLOOKUP($A24,'様式C-1-2用'!$B$3:$O$1100,8,0),"")</f>
        <v>0</v>
      </c>
      <c r="H24" s="331">
        <f>IFERROR(VLOOKUP($A24,'様式C-1-2用'!$B$3:$O$1100,9,0),"")</f>
        <v>0</v>
      </c>
      <c r="I24" s="325">
        <f>IFERROR(VLOOKUP($A24,'様式C-1-2用'!$B$3:$O$1100,10,0),"")</f>
        <v>0</v>
      </c>
      <c r="J24" s="325">
        <f>IFERROR(VLOOKUP($A24,'様式C-1-2用'!$B$3:$O$1100,11,0),"")</f>
        <v>0</v>
      </c>
      <c r="K24" s="325">
        <f t="shared" si="0"/>
        <v>0</v>
      </c>
      <c r="L24" s="325">
        <f>IFERROR(VLOOKUP($A24,'様式C-1-2用'!$B$3:$O$1100,12,0),"")</f>
        <v>0</v>
      </c>
      <c r="M24" s="325">
        <f>IFERROR(VLOOKUP($A24,'様式C-1-2用'!$B$3:$O$1100,13,0),"")</f>
        <v>0</v>
      </c>
      <c r="N24" s="325">
        <f>IFERROR(VLOOKUP($A24,'様式C-1-2用'!$B$3:$O$1100,14,0),"")</f>
        <v>0</v>
      </c>
      <c r="O24" s="325">
        <f>IFERROR(VLOOKUP($A24,'様式C-1-2用'!$B$3:$P$1100,15,0),"")</f>
        <v>0</v>
      </c>
    </row>
    <row r="25" spans="1:15" ht="15.95" customHeight="1" x14ac:dyDescent="0.15">
      <c r="A25" s="318">
        <v>23</v>
      </c>
      <c r="B25" s="325">
        <f>IFERROR(VLOOKUP($A25,'様式C-1-2用'!$B$3:$O$1100,2,0),"")</f>
        <v>0</v>
      </c>
      <c r="C25" s="325" t="str">
        <f>IFERROR(VLOOKUP($A25,'様式C-1-2用'!$B$3:$O$1100,3,0),"")</f>
        <v/>
      </c>
      <c r="D25" s="325">
        <f>IFERROR(VLOOKUP($A25,'様式C-1-2用'!$B$3:$O$1100,5,0),"")</f>
        <v>0</v>
      </c>
      <c r="E25" s="325">
        <f>IFERROR(VLOOKUP($A25,'様式C-1-2用'!$B$3:$O$1100,6,0),"")</f>
        <v>0</v>
      </c>
      <c r="F25" s="325">
        <f>IFERROR(VLOOKUP($A25,'様式C-1-2用'!$B$3:$O$1100,7,0),"")</f>
        <v>0</v>
      </c>
      <c r="G25" s="325">
        <f>IFERROR(VLOOKUP($A25,'様式C-1-2用'!$B$3:$O$1100,8,0),"")</f>
        <v>0</v>
      </c>
      <c r="H25" s="331">
        <f>IFERROR(VLOOKUP($A25,'様式C-1-2用'!$B$3:$O$1100,9,0),"")</f>
        <v>0</v>
      </c>
      <c r="I25" s="325">
        <f>IFERROR(VLOOKUP($A25,'様式C-1-2用'!$B$3:$O$1100,10,0),"")</f>
        <v>0</v>
      </c>
      <c r="J25" s="325">
        <f>IFERROR(VLOOKUP($A25,'様式C-1-2用'!$B$3:$O$1100,11,0),"")</f>
        <v>0</v>
      </c>
      <c r="K25" s="325">
        <f t="shared" si="0"/>
        <v>0</v>
      </c>
      <c r="L25" s="325">
        <f>IFERROR(VLOOKUP($A25,'様式C-1-2用'!$B$3:$O$1100,12,0),"")</f>
        <v>0</v>
      </c>
      <c r="M25" s="325">
        <f>IFERROR(VLOOKUP($A25,'様式C-1-2用'!$B$3:$O$1100,13,0),"")</f>
        <v>0</v>
      </c>
      <c r="N25" s="325">
        <f>IFERROR(VLOOKUP($A25,'様式C-1-2用'!$B$3:$O$1100,14,0),"")</f>
        <v>0</v>
      </c>
      <c r="O25" s="325">
        <f>IFERROR(VLOOKUP($A25,'様式C-1-2用'!$B$3:$P$1100,15,0),"")</f>
        <v>0</v>
      </c>
    </row>
    <row r="26" spans="1:15" ht="15.95" customHeight="1" x14ac:dyDescent="0.15">
      <c r="A26" s="318">
        <v>24</v>
      </c>
      <c r="B26" s="325">
        <f>IFERROR(VLOOKUP($A26,'様式C-1-2用'!$B$3:$O$1100,2,0),"")</f>
        <v>0</v>
      </c>
      <c r="C26" s="325" t="str">
        <f>IFERROR(VLOOKUP($A26,'様式C-1-2用'!$B$3:$O$1100,3,0),"")</f>
        <v/>
      </c>
      <c r="D26" s="325">
        <f>IFERROR(VLOOKUP($A26,'様式C-1-2用'!$B$3:$O$1100,5,0),"")</f>
        <v>0</v>
      </c>
      <c r="E26" s="325">
        <f>IFERROR(VLOOKUP($A26,'様式C-1-2用'!$B$3:$O$1100,6,0),"")</f>
        <v>0</v>
      </c>
      <c r="F26" s="325">
        <f>IFERROR(VLOOKUP($A26,'様式C-1-2用'!$B$3:$O$1100,7,0),"")</f>
        <v>0</v>
      </c>
      <c r="G26" s="325">
        <f>IFERROR(VLOOKUP($A26,'様式C-1-2用'!$B$3:$O$1100,8,0),"")</f>
        <v>0</v>
      </c>
      <c r="H26" s="331">
        <f>IFERROR(VLOOKUP($A26,'様式C-1-2用'!$B$3:$O$1100,9,0),"")</f>
        <v>0</v>
      </c>
      <c r="I26" s="325">
        <f>IFERROR(VLOOKUP($A26,'様式C-1-2用'!$B$3:$O$1100,10,0),"")</f>
        <v>0</v>
      </c>
      <c r="J26" s="325">
        <f>IFERROR(VLOOKUP($A26,'様式C-1-2用'!$B$3:$O$1100,11,0),"")</f>
        <v>0</v>
      </c>
      <c r="K26" s="325">
        <f t="shared" si="0"/>
        <v>0</v>
      </c>
      <c r="L26" s="325">
        <f>IFERROR(VLOOKUP($A26,'様式C-1-2用'!$B$3:$O$1100,12,0),"")</f>
        <v>0</v>
      </c>
      <c r="M26" s="325">
        <f>IFERROR(VLOOKUP($A26,'様式C-1-2用'!$B$3:$O$1100,13,0),"")</f>
        <v>0</v>
      </c>
      <c r="N26" s="325">
        <f>IFERROR(VLOOKUP($A26,'様式C-1-2用'!$B$3:$O$1100,14,0),"")</f>
        <v>0</v>
      </c>
      <c r="O26" s="325">
        <f>IFERROR(VLOOKUP($A26,'様式C-1-2用'!$B$3:$P$1100,15,0),"")</f>
        <v>0</v>
      </c>
    </row>
    <row r="27" spans="1:15" ht="15.95" customHeight="1" x14ac:dyDescent="0.15">
      <c r="A27" s="318">
        <v>25</v>
      </c>
      <c r="B27" s="325">
        <f>IFERROR(VLOOKUP($A27,'様式C-1-2用'!$B$3:$O$1100,2,0),"")</f>
        <v>0</v>
      </c>
      <c r="C27" s="325" t="str">
        <f>IFERROR(VLOOKUP($A27,'様式C-1-2用'!$B$3:$O$1100,3,0),"")</f>
        <v/>
      </c>
      <c r="D27" s="325">
        <f>IFERROR(VLOOKUP($A27,'様式C-1-2用'!$B$3:$O$1100,5,0),"")</f>
        <v>0</v>
      </c>
      <c r="E27" s="325">
        <f>IFERROR(VLOOKUP($A27,'様式C-1-2用'!$B$3:$O$1100,6,0),"")</f>
        <v>0</v>
      </c>
      <c r="F27" s="325">
        <f>IFERROR(VLOOKUP($A27,'様式C-1-2用'!$B$3:$O$1100,7,0),"")</f>
        <v>0</v>
      </c>
      <c r="G27" s="325">
        <f>IFERROR(VLOOKUP($A27,'様式C-1-2用'!$B$3:$O$1100,8,0),"")</f>
        <v>0</v>
      </c>
      <c r="H27" s="331">
        <f>IFERROR(VLOOKUP($A27,'様式C-1-2用'!$B$3:$O$1100,9,0),"")</f>
        <v>0</v>
      </c>
      <c r="I27" s="325">
        <f>IFERROR(VLOOKUP($A27,'様式C-1-2用'!$B$3:$O$1100,10,0),"")</f>
        <v>0</v>
      </c>
      <c r="J27" s="325">
        <f>IFERROR(VLOOKUP($A27,'様式C-1-2用'!$B$3:$O$1100,11,0),"")</f>
        <v>0</v>
      </c>
      <c r="K27" s="325">
        <f t="shared" si="0"/>
        <v>0</v>
      </c>
      <c r="L27" s="325">
        <f>IFERROR(VLOOKUP($A27,'様式C-1-2用'!$B$3:$O$1100,12,0),"")</f>
        <v>0</v>
      </c>
      <c r="M27" s="325">
        <f>IFERROR(VLOOKUP($A27,'様式C-1-2用'!$B$3:$O$1100,13,0),"")</f>
        <v>0</v>
      </c>
      <c r="N27" s="325">
        <f>IFERROR(VLOOKUP($A27,'様式C-1-2用'!$B$3:$O$1100,14,0),"")</f>
        <v>0</v>
      </c>
      <c r="O27" s="325">
        <f>IFERROR(VLOOKUP($A27,'様式C-1-2用'!$B$3:$P$1100,15,0),"")</f>
        <v>0</v>
      </c>
    </row>
    <row r="28" spans="1:15" ht="15.95" customHeight="1" x14ac:dyDescent="0.15">
      <c r="A28" s="318">
        <v>26</v>
      </c>
      <c r="B28" s="325">
        <f>IFERROR(VLOOKUP($A28,'様式C-1-2用'!$B$3:$O$1100,2,0),"")</f>
        <v>0</v>
      </c>
      <c r="C28" s="325" t="str">
        <f>IFERROR(VLOOKUP($A28,'様式C-1-2用'!$B$3:$O$1100,3,0),"")</f>
        <v/>
      </c>
      <c r="D28" s="325">
        <f>IFERROR(VLOOKUP($A28,'様式C-1-2用'!$B$3:$O$1100,5,0),"")</f>
        <v>0</v>
      </c>
      <c r="E28" s="325">
        <f>IFERROR(VLOOKUP($A28,'様式C-1-2用'!$B$3:$O$1100,6,0),"")</f>
        <v>0</v>
      </c>
      <c r="F28" s="325">
        <f>IFERROR(VLOOKUP($A28,'様式C-1-2用'!$B$3:$O$1100,7,0),"")</f>
        <v>0</v>
      </c>
      <c r="G28" s="325">
        <f>IFERROR(VLOOKUP($A28,'様式C-1-2用'!$B$3:$O$1100,8,0),"")</f>
        <v>0</v>
      </c>
      <c r="H28" s="331">
        <f>IFERROR(VLOOKUP($A28,'様式C-1-2用'!$B$3:$O$1100,9,0),"")</f>
        <v>0</v>
      </c>
      <c r="I28" s="325">
        <f>IFERROR(VLOOKUP($A28,'様式C-1-2用'!$B$3:$O$1100,10,0),"")</f>
        <v>0</v>
      </c>
      <c r="J28" s="325">
        <f>IFERROR(VLOOKUP($A28,'様式C-1-2用'!$B$3:$O$1100,11,0),"")</f>
        <v>0</v>
      </c>
      <c r="K28" s="325">
        <f t="shared" si="0"/>
        <v>0</v>
      </c>
      <c r="L28" s="325">
        <f>IFERROR(VLOOKUP($A28,'様式C-1-2用'!$B$3:$O$1100,12,0),"")</f>
        <v>0</v>
      </c>
      <c r="M28" s="325">
        <f>IFERROR(VLOOKUP($A28,'様式C-1-2用'!$B$3:$O$1100,13,0),"")</f>
        <v>0</v>
      </c>
      <c r="N28" s="325">
        <f>IFERROR(VLOOKUP($A28,'様式C-1-2用'!$B$3:$O$1100,14,0),"")</f>
        <v>0</v>
      </c>
      <c r="O28" s="325">
        <f>IFERROR(VLOOKUP($A28,'様式C-1-2用'!$B$3:$P$1100,15,0),"")</f>
        <v>0</v>
      </c>
    </row>
    <row r="29" spans="1:15" ht="15.95" customHeight="1" x14ac:dyDescent="0.15">
      <c r="A29" s="318">
        <v>27</v>
      </c>
      <c r="B29" s="325">
        <f>IFERROR(VLOOKUP($A29,'様式C-1-2用'!$B$3:$O$1100,2,0),"")</f>
        <v>0</v>
      </c>
      <c r="C29" s="325" t="str">
        <f>IFERROR(VLOOKUP($A29,'様式C-1-2用'!$B$3:$O$1100,3,0),"")</f>
        <v/>
      </c>
      <c r="D29" s="325">
        <f>IFERROR(VLOOKUP($A29,'様式C-1-2用'!$B$3:$O$1100,5,0),"")</f>
        <v>0</v>
      </c>
      <c r="E29" s="325">
        <f>IFERROR(VLOOKUP($A29,'様式C-1-2用'!$B$3:$O$1100,6,0),"")</f>
        <v>0</v>
      </c>
      <c r="F29" s="325">
        <f>IFERROR(VLOOKUP($A29,'様式C-1-2用'!$B$3:$O$1100,7,0),"")</f>
        <v>0</v>
      </c>
      <c r="G29" s="325">
        <f>IFERROR(VLOOKUP($A29,'様式C-1-2用'!$B$3:$O$1100,8,0),"")</f>
        <v>0</v>
      </c>
      <c r="H29" s="331">
        <f>IFERROR(VLOOKUP($A29,'様式C-1-2用'!$B$3:$O$1100,9,0),"")</f>
        <v>0</v>
      </c>
      <c r="I29" s="325">
        <f>IFERROR(VLOOKUP($A29,'様式C-1-2用'!$B$3:$O$1100,10,0),"")</f>
        <v>0</v>
      </c>
      <c r="J29" s="325">
        <f>IFERROR(VLOOKUP($A29,'様式C-1-2用'!$B$3:$O$1100,11,0),"")</f>
        <v>0</v>
      </c>
      <c r="K29" s="325">
        <f t="shared" si="0"/>
        <v>0</v>
      </c>
      <c r="L29" s="325">
        <f>IFERROR(VLOOKUP($A29,'様式C-1-2用'!$B$3:$O$1100,12,0),"")</f>
        <v>0</v>
      </c>
      <c r="M29" s="325">
        <f>IFERROR(VLOOKUP($A29,'様式C-1-2用'!$B$3:$O$1100,13,0),"")</f>
        <v>0</v>
      </c>
      <c r="N29" s="325">
        <f>IFERROR(VLOOKUP($A29,'様式C-1-2用'!$B$3:$O$1100,14,0),"")</f>
        <v>0</v>
      </c>
      <c r="O29" s="325">
        <f>IFERROR(VLOOKUP($A29,'様式C-1-2用'!$B$3:$P$1100,15,0),"")</f>
        <v>0</v>
      </c>
    </row>
    <row r="30" spans="1:15" ht="15.95" customHeight="1" x14ac:dyDescent="0.15">
      <c r="A30" s="318">
        <v>28</v>
      </c>
      <c r="B30" s="325">
        <f>IFERROR(VLOOKUP($A30,'様式C-1-2用'!$B$3:$O$1100,2,0),"")</f>
        <v>0</v>
      </c>
      <c r="C30" s="325" t="str">
        <f>IFERROR(VLOOKUP($A30,'様式C-1-2用'!$B$3:$O$1100,3,0),"")</f>
        <v/>
      </c>
      <c r="D30" s="325">
        <f>IFERROR(VLOOKUP($A30,'様式C-1-2用'!$B$3:$O$1100,5,0),"")</f>
        <v>0</v>
      </c>
      <c r="E30" s="325">
        <f>IFERROR(VLOOKUP($A30,'様式C-1-2用'!$B$3:$O$1100,6,0),"")</f>
        <v>0</v>
      </c>
      <c r="F30" s="325">
        <f>IFERROR(VLOOKUP($A30,'様式C-1-2用'!$B$3:$O$1100,7,0),"")</f>
        <v>0</v>
      </c>
      <c r="G30" s="325">
        <f>IFERROR(VLOOKUP($A30,'様式C-1-2用'!$B$3:$O$1100,8,0),"")</f>
        <v>0</v>
      </c>
      <c r="H30" s="331">
        <f>IFERROR(VLOOKUP($A30,'様式C-1-2用'!$B$3:$O$1100,9,0),"")</f>
        <v>0</v>
      </c>
      <c r="I30" s="325">
        <f>IFERROR(VLOOKUP($A30,'様式C-1-2用'!$B$3:$O$1100,10,0),"")</f>
        <v>0</v>
      </c>
      <c r="J30" s="325">
        <f>IFERROR(VLOOKUP($A30,'様式C-1-2用'!$B$3:$O$1100,11,0),"")</f>
        <v>0</v>
      </c>
      <c r="K30" s="325">
        <f t="shared" si="0"/>
        <v>0</v>
      </c>
      <c r="L30" s="325">
        <f>IFERROR(VLOOKUP($A30,'様式C-1-2用'!$B$3:$O$1100,12,0),"")</f>
        <v>0</v>
      </c>
      <c r="M30" s="325">
        <f>IFERROR(VLOOKUP($A30,'様式C-1-2用'!$B$3:$O$1100,13,0),"")</f>
        <v>0</v>
      </c>
      <c r="N30" s="325">
        <f>IFERROR(VLOOKUP($A30,'様式C-1-2用'!$B$3:$O$1100,14,0),"")</f>
        <v>0</v>
      </c>
      <c r="O30" s="325">
        <f>IFERROR(VLOOKUP($A30,'様式C-1-2用'!$B$3:$P$1100,15,0),"")</f>
        <v>0</v>
      </c>
    </row>
    <row r="31" spans="1:15" ht="15.95" customHeight="1" x14ac:dyDescent="0.15">
      <c r="A31" s="318">
        <v>29</v>
      </c>
      <c r="B31" s="325">
        <f>IFERROR(VLOOKUP($A31,'様式C-1-2用'!$B$3:$O$1100,2,0),"")</f>
        <v>0</v>
      </c>
      <c r="C31" s="325" t="str">
        <f>IFERROR(VLOOKUP($A31,'様式C-1-2用'!$B$3:$O$1100,3,0),"")</f>
        <v/>
      </c>
      <c r="D31" s="325">
        <f>IFERROR(VLOOKUP($A31,'様式C-1-2用'!$B$3:$O$1100,5,0),"")</f>
        <v>0</v>
      </c>
      <c r="E31" s="325">
        <f>IFERROR(VLOOKUP($A31,'様式C-1-2用'!$B$3:$O$1100,6,0),"")</f>
        <v>0</v>
      </c>
      <c r="F31" s="325">
        <f>IFERROR(VLOOKUP($A31,'様式C-1-2用'!$B$3:$O$1100,7,0),"")</f>
        <v>0</v>
      </c>
      <c r="G31" s="325">
        <f>IFERROR(VLOOKUP($A31,'様式C-1-2用'!$B$3:$O$1100,8,0),"")</f>
        <v>0</v>
      </c>
      <c r="H31" s="331">
        <f>IFERROR(VLOOKUP($A31,'様式C-1-2用'!$B$3:$O$1100,9,0),"")</f>
        <v>0</v>
      </c>
      <c r="I31" s="325">
        <f>IFERROR(VLOOKUP($A31,'様式C-1-2用'!$B$3:$O$1100,10,0),"")</f>
        <v>0</v>
      </c>
      <c r="J31" s="325">
        <f>IFERROR(VLOOKUP($A31,'様式C-1-2用'!$B$3:$O$1100,11,0),"")</f>
        <v>0</v>
      </c>
      <c r="K31" s="325">
        <f t="shared" si="0"/>
        <v>0</v>
      </c>
      <c r="L31" s="325">
        <f>IFERROR(VLOOKUP($A31,'様式C-1-2用'!$B$3:$O$1100,12,0),"")</f>
        <v>0</v>
      </c>
      <c r="M31" s="325">
        <f>IFERROR(VLOOKUP($A31,'様式C-1-2用'!$B$3:$O$1100,13,0),"")</f>
        <v>0</v>
      </c>
      <c r="N31" s="325">
        <f>IFERROR(VLOOKUP($A31,'様式C-1-2用'!$B$3:$O$1100,14,0),"")</f>
        <v>0</v>
      </c>
      <c r="O31" s="325">
        <f>IFERROR(VLOOKUP($A31,'様式C-1-2用'!$B$3:$P$1100,15,0),"")</f>
        <v>0</v>
      </c>
    </row>
    <row r="32" spans="1:15" ht="15.95" customHeight="1" x14ac:dyDescent="0.15">
      <c r="A32" s="318">
        <v>30</v>
      </c>
      <c r="B32" s="325">
        <f>IFERROR(VLOOKUP($A32,'様式C-1-2用'!$B$3:$O$1100,2,0),"")</f>
        <v>0</v>
      </c>
      <c r="C32" s="325" t="str">
        <f>IFERROR(VLOOKUP($A32,'様式C-1-2用'!$B$3:$O$1100,3,0),"")</f>
        <v/>
      </c>
      <c r="D32" s="325">
        <f>IFERROR(VLOOKUP($A32,'様式C-1-2用'!$B$3:$O$1100,5,0),"")</f>
        <v>0</v>
      </c>
      <c r="E32" s="325">
        <f>IFERROR(VLOOKUP($A32,'様式C-1-2用'!$B$3:$O$1100,6,0),"")</f>
        <v>0</v>
      </c>
      <c r="F32" s="325">
        <f>IFERROR(VLOOKUP($A32,'様式C-1-2用'!$B$3:$O$1100,7,0),"")</f>
        <v>0</v>
      </c>
      <c r="G32" s="325">
        <f>IFERROR(VLOOKUP($A32,'様式C-1-2用'!$B$3:$O$1100,8,0),"")</f>
        <v>0</v>
      </c>
      <c r="H32" s="331">
        <f>IFERROR(VLOOKUP($A32,'様式C-1-2用'!$B$3:$O$1100,9,0),"")</f>
        <v>0</v>
      </c>
      <c r="I32" s="325">
        <f>IFERROR(VLOOKUP($A32,'様式C-1-2用'!$B$3:$O$1100,10,0),"")</f>
        <v>0</v>
      </c>
      <c r="J32" s="325">
        <f>IFERROR(VLOOKUP($A32,'様式C-1-2用'!$B$3:$O$1100,11,0),"")</f>
        <v>0</v>
      </c>
      <c r="K32" s="325">
        <f t="shared" si="0"/>
        <v>0</v>
      </c>
      <c r="L32" s="325">
        <f>IFERROR(VLOOKUP($A32,'様式C-1-2用'!$B$3:$O$1100,12,0),"")</f>
        <v>0</v>
      </c>
      <c r="M32" s="325">
        <f>IFERROR(VLOOKUP($A32,'様式C-1-2用'!$B$3:$O$1100,13,0),"")</f>
        <v>0</v>
      </c>
      <c r="N32" s="325">
        <f>IFERROR(VLOOKUP($A32,'様式C-1-2用'!$B$3:$O$1100,14,0),"")</f>
        <v>0</v>
      </c>
      <c r="O32" s="325">
        <f>IFERROR(VLOOKUP($A32,'様式C-1-2用'!$B$3:$P$1100,15,0),"")</f>
        <v>0</v>
      </c>
    </row>
    <row r="33" spans="1:15" ht="15.95" customHeight="1" x14ac:dyDescent="0.15">
      <c r="A33" s="318">
        <v>31</v>
      </c>
      <c r="B33" s="325">
        <f>IFERROR(VLOOKUP($A33,'様式C-1-2用'!$B$3:$O$1100,2,0),"")</f>
        <v>0</v>
      </c>
      <c r="C33" s="325" t="str">
        <f>IFERROR(VLOOKUP($A33,'様式C-1-2用'!$B$3:$O$1100,3,0),"")</f>
        <v/>
      </c>
      <c r="D33" s="325">
        <f>IFERROR(VLOOKUP($A33,'様式C-1-2用'!$B$3:$O$1100,5,0),"")</f>
        <v>0</v>
      </c>
      <c r="E33" s="325">
        <f>IFERROR(VLOOKUP($A33,'様式C-1-2用'!$B$3:$O$1100,6,0),"")</f>
        <v>0</v>
      </c>
      <c r="F33" s="325">
        <f>IFERROR(VLOOKUP($A33,'様式C-1-2用'!$B$3:$O$1100,7,0),"")</f>
        <v>0</v>
      </c>
      <c r="G33" s="325">
        <f>IFERROR(VLOOKUP($A33,'様式C-1-2用'!$B$3:$O$1100,8,0),"")</f>
        <v>0</v>
      </c>
      <c r="H33" s="331">
        <f>IFERROR(VLOOKUP($A33,'様式C-1-2用'!$B$3:$O$1100,9,0),"")</f>
        <v>0</v>
      </c>
      <c r="I33" s="325">
        <f>IFERROR(VLOOKUP($A33,'様式C-1-2用'!$B$3:$O$1100,10,0),"")</f>
        <v>0</v>
      </c>
      <c r="J33" s="325">
        <f>IFERROR(VLOOKUP($A33,'様式C-1-2用'!$B$3:$O$1100,11,0),"")</f>
        <v>0</v>
      </c>
      <c r="K33" s="325">
        <f t="shared" si="0"/>
        <v>0</v>
      </c>
      <c r="L33" s="325">
        <f>IFERROR(VLOOKUP($A33,'様式C-1-2用'!$B$3:$O$1100,12,0),"")</f>
        <v>0</v>
      </c>
      <c r="M33" s="325">
        <f>IFERROR(VLOOKUP($A33,'様式C-1-2用'!$B$3:$O$1100,13,0),"")</f>
        <v>0</v>
      </c>
      <c r="N33" s="325">
        <f>IFERROR(VLOOKUP($A33,'様式C-1-2用'!$B$3:$O$1100,14,0),"")</f>
        <v>0</v>
      </c>
      <c r="O33" s="325">
        <f>IFERROR(VLOOKUP($A33,'様式C-1-2用'!$B$3:$P$1100,15,0),"")</f>
        <v>0</v>
      </c>
    </row>
    <row r="34" spans="1:15" ht="15.95" customHeight="1" x14ac:dyDescent="0.15">
      <c r="A34" s="318">
        <v>32</v>
      </c>
      <c r="B34" s="325">
        <f>IFERROR(VLOOKUP($A34,'様式C-1-2用'!$B$3:$O$1100,2,0),"")</f>
        <v>0</v>
      </c>
      <c r="C34" s="325" t="str">
        <f>IFERROR(VLOOKUP($A34,'様式C-1-2用'!$B$3:$O$1100,3,0),"")</f>
        <v/>
      </c>
      <c r="D34" s="325">
        <f>IFERROR(VLOOKUP($A34,'様式C-1-2用'!$B$3:$O$1100,5,0),"")</f>
        <v>0</v>
      </c>
      <c r="E34" s="325">
        <f>IFERROR(VLOOKUP($A34,'様式C-1-2用'!$B$3:$O$1100,6,0),"")</f>
        <v>0</v>
      </c>
      <c r="F34" s="325">
        <f>IFERROR(VLOOKUP($A34,'様式C-1-2用'!$B$3:$O$1100,7,0),"")</f>
        <v>0</v>
      </c>
      <c r="G34" s="325">
        <f>IFERROR(VLOOKUP($A34,'様式C-1-2用'!$B$3:$O$1100,8,0),"")</f>
        <v>0</v>
      </c>
      <c r="H34" s="331">
        <f>IFERROR(VLOOKUP($A34,'様式C-1-2用'!$B$3:$O$1100,9,0),"")</f>
        <v>0</v>
      </c>
      <c r="I34" s="325">
        <f>IFERROR(VLOOKUP($A34,'様式C-1-2用'!$B$3:$O$1100,10,0),"")</f>
        <v>0</v>
      </c>
      <c r="J34" s="325">
        <f>IFERROR(VLOOKUP($A34,'様式C-1-2用'!$B$3:$O$1100,11,0),"")</f>
        <v>0</v>
      </c>
      <c r="K34" s="325">
        <f t="shared" si="0"/>
        <v>0</v>
      </c>
      <c r="L34" s="325">
        <f>IFERROR(VLOOKUP($A34,'様式C-1-2用'!$B$3:$O$1100,12,0),"")</f>
        <v>0</v>
      </c>
      <c r="M34" s="325">
        <f>IFERROR(VLOOKUP($A34,'様式C-1-2用'!$B$3:$O$1100,13,0),"")</f>
        <v>0</v>
      </c>
      <c r="N34" s="325">
        <f>IFERROR(VLOOKUP($A34,'様式C-1-2用'!$B$3:$O$1100,14,0),"")</f>
        <v>0</v>
      </c>
      <c r="O34" s="325">
        <f>IFERROR(VLOOKUP($A34,'様式C-1-2用'!$B$3:$P$1100,15,0),"")</f>
        <v>0</v>
      </c>
    </row>
    <row r="35" spans="1:15" ht="15.95" customHeight="1" x14ac:dyDescent="0.15">
      <c r="A35" s="318">
        <v>33</v>
      </c>
      <c r="B35" s="325">
        <f>IFERROR(VLOOKUP($A35,'様式C-1-2用'!$B$3:$O$1100,2,0),"")</f>
        <v>0</v>
      </c>
      <c r="C35" s="325" t="str">
        <f>IFERROR(VLOOKUP($A35,'様式C-1-2用'!$B$3:$O$1100,3,0),"")</f>
        <v/>
      </c>
      <c r="D35" s="325">
        <f>IFERROR(VLOOKUP($A35,'様式C-1-2用'!$B$3:$O$1100,5,0),"")</f>
        <v>0</v>
      </c>
      <c r="E35" s="325">
        <f>IFERROR(VLOOKUP($A35,'様式C-1-2用'!$B$3:$O$1100,6,0),"")</f>
        <v>0</v>
      </c>
      <c r="F35" s="325">
        <f>IFERROR(VLOOKUP($A35,'様式C-1-2用'!$B$3:$O$1100,7,0),"")</f>
        <v>0</v>
      </c>
      <c r="G35" s="325">
        <f>IFERROR(VLOOKUP($A35,'様式C-1-2用'!$B$3:$O$1100,8,0),"")</f>
        <v>0</v>
      </c>
      <c r="H35" s="331">
        <f>IFERROR(VLOOKUP($A35,'様式C-1-2用'!$B$3:$O$1100,9,0),"")</f>
        <v>0</v>
      </c>
      <c r="I35" s="325">
        <f>IFERROR(VLOOKUP($A35,'様式C-1-2用'!$B$3:$O$1100,10,0),"")</f>
        <v>0</v>
      </c>
      <c r="J35" s="325">
        <f>IFERROR(VLOOKUP($A35,'様式C-1-2用'!$B$3:$O$1100,11,0),"")</f>
        <v>0</v>
      </c>
      <c r="K35" s="325">
        <f t="shared" si="0"/>
        <v>0</v>
      </c>
      <c r="L35" s="325">
        <f>IFERROR(VLOOKUP($A35,'様式C-1-2用'!$B$3:$O$1100,12,0),"")</f>
        <v>0</v>
      </c>
      <c r="M35" s="325">
        <f>IFERROR(VLOOKUP($A35,'様式C-1-2用'!$B$3:$O$1100,13,0),"")</f>
        <v>0</v>
      </c>
      <c r="N35" s="325">
        <f>IFERROR(VLOOKUP($A35,'様式C-1-2用'!$B$3:$O$1100,14,0),"")</f>
        <v>0</v>
      </c>
      <c r="O35" s="325">
        <f>IFERROR(VLOOKUP($A35,'様式C-1-2用'!$B$3:$P$1100,15,0),"")</f>
        <v>0</v>
      </c>
    </row>
    <row r="36" spans="1:15" ht="15.95" customHeight="1" x14ac:dyDescent="0.15">
      <c r="A36" s="318">
        <v>34</v>
      </c>
      <c r="B36" s="325">
        <f>IFERROR(VLOOKUP($A36,'様式C-1-2用'!$B$3:$O$1100,2,0),"")</f>
        <v>0</v>
      </c>
      <c r="C36" s="325" t="str">
        <f>IFERROR(VLOOKUP($A36,'様式C-1-2用'!$B$3:$O$1100,3,0),"")</f>
        <v/>
      </c>
      <c r="D36" s="325">
        <f>IFERROR(VLOOKUP($A36,'様式C-1-2用'!$B$3:$O$1100,5,0),"")</f>
        <v>0</v>
      </c>
      <c r="E36" s="325">
        <f>IFERROR(VLOOKUP($A36,'様式C-1-2用'!$B$3:$O$1100,6,0),"")</f>
        <v>0</v>
      </c>
      <c r="F36" s="325">
        <f>IFERROR(VLOOKUP($A36,'様式C-1-2用'!$B$3:$O$1100,7,0),"")</f>
        <v>0</v>
      </c>
      <c r="G36" s="325">
        <f>IFERROR(VLOOKUP($A36,'様式C-1-2用'!$B$3:$O$1100,8,0),"")</f>
        <v>0</v>
      </c>
      <c r="H36" s="331">
        <f>IFERROR(VLOOKUP($A36,'様式C-1-2用'!$B$3:$O$1100,9,0),"")</f>
        <v>0</v>
      </c>
      <c r="I36" s="325">
        <f>IFERROR(VLOOKUP($A36,'様式C-1-2用'!$B$3:$O$1100,10,0),"")</f>
        <v>0</v>
      </c>
      <c r="J36" s="325">
        <f>IFERROR(VLOOKUP($A36,'様式C-1-2用'!$B$3:$O$1100,11,0),"")</f>
        <v>0</v>
      </c>
      <c r="K36" s="325">
        <f t="shared" si="0"/>
        <v>0</v>
      </c>
      <c r="L36" s="325">
        <f>IFERROR(VLOOKUP($A36,'様式C-1-2用'!$B$3:$O$1100,12,0),"")</f>
        <v>0</v>
      </c>
      <c r="M36" s="325">
        <f>IFERROR(VLOOKUP($A36,'様式C-1-2用'!$B$3:$O$1100,13,0),"")</f>
        <v>0</v>
      </c>
      <c r="N36" s="325">
        <f>IFERROR(VLOOKUP($A36,'様式C-1-2用'!$B$3:$O$1100,14,0),"")</f>
        <v>0</v>
      </c>
      <c r="O36" s="325">
        <f>IFERROR(VLOOKUP($A36,'様式C-1-2用'!$B$3:$P$1100,15,0),"")</f>
        <v>0</v>
      </c>
    </row>
    <row r="37" spans="1:15" ht="15.95" customHeight="1" x14ac:dyDescent="0.15">
      <c r="A37" s="318">
        <v>35</v>
      </c>
      <c r="B37" s="325">
        <f>IFERROR(VLOOKUP($A37,'様式C-1-2用'!$B$3:$O$1100,2,0),"")</f>
        <v>0</v>
      </c>
      <c r="C37" s="325" t="str">
        <f>IFERROR(VLOOKUP($A37,'様式C-1-2用'!$B$3:$O$1100,3,0),"")</f>
        <v/>
      </c>
      <c r="D37" s="325">
        <f>IFERROR(VLOOKUP($A37,'様式C-1-2用'!$B$3:$O$1100,5,0),"")</f>
        <v>0</v>
      </c>
      <c r="E37" s="325">
        <f>IFERROR(VLOOKUP($A37,'様式C-1-2用'!$B$3:$O$1100,6,0),"")</f>
        <v>0</v>
      </c>
      <c r="F37" s="325">
        <f>IFERROR(VLOOKUP($A37,'様式C-1-2用'!$B$3:$O$1100,7,0),"")</f>
        <v>0</v>
      </c>
      <c r="G37" s="325">
        <f>IFERROR(VLOOKUP($A37,'様式C-1-2用'!$B$3:$O$1100,8,0),"")</f>
        <v>0</v>
      </c>
      <c r="H37" s="331">
        <f>IFERROR(VLOOKUP($A37,'様式C-1-2用'!$B$3:$O$1100,9,0),"")</f>
        <v>0</v>
      </c>
      <c r="I37" s="325">
        <f>IFERROR(VLOOKUP($A37,'様式C-1-2用'!$B$3:$O$1100,10,0),"")</f>
        <v>0</v>
      </c>
      <c r="J37" s="325">
        <f>IFERROR(VLOOKUP($A37,'様式C-1-2用'!$B$3:$O$1100,11,0),"")</f>
        <v>0</v>
      </c>
      <c r="K37" s="325">
        <f t="shared" si="0"/>
        <v>0</v>
      </c>
      <c r="L37" s="325">
        <f>IFERROR(VLOOKUP($A37,'様式C-1-2用'!$B$3:$O$1100,12,0),"")</f>
        <v>0</v>
      </c>
      <c r="M37" s="325">
        <f>IFERROR(VLOOKUP($A37,'様式C-1-2用'!$B$3:$O$1100,13,0),"")</f>
        <v>0</v>
      </c>
      <c r="N37" s="325">
        <f>IFERROR(VLOOKUP($A37,'様式C-1-2用'!$B$3:$O$1100,14,0),"")</f>
        <v>0</v>
      </c>
      <c r="O37" s="325">
        <f>IFERROR(VLOOKUP($A37,'様式C-1-2用'!$B$3:$P$1100,15,0),"")</f>
        <v>0</v>
      </c>
    </row>
    <row r="38" spans="1:15" ht="15.95" customHeight="1" x14ac:dyDescent="0.15">
      <c r="A38" s="318">
        <v>36</v>
      </c>
      <c r="B38" s="325">
        <f>IFERROR(VLOOKUP($A38,'様式C-1-2用'!$B$3:$O$1100,2,0),"")</f>
        <v>0</v>
      </c>
      <c r="C38" s="325" t="str">
        <f>IFERROR(VLOOKUP($A38,'様式C-1-2用'!$B$3:$O$1100,3,0),"")</f>
        <v/>
      </c>
      <c r="D38" s="325">
        <f>IFERROR(VLOOKUP($A38,'様式C-1-2用'!$B$3:$O$1100,5,0),"")</f>
        <v>0</v>
      </c>
      <c r="E38" s="325">
        <f>IFERROR(VLOOKUP($A38,'様式C-1-2用'!$B$3:$O$1100,6,0),"")</f>
        <v>0</v>
      </c>
      <c r="F38" s="325">
        <f>IFERROR(VLOOKUP($A38,'様式C-1-2用'!$B$3:$O$1100,7,0),"")</f>
        <v>0</v>
      </c>
      <c r="G38" s="325">
        <f>IFERROR(VLOOKUP($A38,'様式C-1-2用'!$B$3:$O$1100,8,0),"")</f>
        <v>0</v>
      </c>
      <c r="H38" s="331">
        <f>IFERROR(VLOOKUP($A38,'様式C-1-2用'!$B$3:$O$1100,9,0),"")</f>
        <v>0</v>
      </c>
      <c r="I38" s="325">
        <f>IFERROR(VLOOKUP($A38,'様式C-1-2用'!$B$3:$O$1100,10,0),"")</f>
        <v>0</v>
      </c>
      <c r="J38" s="325">
        <f>IFERROR(VLOOKUP($A38,'様式C-1-2用'!$B$3:$O$1100,11,0),"")</f>
        <v>0</v>
      </c>
      <c r="K38" s="325">
        <f t="shared" si="0"/>
        <v>0</v>
      </c>
      <c r="L38" s="325">
        <f>IFERROR(VLOOKUP($A38,'様式C-1-2用'!$B$3:$O$1100,12,0),"")</f>
        <v>0</v>
      </c>
      <c r="M38" s="325">
        <f>IFERROR(VLOOKUP($A38,'様式C-1-2用'!$B$3:$O$1100,13,0),"")</f>
        <v>0</v>
      </c>
      <c r="N38" s="325">
        <f>IFERROR(VLOOKUP($A38,'様式C-1-2用'!$B$3:$O$1100,14,0),"")</f>
        <v>0</v>
      </c>
      <c r="O38" s="325">
        <f>IFERROR(VLOOKUP($A38,'様式C-1-2用'!$B$3:$P$1100,15,0),"")</f>
        <v>0</v>
      </c>
    </row>
    <row r="39" spans="1:15" ht="15.95" customHeight="1" x14ac:dyDescent="0.15">
      <c r="A39" s="318">
        <v>37</v>
      </c>
      <c r="B39" s="325">
        <f>IFERROR(VLOOKUP($A39,'様式C-1-2用'!$B$3:$O$1100,2,0),"")</f>
        <v>0</v>
      </c>
      <c r="C39" s="325" t="str">
        <f>IFERROR(VLOOKUP($A39,'様式C-1-2用'!$B$3:$O$1100,3,0),"")</f>
        <v/>
      </c>
      <c r="D39" s="325">
        <f>IFERROR(VLOOKUP($A39,'様式C-1-2用'!$B$3:$O$1100,5,0),"")</f>
        <v>0</v>
      </c>
      <c r="E39" s="325">
        <f>IFERROR(VLOOKUP($A39,'様式C-1-2用'!$B$3:$O$1100,6,0),"")</f>
        <v>0</v>
      </c>
      <c r="F39" s="325">
        <f>IFERROR(VLOOKUP($A39,'様式C-1-2用'!$B$3:$O$1100,7,0),"")</f>
        <v>0</v>
      </c>
      <c r="G39" s="325">
        <f>IFERROR(VLOOKUP($A39,'様式C-1-2用'!$B$3:$O$1100,8,0),"")</f>
        <v>0</v>
      </c>
      <c r="H39" s="331">
        <f>IFERROR(VLOOKUP($A39,'様式C-1-2用'!$B$3:$O$1100,9,0),"")</f>
        <v>0</v>
      </c>
      <c r="I39" s="325">
        <f>IFERROR(VLOOKUP($A39,'様式C-1-2用'!$B$3:$O$1100,10,0),"")</f>
        <v>0</v>
      </c>
      <c r="J39" s="325">
        <f>IFERROR(VLOOKUP($A39,'様式C-1-2用'!$B$3:$O$1100,11,0),"")</f>
        <v>0</v>
      </c>
      <c r="K39" s="325">
        <f t="shared" si="0"/>
        <v>0</v>
      </c>
      <c r="L39" s="325">
        <f>IFERROR(VLOOKUP($A39,'様式C-1-2用'!$B$3:$O$1100,12,0),"")</f>
        <v>0</v>
      </c>
      <c r="M39" s="325">
        <f>IFERROR(VLOOKUP($A39,'様式C-1-2用'!$B$3:$O$1100,13,0),"")</f>
        <v>0</v>
      </c>
      <c r="N39" s="325">
        <f>IFERROR(VLOOKUP($A39,'様式C-1-2用'!$B$3:$O$1100,14,0),"")</f>
        <v>0</v>
      </c>
      <c r="O39" s="325">
        <f>IFERROR(VLOOKUP($A39,'様式C-1-2用'!$B$3:$P$1100,15,0),"")</f>
        <v>0</v>
      </c>
    </row>
    <row r="40" spans="1:15" ht="15.95" customHeight="1" x14ac:dyDescent="0.15">
      <c r="A40" s="318">
        <v>38</v>
      </c>
      <c r="B40" s="325">
        <f>IFERROR(VLOOKUP($A40,'様式C-1-2用'!$B$3:$O$1100,2,0),"")</f>
        <v>0</v>
      </c>
      <c r="C40" s="325" t="str">
        <f>IFERROR(VLOOKUP($A40,'様式C-1-2用'!$B$3:$O$1100,3,0),"")</f>
        <v/>
      </c>
      <c r="D40" s="325">
        <f>IFERROR(VLOOKUP($A40,'様式C-1-2用'!$B$3:$O$1100,5,0),"")</f>
        <v>0</v>
      </c>
      <c r="E40" s="325">
        <f>IFERROR(VLOOKUP($A40,'様式C-1-2用'!$B$3:$O$1100,6,0),"")</f>
        <v>0</v>
      </c>
      <c r="F40" s="325">
        <f>IFERROR(VLOOKUP($A40,'様式C-1-2用'!$B$3:$O$1100,7,0),"")</f>
        <v>0</v>
      </c>
      <c r="G40" s="325">
        <f>IFERROR(VLOOKUP($A40,'様式C-1-2用'!$B$3:$O$1100,8,0),"")</f>
        <v>0</v>
      </c>
      <c r="H40" s="331">
        <f>IFERROR(VLOOKUP($A40,'様式C-1-2用'!$B$3:$O$1100,9,0),"")</f>
        <v>0</v>
      </c>
      <c r="I40" s="325">
        <f>IFERROR(VLOOKUP($A40,'様式C-1-2用'!$B$3:$O$1100,10,0),"")</f>
        <v>0</v>
      </c>
      <c r="J40" s="325">
        <f>IFERROR(VLOOKUP($A40,'様式C-1-2用'!$B$3:$O$1100,11,0),"")</f>
        <v>0</v>
      </c>
      <c r="K40" s="325">
        <f t="shared" si="0"/>
        <v>0</v>
      </c>
      <c r="L40" s="325">
        <f>IFERROR(VLOOKUP($A40,'様式C-1-2用'!$B$3:$O$1100,12,0),"")</f>
        <v>0</v>
      </c>
      <c r="M40" s="325">
        <f>IFERROR(VLOOKUP($A40,'様式C-1-2用'!$B$3:$O$1100,13,0),"")</f>
        <v>0</v>
      </c>
      <c r="N40" s="325">
        <f>IFERROR(VLOOKUP($A40,'様式C-1-2用'!$B$3:$O$1100,14,0),"")</f>
        <v>0</v>
      </c>
      <c r="O40" s="325">
        <f>IFERROR(VLOOKUP($A40,'様式C-1-2用'!$B$3:$P$1100,15,0),"")</f>
        <v>0</v>
      </c>
    </row>
    <row r="41" spans="1:15" ht="15.95" customHeight="1" x14ac:dyDescent="0.15">
      <c r="A41" s="318">
        <v>39</v>
      </c>
      <c r="B41" s="325">
        <f>IFERROR(VLOOKUP($A41,'様式C-1-2用'!$B$3:$O$1100,2,0),"")</f>
        <v>0</v>
      </c>
      <c r="C41" s="325" t="str">
        <f>IFERROR(VLOOKUP($A41,'様式C-1-2用'!$B$3:$O$1100,3,0),"")</f>
        <v/>
      </c>
      <c r="D41" s="325">
        <f>IFERROR(VLOOKUP($A41,'様式C-1-2用'!$B$3:$O$1100,5,0),"")</f>
        <v>0</v>
      </c>
      <c r="E41" s="325">
        <f>IFERROR(VLOOKUP($A41,'様式C-1-2用'!$B$3:$O$1100,6,0),"")</f>
        <v>0</v>
      </c>
      <c r="F41" s="325">
        <f>IFERROR(VLOOKUP($A41,'様式C-1-2用'!$B$3:$O$1100,7,0),"")</f>
        <v>0</v>
      </c>
      <c r="G41" s="325">
        <f>IFERROR(VLOOKUP($A41,'様式C-1-2用'!$B$3:$O$1100,8,0),"")</f>
        <v>0</v>
      </c>
      <c r="H41" s="331">
        <f>IFERROR(VLOOKUP($A41,'様式C-1-2用'!$B$3:$O$1100,9,0),"")</f>
        <v>0</v>
      </c>
      <c r="I41" s="325">
        <f>IFERROR(VLOOKUP($A41,'様式C-1-2用'!$B$3:$O$1100,10,0),"")</f>
        <v>0</v>
      </c>
      <c r="J41" s="325">
        <f>IFERROR(VLOOKUP($A41,'様式C-1-2用'!$B$3:$O$1100,11,0),"")</f>
        <v>0</v>
      </c>
      <c r="K41" s="325">
        <f t="shared" si="0"/>
        <v>0</v>
      </c>
      <c r="L41" s="325">
        <f>IFERROR(VLOOKUP($A41,'様式C-1-2用'!$B$3:$O$1100,12,0),"")</f>
        <v>0</v>
      </c>
      <c r="M41" s="325">
        <f>IFERROR(VLOOKUP($A41,'様式C-1-2用'!$B$3:$O$1100,13,0),"")</f>
        <v>0</v>
      </c>
      <c r="N41" s="325">
        <f>IFERROR(VLOOKUP($A41,'様式C-1-2用'!$B$3:$O$1100,14,0),"")</f>
        <v>0</v>
      </c>
      <c r="O41" s="325">
        <f>IFERROR(VLOOKUP($A41,'様式C-1-2用'!$B$3:$P$1100,15,0),"")</f>
        <v>0</v>
      </c>
    </row>
    <row r="42" spans="1:15" ht="15.95" customHeight="1" x14ac:dyDescent="0.15">
      <c r="A42" s="318">
        <v>40</v>
      </c>
      <c r="B42" s="325">
        <f>IFERROR(VLOOKUP($A42,'様式C-1-2用'!$B$3:$O$1100,2,0),"")</f>
        <v>0</v>
      </c>
      <c r="C42" s="325" t="str">
        <f>IFERROR(VLOOKUP($A42,'様式C-1-2用'!$B$3:$O$1100,3,0),"")</f>
        <v/>
      </c>
      <c r="D42" s="325">
        <f>IFERROR(VLOOKUP($A42,'様式C-1-2用'!$B$3:$O$1100,5,0),"")</f>
        <v>0</v>
      </c>
      <c r="E42" s="325">
        <f>IFERROR(VLOOKUP($A42,'様式C-1-2用'!$B$3:$O$1100,6,0),"")</f>
        <v>0</v>
      </c>
      <c r="F42" s="325">
        <f>IFERROR(VLOOKUP($A42,'様式C-1-2用'!$B$3:$O$1100,7,0),"")</f>
        <v>0</v>
      </c>
      <c r="G42" s="325">
        <f>IFERROR(VLOOKUP($A42,'様式C-1-2用'!$B$3:$O$1100,8,0),"")</f>
        <v>0</v>
      </c>
      <c r="H42" s="331">
        <f>IFERROR(VLOOKUP($A42,'様式C-1-2用'!$B$3:$O$1100,9,0),"")</f>
        <v>0</v>
      </c>
      <c r="I42" s="325">
        <f>IFERROR(VLOOKUP($A42,'様式C-1-2用'!$B$3:$O$1100,10,0),"")</f>
        <v>0</v>
      </c>
      <c r="J42" s="325">
        <f>IFERROR(VLOOKUP($A42,'様式C-1-2用'!$B$3:$O$1100,11,0),"")</f>
        <v>0</v>
      </c>
      <c r="K42" s="325">
        <f t="shared" si="0"/>
        <v>0</v>
      </c>
      <c r="L42" s="325">
        <f>IFERROR(VLOOKUP($A42,'様式C-1-2用'!$B$3:$O$1100,12,0),"")</f>
        <v>0</v>
      </c>
      <c r="M42" s="325">
        <f>IFERROR(VLOOKUP($A42,'様式C-1-2用'!$B$3:$O$1100,13,0),"")</f>
        <v>0</v>
      </c>
      <c r="N42" s="325">
        <f>IFERROR(VLOOKUP($A42,'様式C-1-2用'!$B$3:$O$1100,14,0),"")</f>
        <v>0</v>
      </c>
      <c r="O42" s="325">
        <f>IFERROR(VLOOKUP($A42,'様式C-1-2用'!$B$3:$P$1100,15,0),"")</f>
        <v>0</v>
      </c>
    </row>
    <row r="43" spans="1:15" ht="15.95" customHeight="1" x14ac:dyDescent="0.15">
      <c r="A43" s="318">
        <v>41</v>
      </c>
      <c r="B43" s="325">
        <f>IFERROR(VLOOKUP($A43,'様式C-1-2用'!$B$3:$O$1100,2,0),"")</f>
        <v>0</v>
      </c>
      <c r="C43" s="325" t="str">
        <f>IFERROR(VLOOKUP($A43,'様式C-1-2用'!$B$3:$O$1100,3,0),"")</f>
        <v/>
      </c>
      <c r="D43" s="325">
        <f>IFERROR(VLOOKUP($A43,'様式C-1-2用'!$B$3:$O$1100,5,0),"")</f>
        <v>0</v>
      </c>
      <c r="E43" s="325">
        <f>IFERROR(VLOOKUP($A43,'様式C-1-2用'!$B$3:$O$1100,6,0),"")</f>
        <v>0</v>
      </c>
      <c r="F43" s="325">
        <f>IFERROR(VLOOKUP($A43,'様式C-1-2用'!$B$3:$O$1100,7,0),"")</f>
        <v>0</v>
      </c>
      <c r="G43" s="325">
        <f>IFERROR(VLOOKUP($A43,'様式C-1-2用'!$B$3:$O$1100,8,0),"")</f>
        <v>0</v>
      </c>
      <c r="H43" s="331">
        <f>IFERROR(VLOOKUP($A43,'様式C-1-2用'!$B$3:$O$1100,9,0),"")</f>
        <v>0</v>
      </c>
      <c r="I43" s="325">
        <f>IFERROR(VLOOKUP($A43,'様式C-1-2用'!$B$3:$O$1100,10,0),"")</f>
        <v>0</v>
      </c>
      <c r="J43" s="325">
        <f>IFERROR(VLOOKUP($A43,'様式C-1-2用'!$B$3:$O$1100,11,0),"")</f>
        <v>0</v>
      </c>
      <c r="K43" s="325">
        <f t="shared" si="0"/>
        <v>0</v>
      </c>
      <c r="L43" s="325">
        <f>IFERROR(VLOOKUP($A43,'様式C-1-2用'!$B$3:$O$1100,12,0),"")</f>
        <v>0</v>
      </c>
      <c r="M43" s="325">
        <f>IFERROR(VLOOKUP($A43,'様式C-1-2用'!$B$3:$O$1100,13,0),"")</f>
        <v>0</v>
      </c>
      <c r="N43" s="325">
        <f>IFERROR(VLOOKUP($A43,'様式C-1-2用'!$B$3:$O$1100,14,0),"")</f>
        <v>0</v>
      </c>
      <c r="O43" s="325">
        <f>IFERROR(VLOOKUP($A43,'様式C-1-2用'!$B$3:$P$1100,15,0),"")</f>
        <v>0</v>
      </c>
    </row>
    <row r="44" spans="1:15" ht="15.95" customHeight="1" x14ac:dyDescent="0.15">
      <c r="A44" s="318">
        <v>42</v>
      </c>
      <c r="B44" s="325">
        <f>IFERROR(VLOOKUP($A44,'様式C-1-2用'!$B$3:$O$1100,2,0),"")</f>
        <v>0</v>
      </c>
      <c r="C44" s="325" t="str">
        <f>IFERROR(VLOOKUP($A44,'様式C-1-2用'!$B$3:$O$1100,3,0),"")</f>
        <v/>
      </c>
      <c r="D44" s="325">
        <f>IFERROR(VLOOKUP($A44,'様式C-1-2用'!$B$3:$O$1100,5,0),"")</f>
        <v>0</v>
      </c>
      <c r="E44" s="325">
        <f>IFERROR(VLOOKUP($A44,'様式C-1-2用'!$B$3:$O$1100,6,0),"")</f>
        <v>0</v>
      </c>
      <c r="F44" s="325">
        <f>IFERROR(VLOOKUP($A44,'様式C-1-2用'!$B$3:$O$1100,7,0),"")</f>
        <v>0</v>
      </c>
      <c r="G44" s="325">
        <f>IFERROR(VLOOKUP($A44,'様式C-1-2用'!$B$3:$O$1100,8,0),"")</f>
        <v>0</v>
      </c>
      <c r="H44" s="331">
        <f>IFERROR(VLOOKUP($A44,'様式C-1-2用'!$B$3:$O$1100,9,0),"")</f>
        <v>0</v>
      </c>
      <c r="I44" s="325">
        <f>IFERROR(VLOOKUP($A44,'様式C-1-2用'!$B$3:$O$1100,10,0),"")</f>
        <v>0</v>
      </c>
      <c r="J44" s="325">
        <f>IFERROR(VLOOKUP($A44,'様式C-1-2用'!$B$3:$O$1100,11,0),"")</f>
        <v>0</v>
      </c>
      <c r="K44" s="325">
        <f t="shared" si="0"/>
        <v>0</v>
      </c>
      <c r="L44" s="325">
        <f>IFERROR(VLOOKUP($A44,'様式C-1-2用'!$B$3:$O$1100,12,0),"")</f>
        <v>0</v>
      </c>
      <c r="M44" s="325">
        <f>IFERROR(VLOOKUP($A44,'様式C-1-2用'!$B$3:$O$1100,13,0),"")</f>
        <v>0</v>
      </c>
      <c r="N44" s="325">
        <f>IFERROR(VLOOKUP($A44,'様式C-1-2用'!$B$3:$O$1100,14,0),"")</f>
        <v>0</v>
      </c>
      <c r="O44" s="325">
        <f>IFERROR(VLOOKUP($A44,'様式C-1-2用'!$B$3:$P$1100,15,0),"")</f>
        <v>0</v>
      </c>
    </row>
    <row r="45" spans="1:15" ht="15.95" customHeight="1" x14ac:dyDescent="0.15">
      <c r="A45" s="318">
        <v>43</v>
      </c>
      <c r="B45" s="325">
        <f>IFERROR(VLOOKUP($A45,'様式C-1-2用'!$B$3:$O$1100,2,0),"")</f>
        <v>0</v>
      </c>
      <c r="C45" s="325" t="str">
        <f>IFERROR(VLOOKUP($A45,'様式C-1-2用'!$B$3:$O$1100,3,0),"")</f>
        <v/>
      </c>
      <c r="D45" s="325">
        <f>IFERROR(VLOOKUP($A45,'様式C-1-2用'!$B$3:$O$1100,5,0),"")</f>
        <v>0</v>
      </c>
      <c r="E45" s="325">
        <f>IFERROR(VLOOKUP($A45,'様式C-1-2用'!$B$3:$O$1100,6,0),"")</f>
        <v>0</v>
      </c>
      <c r="F45" s="325">
        <f>IFERROR(VLOOKUP($A45,'様式C-1-2用'!$B$3:$O$1100,7,0),"")</f>
        <v>0</v>
      </c>
      <c r="G45" s="325">
        <f>IFERROR(VLOOKUP($A45,'様式C-1-2用'!$B$3:$O$1100,8,0),"")</f>
        <v>0</v>
      </c>
      <c r="H45" s="331">
        <f>IFERROR(VLOOKUP($A45,'様式C-1-2用'!$B$3:$O$1100,9,0),"")</f>
        <v>0</v>
      </c>
      <c r="I45" s="325">
        <f>IFERROR(VLOOKUP($A45,'様式C-1-2用'!$B$3:$O$1100,10,0),"")</f>
        <v>0</v>
      </c>
      <c r="J45" s="325">
        <f>IFERROR(VLOOKUP($A45,'様式C-1-2用'!$B$3:$O$1100,11,0),"")</f>
        <v>0</v>
      </c>
      <c r="K45" s="325">
        <f t="shared" si="0"/>
        <v>0</v>
      </c>
      <c r="L45" s="325">
        <f>IFERROR(VLOOKUP($A45,'様式C-1-2用'!$B$3:$O$1100,12,0),"")</f>
        <v>0</v>
      </c>
      <c r="M45" s="325">
        <f>IFERROR(VLOOKUP($A45,'様式C-1-2用'!$B$3:$O$1100,13,0),"")</f>
        <v>0</v>
      </c>
      <c r="N45" s="325">
        <f>IFERROR(VLOOKUP($A45,'様式C-1-2用'!$B$3:$O$1100,14,0),"")</f>
        <v>0</v>
      </c>
      <c r="O45" s="325">
        <f>IFERROR(VLOOKUP($A45,'様式C-1-2用'!$B$3:$P$1100,15,0),"")</f>
        <v>0</v>
      </c>
    </row>
    <row r="46" spans="1:15" ht="15.95" customHeight="1" x14ac:dyDescent="0.15">
      <c r="A46" s="318">
        <v>44</v>
      </c>
      <c r="B46" s="325">
        <f>IFERROR(VLOOKUP($A46,'様式C-1-2用'!$B$3:$O$1100,2,0),"")</f>
        <v>0</v>
      </c>
      <c r="C46" s="325" t="str">
        <f>IFERROR(VLOOKUP($A46,'様式C-1-2用'!$B$3:$O$1100,3,0),"")</f>
        <v/>
      </c>
      <c r="D46" s="325">
        <f>IFERROR(VLOOKUP($A46,'様式C-1-2用'!$B$3:$O$1100,5,0),"")</f>
        <v>0</v>
      </c>
      <c r="E46" s="325">
        <f>IFERROR(VLOOKUP($A46,'様式C-1-2用'!$B$3:$O$1100,6,0),"")</f>
        <v>0</v>
      </c>
      <c r="F46" s="325">
        <f>IFERROR(VLOOKUP($A46,'様式C-1-2用'!$B$3:$O$1100,7,0),"")</f>
        <v>0</v>
      </c>
      <c r="G46" s="325">
        <f>IFERROR(VLOOKUP($A46,'様式C-1-2用'!$B$3:$O$1100,8,0),"")</f>
        <v>0</v>
      </c>
      <c r="H46" s="331">
        <f>IFERROR(VLOOKUP($A46,'様式C-1-2用'!$B$3:$O$1100,9,0),"")</f>
        <v>0</v>
      </c>
      <c r="I46" s="325">
        <f>IFERROR(VLOOKUP($A46,'様式C-1-2用'!$B$3:$O$1100,10,0),"")</f>
        <v>0</v>
      </c>
      <c r="J46" s="325">
        <f>IFERROR(VLOOKUP($A46,'様式C-1-2用'!$B$3:$O$1100,11,0),"")</f>
        <v>0</v>
      </c>
      <c r="K46" s="325">
        <f t="shared" si="0"/>
        <v>0</v>
      </c>
      <c r="L46" s="325">
        <f>IFERROR(VLOOKUP($A46,'様式C-1-2用'!$B$3:$O$1100,12,0),"")</f>
        <v>0</v>
      </c>
      <c r="M46" s="325">
        <f>IFERROR(VLOOKUP($A46,'様式C-1-2用'!$B$3:$O$1100,13,0),"")</f>
        <v>0</v>
      </c>
      <c r="N46" s="325">
        <f>IFERROR(VLOOKUP($A46,'様式C-1-2用'!$B$3:$O$1100,14,0),"")</f>
        <v>0</v>
      </c>
      <c r="O46" s="325">
        <f>IFERROR(VLOOKUP($A46,'様式C-1-2用'!$B$3:$P$1100,15,0),"")</f>
        <v>0</v>
      </c>
    </row>
    <row r="47" spans="1:15" ht="15.95" customHeight="1" x14ac:dyDescent="0.15">
      <c r="A47" s="318">
        <v>45</v>
      </c>
      <c r="B47" s="325">
        <f>IFERROR(VLOOKUP($A47,'様式C-1-2用'!$B$3:$O$1100,2,0),"")</f>
        <v>0</v>
      </c>
      <c r="C47" s="325" t="str">
        <f>IFERROR(VLOOKUP($A47,'様式C-1-2用'!$B$3:$O$1100,3,0),"")</f>
        <v/>
      </c>
      <c r="D47" s="325">
        <f>IFERROR(VLOOKUP($A47,'様式C-1-2用'!$B$3:$O$1100,5,0),"")</f>
        <v>0</v>
      </c>
      <c r="E47" s="325">
        <f>IFERROR(VLOOKUP($A47,'様式C-1-2用'!$B$3:$O$1100,6,0),"")</f>
        <v>0</v>
      </c>
      <c r="F47" s="325">
        <f>IFERROR(VLOOKUP($A47,'様式C-1-2用'!$B$3:$O$1100,7,0),"")</f>
        <v>0</v>
      </c>
      <c r="G47" s="325">
        <f>IFERROR(VLOOKUP($A47,'様式C-1-2用'!$B$3:$O$1100,8,0),"")</f>
        <v>0</v>
      </c>
      <c r="H47" s="331">
        <f>IFERROR(VLOOKUP($A47,'様式C-1-2用'!$B$3:$O$1100,9,0),"")</f>
        <v>0</v>
      </c>
      <c r="I47" s="325">
        <f>IFERROR(VLOOKUP($A47,'様式C-1-2用'!$B$3:$O$1100,10,0),"")</f>
        <v>0</v>
      </c>
      <c r="J47" s="325">
        <f>IFERROR(VLOOKUP($A47,'様式C-1-2用'!$B$3:$O$1100,11,0),"")</f>
        <v>0</v>
      </c>
      <c r="K47" s="325">
        <f t="shared" si="0"/>
        <v>0</v>
      </c>
      <c r="L47" s="325">
        <f>IFERROR(VLOOKUP($A47,'様式C-1-2用'!$B$3:$O$1100,12,0),"")</f>
        <v>0</v>
      </c>
      <c r="M47" s="325">
        <f>IFERROR(VLOOKUP($A47,'様式C-1-2用'!$B$3:$O$1100,13,0),"")</f>
        <v>0</v>
      </c>
      <c r="N47" s="325">
        <f>IFERROR(VLOOKUP($A47,'様式C-1-2用'!$B$3:$O$1100,14,0),"")</f>
        <v>0</v>
      </c>
      <c r="O47" s="325">
        <f>IFERROR(VLOOKUP($A47,'様式C-1-2用'!$B$3:$P$1100,15,0),"")</f>
        <v>0</v>
      </c>
    </row>
    <row r="48" spans="1:15" ht="15.95" customHeight="1" x14ac:dyDescent="0.15">
      <c r="A48" s="318">
        <v>46</v>
      </c>
      <c r="B48" s="325">
        <f>IFERROR(VLOOKUP($A48,'様式C-1-2用'!$B$3:$O$1100,2,0),"")</f>
        <v>0</v>
      </c>
      <c r="C48" s="325" t="str">
        <f>IFERROR(VLOOKUP($A48,'様式C-1-2用'!$B$3:$O$1100,3,0),"")</f>
        <v/>
      </c>
      <c r="D48" s="325">
        <f>IFERROR(VLOOKUP($A48,'様式C-1-2用'!$B$3:$O$1100,5,0),"")</f>
        <v>0</v>
      </c>
      <c r="E48" s="325">
        <f>IFERROR(VLOOKUP($A48,'様式C-1-2用'!$B$3:$O$1100,6,0),"")</f>
        <v>0</v>
      </c>
      <c r="F48" s="325">
        <f>IFERROR(VLOOKUP($A48,'様式C-1-2用'!$B$3:$O$1100,7,0),"")</f>
        <v>0</v>
      </c>
      <c r="G48" s="325">
        <f>IFERROR(VLOOKUP($A48,'様式C-1-2用'!$B$3:$O$1100,8,0),"")</f>
        <v>0</v>
      </c>
      <c r="H48" s="331">
        <f>IFERROR(VLOOKUP($A48,'様式C-1-2用'!$B$3:$O$1100,9,0),"")</f>
        <v>0</v>
      </c>
      <c r="I48" s="325">
        <f>IFERROR(VLOOKUP($A48,'様式C-1-2用'!$B$3:$O$1100,10,0),"")</f>
        <v>0</v>
      </c>
      <c r="J48" s="325">
        <f>IFERROR(VLOOKUP($A48,'様式C-1-2用'!$B$3:$O$1100,11,0),"")</f>
        <v>0</v>
      </c>
      <c r="K48" s="325">
        <f t="shared" si="0"/>
        <v>0</v>
      </c>
      <c r="L48" s="325">
        <f>IFERROR(VLOOKUP($A48,'様式C-1-2用'!$B$3:$O$1100,12,0),"")</f>
        <v>0</v>
      </c>
      <c r="M48" s="325">
        <f>IFERROR(VLOOKUP($A48,'様式C-1-2用'!$B$3:$O$1100,13,0),"")</f>
        <v>0</v>
      </c>
      <c r="N48" s="325">
        <f>IFERROR(VLOOKUP($A48,'様式C-1-2用'!$B$3:$O$1100,14,0),"")</f>
        <v>0</v>
      </c>
      <c r="O48" s="325">
        <f>IFERROR(VLOOKUP($A48,'様式C-1-2用'!$B$3:$P$1100,15,0),"")</f>
        <v>0</v>
      </c>
    </row>
    <row r="49" spans="1:15" ht="15.95" customHeight="1" x14ac:dyDescent="0.15">
      <c r="A49" s="318">
        <v>47</v>
      </c>
      <c r="B49" s="325">
        <f>IFERROR(VLOOKUP($A49,'様式C-1-2用'!$B$3:$O$1100,2,0),"")</f>
        <v>0</v>
      </c>
      <c r="C49" s="325" t="str">
        <f>IFERROR(VLOOKUP($A49,'様式C-1-2用'!$B$3:$O$1100,3,0),"")</f>
        <v/>
      </c>
      <c r="D49" s="325">
        <f>IFERROR(VLOOKUP($A49,'様式C-1-2用'!$B$3:$O$1100,5,0),"")</f>
        <v>0</v>
      </c>
      <c r="E49" s="325">
        <f>IFERROR(VLOOKUP($A49,'様式C-1-2用'!$B$3:$O$1100,6,0),"")</f>
        <v>0</v>
      </c>
      <c r="F49" s="325">
        <f>IFERROR(VLOOKUP($A49,'様式C-1-2用'!$B$3:$O$1100,7,0),"")</f>
        <v>0</v>
      </c>
      <c r="G49" s="325">
        <f>IFERROR(VLOOKUP($A49,'様式C-1-2用'!$B$3:$O$1100,8,0),"")</f>
        <v>0</v>
      </c>
      <c r="H49" s="331">
        <f>IFERROR(VLOOKUP($A49,'様式C-1-2用'!$B$3:$O$1100,9,0),"")</f>
        <v>0</v>
      </c>
      <c r="I49" s="325">
        <f>IFERROR(VLOOKUP($A49,'様式C-1-2用'!$B$3:$O$1100,10,0),"")</f>
        <v>0</v>
      </c>
      <c r="J49" s="325">
        <f>IFERROR(VLOOKUP($A49,'様式C-1-2用'!$B$3:$O$1100,11,0),"")</f>
        <v>0</v>
      </c>
      <c r="K49" s="325">
        <f t="shared" si="0"/>
        <v>0</v>
      </c>
      <c r="L49" s="325">
        <f>IFERROR(VLOOKUP($A49,'様式C-1-2用'!$B$3:$O$1100,12,0),"")</f>
        <v>0</v>
      </c>
      <c r="M49" s="325">
        <f>IFERROR(VLOOKUP($A49,'様式C-1-2用'!$B$3:$O$1100,13,0),"")</f>
        <v>0</v>
      </c>
      <c r="N49" s="325">
        <f>IFERROR(VLOOKUP($A49,'様式C-1-2用'!$B$3:$O$1100,14,0),"")</f>
        <v>0</v>
      </c>
      <c r="O49" s="325">
        <f>IFERROR(VLOOKUP($A49,'様式C-1-2用'!$B$3:$P$1100,15,0),"")</f>
        <v>0</v>
      </c>
    </row>
    <row r="50" spans="1:15" ht="15.95" customHeight="1" x14ac:dyDescent="0.15">
      <c r="A50" s="318">
        <v>48</v>
      </c>
      <c r="B50" s="325">
        <f>IFERROR(VLOOKUP($A50,'様式C-1-2用'!$B$3:$O$1100,2,0),"")</f>
        <v>0</v>
      </c>
      <c r="C50" s="325" t="str">
        <f>IFERROR(VLOOKUP($A50,'様式C-1-2用'!$B$3:$O$1100,3,0),"")</f>
        <v/>
      </c>
      <c r="D50" s="325">
        <f>IFERROR(VLOOKUP($A50,'様式C-1-2用'!$B$3:$O$1100,5,0),"")</f>
        <v>0</v>
      </c>
      <c r="E50" s="325">
        <f>IFERROR(VLOOKUP($A50,'様式C-1-2用'!$B$3:$O$1100,6,0),"")</f>
        <v>0</v>
      </c>
      <c r="F50" s="325">
        <f>IFERROR(VLOOKUP($A50,'様式C-1-2用'!$B$3:$O$1100,7,0),"")</f>
        <v>0</v>
      </c>
      <c r="G50" s="325">
        <f>IFERROR(VLOOKUP($A50,'様式C-1-2用'!$B$3:$O$1100,8,0),"")</f>
        <v>0</v>
      </c>
      <c r="H50" s="331">
        <f>IFERROR(VLOOKUP($A50,'様式C-1-2用'!$B$3:$O$1100,9,0),"")</f>
        <v>0</v>
      </c>
      <c r="I50" s="325">
        <f>IFERROR(VLOOKUP($A50,'様式C-1-2用'!$B$3:$O$1100,10,0),"")</f>
        <v>0</v>
      </c>
      <c r="J50" s="325">
        <f>IFERROR(VLOOKUP($A50,'様式C-1-2用'!$B$3:$O$1100,11,0),"")</f>
        <v>0</v>
      </c>
      <c r="K50" s="325">
        <f t="shared" si="0"/>
        <v>0</v>
      </c>
      <c r="L50" s="325">
        <f>IFERROR(VLOOKUP($A50,'様式C-1-2用'!$B$3:$O$1100,12,0),"")</f>
        <v>0</v>
      </c>
      <c r="M50" s="325">
        <f>IFERROR(VLOOKUP($A50,'様式C-1-2用'!$B$3:$O$1100,13,0),"")</f>
        <v>0</v>
      </c>
      <c r="N50" s="325">
        <f>IFERROR(VLOOKUP($A50,'様式C-1-2用'!$B$3:$O$1100,14,0),"")</f>
        <v>0</v>
      </c>
      <c r="O50" s="325">
        <f>IFERROR(VLOOKUP($A50,'様式C-1-2用'!$B$3:$P$1100,15,0),"")</f>
        <v>0</v>
      </c>
    </row>
    <row r="51" spans="1:15" ht="15.95" customHeight="1" x14ac:dyDescent="0.15">
      <c r="A51" s="318">
        <v>49</v>
      </c>
      <c r="B51" s="325">
        <f>IFERROR(VLOOKUP($A51,'様式C-1-2用'!$B$3:$O$1100,2,0),"")</f>
        <v>0</v>
      </c>
      <c r="C51" s="325" t="str">
        <f>IFERROR(VLOOKUP($A51,'様式C-1-2用'!$B$3:$O$1100,3,0),"")</f>
        <v/>
      </c>
      <c r="D51" s="325">
        <f>IFERROR(VLOOKUP($A51,'様式C-1-2用'!$B$3:$O$1100,5,0),"")</f>
        <v>0</v>
      </c>
      <c r="E51" s="325">
        <f>IFERROR(VLOOKUP($A51,'様式C-1-2用'!$B$3:$O$1100,6,0),"")</f>
        <v>0</v>
      </c>
      <c r="F51" s="325">
        <f>IFERROR(VLOOKUP($A51,'様式C-1-2用'!$B$3:$O$1100,7,0),"")</f>
        <v>0</v>
      </c>
      <c r="G51" s="325">
        <f>IFERROR(VLOOKUP($A51,'様式C-1-2用'!$B$3:$O$1100,8,0),"")</f>
        <v>0</v>
      </c>
      <c r="H51" s="331">
        <f>IFERROR(VLOOKUP($A51,'様式C-1-2用'!$B$3:$O$1100,9,0),"")</f>
        <v>0</v>
      </c>
      <c r="I51" s="325">
        <f>IFERROR(VLOOKUP($A51,'様式C-1-2用'!$B$3:$O$1100,10,0),"")</f>
        <v>0</v>
      </c>
      <c r="J51" s="325">
        <f>IFERROR(VLOOKUP($A51,'様式C-1-2用'!$B$3:$O$1100,11,0),"")</f>
        <v>0</v>
      </c>
      <c r="K51" s="325">
        <f t="shared" si="0"/>
        <v>0</v>
      </c>
      <c r="L51" s="325">
        <f>IFERROR(VLOOKUP($A51,'様式C-1-2用'!$B$3:$O$1100,12,0),"")</f>
        <v>0</v>
      </c>
      <c r="M51" s="325">
        <f>IFERROR(VLOOKUP($A51,'様式C-1-2用'!$B$3:$O$1100,13,0),"")</f>
        <v>0</v>
      </c>
      <c r="N51" s="325">
        <f>IFERROR(VLOOKUP($A51,'様式C-1-2用'!$B$3:$O$1100,14,0),"")</f>
        <v>0</v>
      </c>
      <c r="O51" s="325">
        <f>IFERROR(VLOOKUP($A51,'様式C-1-2用'!$B$3:$P$1100,15,0),"")</f>
        <v>0</v>
      </c>
    </row>
    <row r="52" spans="1:15" ht="15.95" customHeight="1" x14ac:dyDescent="0.15">
      <c r="A52" s="318">
        <v>50</v>
      </c>
      <c r="B52" s="325">
        <f>IFERROR(VLOOKUP($A52,'様式C-1-2用'!$B$3:$O$1100,2,0),"")</f>
        <v>0</v>
      </c>
      <c r="C52" s="325" t="str">
        <f>IFERROR(VLOOKUP($A52,'様式C-1-2用'!$B$3:$O$1100,3,0),"")</f>
        <v/>
      </c>
      <c r="D52" s="325">
        <f>IFERROR(VLOOKUP($A52,'様式C-1-2用'!$B$3:$O$1100,5,0),"")</f>
        <v>0</v>
      </c>
      <c r="E52" s="325">
        <f>IFERROR(VLOOKUP($A52,'様式C-1-2用'!$B$3:$O$1100,6,0),"")</f>
        <v>0</v>
      </c>
      <c r="F52" s="325">
        <f>IFERROR(VLOOKUP($A52,'様式C-1-2用'!$B$3:$O$1100,7,0),"")</f>
        <v>0</v>
      </c>
      <c r="G52" s="325">
        <f>IFERROR(VLOOKUP($A52,'様式C-1-2用'!$B$3:$O$1100,8,0),"")</f>
        <v>0</v>
      </c>
      <c r="H52" s="331">
        <f>IFERROR(VLOOKUP($A52,'様式C-1-2用'!$B$3:$O$1100,9,0),"")</f>
        <v>0</v>
      </c>
      <c r="I52" s="325">
        <f>IFERROR(VLOOKUP($A52,'様式C-1-2用'!$B$3:$O$1100,10,0),"")</f>
        <v>0</v>
      </c>
      <c r="J52" s="325">
        <f>IFERROR(VLOOKUP($A52,'様式C-1-2用'!$B$3:$O$1100,11,0),"")</f>
        <v>0</v>
      </c>
      <c r="K52" s="325">
        <f t="shared" si="0"/>
        <v>0</v>
      </c>
      <c r="L52" s="325">
        <f>IFERROR(VLOOKUP($A52,'様式C-1-2用'!$B$3:$O$1100,12,0),"")</f>
        <v>0</v>
      </c>
      <c r="M52" s="325">
        <f>IFERROR(VLOOKUP($A52,'様式C-1-2用'!$B$3:$O$1100,13,0),"")</f>
        <v>0</v>
      </c>
      <c r="N52" s="325">
        <f>IFERROR(VLOOKUP($A52,'様式C-1-2用'!$B$3:$O$1100,14,0),"")</f>
        <v>0</v>
      </c>
      <c r="O52" s="325">
        <f>IFERROR(VLOOKUP($A52,'様式C-1-2用'!$B$3:$P$1100,15,0),"")</f>
        <v>0</v>
      </c>
    </row>
    <row r="53" spans="1:15" ht="15.95" customHeight="1" x14ac:dyDescent="0.15">
      <c r="A53" s="318">
        <v>51</v>
      </c>
      <c r="B53" s="325">
        <f>IFERROR(VLOOKUP($A53,'様式C-1-2用'!$B$3:$O$1100,2,0),"")</f>
        <v>0</v>
      </c>
      <c r="C53" s="325" t="str">
        <f>IFERROR(VLOOKUP($A53,'様式C-1-2用'!$B$3:$O$1100,3,0),"")</f>
        <v/>
      </c>
      <c r="D53" s="325">
        <f>IFERROR(VLOOKUP($A53,'様式C-1-2用'!$B$3:$O$1100,5,0),"")</f>
        <v>0</v>
      </c>
      <c r="E53" s="325">
        <f>IFERROR(VLOOKUP($A53,'様式C-1-2用'!$B$3:$O$1100,6,0),"")</f>
        <v>0</v>
      </c>
      <c r="F53" s="325">
        <f>IFERROR(VLOOKUP($A53,'様式C-1-2用'!$B$3:$O$1100,7,0),"")</f>
        <v>0</v>
      </c>
      <c r="G53" s="325">
        <f>IFERROR(VLOOKUP($A53,'様式C-1-2用'!$B$3:$O$1100,8,0),"")</f>
        <v>0</v>
      </c>
      <c r="H53" s="331">
        <f>IFERROR(VLOOKUP($A53,'様式C-1-2用'!$B$3:$O$1100,9,0),"")</f>
        <v>0</v>
      </c>
      <c r="I53" s="325">
        <f>IFERROR(VLOOKUP($A53,'様式C-1-2用'!$B$3:$O$1100,10,0),"")</f>
        <v>0</v>
      </c>
      <c r="J53" s="325">
        <f>IFERROR(VLOOKUP($A53,'様式C-1-2用'!$B$3:$O$1100,11,0),"")</f>
        <v>0</v>
      </c>
      <c r="K53" s="325">
        <f t="shared" si="0"/>
        <v>0</v>
      </c>
      <c r="L53" s="325">
        <f>IFERROR(VLOOKUP($A53,'様式C-1-2用'!$B$3:$O$1100,12,0),"")</f>
        <v>0</v>
      </c>
      <c r="M53" s="325">
        <f>IFERROR(VLOOKUP($A53,'様式C-1-2用'!$B$3:$O$1100,13,0),"")</f>
        <v>0</v>
      </c>
      <c r="N53" s="325">
        <f>IFERROR(VLOOKUP($A53,'様式C-1-2用'!$B$3:$O$1100,14,0),"")</f>
        <v>0</v>
      </c>
      <c r="O53" s="325">
        <f>IFERROR(VLOOKUP($A53,'様式C-1-2用'!$B$3:$P$1100,15,0),"")</f>
        <v>0</v>
      </c>
    </row>
    <row r="54" spans="1:15" ht="15.95" customHeight="1" x14ac:dyDescent="0.15">
      <c r="A54" s="318">
        <v>52</v>
      </c>
      <c r="B54" s="325">
        <f>IFERROR(VLOOKUP($A54,'様式C-1-2用'!$B$3:$O$1100,2,0),"")</f>
        <v>0</v>
      </c>
      <c r="C54" s="325" t="str">
        <f>IFERROR(VLOOKUP($A54,'様式C-1-2用'!$B$3:$O$1100,3,0),"")</f>
        <v/>
      </c>
      <c r="D54" s="325">
        <f>IFERROR(VLOOKUP($A54,'様式C-1-2用'!$B$3:$O$1100,5,0),"")</f>
        <v>0</v>
      </c>
      <c r="E54" s="325">
        <f>IFERROR(VLOOKUP($A54,'様式C-1-2用'!$B$3:$O$1100,6,0),"")</f>
        <v>0</v>
      </c>
      <c r="F54" s="325">
        <f>IFERROR(VLOOKUP($A54,'様式C-1-2用'!$B$3:$O$1100,7,0),"")</f>
        <v>0</v>
      </c>
      <c r="G54" s="325">
        <f>IFERROR(VLOOKUP($A54,'様式C-1-2用'!$B$3:$O$1100,8,0),"")</f>
        <v>0</v>
      </c>
      <c r="H54" s="331">
        <f>IFERROR(VLOOKUP($A54,'様式C-1-2用'!$B$3:$O$1100,9,0),"")</f>
        <v>0</v>
      </c>
      <c r="I54" s="325">
        <f>IFERROR(VLOOKUP($A54,'様式C-1-2用'!$B$3:$O$1100,10,0),"")</f>
        <v>0</v>
      </c>
      <c r="J54" s="325">
        <f>IFERROR(VLOOKUP($A54,'様式C-1-2用'!$B$3:$O$1100,11,0),"")</f>
        <v>0</v>
      </c>
      <c r="K54" s="325">
        <f t="shared" si="0"/>
        <v>0</v>
      </c>
      <c r="L54" s="325">
        <f>IFERROR(VLOOKUP($A54,'様式C-1-2用'!$B$3:$O$1100,12,0),"")</f>
        <v>0</v>
      </c>
      <c r="M54" s="325">
        <f>IFERROR(VLOOKUP($A54,'様式C-1-2用'!$B$3:$O$1100,13,0),"")</f>
        <v>0</v>
      </c>
      <c r="N54" s="325">
        <f>IFERROR(VLOOKUP($A54,'様式C-1-2用'!$B$3:$O$1100,14,0),"")</f>
        <v>0</v>
      </c>
      <c r="O54" s="325">
        <f>IFERROR(VLOOKUP($A54,'様式C-1-2用'!$B$3:$P$1100,15,0),"")</f>
        <v>0</v>
      </c>
    </row>
    <row r="55" spans="1:15" ht="15.95" customHeight="1" x14ac:dyDescent="0.15">
      <c r="A55" s="318">
        <v>53</v>
      </c>
      <c r="B55" s="325">
        <f>IFERROR(VLOOKUP($A55,'様式C-1-2用'!$B$3:$O$1100,2,0),"")</f>
        <v>0</v>
      </c>
      <c r="C55" s="325" t="str">
        <f>IFERROR(VLOOKUP($A55,'様式C-1-2用'!$B$3:$O$1100,3,0),"")</f>
        <v/>
      </c>
      <c r="D55" s="325">
        <f>IFERROR(VLOOKUP($A55,'様式C-1-2用'!$B$3:$O$1100,5,0),"")</f>
        <v>0</v>
      </c>
      <c r="E55" s="325">
        <f>IFERROR(VLOOKUP($A55,'様式C-1-2用'!$B$3:$O$1100,6,0),"")</f>
        <v>0</v>
      </c>
      <c r="F55" s="325">
        <f>IFERROR(VLOOKUP($A55,'様式C-1-2用'!$B$3:$O$1100,7,0),"")</f>
        <v>0</v>
      </c>
      <c r="G55" s="325">
        <f>IFERROR(VLOOKUP($A55,'様式C-1-2用'!$B$3:$O$1100,8,0),"")</f>
        <v>0</v>
      </c>
      <c r="H55" s="331">
        <f>IFERROR(VLOOKUP($A55,'様式C-1-2用'!$B$3:$O$1100,9,0),"")</f>
        <v>0</v>
      </c>
      <c r="I55" s="325">
        <f>IFERROR(VLOOKUP($A55,'様式C-1-2用'!$B$3:$O$1100,10,0),"")</f>
        <v>0</v>
      </c>
      <c r="J55" s="325">
        <f>IFERROR(VLOOKUP($A55,'様式C-1-2用'!$B$3:$O$1100,11,0),"")</f>
        <v>0</v>
      </c>
      <c r="K55" s="325">
        <f t="shared" si="0"/>
        <v>0</v>
      </c>
      <c r="L55" s="325">
        <f>IFERROR(VLOOKUP($A55,'様式C-1-2用'!$B$3:$O$1100,12,0),"")</f>
        <v>0</v>
      </c>
      <c r="M55" s="325">
        <f>IFERROR(VLOOKUP($A55,'様式C-1-2用'!$B$3:$O$1100,13,0),"")</f>
        <v>0</v>
      </c>
      <c r="N55" s="325">
        <f>IFERROR(VLOOKUP($A55,'様式C-1-2用'!$B$3:$O$1100,14,0),"")</f>
        <v>0</v>
      </c>
      <c r="O55" s="325">
        <f>IFERROR(VLOOKUP($A55,'様式C-1-2用'!$B$3:$P$1100,15,0),"")</f>
        <v>0</v>
      </c>
    </row>
    <row r="56" spans="1:15" ht="15.95" customHeight="1" x14ac:dyDescent="0.15">
      <c r="A56" s="318">
        <v>54</v>
      </c>
      <c r="B56" s="325">
        <f>IFERROR(VLOOKUP($A56,'様式C-1-2用'!$B$3:$O$1100,2,0),"")</f>
        <v>0</v>
      </c>
      <c r="C56" s="325" t="str">
        <f>IFERROR(VLOOKUP($A56,'様式C-1-2用'!$B$3:$O$1100,3,0),"")</f>
        <v/>
      </c>
      <c r="D56" s="325">
        <f>IFERROR(VLOOKUP($A56,'様式C-1-2用'!$B$3:$O$1100,5,0),"")</f>
        <v>0</v>
      </c>
      <c r="E56" s="325">
        <f>IFERROR(VLOOKUP($A56,'様式C-1-2用'!$B$3:$O$1100,6,0),"")</f>
        <v>0</v>
      </c>
      <c r="F56" s="325">
        <f>IFERROR(VLOOKUP($A56,'様式C-1-2用'!$B$3:$O$1100,7,0),"")</f>
        <v>0</v>
      </c>
      <c r="G56" s="325">
        <f>IFERROR(VLOOKUP($A56,'様式C-1-2用'!$B$3:$O$1100,8,0),"")</f>
        <v>0</v>
      </c>
      <c r="H56" s="331">
        <f>IFERROR(VLOOKUP($A56,'様式C-1-2用'!$B$3:$O$1100,9,0),"")</f>
        <v>0</v>
      </c>
      <c r="I56" s="325">
        <f>IFERROR(VLOOKUP($A56,'様式C-1-2用'!$B$3:$O$1100,10,0),"")</f>
        <v>0</v>
      </c>
      <c r="J56" s="325">
        <f>IFERROR(VLOOKUP($A56,'様式C-1-2用'!$B$3:$O$1100,11,0),"")</f>
        <v>0</v>
      </c>
      <c r="K56" s="325">
        <f t="shared" si="0"/>
        <v>0</v>
      </c>
      <c r="L56" s="325">
        <f>IFERROR(VLOOKUP($A56,'様式C-1-2用'!$B$3:$O$1100,12,0),"")</f>
        <v>0</v>
      </c>
      <c r="M56" s="325">
        <f>IFERROR(VLOOKUP($A56,'様式C-1-2用'!$B$3:$O$1100,13,0),"")</f>
        <v>0</v>
      </c>
      <c r="N56" s="325">
        <f>IFERROR(VLOOKUP($A56,'様式C-1-2用'!$B$3:$O$1100,14,0),"")</f>
        <v>0</v>
      </c>
      <c r="O56" s="325">
        <f>IFERROR(VLOOKUP($A56,'様式C-1-2用'!$B$3:$P$1100,15,0),"")</f>
        <v>0</v>
      </c>
    </row>
    <row r="57" spans="1:15" ht="15.95" customHeight="1" x14ac:dyDescent="0.15">
      <c r="A57" s="318">
        <v>55</v>
      </c>
      <c r="B57" s="325">
        <f>IFERROR(VLOOKUP($A57,'様式C-1-2用'!$B$3:$O$1100,2,0),"")</f>
        <v>0</v>
      </c>
      <c r="C57" s="325" t="str">
        <f>IFERROR(VLOOKUP($A57,'様式C-1-2用'!$B$3:$O$1100,3,0),"")</f>
        <v/>
      </c>
      <c r="D57" s="325">
        <f>IFERROR(VLOOKUP($A57,'様式C-1-2用'!$B$3:$O$1100,5,0),"")</f>
        <v>0</v>
      </c>
      <c r="E57" s="325">
        <f>IFERROR(VLOOKUP($A57,'様式C-1-2用'!$B$3:$O$1100,6,0),"")</f>
        <v>0</v>
      </c>
      <c r="F57" s="325">
        <f>IFERROR(VLOOKUP($A57,'様式C-1-2用'!$B$3:$O$1100,7,0),"")</f>
        <v>0</v>
      </c>
      <c r="G57" s="325">
        <f>IFERROR(VLOOKUP($A57,'様式C-1-2用'!$B$3:$O$1100,8,0),"")</f>
        <v>0</v>
      </c>
      <c r="H57" s="331">
        <f>IFERROR(VLOOKUP($A57,'様式C-1-2用'!$B$3:$O$1100,9,0),"")</f>
        <v>0</v>
      </c>
      <c r="I57" s="325">
        <f>IFERROR(VLOOKUP($A57,'様式C-1-2用'!$B$3:$O$1100,10,0),"")</f>
        <v>0</v>
      </c>
      <c r="J57" s="325">
        <f>IFERROR(VLOOKUP($A57,'様式C-1-2用'!$B$3:$O$1100,11,0),"")</f>
        <v>0</v>
      </c>
      <c r="K57" s="325">
        <f t="shared" si="0"/>
        <v>0</v>
      </c>
      <c r="L57" s="325">
        <f>IFERROR(VLOOKUP($A57,'様式C-1-2用'!$B$3:$O$1100,12,0),"")</f>
        <v>0</v>
      </c>
      <c r="M57" s="325">
        <f>IFERROR(VLOOKUP($A57,'様式C-1-2用'!$B$3:$O$1100,13,0),"")</f>
        <v>0</v>
      </c>
      <c r="N57" s="325">
        <f>IFERROR(VLOOKUP($A57,'様式C-1-2用'!$B$3:$O$1100,14,0),"")</f>
        <v>0</v>
      </c>
      <c r="O57" s="325">
        <f>IFERROR(VLOOKUP($A57,'様式C-1-2用'!$B$3:$P$1100,15,0),"")</f>
        <v>0</v>
      </c>
    </row>
    <row r="58" spans="1:15" ht="15.95" customHeight="1" x14ac:dyDescent="0.15">
      <c r="A58" s="318">
        <v>56</v>
      </c>
      <c r="B58" s="325">
        <f>IFERROR(VLOOKUP($A58,'様式C-1-2用'!$B$3:$O$1100,2,0),"")</f>
        <v>0</v>
      </c>
      <c r="C58" s="325" t="str">
        <f>IFERROR(VLOOKUP($A58,'様式C-1-2用'!$B$3:$O$1100,3,0),"")</f>
        <v/>
      </c>
      <c r="D58" s="325">
        <f>IFERROR(VLOOKUP($A58,'様式C-1-2用'!$B$3:$O$1100,5,0),"")</f>
        <v>0</v>
      </c>
      <c r="E58" s="325">
        <f>IFERROR(VLOOKUP($A58,'様式C-1-2用'!$B$3:$O$1100,6,0),"")</f>
        <v>0</v>
      </c>
      <c r="F58" s="325">
        <f>IFERROR(VLOOKUP($A58,'様式C-1-2用'!$B$3:$O$1100,7,0),"")</f>
        <v>0</v>
      </c>
      <c r="G58" s="325">
        <f>IFERROR(VLOOKUP($A58,'様式C-1-2用'!$B$3:$O$1100,8,0),"")</f>
        <v>0</v>
      </c>
      <c r="H58" s="331">
        <f>IFERROR(VLOOKUP($A58,'様式C-1-2用'!$B$3:$O$1100,9,0),"")</f>
        <v>0</v>
      </c>
      <c r="I58" s="325">
        <f>IFERROR(VLOOKUP($A58,'様式C-1-2用'!$B$3:$O$1100,10,0),"")</f>
        <v>0</v>
      </c>
      <c r="J58" s="325">
        <f>IFERROR(VLOOKUP($A58,'様式C-1-2用'!$B$3:$O$1100,11,0),"")</f>
        <v>0</v>
      </c>
      <c r="K58" s="325">
        <f t="shared" si="0"/>
        <v>0</v>
      </c>
      <c r="L58" s="325">
        <f>IFERROR(VLOOKUP($A58,'様式C-1-2用'!$B$3:$O$1100,12,0),"")</f>
        <v>0</v>
      </c>
      <c r="M58" s="325">
        <f>IFERROR(VLOOKUP($A58,'様式C-1-2用'!$B$3:$O$1100,13,0),"")</f>
        <v>0</v>
      </c>
      <c r="N58" s="325">
        <f>IFERROR(VLOOKUP($A58,'様式C-1-2用'!$B$3:$O$1100,14,0),"")</f>
        <v>0</v>
      </c>
      <c r="O58" s="325">
        <f>IFERROR(VLOOKUP($A58,'様式C-1-2用'!$B$3:$P$1100,15,0),"")</f>
        <v>0</v>
      </c>
    </row>
    <row r="59" spans="1:15" ht="15.95" customHeight="1" x14ac:dyDescent="0.15">
      <c r="A59" s="318">
        <v>57</v>
      </c>
      <c r="B59" s="325">
        <f>IFERROR(VLOOKUP($A59,'様式C-1-2用'!$B$3:$O$1100,2,0),"")</f>
        <v>0</v>
      </c>
      <c r="C59" s="325" t="str">
        <f>IFERROR(VLOOKUP($A59,'様式C-1-2用'!$B$3:$O$1100,3,0),"")</f>
        <v/>
      </c>
      <c r="D59" s="325">
        <f>IFERROR(VLOOKUP($A59,'様式C-1-2用'!$B$3:$O$1100,5,0),"")</f>
        <v>0</v>
      </c>
      <c r="E59" s="325">
        <f>IFERROR(VLOOKUP($A59,'様式C-1-2用'!$B$3:$O$1100,6,0),"")</f>
        <v>0</v>
      </c>
      <c r="F59" s="325">
        <f>IFERROR(VLOOKUP($A59,'様式C-1-2用'!$B$3:$O$1100,7,0),"")</f>
        <v>0</v>
      </c>
      <c r="G59" s="325">
        <f>IFERROR(VLOOKUP($A59,'様式C-1-2用'!$B$3:$O$1100,8,0),"")</f>
        <v>0</v>
      </c>
      <c r="H59" s="331">
        <f>IFERROR(VLOOKUP($A59,'様式C-1-2用'!$B$3:$O$1100,9,0),"")</f>
        <v>0</v>
      </c>
      <c r="I59" s="325">
        <f>IFERROR(VLOOKUP($A59,'様式C-1-2用'!$B$3:$O$1100,10,0),"")</f>
        <v>0</v>
      </c>
      <c r="J59" s="325">
        <f>IFERROR(VLOOKUP($A59,'様式C-1-2用'!$B$3:$O$1100,11,0),"")</f>
        <v>0</v>
      </c>
      <c r="K59" s="325">
        <f t="shared" si="0"/>
        <v>0</v>
      </c>
      <c r="L59" s="325">
        <f>IFERROR(VLOOKUP($A59,'様式C-1-2用'!$B$3:$O$1100,12,0),"")</f>
        <v>0</v>
      </c>
      <c r="M59" s="325">
        <f>IFERROR(VLOOKUP($A59,'様式C-1-2用'!$B$3:$O$1100,13,0),"")</f>
        <v>0</v>
      </c>
      <c r="N59" s="325">
        <f>IFERROR(VLOOKUP($A59,'様式C-1-2用'!$B$3:$O$1100,14,0),"")</f>
        <v>0</v>
      </c>
      <c r="O59" s="325">
        <f>IFERROR(VLOOKUP($A59,'様式C-1-2用'!$B$3:$P$1100,15,0),"")</f>
        <v>0</v>
      </c>
    </row>
    <row r="60" spans="1:15" ht="15.95" customHeight="1" x14ac:dyDescent="0.15">
      <c r="A60" s="318">
        <v>58</v>
      </c>
      <c r="B60" s="325">
        <f>IFERROR(VLOOKUP($A60,'様式C-1-2用'!$B$3:$O$1100,2,0),"")</f>
        <v>0</v>
      </c>
      <c r="C60" s="325" t="str">
        <f>IFERROR(VLOOKUP($A60,'様式C-1-2用'!$B$3:$O$1100,3,0),"")</f>
        <v/>
      </c>
      <c r="D60" s="325">
        <f>IFERROR(VLOOKUP($A60,'様式C-1-2用'!$B$3:$O$1100,5,0),"")</f>
        <v>0</v>
      </c>
      <c r="E60" s="325">
        <f>IFERROR(VLOOKUP($A60,'様式C-1-2用'!$B$3:$O$1100,6,0),"")</f>
        <v>0</v>
      </c>
      <c r="F60" s="325">
        <f>IFERROR(VLOOKUP($A60,'様式C-1-2用'!$B$3:$O$1100,7,0),"")</f>
        <v>0</v>
      </c>
      <c r="G60" s="325">
        <f>IFERROR(VLOOKUP($A60,'様式C-1-2用'!$B$3:$O$1100,8,0),"")</f>
        <v>0</v>
      </c>
      <c r="H60" s="331">
        <f>IFERROR(VLOOKUP($A60,'様式C-1-2用'!$B$3:$O$1100,9,0),"")</f>
        <v>0</v>
      </c>
      <c r="I60" s="325">
        <f>IFERROR(VLOOKUP($A60,'様式C-1-2用'!$B$3:$O$1100,10,0),"")</f>
        <v>0</v>
      </c>
      <c r="J60" s="325">
        <f>IFERROR(VLOOKUP($A60,'様式C-1-2用'!$B$3:$O$1100,11,0),"")</f>
        <v>0</v>
      </c>
      <c r="K60" s="325">
        <f t="shared" si="0"/>
        <v>0</v>
      </c>
      <c r="L60" s="325">
        <f>IFERROR(VLOOKUP($A60,'様式C-1-2用'!$B$3:$O$1100,12,0),"")</f>
        <v>0</v>
      </c>
      <c r="M60" s="325">
        <f>IFERROR(VLOOKUP($A60,'様式C-1-2用'!$B$3:$O$1100,13,0),"")</f>
        <v>0</v>
      </c>
      <c r="N60" s="325">
        <f>IFERROR(VLOOKUP($A60,'様式C-1-2用'!$B$3:$O$1100,14,0),"")</f>
        <v>0</v>
      </c>
      <c r="O60" s="325">
        <f>IFERROR(VLOOKUP($A60,'様式C-1-2用'!$B$3:$P$1100,15,0),"")</f>
        <v>0</v>
      </c>
    </row>
    <row r="61" spans="1:15" ht="15.95" customHeight="1" x14ac:dyDescent="0.15">
      <c r="A61" s="318">
        <v>59</v>
      </c>
      <c r="B61" s="325">
        <f>IFERROR(VLOOKUP($A61,'様式C-1-2用'!$B$3:$O$1100,2,0),"")</f>
        <v>0</v>
      </c>
      <c r="C61" s="325" t="str">
        <f>IFERROR(VLOOKUP($A61,'様式C-1-2用'!$B$3:$O$1100,3,0),"")</f>
        <v/>
      </c>
      <c r="D61" s="325">
        <f>IFERROR(VLOOKUP($A61,'様式C-1-2用'!$B$3:$O$1100,5,0),"")</f>
        <v>0</v>
      </c>
      <c r="E61" s="325">
        <f>IFERROR(VLOOKUP($A61,'様式C-1-2用'!$B$3:$O$1100,6,0),"")</f>
        <v>0</v>
      </c>
      <c r="F61" s="325">
        <f>IFERROR(VLOOKUP($A61,'様式C-1-2用'!$B$3:$O$1100,7,0),"")</f>
        <v>0</v>
      </c>
      <c r="G61" s="325">
        <f>IFERROR(VLOOKUP($A61,'様式C-1-2用'!$B$3:$O$1100,8,0),"")</f>
        <v>0</v>
      </c>
      <c r="H61" s="331">
        <f>IFERROR(VLOOKUP($A61,'様式C-1-2用'!$B$3:$O$1100,9,0),"")</f>
        <v>0</v>
      </c>
      <c r="I61" s="325">
        <f>IFERROR(VLOOKUP($A61,'様式C-1-2用'!$B$3:$O$1100,10,0),"")</f>
        <v>0</v>
      </c>
      <c r="J61" s="325">
        <f>IFERROR(VLOOKUP($A61,'様式C-1-2用'!$B$3:$O$1100,11,0),"")</f>
        <v>0</v>
      </c>
      <c r="K61" s="325">
        <f t="shared" si="0"/>
        <v>0</v>
      </c>
      <c r="L61" s="325">
        <f>IFERROR(VLOOKUP($A61,'様式C-1-2用'!$B$3:$O$1100,12,0),"")</f>
        <v>0</v>
      </c>
      <c r="M61" s="325">
        <f>IFERROR(VLOOKUP($A61,'様式C-1-2用'!$B$3:$O$1100,13,0),"")</f>
        <v>0</v>
      </c>
      <c r="N61" s="325">
        <f>IFERROR(VLOOKUP($A61,'様式C-1-2用'!$B$3:$O$1100,14,0),"")</f>
        <v>0</v>
      </c>
      <c r="O61" s="325">
        <f>IFERROR(VLOOKUP($A61,'様式C-1-2用'!$B$3:$P$1100,15,0),"")</f>
        <v>0</v>
      </c>
    </row>
    <row r="62" spans="1:15" ht="15.95" customHeight="1" x14ac:dyDescent="0.15">
      <c r="A62" s="318">
        <v>60</v>
      </c>
      <c r="B62" s="325">
        <f>IFERROR(VLOOKUP($A62,'様式C-1-2用'!$B$3:$O$1100,2,0),"")</f>
        <v>0</v>
      </c>
      <c r="C62" s="325" t="str">
        <f>IFERROR(VLOOKUP($A62,'様式C-1-2用'!$B$3:$O$1100,3,0),"")</f>
        <v/>
      </c>
      <c r="D62" s="325">
        <f>IFERROR(VLOOKUP($A62,'様式C-1-2用'!$B$3:$O$1100,5,0),"")</f>
        <v>0</v>
      </c>
      <c r="E62" s="325">
        <f>IFERROR(VLOOKUP($A62,'様式C-1-2用'!$B$3:$O$1100,6,0),"")</f>
        <v>0</v>
      </c>
      <c r="F62" s="325">
        <f>IFERROR(VLOOKUP($A62,'様式C-1-2用'!$B$3:$O$1100,7,0),"")</f>
        <v>0</v>
      </c>
      <c r="G62" s="325">
        <f>IFERROR(VLOOKUP($A62,'様式C-1-2用'!$B$3:$O$1100,8,0),"")</f>
        <v>0</v>
      </c>
      <c r="H62" s="331">
        <f>IFERROR(VLOOKUP($A62,'様式C-1-2用'!$B$3:$O$1100,9,0),"")</f>
        <v>0</v>
      </c>
      <c r="I62" s="325">
        <f>IFERROR(VLOOKUP($A62,'様式C-1-2用'!$B$3:$O$1100,10,0),"")</f>
        <v>0</v>
      </c>
      <c r="J62" s="325">
        <f>IFERROR(VLOOKUP($A62,'様式C-1-2用'!$B$3:$O$1100,11,0),"")</f>
        <v>0</v>
      </c>
      <c r="K62" s="325">
        <f t="shared" si="0"/>
        <v>0</v>
      </c>
      <c r="L62" s="325">
        <f>IFERROR(VLOOKUP($A62,'様式C-1-2用'!$B$3:$O$1100,12,0),"")</f>
        <v>0</v>
      </c>
      <c r="M62" s="325">
        <f>IFERROR(VLOOKUP($A62,'様式C-1-2用'!$B$3:$O$1100,13,0),"")</f>
        <v>0</v>
      </c>
      <c r="N62" s="325">
        <f>IFERROR(VLOOKUP($A62,'様式C-1-2用'!$B$3:$O$1100,14,0),"")</f>
        <v>0</v>
      </c>
      <c r="O62" s="325">
        <f>IFERROR(VLOOKUP($A62,'様式C-1-2用'!$B$3:$P$1100,15,0),"")</f>
        <v>0</v>
      </c>
    </row>
    <row r="63" spans="1:15" ht="15.95" customHeight="1" x14ac:dyDescent="0.15">
      <c r="A63" s="318">
        <v>61</v>
      </c>
      <c r="B63" s="325">
        <f>IFERROR(VLOOKUP($A63,'様式C-1-2用'!$B$3:$O$1100,2,0),"")</f>
        <v>0</v>
      </c>
      <c r="C63" s="325" t="str">
        <f>IFERROR(VLOOKUP($A63,'様式C-1-2用'!$B$3:$O$1100,3,0),"")</f>
        <v/>
      </c>
      <c r="D63" s="325">
        <f>IFERROR(VLOOKUP($A63,'様式C-1-2用'!$B$3:$O$1100,5,0),"")</f>
        <v>0</v>
      </c>
      <c r="E63" s="325">
        <f>IFERROR(VLOOKUP($A63,'様式C-1-2用'!$B$3:$O$1100,6,0),"")</f>
        <v>0</v>
      </c>
      <c r="F63" s="325">
        <f>IFERROR(VLOOKUP($A63,'様式C-1-2用'!$B$3:$O$1100,7,0),"")</f>
        <v>0</v>
      </c>
      <c r="G63" s="325">
        <f>IFERROR(VLOOKUP($A63,'様式C-1-2用'!$B$3:$O$1100,8,0),"")</f>
        <v>0</v>
      </c>
      <c r="H63" s="331">
        <f>IFERROR(VLOOKUP($A63,'様式C-1-2用'!$B$3:$O$1100,9,0),"")</f>
        <v>0</v>
      </c>
      <c r="I63" s="325">
        <f>IFERROR(VLOOKUP($A63,'様式C-1-2用'!$B$3:$O$1100,10,0),"")</f>
        <v>0</v>
      </c>
      <c r="J63" s="325">
        <f>IFERROR(VLOOKUP($A63,'様式C-1-2用'!$B$3:$O$1100,11,0),"")</f>
        <v>0</v>
      </c>
      <c r="K63" s="325">
        <f t="shared" si="0"/>
        <v>0</v>
      </c>
      <c r="L63" s="325">
        <f>IFERROR(VLOOKUP($A63,'様式C-1-2用'!$B$3:$O$1100,12,0),"")</f>
        <v>0</v>
      </c>
      <c r="M63" s="325">
        <f>IFERROR(VLOOKUP($A63,'様式C-1-2用'!$B$3:$O$1100,13,0),"")</f>
        <v>0</v>
      </c>
      <c r="N63" s="325">
        <f>IFERROR(VLOOKUP($A63,'様式C-1-2用'!$B$3:$O$1100,14,0),"")</f>
        <v>0</v>
      </c>
      <c r="O63" s="325">
        <f>IFERROR(VLOOKUP($A63,'様式C-1-2用'!$B$3:$P$1100,15,0),"")</f>
        <v>0</v>
      </c>
    </row>
    <row r="64" spans="1:15" ht="15.95" customHeight="1" x14ac:dyDescent="0.15">
      <c r="A64" s="318">
        <v>62</v>
      </c>
      <c r="B64" s="325">
        <f>IFERROR(VLOOKUP($A64,'様式C-1-2用'!$B$3:$O$1100,2,0),"")</f>
        <v>0</v>
      </c>
      <c r="C64" s="325" t="str">
        <f>IFERROR(VLOOKUP($A64,'様式C-1-2用'!$B$3:$O$1100,3,0),"")</f>
        <v/>
      </c>
      <c r="D64" s="325">
        <f>IFERROR(VLOOKUP($A64,'様式C-1-2用'!$B$3:$O$1100,5,0),"")</f>
        <v>0</v>
      </c>
      <c r="E64" s="325">
        <f>IFERROR(VLOOKUP($A64,'様式C-1-2用'!$B$3:$O$1100,6,0),"")</f>
        <v>0</v>
      </c>
      <c r="F64" s="325">
        <f>IFERROR(VLOOKUP($A64,'様式C-1-2用'!$B$3:$O$1100,7,0),"")</f>
        <v>0</v>
      </c>
      <c r="G64" s="325">
        <f>IFERROR(VLOOKUP($A64,'様式C-1-2用'!$B$3:$O$1100,8,0),"")</f>
        <v>0</v>
      </c>
      <c r="H64" s="331">
        <f>IFERROR(VLOOKUP($A64,'様式C-1-2用'!$B$3:$O$1100,9,0),"")</f>
        <v>0</v>
      </c>
      <c r="I64" s="325">
        <f>IFERROR(VLOOKUP($A64,'様式C-1-2用'!$B$3:$O$1100,10,0),"")</f>
        <v>0</v>
      </c>
      <c r="J64" s="325">
        <f>IFERROR(VLOOKUP($A64,'様式C-1-2用'!$B$3:$O$1100,11,0),"")</f>
        <v>0</v>
      </c>
      <c r="K64" s="325">
        <f t="shared" si="0"/>
        <v>0</v>
      </c>
      <c r="L64" s="325">
        <f>IFERROR(VLOOKUP($A64,'様式C-1-2用'!$B$3:$O$1100,12,0),"")</f>
        <v>0</v>
      </c>
      <c r="M64" s="325">
        <f>IFERROR(VLOOKUP($A64,'様式C-1-2用'!$B$3:$O$1100,13,0),"")</f>
        <v>0</v>
      </c>
      <c r="N64" s="325">
        <f>IFERROR(VLOOKUP($A64,'様式C-1-2用'!$B$3:$O$1100,14,0),"")</f>
        <v>0</v>
      </c>
      <c r="O64" s="325">
        <f>IFERROR(VLOOKUP($A64,'様式C-1-2用'!$B$3:$P$1100,15,0),"")</f>
        <v>0</v>
      </c>
    </row>
    <row r="65" spans="1:15" ht="15.95" customHeight="1" x14ac:dyDescent="0.15">
      <c r="A65" s="318">
        <v>63</v>
      </c>
      <c r="B65" s="325">
        <f>IFERROR(VLOOKUP($A65,'様式C-1-2用'!$B$3:$O$1100,2,0),"")</f>
        <v>0</v>
      </c>
      <c r="C65" s="325" t="str">
        <f>IFERROR(VLOOKUP($A65,'様式C-1-2用'!$B$3:$O$1100,3,0),"")</f>
        <v/>
      </c>
      <c r="D65" s="325">
        <f>IFERROR(VLOOKUP($A65,'様式C-1-2用'!$B$3:$O$1100,5,0),"")</f>
        <v>0</v>
      </c>
      <c r="E65" s="325">
        <f>IFERROR(VLOOKUP($A65,'様式C-1-2用'!$B$3:$O$1100,6,0),"")</f>
        <v>0</v>
      </c>
      <c r="F65" s="325">
        <f>IFERROR(VLOOKUP($A65,'様式C-1-2用'!$B$3:$O$1100,7,0),"")</f>
        <v>0</v>
      </c>
      <c r="G65" s="325">
        <f>IFERROR(VLOOKUP($A65,'様式C-1-2用'!$B$3:$O$1100,8,0),"")</f>
        <v>0</v>
      </c>
      <c r="H65" s="331">
        <f>IFERROR(VLOOKUP($A65,'様式C-1-2用'!$B$3:$O$1100,9,0),"")</f>
        <v>0</v>
      </c>
      <c r="I65" s="325">
        <f>IFERROR(VLOOKUP($A65,'様式C-1-2用'!$B$3:$O$1100,10,0),"")</f>
        <v>0</v>
      </c>
      <c r="J65" s="325">
        <f>IFERROR(VLOOKUP($A65,'様式C-1-2用'!$B$3:$O$1100,11,0),"")</f>
        <v>0</v>
      </c>
      <c r="K65" s="325">
        <f t="shared" si="0"/>
        <v>0</v>
      </c>
      <c r="L65" s="325">
        <f>IFERROR(VLOOKUP($A65,'様式C-1-2用'!$B$3:$O$1100,12,0),"")</f>
        <v>0</v>
      </c>
      <c r="M65" s="325">
        <f>IFERROR(VLOOKUP($A65,'様式C-1-2用'!$B$3:$O$1100,13,0),"")</f>
        <v>0</v>
      </c>
      <c r="N65" s="325">
        <f>IFERROR(VLOOKUP($A65,'様式C-1-2用'!$B$3:$O$1100,14,0),"")</f>
        <v>0</v>
      </c>
      <c r="O65" s="325">
        <f>IFERROR(VLOOKUP($A65,'様式C-1-2用'!$B$3:$P$1100,15,0),"")</f>
        <v>0</v>
      </c>
    </row>
    <row r="66" spans="1:15" ht="15.95" customHeight="1" x14ac:dyDescent="0.15">
      <c r="A66" s="318">
        <v>64</v>
      </c>
      <c r="B66" s="325">
        <f>IFERROR(VLOOKUP($A66,'様式C-1-2用'!$B$3:$O$1100,2,0),"")</f>
        <v>0</v>
      </c>
      <c r="C66" s="325" t="str">
        <f>IFERROR(VLOOKUP($A66,'様式C-1-2用'!$B$3:$O$1100,3,0),"")</f>
        <v/>
      </c>
      <c r="D66" s="325">
        <f>IFERROR(VLOOKUP($A66,'様式C-1-2用'!$B$3:$O$1100,5,0),"")</f>
        <v>0</v>
      </c>
      <c r="E66" s="325">
        <f>IFERROR(VLOOKUP($A66,'様式C-1-2用'!$B$3:$O$1100,6,0),"")</f>
        <v>0</v>
      </c>
      <c r="F66" s="325">
        <f>IFERROR(VLOOKUP($A66,'様式C-1-2用'!$B$3:$O$1100,7,0),"")</f>
        <v>0</v>
      </c>
      <c r="G66" s="325">
        <f>IFERROR(VLOOKUP($A66,'様式C-1-2用'!$B$3:$O$1100,8,0),"")</f>
        <v>0</v>
      </c>
      <c r="H66" s="331">
        <f>IFERROR(VLOOKUP($A66,'様式C-1-2用'!$B$3:$O$1100,9,0),"")</f>
        <v>0</v>
      </c>
      <c r="I66" s="325">
        <f>IFERROR(VLOOKUP($A66,'様式C-1-2用'!$B$3:$O$1100,10,0),"")</f>
        <v>0</v>
      </c>
      <c r="J66" s="325">
        <f>IFERROR(VLOOKUP($A66,'様式C-1-2用'!$B$3:$O$1100,11,0),"")</f>
        <v>0</v>
      </c>
      <c r="K66" s="325">
        <f t="shared" si="0"/>
        <v>0</v>
      </c>
      <c r="L66" s="325">
        <f>IFERROR(VLOOKUP($A66,'様式C-1-2用'!$B$3:$O$1100,12,0),"")</f>
        <v>0</v>
      </c>
      <c r="M66" s="325">
        <f>IFERROR(VLOOKUP($A66,'様式C-1-2用'!$B$3:$O$1100,13,0),"")</f>
        <v>0</v>
      </c>
      <c r="N66" s="325">
        <f>IFERROR(VLOOKUP($A66,'様式C-1-2用'!$B$3:$O$1100,14,0),"")</f>
        <v>0</v>
      </c>
      <c r="O66" s="325">
        <f>IFERROR(VLOOKUP($A66,'様式C-1-2用'!$B$3:$P$1100,15,0),"")</f>
        <v>0</v>
      </c>
    </row>
    <row r="67" spans="1:15" ht="15.95" customHeight="1" x14ac:dyDescent="0.15">
      <c r="A67" s="318">
        <v>65</v>
      </c>
      <c r="B67" s="325">
        <f>IFERROR(VLOOKUP($A67,'様式C-1-2用'!$B$3:$O$1100,2,0),"")</f>
        <v>0</v>
      </c>
      <c r="C67" s="325" t="str">
        <f>IFERROR(VLOOKUP($A67,'様式C-1-2用'!$B$3:$O$1100,3,0),"")</f>
        <v/>
      </c>
      <c r="D67" s="325">
        <f>IFERROR(VLOOKUP($A67,'様式C-1-2用'!$B$3:$O$1100,5,0),"")</f>
        <v>0</v>
      </c>
      <c r="E67" s="325">
        <f>IFERROR(VLOOKUP($A67,'様式C-1-2用'!$B$3:$O$1100,6,0),"")</f>
        <v>0</v>
      </c>
      <c r="F67" s="325">
        <f>IFERROR(VLOOKUP($A67,'様式C-1-2用'!$B$3:$O$1100,7,0),"")</f>
        <v>0</v>
      </c>
      <c r="G67" s="325">
        <f>IFERROR(VLOOKUP($A67,'様式C-1-2用'!$B$3:$O$1100,8,0),"")</f>
        <v>0</v>
      </c>
      <c r="H67" s="331">
        <f>IFERROR(VLOOKUP($A67,'様式C-1-2用'!$B$3:$O$1100,9,0),"")</f>
        <v>0</v>
      </c>
      <c r="I67" s="325">
        <f>IFERROR(VLOOKUP($A67,'様式C-1-2用'!$B$3:$O$1100,10,0),"")</f>
        <v>0</v>
      </c>
      <c r="J67" s="325">
        <f>IFERROR(VLOOKUP($A67,'様式C-1-2用'!$B$3:$O$1100,11,0),"")</f>
        <v>0</v>
      </c>
      <c r="K67" s="325">
        <f t="shared" si="0"/>
        <v>0</v>
      </c>
      <c r="L67" s="325">
        <f>IFERROR(VLOOKUP($A67,'様式C-1-2用'!$B$3:$O$1100,12,0),"")</f>
        <v>0</v>
      </c>
      <c r="M67" s="325">
        <f>IFERROR(VLOOKUP($A67,'様式C-1-2用'!$B$3:$O$1100,13,0),"")</f>
        <v>0</v>
      </c>
      <c r="N67" s="325">
        <f>IFERROR(VLOOKUP($A67,'様式C-1-2用'!$B$3:$O$1100,14,0),"")</f>
        <v>0</v>
      </c>
      <c r="O67" s="325">
        <f>IFERROR(VLOOKUP($A67,'様式C-1-2用'!$B$3:$P$1100,15,0),"")</f>
        <v>0</v>
      </c>
    </row>
    <row r="68" spans="1:15" ht="15.95" customHeight="1" x14ac:dyDescent="0.15">
      <c r="A68" s="318">
        <v>66</v>
      </c>
      <c r="B68" s="325">
        <f>IFERROR(VLOOKUP($A68,'様式C-1-2用'!$B$3:$O$1100,2,0),"")</f>
        <v>0</v>
      </c>
      <c r="C68" s="325" t="str">
        <f>IFERROR(VLOOKUP($A68,'様式C-1-2用'!$B$3:$O$1100,3,0),"")</f>
        <v/>
      </c>
      <c r="D68" s="325">
        <f>IFERROR(VLOOKUP($A68,'様式C-1-2用'!$B$3:$O$1100,5,0),"")</f>
        <v>0</v>
      </c>
      <c r="E68" s="325">
        <f>IFERROR(VLOOKUP($A68,'様式C-1-2用'!$B$3:$O$1100,6,0),"")</f>
        <v>0</v>
      </c>
      <c r="F68" s="325">
        <f>IFERROR(VLOOKUP($A68,'様式C-1-2用'!$B$3:$O$1100,7,0),"")</f>
        <v>0</v>
      </c>
      <c r="G68" s="325">
        <f>IFERROR(VLOOKUP($A68,'様式C-1-2用'!$B$3:$O$1100,8,0),"")</f>
        <v>0</v>
      </c>
      <c r="H68" s="331">
        <f>IFERROR(VLOOKUP($A68,'様式C-1-2用'!$B$3:$O$1100,9,0),"")</f>
        <v>0</v>
      </c>
      <c r="I68" s="325">
        <f>IFERROR(VLOOKUP($A68,'様式C-1-2用'!$B$3:$O$1100,10,0),"")</f>
        <v>0</v>
      </c>
      <c r="J68" s="325">
        <f>IFERROR(VLOOKUP($A68,'様式C-1-2用'!$B$3:$O$1100,11,0),"")</f>
        <v>0</v>
      </c>
      <c r="K68" s="325">
        <f t="shared" ref="K68:K131" si="1">IF(J68=0,I68,J68)</f>
        <v>0</v>
      </c>
      <c r="L68" s="325">
        <f>IFERROR(VLOOKUP($A68,'様式C-1-2用'!$B$3:$O$1100,12,0),"")</f>
        <v>0</v>
      </c>
      <c r="M68" s="325">
        <f>IFERROR(VLOOKUP($A68,'様式C-1-2用'!$B$3:$O$1100,13,0),"")</f>
        <v>0</v>
      </c>
      <c r="N68" s="325">
        <f>IFERROR(VLOOKUP($A68,'様式C-1-2用'!$B$3:$O$1100,14,0),"")</f>
        <v>0</v>
      </c>
      <c r="O68" s="325">
        <f>IFERROR(VLOOKUP($A68,'様式C-1-2用'!$B$3:$P$1100,15,0),"")</f>
        <v>0</v>
      </c>
    </row>
    <row r="69" spans="1:15" ht="15.95" customHeight="1" x14ac:dyDescent="0.15">
      <c r="A69" s="318">
        <v>67</v>
      </c>
      <c r="B69" s="325">
        <f>IFERROR(VLOOKUP($A69,'様式C-1-2用'!$B$3:$O$1100,2,0),"")</f>
        <v>0</v>
      </c>
      <c r="C69" s="325" t="str">
        <f>IFERROR(VLOOKUP($A69,'様式C-1-2用'!$B$3:$O$1100,3,0),"")</f>
        <v/>
      </c>
      <c r="D69" s="325">
        <f>IFERROR(VLOOKUP($A69,'様式C-1-2用'!$B$3:$O$1100,5,0),"")</f>
        <v>0</v>
      </c>
      <c r="E69" s="325">
        <f>IFERROR(VLOOKUP($A69,'様式C-1-2用'!$B$3:$O$1100,6,0),"")</f>
        <v>0</v>
      </c>
      <c r="F69" s="325">
        <f>IFERROR(VLOOKUP($A69,'様式C-1-2用'!$B$3:$O$1100,7,0),"")</f>
        <v>0</v>
      </c>
      <c r="G69" s="325">
        <f>IFERROR(VLOOKUP($A69,'様式C-1-2用'!$B$3:$O$1100,8,0),"")</f>
        <v>0</v>
      </c>
      <c r="H69" s="331">
        <f>IFERROR(VLOOKUP($A69,'様式C-1-2用'!$B$3:$O$1100,9,0),"")</f>
        <v>0</v>
      </c>
      <c r="I69" s="325">
        <f>IFERROR(VLOOKUP($A69,'様式C-1-2用'!$B$3:$O$1100,10,0),"")</f>
        <v>0</v>
      </c>
      <c r="J69" s="325">
        <f>IFERROR(VLOOKUP($A69,'様式C-1-2用'!$B$3:$O$1100,11,0),"")</f>
        <v>0</v>
      </c>
      <c r="K69" s="325">
        <f t="shared" si="1"/>
        <v>0</v>
      </c>
      <c r="L69" s="325">
        <f>IFERROR(VLOOKUP($A69,'様式C-1-2用'!$B$3:$O$1100,12,0),"")</f>
        <v>0</v>
      </c>
      <c r="M69" s="325">
        <f>IFERROR(VLOOKUP($A69,'様式C-1-2用'!$B$3:$O$1100,13,0),"")</f>
        <v>0</v>
      </c>
      <c r="N69" s="325">
        <f>IFERROR(VLOOKUP($A69,'様式C-1-2用'!$B$3:$O$1100,14,0),"")</f>
        <v>0</v>
      </c>
      <c r="O69" s="325">
        <f>IFERROR(VLOOKUP($A69,'様式C-1-2用'!$B$3:$P$1100,15,0),"")</f>
        <v>0</v>
      </c>
    </row>
    <row r="70" spans="1:15" ht="15.95" customHeight="1" x14ac:dyDescent="0.15">
      <c r="A70" s="318">
        <v>68</v>
      </c>
      <c r="B70" s="325">
        <f>IFERROR(VLOOKUP($A70,'様式C-1-2用'!$B$3:$O$1100,2,0),"")</f>
        <v>0</v>
      </c>
      <c r="C70" s="325" t="str">
        <f>IFERROR(VLOOKUP($A70,'様式C-1-2用'!$B$3:$O$1100,3,0),"")</f>
        <v/>
      </c>
      <c r="D70" s="325">
        <f>IFERROR(VLOOKUP($A70,'様式C-1-2用'!$B$3:$O$1100,5,0),"")</f>
        <v>0</v>
      </c>
      <c r="E70" s="325">
        <f>IFERROR(VLOOKUP($A70,'様式C-1-2用'!$B$3:$O$1100,6,0),"")</f>
        <v>0</v>
      </c>
      <c r="F70" s="325">
        <f>IFERROR(VLOOKUP($A70,'様式C-1-2用'!$B$3:$O$1100,7,0),"")</f>
        <v>0</v>
      </c>
      <c r="G70" s="325">
        <f>IFERROR(VLOOKUP($A70,'様式C-1-2用'!$B$3:$O$1100,8,0),"")</f>
        <v>0</v>
      </c>
      <c r="H70" s="331">
        <f>IFERROR(VLOOKUP($A70,'様式C-1-2用'!$B$3:$O$1100,9,0),"")</f>
        <v>0</v>
      </c>
      <c r="I70" s="325">
        <f>IFERROR(VLOOKUP($A70,'様式C-1-2用'!$B$3:$O$1100,10,0),"")</f>
        <v>0</v>
      </c>
      <c r="J70" s="325">
        <f>IFERROR(VLOOKUP($A70,'様式C-1-2用'!$B$3:$O$1100,11,0),"")</f>
        <v>0</v>
      </c>
      <c r="K70" s="325">
        <f t="shared" si="1"/>
        <v>0</v>
      </c>
      <c r="L70" s="325">
        <f>IFERROR(VLOOKUP($A70,'様式C-1-2用'!$B$3:$O$1100,12,0),"")</f>
        <v>0</v>
      </c>
      <c r="M70" s="325">
        <f>IFERROR(VLOOKUP($A70,'様式C-1-2用'!$B$3:$O$1100,13,0),"")</f>
        <v>0</v>
      </c>
      <c r="N70" s="325">
        <f>IFERROR(VLOOKUP($A70,'様式C-1-2用'!$B$3:$O$1100,14,0),"")</f>
        <v>0</v>
      </c>
      <c r="O70" s="325">
        <f>IFERROR(VLOOKUP($A70,'様式C-1-2用'!$B$3:$P$1100,15,0),"")</f>
        <v>0</v>
      </c>
    </row>
    <row r="71" spans="1:15" ht="15.95" customHeight="1" x14ac:dyDescent="0.15">
      <c r="A71" s="318">
        <v>69</v>
      </c>
      <c r="B71" s="325">
        <f>IFERROR(VLOOKUP($A71,'様式C-1-2用'!$B$3:$O$1100,2,0),"")</f>
        <v>0</v>
      </c>
      <c r="C71" s="325" t="str">
        <f>IFERROR(VLOOKUP($A71,'様式C-1-2用'!$B$3:$O$1100,3,0),"")</f>
        <v/>
      </c>
      <c r="D71" s="325">
        <f>IFERROR(VLOOKUP($A71,'様式C-1-2用'!$B$3:$O$1100,5,0),"")</f>
        <v>0</v>
      </c>
      <c r="E71" s="325">
        <f>IFERROR(VLOOKUP($A71,'様式C-1-2用'!$B$3:$O$1100,6,0),"")</f>
        <v>0</v>
      </c>
      <c r="F71" s="325">
        <f>IFERROR(VLOOKUP($A71,'様式C-1-2用'!$B$3:$O$1100,7,0),"")</f>
        <v>0</v>
      </c>
      <c r="G71" s="325">
        <f>IFERROR(VLOOKUP($A71,'様式C-1-2用'!$B$3:$O$1100,8,0),"")</f>
        <v>0</v>
      </c>
      <c r="H71" s="331">
        <f>IFERROR(VLOOKUP($A71,'様式C-1-2用'!$B$3:$O$1100,9,0),"")</f>
        <v>0</v>
      </c>
      <c r="I71" s="325">
        <f>IFERROR(VLOOKUP($A71,'様式C-1-2用'!$B$3:$O$1100,10,0),"")</f>
        <v>0</v>
      </c>
      <c r="J71" s="325">
        <f>IFERROR(VLOOKUP($A71,'様式C-1-2用'!$B$3:$O$1100,11,0),"")</f>
        <v>0</v>
      </c>
      <c r="K71" s="325">
        <f t="shared" si="1"/>
        <v>0</v>
      </c>
      <c r="L71" s="325">
        <f>IFERROR(VLOOKUP($A71,'様式C-1-2用'!$B$3:$O$1100,12,0),"")</f>
        <v>0</v>
      </c>
      <c r="M71" s="325">
        <f>IFERROR(VLOOKUP($A71,'様式C-1-2用'!$B$3:$O$1100,13,0),"")</f>
        <v>0</v>
      </c>
      <c r="N71" s="325">
        <f>IFERROR(VLOOKUP($A71,'様式C-1-2用'!$B$3:$O$1100,14,0),"")</f>
        <v>0</v>
      </c>
      <c r="O71" s="325">
        <f>IFERROR(VLOOKUP($A71,'様式C-1-2用'!$B$3:$P$1100,15,0),"")</f>
        <v>0</v>
      </c>
    </row>
    <row r="72" spans="1:15" ht="15.95" customHeight="1" x14ac:dyDescent="0.15">
      <c r="A72" s="318">
        <v>70</v>
      </c>
      <c r="B72" s="325">
        <f>IFERROR(VLOOKUP($A72,'様式C-1-2用'!$B$3:$O$1100,2,0),"")</f>
        <v>0</v>
      </c>
      <c r="C72" s="325" t="str">
        <f>IFERROR(VLOOKUP($A72,'様式C-1-2用'!$B$3:$O$1100,3,0),"")</f>
        <v/>
      </c>
      <c r="D72" s="325">
        <f>IFERROR(VLOOKUP($A72,'様式C-1-2用'!$B$3:$O$1100,5,0),"")</f>
        <v>0</v>
      </c>
      <c r="E72" s="325">
        <f>IFERROR(VLOOKUP($A72,'様式C-1-2用'!$B$3:$O$1100,6,0),"")</f>
        <v>0</v>
      </c>
      <c r="F72" s="325">
        <f>IFERROR(VLOOKUP($A72,'様式C-1-2用'!$B$3:$O$1100,7,0),"")</f>
        <v>0</v>
      </c>
      <c r="G72" s="325">
        <f>IFERROR(VLOOKUP($A72,'様式C-1-2用'!$B$3:$O$1100,8,0),"")</f>
        <v>0</v>
      </c>
      <c r="H72" s="331">
        <f>IFERROR(VLOOKUP($A72,'様式C-1-2用'!$B$3:$O$1100,9,0),"")</f>
        <v>0</v>
      </c>
      <c r="I72" s="325">
        <f>IFERROR(VLOOKUP($A72,'様式C-1-2用'!$B$3:$O$1100,10,0),"")</f>
        <v>0</v>
      </c>
      <c r="J72" s="325">
        <f>IFERROR(VLOOKUP($A72,'様式C-1-2用'!$B$3:$O$1100,11,0),"")</f>
        <v>0</v>
      </c>
      <c r="K72" s="325">
        <f t="shared" si="1"/>
        <v>0</v>
      </c>
      <c r="L72" s="325">
        <f>IFERROR(VLOOKUP($A72,'様式C-1-2用'!$B$3:$O$1100,12,0),"")</f>
        <v>0</v>
      </c>
      <c r="M72" s="325">
        <f>IFERROR(VLOOKUP($A72,'様式C-1-2用'!$B$3:$O$1100,13,0),"")</f>
        <v>0</v>
      </c>
      <c r="N72" s="325">
        <f>IFERROR(VLOOKUP($A72,'様式C-1-2用'!$B$3:$O$1100,14,0),"")</f>
        <v>0</v>
      </c>
      <c r="O72" s="325">
        <f>IFERROR(VLOOKUP($A72,'様式C-1-2用'!$B$3:$P$1100,15,0),"")</f>
        <v>0</v>
      </c>
    </row>
    <row r="73" spans="1:15" ht="15.95" customHeight="1" x14ac:dyDescent="0.15">
      <c r="A73" s="318">
        <v>71</v>
      </c>
      <c r="B73" s="325">
        <f>IFERROR(VLOOKUP($A73,'様式C-1-2用'!$B$3:$O$1100,2,0),"")</f>
        <v>0</v>
      </c>
      <c r="C73" s="325" t="str">
        <f>IFERROR(VLOOKUP($A73,'様式C-1-2用'!$B$3:$O$1100,3,0),"")</f>
        <v/>
      </c>
      <c r="D73" s="325">
        <f>IFERROR(VLOOKUP($A73,'様式C-1-2用'!$B$3:$O$1100,5,0),"")</f>
        <v>0</v>
      </c>
      <c r="E73" s="325">
        <f>IFERROR(VLOOKUP($A73,'様式C-1-2用'!$B$3:$O$1100,6,0),"")</f>
        <v>0</v>
      </c>
      <c r="F73" s="325">
        <f>IFERROR(VLOOKUP($A73,'様式C-1-2用'!$B$3:$O$1100,7,0),"")</f>
        <v>0</v>
      </c>
      <c r="G73" s="325">
        <f>IFERROR(VLOOKUP($A73,'様式C-1-2用'!$B$3:$O$1100,8,0),"")</f>
        <v>0</v>
      </c>
      <c r="H73" s="331">
        <f>IFERROR(VLOOKUP($A73,'様式C-1-2用'!$B$3:$O$1100,9,0),"")</f>
        <v>0</v>
      </c>
      <c r="I73" s="325">
        <f>IFERROR(VLOOKUP($A73,'様式C-1-2用'!$B$3:$O$1100,10,0),"")</f>
        <v>0</v>
      </c>
      <c r="J73" s="325">
        <f>IFERROR(VLOOKUP($A73,'様式C-1-2用'!$B$3:$O$1100,11,0),"")</f>
        <v>0</v>
      </c>
      <c r="K73" s="325">
        <f t="shared" si="1"/>
        <v>0</v>
      </c>
      <c r="L73" s="325">
        <f>IFERROR(VLOOKUP($A73,'様式C-1-2用'!$B$3:$O$1100,12,0),"")</f>
        <v>0</v>
      </c>
      <c r="M73" s="325">
        <f>IFERROR(VLOOKUP($A73,'様式C-1-2用'!$B$3:$O$1100,13,0),"")</f>
        <v>0</v>
      </c>
      <c r="N73" s="325">
        <f>IFERROR(VLOOKUP($A73,'様式C-1-2用'!$B$3:$O$1100,14,0),"")</f>
        <v>0</v>
      </c>
      <c r="O73" s="325">
        <f>IFERROR(VLOOKUP($A73,'様式C-1-2用'!$B$3:$P$1100,15,0),"")</f>
        <v>0</v>
      </c>
    </row>
    <row r="74" spans="1:15" ht="15.95" customHeight="1" x14ac:dyDescent="0.15">
      <c r="A74" s="318">
        <v>72</v>
      </c>
      <c r="B74" s="325">
        <f>IFERROR(VLOOKUP($A74,'様式C-1-2用'!$B$3:$O$1100,2,0),"")</f>
        <v>0</v>
      </c>
      <c r="C74" s="325" t="str">
        <f>IFERROR(VLOOKUP($A74,'様式C-1-2用'!$B$3:$O$1100,3,0),"")</f>
        <v/>
      </c>
      <c r="D74" s="325">
        <f>IFERROR(VLOOKUP($A74,'様式C-1-2用'!$B$3:$O$1100,5,0),"")</f>
        <v>0</v>
      </c>
      <c r="E74" s="325">
        <f>IFERROR(VLOOKUP($A74,'様式C-1-2用'!$B$3:$O$1100,6,0),"")</f>
        <v>0</v>
      </c>
      <c r="F74" s="325">
        <f>IFERROR(VLOOKUP($A74,'様式C-1-2用'!$B$3:$O$1100,7,0),"")</f>
        <v>0</v>
      </c>
      <c r="G74" s="325">
        <f>IFERROR(VLOOKUP($A74,'様式C-1-2用'!$B$3:$O$1100,8,0),"")</f>
        <v>0</v>
      </c>
      <c r="H74" s="331">
        <f>IFERROR(VLOOKUP($A74,'様式C-1-2用'!$B$3:$O$1100,9,0),"")</f>
        <v>0</v>
      </c>
      <c r="I74" s="325">
        <f>IFERROR(VLOOKUP($A74,'様式C-1-2用'!$B$3:$O$1100,10,0),"")</f>
        <v>0</v>
      </c>
      <c r="J74" s="325">
        <f>IFERROR(VLOOKUP($A74,'様式C-1-2用'!$B$3:$O$1100,11,0),"")</f>
        <v>0</v>
      </c>
      <c r="K74" s="325">
        <f t="shared" si="1"/>
        <v>0</v>
      </c>
      <c r="L74" s="325">
        <f>IFERROR(VLOOKUP($A74,'様式C-1-2用'!$B$3:$O$1100,12,0),"")</f>
        <v>0</v>
      </c>
      <c r="M74" s="325">
        <f>IFERROR(VLOOKUP($A74,'様式C-1-2用'!$B$3:$O$1100,13,0),"")</f>
        <v>0</v>
      </c>
      <c r="N74" s="325">
        <f>IFERROR(VLOOKUP($A74,'様式C-1-2用'!$B$3:$O$1100,14,0),"")</f>
        <v>0</v>
      </c>
      <c r="O74" s="325">
        <f>IFERROR(VLOOKUP($A74,'様式C-1-2用'!$B$3:$P$1100,15,0),"")</f>
        <v>0</v>
      </c>
    </row>
    <row r="75" spans="1:15" ht="15.95" customHeight="1" x14ac:dyDescent="0.15">
      <c r="A75" s="318">
        <v>73</v>
      </c>
      <c r="B75" s="325">
        <f>IFERROR(VLOOKUP($A75,'様式C-1-2用'!$B$3:$O$1100,2,0),"")</f>
        <v>0</v>
      </c>
      <c r="C75" s="325" t="str">
        <f>IFERROR(VLOOKUP($A75,'様式C-1-2用'!$B$3:$O$1100,3,0),"")</f>
        <v/>
      </c>
      <c r="D75" s="325">
        <f>IFERROR(VLOOKUP($A75,'様式C-1-2用'!$B$3:$O$1100,5,0),"")</f>
        <v>0</v>
      </c>
      <c r="E75" s="325">
        <f>IFERROR(VLOOKUP($A75,'様式C-1-2用'!$B$3:$O$1100,6,0),"")</f>
        <v>0</v>
      </c>
      <c r="F75" s="325">
        <f>IFERROR(VLOOKUP($A75,'様式C-1-2用'!$B$3:$O$1100,7,0),"")</f>
        <v>0</v>
      </c>
      <c r="G75" s="325">
        <f>IFERROR(VLOOKUP($A75,'様式C-1-2用'!$B$3:$O$1100,8,0),"")</f>
        <v>0</v>
      </c>
      <c r="H75" s="331">
        <f>IFERROR(VLOOKUP($A75,'様式C-1-2用'!$B$3:$O$1100,9,0),"")</f>
        <v>0</v>
      </c>
      <c r="I75" s="325">
        <f>IFERROR(VLOOKUP($A75,'様式C-1-2用'!$B$3:$O$1100,10,0),"")</f>
        <v>0</v>
      </c>
      <c r="J75" s="325">
        <f>IFERROR(VLOOKUP($A75,'様式C-1-2用'!$B$3:$O$1100,11,0),"")</f>
        <v>0</v>
      </c>
      <c r="K75" s="325">
        <f t="shared" si="1"/>
        <v>0</v>
      </c>
      <c r="L75" s="325">
        <f>IFERROR(VLOOKUP($A75,'様式C-1-2用'!$B$3:$O$1100,12,0),"")</f>
        <v>0</v>
      </c>
      <c r="M75" s="325">
        <f>IFERROR(VLOOKUP($A75,'様式C-1-2用'!$B$3:$O$1100,13,0),"")</f>
        <v>0</v>
      </c>
      <c r="N75" s="325">
        <f>IFERROR(VLOOKUP($A75,'様式C-1-2用'!$B$3:$O$1100,14,0),"")</f>
        <v>0</v>
      </c>
      <c r="O75" s="325">
        <f>IFERROR(VLOOKUP($A75,'様式C-1-2用'!$B$3:$P$1100,15,0),"")</f>
        <v>0</v>
      </c>
    </row>
    <row r="76" spans="1:15" ht="15.95" customHeight="1" x14ac:dyDescent="0.15">
      <c r="A76" s="318">
        <v>74</v>
      </c>
      <c r="B76" s="325">
        <f>IFERROR(VLOOKUP($A76,'様式C-1-2用'!$B$3:$O$1100,2,0),"")</f>
        <v>0</v>
      </c>
      <c r="C76" s="325" t="str">
        <f>IFERROR(VLOOKUP($A76,'様式C-1-2用'!$B$3:$O$1100,3,0),"")</f>
        <v/>
      </c>
      <c r="D76" s="325">
        <f>IFERROR(VLOOKUP($A76,'様式C-1-2用'!$B$3:$O$1100,5,0),"")</f>
        <v>0</v>
      </c>
      <c r="E76" s="325">
        <f>IFERROR(VLOOKUP($A76,'様式C-1-2用'!$B$3:$O$1100,6,0),"")</f>
        <v>0</v>
      </c>
      <c r="F76" s="325">
        <f>IFERROR(VLOOKUP($A76,'様式C-1-2用'!$B$3:$O$1100,7,0),"")</f>
        <v>0</v>
      </c>
      <c r="G76" s="325">
        <f>IFERROR(VLOOKUP($A76,'様式C-1-2用'!$B$3:$O$1100,8,0),"")</f>
        <v>0</v>
      </c>
      <c r="H76" s="331">
        <f>IFERROR(VLOOKUP($A76,'様式C-1-2用'!$B$3:$O$1100,9,0),"")</f>
        <v>0</v>
      </c>
      <c r="I76" s="325">
        <f>IFERROR(VLOOKUP($A76,'様式C-1-2用'!$B$3:$O$1100,10,0),"")</f>
        <v>0</v>
      </c>
      <c r="J76" s="325">
        <f>IFERROR(VLOOKUP($A76,'様式C-1-2用'!$B$3:$O$1100,11,0),"")</f>
        <v>0</v>
      </c>
      <c r="K76" s="325">
        <f t="shared" si="1"/>
        <v>0</v>
      </c>
      <c r="L76" s="325">
        <f>IFERROR(VLOOKUP($A76,'様式C-1-2用'!$B$3:$O$1100,12,0),"")</f>
        <v>0</v>
      </c>
      <c r="M76" s="325">
        <f>IFERROR(VLOOKUP($A76,'様式C-1-2用'!$B$3:$O$1100,13,0),"")</f>
        <v>0</v>
      </c>
      <c r="N76" s="325">
        <f>IFERROR(VLOOKUP($A76,'様式C-1-2用'!$B$3:$O$1100,14,0),"")</f>
        <v>0</v>
      </c>
      <c r="O76" s="325">
        <f>IFERROR(VLOOKUP($A76,'様式C-1-2用'!$B$3:$P$1100,15,0),"")</f>
        <v>0</v>
      </c>
    </row>
    <row r="77" spans="1:15" ht="15.95" customHeight="1" x14ac:dyDescent="0.15">
      <c r="A77" s="318">
        <v>75</v>
      </c>
      <c r="B77" s="325">
        <f>IFERROR(VLOOKUP($A77,'様式C-1-2用'!$B$3:$O$1100,2,0),"")</f>
        <v>0</v>
      </c>
      <c r="C77" s="325" t="str">
        <f>IFERROR(VLOOKUP($A77,'様式C-1-2用'!$B$3:$O$1100,3,0),"")</f>
        <v/>
      </c>
      <c r="D77" s="325">
        <f>IFERROR(VLOOKUP($A77,'様式C-1-2用'!$B$3:$O$1100,5,0),"")</f>
        <v>0</v>
      </c>
      <c r="E77" s="325">
        <f>IFERROR(VLOOKUP($A77,'様式C-1-2用'!$B$3:$O$1100,6,0),"")</f>
        <v>0</v>
      </c>
      <c r="F77" s="325">
        <f>IFERROR(VLOOKUP($A77,'様式C-1-2用'!$B$3:$O$1100,7,0),"")</f>
        <v>0</v>
      </c>
      <c r="G77" s="325">
        <f>IFERROR(VLOOKUP($A77,'様式C-1-2用'!$B$3:$O$1100,8,0),"")</f>
        <v>0</v>
      </c>
      <c r="H77" s="331">
        <f>IFERROR(VLOOKUP($A77,'様式C-1-2用'!$B$3:$O$1100,9,0),"")</f>
        <v>0</v>
      </c>
      <c r="I77" s="325">
        <f>IFERROR(VLOOKUP($A77,'様式C-1-2用'!$B$3:$O$1100,10,0),"")</f>
        <v>0</v>
      </c>
      <c r="J77" s="325">
        <f>IFERROR(VLOOKUP($A77,'様式C-1-2用'!$B$3:$O$1100,11,0),"")</f>
        <v>0</v>
      </c>
      <c r="K77" s="325">
        <f t="shared" si="1"/>
        <v>0</v>
      </c>
      <c r="L77" s="325">
        <f>IFERROR(VLOOKUP($A77,'様式C-1-2用'!$B$3:$O$1100,12,0),"")</f>
        <v>0</v>
      </c>
      <c r="M77" s="325">
        <f>IFERROR(VLOOKUP($A77,'様式C-1-2用'!$B$3:$O$1100,13,0),"")</f>
        <v>0</v>
      </c>
      <c r="N77" s="325">
        <f>IFERROR(VLOOKUP($A77,'様式C-1-2用'!$B$3:$O$1100,14,0),"")</f>
        <v>0</v>
      </c>
      <c r="O77" s="325">
        <f>IFERROR(VLOOKUP($A77,'様式C-1-2用'!$B$3:$P$1100,15,0),"")</f>
        <v>0</v>
      </c>
    </row>
    <row r="78" spans="1:15" ht="15.95" customHeight="1" x14ac:dyDescent="0.15">
      <c r="A78" s="318">
        <v>76</v>
      </c>
      <c r="B78" s="325">
        <f>IFERROR(VLOOKUP($A78,'様式C-1-2用'!$B$3:$O$1100,2,0),"")</f>
        <v>0</v>
      </c>
      <c r="C78" s="325" t="str">
        <f>IFERROR(VLOOKUP($A78,'様式C-1-2用'!$B$3:$O$1100,3,0),"")</f>
        <v/>
      </c>
      <c r="D78" s="325">
        <f>IFERROR(VLOOKUP($A78,'様式C-1-2用'!$B$3:$O$1100,5,0),"")</f>
        <v>0</v>
      </c>
      <c r="E78" s="325">
        <f>IFERROR(VLOOKUP($A78,'様式C-1-2用'!$B$3:$O$1100,6,0),"")</f>
        <v>0</v>
      </c>
      <c r="F78" s="325">
        <f>IFERROR(VLOOKUP($A78,'様式C-1-2用'!$B$3:$O$1100,7,0),"")</f>
        <v>0</v>
      </c>
      <c r="G78" s="325">
        <f>IFERROR(VLOOKUP($A78,'様式C-1-2用'!$B$3:$O$1100,8,0),"")</f>
        <v>0</v>
      </c>
      <c r="H78" s="331">
        <f>IFERROR(VLOOKUP($A78,'様式C-1-2用'!$B$3:$O$1100,9,0),"")</f>
        <v>0</v>
      </c>
      <c r="I78" s="325">
        <f>IFERROR(VLOOKUP($A78,'様式C-1-2用'!$B$3:$O$1100,10,0),"")</f>
        <v>0</v>
      </c>
      <c r="J78" s="325">
        <f>IFERROR(VLOOKUP($A78,'様式C-1-2用'!$B$3:$O$1100,11,0),"")</f>
        <v>0</v>
      </c>
      <c r="K78" s="325">
        <f t="shared" si="1"/>
        <v>0</v>
      </c>
      <c r="L78" s="325">
        <f>IFERROR(VLOOKUP($A78,'様式C-1-2用'!$B$3:$O$1100,12,0),"")</f>
        <v>0</v>
      </c>
      <c r="M78" s="325">
        <f>IFERROR(VLOOKUP($A78,'様式C-1-2用'!$B$3:$O$1100,13,0),"")</f>
        <v>0</v>
      </c>
      <c r="N78" s="325">
        <f>IFERROR(VLOOKUP($A78,'様式C-1-2用'!$B$3:$O$1100,14,0),"")</f>
        <v>0</v>
      </c>
      <c r="O78" s="325">
        <f>IFERROR(VLOOKUP($A78,'様式C-1-2用'!$B$3:$P$1100,15,0),"")</f>
        <v>0</v>
      </c>
    </row>
    <row r="79" spans="1:15" ht="15.95" customHeight="1" x14ac:dyDescent="0.15">
      <c r="A79" s="318">
        <v>77</v>
      </c>
      <c r="B79" s="325">
        <f>IFERROR(VLOOKUP($A79,'様式C-1-2用'!$B$3:$O$1100,2,0),"")</f>
        <v>0</v>
      </c>
      <c r="C79" s="325" t="str">
        <f>IFERROR(VLOOKUP($A79,'様式C-1-2用'!$B$3:$O$1100,3,0),"")</f>
        <v/>
      </c>
      <c r="D79" s="325">
        <f>IFERROR(VLOOKUP($A79,'様式C-1-2用'!$B$3:$O$1100,5,0),"")</f>
        <v>0</v>
      </c>
      <c r="E79" s="325">
        <f>IFERROR(VLOOKUP($A79,'様式C-1-2用'!$B$3:$O$1100,6,0),"")</f>
        <v>0</v>
      </c>
      <c r="F79" s="325">
        <f>IFERROR(VLOOKUP($A79,'様式C-1-2用'!$B$3:$O$1100,7,0),"")</f>
        <v>0</v>
      </c>
      <c r="G79" s="325">
        <f>IFERROR(VLOOKUP($A79,'様式C-1-2用'!$B$3:$O$1100,8,0),"")</f>
        <v>0</v>
      </c>
      <c r="H79" s="331">
        <f>IFERROR(VLOOKUP($A79,'様式C-1-2用'!$B$3:$O$1100,9,0),"")</f>
        <v>0</v>
      </c>
      <c r="I79" s="325">
        <f>IFERROR(VLOOKUP($A79,'様式C-1-2用'!$B$3:$O$1100,10,0),"")</f>
        <v>0</v>
      </c>
      <c r="J79" s="325">
        <f>IFERROR(VLOOKUP($A79,'様式C-1-2用'!$B$3:$O$1100,11,0),"")</f>
        <v>0</v>
      </c>
      <c r="K79" s="325">
        <f t="shared" si="1"/>
        <v>0</v>
      </c>
      <c r="L79" s="325">
        <f>IFERROR(VLOOKUP($A79,'様式C-1-2用'!$B$3:$O$1100,12,0),"")</f>
        <v>0</v>
      </c>
      <c r="M79" s="325">
        <f>IFERROR(VLOOKUP($A79,'様式C-1-2用'!$B$3:$O$1100,13,0),"")</f>
        <v>0</v>
      </c>
      <c r="N79" s="325">
        <f>IFERROR(VLOOKUP($A79,'様式C-1-2用'!$B$3:$O$1100,14,0),"")</f>
        <v>0</v>
      </c>
      <c r="O79" s="325">
        <f>IFERROR(VLOOKUP($A79,'様式C-1-2用'!$B$3:$P$1100,15,0),"")</f>
        <v>0</v>
      </c>
    </row>
    <row r="80" spans="1:15" ht="15.95" customHeight="1" x14ac:dyDescent="0.15">
      <c r="A80" s="318">
        <v>78</v>
      </c>
      <c r="B80" s="325">
        <f>IFERROR(VLOOKUP($A80,'様式C-1-2用'!$B$3:$O$1100,2,0),"")</f>
        <v>0</v>
      </c>
      <c r="C80" s="325" t="str">
        <f>IFERROR(VLOOKUP($A80,'様式C-1-2用'!$B$3:$O$1100,3,0),"")</f>
        <v/>
      </c>
      <c r="D80" s="325">
        <f>IFERROR(VLOOKUP($A80,'様式C-1-2用'!$B$3:$O$1100,5,0),"")</f>
        <v>0</v>
      </c>
      <c r="E80" s="325">
        <f>IFERROR(VLOOKUP($A80,'様式C-1-2用'!$B$3:$O$1100,6,0),"")</f>
        <v>0</v>
      </c>
      <c r="F80" s="325">
        <f>IFERROR(VLOOKUP($A80,'様式C-1-2用'!$B$3:$O$1100,7,0),"")</f>
        <v>0</v>
      </c>
      <c r="G80" s="325">
        <f>IFERROR(VLOOKUP($A80,'様式C-1-2用'!$B$3:$O$1100,8,0),"")</f>
        <v>0</v>
      </c>
      <c r="H80" s="331">
        <f>IFERROR(VLOOKUP($A80,'様式C-1-2用'!$B$3:$O$1100,9,0),"")</f>
        <v>0</v>
      </c>
      <c r="I80" s="325">
        <f>IFERROR(VLOOKUP($A80,'様式C-1-2用'!$B$3:$O$1100,10,0),"")</f>
        <v>0</v>
      </c>
      <c r="J80" s="325">
        <f>IFERROR(VLOOKUP($A80,'様式C-1-2用'!$B$3:$O$1100,11,0),"")</f>
        <v>0</v>
      </c>
      <c r="K80" s="325">
        <f t="shared" si="1"/>
        <v>0</v>
      </c>
      <c r="L80" s="325">
        <f>IFERROR(VLOOKUP($A80,'様式C-1-2用'!$B$3:$O$1100,12,0),"")</f>
        <v>0</v>
      </c>
      <c r="M80" s="325">
        <f>IFERROR(VLOOKUP($A80,'様式C-1-2用'!$B$3:$O$1100,13,0),"")</f>
        <v>0</v>
      </c>
      <c r="N80" s="325">
        <f>IFERROR(VLOOKUP($A80,'様式C-1-2用'!$B$3:$O$1100,14,0),"")</f>
        <v>0</v>
      </c>
      <c r="O80" s="325">
        <f>IFERROR(VLOOKUP($A80,'様式C-1-2用'!$B$3:$P$1100,15,0),"")</f>
        <v>0</v>
      </c>
    </row>
    <row r="81" spans="1:15" ht="15.95" customHeight="1" x14ac:dyDescent="0.15">
      <c r="A81" s="318">
        <v>79</v>
      </c>
      <c r="B81" s="325">
        <f>IFERROR(VLOOKUP($A81,'様式C-1-2用'!$B$3:$O$1100,2,0),"")</f>
        <v>0</v>
      </c>
      <c r="C81" s="325" t="str">
        <f>IFERROR(VLOOKUP($A81,'様式C-1-2用'!$B$3:$O$1100,3,0),"")</f>
        <v/>
      </c>
      <c r="D81" s="325">
        <f>IFERROR(VLOOKUP($A81,'様式C-1-2用'!$B$3:$O$1100,5,0),"")</f>
        <v>0</v>
      </c>
      <c r="E81" s="325">
        <f>IFERROR(VLOOKUP($A81,'様式C-1-2用'!$B$3:$O$1100,6,0),"")</f>
        <v>0</v>
      </c>
      <c r="F81" s="325">
        <f>IFERROR(VLOOKUP($A81,'様式C-1-2用'!$B$3:$O$1100,7,0),"")</f>
        <v>0</v>
      </c>
      <c r="G81" s="325">
        <f>IFERROR(VLOOKUP($A81,'様式C-1-2用'!$B$3:$O$1100,8,0),"")</f>
        <v>0</v>
      </c>
      <c r="H81" s="331">
        <f>IFERROR(VLOOKUP($A81,'様式C-1-2用'!$B$3:$O$1100,9,0),"")</f>
        <v>0</v>
      </c>
      <c r="I81" s="325">
        <f>IFERROR(VLOOKUP($A81,'様式C-1-2用'!$B$3:$O$1100,10,0),"")</f>
        <v>0</v>
      </c>
      <c r="J81" s="325">
        <f>IFERROR(VLOOKUP($A81,'様式C-1-2用'!$B$3:$O$1100,11,0),"")</f>
        <v>0</v>
      </c>
      <c r="K81" s="325">
        <f t="shared" si="1"/>
        <v>0</v>
      </c>
      <c r="L81" s="325">
        <f>IFERROR(VLOOKUP($A81,'様式C-1-2用'!$B$3:$O$1100,12,0),"")</f>
        <v>0</v>
      </c>
      <c r="M81" s="325">
        <f>IFERROR(VLOOKUP($A81,'様式C-1-2用'!$B$3:$O$1100,13,0),"")</f>
        <v>0</v>
      </c>
      <c r="N81" s="325">
        <f>IFERROR(VLOOKUP($A81,'様式C-1-2用'!$B$3:$O$1100,14,0),"")</f>
        <v>0</v>
      </c>
      <c r="O81" s="325">
        <f>IFERROR(VLOOKUP($A81,'様式C-1-2用'!$B$3:$P$1100,15,0),"")</f>
        <v>0</v>
      </c>
    </row>
    <row r="82" spans="1:15" ht="15.95" customHeight="1" x14ac:dyDescent="0.15">
      <c r="A82" s="318">
        <v>80</v>
      </c>
      <c r="B82" s="325">
        <f>IFERROR(VLOOKUP($A82,'様式C-1-2用'!$B$3:$O$1100,2,0),"")</f>
        <v>0</v>
      </c>
      <c r="C82" s="325" t="str">
        <f>IFERROR(VLOOKUP($A82,'様式C-1-2用'!$B$3:$O$1100,3,0),"")</f>
        <v/>
      </c>
      <c r="D82" s="325">
        <f>IFERROR(VLOOKUP($A82,'様式C-1-2用'!$B$3:$O$1100,5,0),"")</f>
        <v>0</v>
      </c>
      <c r="E82" s="325">
        <f>IFERROR(VLOOKUP($A82,'様式C-1-2用'!$B$3:$O$1100,6,0),"")</f>
        <v>0</v>
      </c>
      <c r="F82" s="325">
        <f>IFERROR(VLOOKUP($A82,'様式C-1-2用'!$B$3:$O$1100,7,0),"")</f>
        <v>0</v>
      </c>
      <c r="G82" s="325">
        <f>IFERROR(VLOOKUP($A82,'様式C-1-2用'!$B$3:$O$1100,8,0),"")</f>
        <v>0</v>
      </c>
      <c r="H82" s="331">
        <f>IFERROR(VLOOKUP($A82,'様式C-1-2用'!$B$3:$O$1100,9,0),"")</f>
        <v>0</v>
      </c>
      <c r="I82" s="325">
        <f>IFERROR(VLOOKUP($A82,'様式C-1-2用'!$B$3:$O$1100,10,0),"")</f>
        <v>0</v>
      </c>
      <c r="J82" s="325">
        <f>IFERROR(VLOOKUP($A82,'様式C-1-2用'!$B$3:$O$1100,11,0),"")</f>
        <v>0</v>
      </c>
      <c r="K82" s="325">
        <f t="shared" si="1"/>
        <v>0</v>
      </c>
      <c r="L82" s="325">
        <f>IFERROR(VLOOKUP($A82,'様式C-1-2用'!$B$3:$O$1100,12,0),"")</f>
        <v>0</v>
      </c>
      <c r="M82" s="325">
        <f>IFERROR(VLOOKUP($A82,'様式C-1-2用'!$B$3:$O$1100,13,0),"")</f>
        <v>0</v>
      </c>
      <c r="N82" s="325">
        <f>IFERROR(VLOOKUP($A82,'様式C-1-2用'!$B$3:$O$1100,14,0),"")</f>
        <v>0</v>
      </c>
      <c r="O82" s="325">
        <f>IFERROR(VLOOKUP($A82,'様式C-1-2用'!$B$3:$P$1100,15,0),"")</f>
        <v>0</v>
      </c>
    </row>
    <row r="83" spans="1:15" ht="15.95" customHeight="1" x14ac:dyDescent="0.15">
      <c r="A83" s="318">
        <v>81</v>
      </c>
      <c r="B83" s="325">
        <f>IFERROR(VLOOKUP($A83,'様式C-1-2用'!$B$3:$O$1100,2,0),"")</f>
        <v>0</v>
      </c>
      <c r="C83" s="325" t="str">
        <f>IFERROR(VLOOKUP($A83,'様式C-1-2用'!$B$3:$O$1100,3,0),"")</f>
        <v/>
      </c>
      <c r="D83" s="325">
        <f>IFERROR(VLOOKUP($A83,'様式C-1-2用'!$B$3:$O$1100,5,0),"")</f>
        <v>0</v>
      </c>
      <c r="E83" s="325">
        <f>IFERROR(VLOOKUP($A83,'様式C-1-2用'!$B$3:$O$1100,6,0),"")</f>
        <v>0</v>
      </c>
      <c r="F83" s="325">
        <f>IFERROR(VLOOKUP($A83,'様式C-1-2用'!$B$3:$O$1100,7,0),"")</f>
        <v>0</v>
      </c>
      <c r="G83" s="325">
        <f>IFERROR(VLOOKUP($A83,'様式C-1-2用'!$B$3:$O$1100,8,0),"")</f>
        <v>0</v>
      </c>
      <c r="H83" s="331">
        <f>IFERROR(VLOOKUP($A83,'様式C-1-2用'!$B$3:$O$1100,9,0),"")</f>
        <v>0</v>
      </c>
      <c r="I83" s="325">
        <f>IFERROR(VLOOKUP($A83,'様式C-1-2用'!$B$3:$O$1100,10,0),"")</f>
        <v>0</v>
      </c>
      <c r="J83" s="325">
        <f>IFERROR(VLOOKUP($A83,'様式C-1-2用'!$B$3:$O$1100,11,0),"")</f>
        <v>0</v>
      </c>
      <c r="K83" s="325">
        <f t="shared" si="1"/>
        <v>0</v>
      </c>
      <c r="L83" s="325">
        <f>IFERROR(VLOOKUP($A83,'様式C-1-2用'!$B$3:$O$1100,12,0),"")</f>
        <v>0</v>
      </c>
      <c r="M83" s="325">
        <f>IFERROR(VLOOKUP($A83,'様式C-1-2用'!$B$3:$O$1100,13,0),"")</f>
        <v>0</v>
      </c>
      <c r="N83" s="325">
        <f>IFERROR(VLOOKUP($A83,'様式C-1-2用'!$B$3:$O$1100,14,0),"")</f>
        <v>0</v>
      </c>
      <c r="O83" s="325">
        <f>IFERROR(VLOOKUP($A83,'様式C-1-2用'!$B$3:$P$1100,15,0),"")</f>
        <v>0</v>
      </c>
    </row>
    <row r="84" spans="1:15" ht="15.95" customHeight="1" x14ac:dyDescent="0.15">
      <c r="A84" s="318">
        <v>82</v>
      </c>
      <c r="B84" s="325">
        <f>IFERROR(VLOOKUP($A84,'様式C-1-2用'!$B$3:$O$1100,2,0),"")</f>
        <v>0</v>
      </c>
      <c r="C84" s="325" t="str">
        <f>IFERROR(VLOOKUP($A84,'様式C-1-2用'!$B$3:$O$1100,3,0),"")</f>
        <v/>
      </c>
      <c r="D84" s="325">
        <f>IFERROR(VLOOKUP($A84,'様式C-1-2用'!$B$3:$O$1100,5,0),"")</f>
        <v>0</v>
      </c>
      <c r="E84" s="325">
        <f>IFERROR(VLOOKUP($A84,'様式C-1-2用'!$B$3:$O$1100,6,0),"")</f>
        <v>0</v>
      </c>
      <c r="F84" s="325">
        <f>IFERROR(VLOOKUP($A84,'様式C-1-2用'!$B$3:$O$1100,7,0),"")</f>
        <v>0</v>
      </c>
      <c r="G84" s="325">
        <f>IFERROR(VLOOKUP($A84,'様式C-1-2用'!$B$3:$O$1100,8,0),"")</f>
        <v>0</v>
      </c>
      <c r="H84" s="331">
        <f>IFERROR(VLOOKUP($A84,'様式C-1-2用'!$B$3:$O$1100,9,0),"")</f>
        <v>0</v>
      </c>
      <c r="I84" s="325">
        <f>IFERROR(VLOOKUP($A84,'様式C-1-2用'!$B$3:$O$1100,10,0),"")</f>
        <v>0</v>
      </c>
      <c r="J84" s="325">
        <f>IFERROR(VLOOKUP($A84,'様式C-1-2用'!$B$3:$O$1100,11,0),"")</f>
        <v>0</v>
      </c>
      <c r="K84" s="325">
        <f t="shared" si="1"/>
        <v>0</v>
      </c>
      <c r="L84" s="325">
        <f>IFERROR(VLOOKUP($A84,'様式C-1-2用'!$B$3:$O$1100,12,0),"")</f>
        <v>0</v>
      </c>
      <c r="M84" s="325">
        <f>IFERROR(VLOOKUP($A84,'様式C-1-2用'!$B$3:$O$1100,13,0),"")</f>
        <v>0</v>
      </c>
      <c r="N84" s="325">
        <f>IFERROR(VLOOKUP($A84,'様式C-1-2用'!$B$3:$O$1100,14,0),"")</f>
        <v>0</v>
      </c>
      <c r="O84" s="325">
        <f>IFERROR(VLOOKUP($A84,'様式C-1-2用'!$B$3:$P$1100,15,0),"")</f>
        <v>0</v>
      </c>
    </row>
    <row r="85" spans="1:15" ht="15.95" customHeight="1" x14ac:dyDescent="0.15">
      <c r="A85" s="318">
        <v>83</v>
      </c>
      <c r="B85" s="325">
        <f>IFERROR(VLOOKUP($A85,'様式C-1-2用'!$B$3:$O$1100,2,0),"")</f>
        <v>0</v>
      </c>
      <c r="C85" s="325" t="str">
        <f>IFERROR(VLOOKUP($A85,'様式C-1-2用'!$B$3:$O$1100,3,0),"")</f>
        <v/>
      </c>
      <c r="D85" s="325">
        <f>IFERROR(VLOOKUP($A85,'様式C-1-2用'!$B$3:$O$1100,5,0),"")</f>
        <v>0</v>
      </c>
      <c r="E85" s="325">
        <f>IFERROR(VLOOKUP($A85,'様式C-1-2用'!$B$3:$O$1100,6,0),"")</f>
        <v>0</v>
      </c>
      <c r="F85" s="325">
        <f>IFERROR(VLOOKUP($A85,'様式C-1-2用'!$B$3:$O$1100,7,0),"")</f>
        <v>0</v>
      </c>
      <c r="G85" s="325">
        <f>IFERROR(VLOOKUP($A85,'様式C-1-2用'!$B$3:$O$1100,8,0),"")</f>
        <v>0</v>
      </c>
      <c r="H85" s="331">
        <f>IFERROR(VLOOKUP($A85,'様式C-1-2用'!$B$3:$O$1100,9,0),"")</f>
        <v>0</v>
      </c>
      <c r="I85" s="325">
        <f>IFERROR(VLOOKUP($A85,'様式C-1-2用'!$B$3:$O$1100,10,0),"")</f>
        <v>0</v>
      </c>
      <c r="J85" s="325">
        <f>IFERROR(VLOOKUP($A85,'様式C-1-2用'!$B$3:$O$1100,11,0),"")</f>
        <v>0</v>
      </c>
      <c r="K85" s="325">
        <f t="shared" si="1"/>
        <v>0</v>
      </c>
      <c r="L85" s="325">
        <f>IFERROR(VLOOKUP($A85,'様式C-1-2用'!$B$3:$O$1100,12,0),"")</f>
        <v>0</v>
      </c>
      <c r="M85" s="325">
        <f>IFERROR(VLOOKUP($A85,'様式C-1-2用'!$B$3:$O$1100,13,0),"")</f>
        <v>0</v>
      </c>
      <c r="N85" s="325">
        <f>IFERROR(VLOOKUP($A85,'様式C-1-2用'!$B$3:$O$1100,14,0),"")</f>
        <v>0</v>
      </c>
      <c r="O85" s="325">
        <f>IFERROR(VLOOKUP($A85,'様式C-1-2用'!$B$3:$P$1100,15,0),"")</f>
        <v>0</v>
      </c>
    </row>
    <row r="86" spans="1:15" ht="15.95" customHeight="1" x14ac:dyDescent="0.15">
      <c r="A86" s="318">
        <v>84</v>
      </c>
      <c r="B86" s="325">
        <f>IFERROR(VLOOKUP($A86,'様式C-1-2用'!$B$3:$O$1100,2,0),"")</f>
        <v>0</v>
      </c>
      <c r="C86" s="325" t="str">
        <f>IFERROR(VLOOKUP($A86,'様式C-1-2用'!$B$3:$O$1100,3,0),"")</f>
        <v/>
      </c>
      <c r="D86" s="325">
        <f>IFERROR(VLOOKUP($A86,'様式C-1-2用'!$B$3:$O$1100,5,0),"")</f>
        <v>0</v>
      </c>
      <c r="E86" s="325">
        <f>IFERROR(VLOOKUP($A86,'様式C-1-2用'!$B$3:$O$1100,6,0),"")</f>
        <v>0</v>
      </c>
      <c r="F86" s="325">
        <f>IFERROR(VLOOKUP($A86,'様式C-1-2用'!$B$3:$O$1100,7,0),"")</f>
        <v>0</v>
      </c>
      <c r="G86" s="325">
        <f>IFERROR(VLOOKUP($A86,'様式C-1-2用'!$B$3:$O$1100,8,0),"")</f>
        <v>0</v>
      </c>
      <c r="H86" s="331">
        <f>IFERROR(VLOOKUP($A86,'様式C-1-2用'!$B$3:$O$1100,9,0),"")</f>
        <v>0</v>
      </c>
      <c r="I86" s="325">
        <f>IFERROR(VLOOKUP($A86,'様式C-1-2用'!$B$3:$O$1100,10,0),"")</f>
        <v>0</v>
      </c>
      <c r="J86" s="325">
        <f>IFERROR(VLOOKUP($A86,'様式C-1-2用'!$B$3:$O$1100,11,0),"")</f>
        <v>0</v>
      </c>
      <c r="K86" s="325">
        <f t="shared" si="1"/>
        <v>0</v>
      </c>
      <c r="L86" s="325">
        <f>IFERROR(VLOOKUP($A86,'様式C-1-2用'!$B$3:$O$1100,12,0),"")</f>
        <v>0</v>
      </c>
      <c r="M86" s="325">
        <f>IFERROR(VLOOKUP($A86,'様式C-1-2用'!$B$3:$O$1100,13,0),"")</f>
        <v>0</v>
      </c>
      <c r="N86" s="325">
        <f>IFERROR(VLOOKUP($A86,'様式C-1-2用'!$B$3:$O$1100,14,0),"")</f>
        <v>0</v>
      </c>
      <c r="O86" s="325">
        <f>IFERROR(VLOOKUP($A86,'様式C-1-2用'!$B$3:$P$1100,15,0),"")</f>
        <v>0</v>
      </c>
    </row>
    <row r="87" spans="1:15" ht="15.95" customHeight="1" x14ac:dyDescent="0.15">
      <c r="A87" s="318">
        <v>85</v>
      </c>
      <c r="B87" s="325">
        <f>IFERROR(VLOOKUP($A87,'様式C-1-2用'!$B$3:$O$1100,2,0),"")</f>
        <v>0</v>
      </c>
      <c r="C87" s="325" t="str">
        <f>IFERROR(VLOOKUP($A87,'様式C-1-2用'!$B$3:$O$1100,3,0),"")</f>
        <v/>
      </c>
      <c r="D87" s="325">
        <f>IFERROR(VLOOKUP($A87,'様式C-1-2用'!$B$3:$O$1100,5,0),"")</f>
        <v>0</v>
      </c>
      <c r="E87" s="325">
        <f>IFERROR(VLOOKUP($A87,'様式C-1-2用'!$B$3:$O$1100,6,0),"")</f>
        <v>0</v>
      </c>
      <c r="F87" s="325">
        <f>IFERROR(VLOOKUP($A87,'様式C-1-2用'!$B$3:$O$1100,7,0),"")</f>
        <v>0</v>
      </c>
      <c r="G87" s="325">
        <f>IFERROR(VLOOKUP($A87,'様式C-1-2用'!$B$3:$O$1100,8,0),"")</f>
        <v>0</v>
      </c>
      <c r="H87" s="331">
        <f>IFERROR(VLOOKUP($A87,'様式C-1-2用'!$B$3:$O$1100,9,0),"")</f>
        <v>0</v>
      </c>
      <c r="I87" s="325">
        <f>IFERROR(VLOOKUP($A87,'様式C-1-2用'!$B$3:$O$1100,10,0),"")</f>
        <v>0</v>
      </c>
      <c r="J87" s="325">
        <f>IFERROR(VLOOKUP($A87,'様式C-1-2用'!$B$3:$O$1100,11,0),"")</f>
        <v>0</v>
      </c>
      <c r="K87" s="325">
        <f t="shared" si="1"/>
        <v>0</v>
      </c>
      <c r="L87" s="325">
        <f>IFERROR(VLOOKUP($A87,'様式C-1-2用'!$B$3:$O$1100,12,0),"")</f>
        <v>0</v>
      </c>
      <c r="M87" s="325">
        <f>IFERROR(VLOOKUP($A87,'様式C-1-2用'!$B$3:$O$1100,13,0),"")</f>
        <v>0</v>
      </c>
      <c r="N87" s="325">
        <f>IFERROR(VLOOKUP($A87,'様式C-1-2用'!$B$3:$O$1100,14,0),"")</f>
        <v>0</v>
      </c>
      <c r="O87" s="325">
        <f>IFERROR(VLOOKUP($A87,'様式C-1-2用'!$B$3:$P$1100,15,0),"")</f>
        <v>0</v>
      </c>
    </row>
    <row r="88" spans="1:15" ht="15.95" customHeight="1" x14ac:dyDescent="0.15">
      <c r="A88" s="318">
        <v>86</v>
      </c>
      <c r="B88" s="325">
        <f>IFERROR(VLOOKUP($A88,'様式C-1-2用'!$B$3:$O$1100,2,0),"")</f>
        <v>0</v>
      </c>
      <c r="C88" s="325" t="str">
        <f>IFERROR(VLOOKUP($A88,'様式C-1-2用'!$B$3:$O$1100,3,0),"")</f>
        <v/>
      </c>
      <c r="D88" s="325">
        <f>IFERROR(VLOOKUP($A88,'様式C-1-2用'!$B$3:$O$1100,5,0),"")</f>
        <v>0</v>
      </c>
      <c r="E88" s="325">
        <f>IFERROR(VLOOKUP($A88,'様式C-1-2用'!$B$3:$O$1100,6,0),"")</f>
        <v>0</v>
      </c>
      <c r="F88" s="325">
        <f>IFERROR(VLOOKUP($A88,'様式C-1-2用'!$B$3:$O$1100,7,0),"")</f>
        <v>0</v>
      </c>
      <c r="G88" s="325">
        <f>IFERROR(VLOOKUP($A88,'様式C-1-2用'!$B$3:$O$1100,8,0),"")</f>
        <v>0</v>
      </c>
      <c r="H88" s="331">
        <f>IFERROR(VLOOKUP($A88,'様式C-1-2用'!$B$3:$O$1100,9,0),"")</f>
        <v>0</v>
      </c>
      <c r="I88" s="325">
        <f>IFERROR(VLOOKUP($A88,'様式C-1-2用'!$B$3:$O$1100,10,0),"")</f>
        <v>0</v>
      </c>
      <c r="J88" s="325">
        <f>IFERROR(VLOOKUP($A88,'様式C-1-2用'!$B$3:$O$1100,11,0),"")</f>
        <v>0</v>
      </c>
      <c r="K88" s="325">
        <f t="shared" si="1"/>
        <v>0</v>
      </c>
      <c r="L88" s="325">
        <f>IFERROR(VLOOKUP($A88,'様式C-1-2用'!$B$3:$O$1100,12,0),"")</f>
        <v>0</v>
      </c>
      <c r="M88" s="325">
        <f>IFERROR(VLOOKUP($A88,'様式C-1-2用'!$B$3:$O$1100,13,0),"")</f>
        <v>0</v>
      </c>
      <c r="N88" s="325">
        <f>IFERROR(VLOOKUP($A88,'様式C-1-2用'!$B$3:$O$1100,14,0),"")</f>
        <v>0</v>
      </c>
      <c r="O88" s="325">
        <f>IFERROR(VLOOKUP($A88,'様式C-1-2用'!$B$3:$P$1100,15,0),"")</f>
        <v>0</v>
      </c>
    </row>
    <row r="89" spans="1:15" ht="15.95" customHeight="1" x14ac:dyDescent="0.15">
      <c r="A89" s="318">
        <v>87</v>
      </c>
      <c r="B89" s="325">
        <f>IFERROR(VLOOKUP($A89,'様式C-1-2用'!$B$3:$O$1100,2,0),"")</f>
        <v>0</v>
      </c>
      <c r="C89" s="325" t="str">
        <f>IFERROR(VLOOKUP($A89,'様式C-1-2用'!$B$3:$O$1100,3,0),"")</f>
        <v/>
      </c>
      <c r="D89" s="325">
        <f>IFERROR(VLOOKUP($A89,'様式C-1-2用'!$B$3:$O$1100,5,0),"")</f>
        <v>0</v>
      </c>
      <c r="E89" s="325">
        <f>IFERROR(VLOOKUP($A89,'様式C-1-2用'!$B$3:$O$1100,6,0),"")</f>
        <v>0</v>
      </c>
      <c r="F89" s="325">
        <f>IFERROR(VLOOKUP($A89,'様式C-1-2用'!$B$3:$O$1100,7,0),"")</f>
        <v>0</v>
      </c>
      <c r="G89" s="325">
        <f>IFERROR(VLOOKUP($A89,'様式C-1-2用'!$B$3:$O$1100,8,0),"")</f>
        <v>0</v>
      </c>
      <c r="H89" s="331">
        <f>IFERROR(VLOOKUP($A89,'様式C-1-2用'!$B$3:$O$1100,9,0),"")</f>
        <v>0</v>
      </c>
      <c r="I89" s="325">
        <f>IFERROR(VLOOKUP($A89,'様式C-1-2用'!$B$3:$O$1100,10,0),"")</f>
        <v>0</v>
      </c>
      <c r="J89" s="325">
        <f>IFERROR(VLOOKUP($A89,'様式C-1-2用'!$B$3:$O$1100,11,0),"")</f>
        <v>0</v>
      </c>
      <c r="K89" s="325">
        <f t="shared" si="1"/>
        <v>0</v>
      </c>
      <c r="L89" s="325">
        <f>IFERROR(VLOOKUP($A89,'様式C-1-2用'!$B$3:$O$1100,12,0),"")</f>
        <v>0</v>
      </c>
      <c r="M89" s="325">
        <f>IFERROR(VLOOKUP($A89,'様式C-1-2用'!$B$3:$O$1100,13,0),"")</f>
        <v>0</v>
      </c>
      <c r="N89" s="325">
        <f>IFERROR(VLOOKUP($A89,'様式C-1-2用'!$B$3:$O$1100,14,0),"")</f>
        <v>0</v>
      </c>
      <c r="O89" s="325">
        <f>IFERROR(VLOOKUP($A89,'様式C-1-2用'!$B$3:$P$1100,15,0),"")</f>
        <v>0</v>
      </c>
    </row>
    <row r="90" spans="1:15" ht="15.95" customHeight="1" x14ac:dyDescent="0.15">
      <c r="A90" s="318">
        <v>88</v>
      </c>
      <c r="B90" s="325">
        <f>IFERROR(VLOOKUP($A90,'様式C-1-2用'!$B$3:$O$1100,2,0),"")</f>
        <v>0</v>
      </c>
      <c r="C90" s="325" t="str">
        <f>IFERROR(VLOOKUP($A90,'様式C-1-2用'!$B$3:$O$1100,3,0),"")</f>
        <v/>
      </c>
      <c r="D90" s="325">
        <f>IFERROR(VLOOKUP($A90,'様式C-1-2用'!$B$3:$O$1100,5,0),"")</f>
        <v>0</v>
      </c>
      <c r="E90" s="325">
        <f>IFERROR(VLOOKUP($A90,'様式C-1-2用'!$B$3:$O$1100,6,0),"")</f>
        <v>0</v>
      </c>
      <c r="F90" s="325">
        <f>IFERROR(VLOOKUP($A90,'様式C-1-2用'!$B$3:$O$1100,7,0),"")</f>
        <v>0</v>
      </c>
      <c r="G90" s="325">
        <f>IFERROR(VLOOKUP($A90,'様式C-1-2用'!$B$3:$O$1100,8,0),"")</f>
        <v>0</v>
      </c>
      <c r="H90" s="331">
        <f>IFERROR(VLOOKUP($A90,'様式C-1-2用'!$B$3:$O$1100,9,0),"")</f>
        <v>0</v>
      </c>
      <c r="I90" s="325">
        <f>IFERROR(VLOOKUP($A90,'様式C-1-2用'!$B$3:$O$1100,10,0),"")</f>
        <v>0</v>
      </c>
      <c r="J90" s="325">
        <f>IFERROR(VLOOKUP($A90,'様式C-1-2用'!$B$3:$O$1100,11,0),"")</f>
        <v>0</v>
      </c>
      <c r="K90" s="325">
        <f t="shared" si="1"/>
        <v>0</v>
      </c>
      <c r="L90" s="325">
        <f>IFERROR(VLOOKUP($A90,'様式C-1-2用'!$B$3:$O$1100,12,0),"")</f>
        <v>0</v>
      </c>
      <c r="M90" s="325">
        <f>IFERROR(VLOOKUP($A90,'様式C-1-2用'!$B$3:$O$1100,13,0),"")</f>
        <v>0</v>
      </c>
      <c r="N90" s="325">
        <f>IFERROR(VLOOKUP($A90,'様式C-1-2用'!$B$3:$O$1100,14,0),"")</f>
        <v>0</v>
      </c>
      <c r="O90" s="325">
        <f>IFERROR(VLOOKUP($A90,'様式C-1-2用'!$B$3:$P$1100,15,0),"")</f>
        <v>0</v>
      </c>
    </row>
    <row r="91" spans="1:15" ht="15.95" customHeight="1" x14ac:dyDescent="0.15">
      <c r="A91" s="318">
        <v>89</v>
      </c>
      <c r="B91" s="325">
        <f>IFERROR(VLOOKUP($A91,'様式C-1-2用'!$B$3:$O$1100,2,0),"")</f>
        <v>0</v>
      </c>
      <c r="C91" s="325" t="str">
        <f>IFERROR(VLOOKUP($A91,'様式C-1-2用'!$B$3:$O$1100,3,0),"")</f>
        <v/>
      </c>
      <c r="D91" s="325">
        <f>IFERROR(VLOOKUP($A91,'様式C-1-2用'!$B$3:$O$1100,5,0),"")</f>
        <v>0</v>
      </c>
      <c r="E91" s="325">
        <f>IFERROR(VLOOKUP($A91,'様式C-1-2用'!$B$3:$O$1100,6,0),"")</f>
        <v>0</v>
      </c>
      <c r="F91" s="325">
        <f>IFERROR(VLOOKUP($A91,'様式C-1-2用'!$B$3:$O$1100,7,0),"")</f>
        <v>0</v>
      </c>
      <c r="G91" s="325">
        <f>IFERROR(VLOOKUP($A91,'様式C-1-2用'!$B$3:$O$1100,8,0),"")</f>
        <v>0</v>
      </c>
      <c r="H91" s="331">
        <f>IFERROR(VLOOKUP($A91,'様式C-1-2用'!$B$3:$O$1100,9,0),"")</f>
        <v>0</v>
      </c>
      <c r="I91" s="325">
        <f>IFERROR(VLOOKUP($A91,'様式C-1-2用'!$B$3:$O$1100,10,0),"")</f>
        <v>0</v>
      </c>
      <c r="J91" s="325">
        <f>IFERROR(VLOOKUP($A91,'様式C-1-2用'!$B$3:$O$1100,11,0),"")</f>
        <v>0</v>
      </c>
      <c r="K91" s="325">
        <f t="shared" si="1"/>
        <v>0</v>
      </c>
      <c r="L91" s="325">
        <f>IFERROR(VLOOKUP($A91,'様式C-1-2用'!$B$3:$O$1100,12,0),"")</f>
        <v>0</v>
      </c>
      <c r="M91" s="325">
        <f>IFERROR(VLOOKUP($A91,'様式C-1-2用'!$B$3:$O$1100,13,0),"")</f>
        <v>0</v>
      </c>
      <c r="N91" s="325">
        <f>IFERROR(VLOOKUP($A91,'様式C-1-2用'!$B$3:$O$1100,14,0),"")</f>
        <v>0</v>
      </c>
      <c r="O91" s="325">
        <f>IFERROR(VLOOKUP($A91,'様式C-1-2用'!$B$3:$P$1100,15,0),"")</f>
        <v>0</v>
      </c>
    </row>
    <row r="92" spans="1:15" ht="15.95" customHeight="1" x14ac:dyDescent="0.15">
      <c r="A92" s="318">
        <v>90</v>
      </c>
      <c r="B92" s="325">
        <f>IFERROR(VLOOKUP($A92,'様式C-1-2用'!$B$3:$O$1100,2,0),"")</f>
        <v>0</v>
      </c>
      <c r="C92" s="325" t="str">
        <f>IFERROR(VLOOKUP($A92,'様式C-1-2用'!$B$3:$O$1100,3,0),"")</f>
        <v/>
      </c>
      <c r="D92" s="325">
        <f>IFERROR(VLOOKUP($A92,'様式C-1-2用'!$B$3:$O$1100,5,0),"")</f>
        <v>0</v>
      </c>
      <c r="E92" s="325">
        <f>IFERROR(VLOOKUP($A92,'様式C-1-2用'!$B$3:$O$1100,6,0),"")</f>
        <v>0</v>
      </c>
      <c r="F92" s="325">
        <f>IFERROR(VLOOKUP($A92,'様式C-1-2用'!$B$3:$O$1100,7,0),"")</f>
        <v>0</v>
      </c>
      <c r="G92" s="325">
        <f>IFERROR(VLOOKUP($A92,'様式C-1-2用'!$B$3:$O$1100,8,0),"")</f>
        <v>0</v>
      </c>
      <c r="H92" s="331">
        <f>IFERROR(VLOOKUP($A92,'様式C-1-2用'!$B$3:$O$1100,9,0),"")</f>
        <v>0</v>
      </c>
      <c r="I92" s="325">
        <f>IFERROR(VLOOKUP($A92,'様式C-1-2用'!$B$3:$O$1100,10,0),"")</f>
        <v>0</v>
      </c>
      <c r="J92" s="325">
        <f>IFERROR(VLOOKUP($A92,'様式C-1-2用'!$B$3:$O$1100,11,0),"")</f>
        <v>0</v>
      </c>
      <c r="K92" s="325">
        <f t="shared" si="1"/>
        <v>0</v>
      </c>
      <c r="L92" s="325">
        <f>IFERROR(VLOOKUP($A92,'様式C-1-2用'!$B$3:$O$1100,12,0),"")</f>
        <v>0</v>
      </c>
      <c r="M92" s="325">
        <f>IFERROR(VLOOKUP($A92,'様式C-1-2用'!$B$3:$O$1100,13,0),"")</f>
        <v>0</v>
      </c>
      <c r="N92" s="325">
        <f>IFERROR(VLOOKUP($A92,'様式C-1-2用'!$B$3:$O$1100,14,0),"")</f>
        <v>0</v>
      </c>
      <c r="O92" s="325">
        <f>IFERROR(VLOOKUP($A92,'様式C-1-2用'!$B$3:$P$1100,15,0),"")</f>
        <v>0</v>
      </c>
    </row>
    <row r="93" spans="1:15" ht="15.95" customHeight="1" x14ac:dyDescent="0.15">
      <c r="A93" s="318">
        <v>91</v>
      </c>
      <c r="B93" s="325">
        <f>IFERROR(VLOOKUP($A93,'様式C-1-2用'!$B$3:$O$1100,2,0),"")</f>
        <v>0</v>
      </c>
      <c r="C93" s="325" t="str">
        <f>IFERROR(VLOOKUP($A93,'様式C-1-2用'!$B$3:$O$1100,3,0),"")</f>
        <v/>
      </c>
      <c r="D93" s="325">
        <f>IFERROR(VLOOKUP($A93,'様式C-1-2用'!$B$3:$O$1100,5,0),"")</f>
        <v>0</v>
      </c>
      <c r="E93" s="325">
        <f>IFERROR(VLOOKUP($A93,'様式C-1-2用'!$B$3:$O$1100,6,0),"")</f>
        <v>0</v>
      </c>
      <c r="F93" s="325">
        <f>IFERROR(VLOOKUP($A93,'様式C-1-2用'!$B$3:$O$1100,7,0),"")</f>
        <v>0</v>
      </c>
      <c r="G93" s="325">
        <f>IFERROR(VLOOKUP($A93,'様式C-1-2用'!$B$3:$O$1100,8,0),"")</f>
        <v>0</v>
      </c>
      <c r="H93" s="331">
        <f>IFERROR(VLOOKUP($A93,'様式C-1-2用'!$B$3:$O$1100,9,0),"")</f>
        <v>0</v>
      </c>
      <c r="I93" s="325">
        <f>IFERROR(VLOOKUP($A93,'様式C-1-2用'!$B$3:$O$1100,10,0),"")</f>
        <v>0</v>
      </c>
      <c r="J93" s="325">
        <f>IFERROR(VLOOKUP($A93,'様式C-1-2用'!$B$3:$O$1100,11,0),"")</f>
        <v>0</v>
      </c>
      <c r="K93" s="325">
        <f t="shared" si="1"/>
        <v>0</v>
      </c>
      <c r="L93" s="325">
        <f>IFERROR(VLOOKUP($A93,'様式C-1-2用'!$B$3:$O$1100,12,0),"")</f>
        <v>0</v>
      </c>
      <c r="M93" s="325">
        <f>IFERROR(VLOOKUP($A93,'様式C-1-2用'!$B$3:$O$1100,13,0),"")</f>
        <v>0</v>
      </c>
      <c r="N93" s="325">
        <f>IFERROR(VLOOKUP($A93,'様式C-1-2用'!$B$3:$O$1100,14,0),"")</f>
        <v>0</v>
      </c>
      <c r="O93" s="325">
        <f>IFERROR(VLOOKUP($A93,'様式C-1-2用'!$B$3:$P$1100,15,0),"")</f>
        <v>0</v>
      </c>
    </row>
    <row r="94" spans="1:15" ht="15.95" customHeight="1" x14ac:dyDescent="0.15">
      <c r="A94" s="318">
        <v>92</v>
      </c>
      <c r="B94" s="325">
        <f>IFERROR(VLOOKUP($A94,'様式C-1-2用'!$B$3:$O$1100,2,0),"")</f>
        <v>0</v>
      </c>
      <c r="C94" s="325" t="str">
        <f>IFERROR(VLOOKUP($A94,'様式C-1-2用'!$B$3:$O$1100,3,0),"")</f>
        <v/>
      </c>
      <c r="D94" s="325">
        <f>IFERROR(VLOOKUP($A94,'様式C-1-2用'!$B$3:$O$1100,5,0),"")</f>
        <v>0</v>
      </c>
      <c r="E94" s="325">
        <f>IFERROR(VLOOKUP($A94,'様式C-1-2用'!$B$3:$O$1100,6,0),"")</f>
        <v>0</v>
      </c>
      <c r="F94" s="325">
        <f>IFERROR(VLOOKUP($A94,'様式C-1-2用'!$B$3:$O$1100,7,0),"")</f>
        <v>0</v>
      </c>
      <c r="G94" s="325">
        <f>IFERROR(VLOOKUP($A94,'様式C-1-2用'!$B$3:$O$1100,8,0),"")</f>
        <v>0</v>
      </c>
      <c r="H94" s="331">
        <f>IFERROR(VLOOKUP($A94,'様式C-1-2用'!$B$3:$O$1100,9,0),"")</f>
        <v>0</v>
      </c>
      <c r="I94" s="325">
        <f>IFERROR(VLOOKUP($A94,'様式C-1-2用'!$B$3:$O$1100,10,0),"")</f>
        <v>0</v>
      </c>
      <c r="J94" s="325">
        <f>IFERROR(VLOOKUP($A94,'様式C-1-2用'!$B$3:$O$1100,11,0),"")</f>
        <v>0</v>
      </c>
      <c r="K94" s="325">
        <f t="shared" si="1"/>
        <v>0</v>
      </c>
      <c r="L94" s="325">
        <f>IFERROR(VLOOKUP($A94,'様式C-1-2用'!$B$3:$O$1100,12,0),"")</f>
        <v>0</v>
      </c>
      <c r="M94" s="325">
        <f>IFERROR(VLOOKUP($A94,'様式C-1-2用'!$B$3:$O$1100,13,0),"")</f>
        <v>0</v>
      </c>
      <c r="N94" s="325">
        <f>IFERROR(VLOOKUP($A94,'様式C-1-2用'!$B$3:$O$1100,14,0),"")</f>
        <v>0</v>
      </c>
      <c r="O94" s="325">
        <f>IFERROR(VLOOKUP($A94,'様式C-1-2用'!$B$3:$P$1100,15,0),"")</f>
        <v>0</v>
      </c>
    </row>
    <row r="95" spans="1:15" ht="15.95" customHeight="1" x14ac:dyDescent="0.15">
      <c r="A95" s="318">
        <v>93</v>
      </c>
      <c r="B95" s="325">
        <f>IFERROR(VLOOKUP($A95,'様式C-1-2用'!$B$3:$O$1100,2,0),"")</f>
        <v>0</v>
      </c>
      <c r="C95" s="325" t="str">
        <f>IFERROR(VLOOKUP($A95,'様式C-1-2用'!$B$3:$O$1100,3,0),"")</f>
        <v/>
      </c>
      <c r="D95" s="325">
        <f>IFERROR(VLOOKUP($A95,'様式C-1-2用'!$B$3:$O$1100,5,0),"")</f>
        <v>0</v>
      </c>
      <c r="E95" s="325">
        <f>IFERROR(VLOOKUP($A95,'様式C-1-2用'!$B$3:$O$1100,6,0),"")</f>
        <v>0</v>
      </c>
      <c r="F95" s="325">
        <f>IFERROR(VLOOKUP($A95,'様式C-1-2用'!$B$3:$O$1100,7,0),"")</f>
        <v>0</v>
      </c>
      <c r="G95" s="325">
        <f>IFERROR(VLOOKUP($A95,'様式C-1-2用'!$B$3:$O$1100,8,0),"")</f>
        <v>0</v>
      </c>
      <c r="H95" s="331">
        <f>IFERROR(VLOOKUP($A95,'様式C-1-2用'!$B$3:$O$1100,9,0),"")</f>
        <v>0</v>
      </c>
      <c r="I95" s="325">
        <f>IFERROR(VLOOKUP($A95,'様式C-1-2用'!$B$3:$O$1100,10,0),"")</f>
        <v>0</v>
      </c>
      <c r="J95" s="325">
        <f>IFERROR(VLOOKUP($A95,'様式C-1-2用'!$B$3:$O$1100,11,0),"")</f>
        <v>0</v>
      </c>
      <c r="K95" s="325">
        <f t="shared" si="1"/>
        <v>0</v>
      </c>
      <c r="L95" s="325">
        <f>IFERROR(VLOOKUP($A95,'様式C-1-2用'!$B$3:$O$1100,12,0),"")</f>
        <v>0</v>
      </c>
      <c r="M95" s="325">
        <f>IFERROR(VLOOKUP($A95,'様式C-1-2用'!$B$3:$O$1100,13,0),"")</f>
        <v>0</v>
      </c>
      <c r="N95" s="325">
        <f>IFERROR(VLOOKUP($A95,'様式C-1-2用'!$B$3:$O$1100,14,0),"")</f>
        <v>0</v>
      </c>
      <c r="O95" s="325">
        <f>IFERROR(VLOOKUP($A95,'様式C-1-2用'!$B$3:$P$1100,15,0),"")</f>
        <v>0</v>
      </c>
    </row>
    <row r="96" spans="1:15" ht="15.95" customHeight="1" x14ac:dyDescent="0.15">
      <c r="A96" s="318">
        <v>94</v>
      </c>
      <c r="B96" s="325">
        <f>IFERROR(VLOOKUP($A96,'様式C-1-2用'!$B$3:$O$1100,2,0),"")</f>
        <v>0</v>
      </c>
      <c r="C96" s="325" t="str">
        <f>IFERROR(VLOOKUP($A96,'様式C-1-2用'!$B$3:$O$1100,3,0),"")</f>
        <v/>
      </c>
      <c r="D96" s="325">
        <f>IFERROR(VLOOKUP($A96,'様式C-1-2用'!$B$3:$O$1100,5,0),"")</f>
        <v>0</v>
      </c>
      <c r="E96" s="325">
        <f>IFERROR(VLOOKUP($A96,'様式C-1-2用'!$B$3:$O$1100,6,0),"")</f>
        <v>0</v>
      </c>
      <c r="F96" s="325">
        <f>IFERROR(VLOOKUP($A96,'様式C-1-2用'!$B$3:$O$1100,7,0),"")</f>
        <v>0</v>
      </c>
      <c r="G96" s="325">
        <f>IFERROR(VLOOKUP($A96,'様式C-1-2用'!$B$3:$O$1100,8,0),"")</f>
        <v>0</v>
      </c>
      <c r="H96" s="331">
        <f>IFERROR(VLOOKUP($A96,'様式C-1-2用'!$B$3:$O$1100,9,0),"")</f>
        <v>0</v>
      </c>
      <c r="I96" s="325">
        <f>IFERROR(VLOOKUP($A96,'様式C-1-2用'!$B$3:$O$1100,10,0),"")</f>
        <v>0</v>
      </c>
      <c r="J96" s="325">
        <f>IFERROR(VLOOKUP($A96,'様式C-1-2用'!$B$3:$O$1100,11,0),"")</f>
        <v>0</v>
      </c>
      <c r="K96" s="325">
        <f t="shared" si="1"/>
        <v>0</v>
      </c>
      <c r="L96" s="325">
        <f>IFERROR(VLOOKUP($A96,'様式C-1-2用'!$B$3:$O$1100,12,0),"")</f>
        <v>0</v>
      </c>
      <c r="M96" s="325">
        <f>IFERROR(VLOOKUP($A96,'様式C-1-2用'!$B$3:$O$1100,13,0),"")</f>
        <v>0</v>
      </c>
      <c r="N96" s="325">
        <f>IFERROR(VLOOKUP($A96,'様式C-1-2用'!$B$3:$O$1100,14,0),"")</f>
        <v>0</v>
      </c>
      <c r="O96" s="325">
        <f>IFERROR(VLOOKUP($A96,'様式C-1-2用'!$B$3:$P$1100,15,0),"")</f>
        <v>0</v>
      </c>
    </row>
    <row r="97" spans="1:15" ht="15.95" customHeight="1" x14ac:dyDescent="0.15">
      <c r="A97" s="318">
        <v>95</v>
      </c>
      <c r="B97" s="325">
        <f>IFERROR(VLOOKUP($A97,'様式C-1-2用'!$B$3:$O$1100,2,0),"")</f>
        <v>0</v>
      </c>
      <c r="C97" s="325" t="str">
        <f>IFERROR(VLOOKUP($A97,'様式C-1-2用'!$B$3:$O$1100,3,0),"")</f>
        <v/>
      </c>
      <c r="D97" s="325">
        <f>IFERROR(VLOOKUP($A97,'様式C-1-2用'!$B$3:$O$1100,5,0),"")</f>
        <v>0</v>
      </c>
      <c r="E97" s="325">
        <f>IFERROR(VLOOKUP($A97,'様式C-1-2用'!$B$3:$O$1100,6,0),"")</f>
        <v>0</v>
      </c>
      <c r="F97" s="325">
        <f>IFERROR(VLOOKUP($A97,'様式C-1-2用'!$B$3:$O$1100,7,0),"")</f>
        <v>0</v>
      </c>
      <c r="G97" s="325">
        <f>IFERROR(VLOOKUP($A97,'様式C-1-2用'!$B$3:$O$1100,8,0),"")</f>
        <v>0</v>
      </c>
      <c r="H97" s="331">
        <f>IFERROR(VLOOKUP($A97,'様式C-1-2用'!$B$3:$O$1100,9,0),"")</f>
        <v>0</v>
      </c>
      <c r="I97" s="325">
        <f>IFERROR(VLOOKUP($A97,'様式C-1-2用'!$B$3:$O$1100,10,0),"")</f>
        <v>0</v>
      </c>
      <c r="J97" s="325">
        <f>IFERROR(VLOOKUP($A97,'様式C-1-2用'!$B$3:$O$1100,11,0),"")</f>
        <v>0</v>
      </c>
      <c r="K97" s="325">
        <f t="shared" si="1"/>
        <v>0</v>
      </c>
      <c r="L97" s="325">
        <f>IFERROR(VLOOKUP($A97,'様式C-1-2用'!$B$3:$O$1100,12,0),"")</f>
        <v>0</v>
      </c>
      <c r="M97" s="325">
        <f>IFERROR(VLOOKUP($A97,'様式C-1-2用'!$B$3:$O$1100,13,0),"")</f>
        <v>0</v>
      </c>
      <c r="N97" s="325">
        <f>IFERROR(VLOOKUP($A97,'様式C-1-2用'!$B$3:$O$1100,14,0),"")</f>
        <v>0</v>
      </c>
      <c r="O97" s="325">
        <f>IFERROR(VLOOKUP($A97,'様式C-1-2用'!$B$3:$P$1100,15,0),"")</f>
        <v>0</v>
      </c>
    </row>
    <row r="98" spans="1:15" ht="15.95" customHeight="1" x14ac:dyDescent="0.15">
      <c r="A98" s="318">
        <v>96</v>
      </c>
      <c r="B98" s="325">
        <f>IFERROR(VLOOKUP($A98,'様式C-1-2用'!$B$3:$O$1100,2,0),"")</f>
        <v>0</v>
      </c>
      <c r="C98" s="325" t="str">
        <f>IFERROR(VLOOKUP($A98,'様式C-1-2用'!$B$3:$O$1100,3,0),"")</f>
        <v/>
      </c>
      <c r="D98" s="325">
        <f>IFERROR(VLOOKUP($A98,'様式C-1-2用'!$B$3:$O$1100,5,0),"")</f>
        <v>0</v>
      </c>
      <c r="E98" s="325">
        <f>IFERROR(VLOOKUP($A98,'様式C-1-2用'!$B$3:$O$1100,6,0),"")</f>
        <v>0</v>
      </c>
      <c r="F98" s="325">
        <f>IFERROR(VLOOKUP($A98,'様式C-1-2用'!$B$3:$O$1100,7,0),"")</f>
        <v>0</v>
      </c>
      <c r="G98" s="325">
        <f>IFERROR(VLOOKUP($A98,'様式C-1-2用'!$B$3:$O$1100,8,0),"")</f>
        <v>0</v>
      </c>
      <c r="H98" s="331">
        <f>IFERROR(VLOOKUP($A98,'様式C-1-2用'!$B$3:$O$1100,9,0),"")</f>
        <v>0</v>
      </c>
      <c r="I98" s="325">
        <f>IFERROR(VLOOKUP($A98,'様式C-1-2用'!$B$3:$O$1100,10,0),"")</f>
        <v>0</v>
      </c>
      <c r="J98" s="325">
        <f>IFERROR(VLOOKUP($A98,'様式C-1-2用'!$B$3:$O$1100,11,0),"")</f>
        <v>0</v>
      </c>
      <c r="K98" s="325">
        <f t="shared" si="1"/>
        <v>0</v>
      </c>
      <c r="L98" s="325">
        <f>IFERROR(VLOOKUP($A98,'様式C-1-2用'!$B$3:$O$1100,12,0),"")</f>
        <v>0</v>
      </c>
      <c r="M98" s="325">
        <f>IFERROR(VLOOKUP($A98,'様式C-1-2用'!$B$3:$O$1100,13,0),"")</f>
        <v>0</v>
      </c>
      <c r="N98" s="325">
        <f>IFERROR(VLOOKUP($A98,'様式C-1-2用'!$B$3:$O$1100,14,0),"")</f>
        <v>0</v>
      </c>
      <c r="O98" s="325">
        <f>IFERROR(VLOOKUP($A98,'様式C-1-2用'!$B$3:$P$1100,15,0),"")</f>
        <v>0</v>
      </c>
    </row>
    <row r="99" spans="1:15" ht="15.95" customHeight="1" x14ac:dyDescent="0.15">
      <c r="A99" s="318">
        <v>97</v>
      </c>
      <c r="B99" s="325">
        <f>IFERROR(VLOOKUP($A99,'様式C-1-2用'!$B$3:$O$1100,2,0),"")</f>
        <v>0</v>
      </c>
      <c r="C99" s="325" t="str">
        <f>IFERROR(VLOOKUP($A99,'様式C-1-2用'!$B$3:$O$1100,3,0),"")</f>
        <v/>
      </c>
      <c r="D99" s="325">
        <f>IFERROR(VLOOKUP($A99,'様式C-1-2用'!$B$3:$O$1100,5,0),"")</f>
        <v>0</v>
      </c>
      <c r="E99" s="325">
        <f>IFERROR(VLOOKUP($A99,'様式C-1-2用'!$B$3:$O$1100,6,0),"")</f>
        <v>0</v>
      </c>
      <c r="F99" s="325">
        <f>IFERROR(VLOOKUP($A99,'様式C-1-2用'!$B$3:$O$1100,7,0),"")</f>
        <v>0</v>
      </c>
      <c r="G99" s="325">
        <f>IFERROR(VLOOKUP($A99,'様式C-1-2用'!$B$3:$O$1100,8,0),"")</f>
        <v>0</v>
      </c>
      <c r="H99" s="331">
        <f>IFERROR(VLOOKUP($A99,'様式C-1-2用'!$B$3:$O$1100,9,0),"")</f>
        <v>0</v>
      </c>
      <c r="I99" s="325">
        <f>IFERROR(VLOOKUP($A99,'様式C-1-2用'!$B$3:$O$1100,10,0),"")</f>
        <v>0</v>
      </c>
      <c r="J99" s="325">
        <f>IFERROR(VLOOKUP($A99,'様式C-1-2用'!$B$3:$O$1100,11,0),"")</f>
        <v>0</v>
      </c>
      <c r="K99" s="325">
        <f t="shared" si="1"/>
        <v>0</v>
      </c>
      <c r="L99" s="325">
        <f>IFERROR(VLOOKUP($A99,'様式C-1-2用'!$B$3:$O$1100,12,0),"")</f>
        <v>0</v>
      </c>
      <c r="M99" s="325">
        <f>IFERROR(VLOOKUP($A99,'様式C-1-2用'!$B$3:$O$1100,13,0),"")</f>
        <v>0</v>
      </c>
      <c r="N99" s="325">
        <f>IFERROR(VLOOKUP($A99,'様式C-1-2用'!$B$3:$O$1100,14,0),"")</f>
        <v>0</v>
      </c>
      <c r="O99" s="325">
        <f>IFERROR(VLOOKUP($A99,'様式C-1-2用'!$B$3:$P$1100,15,0),"")</f>
        <v>0</v>
      </c>
    </row>
    <row r="100" spans="1:15" ht="15.95" customHeight="1" x14ac:dyDescent="0.15">
      <c r="A100" s="318">
        <v>98</v>
      </c>
      <c r="B100" s="325">
        <f>IFERROR(VLOOKUP($A100,'様式C-1-2用'!$B$3:$O$1100,2,0),"")</f>
        <v>0</v>
      </c>
      <c r="C100" s="325" t="str">
        <f>IFERROR(VLOOKUP($A100,'様式C-1-2用'!$B$3:$O$1100,3,0),"")</f>
        <v/>
      </c>
      <c r="D100" s="325">
        <f>IFERROR(VLOOKUP($A100,'様式C-1-2用'!$B$3:$O$1100,5,0),"")</f>
        <v>0</v>
      </c>
      <c r="E100" s="325">
        <f>IFERROR(VLOOKUP($A100,'様式C-1-2用'!$B$3:$O$1100,6,0),"")</f>
        <v>0</v>
      </c>
      <c r="F100" s="325">
        <f>IFERROR(VLOOKUP($A100,'様式C-1-2用'!$B$3:$O$1100,7,0),"")</f>
        <v>0</v>
      </c>
      <c r="G100" s="325">
        <f>IFERROR(VLOOKUP($A100,'様式C-1-2用'!$B$3:$O$1100,8,0),"")</f>
        <v>0</v>
      </c>
      <c r="H100" s="331">
        <f>IFERROR(VLOOKUP($A100,'様式C-1-2用'!$B$3:$O$1100,9,0),"")</f>
        <v>0</v>
      </c>
      <c r="I100" s="325">
        <f>IFERROR(VLOOKUP($A100,'様式C-1-2用'!$B$3:$O$1100,10,0),"")</f>
        <v>0</v>
      </c>
      <c r="J100" s="325">
        <f>IFERROR(VLOOKUP($A100,'様式C-1-2用'!$B$3:$O$1100,11,0),"")</f>
        <v>0</v>
      </c>
      <c r="K100" s="325">
        <f t="shared" si="1"/>
        <v>0</v>
      </c>
      <c r="L100" s="325">
        <f>IFERROR(VLOOKUP($A100,'様式C-1-2用'!$B$3:$O$1100,12,0),"")</f>
        <v>0</v>
      </c>
      <c r="M100" s="325">
        <f>IFERROR(VLOOKUP($A100,'様式C-1-2用'!$B$3:$O$1100,13,0),"")</f>
        <v>0</v>
      </c>
      <c r="N100" s="325">
        <f>IFERROR(VLOOKUP($A100,'様式C-1-2用'!$B$3:$O$1100,14,0),"")</f>
        <v>0</v>
      </c>
      <c r="O100" s="325">
        <f>IFERROR(VLOOKUP($A100,'様式C-1-2用'!$B$3:$P$1100,15,0),"")</f>
        <v>0</v>
      </c>
    </row>
    <row r="101" spans="1:15" ht="15.95" customHeight="1" x14ac:dyDescent="0.15">
      <c r="A101" s="318">
        <v>99</v>
      </c>
      <c r="B101" s="325">
        <f>IFERROR(VLOOKUP($A101,'様式C-1-2用'!$B$3:$O$1100,2,0),"")</f>
        <v>0</v>
      </c>
      <c r="C101" s="325" t="str">
        <f>IFERROR(VLOOKUP($A101,'様式C-1-2用'!$B$3:$O$1100,3,0),"")</f>
        <v/>
      </c>
      <c r="D101" s="325">
        <f>IFERROR(VLOOKUP($A101,'様式C-1-2用'!$B$3:$O$1100,5,0),"")</f>
        <v>0</v>
      </c>
      <c r="E101" s="325">
        <f>IFERROR(VLOOKUP($A101,'様式C-1-2用'!$B$3:$O$1100,6,0),"")</f>
        <v>0</v>
      </c>
      <c r="F101" s="325">
        <f>IFERROR(VLOOKUP($A101,'様式C-1-2用'!$B$3:$O$1100,7,0),"")</f>
        <v>0</v>
      </c>
      <c r="G101" s="325">
        <f>IFERROR(VLOOKUP($A101,'様式C-1-2用'!$B$3:$O$1100,8,0),"")</f>
        <v>0</v>
      </c>
      <c r="H101" s="331">
        <f>IFERROR(VLOOKUP($A101,'様式C-1-2用'!$B$3:$O$1100,9,0),"")</f>
        <v>0</v>
      </c>
      <c r="I101" s="325">
        <f>IFERROR(VLOOKUP($A101,'様式C-1-2用'!$B$3:$O$1100,10,0),"")</f>
        <v>0</v>
      </c>
      <c r="J101" s="325">
        <f>IFERROR(VLOOKUP($A101,'様式C-1-2用'!$B$3:$O$1100,11,0),"")</f>
        <v>0</v>
      </c>
      <c r="K101" s="325">
        <f t="shared" si="1"/>
        <v>0</v>
      </c>
      <c r="L101" s="325">
        <f>IFERROR(VLOOKUP($A101,'様式C-1-2用'!$B$3:$O$1100,12,0),"")</f>
        <v>0</v>
      </c>
      <c r="M101" s="325">
        <f>IFERROR(VLOOKUP($A101,'様式C-1-2用'!$B$3:$O$1100,13,0),"")</f>
        <v>0</v>
      </c>
      <c r="N101" s="325">
        <f>IFERROR(VLOOKUP($A101,'様式C-1-2用'!$B$3:$O$1100,14,0),"")</f>
        <v>0</v>
      </c>
      <c r="O101" s="325">
        <f>IFERROR(VLOOKUP($A101,'様式C-1-2用'!$B$3:$P$1100,15,0),"")</f>
        <v>0</v>
      </c>
    </row>
    <row r="102" spans="1:15" ht="15.95" customHeight="1" x14ac:dyDescent="0.15">
      <c r="A102" s="318">
        <v>100</v>
      </c>
      <c r="B102" s="325">
        <f>IFERROR(VLOOKUP($A102,'様式C-1-2用'!$B$3:$O$1100,2,0),"")</f>
        <v>0</v>
      </c>
      <c r="C102" s="325" t="str">
        <f>IFERROR(VLOOKUP($A102,'様式C-1-2用'!$B$3:$O$1100,3,0),"")</f>
        <v/>
      </c>
      <c r="D102" s="325">
        <f>IFERROR(VLOOKUP($A102,'様式C-1-2用'!$B$3:$O$1100,5,0),"")</f>
        <v>0</v>
      </c>
      <c r="E102" s="325">
        <f>IFERROR(VLOOKUP($A102,'様式C-1-2用'!$B$3:$O$1100,6,0),"")</f>
        <v>0</v>
      </c>
      <c r="F102" s="325">
        <f>IFERROR(VLOOKUP($A102,'様式C-1-2用'!$B$3:$O$1100,7,0),"")</f>
        <v>0</v>
      </c>
      <c r="G102" s="325">
        <f>IFERROR(VLOOKUP($A102,'様式C-1-2用'!$B$3:$O$1100,8,0),"")</f>
        <v>0</v>
      </c>
      <c r="H102" s="331">
        <f>IFERROR(VLOOKUP($A102,'様式C-1-2用'!$B$3:$O$1100,9,0),"")</f>
        <v>0</v>
      </c>
      <c r="I102" s="325">
        <f>IFERROR(VLOOKUP($A102,'様式C-1-2用'!$B$3:$O$1100,10,0),"")</f>
        <v>0</v>
      </c>
      <c r="J102" s="325">
        <f>IFERROR(VLOOKUP($A102,'様式C-1-2用'!$B$3:$O$1100,11,0),"")</f>
        <v>0</v>
      </c>
      <c r="K102" s="325">
        <f t="shared" si="1"/>
        <v>0</v>
      </c>
      <c r="L102" s="325">
        <f>IFERROR(VLOOKUP($A102,'様式C-1-2用'!$B$3:$O$1100,12,0),"")</f>
        <v>0</v>
      </c>
      <c r="M102" s="325">
        <f>IFERROR(VLOOKUP($A102,'様式C-1-2用'!$B$3:$O$1100,13,0),"")</f>
        <v>0</v>
      </c>
      <c r="N102" s="325">
        <f>IFERROR(VLOOKUP($A102,'様式C-1-2用'!$B$3:$O$1100,14,0),"")</f>
        <v>0</v>
      </c>
      <c r="O102" s="325">
        <f>IFERROR(VLOOKUP($A102,'様式C-1-2用'!$B$3:$P$1100,15,0),"")</f>
        <v>0</v>
      </c>
    </row>
    <row r="103" spans="1:15" ht="15.95" customHeight="1" x14ac:dyDescent="0.15">
      <c r="A103" s="318">
        <v>101</v>
      </c>
      <c r="B103" s="325">
        <f>IFERROR(VLOOKUP($A103,'様式C-1-2用'!$B$3:$O$1100,2,0),"")</f>
        <v>0</v>
      </c>
      <c r="C103" s="325" t="str">
        <f>IFERROR(VLOOKUP($A103,'様式C-1-2用'!$B$3:$O$1100,3,0),"")</f>
        <v/>
      </c>
      <c r="D103" s="325">
        <f>IFERROR(VLOOKUP($A103,'様式C-1-2用'!$B$3:$O$1100,5,0),"")</f>
        <v>0</v>
      </c>
      <c r="E103" s="325">
        <f>IFERROR(VLOOKUP($A103,'様式C-1-2用'!$B$3:$O$1100,6,0),"")</f>
        <v>0</v>
      </c>
      <c r="F103" s="325">
        <f>IFERROR(VLOOKUP($A103,'様式C-1-2用'!$B$3:$O$1100,7,0),"")</f>
        <v>0</v>
      </c>
      <c r="G103" s="325">
        <f>IFERROR(VLOOKUP($A103,'様式C-1-2用'!$B$3:$O$1100,8,0),"")</f>
        <v>0</v>
      </c>
      <c r="H103" s="331">
        <f>IFERROR(VLOOKUP($A103,'様式C-1-2用'!$B$3:$O$1100,9,0),"")</f>
        <v>0</v>
      </c>
      <c r="I103" s="325">
        <f>IFERROR(VLOOKUP($A103,'様式C-1-2用'!$B$3:$O$1100,10,0),"")</f>
        <v>0</v>
      </c>
      <c r="J103" s="325">
        <f>IFERROR(VLOOKUP($A103,'様式C-1-2用'!$B$3:$O$1100,11,0),"")</f>
        <v>0</v>
      </c>
      <c r="K103" s="325">
        <f t="shared" si="1"/>
        <v>0</v>
      </c>
      <c r="L103" s="325">
        <f>IFERROR(VLOOKUP($A103,'様式C-1-2用'!$B$3:$O$1100,12,0),"")</f>
        <v>0</v>
      </c>
      <c r="M103" s="325">
        <f>IFERROR(VLOOKUP($A103,'様式C-1-2用'!$B$3:$O$1100,13,0),"")</f>
        <v>0</v>
      </c>
      <c r="N103" s="325">
        <f>IFERROR(VLOOKUP($A103,'様式C-1-2用'!$B$3:$O$1100,14,0),"")</f>
        <v>0</v>
      </c>
      <c r="O103" s="325">
        <f>IFERROR(VLOOKUP($A103,'様式C-1-2用'!$B$3:$P$1100,15,0),"")</f>
        <v>0</v>
      </c>
    </row>
    <row r="104" spans="1:15" ht="15.95" customHeight="1" x14ac:dyDescent="0.15">
      <c r="A104" s="318">
        <v>102</v>
      </c>
      <c r="B104" s="325">
        <f>IFERROR(VLOOKUP($A104,'様式C-1-2用'!$B$3:$O$1100,2,0),"")</f>
        <v>0</v>
      </c>
      <c r="C104" s="325" t="str">
        <f>IFERROR(VLOOKUP($A104,'様式C-1-2用'!$B$3:$O$1100,3,0),"")</f>
        <v/>
      </c>
      <c r="D104" s="325">
        <f>IFERROR(VLOOKUP($A104,'様式C-1-2用'!$B$3:$O$1100,5,0),"")</f>
        <v>0</v>
      </c>
      <c r="E104" s="325">
        <f>IFERROR(VLOOKUP($A104,'様式C-1-2用'!$B$3:$O$1100,6,0),"")</f>
        <v>0</v>
      </c>
      <c r="F104" s="325">
        <f>IFERROR(VLOOKUP($A104,'様式C-1-2用'!$B$3:$O$1100,7,0),"")</f>
        <v>0</v>
      </c>
      <c r="G104" s="325">
        <f>IFERROR(VLOOKUP($A104,'様式C-1-2用'!$B$3:$O$1100,8,0),"")</f>
        <v>0</v>
      </c>
      <c r="H104" s="331">
        <f>IFERROR(VLOOKUP($A104,'様式C-1-2用'!$B$3:$O$1100,9,0),"")</f>
        <v>0</v>
      </c>
      <c r="I104" s="325">
        <f>IFERROR(VLOOKUP($A104,'様式C-1-2用'!$B$3:$O$1100,10,0),"")</f>
        <v>0</v>
      </c>
      <c r="J104" s="325">
        <f>IFERROR(VLOOKUP($A104,'様式C-1-2用'!$B$3:$O$1100,11,0),"")</f>
        <v>0</v>
      </c>
      <c r="K104" s="325">
        <f t="shared" si="1"/>
        <v>0</v>
      </c>
      <c r="L104" s="325">
        <f>IFERROR(VLOOKUP($A104,'様式C-1-2用'!$B$3:$O$1100,12,0),"")</f>
        <v>0</v>
      </c>
      <c r="M104" s="325">
        <f>IFERROR(VLOOKUP($A104,'様式C-1-2用'!$B$3:$O$1100,13,0),"")</f>
        <v>0</v>
      </c>
      <c r="N104" s="325">
        <f>IFERROR(VLOOKUP($A104,'様式C-1-2用'!$B$3:$O$1100,14,0),"")</f>
        <v>0</v>
      </c>
      <c r="O104" s="325">
        <f>IFERROR(VLOOKUP($A104,'様式C-1-2用'!$B$3:$P$1100,15,0),"")</f>
        <v>0</v>
      </c>
    </row>
    <row r="105" spans="1:15" ht="15.95" customHeight="1" x14ac:dyDescent="0.15">
      <c r="A105" s="318">
        <v>103</v>
      </c>
      <c r="B105" s="325">
        <f>IFERROR(VLOOKUP($A105,'様式C-1-2用'!$B$3:$O$1100,2,0),"")</f>
        <v>0</v>
      </c>
      <c r="C105" s="325" t="str">
        <f>IFERROR(VLOOKUP($A105,'様式C-1-2用'!$B$3:$O$1100,3,0),"")</f>
        <v/>
      </c>
      <c r="D105" s="325">
        <f>IFERROR(VLOOKUP($A105,'様式C-1-2用'!$B$3:$O$1100,5,0),"")</f>
        <v>0</v>
      </c>
      <c r="E105" s="325">
        <f>IFERROR(VLOOKUP($A105,'様式C-1-2用'!$B$3:$O$1100,6,0),"")</f>
        <v>0</v>
      </c>
      <c r="F105" s="325">
        <f>IFERROR(VLOOKUP($A105,'様式C-1-2用'!$B$3:$O$1100,7,0),"")</f>
        <v>0</v>
      </c>
      <c r="G105" s="325">
        <f>IFERROR(VLOOKUP($A105,'様式C-1-2用'!$B$3:$O$1100,8,0),"")</f>
        <v>0</v>
      </c>
      <c r="H105" s="331">
        <f>IFERROR(VLOOKUP($A105,'様式C-1-2用'!$B$3:$O$1100,9,0),"")</f>
        <v>0</v>
      </c>
      <c r="I105" s="325">
        <f>IFERROR(VLOOKUP($A105,'様式C-1-2用'!$B$3:$O$1100,10,0),"")</f>
        <v>0</v>
      </c>
      <c r="J105" s="325">
        <f>IFERROR(VLOOKUP($A105,'様式C-1-2用'!$B$3:$O$1100,11,0),"")</f>
        <v>0</v>
      </c>
      <c r="K105" s="325">
        <f t="shared" si="1"/>
        <v>0</v>
      </c>
      <c r="L105" s="325">
        <f>IFERROR(VLOOKUP($A105,'様式C-1-2用'!$B$3:$O$1100,12,0),"")</f>
        <v>0</v>
      </c>
      <c r="M105" s="325">
        <f>IFERROR(VLOOKUP($A105,'様式C-1-2用'!$B$3:$O$1100,13,0),"")</f>
        <v>0</v>
      </c>
      <c r="N105" s="325">
        <f>IFERROR(VLOOKUP($A105,'様式C-1-2用'!$B$3:$O$1100,14,0),"")</f>
        <v>0</v>
      </c>
      <c r="O105" s="325">
        <f>IFERROR(VLOOKUP($A105,'様式C-1-2用'!$B$3:$P$1100,15,0),"")</f>
        <v>0</v>
      </c>
    </row>
    <row r="106" spans="1:15" ht="15.95" customHeight="1" x14ac:dyDescent="0.15">
      <c r="A106" s="318">
        <v>104</v>
      </c>
      <c r="B106" s="325">
        <f>IFERROR(VLOOKUP($A106,'様式C-1-2用'!$B$3:$O$1100,2,0),"")</f>
        <v>0</v>
      </c>
      <c r="C106" s="325" t="str">
        <f>IFERROR(VLOOKUP($A106,'様式C-1-2用'!$B$3:$O$1100,3,0),"")</f>
        <v/>
      </c>
      <c r="D106" s="325">
        <f>IFERROR(VLOOKUP($A106,'様式C-1-2用'!$B$3:$O$1100,5,0),"")</f>
        <v>0</v>
      </c>
      <c r="E106" s="325">
        <f>IFERROR(VLOOKUP($A106,'様式C-1-2用'!$B$3:$O$1100,6,0),"")</f>
        <v>0</v>
      </c>
      <c r="F106" s="325">
        <f>IFERROR(VLOOKUP($A106,'様式C-1-2用'!$B$3:$O$1100,7,0),"")</f>
        <v>0</v>
      </c>
      <c r="G106" s="325">
        <f>IFERROR(VLOOKUP($A106,'様式C-1-2用'!$B$3:$O$1100,8,0),"")</f>
        <v>0</v>
      </c>
      <c r="H106" s="331">
        <f>IFERROR(VLOOKUP($A106,'様式C-1-2用'!$B$3:$O$1100,9,0),"")</f>
        <v>0</v>
      </c>
      <c r="I106" s="325">
        <f>IFERROR(VLOOKUP($A106,'様式C-1-2用'!$B$3:$O$1100,10,0),"")</f>
        <v>0</v>
      </c>
      <c r="J106" s="325">
        <f>IFERROR(VLOOKUP($A106,'様式C-1-2用'!$B$3:$O$1100,11,0),"")</f>
        <v>0</v>
      </c>
      <c r="K106" s="325">
        <f t="shared" si="1"/>
        <v>0</v>
      </c>
      <c r="L106" s="325">
        <f>IFERROR(VLOOKUP($A106,'様式C-1-2用'!$B$3:$O$1100,12,0),"")</f>
        <v>0</v>
      </c>
      <c r="M106" s="325">
        <f>IFERROR(VLOOKUP($A106,'様式C-1-2用'!$B$3:$O$1100,13,0),"")</f>
        <v>0</v>
      </c>
      <c r="N106" s="325">
        <f>IFERROR(VLOOKUP($A106,'様式C-1-2用'!$B$3:$O$1100,14,0),"")</f>
        <v>0</v>
      </c>
      <c r="O106" s="325">
        <f>IFERROR(VLOOKUP($A106,'様式C-1-2用'!$B$3:$P$1100,15,0),"")</f>
        <v>0</v>
      </c>
    </row>
    <row r="107" spans="1:15" ht="15.95" customHeight="1" x14ac:dyDescent="0.15">
      <c r="A107" s="318">
        <v>105</v>
      </c>
      <c r="B107" s="325">
        <f>IFERROR(VLOOKUP($A107,'様式C-1-2用'!$B$3:$O$1100,2,0),"")</f>
        <v>0</v>
      </c>
      <c r="C107" s="325" t="str">
        <f>IFERROR(VLOOKUP($A107,'様式C-1-2用'!$B$3:$O$1100,3,0),"")</f>
        <v/>
      </c>
      <c r="D107" s="325">
        <f>IFERROR(VLOOKUP($A107,'様式C-1-2用'!$B$3:$O$1100,5,0),"")</f>
        <v>0</v>
      </c>
      <c r="E107" s="325">
        <f>IFERROR(VLOOKUP($A107,'様式C-1-2用'!$B$3:$O$1100,6,0),"")</f>
        <v>0</v>
      </c>
      <c r="F107" s="325">
        <f>IFERROR(VLOOKUP($A107,'様式C-1-2用'!$B$3:$O$1100,7,0),"")</f>
        <v>0</v>
      </c>
      <c r="G107" s="325">
        <f>IFERROR(VLOOKUP($A107,'様式C-1-2用'!$B$3:$O$1100,8,0),"")</f>
        <v>0</v>
      </c>
      <c r="H107" s="331">
        <f>IFERROR(VLOOKUP($A107,'様式C-1-2用'!$B$3:$O$1100,9,0),"")</f>
        <v>0</v>
      </c>
      <c r="I107" s="325">
        <f>IFERROR(VLOOKUP($A107,'様式C-1-2用'!$B$3:$O$1100,10,0),"")</f>
        <v>0</v>
      </c>
      <c r="J107" s="325">
        <f>IFERROR(VLOOKUP($A107,'様式C-1-2用'!$B$3:$O$1100,11,0),"")</f>
        <v>0</v>
      </c>
      <c r="K107" s="325">
        <f t="shared" si="1"/>
        <v>0</v>
      </c>
      <c r="L107" s="325">
        <f>IFERROR(VLOOKUP($A107,'様式C-1-2用'!$B$3:$O$1100,12,0),"")</f>
        <v>0</v>
      </c>
      <c r="M107" s="325">
        <f>IFERROR(VLOOKUP($A107,'様式C-1-2用'!$B$3:$O$1100,13,0),"")</f>
        <v>0</v>
      </c>
      <c r="N107" s="325">
        <f>IFERROR(VLOOKUP($A107,'様式C-1-2用'!$B$3:$O$1100,14,0),"")</f>
        <v>0</v>
      </c>
      <c r="O107" s="325">
        <f>IFERROR(VLOOKUP($A107,'様式C-1-2用'!$B$3:$P$1100,15,0),"")</f>
        <v>0</v>
      </c>
    </row>
    <row r="108" spans="1:15" ht="15.95" customHeight="1" x14ac:dyDescent="0.15">
      <c r="A108" s="318">
        <v>106</v>
      </c>
      <c r="B108" s="325">
        <f>IFERROR(VLOOKUP($A108,'様式C-1-2用'!$B$3:$O$1100,2,0),"")</f>
        <v>0</v>
      </c>
      <c r="C108" s="325" t="str">
        <f>IFERROR(VLOOKUP($A108,'様式C-1-2用'!$B$3:$O$1100,3,0),"")</f>
        <v/>
      </c>
      <c r="D108" s="325">
        <f>IFERROR(VLOOKUP($A108,'様式C-1-2用'!$B$3:$O$1100,5,0),"")</f>
        <v>0</v>
      </c>
      <c r="E108" s="325">
        <f>IFERROR(VLOOKUP($A108,'様式C-1-2用'!$B$3:$O$1100,6,0),"")</f>
        <v>0</v>
      </c>
      <c r="F108" s="325">
        <f>IFERROR(VLOOKUP($A108,'様式C-1-2用'!$B$3:$O$1100,7,0),"")</f>
        <v>0</v>
      </c>
      <c r="G108" s="325">
        <f>IFERROR(VLOOKUP($A108,'様式C-1-2用'!$B$3:$O$1100,8,0),"")</f>
        <v>0</v>
      </c>
      <c r="H108" s="331">
        <f>IFERROR(VLOOKUP($A108,'様式C-1-2用'!$B$3:$O$1100,9,0),"")</f>
        <v>0</v>
      </c>
      <c r="I108" s="325">
        <f>IFERROR(VLOOKUP($A108,'様式C-1-2用'!$B$3:$O$1100,10,0),"")</f>
        <v>0</v>
      </c>
      <c r="J108" s="325">
        <f>IFERROR(VLOOKUP($A108,'様式C-1-2用'!$B$3:$O$1100,11,0),"")</f>
        <v>0</v>
      </c>
      <c r="K108" s="325">
        <f t="shared" si="1"/>
        <v>0</v>
      </c>
      <c r="L108" s="325">
        <f>IFERROR(VLOOKUP($A108,'様式C-1-2用'!$B$3:$O$1100,12,0),"")</f>
        <v>0</v>
      </c>
      <c r="M108" s="325">
        <f>IFERROR(VLOOKUP($A108,'様式C-1-2用'!$B$3:$O$1100,13,0),"")</f>
        <v>0</v>
      </c>
      <c r="N108" s="325">
        <f>IFERROR(VLOOKUP($A108,'様式C-1-2用'!$B$3:$O$1100,14,0),"")</f>
        <v>0</v>
      </c>
      <c r="O108" s="325">
        <f>IFERROR(VLOOKUP($A108,'様式C-1-2用'!$B$3:$P$1100,15,0),"")</f>
        <v>0</v>
      </c>
    </row>
    <row r="109" spans="1:15" ht="15.95" customHeight="1" x14ac:dyDescent="0.15">
      <c r="A109" s="318">
        <v>107</v>
      </c>
      <c r="B109" s="325">
        <f>IFERROR(VLOOKUP($A109,'様式C-1-2用'!$B$3:$O$1100,2,0),"")</f>
        <v>0</v>
      </c>
      <c r="C109" s="325" t="str">
        <f>IFERROR(VLOOKUP($A109,'様式C-1-2用'!$B$3:$O$1100,3,0),"")</f>
        <v/>
      </c>
      <c r="D109" s="325">
        <f>IFERROR(VLOOKUP($A109,'様式C-1-2用'!$B$3:$O$1100,5,0),"")</f>
        <v>0</v>
      </c>
      <c r="E109" s="325">
        <f>IFERROR(VLOOKUP($A109,'様式C-1-2用'!$B$3:$O$1100,6,0),"")</f>
        <v>0</v>
      </c>
      <c r="F109" s="325">
        <f>IFERROR(VLOOKUP($A109,'様式C-1-2用'!$B$3:$O$1100,7,0),"")</f>
        <v>0</v>
      </c>
      <c r="G109" s="325">
        <f>IFERROR(VLOOKUP($A109,'様式C-1-2用'!$B$3:$O$1100,8,0),"")</f>
        <v>0</v>
      </c>
      <c r="H109" s="331">
        <f>IFERROR(VLOOKUP($A109,'様式C-1-2用'!$B$3:$O$1100,9,0),"")</f>
        <v>0</v>
      </c>
      <c r="I109" s="325">
        <f>IFERROR(VLOOKUP($A109,'様式C-1-2用'!$B$3:$O$1100,10,0),"")</f>
        <v>0</v>
      </c>
      <c r="J109" s="325">
        <f>IFERROR(VLOOKUP($A109,'様式C-1-2用'!$B$3:$O$1100,11,0),"")</f>
        <v>0</v>
      </c>
      <c r="K109" s="325">
        <f t="shared" si="1"/>
        <v>0</v>
      </c>
      <c r="L109" s="325">
        <f>IFERROR(VLOOKUP($A109,'様式C-1-2用'!$B$3:$O$1100,12,0),"")</f>
        <v>0</v>
      </c>
      <c r="M109" s="325">
        <f>IFERROR(VLOOKUP($A109,'様式C-1-2用'!$B$3:$O$1100,13,0),"")</f>
        <v>0</v>
      </c>
      <c r="N109" s="325">
        <f>IFERROR(VLOOKUP($A109,'様式C-1-2用'!$B$3:$O$1100,14,0),"")</f>
        <v>0</v>
      </c>
      <c r="O109" s="325">
        <f>IFERROR(VLOOKUP($A109,'様式C-1-2用'!$B$3:$P$1100,15,0),"")</f>
        <v>0</v>
      </c>
    </row>
    <row r="110" spans="1:15" ht="15.95" customHeight="1" x14ac:dyDescent="0.15">
      <c r="A110" s="318">
        <v>108</v>
      </c>
      <c r="B110" s="325">
        <f>IFERROR(VLOOKUP($A110,'様式C-1-2用'!$B$3:$O$1100,2,0),"")</f>
        <v>0</v>
      </c>
      <c r="C110" s="325" t="str">
        <f>IFERROR(VLOOKUP($A110,'様式C-1-2用'!$B$3:$O$1100,3,0),"")</f>
        <v/>
      </c>
      <c r="D110" s="325">
        <f>IFERROR(VLOOKUP($A110,'様式C-1-2用'!$B$3:$O$1100,5,0),"")</f>
        <v>0</v>
      </c>
      <c r="E110" s="325">
        <f>IFERROR(VLOOKUP($A110,'様式C-1-2用'!$B$3:$O$1100,6,0),"")</f>
        <v>0</v>
      </c>
      <c r="F110" s="325">
        <f>IFERROR(VLOOKUP($A110,'様式C-1-2用'!$B$3:$O$1100,7,0),"")</f>
        <v>0</v>
      </c>
      <c r="G110" s="325">
        <f>IFERROR(VLOOKUP($A110,'様式C-1-2用'!$B$3:$O$1100,8,0),"")</f>
        <v>0</v>
      </c>
      <c r="H110" s="331">
        <f>IFERROR(VLOOKUP($A110,'様式C-1-2用'!$B$3:$O$1100,9,0),"")</f>
        <v>0</v>
      </c>
      <c r="I110" s="325">
        <f>IFERROR(VLOOKUP($A110,'様式C-1-2用'!$B$3:$O$1100,10,0),"")</f>
        <v>0</v>
      </c>
      <c r="J110" s="325">
        <f>IFERROR(VLOOKUP($A110,'様式C-1-2用'!$B$3:$O$1100,11,0),"")</f>
        <v>0</v>
      </c>
      <c r="K110" s="325">
        <f t="shared" si="1"/>
        <v>0</v>
      </c>
      <c r="L110" s="325">
        <f>IFERROR(VLOOKUP($A110,'様式C-1-2用'!$B$3:$O$1100,12,0),"")</f>
        <v>0</v>
      </c>
      <c r="M110" s="325">
        <f>IFERROR(VLOOKUP($A110,'様式C-1-2用'!$B$3:$O$1100,13,0),"")</f>
        <v>0</v>
      </c>
      <c r="N110" s="325">
        <f>IFERROR(VLOOKUP($A110,'様式C-1-2用'!$B$3:$O$1100,14,0),"")</f>
        <v>0</v>
      </c>
      <c r="O110" s="325">
        <f>IFERROR(VLOOKUP($A110,'様式C-1-2用'!$B$3:$P$1100,15,0),"")</f>
        <v>0</v>
      </c>
    </row>
    <row r="111" spans="1:15" ht="15.95" customHeight="1" x14ac:dyDescent="0.15">
      <c r="A111" s="318">
        <v>109</v>
      </c>
      <c r="B111" s="325">
        <f>IFERROR(VLOOKUP($A111,'様式C-1-2用'!$B$3:$O$1100,2,0),"")</f>
        <v>0</v>
      </c>
      <c r="C111" s="325" t="str">
        <f>IFERROR(VLOOKUP($A111,'様式C-1-2用'!$B$3:$O$1100,3,0),"")</f>
        <v/>
      </c>
      <c r="D111" s="325">
        <f>IFERROR(VLOOKUP($A111,'様式C-1-2用'!$B$3:$O$1100,5,0),"")</f>
        <v>0</v>
      </c>
      <c r="E111" s="325">
        <f>IFERROR(VLOOKUP($A111,'様式C-1-2用'!$B$3:$O$1100,6,0),"")</f>
        <v>0</v>
      </c>
      <c r="F111" s="325">
        <f>IFERROR(VLOOKUP($A111,'様式C-1-2用'!$B$3:$O$1100,7,0),"")</f>
        <v>0</v>
      </c>
      <c r="G111" s="325">
        <f>IFERROR(VLOOKUP($A111,'様式C-1-2用'!$B$3:$O$1100,8,0),"")</f>
        <v>0</v>
      </c>
      <c r="H111" s="331">
        <f>IFERROR(VLOOKUP($A111,'様式C-1-2用'!$B$3:$O$1100,9,0),"")</f>
        <v>0</v>
      </c>
      <c r="I111" s="325">
        <f>IFERROR(VLOOKUP($A111,'様式C-1-2用'!$B$3:$O$1100,10,0),"")</f>
        <v>0</v>
      </c>
      <c r="J111" s="325">
        <f>IFERROR(VLOOKUP($A111,'様式C-1-2用'!$B$3:$O$1100,11,0),"")</f>
        <v>0</v>
      </c>
      <c r="K111" s="325">
        <f t="shared" si="1"/>
        <v>0</v>
      </c>
      <c r="L111" s="325">
        <f>IFERROR(VLOOKUP($A111,'様式C-1-2用'!$B$3:$O$1100,12,0),"")</f>
        <v>0</v>
      </c>
      <c r="M111" s="325">
        <f>IFERROR(VLOOKUP($A111,'様式C-1-2用'!$B$3:$O$1100,13,0),"")</f>
        <v>0</v>
      </c>
      <c r="N111" s="325">
        <f>IFERROR(VLOOKUP($A111,'様式C-1-2用'!$B$3:$O$1100,14,0),"")</f>
        <v>0</v>
      </c>
      <c r="O111" s="325">
        <f>IFERROR(VLOOKUP($A111,'様式C-1-2用'!$B$3:$P$1100,15,0),"")</f>
        <v>0</v>
      </c>
    </row>
    <row r="112" spans="1:15" ht="15.95" customHeight="1" x14ac:dyDescent="0.15">
      <c r="A112" s="318">
        <v>110</v>
      </c>
      <c r="B112" s="325">
        <f>IFERROR(VLOOKUP($A112,'様式C-1-2用'!$B$3:$O$1100,2,0),"")</f>
        <v>0</v>
      </c>
      <c r="C112" s="325" t="str">
        <f>IFERROR(VLOOKUP($A112,'様式C-1-2用'!$B$3:$O$1100,3,0),"")</f>
        <v/>
      </c>
      <c r="D112" s="325">
        <f>IFERROR(VLOOKUP($A112,'様式C-1-2用'!$B$3:$O$1100,5,0),"")</f>
        <v>0</v>
      </c>
      <c r="E112" s="325">
        <f>IFERROR(VLOOKUP($A112,'様式C-1-2用'!$B$3:$O$1100,6,0),"")</f>
        <v>0</v>
      </c>
      <c r="F112" s="325">
        <f>IFERROR(VLOOKUP($A112,'様式C-1-2用'!$B$3:$O$1100,7,0),"")</f>
        <v>0</v>
      </c>
      <c r="G112" s="325">
        <f>IFERROR(VLOOKUP($A112,'様式C-1-2用'!$B$3:$O$1100,8,0),"")</f>
        <v>0</v>
      </c>
      <c r="H112" s="331">
        <f>IFERROR(VLOOKUP($A112,'様式C-1-2用'!$B$3:$O$1100,9,0),"")</f>
        <v>0</v>
      </c>
      <c r="I112" s="325">
        <f>IFERROR(VLOOKUP($A112,'様式C-1-2用'!$B$3:$O$1100,10,0),"")</f>
        <v>0</v>
      </c>
      <c r="J112" s="325">
        <f>IFERROR(VLOOKUP($A112,'様式C-1-2用'!$B$3:$O$1100,11,0),"")</f>
        <v>0</v>
      </c>
      <c r="K112" s="325">
        <f t="shared" si="1"/>
        <v>0</v>
      </c>
      <c r="L112" s="325">
        <f>IFERROR(VLOOKUP($A112,'様式C-1-2用'!$B$3:$O$1100,12,0),"")</f>
        <v>0</v>
      </c>
      <c r="M112" s="325">
        <f>IFERROR(VLOOKUP($A112,'様式C-1-2用'!$B$3:$O$1100,13,0),"")</f>
        <v>0</v>
      </c>
      <c r="N112" s="325">
        <f>IFERROR(VLOOKUP($A112,'様式C-1-2用'!$B$3:$O$1100,14,0),"")</f>
        <v>0</v>
      </c>
      <c r="O112" s="325">
        <f>IFERROR(VLOOKUP($A112,'様式C-1-2用'!$B$3:$P$1100,15,0),"")</f>
        <v>0</v>
      </c>
    </row>
    <row r="113" spans="1:15" ht="15.95" customHeight="1" x14ac:dyDescent="0.15">
      <c r="A113" s="318">
        <v>111</v>
      </c>
      <c r="B113" s="325">
        <f>IFERROR(VLOOKUP($A113,'様式C-1-2用'!$B$3:$O$1100,2,0),"")</f>
        <v>0</v>
      </c>
      <c r="C113" s="325" t="str">
        <f>IFERROR(VLOOKUP($A113,'様式C-1-2用'!$B$3:$O$1100,3,0),"")</f>
        <v/>
      </c>
      <c r="D113" s="325">
        <f>IFERROR(VLOOKUP($A113,'様式C-1-2用'!$B$3:$O$1100,5,0),"")</f>
        <v>0</v>
      </c>
      <c r="E113" s="325">
        <f>IFERROR(VLOOKUP($A113,'様式C-1-2用'!$B$3:$O$1100,6,0),"")</f>
        <v>0</v>
      </c>
      <c r="F113" s="325">
        <f>IFERROR(VLOOKUP($A113,'様式C-1-2用'!$B$3:$O$1100,7,0),"")</f>
        <v>0</v>
      </c>
      <c r="G113" s="325">
        <f>IFERROR(VLOOKUP($A113,'様式C-1-2用'!$B$3:$O$1100,8,0),"")</f>
        <v>0</v>
      </c>
      <c r="H113" s="331">
        <f>IFERROR(VLOOKUP($A113,'様式C-1-2用'!$B$3:$O$1100,9,0),"")</f>
        <v>0</v>
      </c>
      <c r="I113" s="325">
        <f>IFERROR(VLOOKUP($A113,'様式C-1-2用'!$B$3:$O$1100,10,0),"")</f>
        <v>0</v>
      </c>
      <c r="J113" s="325">
        <f>IFERROR(VLOOKUP($A113,'様式C-1-2用'!$B$3:$O$1100,11,0),"")</f>
        <v>0</v>
      </c>
      <c r="K113" s="325">
        <f t="shared" si="1"/>
        <v>0</v>
      </c>
      <c r="L113" s="325">
        <f>IFERROR(VLOOKUP($A113,'様式C-1-2用'!$B$3:$O$1100,12,0),"")</f>
        <v>0</v>
      </c>
      <c r="M113" s="325">
        <f>IFERROR(VLOOKUP($A113,'様式C-1-2用'!$B$3:$O$1100,13,0),"")</f>
        <v>0</v>
      </c>
      <c r="N113" s="325">
        <f>IFERROR(VLOOKUP($A113,'様式C-1-2用'!$B$3:$O$1100,14,0),"")</f>
        <v>0</v>
      </c>
      <c r="O113" s="325">
        <f>IFERROR(VLOOKUP($A113,'様式C-1-2用'!$B$3:$P$1100,15,0),"")</f>
        <v>0</v>
      </c>
    </row>
    <row r="114" spans="1:15" ht="15.95" customHeight="1" x14ac:dyDescent="0.15">
      <c r="A114" s="318">
        <v>112</v>
      </c>
      <c r="B114" s="325">
        <f>IFERROR(VLOOKUP($A114,'様式C-1-2用'!$B$3:$O$1100,2,0),"")</f>
        <v>0</v>
      </c>
      <c r="C114" s="325" t="str">
        <f>IFERROR(VLOOKUP($A114,'様式C-1-2用'!$B$3:$O$1100,3,0),"")</f>
        <v/>
      </c>
      <c r="D114" s="325">
        <f>IFERROR(VLOOKUP($A114,'様式C-1-2用'!$B$3:$O$1100,5,0),"")</f>
        <v>0</v>
      </c>
      <c r="E114" s="325">
        <f>IFERROR(VLOOKUP($A114,'様式C-1-2用'!$B$3:$O$1100,6,0),"")</f>
        <v>0</v>
      </c>
      <c r="F114" s="325">
        <f>IFERROR(VLOOKUP($A114,'様式C-1-2用'!$B$3:$O$1100,7,0),"")</f>
        <v>0</v>
      </c>
      <c r="G114" s="325">
        <f>IFERROR(VLOOKUP($A114,'様式C-1-2用'!$B$3:$O$1100,8,0),"")</f>
        <v>0</v>
      </c>
      <c r="H114" s="331">
        <f>IFERROR(VLOOKUP($A114,'様式C-1-2用'!$B$3:$O$1100,9,0),"")</f>
        <v>0</v>
      </c>
      <c r="I114" s="325">
        <f>IFERROR(VLOOKUP($A114,'様式C-1-2用'!$B$3:$O$1100,10,0),"")</f>
        <v>0</v>
      </c>
      <c r="J114" s="325">
        <f>IFERROR(VLOOKUP($A114,'様式C-1-2用'!$B$3:$O$1100,11,0),"")</f>
        <v>0</v>
      </c>
      <c r="K114" s="325">
        <f t="shared" si="1"/>
        <v>0</v>
      </c>
      <c r="L114" s="325">
        <f>IFERROR(VLOOKUP($A114,'様式C-1-2用'!$B$3:$O$1100,12,0),"")</f>
        <v>0</v>
      </c>
      <c r="M114" s="325">
        <f>IFERROR(VLOOKUP($A114,'様式C-1-2用'!$B$3:$O$1100,13,0),"")</f>
        <v>0</v>
      </c>
      <c r="N114" s="325">
        <f>IFERROR(VLOOKUP($A114,'様式C-1-2用'!$B$3:$O$1100,14,0),"")</f>
        <v>0</v>
      </c>
      <c r="O114" s="325">
        <f>IFERROR(VLOOKUP($A114,'様式C-1-2用'!$B$3:$P$1100,15,0),"")</f>
        <v>0</v>
      </c>
    </row>
    <row r="115" spans="1:15" ht="15.95" customHeight="1" x14ac:dyDescent="0.15">
      <c r="A115" s="318">
        <v>113</v>
      </c>
      <c r="B115" s="325">
        <f>IFERROR(VLOOKUP($A115,'様式C-1-2用'!$B$3:$O$1100,2,0),"")</f>
        <v>0</v>
      </c>
      <c r="C115" s="325" t="str">
        <f>IFERROR(VLOOKUP($A115,'様式C-1-2用'!$B$3:$O$1100,3,0),"")</f>
        <v/>
      </c>
      <c r="D115" s="325">
        <f>IFERROR(VLOOKUP($A115,'様式C-1-2用'!$B$3:$O$1100,5,0),"")</f>
        <v>0</v>
      </c>
      <c r="E115" s="325">
        <f>IFERROR(VLOOKUP($A115,'様式C-1-2用'!$B$3:$O$1100,6,0),"")</f>
        <v>0</v>
      </c>
      <c r="F115" s="325">
        <f>IFERROR(VLOOKUP($A115,'様式C-1-2用'!$B$3:$O$1100,7,0),"")</f>
        <v>0</v>
      </c>
      <c r="G115" s="325">
        <f>IFERROR(VLOOKUP($A115,'様式C-1-2用'!$B$3:$O$1100,8,0),"")</f>
        <v>0</v>
      </c>
      <c r="H115" s="331">
        <f>IFERROR(VLOOKUP($A115,'様式C-1-2用'!$B$3:$O$1100,9,0),"")</f>
        <v>0</v>
      </c>
      <c r="I115" s="325">
        <f>IFERROR(VLOOKUP($A115,'様式C-1-2用'!$B$3:$O$1100,10,0),"")</f>
        <v>0</v>
      </c>
      <c r="J115" s="325">
        <f>IFERROR(VLOOKUP($A115,'様式C-1-2用'!$B$3:$O$1100,11,0),"")</f>
        <v>0</v>
      </c>
      <c r="K115" s="325">
        <f t="shared" si="1"/>
        <v>0</v>
      </c>
      <c r="L115" s="325">
        <f>IFERROR(VLOOKUP($A115,'様式C-1-2用'!$B$3:$O$1100,12,0),"")</f>
        <v>0</v>
      </c>
      <c r="M115" s="325">
        <f>IFERROR(VLOOKUP($A115,'様式C-1-2用'!$B$3:$O$1100,13,0),"")</f>
        <v>0</v>
      </c>
      <c r="N115" s="325">
        <f>IFERROR(VLOOKUP($A115,'様式C-1-2用'!$B$3:$O$1100,14,0),"")</f>
        <v>0</v>
      </c>
      <c r="O115" s="325">
        <f>IFERROR(VLOOKUP($A115,'様式C-1-2用'!$B$3:$P$1100,15,0),"")</f>
        <v>0</v>
      </c>
    </row>
    <row r="116" spans="1:15" ht="15.95" customHeight="1" x14ac:dyDescent="0.15">
      <c r="A116" s="318">
        <v>114</v>
      </c>
      <c r="B116" s="325">
        <f>IFERROR(VLOOKUP($A116,'様式C-1-2用'!$B$3:$O$1100,2,0),"")</f>
        <v>0</v>
      </c>
      <c r="C116" s="325" t="str">
        <f>IFERROR(VLOOKUP($A116,'様式C-1-2用'!$B$3:$O$1100,3,0),"")</f>
        <v/>
      </c>
      <c r="D116" s="325">
        <f>IFERROR(VLOOKUP($A116,'様式C-1-2用'!$B$3:$O$1100,5,0),"")</f>
        <v>0</v>
      </c>
      <c r="E116" s="325">
        <f>IFERROR(VLOOKUP($A116,'様式C-1-2用'!$B$3:$O$1100,6,0),"")</f>
        <v>0</v>
      </c>
      <c r="F116" s="325">
        <f>IFERROR(VLOOKUP($A116,'様式C-1-2用'!$B$3:$O$1100,7,0),"")</f>
        <v>0</v>
      </c>
      <c r="G116" s="325">
        <f>IFERROR(VLOOKUP($A116,'様式C-1-2用'!$B$3:$O$1100,8,0),"")</f>
        <v>0</v>
      </c>
      <c r="H116" s="331">
        <f>IFERROR(VLOOKUP($A116,'様式C-1-2用'!$B$3:$O$1100,9,0),"")</f>
        <v>0</v>
      </c>
      <c r="I116" s="325">
        <f>IFERROR(VLOOKUP($A116,'様式C-1-2用'!$B$3:$O$1100,10,0),"")</f>
        <v>0</v>
      </c>
      <c r="J116" s="325">
        <f>IFERROR(VLOOKUP($A116,'様式C-1-2用'!$B$3:$O$1100,11,0),"")</f>
        <v>0</v>
      </c>
      <c r="K116" s="325">
        <f t="shared" si="1"/>
        <v>0</v>
      </c>
      <c r="L116" s="325">
        <f>IFERROR(VLOOKUP($A116,'様式C-1-2用'!$B$3:$O$1100,12,0),"")</f>
        <v>0</v>
      </c>
      <c r="M116" s="325">
        <f>IFERROR(VLOOKUP($A116,'様式C-1-2用'!$B$3:$O$1100,13,0),"")</f>
        <v>0</v>
      </c>
      <c r="N116" s="325">
        <f>IFERROR(VLOOKUP($A116,'様式C-1-2用'!$B$3:$O$1100,14,0),"")</f>
        <v>0</v>
      </c>
      <c r="O116" s="325">
        <f>IFERROR(VLOOKUP($A116,'様式C-1-2用'!$B$3:$P$1100,15,0),"")</f>
        <v>0</v>
      </c>
    </row>
    <row r="117" spans="1:15" ht="15.95" customHeight="1" x14ac:dyDescent="0.15">
      <c r="A117" s="318">
        <v>115</v>
      </c>
      <c r="B117" s="325">
        <f>IFERROR(VLOOKUP($A117,'様式C-1-2用'!$B$3:$O$1100,2,0),"")</f>
        <v>0</v>
      </c>
      <c r="C117" s="325" t="str">
        <f>IFERROR(VLOOKUP($A117,'様式C-1-2用'!$B$3:$O$1100,3,0),"")</f>
        <v/>
      </c>
      <c r="D117" s="325">
        <f>IFERROR(VLOOKUP($A117,'様式C-1-2用'!$B$3:$O$1100,5,0),"")</f>
        <v>0</v>
      </c>
      <c r="E117" s="325">
        <f>IFERROR(VLOOKUP($A117,'様式C-1-2用'!$B$3:$O$1100,6,0),"")</f>
        <v>0</v>
      </c>
      <c r="F117" s="325">
        <f>IFERROR(VLOOKUP($A117,'様式C-1-2用'!$B$3:$O$1100,7,0),"")</f>
        <v>0</v>
      </c>
      <c r="G117" s="325">
        <f>IFERROR(VLOOKUP($A117,'様式C-1-2用'!$B$3:$O$1100,8,0),"")</f>
        <v>0</v>
      </c>
      <c r="H117" s="331">
        <f>IFERROR(VLOOKUP($A117,'様式C-1-2用'!$B$3:$O$1100,9,0),"")</f>
        <v>0</v>
      </c>
      <c r="I117" s="325">
        <f>IFERROR(VLOOKUP($A117,'様式C-1-2用'!$B$3:$O$1100,10,0),"")</f>
        <v>0</v>
      </c>
      <c r="J117" s="325">
        <f>IFERROR(VLOOKUP($A117,'様式C-1-2用'!$B$3:$O$1100,11,0),"")</f>
        <v>0</v>
      </c>
      <c r="K117" s="325">
        <f t="shared" si="1"/>
        <v>0</v>
      </c>
      <c r="L117" s="325">
        <f>IFERROR(VLOOKUP($A117,'様式C-1-2用'!$B$3:$O$1100,12,0),"")</f>
        <v>0</v>
      </c>
      <c r="M117" s="325">
        <f>IFERROR(VLOOKUP($A117,'様式C-1-2用'!$B$3:$O$1100,13,0),"")</f>
        <v>0</v>
      </c>
      <c r="N117" s="325">
        <f>IFERROR(VLOOKUP($A117,'様式C-1-2用'!$B$3:$O$1100,14,0),"")</f>
        <v>0</v>
      </c>
      <c r="O117" s="325">
        <f>IFERROR(VLOOKUP($A117,'様式C-1-2用'!$B$3:$P$1100,15,0),"")</f>
        <v>0</v>
      </c>
    </row>
    <row r="118" spans="1:15" ht="15.95" customHeight="1" x14ac:dyDescent="0.15">
      <c r="A118" s="318">
        <v>116</v>
      </c>
      <c r="B118" s="325">
        <f>IFERROR(VLOOKUP($A118,'様式C-1-2用'!$B$3:$O$1100,2,0),"")</f>
        <v>0</v>
      </c>
      <c r="C118" s="325" t="str">
        <f>IFERROR(VLOOKUP($A118,'様式C-1-2用'!$B$3:$O$1100,3,0),"")</f>
        <v/>
      </c>
      <c r="D118" s="325">
        <f>IFERROR(VLOOKUP($A118,'様式C-1-2用'!$B$3:$O$1100,5,0),"")</f>
        <v>0</v>
      </c>
      <c r="E118" s="325">
        <f>IFERROR(VLOOKUP($A118,'様式C-1-2用'!$B$3:$O$1100,6,0),"")</f>
        <v>0</v>
      </c>
      <c r="F118" s="325">
        <f>IFERROR(VLOOKUP($A118,'様式C-1-2用'!$B$3:$O$1100,7,0),"")</f>
        <v>0</v>
      </c>
      <c r="G118" s="325">
        <f>IFERROR(VLOOKUP($A118,'様式C-1-2用'!$B$3:$O$1100,8,0),"")</f>
        <v>0</v>
      </c>
      <c r="H118" s="331">
        <f>IFERROR(VLOOKUP($A118,'様式C-1-2用'!$B$3:$O$1100,9,0),"")</f>
        <v>0</v>
      </c>
      <c r="I118" s="325">
        <f>IFERROR(VLOOKUP($A118,'様式C-1-2用'!$B$3:$O$1100,10,0),"")</f>
        <v>0</v>
      </c>
      <c r="J118" s="325">
        <f>IFERROR(VLOOKUP($A118,'様式C-1-2用'!$B$3:$O$1100,11,0),"")</f>
        <v>0</v>
      </c>
      <c r="K118" s="325">
        <f t="shared" si="1"/>
        <v>0</v>
      </c>
      <c r="L118" s="325">
        <f>IFERROR(VLOOKUP($A118,'様式C-1-2用'!$B$3:$O$1100,12,0),"")</f>
        <v>0</v>
      </c>
      <c r="M118" s="325">
        <f>IFERROR(VLOOKUP($A118,'様式C-1-2用'!$B$3:$O$1100,13,0),"")</f>
        <v>0</v>
      </c>
      <c r="N118" s="325">
        <f>IFERROR(VLOOKUP($A118,'様式C-1-2用'!$B$3:$O$1100,14,0),"")</f>
        <v>0</v>
      </c>
      <c r="O118" s="325">
        <f>IFERROR(VLOOKUP($A118,'様式C-1-2用'!$B$3:$P$1100,15,0),"")</f>
        <v>0</v>
      </c>
    </row>
    <row r="119" spans="1:15" ht="15.95" customHeight="1" x14ac:dyDescent="0.15">
      <c r="A119" s="318">
        <v>117</v>
      </c>
      <c r="B119" s="325">
        <f>IFERROR(VLOOKUP($A119,'様式C-1-2用'!$B$3:$O$1100,2,0),"")</f>
        <v>0</v>
      </c>
      <c r="C119" s="325" t="str">
        <f>IFERROR(VLOOKUP($A119,'様式C-1-2用'!$B$3:$O$1100,3,0),"")</f>
        <v/>
      </c>
      <c r="D119" s="325">
        <f>IFERROR(VLOOKUP($A119,'様式C-1-2用'!$B$3:$O$1100,5,0),"")</f>
        <v>0</v>
      </c>
      <c r="E119" s="325">
        <f>IFERROR(VLOOKUP($A119,'様式C-1-2用'!$B$3:$O$1100,6,0),"")</f>
        <v>0</v>
      </c>
      <c r="F119" s="325">
        <f>IFERROR(VLOOKUP($A119,'様式C-1-2用'!$B$3:$O$1100,7,0),"")</f>
        <v>0</v>
      </c>
      <c r="G119" s="325">
        <f>IFERROR(VLOOKUP($A119,'様式C-1-2用'!$B$3:$O$1100,8,0),"")</f>
        <v>0</v>
      </c>
      <c r="H119" s="331">
        <f>IFERROR(VLOOKUP($A119,'様式C-1-2用'!$B$3:$O$1100,9,0),"")</f>
        <v>0</v>
      </c>
      <c r="I119" s="325">
        <f>IFERROR(VLOOKUP($A119,'様式C-1-2用'!$B$3:$O$1100,10,0),"")</f>
        <v>0</v>
      </c>
      <c r="J119" s="325">
        <f>IFERROR(VLOOKUP($A119,'様式C-1-2用'!$B$3:$O$1100,11,0),"")</f>
        <v>0</v>
      </c>
      <c r="K119" s="325">
        <f t="shared" si="1"/>
        <v>0</v>
      </c>
      <c r="L119" s="325">
        <f>IFERROR(VLOOKUP($A119,'様式C-1-2用'!$B$3:$O$1100,12,0),"")</f>
        <v>0</v>
      </c>
      <c r="M119" s="325">
        <f>IFERROR(VLOOKUP($A119,'様式C-1-2用'!$B$3:$O$1100,13,0),"")</f>
        <v>0</v>
      </c>
      <c r="N119" s="325">
        <f>IFERROR(VLOOKUP($A119,'様式C-1-2用'!$B$3:$O$1100,14,0),"")</f>
        <v>0</v>
      </c>
      <c r="O119" s="325">
        <f>IFERROR(VLOOKUP($A119,'様式C-1-2用'!$B$3:$P$1100,15,0),"")</f>
        <v>0</v>
      </c>
    </row>
    <row r="120" spans="1:15" ht="15.95" customHeight="1" x14ac:dyDescent="0.15">
      <c r="A120" s="318">
        <v>118</v>
      </c>
      <c r="B120" s="325">
        <f>IFERROR(VLOOKUP($A120,'様式C-1-2用'!$B$3:$O$1100,2,0),"")</f>
        <v>0</v>
      </c>
      <c r="C120" s="325" t="str">
        <f>IFERROR(VLOOKUP($A120,'様式C-1-2用'!$B$3:$O$1100,3,0),"")</f>
        <v/>
      </c>
      <c r="D120" s="325">
        <f>IFERROR(VLOOKUP($A120,'様式C-1-2用'!$B$3:$O$1100,5,0),"")</f>
        <v>0</v>
      </c>
      <c r="E120" s="325">
        <f>IFERROR(VLOOKUP($A120,'様式C-1-2用'!$B$3:$O$1100,6,0),"")</f>
        <v>0</v>
      </c>
      <c r="F120" s="325">
        <f>IFERROR(VLOOKUP($A120,'様式C-1-2用'!$B$3:$O$1100,7,0),"")</f>
        <v>0</v>
      </c>
      <c r="G120" s="325">
        <f>IFERROR(VLOOKUP($A120,'様式C-1-2用'!$B$3:$O$1100,8,0),"")</f>
        <v>0</v>
      </c>
      <c r="H120" s="331">
        <f>IFERROR(VLOOKUP($A120,'様式C-1-2用'!$B$3:$O$1100,9,0),"")</f>
        <v>0</v>
      </c>
      <c r="I120" s="325">
        <f>IFERROR(VLOOKUP($A120,'様式C-1-2用'!$B$3:$O$1100,10,0),"")</f>
        <v>0</v>
      </c>
      <c r="J120" s="325">
        <f>IFERROR(VLOOKUP($A120,'様式C-1-2用'!$B$3:$O$1100,11,0),"")</f>
        <v>0</v>
      </c>
      <c r="K120" s="325">
        <f t="shared" si="1"/>
        <v>0</v>
      </c>
      <c r="L120" s="325">
        <f>IFERROR(VLOOKUP($A120,'様式C-1-2用'!$B$3:$O$1100,12,0),"")</f>
        <v>0</v>
      </c>
      <c r="M120" s="325">
        <f>IFERROR(VLOOKUP($A120,'様式C-1-2用'!$B$3:$O$1100,13,0),"")</f>
        <v>0</v>
      </c>
      <c r="N120" s="325">
        <f>IFERROR(VLOOKUP($A120,'様式C-1-2用'!$B$3:$O$1100,14,0),"")</f>
        <v>0</v>
      </c>
      <c r="O120" s="325">
        <f>IFERROR(VLOOKUP($A120,'様式C-1-2用'!$B$3:$P$1100,15,0),"")</f>
        <v>0</v>
      </c>
    </row>
    <row r="121" spans="1:15" ht="15.95" customHeight="1" x14ac:dyDescent="0.15">
      <c r="A121" s="318">
        <v>119</v>
      </c>
      <c r="B121" s="325">
        <f>IFERROR(VLOOKUP($A121,'様式C-1-2用'!$B$3:$O$1100,2,0),"")</f>
        <v>0</v>
      </c>
      <c r="C121" s="325" t="str">
        <f>IFERROR(VLOOKUP($A121,'様式C-1-2用'!$B$3:$O$1100,3,0),"")</f>
        <v/>
      </c>
      <c r="D121" s="325">
        <f>IFERROR(VLOOKUP($A121,'様式C-1-2用'!$B$3:$O$1100,5,0),"")</f>
        <v>0</v>
      </c>
      <c r="E121" s="325">
        <f>IFERROR(VLOOKUP($A121,'様式C-1-2用'!$B$3:$O$1100,6,0),"")</f>
        <v>0</v>
      </c>
      <c r="F121" s="325">
        <f>IFERROR(VLOOKUP($A121,'様式C-1-2用'!$B$3:$O$1100,7,0),"")</f>
        <v>0</v>
      </c>
      <c r="G121" s="325">
        <f>IFERROR(VLOOKUP($A121,'様式C-1-2用'!$B$3:$O$1100,8,0),"")</f>
        <v>0</v>
      </c>
      <c r="H121" s="331">
        <f>IFERROR(VLOOKUP($A121,'様式C-1-2用'!$B$3:$O$1100,9,0),"")</f>
        <v>0</v>
      </c>
      <c r="I121" s="325">
        <f>IFERROR(VLOOKUP($A121,'様式C-1-2用'!$B$3:$O$1100,10,0),"")</f>
        <v>0</v>
      </c>
      <c r="J121" s="325">
        <f>IFERROR(VLOOKUP($A121,'様式C-1-2用'!$B$3:$O$1100,11,0),"")</f>
        <v>0</v>
      </c>
      <c r="K121" s="325">
        <f t="shared" si="1"/>
        <v>0</v>
      </c>
      <c r="L121" s="325">
        <f>IFERROR(VLOOKUP($A121,'様式C-1-2用'!$B$3:$O$1100,12,0),"")</f>
        <v>0</v>
      </c>
      <c r="M121" s="325">
        <f>IFERROR(VLOOKUP($A121,'様式C-1-2用'!$B$3:$O$1100,13,0),"")</f>
        <v>0</v>
      </c>
      <c r="N121" s="325">
        <f>IFERROR(VLOOKUP($A121,'様式C-1-2用'!$B$3:$O$1100,14,0),"")</f>
        <v>0</v>
      </c>
      <c r="O121" s="325">
        <f>IFERROR(VLOOKUP($A121,'様式C-1-2用'!$B$3:$P$1100,15,0),"")</f>
        <v>0</v>
      </c>
    </row>
    <row r="122" spans="1:15" ht="15.95" customHeight="1" x14ac:dyDescent="0.15">
      <c r="A122" s="318">
        <v>120</v>
      </c>
      <c r="B122" s="325">
        <f>IFERROR(VLOOKUP($A122,'様式C-1-2用'!$B$3:$O$1100,2,0),"")</f>
        <v>0</v>
      </c>
      <c r="C122" s="325" t="str">
        <f>IFERROR(VLOOKUP($A122,'様式C-1-2用'!$B$3:$O$1100,3,0),"")</f>
        <v/>
      </c>
      <c r="D122" s="325">
        <f>IFERROR(VLOOKUP($A122,'様式C-1-2用'!$B$3:$O$1100,5,0),"")</f>
        <v>0</v>
      </c>
      <c r="E122" s="325">
        <f>IFERROR(VLOOKUP($A122,'様式C-1-2用'!$B$3:$O$1100,6,0),"")</f>
        <v>0</v>
      </c>
      <c r="F122" s="325">
        <f>IFERROR(VLOOKUP($A122,'様式C-1-2用'!$B$3:$O$1100,7,0),"")</f>
        <v>0</v>
      </c>
      <c r="G122" s="325">
        <f>IFERROR(VLOOKUP($A122,'様式C-1-2用'!$B$3:$O$1100,8,0),"")</f>
        <v>0</v>
      </c>
      <c r="H122" s="331">
        <f>IFERROR(VLOOKUP($A122,'様式C-1-2用'!$B$3:$O$1100,9,0),"")</f>
        <v>0</v>
      </c>
      <c r="I122" s="325">
        <f>IFERROR(VLOOKUP($A122,'様式C-1-2用'!$B$3:$O$1100,10,0),"")</f>
        <v>0</v>
      </c>
      <c r="J122" s="325">
        <f>IFERROR(VLOOKUP($A122,'様式C-1-2用'!$B$3:$O$1100,11,0),"")</f>
        <v>0</v>
      </c>
      <c r="K122" s="325">
        <f t="shared" si="1"/>
        <v>0</v>
      </c>
      <c r="L122" s="325">
        <f>IFERROR(VLOOKUP($A122,'様式C-1-2用'!$B$3:$O$1100,12,0),"")</f>
        <v>0</v>
      </c>
      <c r="M122" s="325">
        <f>IFERROR(VLOOKUP($A122,'様式C-1-2用'!$B$3:$O$1100,13,0),"")</f>
        <v>0</v>
      </c>
      <c r="N122" s="325">
        <f>IFERROR(VLOOKUP($A122,'様式C-1-2用'!$B$3:$O$1100,14,0),"")</f>
        <v>0</v>
      </c>
      <c r="O122" s="325">
        <f>IFERROR(VLOOKUP($A122,'様式C-1-2用'!$B$3:$P$1100,15,0),"")</f>
        <v>0</v>
      </c>
    </row>
    <row r="123" spans="1:15" ht="15.95" customHeight="1" x14ac:dyDescent="0.15">
      <c r="A123" s="318">
        <v>121</v>
      </c>
      <c r="B123" s="325">
        <f>IFERROR(VLOOKUP($A123,'様式C-1-2用'!$B$3:$O$1100,2,0),"")</f>
        <v>0</v>
      </c>
      <c r="C123" s="325" t="str">
        <f>IFERROR(VLOOKUP($A123,'様式C-1-2用'!$B$3:$O$1100,3,0),"")</f>
        <v/>
      </c>
      <c r="D123" s="325">
        <f>IFERROR(VLOOKUP($A123,'様式C-1-2用'!$B$3:$O$1100,5,0),"")</f>
        <v>0</v>
      </c>
      <c r="E123" s="325">
        <f>IFERROR(VLOOKUP($A123,'様式C-1-2用'!$B$3:$O$1100,6,0),"")</f>
        <v>0</v>
      </c>
      <c r="F123" s="325">
        <f>IFERROR(VLOOKUP($A123,'様式C-1-2用'!$B$3:$O$1100,7,0),"")</f>
        <v>0</v>
      </c>
      <c r="G123" s="325">
        <f>IFERROR(VLOOKUP($A123,'様式C-1-2用'!$B$3:$O$1100,8,0),"")</f>
        <v>0</v>
      </c>
      <c r="H123" s="331">
        <f>IFERROR(VLOOKUP($A123,'様式C-1-2用'!$B$3:$O$1100,9,0),"")</f>
        <v>0</v>
      </c>
      <c r="I123" s="325">
        <f>IFERROR(VLOOKUP($A123,'様式C-1-2用'!$B$3:$O$1100,10,0),"")</f>
        <v>0</v>
      </c>
      <c r="J123" s="325">
        <f>IFERROR(VLOOKUP($A123,'様式C-1-2用'!$B$3:$O$1100,11,0),"")</f>
        <v>0</v>
      </c>
      <c r="K123" s="325">
        <f t="shared" si="1"/>
        <v>0</v>
      </c>
      <c r="L123" s="325">
        <f>IFERROR(VLOOKUP($A123,'様式C-1-2用'!$B$3:$O$1100,12,0),"")</f>
        <v>0</v>
      </c>
      <c r="M123" s="325">
        <f>IFERROR(VLOOKUP($A123,'様式C-1-2用'!$B$3:$O$1100,13,0),"")</f>
        <v>0</v>
      </c>
      <c r="N123" s="325">
        <f>IFERROR(VLOOKUP($A123,'様式C-1-2用'!$B$3:$O$1100,14,0),"")</f>
        <v>0</v>
      </c>
      <c r="O123" s="325">
        <f>IFERROR(VLOOKUP($A123,'様式C-1-2用'!$B$3:$P$1100,15,0),"")</f>
        <v>0</v>
      </c>
    </row>
    <row r="124" spans="1:15" ht="15.95" customHeight="1" x14ac:dyDescent="0.15">
      <c r="A124" s="318">
        <v>122</v>
      </c>
      <c r="B124" s="325">
        <f>IFERROR(VLOOKUP($A124,'様式C-1-2用'!$B$3:$O$1100,2,0),"")</f>
        <v>0</v>
      </c>
      <c r="C124" s="325" t="str">
        <f>IFERROR(VLOOKUP($A124,'様式C-1-2用'!$B$3:$O$1100,3,0),"")</f>
        <v/>
      </c>
      <c r="D124" s="325">
        <f>IFERROR(VLOOKUP($A124,'様式C-1-2用'!$B$3:$O$1100,5,0),"")</f>
        <v>0</v>
      </c>
      <c r="E124" s="325">
        <f>IFERROR(VLOOKUP($A124,'様式C-1-2用'!$B$3:$O$1100,6,0),"")</f>
        <v>0</v>
      </c>
      <c r="F124" s="325">
        <f>IFERROR(VLOOKUP($A124,'様式C-1-2用'!$B$3:$O$1100,7,0),"")</f>
        <v>0</v>
      </c>
      <c r="G124" s="325">
        <f>IFERROR(VLOOKUP($A124,'様式C-1-2用'!$B$3:$O$1100,8,0),"")</f>
        <v>0</v>
      </c>
      <c r="H124" s="331">
        <f>IFERROR(VLOOKUP($A124,'様式C-1-2用'!$B$3:$O$1100,9,0),"")</f>
        <v>0</v>
      </c>
      <c r="I124" s="325">
        <f>IFERROR(VLOOKUP($A124,'様式C-1-2用'!$B$3:$O$1100,10,0),"")</f>
        <v>0</v>
      </c>
      <c r="J124" s="325">
        <f>IFERROR(VLOOKUP($A124,'様式C-1-2用'!$B$3:$O$1100,11,0),"")</f>
        <v>0</v>
      </c>
      <c r="K124" s="325">
        <f t="shared" si="1"/>
        <v>0</v>
      </c>
      <c r="L124" s="325">
        <f>IFERROR(VLOOKUP($A124,'様式C-1-2用'!$B$3:$O$1100,12,0),"")</f>
        <v>0</v>
      </c>
      <c r="M124" s="325">
        <f>IFERROR(VLOOKUP($A124,'様式C-1-2用'!$B$3:$O$1100,13,0),"")</f>
        <v>0</v>
      </c>
      <c r="N124" s="325">
        <f>IFERROR(VLOOKUP($A124,'様式C-1-2用'!$B$3:$O$1100,14,0),"")</f>
        <v>0</v>
      </c>
      <c r="O124" s="325">
        <f>IFERROR(VLOOKUP($A124,'様式C-1-2用'!$B$3:$P$1100,15,0),"")</f>
        <v>0</v>
      </c>
    </row>
    <row r="125" spans="1:15" ht="15.95" customHeight="1" x14ac:dyDescent="0.15">
      <c r="A125" s="318">
        <v>123</v>
      </c>
      <c r="B125" s="325">
        <f>IFERROR(VLOOKUP($A125,'様式C-1-2用'!$B$3:$O$1100,2,0),"")</f>
        <v>0</v>
      </c>
      <c r="C125" s="325" t="str">
        <f>IFERROR(VLOOKUP($A125,'様式C-1-2用'!$B$3:$O$1100,3,0),"")</f>
        <v/>
      </c>
      <c r="D125" s="325">
        <f>IFERROR(VLOOKUP($A125,'様式C-1-2用'!$B$3:$O$1100,5,0),"")</f>
        <v>0</v>
      </c>
      <c r="E125" s="325">
        <f>IFERROR(VLOOKUP($A125,'様式C-1-2用'!$B$3:$O$1100,6,0),"")</f>
        <v>0</v>
      </c>
      <c r="F125" s="325">
        <f>IFERROR(VLOOKUP($A125,'様式C-1-2用'!$B$3:$O$1100,7,0),"")</f>
        <v>0</v>
      </c>
      <c r="G125" s="325">
        <f>IFERROR(VLOOKUP($A125,'様式C-1-2用'!$B$3:$O$1100,8,0),"")</f>
        <v>0</v>
      </c>
      <c r="H125" s="331">
        <f>IFERROR(VLOOKUP($A125,'様式C-1-2用'!$B$3:$O$1100,9,0),"")</f>
        <v>0</v>
      </c>
      <c r="I125" s="325">
        <f>IFERROR(VLOOKUP($A125,'様式C-1-2用'!$B$3:$O$1100,10,0),"")</f>
        <v>0</v>
      </c>
      <c r="J125" s="325">
        <f>IFERROR(VLOOKUP($A125,'様式C-1-2用'!$B$3:$O$1100,11,0),"")</f>
        <v>0</v>
      </c>
      <c r="K125" s="325">
        <f t="shared" si="1"/>
        <v>0</v>
      </c>
      <c r="L125" s="325">
        <f>IFERROR(VLOOKUP($A125,'様式C-1-2用'!$B$3:$O$1100,12,0),"")</f>
        <v>0</v>
      </c>
      <c r="M125" s="325">
        <f>IFERROR(VLOOKUP($A125,'様式C-1-2用'!$B$3:$O$1100,13,0),"")</f>
        <v>0</v>
      </c>
      <c r="N125" s="325">
        <f>IFERROR(VLOOKUP($A125,'様式C-1-2用'!$B$3:$O$1100,14,0),"")</f>
        <v>0</v>
      </c>
      <c r="O125" s="325">
        <f>IFERROR(VLOOKUP($A125,'様式C-1-2用'!$B$3:$P$1100,15,0),"")</f>
        <v>0</v>
      </c>
    </row>
    <row r="126" spans="1:15" ht="15.95" customHeight="1" x14ac:dyDescent="0.15">
      <c r="A126" s="318">
        <v>124</v>
      </c>
      <c r="B126" s="325">
        <f>IFERROR(VLOOKUP($A126,'様式C-1-2用'!$B$3:$O$1100,2,0),"")</f>
        <v>0</v>
      </c>
      <c r="C126" s="325" t="str">
        <f>IFERROR(VLOOKUP($A126,'様式C-1-2用'!$B$3:$O$1100,3,0),"")</f>
        <v/>
      </c>
      <c r="D126" s="325">
        <f>IFERROR(VLOOKUP($A126,'様式C-1-2用'!$B$3:$O$1100,5,0),"")</f>
        <v>0</v>
      </c>
      <c r="E126" s="325">
        <f>IFERROR(VLOOKUP($A126,'様式C-1-2用'!$B$3:$O$1100,6,0),"")</f>
        <v>0</v>
      </c>
      <c r="F126" s="325">
        <f>IFERROR(VLOOKUP($A126,'様式C-1-2用'!$B$3:$O$1100,7,0),"")</f>
        <v>0</v>
      </c>
      <c r="G126" s="325">
        <f>IFERROR(VLOOKUP($A126,'様式C-1-2用'!$B$3:$O$1100,8,0),"")</f>
        <v>0</v>
      </c>
      <c r="H126" s="331">
        <f>IFERROR(VLOOKUP($A126,'様式C-1-2用'!$B$3:$O$1100,9,0),"")</f>
        <v>0</v>
      </c>
      <c r="I126" s="325">
        <f>IFERROR(VLOOKUP($A126,'様式C-1-2用'!$B$3:$O$1100,10,0),"")</f>
        <v>0</v>
      </c>
      <c r="J126" s="325">
        <f>IFERROR(VLOOKUP($A126,'様式C-1-2用'!$B$3:$O$1100,11,0),"")</f>
        <v>0</v>
      </c>
      <c r="K126" s="325">
        <f t="shared" si="1"/>
        <v>0</v>
      </c>
      <c r="L126" s="325">
        <f>IFERROR(VLOOKUP($A126,'様式C-1-2用'!$B$3:$O$1100,12,0),"")</f>
        <v>0</v>
      </c>
      <c r="M126" s="325">
        <f>IFERROR(VLOOKUP($A126,'様式C-1-2用'!$B$3:$O$1100,13,0),"")</f>
        <v>0</v>
      </c>
      <c r="N126" s="325">
        <f>IFERROR(VLOOKUP($A126,'様式C-1-2用'!$B$3:$O$1100,14,0),"")</f>
        <v>0</v>
      </c>
      <c r="O126" s="325">
        <f>IFERROR(VLOOKUP($A126,'様式C-1-2用'!$B$3:$P$1100,15,0),"")</f>
        <v>0</v>
      </c>
    </row>
    <row r="127" spans="1:15" ht="15.95" customHeight="1" x14ac:dyDescent="0.15">
      <c r="A127" s="318">
        <v>125</v>
      </c>
      <c r="B127" s="325">
        <f>IFERROR(VLOOKUP($A127,'様式C-1-2用'!$B$3:$O$1100,2,0),"")</f>
        <v>0</v>
      </c>
      <c r="C127" s="325" t="str">
        <f>IFERROR(VLOOKUP($A127,'様式C-1-2用'!$B$3:$O$1100,3,0),"")</f>
        <v/>
      </c>
      <c r="D127" s="325">
        <f>IFERROR(VLOOKUP($A127,'様式C-1-2用'!$B$3:$O$1100,5,0),"")</f>
        <v>0</v>
      </c>
      <c r="E127" s="325">
        <f>IFERROR(VLOOKUP($A127,'様式C-1-2用'!$B$3:$O$1100,6,0),"")</f>
        <v>0</v>
      </c>
      <c r="F127" s="325">
        <f>IFERROR(VLOOKUP($A127,'様式C-1-2用'!$B$3:$O$1100,7,0),"")</f>
        <v>0</v>
      </c>
      <c r="G127" s="325">
        <f>IFERROR(VLOOKUP($A127,'様式C-1-2用'!$B$3:$O$1100,8,0),"")</f>
        <v>0</v>
      </c>
      <c r="H127" s="331">
        <f>IFERROR(VLOOKUP($A127,'様式C-1-2用'!$B$3:$O$1100,9,0),"")</f>
        <v>0</v>
      </c>
      <c r="I127" s="325">
        <f>IFERROR(VLOOKUP($A127,'様式C-1-2用'!$B$3:$O$1100,10,0),"")</f>
        <v>0</v>
      </c>
      <c r="J127" s="325">
        <f>IFERROR(VLOOKUP($A127,'様式C-1-2用'!$B$3:$O$1100,11,0),"")</f>
        <v>0</v>
      </c>
      <c r="K127" s="325">
        <f t="shared" si="1"/>
        <v>0</v>
      </c>
      <c r="L127" s="325">
        <f>IFERROR(VLOOKUP($A127,'様式C-1-2用'!$B$3:$O$1100,12,0),"")</f>
        <v>0</v>
      </c>
      <c r="M127" s="325">
        <f>IFERROR(VLOOKUP($A127,'様式C-1-2用'!$B$3:$O$1100,13,0),"")</f>
        <v>0</v>
      </c>
      <c r="N127" s="325">
        <f>IFERROR(VLOOKUP($A127,'様式C-1-2用'!$B$3:$O$1100,14,0),"")</f>
        <v>0</v>
      </c>
      <c r="O127" s="325">
        <f>IFERROR(VLOOKUP($A127,'様式C-1-2用'!$B$3:$P$1100,15,0),"")</f>
        <v>0</v>
      </c>
    </row>
    <row r="128" spans="1:15" ht="15.95" customHeight="1" x14ac:dyDescent="0.15">
      <c r="A128" s="318">
        <v>126</v>
      </c>
      <c r="B128" s="325">
        <f>IFERROR(VLOOKUP($A128,'様式C-1-2用'!$B$3:$O$1100,2,0),"")</f>
        <v>0</v>
      </c>
      <c r="C128" s="325" t="str">
        <f>IFERROR(VLOOKUP($A128,'様式C-1-2用'!$B$3:$O$1100,3,0),"")</f>
        <v/>
      </c>
      <c r="D128" s="325">
        <f>IFERROR(VLOOKUP($A128,'様式C-1-2用'!$B$3:$O$1100,5,0),"")</f>
        <v>0</v>
      </c>
      <c r="E128" s="325">
        <f>IFERROR(VLOOKUP($A128,'様式C-1-2用'!$B$3:$O$1100,6,0),"")</f>
        <v>0</v>
      </c>
      <c r="F128" s="325">
        <f>IFERROR(VLOOKUP($A128,'様式C-1-2用'!$B$3:$O$1100,7,0),"")</f>
        <v>0</v>
      </c>
      <c r="G128" s="325">
        <f>IFERROR(VLOOKUP($A128,'様式C-1-2用'!$B$3:$O$1100,8,0),"")</f>
        <v>0</v>
      </c>
      <c r="H128" s="331">
        <f>IFERROR(VLOOKUP($A128,'様式C-1-2用'!$B$3:$O$1100,9,0),"")</f>
        <v>0</v>
      </c>
      <c r="I128" s="325">
        <f>IFERROR(VLOOKUP($A128,'様式C-1-2用'!$B$3:$O$1100,10,0),"")</f>
        <v>0</v>
      </c>
      <c r="J128" s="325">
        <f>IFERROR(VLOOKUP($A128,'様式C-1-2用'!$B$3:$O$1100,11,0),"")</f>
        <v>0</v>
      </c>
      <c r="K128" s="325">
        <f t="shared" si="1"/>
        <v>0</v>
      </c>
      <c r="L128" s="325">
        <f>IFERROR(VLOOKUP($A128,'様式C-1-2用'!$B$3:$O$1100,12,0),"")</f>
        <v>0</v>
      </c>
      <c r="M128" s="325">
        <f>IFERROR(VLOOKUP($A128,'様式C-1-2用'!$B$3:$O$1100,13,0),"")</f>
        <v>0</v>
      </c>
      <c r="N128" s="325">
        <f>IFERROR(VLOOKUP($A128,'様式C-1-2用'!$B$3:$O$1100,14,0),"")</f>
        <v>0</v>
      </c>
      <c r="O128" s="325">
        <f>IFERROR(VLOOKUP($A128,'様式C-1-2用'!$B$3:$P$1100,15,0),"")</f>
        <v>0</v>
      </c>
    </row>
    <row r="129" spans="1:15" ht="15.95" customHeight="1" x14ac:dyDescent="0.15">
      <c r="A129" s="318">
        <v>127</v>
      </c>
      <c r="B129" s="325">
        <f>IFERROR(VLOOKUP($A129,'様式C-1-2用'!$B$3:$O$1100,2,0),"")</f>
        <v>0</v>
      </c>
      <c r="C129" s="325" t="str">
        <f>IFERROR(VLOOKUP($A129,'様式C-1-2用'!$B$3:$O$1100,3,0),"")</f>
        <v/>
      </c>
      <c r="D129" s="325">
        <f>IFERROR(VLOOKUP($A129,'様式C-1-2用'!$B$3:$O$1100,5,0),"")</f>
        <v>0</v>
      </c>
      <c r="E129" s="325">
        <f>IFERROR(VLOOKUP($A129,'様式C-1-2用'!$B$3:$O$1100,6,0),"")</f>
        <v>0</v>
      </c>
      <c r="F129" s="325">
        <f>IFERROR(VLOOKUP($A129,'様式C-1-2用'!$B$3:$O$1100,7,0),"")</f>
        <v>0</v>
      </c>
      <c r="G129" s="325">
        <f>IFERROR(VLOOKUP($A129,'様式C-1-2用'!$B$3:$O$1100,8,0),"")</f>
        <v>0</v>
      </c>
      <c r="H129" s="331">
        <f>IFERROR(VLOOKUP($A129,'様式C-1-2用'!$B$3:$O$1100,9,0),"")</f>
        <v>0</v>
      </c>
      <c r="I129" s="325">
        <f>IFERROR(VLOOKUP($A129,'様式C-1-2用'!$B$3:$O$1100,10,0),"")</f>
        <v>0</v>
      </c>
      <c r="J129" s="325">
        <f>IFERROR(VLOOKUP($A129,'様式C-1-2用'!$B$3:$O$1100,11,0),"")</f>
        <v>0</v>
      </c>
      <c r="K129" s="325">
        <f t="shared" si="1"/>
        <v>0</v>
      </c>
      <c r="L129" s="325">
        <f>IFERROR(VLOOKUP($A129,'様式C-1-2用'!$B$3:$O$1100,12,0),"")</f>
        <v>0</v>
      </c>
      <c r="M129" s="325">
        <f>IFERROR(VLOOKUP($A129,'様式C-1-2用'!$B$3:$O$1100,13,0),"")</f>
        <v>0</v>
      </c>
      <c r="N129" s="325">
        <f>IFERROR(VLOOKUP($A129,'様式C-1-2用'!$B$3:$O$1100,14,0),"")</f>
        <v>0</v>
      </c>
      <c r="O129" s="325">
        <f>IFERROR(VLOOKUP($A129,'様式C-1-2用'!$B$3:$P$1100,15,0),"")</f>
        <v>0</v>
      </c>
    </row>
    <row r="130" spans="1:15" ht="15.95" customHeight="1" x14ac:dyDescent="0.15">
      <c r="A130" s="318">
        <v>128</v>
      </c>
      <c r="B130" s="325">
        <f>IFERROR(VLOOKUP($A130,'様式C-1-2用'!$B$3:$O$1100,2,0),"")</f>
        <v>0</v>
      </c>
      <c r="C130" s="325" t="str">
        <f>IFERROR(VLOOKUP($A130,'様式C-1-2用'!$B$3:$O$1100,3,0),"")</f>
        <v/>
      </c>
      <c r="D130" s="325">
        <f>IFERROR(VLOOKUP($A130,'様式C-1-2用'!$B$3:$O$1100,5,0),"")</f>
        <v>0</v>
      </c>
      <c r="E130" s="325">
        <f>IFERROR(VLOOKUP($A130,'様式C-1-2用'!$B$3:$O$1100,6,0),"")</f>
        <v>0</v>
      </c>
      <c r="F130" s="325">
        <f>IFERROR(VLOOKUP($A130,'様式C-1-2用'!$B$3:$O$1100,7,0),"")</f>
        <v>0</v>
      </c>
      <c r="G130" s="325">
        <f>IFERROR(VLOOKUP($A130,'様式C-1-2用'!$B$3:$O$1100,8,0),"")</f>
        <v>0</v>
      </c>
      <c r="H130" s="331">
        <f>IFERROR(VLOOKUP($A130,'様式C-1-2用'!$B$3:$O$1100,9,0),"")</f>
        <v>0</v>
      </c>
      <c r="I130" s="325">
        <f>IFERROR(VLOOKUP($A130,'様式C-1-2用'!$B$3:$O$1100,10,0),"")</f>
        <v>0</v>
      </c>
      <c r="J130" s="325">
        <f>IFERROR(VLOOKUP($A130,'様式C-1-2用'!$B$3:$O$1100,11,0),"")</f>
        <v>0</v>
      </c>
      <c r="K130" s="325">
        <f t="shared" si="1"/>
        <v>0</v>
      </c>
      <c r="L130" s="325">
        <f>IFERROR(VLOOKUP($A130,'様式C-1-2用'!$B$3:$O$1100,12,0),"")</f>
        <v>0</v>
      </c>
      <c r="M130" s="325">
        <f>IFERROR(VLOOKUP($A130,'様式C-1-2用'!$B$3:$O$1100,13,0),"")</f>
        <v>0</v>
      </c>
      <c r="N130" s="325">
        <f>IFERROR(VLOOKUP($A130,'様式C-1-2用'!$B$3:$O$1100,14,0),"")</f>
        <v>0</v>
      </c>
      <c r="O130" s="325">
        <f>IFERROR(VLOOKUP($A130,'様式C-1-2用'!$B$3:$P$1100,15,0),"")</f>
        <v>0</v>
      </c>
    </row>
    <row r="131" spans="1:15" ht="15.95" customHeight="1" x14ac:dyDescent="0.15">
      <c r="A131" s="318">
        <v>129</v>
      </c>
      <c r="B131" s="325">
        <f>IFERROR(VLOOKUP($A131,'様式C-1-2用'!$B$3:$O$1100,2,0),"")</f>
        <v>0</v>
      </c>
      <c r="C131" s="325" t="str">
        <f>IFERROR(VLOOKUP($A131,'様式C-1-2用'!$B$3:$O$1100,3,0),"")</f>
        <v/>
      </c>
      <c r="D131" s="325">
        <f>IFERROR(VLOOKUP($A131,'様式C-1-2用'!$B$3:$O$1100,5,0),"")</f>
        <v>0</v>
      </c>
      <c r="E131" s="325">
        <f>IFERROR(VLOOKUP($A131,'様式C-1-2用'!$B$3:$O$1100,6,0),"")</f>
        <v>0</v>
      </c>
      <c r="F131" s="325">
        <f>IFERROR(VLOOKUP($A131,'様式C-1-2用'!$B$3:$O$1100,7,0),"")</f>
        <v>0</v>
      </c>
      <c r="G131" s="325">
        <f>IFERROR(VLOOKUP($A131,'様式C-1-2用'!$B$3:$O$1100,8,0),"")</f>
        <v>0</v>
      </c>
      <c r="H131" s="331">
        <f>IFERROR(VLOOKUP($A131,'様式C-1-2用'!$B$3:$O$1100,9,0),"")</f>
        <v>0</v>
      </c>
      <c r="I131" s="325">
        <f>IFERROR(VLOOKUP($A131,'様式C-1-2用'!$B$3:$O$1100,10,0),"")</f>
        <v>0</v>
      </c>
      <c r="J131" s="325">
        <f>IFERROR(VLOOKUP($A131,'様式C-1-2用'!$B$3:$O$1100,11,0),"")</f>
        <v>0</v>
      </c>
      <c r="K131" s="325">
        <f t="shared" si="1"/>
        <v>0</v>
      </c>
      <c r="L131" s="325">
        <f>IFERROR(VLOOKUP($A131,'様式C-1-2用'!$B$3:$O$1100,12,0),"")</f>
        <v>0</v>
      </c>
      <c r="M131" s="325">
        <f>IFERROR(VLOOKUP($A131,'様式C-1-2用'!$B$3:$O$1100,13,0),"")</f>
        <v>0</v>
      </c>
      <c r="N131" s="325">
        <f>IFERROR(VLOOKUP($A131,'様式C-1-2用'!$B$3:$O$1100,14,0),"")</f>
        <v>0</v>
      </c>
      <c r="O131" s="325">
        <f>IFERROR(VLOOKUP($A131,'様式C-1-2用'!$B$3:$P$1100,15,0),"")</f>
        <v>0</v>
      </c>
    </row>
    <row r="132" spans="1:15" ht="15.95" customHeight="1" x14ac:dyDescent="0.15">
      <c r="A132" s="318">
        <v>130</v>
      </c>
      <c r="B132" s="325">
        <f>IFERROR(VLOOKUP($A132,'様式C-1-2用'!$B$3:$O$1100,2,0),"")</f>
        <v>0</v>
      </c>
      <c r="C132" s="325" t="str">
        <f>IFERROR(VLOOKUP($A132,'様式C-1-2用'!$B$3:$O$1100,3,0),"")</f>
        <v/>
      </c>
      <c r="D132" s="325">
        <f>IFERROR(VLOOKUP($A132,'様式C-1-2用'!$B$3:$O$1100,5,0),"")</f>
        <v>0</v>
      </c>
      <c r="E132" s="325">
        <f>IFERROR(VLOOKUP($A132,'様式C-1-2用'!$B$3:$O$1100,6,0),"")</f>
        <v>0</v>
      </c>
      <c r="F132" s="325">
        <f>IFERROR(VLOOKUP($A132,'様式C-1-2用'!$B$3:$O$1100,7,0),"")</f>
        <v>0</v>
      </c>
      <c r="G132" s="325">
        <f>IFERROR(VLOOKUP($A132,'様式C-1-2用'!$B$3:$O$1100,8,0),"")</f>
        <v>0</v>
      </c>
      <c r="H132" s="331">
        <f>IFERROR(VLOOKUP($A132,'様式C-1-2用'!$B$3:$O$1100,9,0),"")</f>
        <v>0</v>
      </c>
      <c r="I132" s="325">
        <f>IFERROR(VLOOKUP($A132,'様式C-1-2用'!$B$3:$O$1100,10,0),"")</f>
        <v>0</v>
      </c>
      <c r="J132" s="325">
        <f>IFERROR(VLOOKUP($A132,'様式C-1-2用'!$B$3:$O$1100,11,0),"")</f>
        <v>0</v>
      </c>
      <c r="K132" s="325">
        <f t="shared" ref="K132:K195" si="2">IF(J132=0,I132,J132)</f>
        <v>0</v>
      </c>
      <c r="L132" s="325">
        <f>IFERROR(VLOOKUP($A132,'様式C-1-2用'!$B$3:$O$1100,12,0),"")</f>
        <v>0</v>
      </c>
      <c r="M132" s="325">
        <f>IFERROR(VLOOKUP($A132,'様式C-1-2用'!$B$3:$O$1100,13,0),"")</f>
        <v>0</v>
      </c>
      <c r="N132" s="325">
        <f>IFERROR(VLOOKUP($A132,'様式C-1-2用'!$B$3:$O$1100,14,0),"")</f>
        <v>0</v>
      </c>
      <c r="O132" s="325">
        <f>IFERROR(VLOOKUP($A132,'様式C-1-2用'!$B$3:$P$1100,15,0),"")</f>
        <v>0</v>
      </c>
    </row>
    <row r="133" spans="1:15" ht="15.95" customHeight="1" x14ac:dyDescent="0.15">
      <c r="A133" s="318">
        <v>131</v>
      </c>
      <c r="B133" s="325">
        <f>IFERROR(VLOOKUP($A133,'様式C-1-2用'!$B$3:$O$1100,2,0),"")</f>
        <v>0</v>
      </c>
      <c r="C133" s="325" t="str">
        <f>IFERROR(VLOOKUP($A133,'様式C-1-2用'!$B$3:$O$1100,3,0),"")</f>
        <v/>
      </c>
      <c r="D133" s="325">
        <f>IFERROR(VLOOKUP($A133,'様式C-1-2用'!$B$3:$O$1100,5,0),"")</f>
        <v>0</v>
      </c>
      <c r="E133" s="325">
        <f>IFERROR(VLOOKUP($A133,'様式C-1-2用'!$B$3:$O$1100,6,0),"")</f>
        <v>0</v>
      </c>
      <c r="F133" s="325">
        <f>IFERROR(VLOOKUP($A133,'様式C-1-2用'!$B$3:$O$1100,7,0),"")</f>
        <v>0</v>
      </c>
      <c r="G133" s="325">
        <f>IFERROR(VLOOKUP($A133,'様式C-1-2用'!$B$3:$O$1100,8,0),"")</f>
        <v>0</v>
      </c>
      <c r="H133" s="331">
        <f>IFERROR(VLOOKUP($A133,'様式C-1-2用'!$B$3:$O$1100,9,0),"")</f>
        <v>0</v>
      </c>
      <c r="I133" s="325">
        <f>IFERROR(VLOOKUP($A133,'様式C-1-2用'!$B$3:$O$1100,10,0),"")</f>
        <v>0</v>
      </c>
      <c r="J133" s="325">
        <f>IFERROR(VLOOKUP($A133,'様式C-1-2用'!$B$3:$O$1100,11,0),"")</f>
        <v>0</v>
      </c>
      <c r="K133" s="325">
        <f t="shared" si="2"/>
        <v>0</v>
      </c>
      <c r="L133" s="325">
        <f>IFERROR(VLOOKUP($A133,'様式C-1-2用'!$B$3:$O$1100,12,0),"")</f>
        <v>0</v>
      </c>
      <c r="M133" s="325">
        <f>IFERROR(VLOOKUP($A133,'様式C-1-2用'!$B$3:$O$1100,13,0),"")</f>
        <v>0</v>
      </c>
      <c r="N133" s="325">
        <f>IFERROR(VLOOKUP($A133,'様式C-1-2用'!$B$3:$O$1100,14,0),"")</f>
        <v>0</v>
      </c>
      <c r="O133" s="325">
        <f>IFERROR(VLOOKUP($A133,'様式C-1-2用'!$B$3:$P$1100,15,0),"")</f>
        <v>0</v>
      </c>
    </row>
    <row r="134" spans="1:15" ht="15.95" customHeight="1" x14ac:dyDescent="0.15">
      <c r="A134" s="318">
        <v>132</v>
      </c>
      <c r="B134" s="325">
        <f>IFERROR(VLOOKUP($A134,'様式C-1-2用'!$B$3:$O$1100,2,0),"")</f>
        <v>0</v>
      </c>
      <c r="C134" s="325" t="str">
        <f>IFERROR(VLOOKUP($A134,'様式C-1-2用'!$B$3:$O$1100,3,0),"")</f>
        <v/>
      </c>
      <c r="D134" s="325">
        <f>IFERROR(VLOOKUP($A134,'様式C-1-2用'!$B$3:$O$1100,5,0),"")</f>
        <v>0</v>
      </c>
      <c r="E134" s="325">
        <f>IFERROR(VLOOKUP($A134,'様式C-1-2用'!$B$3:$O$1100,6,0),"")</f>
        <v>0</v>
      </c>
      <c r="F134" s="325">
        <f>IFERROR(VLOOKUP($A134,'様式C-1-2用'!$B$3:$O$1100,7,0),"")</f>
        <v>0</v>
      </c>
      <c r="G134" s="325">
        <f>IFERROR(VLOOKUP($A134,'様式C-1-2用'!$B$3:$O$1100,8,0),"")</f>
        <v>0</v>
      </c>
      <c r="H134" s="331">
        <f>IFERROR(VLOOKUP($A134,'様式C-1-2用'!$B$3:$O$1100,9,0),"")</f>
        <v>0</v>
      </c>
      <c r="I134" s="325">
        <f>IFERROR(VLOOKUP($A134,'様式C-1-2用'!$B$3:$O$1100,10,0),"")</f>
        <v>0</v>
      </c>
      <c r="J134" s="325">
        <f>IFERROR(VLOOKUP($A134,'様式C-1-2用'!$B$3:$O$1100,11,0),"")</f>
        <v>0</v>
      </c>
      <c r="K134" s="325">
        <f t="shared" si="2"/>
        <v>0</v>
      </c>
      <c r="L134" s="325">
        <f>IFERROR(VLOOKUP($A134,'様式C-1-2用'!$B$3:$O$1100,12,0),"")</f>
        <v>0</v>
      </c>
      <c r="M134" s="325">
        <f>IFERROR(VLOOKUP($A134,'様式C-1-2用'!$B$3:$O$1100,13,0),"")</f>
        <v>0</v>
      </c>
      <c r="N134" s="325">
        <f>IFERROR(VLOOKUP($A134,'様式C-1-2用'!$B$3:$O$1100,14,0),"")</f>
        <v>0</v>
      </c>
      <c r="O134" s="325">
        <f>IFERROR(VLOOKUP($A134,'様式C-1-2用'!$B$3:$P$1100,15,0),"")</f>
        <v>0</v>
      </c>
    </row>
    <row r="135" spans="1:15" ht="15.95" customHeight="1" x14ac:dyDescent="0.15">
      <c r="A135" s="318">
        <v>133</v>
      </c>
      <c r="B135" s="325">
        <f>IFERROR(VLOOKUP($A135,'様式C-1-2用'!$B$3:$O$1100,2,0),"")</f>
        <v>0</v>
      </c>
      <c r="C135" s="325" t="str">
        <f>IFERROR(VLOOKUP($A135,'様式C-1-2用'!$B$3:$O$1100,3,0),"")</f>
        <v/>
      </c>
      <c r="D135" s="325">
        <f>IFERROR(VLOOKUP($A135,'様式C-1-2用'!$B$3:$O$1100,5,0),"")</f>
        <v>0</v>
      </c>
      <c r="E135" s="325">
        <f>IFERROR(VLOOKUP($A135,'様式C-1-2用'!$B$3:$O$1100,6,0),"")</f>
        <v>0</v>
      </c>
      <c r="F135" s="325">
        <f>IFERROR(VLOOKUP($A135,'様式C-1-2用'!$B$3:$O$1100,7,0),"")</f>
        <v>0</v>
      </c>
      <c r="G135" s="325">
        <f>IFERROR(VLOOKUP($A135,'様式C-1-2用'!$B$3:$O$1100,8,0),"")</f>
        <v>0</v>
      </c>
      <c r="H135" s="331">
        <f>IFERROR(VLOOKUP($A135,'様式C-1-2用'!$B$3:$O$1100,9,0),"")</f>
        <v>0</v>
      </c>
      <c r="I135" s="325">
        <f>IFERROR(VLOOKUP($A135,'様式C-1-2用'!$B$3:$O$1100,10,0),"")</f>
        <v>0</v>
      </c>
      <c r="J135" s="325">
        <f>IFERROR(VLOOKUP($A135,'様式C-1-2用'!$B$3:$O$1100,11,0),"")</f>
        <v>0</v>
      </c>
      <c r="K135" s="325">
        <f t="shared" si="2"/>
        <v>0</v>
      </c>
      <c r="L135" s="325">
        <f>IFERROR(VLOOKUP($A135,'様式C-1-2用'!$B$3:$O$1100,12,0),"")</f>
        <v>0</v>
      </c>
      <c r="M135" s="325">
        <f>IFERROR(VLOOKUP($A135,'様式C-1-2用'!$B$3:$O$1100,13,0),"")</f>
        <v>0</v>
      </c>
      <c r="N135" s="325">
        <f>IFERROR(VLOOKUP($A135,'様式C-1-2用'!$B$3:$O$1100,14,0),"")</f>
        <v>0</v>
      </c>
      <c r="O135" s="325">
        <f>IFERROR(VLOOKUP($A135,'様式C-1-2用'!$B$3:$P$1100,15,0),"")</f>
        <v>0</v>
      </c>
    </row>
    <row r="136" spans="1:15" ht="15.95" customHeight="1" x14ac:dyDescent="0.15">
      <c r="A136" s="318">
        <v>134</v>
      </c>
      <c r="B136" s="325">
        <f>IFERROR(VLOOKUP($A136,'様式C-1-2用'!$B$3:$O$1100,2,0),"")</f>
        <v>0</v>
      </c>
      <c r="C136" s="325" t="str">
        <f>IFERROR(VLOOKUP($A136,'様式C-1-2用'!$B$3:$O$1100,3,0),"")</f>
        <v/>
      </c>
      <c r="D136" s="325">
        <f>IFERROR(VLOOKUP($A136,'様式C-1-2用'!$B$3:$O$1100,5,0),"")</f>
        <v>0</v>
      </c>
      <c r="E136" s="325">
        <f>IFERROR(VLOOKUP($A136,'様式C-1-2用'!$B$3:$O$1100,6,0),"")</f>
        <v>0</v>
      </c>
      <c r="F136" s="325">
        <f>IFERROR(VLOOKUP($A136,'様式C-1-2用'!$B$3:$O$1100,7,0),"")</f>
        <v>0</v>
      </c>
      <c r="G136" s="325">
        <f>IFERROR(VLOOKUP($A136,'様式C-1-2用'!$B$3:$O$1100,8,0),"")</f>
        <v>0</v>
      </c>
      <c r="H136" s="331">
        <f>IFERROR(VLOOKUP($A136,'様式C-1-2用'!$B$3:$O$1100,9,0),"")</f>
        <v>0</v>
      </c>
      <c r="I136" s="325">
        <f>IFERROR(VLOOKUP($A136,'様式C-1-2用'!$B$3:$O$1100,10,0),"")</f>
        <v>0</v>
      </c>
      <c r="J136" s="325">
        <f>IFERROR(VLOOKUP($A136,'様式C-1-2用'!$B$3:$O$1100,11,0),"")</f>
        <v>0</v>
      </c>
      <c r="K136" s="325">
        <f t="shared" si="2"/>
        <v>0</v>
      </c>
      <c r="L136" s="325">
        <f>IFERROR(VLOOKUP($A136,'様式C-1-2用'!$B$3:$O$1100,12,0),"")</f>
        <v>0</v>
      </c>
      <c r="M136" s="325">
        <f>IFERROR(VLOOKUP($A136,'様式C-1-2用'!$B$3:$O$1100,13,0),"")</f>
        <v>0</v>
      </c>
      <c r="N136" s="325">
        <f>IFERROR(VLOOKUP($A136,'様式C-1-2用'!$B$3:$O$1100,14,0),"")</f>
        <v>0</v>
      </c>
      <c r="O136" s="325">
        <f>IFERROR(VLOOKUP($A136,'様式C-1-2用'!$B$3:$P$1100,15,0),"")</f>
        <v>0</v>
      </c>
    </row>
    <row r="137" spans="1:15" ht="15.95" customHeight="1" x14ac:dyDescent="0.15">
      <c r="A137" s="318">
        <v>135</v>
      </c>
      <c r="B137" s="325">
        <f>IFERROR(VLOOKUP($A137,'様式C-1-2用'!$B$3:$O$1100,2,0),"")</f>
        <v>0</v>
      </c>
      <c r="C137" s="325" t="str">
        <f>IFERROR(VLOOKUP($A137,'様式C-1-2用'!$B$3:$O$1100,3,0),"")</f>
        <v/>
      </c>
      <c r="D137" s="325">
        <f>IFERROR(VLOOKUP($A137,'様式C-1-2用'!$B$3:$O$1100,5,0),"")</f>
        <v>0</v>
      </c>
      <c r="E137" s="325">
        <f>IFERROR(VLOOKUP($A137,'様式C-1-2用'!$B$3:$O$1100,6,0),"")</f>
        <v>0</v>
      </c>
      <c r="F137" s="325">
        <f>IFERROR(VLOOKUP($A137,'様式C-1-2用'!$B$3:$O$1100,7,0),"")</f>
        <v>0</v>
      </c>
      <c r="G137" s="325">
        <f>IFERROR(VLOOKUP($A137,'様式C-1-2用'!$B$3:$O$1100,8,0),"")</f>
        <v>0</v>
      </c>
      <c r="H137" s="331">
        <f>IFERROR(VLOOKUP($A137,'様式C-1-2用'!$B$3:$O$1100,9,0),"")</f>
        <v>0</v>
      </c>
      <c r="I137" s="325">
        <f>IFERROR(VLOOKUP($A137,'様式C-1-2用'!$B$3:$O$1100,10,0),"")</f>
        <v>0</v>
      </c>
      <c r="J137" s="325">
        <f>IFERROR(VLOOKUP($A137,'様式C-1-2用'!$B$3:$O$1100,11,0),"")</f>
        <v>0</v>
      </c>
      <c r="K137" s="325">
        <f t="shared" si="2"/>
        <v>0</v>
      </c>
      <c r="L137" s="325">
        <f>IFERROR(VLOOKUP($A137,'様式C-1-2用'!$B$3:$O$1100,12,0),"")</f>
        <v>0</v>
      </c>
      <c r="M137" s="325">
        <f>IFERROR(VLOOKUP($A137,'様式C-1-2用'!$B$3:$O$1100,13,0),"")</f>
        <v>0</v>
      </c>
      <c r="N137" s="325">
        <f>IFERROR(VLOOKUP($A137,'様式C-1-2用'!$B$3:$O$1100,14,0),"")</f>
        <v>0</v>
      </c>
      <c r="O137" s="325">
        <f>IFERROR(VLOOKUP($A137,'様式C-1-2用'!$B$3:$P$1100,15,0),"")</f>
        <v>0</v>
      </c>
    </row>
    <row r="138" spans="1:15" ht="15.95" customHeight="1" x14ac:dyDescent="0.15">
      <c r="A138" s="318">
        <v>136</v>
      </c>
      <c r="B138" s="325">
        <f>IFERROR(VLOOKUP($A138,'様式C-1-2用'!$B$3:$O$1100,2,0),"")</f>
        <v>0</v>
      </c>
      <c r="C138" s="325" t="str">
        <f>IFERROR(VLOOKUP($A138,'様式C-1-2用'!$B$3:$O$1100,3,0),"")</f>
        <v/>
      </c>
      <c r="D138" s="325">
        <f>IFERROR(VLOOKUP($A138,'様式C-1-2用'!$B$3:$O$1100,5,0),"")</f>
        <v>0</v>
      </c>
      <c r="E138" s="325">
        <f>IFERROR(VLOOKUP($A138,'様式C-1-2用'!$B$3:$O$1100,6,0),"")</f>
        <v>0</v>
      </c>
      <c r="F138" s="325">
        <f>IFERROR(VLOOKUP($A138,'様式C-1-2用'!$B$3:$O$1100,7,0),"")</f>
        <v>0</v>
      </c>
      <c r="G138" s="325">
        <f>IFERROR(VLOOKUP($A138,'様式C-1-2用'!$B$3:$O$1100,8,0),"")</f>
        <v>0</v>
      </c>
      <c r="H138" s="331">
        <f>IFERROR(VLOOKUP($A138,'様式C-1-2用'!$B$3:$O$1100,9,0),"")</f>
        <v>0</v>
      </c>
      <c r="I138" s="325">
        <f>IFERROR(VLOOKUP($A138,'様式C-1-2用'!$B$3:$O$1100,10,0),"")</f>
        <v>0</v>
      </c>
      <c r="J138" s="325">
        <f>IFERROR(VLOOKUP($A138,'様式C-1-2用'!$B$3:$O$1100,11,0),"")</f>
        <v>0</v>
      </c>
      <c r="K138" s="325">
        <f t="shared" si="2"/>
        <v>0</v>
      </c>
      <c r="L138" s="325">
        <f>IFERROR(VLOOKUP($A138,'様式C-1-2用'!$B$3:$O$1100,12,0),"")</f>
        <v>0</v>
      </c>
      <c r="M138" s="325">
        <f>IFERROR(VLOOKUP($A138,'様式C-1-2用'!$B$3:$O$1100,13,0),"")</f>
        <v>0</v>
      </c>
      <c r="N138" s="325">
        <f>IFERROR(VLOOKUP($A138,'様式C-1-2用'!$B$3:$O$1100,14,0),"")</f>
        <v>0</v>
      </c>
      <c r="O138" s="325">
        <f>IFERROR(VLOOKUP($A138,'様式C-1-2用'!$B$3:$P$1100,15,0),"")</f>
        <v>0</v>
      </c>
    </row>
    <row r="139" spans="1:15" ht="15.95" customHeight="1" x14ac:dyDescent="0.15">
      <c r="A139" s="318">
        <v>137</v>
      </c>
      <c r="B139" s="325">
        <f>IFERROR(VLOOKUP($A139,'様式C-1-2用'!$B$3:$O$1100,2,0),"")</f>
        <v>0</v>
      </c>
      <c r="C139" s="325" t="str">
        <f>IFERROR(VLOOKUP($A139,'様式C-1-2用'!$B$3:$O$1100,3,0),"")</f>
        <v/>
      </c>
      <c r="D139" s="325">
        <f>IFERROR(VLOOKUP($A139,'様式C-1-2用'!$B$3:$O$1100,5,0),"")</f>
        <v>0</v>
      </c>
      <c r="E139" s="325">
        <f>IFERROR(VLOOKUP($A139,'様式C-1-2用'!$B$3:$O$1100,6,0),"")</f>
        <v>0</v>
      </c>
      <c r="F139" s="325">
        <f>IFERROR(VLOOKUP($A139,'様式C-1-2用'!$B$3:$O$1100,7,0),"")</f>
        <v>0</v>
      </c>
      <c r="G139" s="325">
        <f>IFERROR(VLOOKUP($A139,'様式C-1-2用'!$B$3:$O$1100,8,0),"")</f>
        <v>0</v>
      </c>
      <c r="H139" s="331">
        <f>IFERROR(VLOOKUP($A139,'様式C-1-2用'!$B$3:$O$1100,9,0),"")</f>
        <v>0</v>
      </c>
      <c r="I139" s="325">
        <f>IFERROR(VLOOKUP($A139,'様式C-1-2用'!$B$3:$O$1100,10,0),"")</f>
        <v>0</v>
      </c>
      <c r="J139" s="325">
        <f>IFERROR(VLOOKUP($A139,'様式C-1-2用'!$B$3:$O$1100,11,0),"")</f>
        <v>0</v>
      </c>
      <c r="K139" s="325">
        <f t="shared" si="2"/>
        <v>0</v>
      </c>
      <c r="L139" s="325">
        <f>IFERROR(VLOOKUP($A139,'様式C-1-2用'!$B$3:$O$1100,12,0),"")</f>
        <v>0</v>
      </c>
      <c r="M139" s="325">
        <f>IFERROR(VLOOKUP($A139,'様式C-1-2用'!$B$3:$O$1100,13,0),"")</f>
        <v>0</v>
      </c>
      <c r="N139" s="325">
        <f>IFERROR(VLOOKUP($A139,'様式C-1-2用'!$B$3:$O$1100,14,0),"")</f>
        <v>0</v>
      </c>
      <c r="O139" s="325">
        <f>IFERROR(VLOOKUP($A139,'様式C-1-2用'!$B$3:$P$1100,15,0),"")</f>
        <v>0</v>
      </c>
    </row>
    <row r="140" spans="1:15" ht="15.95" customHeight="1" x14ac:dyDescent="0.15">
      <c r="A140" s="318">
        <v>138</v>
      </c>
      <c r="B140" s="325">
        <f>IFERROR(VLOOKUP($A140,'様式C-1-2用'!$B$3:$O$1100,2,0),"")</f>
        <v>0</v>
      </c>
      <c r="C140" s="325" t="str">
        <f>IFERROR(VLOOKUP($A140,'様式C-1-2用'!$B$3:$O$1100,3,0),"")</f>
        <v/>
      </c>
      <c r="D140" s="325">
        <f>IFERROR(VLOOKUP($A140,'様式C-1-2用'!$B$3:$O$1100,5,0),"")</f>
        <v>0</v>
      </c>
      <c r="E140" s="325">
        <f>IFERROR(VLOOKUP($A140,'様式C-1-2用'!$B$3:$O$1100,6,0),"")</f>
        <v>0</v>
      </c>
      <c r="F140" s="325">
        <f>IFERROR(VLOOKUP($A140,'様式C-1-2用'!$B$3:$O$1100,7,0),"")</f>
        <v>0</v>
      </c>
      <c r="G140" s="325">
        <f>IFERROR(VLOOKUP($A140,'様式C-1-2用'!$B$3:$O$1100,8,0),"")</f>
        <v>0</v>
      </c>
      <c r="H140" s="331">
        <f>IFERROR(VLOOKUP($A140,'様式C-1-2用'!$B$3:$O$1100,9,0),"")</f>
        <v>0</v>
      </c>
      <c r="I140" s="325">
        <f>IFERROR(VLOOKUP($A140,'様式C-1-2用'!$B$3:$O$1100,10,0),"")</f>
        <v>0</v>
      </c>
      <c r="J140" s="325">
        <f>IFERROR(VLOOKUP($A140,'様式C-1-2用'!$B$3:$O$1100,11,0),"")</f>
        <v>0</v>
      </c>
      <c r="K140" s="325">
        <f t="shared" si="2"/>
        <v>0</v>
      </c>
      <c r="L140" s="325">
        <f>IFERROR(VLOOKUP($A140,'様式C-1-2用'!$B$3:$O$1100,12,0),"")</f>
        <v>0</v>
      </c>
      <c r="M140" s="325">
        <f>IFERROR(VLOOKUP($A140,'様式C-1-2用'!$B$3:$O$1100,13,0),"")</f>
        <v>0</v>
      </c>
      <c r="N140" s="325">
        <f>IFERROR(VLOOKUP($A140,'様式C-1-2用'!$B$3:$O$1100,14,0),"")</f>
        <v>0</v>
      </c>
      <c r="O140" s="325">
        <f>IFERROR(VLOOKUP($A140,'様式C-1-2用'!$B$3:$P$1100,15,0),"")</f>
        <v>0</v>
      </c>
    </row>
    <row r="141" spans="1:15" ht="15.95" customHeight="1" x14ac:dyDescent="0.15">
      <c r="A141" s="318">
        <v>139</v>
      </c>
      <c r="B141" s="325">
        <f>IFERROR(VLOOKUP($A141,'様式C-1-2用'!$B$3:$O$1100,2,0),"")</f>
        <v>0</v>
      </c>
      <c r="C141" s="325" t="str">
        <f>IFERROR(VLOOKUP($A141,'様式C-1-2用'!$B$3:$O$1100,3,0),"")</f>
        <v/>
      </c>
      <c r="D141" s="325">
        <f>IFERROR(VLOOKUP($A141,'様式C-1-2用'!$B$3:$O$1100,5,0),"")</f>
        <v>0</v>
      </c>
      <c r="E141" s="325">
        <f>IFERROR(VLOOKUP($A141,'様式C-1-2用'!$B$3:$O$1100,6,0),"")</f>
        <v>0</v>
      </c>
      <c r="F141" s="325">
        <f>IFERROR(VLOOKUP($A141,'様式C-1-2用'!$B$3:$O$1100,7,0),"")</f>
        <v>0</v>
      </c>
      <c r="G141" s="325">
        <f>IFERROR(VLOOKUP($A141,'様式C-1-2用'!$B$3:$O$1100,8,0),"")</f>
        <v>0</v>
      </c>
      <c r="H141" s="331">
        <f>IFERROR(VLOOKUP($A141,'様式C-1-2用'!$B$3:$O$1100,9,0),"")</f>
        <v>0</v>
      </c>
      <c r="I141" s="325">
        <f>IFERROR(VLOOKUP($A141,'様式C-1-2用'!$B$3:$O$1100,10,0),"")</f>
        <v>0</v>
      </c>
      <c r="J141" s="325">
        <f>IFERROR(VLOOKUP($A141,'様式C-1-2用'!$B$3:$O$1100,11,0),"")</f>
        <v>0</v>
      </c>
      <c r="K141" s="325">
        <f t="shared" si="2"/>
        <v>0</v>
      </c>
      <c r="L141" s="325">
        <f>IFERROR(VLOOKUP($A141,'様式C-1-2用'!$B$3:$O$1100,12,0),"")</f>
        <v>0</v>
      </c>
      <c r="M141" s="325">
        <f>IFERROR(VLOOKUP($A141,'様式C-1-2用'!$B$3:$O$1100,13,0),"")</f>
        <v>0</v>
      </c>
      <c r="N141" s="325">
        <f>IFERROR(VLOOKUP($A141,'様式C-1-2用'!$B$3:$O$1100,14,0),"")</f>
        <v>0</v>
      </c>
      <c r="O141" s="325">
        <f>IFERROR(VLOOKUP($A141,'様式C-1-2用'!$B$3:$P$1100,15,0),"")</f>
        <v>0</v>
      </c>
    </row>
    <row r="142" spans="1:15" ht="15.95" customHeight="1" x14ac:dyDescent="0.15">
      <c r="A142" s="318">
        <v>140</v>
      </c>
      <c r="B142" s="325">
        <f>IFERROR(VLOOKUP($A142,'様式C-1-2用'!$B$3:$O$1100,2,0),"")</f>
        <v>0</v>
      </c>
      <c r="C142" s="325" t="str">
        <f>IFERROR(VLOOKUP($A142,'様式C-1-2用'!$B$3:$O$1100,3,0),"")</f>
        <v/>
      </c>
      <c r="D142" s="325">
        <f>IFERROR(VLOOKUP($A142,'様式C-1-2用'!$B$3:$O$1100,5,0),"")</f>
        <v>0</v>
      </c>
      <c r="E142" s="325">
        <f>IFERROR(VLOOKUP($A142,'様式C-1-2用'!$B$3:$O$1100,6,0),"")</f>
        <v>0</v>
      </c>
      <c r="F142" s="325">
        <f>IFERROR(VLOOKUP($A142,'様式C-1-2用'!$B$3:$O$1100,7,0),"")</f>
        <v>0</v>
      </c>
      <c r="G142" s="325">
        <f>IFERROR(VLOOKUP($A142,'様式C-1-2用'!$B$3:$O$1100,8,0),"")</f>
        <v>0</v>
      </c>
      <c r="H142" s="331">
        <f>IFERROR(VLOOKUP($A142,'様式C-1-2用'!$B$3:$O$1100,9,0),"")</f>
        <v>0</v>
      </c>
      <c r="I142" s="325">
        <f>IFERROR(VLOOKUP($A142,'様式C-1-2用'!$B$3:$O$1100,10,0),"")</f>
        <v>0</v>
      </c>
      <c r="J142" s="325">
        <f>IFERROR(VLOOKUP($A142,'様式C-1-2用'!$B$3:$O$1100,11,0),"")</f>
        <v>0</v>
      </c>
      <c r="K142" s="325">
        <f t="shared" si="2"/>
        <v>0</v>
      </c>
      <c r="L142" s="325">
        <f>IFERROR(VLOOKUP($A142,'様式C-1-2用'!$B$3:$O$1100,12,0),"")</f>
        <v>0</v>
      </c>
      <c r="M142" s="325">
        <f>IFERROR(VLOOKUP($A142,'様式C-1-2用'!$B$3:$O$1100,13,0),"")</f>
        <v>0</v>
      </c>
      <c r="N142" s="325">
        <f>IFERROR(VLOOKUP($A142,'様式C-1-2用'!$B$3:$O$1100,14,0),"")</f>
        <v>0</v>
      </c>
      <c r="O142" s="325">
        <f>IFERROR(VLOOKUP($A142,'様式C-1-2用'!$B$3:$P$1100,15,0),"")</f>
        <v>0</v>
      </c>
    </row>
    <row r="143" spans="1:15" ht="15.95" customHeight="1" x14ac:dyDescent="0.15">
      <c r="A143" s="318">
        <v>141</v>
      </c>
      <c r="B143" s="325">
        <f>IFERROR(VLOOKUP($A143,'様式C-1-2用'!$B$3:$O$1100,2,0),"")</f>
        <v>0</v>
      </c>
      <c r="C143" s="325" t="str">
        <f>IFERROR(VLOOKUP($A143,'様式C-1-2用'!$B$3:$O$1100,3,0),"")</f>
        <v/>
      </c>
      <c r="D143" s="325">
        <f>IFERROR(VLOOKUP($A143,'様式C-1-2用'!$B$3:$O$1100,5,0),"")</f>
        <v>0</v>
      </c>
      <c r="E143" s="325">
        <f>IFERROR(VLOOKUP($A143,'様式C-1-2用'!$B$3:$O$1100,6,0),"")</f>
        <v>0</v>
      </c>
      <c r="F143" s="325">
        <f>IFERROR(VLOOKUP($A143,'様式C-1-2用'!$B$3:$O$1100,7,0),"")</f>
        <v>0</v>
      </c>
      <c r="G143" s="325">
        <f>IFERROR(VLOOKUP($A143,'様式C-1-2用'!$B$3:$O$1100,8,0),"")</f>
        <v>0</v>
      </c>
      <c r="H143" s="331">
        <f>IFERROR(VLOOKUP($A143,'様式C-1-2用'!$B$3:$O$1100,9,0),"")</f>
        <v>0</v>
      </c>
      <c r="I143" s="325">
        <f>IFERROR(VLOOKUP($A143,'様式C-1-2用'!$B$3:$O$1100,10,0),"")</f>
        <v>0</v>
      </c>
      <c r="J143" s="325">
        <f>IFERROR(VLOOKUP($A143,'様式C-1-2用'!$B$3:$O$1100,11,0),"")</f>
        <v>0</v>
      </c>
      <c r="K143" s="325">
        <f t="shared" si="2"/>
        <v>0</v>
      </c>
      <c r="L143" s="325">
        <f>IFERROR(VLOOKUP($A143,'様式C-1-2用'!$B$3:$O$1100,12,0),"")</f>
        <v>0</v>
      </c>
      <c r="M143" s="325">
        <f>IFERROR(VLOOKUP($A143,'様式C-1-2用'!$B$3:$O$1100,13,0),"")</f>
        <v>0</v>
      </c>
      <c r="N143" s="325">
        <f>IFERROR(VLOOKUP($A143,'様式C-1-2用'!$B$3:$O$1100,14,0),"")</f>
        <v>0</v>
      </c>
      <c r="O143" s="325">
        <f>IFERROR(VLOOKUP($A143,'様式C-1-2用'!$B$3:$P$1100,15,0),"")</f>
        <v>0</v>
      </c>
    </row>
    <row r="144" spans="1:15" ht="15.95" customHeight="1" x14ac:dyDescent="0.15">
      <c r="A144" s="318">
        <v>142</v>
      </c>
      <c r="B144" s="325">
        <f>IFERROR(VLOOKUP($A144,'様式C-1-2用'!$B$3:$O$1100,2,0),"")</f>
        <v>0</v>
      </c>
      <c r="C144" s="325" t="str">
        <f>IFERROR(VLOOKUP($A144,'様式C-1-2用'!$B$3:$O$1100,3,0),"")</f>
        <v/>
      </c>
      <c r="D144" s="325">
        <f>IFERROR(VLOOKUP($A144,'様式C-1-2用'!$B$3:$O$1100,5,0),"")</f>
        <v>0</v>
      </c>
      <c r="E144" s="325">
        <f>IFERROR(VLOOKUP($A144,'様式C-1-2用'!$B$3:$O$1100,6,0),"")</f>
        <v>0</v>
      </c>
      <c r="F144" s="325">
        <f>IFERROR(VLOOKUP($A144,'様式C-1-2用'!$B$3:$O$1100,7,0),"")</f>
        <v>0</v>
      </c>
      <c r="G144" s="325">
        <f>IFERROR(VLOOKUP($A144,'様式C-1-2用'!$B$3:$O$1100,8,0),"")</f>
        <v>0</v>
      </c>
      <c r="H144" s="331">
        <f>IFERROR(VLOOKUP($A144,'様式C-1-2用'!$B$3:$O$1100,9,0),"")</f>
        <v>0</v>
      </c>
      <c r="I144" s="325">
        <f>IFERROR(VLOOKUP($A144,'様式C-1-2用'!$B$3:$O$1100,10,0),"")</f>
        <v>0</v>
      </c>
      <c r="J144" s="325">
        <f>IFERROR(VLOOKUP($A144,'様式C-1-2用'!$B$3:$O$1100,11,0),"")</f>
        <v>0</v>
      </c>
      <c r="K144" s="325">
        <f t="shared" si="2"/>
        <v>0</v>
      </c>
      <c r="L144" s="325">
        <f>IFERROR(VLOOKUP($A144,'様式C-1-2用'!$B$3:$O$1100,12,0),"")</f>
        <v>0</v>
      </c>
      <c r="M144" s="325">
        <f>IFERROR(VLOOKUP($A144,'様式C-1-2用'!$B$3:$O$1100,13,0),"")</f>
        <v>0</v>
      </c>
      <c r="N144" s="325">
        <f>IFERROR(VLOOKUP($A144,'様式C-1-2用'!$B$3:$O$1100,14,0),"")</f>
        <v>0</v>
      </c>
      <c r="O144" s="325">
        <f>IFERROR(VLOOKUP($A144,'様式C-1-2用'!$B$3:$P$1100,15,0),"")</f>
        <v>0</v>
      </c>
    </row>
    <row r="145" spans="1:15" ht="15.95" customHeight="1" x14ac:dyDescent="0.15">
      <c r="A145" s="318">
        <v>143</v>
      </c>
      <c r="B145" s="325">
        <f>IFERROR(VLOOKUP($A145,'様式C-1-2用'!$B$3:$O$1100,2,0),"")</f>
        <v>0</v>
      </c>
      <c r="C145" s="325" t="str">
        <f>IFERROR(VLOOKUP($A145,'様式C-1-2用'!$B$3:$O$1100,3,0),"")</f>
        <v/>
      </c>
      <c r="D145" s="325">
        <f>IFERROR(VLOOKUP($A145,'様式C-1-2用'!$B$3:$O$1100,5,0),"")</f>
        <v>0</v>
      </c>
      <c r="E145" s="325">
        <f>IFERROR(VLOOKUP($A145,'様式C-1-2用'!$B$3:$O$1100,6,0),"")</f>
        <v>0</v>
      </c>
      <c r="F145" s="325">
        <f>IFERROR(VLOOKUP($A145,'様式C-1-2用'!$B$3:$O$1100,7,0),"")</f>
        <v>0</v>
      </c>
      <c r="G145" s="325">
        <f>IFERROR(VLOOKUP($A145,'様式C-1-2用'!$B$3:$O$1100,8,0),"")</f>
        <v>0</v>
      </c>
      <c r="H145" s="331">
        <f>IFERROR(VLOOKUP($A145,'様式C-1-2用'!$B$3:$O$1100,9,0),"")</f>
        <v>0</v>
      </c>
      <c r="I145" s="325">
        <f>IFERROR(VLOOKUP($A145,'様式C-1-2用'!$B$3:$O$1100,10,0),"")</f>
        <v>0</v>
      </c>
      <c r="J145" s="325">
        <f>IFERROR(VLOOKUP($A145,'様式C-1-2用'!$B$3:$O$1100,11,0),"")</f>
        <v>0</v>
      </c>
      <c r="K145" s="325">
        <f t="shared" si="2"/>
        <v>0</v>
      </c>
      <c r="L145" s="325">
        <f>IFERROR(VLOOKUP($A145,'様式C-1-2用'!$B$3:$O$1100,12,0),"")</f>
        <v>0</v>
      </c>
      <c r="M145" s="325">
        <f>IFERROR(VLOOKUP($A145,'様式C-1-2用'!$B$3:$O$1100,13,0),"")</f>
        <v>0</v>
      </c>
      <c r="N145" s="325">
        <f>IFERROR(VLOOKUP($A145,'様式C-1-2用'!$B$3:$O$1100,14,0),"")</f>
        <v>0</v>
      </c>
      <c r="O145" s="325">
        <f>IFERROR(VLOOKUP($A145,'様式C-1-2用'!$B$3:$P$1100,15,0),"")</f>
        <v>0</v>
      </c>
    </row>
    <row r="146" spans="1:15" ht="15.95" customHeight="1" x14ac:dyDescent="0.15">
      <c r="A146" s="318">
        <v>144</v>
      </c>
      <c r="B146" s="325">
        <f>IFERROR(VLOOKUP($A146,'様式C-1-2用'!$B$3:$O$1100,2,0),"")</f>
        <v>0</v>
      </c>
      <c r="C146" s="325" t="str">
        <f>IFERROR(VLOOKUP($A146,'様式C-1-2用'!$B$3:$O$1100,3,0),"")</f>
        <v/>
      </c>
      <c r="D146" s="325">
        <f>IFERROR(VLOOKUP($A146,'様式C-1-2用'!$B$3:$O$1100,5,0),"")</f>
        <v>0</v>
      </c>
      <c r="E146" s="325">
        <f>IFERROR(VLOOKUP($A146,'様式C-1-2用'!$B$3:$O$1100,6,0),"")</f>
        <v>0</v>
      </c>
      <c r="F146" s="325">
        <f>IFERROR(VLOOKUP($A146,'様式C-1-2用'!$B$3:$O$1100,7,0),"")</f>
        <v>0</v>
      </c>
      <c r="G146" s="325">
        <f>IFERROR(VLOOKUP($A146,'様式C-1-2用'!$B$3:$O$1100,8,0),"")</f>
        <v>0</v>
      </c>
      <c r="H146" s="331">
        <f>IFERROR(VLOOKUP($A146,'様式C-1-2用'!$B$3:$O$1100,9,0),"")</f>
        <v>0</v>
      </c>
      <c r="I146" s="325">
        <f>IFERROR(VLOOKUP($A146,'様式C-1-2用'!$B$3:$O$1100,10,0),"")</f>
        <v>0</v>
      </c>
      <c r="J146" s="325">
        <f>IFERROR(VLOOKUP($A146,'様式C-1-2用'!$B$3:$O$1100,11,0),"")</f>
        <v>0</v>
      </c>
      <c r="K146" s="325">
        <f t="shared" si="2"/>
        <v>0</v>
      </c>
      <c r="L146" s="325">
        <f>IFERROR(VLOOKUP($A146,'様式C-1-2用'!$B$3:$O$1100,12,0),"")</f>
        <v>0</v>
      </c>
      <c r="M146" s="325">
        <f>IFERROR(VLOOKUP($A146,'様式C-1-2用'!$B$3:$O$1100,13,0),"")</f>
        <v>0</v>
      </c>
      <c r="N146" s="325">
        <f>IFERROR(VLOOKUP($A146,'様式C-1-2用'!$B$3:$O$1100,14,0),"")</f>
        <v>0</v>
      </c>
      <c r="O146" s="325">
        <f>IFERROR(VLOOKUP($A146,'様式C-1-2用'!$B$3:$P$1100,15,0),"")</f>
        <v>0</v>
      </c>
    </row>
    <row r="147" spans="1:15" ht="15.95" customHeight="1" x14ac:dyDescent="0.15">
      <c r="A147" s="318">
        <v>145</v>
      </c>
      <c r="B147" s="325">
        <f>IFERROR(VLOOKUP($A147,'様式C-1-2用'!$B$3:$O$1100,2,0),"")</f>
        <v>0</v>
      </c>
      <c r="C147" s="325" t="str">
        <f>IFERROR(VLOOKUP($A147,'様式C-1-2用'!$B$3:$O$1100,3,0),"")</f>
        <v/>
      </c>
      <c r="D147" s="325">
        <f>IFERROR(VLOOKUP($A147,'様式C-1-2用'!$B$3:$O$1100,5,0),"")</f>
        <v>0</v>
      </c>
      <c r="E147" s="325">
        <f>IFERROR(VLOOKUP($A147,'様式C-1-2用'!$B$3:$O$1100,6,0),"")</f>
        <v>0</v>
      </c>
      <c r="F147" s="325">
        <f>IFERROR(VLOOKUP($A147,'様式C-1-2用'!$B$3:$O$1100,7,0),"")</f>
        <v>0</v>
      </c>
      <c r="G147" s="325">
        <f>IFERROR(VLOOKUP($A147,'様式C-1-2用'!$B$3:$O$1100,8,0),"")</f>
        <v>0</v>
      </c>
      <c r="H147" s="331">
        <f>IFERROR(VLOOKUP($A147,'様式C-1-2用'!$B$3:$O$1100,9,0),"")</f>
        <v>0</v>
      </c>
      <c r="I147" s="325">
        <f>IFERROR(VLOOKUP($A147,'様式C-1-2用'!$B$3:$O$1100,10,0),"")</f>
        <v>0</v>
      </c>
      <c r="J147" s="325">
        <f>IFERROR(VLOOKUP($A147,'様式C-1-2用'!$B$3:$O$1100,11,0),"")</f>
        <v>0</v>
      </c>
      <c r="K147" s="325">
        <f t="shared" si="2"/>
        <v>0</v>
      </c>
      <c r="L147" s="325">
        <f>IFERROR(VLOOKUP($A147,'様式C-1-2用'!$B$3:$O$1100,12,0),"")</f>
        <v>0</v>
      </c>
      <c r="M147" s="325">
        <f>IFERROR(VLOOKUP($A147,'様式C-1-2用'!$B$3:$O$1100,13,0),"")</f>
        <v>0</v>
      </c>
      <c r="N147" s="325">
        <f>IFERROR(VLOOKUP($A147,'様式C-1-2用'!$B$3:$O$1100,14,0),"")</f>
        <v>0</v>
      </c>
      <c r="O147" s="325">
        <f>IFERROR(VLOOKUP($A147,'様式C-1-2用'!$B$3:$P$1100,15,0),"")</f>
        <v>0</v>
      </c>
    </row>
    <row r="148" spans="1:15" ht="15.95" customHeight="1" x14ac:dyDescent="0.15">
      <c r="A148" s="318">
        <v>146</v>
      </c>
      <c r="B148" s="325">
        <f>IFERROR(VLOOKUP($A148,'様式C-1-2用'!$B$3:$O$1100,2,0),"")</f>
        <v>0</v>
      </c>
      <c r="C148" s="325" t="str">
        <f>IFERROR(VLOOKUP($A148,'様式C-1-2用'!$B$3:$O$1100,3,0),"")</f>
        <v/>
      </c>
      <c r="D148" s="325">
        <f>IFERROR(VLOOKUP($A148,'様式C-1-2用'!$B$3:$O$1100,5,0),"")</f>
        <v>0</v>
      </c>
      <c r="E148" s="325">
        <f>IFERROR(VLOOKUP($A148,'様式C-1-2用'!$B$3:$O$1100,6,0),"")</f>
        <v>0</v>
      </c>
      <c r="F148" s="325">
        <f>IFERROR(VLOOKUP($A148,'様式C-1-2用'!$B$3:$O$1100,7,0),"")</f>
        <v>0</v>
      </c>
      <c r="G148" s="325">
        <f>IFERROR(VLOOKUP($A148,'様式C-1-2用'!$B$3:$O$1100,8,0),"")</f>
        <v>0</v>
      </c>
      <c r="H148" s="331">
        <f>IFERROR(VLOOKUP($A148,'様式C-1-2用'!$B$3:$O$1100,9,0),"")</f>
        <v>0</v>
      </c>
      <c r="I148" s="325">
        <f>IFERROR(VLOOKUP($A148,'様式C-1-2用'!$B$3:$O$1100,10,0),"")</f>
        <v>0</v>
      </c>
      <c r="J148" s="325">
        <f>IFERROR(VLOOKUP($A148,'様式C-1-2用'!$B$3:$O$1100,11,0),"")</f>
        <v>0</v>
      </c>
      <c r="K148" s="325">
        <f t="shared" si="2"/>
        <v>0</v>
      </c>
      <c r="L148" s="325">
        <f>IFERROR(VLOOKUP($A148,'様式C-1-2用'!$B$3:$O$1100,12,0),"")</f>
        <v>0</v>
      </c>
      <c r="M148" s="325">
        <f>IFERROR(VLOOKUP($A148,'様式C-1-2用'!$B$3:$O$1100,13,0),"")</f>
        <v>0</v>
      </c>
      <c r="N148" s="325">
        <f>IFERROR(VLOOKUP($A148,'様式C-1-2用'!$B$3:$O$1100,14,0),"")</f>
        <v>0</v>
      </c>
      <c r="O148" s="325">
        <f>IFERROR(VLOOKUP($A148,'様式C-1-2用'!$B$3:$P$1100,15,0),"")</f>
        <v>0</v>
      </c>
    </row>
    <row r="149" spans="1:15" ht="15.95" customHeight="1" x14ac:dyDescent="0.15">
      <c r="A149" s="318">
        <v>147</v>
      </c>
      <c r="B149" s="325">
        <f>IFERROR(VLOOKUP($A149,'様式C-1-2用'!$B$3:$O$1100,2,0),"")</f>
        <v>0</v>
      </c>
      <c r="C149" s="325" t="str">
        <f>IFERROR(VLOOKUP($A149,'様式C-1-2用'!$B$3:$O$1100,3,0),"")</f>
        <v/>
      </c>
      <c r="D149" s="325">
        <f>IFERROR(VLOOKUP($A149,'様式C-1-2用'!$B$3:$O$1100,5,0),"")</f>
        <v>0</v>
      </c>
      <c r="E149" s="325">
        <f>IFERROR(VLOOKUP($A149,'様式C-1-2用'!$B$3:$O$1100,6,0),"")</f>
        <v>0</v>
      </c>
      <c r="F149" s="325">
        <f>IFERROR(VLOOKUP($A149,'様式C-1-2用'!$B$3:$O$1100,7,0),"")</f>
        <v>0</v>
      </c>
      <c r="G149" s="325">
        <f>IFERROR(VLOOKUP($A149,'様式C-1-2用'!$B$3:$O$1100,8,0),"")</f>
        <v>0</v>
      </c>
      <c r="H149" s="331">
        <f>IFERROR(VLOOKUP($A149,'様式C-1-2用'!$B$3:$O$1100,9,0),"")</f>
        <v>0</v>
      </c>
      <c r="I149" s="325">
        <f>IFERROR(VLOOKUP($A149,'様式C-1-2用'!$B$3:$O$1100,10,0),"")</f>
        <v>0</v>
      </c>
      <c r="J149" s="325">
        <f>IFERROR(VLOOKUP($A149,'様式C-1-2用'!$B$3:$O$1100,11,0),"")</f>
        <v>0</v>
      </c>
      <c r="K149" s="325">
        <f t="shared" si="2"/>
        <v>0</v>
      </c>
      <c r="L149" s="325">
        <f>IFERROR(VLOOKUP($A149,'様式C-1-2用'!$B$3:$O$1100,12,0),"")</f>
        <v>0</v>
      </c>
      <c r="M149" s="325">
        <f>IFERROR(VLOOKUP($A149,'様式C-1-2用'!$B$3:$O$1100,13,0),"")</f>
        <v>0</v>
      </c>
      <c r="N149" s="325">
        <f>IFERROR(VLOOKUP($A149,'様式C-1-2用'!$B$3:$O$1100,14,0),"")</f>
        <v>0</v>
      </c>
      <c r="O149" s="325">
        <f>IFERROR(VLOOKUP($A149,'様式C-1-2用'!$B$3:$P$1100,15,0),"")</f>
        <v>0</v>
      </c>
    </row>
    <row r="150" spans="1:15" ht="15.95" customHeight="1" x14ac:dyDescent="0.15">
      <c r="A150" s="318">
        <v>148</v>
      </c>
      <c r="B150" s="325">
        <f>IFERROR(VLOOKUP($A150,'様式C-1-2用'!$B$3:$O$1100,2,0),"")</f>
        <v>0</v>
      </c>
      <c r="C150" s="325" t="str">
        <f>IFERROR(VLOOKUP($A150,'様式C-1-2用'!$B$3:$O$1100,3,0),"")</f>
        <v/>
      </c>
      <c r="D150" s="325">
        <f>IFERROR(VLOOKUP($A150,'様式C-1-2用'!$B$3:$O$1100,5,0),"")</f>
        <v>0</v>
      </c>
      <c r="E150" s="325">
        <f>IFERROR(VLOOKUP($A150,'様式C-1-2用'!$B$3:$O$1100,6,0),"")</f>
        <v>0</v>
      </c>
      <c r="F150" s="325">
        <f>IFERROR(VLOOKUP($A150,'様式C-1-2用'!$B$3:$O$1100,7,0),"")</f>
        <v>0</v>
      </c>
      <c r="G150" s="325">
        <f>IFERROR(VLOOKUP($A150,'様式C-1-2用'!$B$3:$O$1100,8,0),"")</f>
        <v>0</v>
      </c>
      <c r="H150" s="331">
        <f>IFERROR(VLOOKUP($A150,'様式C-1-2用'!$B$3:$O$1100,9,0),"")</f>
        <v>0</v>
      </c>
      <c r="I150" s="325">
        <f>IFERROR(VLOOKUP($A150,'様式C-1-2用'!$B$3:$O$1100,10,0),"")</f>
        <v>0</v>
      </c>
      <c r="J150" s="325">
        <f>IFERROR(VLOOKUP($A150,'様式C-1-2用'!$B$3:$O$1100,11,0),"")</f>
        <v>0</v>
      </c>
      <c r="K150" s="325">
        <f t="shared" si="2"/>
        <v>0</v>
      </c>
      <c r="L150" s="325">
        <f>IFERROR(VLOOKUP($A150,'様式C-1-2用'!$B$3:$O$1100,12,0),"")</f>
        <v>0</v>
      </c>
      <c r="M150" s="325">
        <f>IFERROR(VLOOKUP($A150,'様式C-1-2用'!$B$3:$O$1100,13,0),"")</f>
        <v>0</v>
      </c>
      <c r="N150" s="325">
        <f>IFERROR(VLOOKUP($A150,'様式C-1-2用'!$B$3:$O$1100,14,0),"")</f>
        <v>0</v>
      </c>
      <c r="O150" s="325">
        <f>IFERROR(VLOOKUP($A150,'様式C-1-2用'!$B$3:$P$1100,15,0),"")</f>
        <v>0</v>
      </c>
    </row>
    <row r="151" spans="1:15" ht="15.95" customHeight="1" x14ac:dyDescent="0.15">
      <c r="A151" s="318">
        <v>149</v>
      </c>
      <c r="B151" s="325">
        <f>IFERROR(VLOOKUP($A151,'様式C-1-2用'!$B$3:$O$1100,2,0),"")</f>
        <v>0</v>
      </c>
      <c r="C151" s="325" t="str">
        <f>IFERROR(VLOOKUP($A151,'様式C-1-2用'!$B$3:$O$1100,3,0),"")</f>
        <v/>
      </c>
      <c r="D151" s="325">
        <f>IFERROR(VLOOKUP($A151,'様式C-1-2用'!$B$3:$O$1100,5,0),"")</f>
        <v>0</v>
      </c>
      <c r="E151" s="325">
        <f>IFERROR(VLOOKUP($A151,'様式C-1-2用'!$B$3:$O$1100,6,0),"")</f>
        <v>0</v>
      </c>
      <c r="F151" s="325">
        <f>IFERROR(VLOOKUP($A151,'様式C-1-2用'!$B$3:$O$1100,7,0),"")</f>
        <v>0</v>
      </c>
      <c r="G151" s="325">
        <f>IFERROR(VLOOKUP($A151,'様式C-1-2用'!$B$3:$O$1100,8,0),"")</f>
        <v>0</v>
      </c>
      <c r="H151" s="331">
        <f>IFERROR(VLOOKUP($A151,'様式C-1-2用'!$B$3:$O$1100,9,0),"")</f>
        <v>0</v>
      </c>
      <c r="I151" s="325">
        <f>IFERROR(VLOOKUP($A151,'様式C-1-2用'!$B$3:$O$1100,10,0),"")</f>
        <v>0</v>
      </c>
      <c r="J151" s="325">
        <f>IFERROR(VLOOKUP($A151,'様式C-1-2用'!$B$3:$O$1100,11,0),"")</f>
        <v>0</v>
      </c>
      <c r="K151" s="325">
        <f t="shared" si="2"/>
        <v>0</v>
      </c>
      <c r="L151" s="325">
        <f>IFERROR(VLOOKUP($A151,'様式C-1-2用'!$B$3:$O$1100,12,0),"")</f>
        <v>0</v>
      </c>
      <c r="M151" s="325">
        <f>IFERROR(VLOOKUP($A151,'様式C-1-2用'!$B$3:$O$1100,13,0),"")</f>
        <v>0</v>
      </c>
      <c r="N151" s="325">
        <f>IFERROR(VLOOKUP($A151,'様式C-1-2用'!$B$3:$O$1100,14,0),"")</f>
        <v>0</v>
      </c>
      <c r="O151" s="325">
        <f>IFERROR(VLOOKUP($A151,'様式C-1-2用'!$B$3:$P$1100,15,0),"")</f>
        <v>0</v>
      </c>
    </row>
    <row r="152" spans="1:15" ht="15.95" customHeight="1" x14ac:dyDescent="0.15">
      <c r="A152" s="318">
        <v>150</v>
      </c>
      <c r="B152" s="325">
        <f>IFERROR(VLOOKUP($A152,'様式C-1-2用'!$B$3:$O$1100,2,0),"")</f>
        <v>0</v>
      </c>
      <c r="C152" s="325" t="str">
        <f>IFERROR(VLOOKUP($A152,'様式C-1-2用'!$B$3:$O$1100,3,0),"")</f>
        <v/>
      </c>
      <c r="D152" s="325">
        <f>IFERROR(VLOOKUP($A152,'様式C-1-2用'!$B$3:$O$1100,5,0),"")</f>
        <v>0</v>
      </c>
      <c r="E152" s="325">
        <f>IFERROR(VLOOKUP($A152,'様式C-1-2用'!$B$3:$O$1100,6,0),"")</f>
        <v>0</v>
      </c>
      <c r="F152" s="325">
        <f>IFERROR(VLOOKUP($A152,'様式C-1-2用'!$B$3:$O$1100,7,0),"")</f>
        <v>0</v>
      </c>
      <c r="G152" s="325">
        <f>IFERROR(VLOOKUP($A152,'様式C-1-2用'!$B$3:$O$1100,8,0),"")</f>
        <v>0</v>
      </c>
      <c r="H152" s="331">
        <f>IFERROR(VLOOKUP($A152,'様式C-1-2用'!$B$3:$O$1100,9,0),"")</f>
        <v>0</v>
      </c>
      <c r="I152" s="325">
        <f>IFERROR(VLOOKUP($A152,'様式C-1-2用'!$B$3:$O$1100,10,0),"")</f>
        <v>0</v>
      </c>
      <c r="J152" s="325">
        <f>IFERROR(VLOOKUP($A152,'様式C-1-2用'!$B$3:$O$1100,11,0),"")</f>
        <v>0</v>
      </c>
      <c r="K152" s="325">
        <f t="shared" si="2"/>
        <v>0</v>
      </c>
      <c r="L152" s="325">
        <f>IFERROR(VLOOKUP($A152,'様式C-1-2用'!$B$3:$O$1100,12,0),"")</f>
        <v>0</v>
      </c>
      <c r="M152" s="325">
        <f>IFERROR(VLOOKUP($A152,'様式C-1-2用'!$B$3:$O$1100,13,0),"")</f>
        <v>0</v>
      </c>
      <c r="N152" s="325">
        <f>IFERROR(VLOOKUP($A152,'様式C-1-2用'!$B$3:$O$1100,14,0),"")</f>
        <v>0</v>
      </c>
      <c r="O152" s="325">
        <f>IFERROR(VLOOKUP($A152,'様式C-1-2用'!$B$3:$P$1100,15,0),"")</f>
        <v>0</v>
      </c>
    </row>
    <row r="153" spans="1:15" ht="15.95" customHeight="1" x14ac:dyDescent="0.15">
      <c r="A153" s="318">
        <v>151</v>
      </c>
      <c r="B153" s="325">
        <f>IFERROR(VLOOKUP($A153,'様式C-1-2用'!$B$3:$O$1100,2,0),"")</f>
        <v>0</v>
      </c>
      <c r="C153" s="325" t="str">
        <f>IFERROR(VLOOKUP($A153,'様式C-1-2用'!$B$3:$O$1100,3,0),"")</f>
        <v/>
      </c>
      <c r="D153" s="325">
        <f>IFERROR(VLOOKUP($A153,'様式C-1-2用'!$B$3:$O$1100,5,0),"")</f>
        <v>0</v>
      </c>
      <c r="E153" s="325">
        <f>IFERROR(VLOOKUP($A153,'様式C-1-2用'!$B$3:$O$1100,6,0),"")</f>
        <v>0</v>
      </c>
      <c r="F153" s="325">
        <f>IFERROR(VLOOKUP($A153,'様式C-1-2用'!$B$3:$O$1100,7,0),"")</f>
        <v>0</v>
      </c>
      <c r="G153" s="325">
        <f>IFERROR(VLOOKUP($A153,'様式C-1-2用'!$B$3:$O$1100,8,0),"")</f>
        <v>0</v>
      </c>
      <c r="H153" s="331">
        <f>IFERROR(VLOOKUP($A153,'様式C-1-2用'!$B$3:$O$1100,9,0),"")</f>
        <v>0</v>
      </c>
      <c r="I153" s="325">
        <f>IFERROR(VLOOKUP($A153,'様式C-1-2用'!$B$3:$O$1100,10,0),"")</f>
        <v>0</v>
      </c>
      <c r="J153" s="325">
        <f>IFERROR(VLOOKUP($A153,'様式C-1-2用'!$B$3:$O$1100,11,0),"")</f>
        <v>0</v>
      </c>
      <c r="K153" s="325">
        <f t="shared" si="2"/>
        <v>0</v>
      </c>
      <c r="L153" s="325">
        <f>IFERROR(VLOOKUP($A153,'様式C-1-2用'!$B$3:$O$1100,12,0),"")</f>
        <v>0</v>
      </c>
      <c r="M153" s="325">
        <f>IFERROR(VLOOKUP($A153,'様式C-1-2用'!$B$3:$O$1100,13,0),"")</f>
        <v>0</v>
      </c>
      <c r="N153" s="325">
        <f>IFERROR(VLOOKUP($A153,'様式C-1-2用'!$B$3:$O$1100,14,0),"")</f>
        <v>0</v>
      </c>
      <c r="O153" s="325">
        <f>IFERROR(VLOOKUP($A153,'様式C-1-2用'!$B$3:$P$1100,15,0),"")</f>
        <v>0</v>
      </c>
    </row>
    <row r="154" spans="1:15" ht="15.95" customHeight="1" x14ac:dyDescent="0.15">
      <c r="A154" s="318">
        <v>152</v>
      </c>
      <c r="B154" s="325">
        <f>IFERROR(VLOOKUP($A154,'様式C-1-2用'!$B$3:$O$1100,2,0),"")</f>
        <v>0</v>
      </c>
      <c r="C154" s="325" t="str">
        <f>IFERROR(VLOOKUP($A154,'様式C-1-2用'!$B$3:$O$1100,3,0),"")</f>
        <v/>
      </c>
      <c r="D154" s="325">
        <f>IFERROR(VLOOKUP($A154,'様式C-1-2用'!$B$3:$O$1100,5,0),"")</f>
        <v>0</v>
      </c>
      <c r="E154" s="325">
        <f>IFERROR(VLOOKUP($A154,'様式C-1-2用'!$B$3:$O$1100,6,0),"")</f>
        <v>0</v>
      </c>
      <c r="F154" s="325">
        <f>IFERROR(VLOOKUP($A154,'様式C-1-2用'!$B$3:$O$1100,7,0),"")</f>
        <v>0</v>
      </c>
      <c r="G154" s="325">
        <f>IFERROR(VLOOKUP($A154,'様式C-1-2用'!$B$3:$O$1100,8,0),"")</f>
        <v>0</v>
      </c>
      <c r="H154" s="331">
        <f>IFERROR(VLOOKUP($A154,'様式C-1-2用'!$B$3:$O$1100,9,0),"")</f>
        <v>0</v>
      </c>
      <c r="I154" s="325">
        <f>IFERROR(VLOOKUP($A154,'様式C-1-2用'!$B$3:$O$1100,10,0),"")</f>
        <v>0</v>
      </c>
      <c r="J154" s="325">
        <f>IFERROR(VLOOKUP($A154,'様式C-1-2用'!$B$3:$O$1100,11,0),"")</f>
        <v>0</v>
      </c>
      <c r="K154" s="325">
        <f t="shared" si="2"/>
        <v>0</v>
      </c>
      <c r="L154" s="325">
        <f>IFERROR(VLOOKUP($A154,'様式C-1-2用'!$B$3:$O$1100,12,0),"")</f>
        <v>0</v>
      </c>
      <c r="M154" s="325">
        <f>IFERROR(VLOOKUP($A154,'様式C-1-2用'!$B$3:$O$1100,13,0),"")</f>
        <v>0</v>
      </c>
      <c r="N154" s="325">
        <f>IFERROR(VLOOKUP($A154,'様式C-1-2用'!$B$3:$O$1100,14,0),"")</f>
        <v>0</v>
      </c>
      <c r="O154" s="325">
        <f>IFERROR(VLOOKUP($A154,'様式C-1-2用'!$B$3:$P$1100,15,0),"")</f>
        <v>0</v>
      </c>
    </row>
    <row r="155" spans="1:15" ht="15.95" customHeight="1" x14ac:dyDescent="0.15">
      <c r="A155" s="318">
        <v>153</v>
      </c>
      <c r="B155" s="325">
        <f>IFERROR(VLOOKUP($A155,'様式C-1-2用'!$B$3:$O$1100,2,0),"")</f>
        <v>0</v>
      </c>
      <c r="C155" s="325" t="str">
        <f>IFERROR(VLOOKUP($A155,'様式C-1-2用'!$B$3:$O$1100,3,0),"")</f>
        <v/>
      </c>
      <c r="D155" s="325">
        <f>IFERROR(VLOOKUP($A155,'様式C-1-2用'!$B$3:$O$1100,5,0),"")</f>
        <v>0</v>
      </c>
      <c r="E155" s="325">
        <f>IFERROR(VLOOKUP($A155,'様式C-1-2用'!$B$3:$O$1100,6,0),"")</f>
        <v>0</v>
      </c>
      <c r="F155" s="325">
        <f>IFERROR(VLOOKUP($A155,'様式C-1-2用'!$B$3:$O$1100,7,0),"")</f>
        <v>0</v>
      </c>
      <c r="G155" s="325">
        <f>IFERROR(VLOOKUP($A155,'様式C-1-2用'!$B$3:$O$1100,8,0),"")</f>
        <v>0</v>
      </c>
      <c r="H155" s="331">
        <f>IFERROR(VLOOKUP($A155,'様式C-1-2用'!$B$3:$O$1100,9,0),"")</f>
        <v>0</v>
      </c>
      <c r="I155" s="325">
        <f>IFERROR(VLOOKUP($A155,'様式C-1-2用'!$B$3:$O$1100,10,0),"")</f>
        <v>0</v>
      </c>
      <c r="J155" s="325">
        <f>IFERROR(VLOOKUP($A155,'様式C-1-2用'!$B$3:$O$1100,11,0),"")</f>
        <v>0</v>
      </c>
      <c r="K155" s="325">
        <f t="shared" si="2"/>
        <v>0</v>
      </c>
      <c r="L155" s="325">
        <f>IFERROR(VLOOKUP($A155,'様式C-1-2用'!$B$3:$O$1100,12,0),"")</f>
        <v>0</v>
      </c>
      <c r="M155" s="325">
        <f>IFERROR(VLOOKUP($A155,'様式C-1-2用'!$B$3:$O$1100,13,0),"")</f>
        <v>0</v>
      </c>
      <c r="N155" s="325">
        <f>IFERROR(VLOOKUP($A155,'様式C-1-2用'!$B$3:$O$1100,14,0),"")</f>
        <v>0</v>
      </c>
      <c r="O155" s="325">
        <f>IFERROR(VLOOKUP($A155,'様式C-1-2用'!$B$3:$P$1100,15,0),"")</f>
        <v>0</v>
      </c>
    </row>
    <row r="156" spans="1:15" ht="15.95" customHeight="1" x14ac:dyDescent="0.15">
      <c r="A156" s="318">
        <v>154</v>
      </c>
      <c r="B156" s="325">
        <f>IFERROR(VLOOKUP($A156,'様式C-1-2用'!$B$3:$O$1100,2,0),"")</f>
        <v>0</v>
      </c>
      <c r="C156" s="325" t="str">
        <f>IFERROR(VLOOKUP($A156,'様式C-1-2用'!$B$3:$O$1100,3,0),"")</f>
        <v/>
      </c>
      <c r="D156" s="325">
        <f>IFERROR(VLOOKUP($A156,'様式C-1-2用'!$B$3:$O$1100,5,0),"")</f>
        <v>0</v>
      </c>
      <c r="E156" s="325">
        <f>IFERROR(VLOOKUP($A156,'様式C-1-2用'!$B$3:$O$1100,6,0),"")</f>
        <v>0</v>
      </c>
      <c r="F156" s="325">
        <f>IFERROR(VLOOKUP($A156,'様式C-1-2用'!$B$3:$O$1100,7,0),"")</f>
        <v>0</v>
      </c>
      <c r="G156" s="325">
        <f>IFERROR(VLOOKUP($A156,'様式C-1-2用'!$B$3:$O$1100,8,0),"")</f>
        <v>0</v>
      </c>
      <c r="H156" s="331">
        <f>IFERROR(VLOOKUP($A156,'様式C-1-2用'!$B$3:$O$1100,9,0),"")</f>
        <v>0</v>
      </c>
      <c r="I156" s="325">
        <f>IFERROR(VLOOKUP($A156,'様式C-1-2用'!$B$3:$O$1100,10,0),"")</f>
        <v>0</v>
      </c>
      <c r="J156" s="325">
        <f>IFERROR(VLOOKUP($A156,'様式C-1-2用'!$B$3:$O$1100,11,0),"")</f>
        <v>0</v>
      </c>
      <c r="K156" s="325">
        <f t="shared" si="2"/>
        <v>0</v>
      </c>
      <c r="L156" s="325">
        <f>IFERROR(VLOOKUP($A156,'様式C-1-2用'!$B$3:$O$1100,12,0),"")</f>
        <v>0</v>
      </c>
      <c r="M156" s="325">
        <f>IFERROR(VLOOKUP($A156,'様式C-1-2用'!$B$3:$O$1100,13,0),"")</f>
        <v>0</v>
      </c>
      <c r="N156" s="325">
        <f>IFERROR(VLOOKUP($A156,'様式C-1-2用'!$B$3:$O$1100,14,0),"")</f>
        <v>0</v>
      </c>
      <c r="O156" s="325">
        <f>IFERROR(VLOOKUP($A156,'様式C-1-2用'!$B$3:$P$1100,15,0),"")</f>
        <v>0</v>
      </c>
    </row>
    <row r="157" spans="1:15" ht="15.95" customHeight="1" x14ac:dyDescent="0.15">
      <c r="A157" s="318">
        <v>155</v>
      </c>
      <c r="B157" s="325">
        <f>IFERROR(VLOOKUP($A157,'様式C-1-2用'!$B$3:$O$1100,2,0),"")</f>
        <v>0</v>
      </c>
      <c r="C157" s="325" t="str">
        <f>IFERROR(VLOOKUP($A157,'様式C-1-2用'!$B$3:$O$1100,3,0),"")</f>
        <v/>
      </c>
      <c r="D157" s="325">
        <f>IFERROR(VLOOKUP($A157,'様式C-1-2用'!$B$3:$O$1100,5,0),"")</f>
        <v>0</v>
      </c>
      <c r="E157" s="325">
        <f>IFERROR(VLOOKUP($A157,'様式C-1-2用'!$B$3:$O$1100,6,0),"")</f>
        <v>0</v>
      </c>
      <c r="F157" s="325">
        <f>IFERROR(VLOOKUP($A157,'様式C-1-2用'!$B$3:$O$1100,7,0),"")</f>
        <v>0</v>
      </c>
      <c r="G157" s="325">
        <f>IFERROR(VLOOKUP($A157,'様式C-1-2用'!$B$3:$O$1100,8,0),"")</f>
        <v>0</v>
      </c>
      <c r="H157" s="331">
        <f>IFERROR(VLOOKUP($A157,'様式C-1-2用'!$B$3:$O$1100,9,0),"")</f>
        <v>0</v>
      </c>
      <c r="I157" s="325">
        <f>IFERROR(VLOOKUP($A157,'様式C-1-2用'!$B$3:$O$1100,10,0),"")</f>
        <v>0</v>
      </c>
      <c r="J157" s="325">
        <f>IFERROR(VLOOKUP($A157,'様式C-1-2用'!$B$3:$O$1100,11,0),"")</f>
        <v>0</v>
      </c>
      <c r="K157" s="325">
        <f t="shared" si="2"/>
        <v>0</v>
      </c>
      <c r="L157" s="325">
        <f>IFERROR(VLOOKUP($A157,'様式C-1-2用'!$B$3:$O$1100,12,0),"")</f>
        <v>0</v>
      </c>
      <c r="M157" s="325">
        <f>IFERROR(VLOOKUP($A157,'様式C-1-2用'!$B$3:$O$1100,13,0),"")</f>
        <v>0</v>
      </c>
      <c r="N157" s="325">
        <f>IFERROR(VLOOKUP($A157,'様式C-1-2用'!$B$3:$O$1100,14,0),"")</f>
        <v>0</v>
      </c>
      <c r="O157" s="325">
        <f>IFERROR(VLOOKUP($A157,'様式C-1-2用'!$B$3:$P$1100,15,0),"")</f>
        <v>0</v>
      </c>
    </row>
    <row r="158" spans="1:15" ht="15.95" customHeight="1" x14ac:dyDescent="0.15">
      <c r="A158" s="318">
        <v>156</v>
      </c>
      <c r="B158" s="325">
        <f>IFERROR(VLOOKUP($A158,'様式C-1-2用'!$B$3:$O$1100,2,0),"")</f>
        <v>0</v>
      </c>
      <c r="C158" s="325" t="str">
        <f>IFERROR(VLOOKUP($A158,'様式C-1-2用'!$B$3:$O$1100,3,0),"")</f>
        <v/>
      </c>
      <c r="D158" s="325">
        <f>IFERROR(VLOOKUP($A158,'様式C-1-2用'!$B$3:$O$1100,5,0),"")</f>
        <v>0</v>
      </c>
      <c r="E158" s="325">
        <f>IFERROR(VLOOKUP($A158,'様式C-1-2用'!$B$3:$O$1100,6,0),"")</f>
        <v>0</v>
      </c>
      <c r="F158" s="325">
        <f>IFERROR(VLOOKUP($A158,'様式C-1-2用'!$B$3:$O$1100,7,0),"")</f>
        <v>0</v>
      </c>
      <c r="G158" s="325">
        <f>IFERROR(VLOOKUP($A158,'様式C-1-2用'!$B$3:$O$1100,8,0),"")</f>
        <v>0</v>
      </c>
      <c r="H158" s="331">
        <f>IFERROR(VLOOKUP($A158,'様式C-1-2用'!$B$3:$O$1100,9,0),"")</f>
        <v>0</v>
      </c>
      <c r="I158" s="325">
        <f>IFERROR(VLOOKUP($A158,'様式C-1-2用'!$B$3:$O$1100,10,0),"")</f>
        <v>0</v>
      </c>
      <c r="J158" s="325">
        <f>IFERROR(VLOOKUP($A158,'様式C-1-2用'!$B$3:$O$1100,11,0),"")</f>
        <v>0</v>
      </c>
      <c r="K158" s="325">
        <f t="shared" si="2"/>
        <v>0</v>
      </c>
      <c r="L158" s="325">
        <f>IFERROR(VLOOKUP($A158,'様式C-1-2用'!$B$3:$O$1100,12,0),"")</f>
        <v>0</v>
      </c>
      <c r="M158" s="325">
        <f>IFERROR(VLOOKUP($A158,'様式C-1-2用'!$B$3:$O$1100,13,0),"")</f>
        <v>0</v>
      </c>
      <c r="N158" s="325">
        <f>IFERROR(VLOOKUP($A158,'様式C-1-2用'!$B$3:$O$1100,14,0),"")</f>
        <v>0</v>
      </c>
      <c r="O158" s="325">
        <f>IFERROR(VLOOKUP($A158,'様式C-1-2用'!$B$3:$P$1100,15,0),"")</f>
        <v>0</v>
      </c>
    </row>
    <row r="159" spans="1:15" ht="15.95" customHeight="1" x14ac:dyDescent="0.15">
      <c r="A159" s="318">
        <v>157</v>
      </c>
      <c r="B159" s="325">
        <f>IFERROR(VLOOKUP($A159,'様式C-1-2用'!$B$3:$O$1100,2,0),"")</f>
        <v>0</v>
      </c>
      <c r="C159" s="325" t="str">
        <f>IFERROR(VLOOKUP($A159,'様式C-1-2用'!$B$3:$O$1100,3,0),"")</f>
        <v/>
      </c>
      <c r="D159" s="325">
        <f>IFERROR(VLOOKUP($A159,'様式C-1-2用'!$B$3:$O$1100,5,0),"")</f>
        <v>0</v>
      </c>
      <c r="E159" s="325">
        <f>IFERROR(VLOOKUP($A159,'様式C-1-2用'!$B$3:$O$1100,6,0),"")</f>
        <v>0</v>
      </c>
      <c r="F159" s="325">
        <f>IFERROR(VLOOKUP($A159,'様式C-1-2用'!$B$3:$O$1100,7,0),"")</f>
        <v>0</v>
      </c>
      <c r="G159" s="325">
        <f>IFERROR(VLOOKUP($A159,'様式C-1-2用'!$B$3:$O$1100,8,0),"")</f>
        <v>0</v>
      </c>
      <c r="H159" s="331">
        <f>IFERROR(VLOOKUP($A159,'様式C-1-2用'!$B$3:$O$1100,9,0),"")</f>
        <v>0</v>
      </c>
      <c r="I159" s="325">
        <f>IFERROR(VLOOKUP($A159,'様式C-1-2用'!$B$3:$O$1100,10,0),"")</f>
        <v>0</v>
      </c>
      <c r="J159" s="325">
        <f>IFERROR(VLOOKUP($A159,'様式C-1-2用'!$B$3:$O$1100,11,0),"")</f>
        <v>0</v>
      </c>
      <c r="K159" s="325">
        <f t="shared" si="2"/>
        <v>0</v>
      </c>
      <c r="L159" s="325">
        <f>IFERROR(VLOOKUP($A159,'様式C-1-2用'!$B$3:$O$1100,12,0),"")</f>
        <v>0</v>
      </c>
      <c r="M159" s="325">
        <f>IFERROR(VLOOKUP($A159,'様式C-1-2用'!$B$3:$O$1100,13,0),"")</f>
        <v>0</v>
      </c>
      <c r="N159" s="325">
        <f>IFERROR(VLOOKUP($A159,'様式C-1-2用'!$B$3:$O$1100,14,0),"")</f>
        <v>0</v>
      </c>
      <c r="O159" s="325">
        <f>IFERROR(VLOOKUP($A159,'様式C-1-2用'!$B$3:$P$1100,15,0),"")</f>
        <v>0</v>
      </c>
    </row>
    <row r="160" spans="1:15" ht="15.95" customHeight="1" x14ac:dyDescent="0.15">
      <c r="A160" s="318">
        <v>158</v>
      </c>
      <c r="B160" s="325">
        <f>IFERROR(VLOOKUP($A160,'様式C-1-2用'!$B$3:$O$1100,2,0),"")</f>
        <v>0</v>
      </c>
      <c r="C160" s="325" t="str">
        <f>IFERROR(VLOOKUP($A160,'様式C-1-2用'!$B$3:$O$1100,3,0),"")</f>
        <v/>
      </c>
      <c r="D160" s="325">
        <f>IFERROR(VLOOKUP($A160,'様式C-1-2用'!$B$3:$O$1100,5,0),"")</f>
        <v>0</v>
      </c>
      <c r="E160" s="325">
        <f>IFERROR(VLOOKUP($A160,'様式C-1-2用'!$B$3:$O$1100,6,0),"")</f>
        <v>0</v>
      </c>
      <c r="F160" s="325">
        <f>IFERROR(VLOOKUP($A160,'様式C-1-2用'!$B$3:$O$1100,7,0),"")</f>
        <v>0</v>
      </c>
      <c r="G160" s="325">
        <f>IFERROR(VLOOKUP($A160,'様式C-1-2用'!$B$3:$O$1100,8,0),"")</f>
        <v>0</v>
      </c>
      <c r="H160" s="331">
        <f>IFERROR(VLOOKUP($A160,'様式C-1-2用'!$B$3:$O$1100,9,0),"")</f>
        <v>0</v>
      </c>
      <c r="I160" s="325">
        <f>IFERROR(VLOOKUP($A160,'様式C-1-2用'!$B$3:$O$1100,10,0),"")</f>
        <v>0</v>
      </c>
      <c r="J160" s="325">
        <f>IFERROR(VLOOKUP($A160,'様式C-1-2用'!$B$3:$O$1100,11,0),"")</f>
        <v>0</v>
      </c>
      <c r="K160" s="325">
        <f t="shared" si="2"/>
        <v>0</v>
      </c>
      <c r="L160" s="325">
        <f>IFERROR(VLOOKUP($A160,'様式C-1-2用'!$B$3:$O$1100,12,0),"")</f>
        <v>0</v>
      </c>
      <c r="M160" s="325">
        <f>IFERROR(VLOOKUP($A160,'様式C-1-2用'!$B$3:$O$1100,13,0),"")</f>
        <v>0</v>
      </c>
      <c r="N160" s="325">
        <f>IFERROR(VLOOKUP($A160,'様式C-1-2用'!$B$3:$O$1100,14,0),"")</f>
        <v>0</v>
      </c>
      <c r="O160" s="325">
        <f>IFERROR(VLOOKUP($A160,'様式C-1-2用'!$B$3:$P$1100,15,0),"")</f>
        <v>0</v>
      </c>
    </row>
    <row r="161" spans="1:15" ht="15.95" customHeight="1" x14ac:dyDescent="0.15">
      <c r="A161" s="318">
        <v>159</v>
      </c>
      <c r="B161" s="325">
        <f>IFERROR(VLOOKUP($A161,'様式C-1-2用'!$B$3:$O$1100,2,0),"")</f>
        <v>0</v>
      </c>
      <c r="C161" s="325" t="str">
        <f>IFERROR(VLOOKUP($A161,'様式C-1-2用'!$B$3:$O$1100,3,0),"")</f>
        <v/>
      </c>
      <c r="D161" s="325">
        <f>IFERROR(VLOOKUP($A161,'様式C-1-2用'!$B$3:$O$1100,5,0),"")</f>
        <v>0</v>
      </c>
      <c r="E161" s="325">
        <f>IFERROR(VLOOKUP($A161,'様式C-1-2用'!$B$3:$O$1100,6,0),"")</f>
        <v>0</v>
      </c>
      <c r="F161" s="325">
        <f>IFERROR(VLOOKUP($A161,'様式C-1-2用'!$B$3:$O$1100,7,0),"")</f>
        <v>0</v>
      </c>
      <c r="G161" s="325">
        <f>IFERROR(VLOOKUP($A161,'様式C-1-2用'!$B$3:$O$1100,8,0),"")</f>
        <v>0</v>
      </c>
      <c r="H161" s="331">
        <f>IFERROR(VLOOKUP($A161,'様式C-1-2用'!$B$3:$O$1100,9,0),"")</f>
        <v>0</v>
      </c>
      <c r="I161" s="325">
        <f>IFERROR(VLOOKUP($A161,'様式C-1-2用'!$B$3:$O$1100,10,0),"")</f>
        <v>0</v>
      </c>
      <c r="J161" s="325">
        <f>IFERROR(VLOOKUP($A161,'様式C-1-2用'!$B$3:$O$1100,11,0),"")</f>
        <v>0</v>
      </c>
      <c r="K161" s="325">
        <f t="shared" si="2"/>
        <v>0</v>
      </c>
      <c r="L161" s="325">
        <f>IFERROR(VLOOKUP($A161,'様式C-1-2用'!$B$3:$O$1100,12,0),"")</f>
        <v>0</v>
      </c>
      <c r="M161" s="325">
        <f>IFERROR(VLOOKUP($A161,'様式C-1-2用'!$B$3:$O$1100,13,0),"")</f>
        <v>0</v>
      </c>
      <c r="N161" s="325">
        <f>IFERROR(VLOOKUP($A161,'様式C-1-2用'!$B$3:$O$1100,14,0),"")</f>
        <v>0</v>
      </c>
      <c r="O161" s="325">
        <f>IFERROR(VLOOKUP($A161,'様式C-1-2用'!$B$3:$P$1100,15,0),"")</f>
        <v>0</v>
      </c>
    </row>
    <row r="162" spans="1:15" ht="15.95" customHeight="1" x14ac:dyDescent="0.15">
      <c r="A162" s="318">
        <v>160</v>
      </c>
      <c r="B162" s="325">
        <f>IFERROR(VLOOKUP($A162,'様式C-1-2用'!$B$3:$O$1100,2,0),"")</f>
        <v>0</v>
      </c>
      <c r="C162" s="325" t="str">
        <f>IFERROR(VLOOKUP($A162,'様式C-1-2用'!$B$3:$O$1100,3,0),"")</f>
        <v/>
      </c>
      <c r="D162" s="325">
        <f>IFERROR(VLOOKUP($A162,'様式C-1-2用'!$B$3:$O$1100,5,0),"")</f>
        <v>0</v>
      </c>
      <c r="E162" s="325">
        <f>IFERROR(VLOOKUP($A162,'様式C-1-2用'!$B$3:$O$1100,6,0),"")</f>
        <v>0</v>
      </c>
      <c r="F162" s="325">
        <f>IFERROR(VLOOKUP($A162,'様式C-1-2用'!$B$3:$O$1100,7,0),"")</f>
        <v>0</v>
      </c>
      <c r="G162" s="325">
        <f>IFERROR(VLOOKUP($A162,'様式C-1-2用'!$B$3:$O$1100,8,0),"")</f>
        <v>0</v>
      </c>
      <c r="H162" s="331">
        <f>IFERROR(VLOOKUP($A162,'様式C-1-2用'!$B$3:$O$1100,9,0),"")</f>
        <v>0</v>
      </c>
      <c r="I162" s="325">
        <f>IFERROR(VLOOKUP($A162,'様式C-1-2用'!$B$3:$O$1100,10,0),"")</f>
        <v>0</v>
      </c>
      <c r="J162" s="325">
        <f>IFERROR(VLOOKUP($A162,'様式C-1-2用'!$B$3:$O$1100,11,0),"")</f>
        <v>0</v>
      </c>
      <c r="K162" s="325">
        <f t="shared" si="2"/>
        <v>0</v>
      </c>
      <c r="L162" s="325">
        <f>IFERROR(VLOOKUP($A162,'様式C-1-2用'!$B$3:$O$1100,12,0),"")</f>
        <v>0</v>
      </c>
      <c r="M162" s="325">
        <f>IFERROR(VLOOKUP($A162,'様式C-1-2用'!$B$3:$O$1100,13,0),"")</f>
        <v>0</v>
      </c>
      <c r="N162" s="325">
        <f>IFERROR(VLOOKUP($A162,'様式C-1-2用'!$B$3:$O$1100,14,0),"")</f>
        <v>0</v>
      </c>
      <c r="O162" s="325">
        <f>IFERROR(VLOOKUP($A162,'様式C-1-2用'!$B$3:$P$1100,15,0),"")</f>
        <v>0</v>
      </c>
    </row>
    <row r="163" spans="1:15" ht="15.95" customHeight="1" x14ac:dyDescent="0.15">
      <c r="A163" s="318">
        <v>161</v>
      </c>
      <c r="B163" s="325">
        <f>IFERROR(VLOOKUP($A163,'様式C-1-2用'!$B$3:$O$1100,2,0),"")</f>
        <v>0</v>
      </c>
      <c r="C163" s="325" t="str">
        <f>IFERROR(VLOOKUP($A163,'様式C-1-2用'!$B$3:$O$1100,3,0),"")</f>
        <v/>
      </c>
      <c r="D163" s="325">
        <f>IFERROR(VLOOKUP($A163,'様式C-1-2用'!$B$3:$O$1100,5,0),"")</f>
        <v>0</v>
      </c>
      <c r="E163" s="325">
        <f>IFERROR(VLOOKUP($A163,'様式C-1-2用'!$B$3:$O$1100,6,0),"")</f>
        <v>0</v>
      </c>
      <c r="F163" s="325">
        <f>IFERROR(VLOOKUP($A163,'様式C-1-2用'!$B$3:$O$1100,7,0),"")</f>
        <v>0</v>
      </c>
      <c r="G163" s="325">
        <f>IFERROR(VLOOKUP($A163,'様式C-1-2用'!$B$3:$O$1100,8,0),"")</f>
        <v>0</v>
      </c>
      <c r="H163" s="331">
        <f>IFERROR(VLOOKUP($A163,'様式C-1-2用'!$B$3:$O$1100,9,0),"")</f>
        <v>0</v>
      </c>
      <c r="I163" s="325">
        <f>IFERROR(VLOOKUP($A163,'様式C-1-2用'!$B$3:$O$1100,10,0),"")</f>
        <v>0</v>
      </c>
      <c r="J163" s="325">
        <f>IFERROR(VLOOKUP($A163,'様式C-1-2用'!$B$3:$O$1100,11,0),"")</f>
        <v>0</v>
      </c>
      <c r="K163" s="325">
        <f t="shared" si="2"/>
        <v>0</v>
      </c>
      <c r="L163" s="325">
        <f>IFERROR(VLOOKUP($A163,'様式C-1-2用'!$B$3:$O$1100,12,0),"")</f>
        <v>0</v>
      </c>
      <c r="M163" s="325">
        <f>IFERROR(VLOOKUP($A163,'様式C-1-2用'!$B$3:$O$1100,13,0),"")</f>
        <v>0</v>
      </c>
      <c r="N163" s="325">
        <f>IFERROR(VLOOKUP($A163,'様式C-1-2用'!$B$3:$O$1100,14,0),"")</f>
        <v>0</v>
      </c>
      <c r="O163" s="325">
        <f>IFERROR(VLOOKUP($A163,'様式C-1-2用'!$B$3:$P$1100,15,0),"")</f>
        <v>0</v>
      </c>
    </row>
    <row r="164" spans="1:15" ht="15.95" customHeight="1" x14ac:dyDescent="0.15">
      <c r="A164" s="318">
        <v>162</v>
      </c>
      <c r="B164" s="325">
        <f>IFERROR(VLOOKUP($A164,'様式C-1-2用'!$B$3:$O$1100,2,0),"")</f>
        <v>0</v>
      </c>
      <c r="C164" s="325" t="str">
        <f>IFERROR(VLOOKUP($A164,'様式C-1-2用'!$B$3:$O$1100,3,0),"")</f>
        <v/>
      </c>
      <c r="D164" s="325">
        <f>IFERROR(VLOOKUP($A164,'様式C-1-2用'!$B$3:$O$1100,5,0),"")</f>
        <v>0</v>
      </c>
      <c r="E164" s="325">
        <f>IFERROR(VLOOKUP($A164,'様式C-1-2用'!$B$3:$O$1100,6,0),"")</f>
        <v>0</v>
      </c>
      <c r="F164" s="325">
        <f>IFERROR(VLOOKUP($A164,'様式C-1-2用'!$B$3:$O$1100,7,0),"")</f>
        <v>0</v>
      </c>
      <c r="G164" s="325">
        <f>IFERROR(VLOOKUP($A164,'様式C-1-2用'!$B$3:$O$1100,8,0),"")</f>
        <v>0</v>
      </c>
      <c r="H164" s="331">
        <f>IFERROR(VLOOKUP($A164,'様式C-1-2用'!$B$3:$O$1100,9,0),"")</f>
        <v>0</v>
      </c>
      <c r="I164" s="325">
        <f>IFERROR(VLOOKUP($A164,'様式C-1-2用'!$B$3:$O$1100,10,0),"")</f>
        <v>0</v>
      </c>
      <c r="J164" s="325">
        <f>IFERROR(VLOOKUP($A164,'様式C-1-2用'!$B$3:$O$1100,11,0),"")</f>
        <v>0</v>
      </c>
      <c r="K164" s="325">
        <f t="shared" si="2"/>
        <v>0</v>
      </c>
      <c r="L164" s="325">
        <f>IFERROR(VLOOKUP($A164,'様式C-1-2用'!$B$3:$O$1100,12,0),"")</f>
        <v>0</v>
      </c>
      <c r="M164" s="325">
        <f>IFERROR(VLOOKUP($A164,'様式C-1-2用'!$B$3:$O$1100,13,0),"")</f>
        <v>0</v>
      </c>
      <c r="N164" s="325">
        <f>IFERROR(VLOOKUP($A164,'様式C-1-2用'!$B$3:$O$1100,14,0),"")</f>
        <v>0</v>
      </c>
      <c r="O164" s="325">
        <f>IFERROR(VLOOKUP($A164,'様式C-1-2用'!$B$3:$P$1100,15,0),"")</f>
        <v>0</v>
      </c>
    </row>
    <row r="165" spans="1:15" ht="15.95" customHeight="1" x14ac:dyDescent="0.15">
      <c r="A165" s="318">
        <v>163</v>
      </c>
      <c r="B165" s="325">
        <f>IFERROR(VLOOKUP($A165,'様式C-1-2用'!$B$3:$O$1100,2,0),"")</f>
        <v>0</v>
      </c>
      <c r="C165" s="325" t="str">
        <f>IFERROR(VLOOKUP($A165,'様式C-1-2用'!$B$3:$O$1100,3,0),"")</f>
        <v/>
      </c>
      <c r="D165" s="325">
        <f>IFERROR(VLOOKUP($A165,'様式C-1-2用'!$B$3:$O$1100,5,0),"")</f>
        <v>0</v>
      </c>
      <c r="E165" s="325">
        <f>IFERROR(VLOOKUP($A165,'様式C-1-2用'!$B$3:$O$1100,6,0),"")</f>
        <v>0</v>
      </c>
      <c r="F165" s="325">
        <f>IFERROR(VLOOKUP($A165,'様式C-1-2用'!$B$3:$O$1100,7,0),"")</f>
        <v>0</v>
      </c>
      <c r="G165" s="325">
        <f>IFERROR(VLOOKUP($A165,'様式C-1-2用'!$B$3:$O$1100,8,0),"")</f>
        <v>0</v>
      </c>
      <c r="H165" s="331">
        <f>IFERROR(VLOOKUP($A165,'様式C-1-2用'!$B$3:$O$1100,9,0),"")</f>
        <v>0</v>
      </c>
      <c r="I165" s="325">
        <f>IFERROR(VLOOKUP($A165,'様式C-1-2用'!$B$3:$O$1100,10,0),"")</f>
        <v>0</v>
      </c>
      <c r="J165" s="325">
        <f>IFERROR(VLOOKUP($A165,'様式C-1-2用'!$B$3:$O$1100,11,0),"")</f>
        <v>0</v>
      </c>
      <c r="K165" s="325">
        <f t="shared" si="2"/>
        <v>0</v>
      </c>
      <c r="L165" s="325">
        <f>IFERROR(VLOOKUP($A165,'様式C-1-2用'!$B$3:$O$1100,12,0),"")</f>
        <v>0</v>
      </c>
      <c r="M165" s="325">
        <f>IFERROR(VLOOKUP($A165,'様式C-1-2用'!$B$3:$O$1100,13,0),"")</f>
        <v>0</v>
      </c>
      <c r="N165" s="325">
        <f>IFERROR(VLOOKUP($A165,'様式C-1-2用'!$B$3:$O$1100,14,0),"")</f>
        <v>0</v>
      </c>
      <c r="O165" s="325">
        <f>IFERROR(VLOOKUP($A165,'様式C-1-2用'!$B$3:$P$1100,15,0),"")</f>
        <v>0</v>
      </c>
    </row>
    <row r="166" spans="1:15" ht="15.95" customHeight="1" x14ac:dyDescent="0.15">
      <c r="A166" s="318">
        <v>164</v>
      </c>
      <c r="B166" s="325">
        <f>IFERROR(VLOOKUP($A166,'様式C-1-2用'!$B$3:$O$1100,2,0),"")</f>
        <v>0</v>
      </c>
      <c r="C166" s="325" t="str">
        <f>IFERROR(VLOOKUP($A166,'様式C-1-2用'!$B$3:$O$1100,3,0),"")</f>
        <v/>
      </c>
      <c r="D166" s="325">
        <f>IFERROR(VLOOKUP($A166,'様式C-1-2用'!$B$3:$O$1100,5,0),"")</f>
        <v>0</v>
      </c>
      <c r="E166" s="325">
        <f>IFERROR(VLOOKUP($A166,'様式C-1-2用'!$B$3:$O$1100,6,0),"")</f>
        <v>0</v>
      </c>
      <c r="F166" s="325">
        <f>IFERROR(VLOOKUP($A166,'様式C-1-2用'!$B$3:$O$1100,7,0),"")</f>
        <v>0</v>
      </c>
      <c r="G166" s="325">
        <f>IFERROR(VLOOKUP($A166,'様式C-1-2用'!$B$3:$O$1100,8,0),"")</f>
        <v>0</v>
      </c>
      <c r="H166" s="331">
        <f>IFERROR(VLOOKUP($A166,'様式C-1-2用'!$B$3:$O$1100,9,0),"")</f>
        <v>0</v>
      </c>
      <c r="I166" s="325">
        <f>IFERROR(VLOOKUP($A166,'様式C-1-2用'!$B$3:$O$1100,10,0),"")</f>
        <v>0</v>
      </c>
      <c r="J166" s="325">
        <f>IFERROR(VLOOKUP($A166,'様式C-1-2用'!$B$3:$O$1100,11,0),"")</f>
        <v>0</v>
      </c>
      <c r="K166" s="325">
        <f t="shared" si="2"/>
        <v>0</v>
      </c>
      <c r="L166" s="325">
        <f>IFERROR(VLOOKUP($A166,'様式C-1-2用'!$B$3:$O$1100,12,0),"")</f>
        <v>0</v>
      </c>
      <c r="M166" s="325">
        <f>IFERROR(VLOOKUP($A166,'様式C-1-2用'!$B$3:$O$1100,13,0),"")</f>
        <v>0</v>
      </c>
      <c r="N166" s="325">
        <f>IFERROR(VLOOKUP($A166,'様式C-1-2用'!$B$3:$O$1100,14,0),"")</f>
        <v>0</v>
      </c>
      <c r="O166" s="325">
        <f>IFERROR(VLOOKUP($A166,'様式C-1-2用'!$B$3:$P$1100,15,0),"")</f>
        <v>0</v>
      </c>
    </row>
    <row r="167" spans="1:15" ht="15.95" customHeight="1" x14ac:dyDescent="0.15">
      <c r="A167" s="318">
        <v>165</v>
      </c>
      <c r="B167" s="325">
        <f>IFERROR(VLOOKUP($A167,'様式C-1-2用'!$B$3:$O$1100,2,0),"")</f>
        <v>0</v>
      </c>
      <c r="C167" s="325" t="str">
        <f>IFERROR(VLOOKUP($A167,'様式C-1-2用'!$B$3:$O$1100,3,0),"")</f>
        <v/>
      </c>
      <c r="D167" s="325">
        <f>IFERROR(VLOOKUP($A167,'様式C-1-2用'!$B$3:$O$1100,5,0),"")</f>
        <v>0</v>
      </c>
      <c r="E167" s="325">
        <f>IFERROR(VLOOKUP($A167,'様式C-1-2用'!$B$3:$O$1100,6,0),"")</f>
        <v>0</v>
      </c>
      <c r="F167" s="325">
        <f>IFERROR(VLOOKUP($A167,'様式C-1-2用'!$B$3:$O$1100,7,0),"")</f>
        <v>0</v>
      </c>
      <c r="G167" s="325">
        <f>IFERROR(VLOOKUP($A167,'様式C-1-2用'!$B$3:$O$1100,8,0),"")</f>
        <v>0</v>
      </c>
      <c r="H167" s="331">
        <f>IFERROR(VLOOKUP($A167,'様式C-1-2用'!$B$3:$O$1100,9,0),"")</f>
        <v>0</v>
      </c>
      <c r="I167" s="325">
        <f>IFERROR(VLOOKUP($A167,'様式C-1-2用'!$B$3:$O$1100,10,0),"")</f>
        <v>0</v>
      </c>
      <c r="J167" s="325">
        <f>IFERROR(VLOOKUP($A167,'様式C-1-2用'!$B$3:$O$1100,11,0),"")</f>
        <v>0</v>
      </c>
      <c r="K167" s="325">
        <f t="shared" si="2"/>
        <v>0</v>
      </c>
      <c r="L167" s="325">
        <f>IFERROR(VLOOKUP($A167,'様式C-1-2用'!$B$3:$O$1100,12,0),"")</f>
        <v>0</v>
      </c>
      <c r="M167" s="325">
        <f>IFERROR(VLOOKUP($A167,'様式C-1-2用'!$B$3:$O$1100,13,0),"")</f>
        <v>0</v>
      </c>
      <c r="N167" s="325">
        <f>IFERROR(VLOOKUP($A167,'様式C-1-2用'!$B$3:$O$1100,14,0),"")</f>
        <v>0</v>
      </c>
      <c r="O167" s="325">
        <f>IFERROR(VLOOKUP($A167,'様式C-1-2用'!$B$3:$P$1100,15,0),"")</f>
        <v>0</v>
      </c>
    </row>
    <row r="168" spans="1:15" ht="15.95" customHeight="1" x14ac:dyDescent="0.15">
      <c r="A168" s="318">
        <v>166</v>
      </c>
      <c r="B168" s="325">
        <f>IFERROR(VLOOKUP($A168,'様式C-1-2用'!$B$3:$O$1100,2,0),"")</f>
        <v>0</v>
      </c>
      <c r="C168" s="325" t="str">
        <f>IFERROR(VLOOKUP($A168,'様式C-1-2用'!$B$3:$O$1100,3,0),"")</f>
        <v/>
      </c>
      <c r="D168" s="325">
        <f>IFERROR(VLOOKUP($A168,'様式C-1-2用'!$B$3:$O$1100,5,0),"")</f>
        <v>0</v>
      </c>
      <c r="E168" s="325">
        <f>IFERROR(VLOOKUP($A168,'様式C-1-2用'!$B$3:$O$1100,6,0),"")</f>
        <v>0</v>
      </c>
      <c r="F168" s="325">
        <f>IFERROR(VLOOKUP($A168,'様式C-1-2用'!$B$3:$O$1100,7,0),"")</f>
        <v>0</v>
      </c>
      <c r="G168" s="325">
        <f>IFERROR(VLOOKUP($A168,'様式C-1-2用'!$B$3:$O$1100,8,0),"")</f>
        <v>0</v>
      </c>
      <c r="H168" s="331">
        <f>IFERROR(VLOOKUP($A168,'様式C-1-2用'!$B$3:$O$1100,9,0),"")</f>
        <v>0</v>
      </c>
      <c r="I168" s="325">
        <f>IFERROR(VLOOKUP($A168,'様式C-1-2用'!$B$3:$O$1100,10,0),"")</f>
        <v>0</v>
      </c>
      <c r="J168" s="325">
        <f>IFERROR(VLOOKUP($A168,'様式C-1-2用'!$B$3:$O$1100,11,0),"")</f>
        <v>0</v>
      </c>
      <c r="K168" s="325">
        <f t="shared" si="2"/>
        <v>0</v>
      </c>
      <c r="L168" s="325">
        <f>IFERROR(VLOOKUP($A168,'様式C-1-2用'!$B$3:$O$1100,12,0),"")</f>
        <v>0</v>
      </c>
      <c r="M168" s="325">
        <f>IFERROR(VLOOKUP($A168,'様式C-1-2用'!$B$3:$O$1100,13,0),"")</f>
        <v>0</v>
      </c>
      <c r="N168" s="325">
        <f>IFERROR(VLOOKUP($A168,'様式C-1-2用'!$B$3:$O$1100,14,0),"")</f>
        <v>0</v>
      </c>
      <c r="O168" s="325">
        <f>IFERROR(VLOOKUP($A168,'様式C-1-2用'!$B$3:$P$1100,15,0),"")</f>
        <v>0</v>
      </c>
    </row>
    <row r="169" spans="1:15" ht="15.95" customHeight="1" x14ac:dyDescent="0.15">
      <c r="A169" s="318">
        <v>167</v>
      </c>
      <c r="B169" s="325">
        <f>IFERROR(VLOOKUP($A169,'様式C-1-2用'!$B$3:$O$1100,2,0),"")</f>
        <v>0</v>
      </c>
      <c r="C169" s="325" t="str">
        <f>IFERROR(VLOOKUP($A169,'様式C-1-2用'!$B$3:$O$1100,3,0),"")</f>
        <v/>
      </c>
      <c r="D169" s="325">
        <f>IFERROR(VLOOKUP($A169,'様式C-1-2用'!$B$3:$O$1100,5,0),"")</f>
        <v>0</v>
      </c>
      <c r="E169" s="325">
        <f>IFERROR(VLOOKUP($A169,'様式C-1-2用'!$B$3:$O$1100,6,0),"")</f>
        <v>0</v>
      </c>
      <c r="F169" s="325">
        <f>IFERROR(VLOOKUP($A169,'様式C-1-2用'!$B$3:$O$1100,7,0),"")</f>
        <v>0</v>
      </c>
      <c r="G169" s="325">
        <f>IFERROR(VLOOKUP($A169,'様式C-1-2用'!$B$3:$O$1100,8,0),"")</f>
        <v>0</v>
      </c>
      <c r="H169" s="331">
        <f>IFERROR(VLOOKUP($A169,'様式C-1-2用'!$B$3:$O$1100,9,0),"")</f>
        <v>0</v>
      </c>
      <c r="I169" s="325">
        <f>IFERROR(VLOOKUP($A169,'様式C-1-2用'!$B$3:$O$1100,10,0),"")</f>
        <v>0</v>
      </c>
      <c r="J169" s="325">
        <f>IFERROR(VLOOKUP($A169,'様式C-1-2用'!$B$3:$O$1100,11,0),"")</f>
        <v>0</v>
      </c>
      <c r="K169" s="325">
        <f t="shared" si="2"/>
        <v>0</v>
      </c>
      <c r="L169" s="325">
        <f>IFERROR(VLOOKUP($A169,'様式C-1-2用'!$B$3:$O$1100,12,0),"")</f>
        <v>0</v>
      </c>
      <c r="M169" s="325">
        <f>IFERROR(VLOOKUP($A169,'様式C-1-2用'!$B$3:$O$1100,13,0),"")</f>
        <v>0</v>
      </c>
      <c r="N169" s="325">
        <f>IFERROR(VLOOKUP($A169,'様式C-1-2用'!$B$3:$O$1100,14,0),"")</f>
        <v>0</v>
      </c>
      <c r="O169" s="325">
        <f>IFERROR(VLOOKUP($A169,'様式C-1-2用'!$B$3:$P$1100,15,0),"")</f>
        <v>0</v>
      </c>
    </row>
    <row r="170" spans="1:15" ht="15.95" customHeight="1" x14ac:dyDescent="0.15">
      <c r="A170" s="318">
        <v>168</v>
      </c>
      <c r="B170" s="325">
        <f>IFERROR(VLOOKUP($A170,'様式C-1-2用'!$B$3:$O$1100,2,0),"")</f>
        <v>0</v>
      </c>
      <c r="C170" s="325" t="str">
        <f>IFERROR(VLOOKUP($A170,'様式C-1-2用'!$B$3:$O$1100,3,0),"")</f>
        <v/>
      </c>
      <c r="D170" s="325">
        <f>IFERROR(VLOOKUP($A170,'様式C-1-2用'!$B$3:$O$1100,5,0),"")</f>
        <v>0</v>
      </c>
      <c r="E170" s="325">
        <f>IFERROR(VLOOKUP($A170,'様式C-1-2用'!$B$3:$O$1100,6,0),"")</f>
        <v>0</v>
      </c>
      <c r="F170" s="325">
        <f>IFERROR(VLOOKUP($A170,'様式C-1-2用'!$B$3:$O$1100,7,0),"")</f>
        <v>0</v>
      </c>
      <c r="G170" s="325">
        <f>IFERROR(VLOOKUP($A170,'様式C-1-2用'!$B$3:$O$1100,8,0),"")</f>
        <v>0</v>
      </c>
      <c r="H170" s="331">
        <f>IFERROR(VLOOKUP($A170,'様式C-1-2用'!$B$3:$O$1100,9,0),"")</f>
        <v>0</v>
      </c>
      <c r="I170" s="325">
        <f>IFERROR(VLOOKUP($A170,'様式C-1-2用'!$B$3:$O$1100,10,0),"")</f>
        <v>0</v>
      </c>
      <c r="J170" s="325">
        <f>IFERROR(VLOOKUP($A170,'様式C-1-2用'!$B$3:$O$1100,11,0),"")</f>
        <v>0</v>
      </c>
      <c r="K170" s="325">
        <f t="shared" si="2"/>
        <v>0</v>
      </c>
      <c r="L170" s="325">
        <f>IFERROR(VLOOKUP($A170,'様式C-1-2用'!$B$3:$O$1100,12,0),"")</f>
        <v>0</v>
      </c>
      <c r="M170" s="325">
        <f>IFERROR(VLOOKUP($A170,'様式C-1-2用'!$B$3:$O$1100,13,0),"")</f>
        <v>0</v>
      </c>
      <c r="N170" s="325">
        <f>IFERROR(VLOOKUP($A170,'様式C-1-2用'!$B$3:$O$1100,14,0),"")</f>
        <v>0</v>
      </c>
      <c r="O170" s="325">
        <f>IFERROR(VLOOKUP($A170,'様式C-1-2用'!$B$3:$P$1100,15,0),"")</f>
        <v>0</v>
      </c>
    </row>
    <row r="171" spans="1:15" ht="15.95" customHeight="1" x14ac:dyDescent="0.15">
      <c r="A171" s="318">
        <v>169</v>
      </c>
      <c r="B171" s="325">
        <f>IFERROR(VLOOKUP($A171,'様式C-1-2用'!$B$3:$O$1100,2,0),"")</f>
        <v>0</v>
      </c>
      <c r="C171" s="325" t="str">
        <f>IFERROR(VLOOKUP($A171,'様式C-1-2用'!$B$3:$O$1100,3,0),"")</f>
        <v/>
      </c>
      <c r="D171" s="325">
        <f>IFERROR(VLOOKUP($A171,'様式C-1-2用'!$B$3:$O$1100,5,0),"")</f>
        <v>0</v>
      </c>
      <c r="E171" s="325">
        <f>IFERROR(VLOOKUP($A171,'様式C-1-2用'!$B$3:$O$1100,6,0),"")</f>
        <v>0</v>
      </c>
      <c r="F171" s="325">
        <f>IFERROR(VLOOKUP($A171,'様式C-1-2用'!$B$3:$O$1100,7,0),"")</f>
        <v>0</v>
      </c>
      <c r="G171" s="325">
        <f>IFERROR(VLOOKUP($A171,'様式C-1-2用'!$B$3:$O$1100,8,0),"")</f>
        <v>0</v>
      </c>
      <c r="H171" s="331">
        <f>IFERROR(VLOOKUP($A171,'様式C-1-2用'!$B$3:$O$1100,9,0),"")</f>
        <v>0</v>
      </c>
      <c r="I171" s="325">
        <f>IFERROR(VLOOKUP($A171,'様式C-1-2用'!$B$3:$O$1100,10,0),"")</f>
        <v>0</v>
      </c>
      <c r="J171" s="325">
        <f>IFERROR(VLOOKUP($A171,'様式C-1-2用'!$B$3:$O$1100,11,0),"")</f>
        <v>0</v>
      </c>
      <c r="K171" s="325">
        <f t="shared" si="2"/>
        <v>0</v>
      </c>
      <c r="L171" s="325">
        <f>IFERROR(VLOOKUP($A171,'様式C-1-2用'!$B$3:$O$1100,12,0),"")</f>
        <v>0</v>
      </c>
      <c r="M171" s="325">
        <f>IFERROR(VLOOKUP($A171,'様式C-1-2用'!$B$3:$O$1100,13,0),"")</f>
        <v>0</v>
      </c>
      <c r="N171" s="325">
        <f>IFERROR(VLOOKUP($A171,'様式C-1-2用'!$B$3:$O$1100,14,0),"")</f>
        <v>0</v>
      </c>
      <c r="O171" s="325">
        <f>IFERROR(VLOOKUP($A171,'様式C-1-2用'!$B$3:$P$1100,15,0),"")</f>
        <v>0</v>
      </c>
    </row>
    <row r="172" spans="1:15" ht="15.95" customHeight="1" x14ac:dyDescent="0.15">
      <c r="A172" s="318">
        <v>170</v>
      </c>
      <c r="B172" s="325">
        <f>IFERROR(VLOOKUP($A172,'様式C-1-2用'!$B$3:$O$1100,2,0),"")</f>
        <v>0</v>
      </c>
      <c r="C172" s="325" t="str">
        <f>IFERROR(VLOOKUP($A172,'様式C-1-2用'!$B$3:$O$1100,3,0),"")</f>
        <v/>
      </c>
      <c r="D172" s="325">
        <f>IFERROR(VLOOKUP($A172,'様式C-1-2用'!$B$3:$O$1100,5,0),"")</f>
        <v>0</v>
      </c>
      <c r="E172" s="325">
        <f>IFERROR(VLOOKUP($A172,'様式C-1-2用'!$B$3:$O$1100,6,0),"")</f>
        <v>0</v>
      </c>
      <c r="F172" s="325">
        <f>IFERROR(VLOOKUP($A172,'様式C-1-2用'!$B$3:$O$1100,7,0),"")</f>
        <v>0</v>
      </c>
      <c r="G172" s="325">
        <f>IFERROR(VLOOKUP($A172,'様式C-1-2用'!$B$3:$O$1100,8,0),"")</f>
        <v>0</v>
      </c>
      <c r="H172" s="331">
        <f>IFERROR(VLOOKUP($A172,'様式C-1-2用'!$B$3:$O$1100,9,0),"")</f>
        <v>0</v>
      </c>
      <c r="I172" s="325">
        <f>IFERROR(VLOOKUP($A172,'様式C-1-2用'!$B$3:$O$1100,10,0),"")</f>
        <v>0</v>
      </c>
      <c r="J172" s="325">
        <f>IFERROR(VLOOKUP($A172,'様式C-1-2用'!$B$3:$O$1100,11,0),"")</f>
        <v>0</v>
      </c>
      <c r="K172" s="325">
        <f t="shared" si="2"/>
        <v>0</v>
      </c>
      <c r="L172" s="325">
        <f>IFERROR(VLOOKUP($A172,'様式C-1-2用'!$B$3:$O$1100,12,0),"")</f>
        <v>0</v>
      </c>
      <c r="M172" s="325">
        <f>IFERROR(VLOOKUP($A172,'様式C-1-2用'!$B$3:$O$1100,13,0),"")</f>
        <v>0</v>
      </c>
      <c r="N172" s="325">
        <f>IFERROR(VLOOKUP($A172,'様式C-1-2用'!$B$3:$O$1100,14,0),"")</f>
        <v>0</v>
      </c>
      <c r="O172" s="325">
        <f>IFERROR(VLOOKUP($A172,'様式C-1-2用'!$B$3:$P$1100,15,0),"")</f>
        <v>0</v>
      </c>
    </row>
    <row r="173" spans="1:15" ht="15.95" customHeight="1" x14ac:dyDescent="0.15">
      <c r="A173" s="318">
        <v>171</v>
      </c>
      <c r="B173" s="325">
        <f>IFERROR(VLOOKUP($A173,'様式C-1-2用'!$B$3:$O$1100,2,0),"")</f>
        <v>0</v>
      </c>
      <c r="C173" s="325" t="str">
        <f>IFERROR(VLOOKUP($A173,'様式C-1-2用'!$B$3:$O$1100,3,0),"")</f>
        <v/>
      </c>
      <c r="D173" s="325">
        <f>IFERROR(VLOOKUP($A173,'様式C-1-2用'!$B$3:$O$1100,5,0),"")</f>
        <v>0</v>
      </c>
      <c r="E173" s="325">
        <f>IFERROR(VLOOKUP($A173,'様式C-1-2用'!$B$3:$O$1100,6,0),"")</f>
        <v>0</v>
      </c>
      <c r="F173" s="325">
        <f>IFERROR(VLOOKUP($A173,'様式C-1-2用'!$B$3:$O$1100,7,0),"")</f>
        <v>0</v>
      </c>
      <c r="G173" s="325">
        <f>IFERROR(VLOOKUP($A173,'様式C-1-2用'!$B$3:$O$1100,8,0),"")</f>
        <v>0</v>
      </c>
      <c r="H173" s="331">
        <f>IFERROR(VLOOKUP($A173,'様式C-1-2用'!$B$3:$O$1100,9,0),"")</f>
        <v>0</v>
      </c>
      <c r="I173" s="325">
        <f>IFERROR(VLOOKUP($A173,'様式C-1-2用'!$B$3:$O$1100,10,0),"")</f>
        <v>0</v>
      </c>
      <c r="J173" s="325">
        <f>IFERROR(VLOOKUP($A173,'様式C-1-2用'!$B$3:$O$1100,11,0),"")</f>
        <v>0</v>
      </c>
      <c r="K173" s="325">
        <f t="shared" si="2"/>
        <v>0</v>
      </c>
      <c r="L173" s="325">
        <f>IFERROR(VLOOKUP($A173,'様式C-1-2用'!$B$3:$O$1100,12,0),"")</f>
        <v>0</v>
      </c>
      <c r="M173" s="325">
        <f>IFERROR(VLOOKUP($A173,'様式C-1-2用'!$B$3:$O$1100,13,0),"")</f>
        <v>0</v>
      </c>
      <c r="N173" s="325">
        <f>IFERROR(VLOOKUP($A173,'様式C-1-2用'!$B$3:$O$1100,14,0),"")</f>
        <v>0</v>
      </c>
      <c r="O173" s="325">
        <f>IFERROR(VLOOKUP($A173,'様式C-1-2用'!$B$3:$P$1100,15,0),"")</f>
        <v>0</v>
      </c>
    </row>
    <row r="174" spans="1:15" ht="15.95" customHeight="1" x14ac:dyDescent="0.15">
      <c r="A174" s="318">
        <v>172</v>
      </c>
      <c r="B174" s="325">
        <f>IFERROR(VLOOKUP($A174,'様式C-1-2用'!$B$3:$O$1100,2,0),"")</f>
        <v>0</v>
      </c>
      <c r="C174" s="325" t="str">
        <f>IFERROR(VLOOKUP($A174,'様式C-1-2用'!$B$3:$O$1100,3,0),"")</f>
        <v/>
      </c>
      <c r="D174" s="325">
        <f>IFERROR(VLOOKUP($A174,'様式C-1-2用'!$B$3:$O$1100,5,0),"")</f>
        <v>0</v>
      </c>
      <c r="E174" s="325">
        <f>IFERROR(VLOOKUP($A174,'様式C-1-2用'!$B$3:$O$1100,6,0),"")</f>
        <v>0</v>
      </c>
      <c r="F174" s="325">
        <f>IFERROR(VLOOKUP($A174,'様式C-1-2用'!$B$3:$O$1100,7,0),"")</f>
        <v>0</v>
      </c>
      <c r="G174" s="325">
        <f>IFERROR(VLOOKUP($A174,'様式C-1-2用'!$B$3:$O$1100,8,0),"")</f>
        <v>0</v>
      </c>
      <c r="H174" s="331">
        <f>IFERROR(VLOOKUP($A174,'様式C-1-2用'!$B$3:$O$1100,9,0),"")</f>
        <v>0</v>
      </c>
      <c r="I174" s="325">
        <f>IFERROR(VLOOKUP($A174,'様式C-1-2用'!$B$3:$O$1100,10,0),"")</f>
        <v>0</v>
      </c>
      <c r="J174" s="325">
        <f>IFERROR(VLOOKUP($A174,'様式C-1-2用'!$B$3:$O$1100,11,0),"")</f>
        <v>0</v>
      </c>
      <c r="K174" s="325">
        <f t="shared" si="2"/>
        <v>0</v>
      </c>
      <c r="L174" s="325">
        <f>IFERROR(VLOOKUP($A174,'様式C-1-2用'!$B$3:$O$1100,12,0),"")</f>
        <v>0</v>
      </c>
      <c r="M174" s="325">
        <f>IFERROR(VLOOKUP($A174,'様式C-1-2用'!$B$3:$O$1100,13,0),"")</f>
        <v>0</v>
      </c>
      <c r="N174" s="325">
        <f>IFERROR(VLOOKUP($A174,'様式C-1-2用'!$B$3:$O$1100,14,0),"")</f>
        <v>0</v>
      </c>
      <c r="O174" s="325">
        <f>IFERROR(VLOOKUP($A174,'様式C-1-2用'!$B$3:$P$1100,15,0),"")</f>
        <v>0</v>
      </c>
    </row>
    <row r="175" spans="1:15" ht="15.95" customHeight="1" x14ac:dyDescent="0.15">
      <c r="A175" s="318">
        <v>173</v>
      </c>
      <c r="B175" s="325">
        <f>IFERROR(VLOOKUP($A175,'様式C-1-2用'!$B$3:$O$1100,2,0),"")</f>
        <v>0</v>
      </c>
      <c r="C175" s="325" t="str">
        <f>IFERROR(VLOOKUP($A175,'様式C-1-2用'!$B$3:$O$1100,3,0),"")</f>
        <v/>
      </c>
      <c r="D175" s="325">
        <f>IFERROR(VLOOKUP($A175,'様式C-1-2用'!$B$3:$O$1100,5,0),"")</f>
        <v>0</v>
      </c>
      <c r="E175" s="325">
        <f>IFERROR(VLOOKUP($A175,'様式C-1-2用'!$B$3:$O$1100,6,0),"")</f>
        <v>0</v>
      </c>
      <c r="F175" s="325">
        <f>IFERROR(VLOOKUP($A175,'様式C-1-2用'!$B$3:$O$1100,7,0),"")</f>
        <v>0</v>
      </c>
      <c r="G175" s="325">
        <f>IFERROR(VLOOKUP($A175,'様式C-1-2用'!$B$3:$O$1100,8,0),"")</f>
        <v>0</v>
      </c>
      <c r="H175" s="331">
        <f>IFERROR(VLOOKUP($A175,'様式C-1-2用'!$B$3:$O$1100,9,0),"")</f>
        <v>0</v>
      </c>
      <c r="I175" s="325">
        <f>IFERROR(VLOOKUP($A175,'様式C-1-2用'!$B$3:$O$1100,10,0),"")</f>
        <v>0</v>
      </c>
      <c r="J175" s="325">
        <f>IFERROR(VLOOKUP($A175,'様式C-1-2用'!$B$3:$O$1100,11,0),"")</f>
        <v>0</v>
      </c>
      <c r="K175" s="325">
        <f t="shared" si="2"/>
        <v>0</v>
      </c>
      <c r="L175" s="325">
        <f>IFERROR(VLOOKUP($A175,'様式C-1-2用'!$B$3:$O$1100,12,0),"")</f>
        <v>0</v>
      </c>
      <c r="M175" s="325">
        <f>IFERROR(VLOOKUP($A175,'様式C-1-2用'!$B$3:$O$1100,13,0),"")</f>
        <v>0</v>
      </c>
      <c r="N175" s="325">
        <f>IFERROR(VLOOKUP($A175,'様式C-1-2用'!$B$3:$O$1100,14,0),"")</f>
        <v>0</v>
      </c>
      <c r="O175" s="325">
        <f>IFERROR(VLOOKUP($A175,'様式C-1-2用'!$B$3:$P$1100,15,0),"")</f>
        <v>0</v>
      </c>
    </row>
    <row r="176" spans="1:15" ht="15.95" customHeight="1" x14ac:dyDescent="0.15">
      <c r="A176" s="318">
        <v>174</v>
      </c>
      <c r="B176" s="325">
        <f>IFERROR(VLOOKUP($A176,'様式C-1-2用'!$B$3:$O$1100,2,0),"")</f>
        <v>0</v>
      </c>
      <c r="C176" s="325" t="str">
        <f>IFERROR(VLOOKUP($A176,'様式C-1-2用'!$B$3:$O$1100,3,0),"")</f>
        <v/>
      </c>
      <c r="D176" s="325">
        <f>IFERROR(VLOOKUP($A176,'様式C-1-2用'!$B$3:$O$1100,5,0),"")</f>
        <v>0</v>
      </c>
      <c r="E176" s="325">
        <f>IFERROR(VLOOKUP($A176,'様式C-1-2用'!$B$3:$O$1100,6,0),"")</f>
        <v>0</v>
      </c>
      <c r="F176" s="325">
        <f>IFERROR(VLOOKUP($A176,'様式C-1-2用'!$B$3:$O$1100,7,0),"")</f>
        <v>0</v>
      </c>
      <c r="G176" s="325">
        <f>IFERROR(VLOOKUP($A176,'様式C-1-2用'!$B$3:$O$1100,8,0),"")</f>
        <v>0</v>
      </c>
      <c r="H176" s="331">
        <f>IFERROR(VLOOKUP($A176,'様式C-1-2用'!$B$3:$O$1100,9,0),"")</f>
        <v>0</v>
      </c>
      <c r="I176" s="325">
        <f>IFERROR(VLOOKUP($A176,'様式C-1-2用'!$B$3:$O$1100,10,0),"")</f>
        <v>0</v>
      </c>
      <c r="J176" s="325">
        <f>IFERROR(VLOOKUP($A176,'様式C-1-2用'!$B$3:$O$1100,11,0),"")</f>
        <v>0</v>
      </c>
      <c r="K176" s="325">
        <f t="shared" si="2"/>
        <v>0</v>
      </c>
      <c r="L176" s="325">
        <f>IFERROR(VLOOKUP($A176,'様式C-1-2用'!$B$3:$O$1100,12,0),"")</f>
        <v>0</v>
      </c>
      <c r="M176" s="325">
        <f>IFERROR(VLOOKUP($A176,'様式C-1-2用'!$B$3:$O$1100,13,0),"")</f>
        <v>0</v>
      </c>
      <c r="N176" s="325">
        <f>IFERROR(VLOOKUP($A176,'様式C-1-2用'!$B$3:$O$1100,14,0),"")</f>
        <v>0</v>
      </c>
      <c r="O176" s="325">
        <f>IFERROR(VLOOKUP($A176,'様式C-1-2用'!$B$3:$P$1100,15,0),"")</f>
        <v>0</v>
      </c>
    </row>
    <row r="177" spans="1:15" ht="15.95" customHeight="1" x14ac:dyDescent="0.15">
      <c r="A177" s="318">
        <v>175</v>
      </c>
      <c r="B177" s="325">
        <f>IFERROR(VLOOKUP($A177,'様式C-1-2用'!$B$3:$O$1100,2,0),"")</f>
        <v>0</v>
      </c>
      <c r="C177" s="325" t="str">
        <f>IFERROR(VLOOKUP($A177,'様式C-1-2用'!$B$3:$O$1100,3,0),"")</f>
        <v/>
      </c>
      <c r="D177" s="325">
        <f>IFERROR(VLOOKUP($A177,'様式C-1-2用'!$B$3:$O$1100,5,0),"")</f>
        <v>0</v>
      </c>
      <c r="E177" s="325">
        <f>IFERROR(VLOOKUP($A177,'様式C-1-2用'!$B$3:$O$1100,6,0),"")</f>
        <v>0</v>
      </c>
      <c r="F177" s="325">
        <f>IFERROR(VLOOKUP($A177,'様式C-1-2用'!$B$3:$O$1100,7,0),"")</f>
        <v>0</v>
      </c>
      <c r="G177" s="325">
        <f>IFERROR(VLOOKUP($A177,'様式C-1-2用'!$B$3:$O$1100,8,0),"")</f>
        <v>0</v>
      </c>
      <c r="H177" s="331">
        <f>IFERROR(VLOOKUP($A177,'様式C-1-2用'!$B$3:$O$1100,9,0),"")</f>
        <v>0</v>
      </c>
      <c r="I177" s="325">
        <f>IFERROR(VLOOKUP($A177,'様式C-1-2用'!$B$3:$O$1100,10,0),"")</f>
        <v>0</v>
      </c>
      <c r="J177" s="325">
        <f>IFERROR(VLOOKUP($A177,'様式C-1-2用'!$B$3:$O$1100,11,0),"")</f>
        <v>0</v>
      </c>
      <c r="K177" s="325">
        <f t="shared" si="2"/>
        <v>0</v>
      </c>
      <c r="L177" s="325">
        <f>IFERROR(VLOOKUP($A177,'様式C-1-2用'!$B$3:$O$1100,12,0),"")</f>
        <v>0</v>
      </c>
      <c r="M177" s="325">
        <f>IFERROR(VLOOKUP($A177,'様式C-1-2用'!$B$3:$O$1100,13,0),"")</f>
        <v>0</v>
      </c>
      <c r="N177" s="325">
        <f>IFERROR(VLOOKUP($A177,'様式C-1-2用'!$B$3:$O$1100,14,0),"")</f>
        <v>0</v>
      </c>
      <c r="O177" s="325">
        <f>IFERROR(VLOOKUP($A177,'様式C-1-2用'!$B$3:$P$1100,15,0),"")</f>
        <v>0</v>
      </c>
    </row>
    <row r="178" spans="1:15" ht="15.95" customHeight="1" x14ac:dyDescent="0.15">
      <c r="A178" s="318">
        <v>176</v>
      </c>
      <c r="B178" s="325">
        <f>IFERROR(VLOOKUP($A178,'様式C-1-2用'!$B$3:$O$1100,2,0),"")</f>
        <v>0</v>
      </c>
      <c r="C178" s="325" t="str">
        <f>IFERROR(VLOOKUP($A178,'様式C-1-2用'!$B$3:$O$1100,3,0),"")</f>
        <v/>
      </c>
      <c r="D178" s="325">
        <f>IFERROR(VLOOKUP($A178,'様式C-1-2用'!$B$3:$O$1100,5,0),"")</f>
        <v>0</v>
      </c>
      <c r="E178" s="325">
        <f>IFERROR(VLOOKUP($A178,'様式C-1-2用'!$B$3:$O$1100,6,0),"")</f>
        <v>0</v>
      </c>
      <c r="F178" s="325">
        <f>IFERROR(VLOOKUP($A178,'様式C-1-2用'!$B$3:$O$1100,7,0),"")</f>
        <v>0</v>
      </c>
      <c r="G178" s="325">
        <f>IFERROR(VLOOKUP($A178,'様式C-1-2用'!$B$3:$O$1100,8,0),"")</f>
        <v>0</v>
      </c>
      <c r="H178" s="331">
        <f>IFERROR(VLOOKUP($A178,'様式C-1-2用'!$B$3:$O$1100,9,0),"")</f>
        <v>0</v>
      </c>
      <c r="I178" s="325">
        <f>IFERROR(VLOOKUP($A178,'様式C-1-2用'!$B$3:$O$1100,10,0),"")</f>
        <v>0</v>
      </c>
      <c r="J178" s="325">
        <f>IFERROR(VLOOKUP($A178,'様式C-1-2用'!$B$3:$O$1100,11,0),"")</f>
        <v>0</v>
      </c>
      <c r="K178" s="325">
        <f t="shared" si="2"/>
        <v>0</v>
      </c>
      <c r="L178" s="325">
        <f>IFERROR(VLOOKUP($A178,'様式C-1-2用'!$B$3:$O$1100,12,0),"")</f>
        <v>0</v>
      </c>
      <c r="M178" s="325">
        <f>IFERROR(VLOOKUP($A178,'様式C-1-2用'!$B$3:$O$1100,13,0),"")</f>
        <v>0</v>
      </c>
      <c r="N178" s="325">
        <f>IFERROR(VLOOKUP($A178,'様式C-1-2用'!$B$3:$O$1100,14,0),"")</f>
        <v>0</v>
      </c>
      <c r="O178" s="325">
        <f>IFERROR(VLOOKUP($A178,'様式C-1-2用'!$B$3:$P$1100,15,0),"")</f>
        <v>0</v>
      </c>
    </row>
    <row r="179" spans="1:15" ht="15.95" customHeight="1" x14ac:dyDescent="0.15">
      <c r="A179" s="318">
        <v>177</v>
      </c>
      <c r="B179" s="325">
        <f>IFERROR(VLOOKUP($A179,'様式C-1-2用'!$B$3:$O$1100,2,0),"")</f>
        <v>0</v>
      </c>
      <c r="C179" s="325" t="str">
        <f>IFERROR(VLOOKUP($A179,'様式C-1-2用'!$B$3:$O$1100,3,0),"")</f>
        <v/>
      </c>
      <c r="D179" s="325">
        <f>IFERROR(VLOOKUP($A179,'様式C-1-2用'!$B$3:$O$1100,5,0),"")</f>
        <v>0</v>
      </c>
      <c r="E179" s="325">
        <f>IFERROR(VLOOKUP($A179,'様式C-1-2用'!$B$3:$O$1100,6,0),"")</f>
        <v>0</v>
      </c>
      <c r="F179" s="325">
        <f>IFERROR(VLOOKUP($A179,'様式C-1-2用'!$B$3:$O$1100,7,0),"")</f>
        <v>0</v>
      </c>
      <c r="G179" s="325">
        <f>IFERROR(VLOOKUP($A179,'様式C-1-2用'!$B$3:$O$1100,8,0),"")</f>
        <v>0</v>
      </c>
      <c r="H179" s="331">
        <f>IFERROR(VLOOKUP($A179,'様式C-1-2用'!$B$3:$O$1100,9,0),"")</f>
        <v>0</v>
      </c>
      <c r="I179" s="325">
        <f>IFERROR(VLOOKUP($A179,'様式C-1-2用'!$B$3:$O$1100,10,0),"")</f>
        <v>0</v>
      </c>
      <c r="J179" s="325">
        <f>IFERROR(VLOOKUP($A179,'様式C-1-2用'!$B$3:$O$1100,11,0),"")</f>
        <v>0</v>
      </c>
      <c r="K179" s="325">
        <f t="shared" si="2"/>
        <v>0</v>
      </c>
      <c r="L179" s="325">
        <f>IFERROR(VLOOKUP($A179,'様式C-1-2用'!$B$3:$O$1100,12,0),"")</f>
        <v>0</v>
      </c>
      <c r="M179" s="325">
        <f>IFERROR(VLOOKUP($A179,'様式C-1-2用'!$B$3:$O$1100,13,0),"")</f>
        <v>0</v>
      </c>
      <c r="N179" s="325">
        <f>IFERROR(VLOOKUP($A179,'様式C-1-2用'!$B$3:$O$1100,14,0),"")</f>
        <v>0</v>
      </c>
      <c r="O179" s="325">
        <f>IFERROR(VLOOKUP($A179,'様式C-1-2用'!$B$3:$P$1100,15,0),"")</f>
        <v>0</v>
      </c>
    </row>
    <row r="180" spans="1:15" ht="15.95" customHeight="1" x14ac:dyDescent="0.15">
      <c r="A180" s="318">
        <v>178</v>
      </c>
      <c r="B180" s="325">
        <f>IFERROR(VLOOKUP($A180,'様式C-1-2用'!$B$3:$O$1100,2,0),"")</f>
        <v>0</v>
      </c>
      <c r="C180" s="325" t="str">
        <f>IFERROR(VLOOKUP($A180,'様式C-1-2用'!$B$3:$O$1100,3,0),"")</f>
        <v/>
      </c>
      <c r="D180" s="325">
        <f>IFERROR(VLOOKUP($A180,'様式C-1-2用'!$B$3:$O$1100,5,0),"")</f>
        <v>0</v>
      </c>
      <c r="E180" s="325">
        <f>IFERROR(VLOOKUP($A180,'様式C-1-2用'!$B$3:$O$1100,6,0),"")</f>
        <v>0</v>
      </c>
      <c r="F180" s="325">
        <f>IFERROR(VLOOKUP($A180,'様式C-1-2用'!$B$3:$O$1100,7,0),"")</f>
        <v>0</v>
      </c>
      <c r="G180" s="325">
        <f>IFERROR(VLOOKUP($A180,'様式C-1-2用'!$B$3:$O$1100,8,0),"")</f>
        <v>0</v>
      </c>
      <c r="H180" s="331">
        <f>IFERROR(VLOOKUP($A180,'様式C-1-2用'!$B$3:$O$1100,9,0),"")</f>
        <v>0</v>
      </c>
      <c r="I180" s="325">
        <f>IFERROR(VLOOKUP($A180,'様式C-1-2用'!$B$3:$O$1100,10,0),"")</f>
        <v>0</v>
      </c>
      <c r="J180" s="325">
        <f>IFERROR(VLOOKUP($A180,'様式C-1-2用'!$B$3:$O$1100,11,0),"")</f>
        <v>0</v>
      </c>
      <c r="K180" s="325">
        <f t="shared" si="2"/>
        <v>0</v>
      </c>
      <c r="L180" s="325">
        <f>IFERROR(VLOOKUP($A180,'様式C-1-2用'!$B$3:$O$1100,12,0),"")</f>
        <v>0</v>
      </c>
      <c r="M180" s="325">
        <f>IFERROR(VLOOKUP($A180,'様式C-1-2用'!$B$3:$O$1100,13,0),"")</f>
        <v>0</v>
      </c>
      <c r="N180" s="325">
        <f>IFERROR(VLOOKUP($A180,'様式C-1-2用'!$B$3:$O$1100,14,0),"")</f>
        <v>0</v>
      </c>
      <c r="O180" s="325">
        <f>IFERROR(VLOOKUP($A180,'様式C-1-2用'!$B$3:$P$1100,15,0),"")</f>
        <v>0</v>
      </c>
    </row>
    <row r="181" spans="1:15" ht="15.95" customHeight="1" x14ac:dyDescent="0.15">
      <c r="A181" s="318">
        <v>179</v>
      </c>
      <c r="B181" s="325">
        <f>IFERROR(VLOOKUP($A181,'様式C-1-2用'!$B$3:$O$1100,2,0),"")</f>
        <v>0</v>
      </c>
      <c r="C181" s="325" t="str">
        <f>IFERROR(VLOOKUP($A181,'様式C-1-2用'!$B$3:$O$1100,3,0),"")</f>
        <v/>
      </c>
      <c r="D181" s="325">
        <f>IFERROR(VLOOKUP($A181,'様式C-1-2用'!$B$3:$O$1100,5,0),"")</f>
        <v>0</v>
      </c>
      <c r="E181" s="325">
        <f>IFERROR(VLOOKUP($A181,'様式C-1-2用'!$B$3:$O$1100,6,0),"")</f>
        <v>0</v>
      </c>
      <c r="F181" s="325">
        <f>IFERROR(VLOOKUP($A181,'様式C-1-2用'!$B$3:$O$1100,7,0),"")</f>
        <v>0</v>
      </c>
      <c r="G181" s="325">
        <f>IFERROR(VLOOKUP($A181,'様式C-1-2用'!$B$3:$O$1100,8,0),"")</f>
        <v>0</v>
      </c>
      <c r="H181" s="331">
        <f>IFERROR(VLOOKUP($A181,'様式C-1-2用'!$B$3:$O$1100,9,0),"")</f>
        <v>0</v>
      </c>
      <c r="I181" s="325">
        <f>IFERROR(VLOOKUP($A181,'様式C-1-2用'!$B$3:$O$1100,10,0),"")</f>
        <v>0</v>
      </c>
      <c r="J181" s="325">
        <f>IFERROR(VLOOKUP($A181,'様式C-1-2用'!$B$3:$O$1100,11,0),"")</f>
        <v>0</v>
      </c>
      <c r="K181" s="325">
        <f t="shared" si="2"/>
        <v>0</v>
      </c>
      <c r="L181" s="325">
        <f>IFERROR(VLOOKUP($A181,'様式C-1-2用'!$B$3:$O$1100,12,0),"")</f>
        <v>0</v>
      </c>
      <c r="M181" s="325">
        <f>IFERROR(VLOOKUP($A181,'様式C-1-2用'!$B$3:$O$1100,13,0),"")</f>
        <v>0</v>
      </c>
      <c r="N181" s="325">
        <f>IFERROR(VLOOKUP($A181,'様式C-1-2用'!$B$3:$O$1100,14,0),"")</f>
        <v>0</v>
      </c>
      <c r="O181" s="325">
        <f>IFERROR(VLOOKUP($A181,'様式C-1-2用'!$B$3:$P$1100,15,0),"")</f>
        <v>0</v>
      </c>
    </row>
    <row r="182" spans="1:15" ht="15.95" customHeight="1" x14ac:dyDescent="0.15">
      <c r="A182" s="318">
        <v>180</v>
      </c>
      <c r="B182" s="325">
        <f>IFERROR(VLOOKUP($A182,'様式C-1-2用'!$B$3:$O$1100,2,0),"")</f>
        <v>0</v>
      </c>
      <c r="C182" s="325" t="str">
        <f>IFERROR(VLOOKUP($A182,'様式C-1-2用'!$B$3:$O$1100,3,0),"")</f>
        <v/>
      </c>
      <c r="D182" s="325">
        <f>IFERROR(VLOOKUP($A182,'様式C-1-2用'!$B$3:$O$1100,5,0),"")</f>
        <v>0</v>
      </c>
      <c r="E182" s="325">
        <f>IFERROR(VLOOKUP($A182,'様式C-1-2用'!$B$3:$O$1100,6,0),"")</f>
        <v>0</v>
      </c>
      <c r="F182" s="325">
        <f>IFERROR(VLOOKUP($A182,'様式C-1-2用'!$B$3:$O$1100,7,0),"")</f>
        <v>0</v>
      </c>
      <c r="G182" s="325">
        <f>IFERROR(VLOOKUP($A182,'様式C-1-2用'!$B$3:$O$1100,8,0),"")</f>
        <v>0</v>
      </c>
      <c r="H182" s="331">
        <f>IFERROR(VLOOKUP($A182,'様式C-1-2用'!$B$3:$O$1100,9,0),"")</f>
        <v>0</v>
      </c>
      <c r="I182" s="325">
        <f>IFERROR(VLOOKUP($A182,'様式C-1-2用'!$B$3:$O$1100,10,0),"")</f>
        <v>0</v>
      </c>
      <c r="J182" s="325">
        <f>IFERROR(VLOOKUP($A182,'様式C-1-2用'!$B$3:$O$1100,11,0),"")</f>
        <v>0</v>
      </c>
      <c r="K182" s="325">
        <f t="shared" si="2"/>
        <v>0</v>
      </c>
      <c r="L182" s="325">
        <f>IFERROR(VLOOKUP($A182,'様式C-1-2用'!$B$3:$O$1100,12,0),"")</f>
        <v>0</v>
      </c>
      <c r="M182" s="325">
        <f>IFERROR(VLOOKUP($A182,'様式C-1-2用'!$B$3:$O$1100,13,0),"")</f>
        <v>0</v>
      </c>
      <c r="N182" s="325">
        <f>IFERROR(VLOOKUP($A182,'様式C-1-2用'!$B$3:$O$1100,14,0),"")</f>
        <v>0</v>
      </c>
      <c r="O182" s="325">
        <f>IFERROR(VLOOKUP($A182,'様式C-1-2用'!$B$3:$P$1100,15,0),"")</f>
        <v>0</v>
      </c>
    </row>
    <row r="183" spans="1:15" ht="15.95" customHeight="1" x14ac:dyDescent="0.15">
      <c r="A183" s="318">
        <v>181</v>
      </c>
      <c r="B183" s="325">
        <f>IFERROR(VLOOKUP($A183,'様式C-1-2用'!$B$3:$O$1100,2,0),"")</f>
        <v>0</v>
      </c>
      <c r="C183" s="325" t="str">
        <f>IFERROR(VLOOKUP($A183,'様式C-1-2用'!$B$3:$O$1100,3,0),"")</f>
        <v/>
      </c>
      <c r="D183" s="325">
        <f>IFERROR(VLOOKUP($A183,'様式C-1-2用'!$B$3:$O$1100,5,0),"")</f>
        <v>0</v>
      </c>
      <c r="E183" s="325">
        <f>IFERROR(VLOOKUP($A183,'様式C-1-2用'!$B$3:$O$1100,6,0),"")</f>
        <v>0</v>
      </c>
      <c r="F183" s="325">
        <f>IFERROR(VLOOKUP($A183,'様式C-1-2用'!$B$3:$O$1100,7,0),"")</f>
        <v>0</v>
      </c>
      <c r="G183" s="325">
        <f>IFERROR(VLOOKUP($A183,'様式C-1-2用'!$B$3:$O$1100,8,0),"")</f>
        <v>0</v>
      </c>
      <c r="H183" s="331">
        <f>IFERROR(VLOOKUP($A183,'様式C-1-2用'!$B$3:$O$1100,9,0),"")</f>
        <v>0</v>
      </c>
      <c r="I183" s="325">
        <f>IFERROR(VLOOKUP($A183,'様式C-1-2用'!$B$3:$O$1100,10,0),"")</f>
        <v>0</v>
      </c>
      <c r="J183" s="325">
        <f>IFERROR(VLOOKUP($A183,'様式C-1-2用'!$B$3:$O$1100,11,0),"")</f>
        <v>0</v>
      </c>
      <c r="K183" s="325">
        <f t="shared" si="2"/>
        <v>0</v>
      </c>
      <c r="L183" s="325">
        <f>IFERROR(VLOOKUP($A183,'様式C-1-2用'!$B$3:$O$1100,12,0),"")</f>
        <v>0</v>
      </c>
      <c r="M183" s="325">
        <f>IFERROR(VLOOKUP($A183,'様式C-1-2用'!$B$3:$O$1100,13,0),"")</f>
        <v>0</v>
      </c>
      <c r="N183" s="325">
        <f>IFERROR(VLOOKUP($A183,'様式C-1-2用'!$B$3:$O$1100,14,0),"")</f>
        <v>0</v>
      </c>
      <c r="O183" s="325">
        <f>IFERROR(VLOOKUP($A183,'様式C-1-2用'!$B$3:$P$1100,15,0),"")</f>
        <v>0</v>
      </c>
    </row>
    <row r="184" spans="1:15" ht="15.95" customHeight="1" x14ac:dyDescent="0.15">
      <c r="A184" s="318">
        <v>182</v>
      </c>
      <c r="B184" s="325">
        <f>IFERROR(VLOOKUP($A184,'様式C-1-2用'!$B$3:$O$1100,2,0),"")</f>
        <v>0</v>
      </c>
      <c r="C184" s="325" t="str">
        <f>IFERROR(VLOOKUP($A184,'様式C-1-2用'!$B$3:$O$1100,3,0),"")</f>
        <v/>
      </c>
      <c r="D184" s="325">
        <f>IFERROR(VLOOKUP($A184,'様式C-1-2用'!$B$3:$O$1100,5,0),"")</f>
        <v>0</v>
      </c>
      <c r="E184" s="325">
        <f>IFERROR(VLOOKUP($A184,'様式C-1-2用'!$B$3:$O$1100,6,0),"")</f>
        <v>0</v>
      </c>
      <c r="F184" s="325">
        <f>IFERROR(VLOOKUP($A184,'様式C-1-2用'!$B$3:$O$1100,7,0),"")</f>
        <v>0</v>
      </c>
      <c r="G184" s="325">
        <f>IFERROR(VLOOKUP($A184,'様式C-1-2用'!$B$3:$O$1100,8,0),"")</f>
        <v>0</v>
      </c>
      <c r="H184" s="331">
        <f>IFERROR(VLOOKUP($A184,'様式C-1-2用'!$B$3:$O$1100,9,0),"")</f>
        <v>0</v>
      </c>
      <c r="I184" s="325">
        <f>IFERROR(VLOOKUP($A184,'様式C-1-2用'!$B$3:$O$1100,10,0),"")</f>
        <v>0</v>
      </c>
      <c r="J184" s="325">
        <f>IFERROR(VLOOKUP($A184,'様式C-1-2用'!$B$3:$O$1100,11,0),"")</f>
        <v>0</v>
      </c>
      <c r="K184" s="325">
        <f t="shared" si="2"/>
        <v>0</v>
      </c>
      <c r="L184" s="325">
        <f>IFERROR(VLOOKUP($A184,'様式C-1-2用'!$B$3:$O$1100,12,0),"")</f>
        <v>0</v>
      </c>
      <c r="M184" s="325">
        <f>IFERROR(VLOOKUP($A184,'様式C-1-2用'!$B$3:$O$1100,13,0),"")</f>
        <v>0</v>
      </c>
      <c r="N184" s="325">
        <f>IFERROR(VLOOKUP($A184,'様式C-1-2用'!$B$3:$O$1100,14,0),"")</f>
        <v>0</v>
      </c>
      <c r="O184" s="325">
        <f>IFERROR(VLOOKUP($A184,'様式C-1-2用'!$B$3:$P$1100,15,0),"")</f>
        <v>0</v>
      </c>
    </row>
    <row r="185" spans="1:15" ht="15.95" customHeight="1" x14ac:dyDescent="0.15">
      <c r="A185" s="318">
        <v>183</v>
      </c>
      <c r="B185" s="325">
        <f>IFERROR(VLOOKUP($A185,'様式C-1-2用'!$B$3:$O$1100,2,0),"")</f>
        <v>0</v>
      </c>
      <c r="C185" s="325" t="str">
        <f>IFERROR(VLOOKUP($A185,'様式C-1-2用'!$B$3:$O$1100,3,0),"")</f>
        <v/>
      </c>
      <c r="D185" s="325">
        <f>IFERROR(VLOOKUP($A185,'様式C-1-2用'!$B$3:$O$1100,5,0),"")</f>
        <v>0</v>
      </c>
      <c r="E185" s="325">
        <f>IFERROR(VLOOKUP($A185,'様式C-1-2用'!$B$3:$O$1100,6,0),"")</f>
        <v>0</v>
      </c>
      <c r="F185" s="325">
        <f>IFERROR(VLOOKUP($A185,'様式C-1-2用'!$B$3:$O$1100,7,0),"")</f>
        <v>0</v>
      </c>
      <c r="G185" s="325">
        <f>IFERROR(VLOOKUP($A185,'様式C-1-2用'!$B$3:$O$1100,8,0),"")</f>
        <v>0</v>
      </c>
      <c r="H185" s="331">
        <f>IFERROR(VLOOKUP($A185,'様式C-1-2用'!$B$3:$O$1100,9,0),"")</f>
        <v>0</v>
      </c>
      <c r="I185" s="325">
        <f>IFERROR(VLOOKUP($A185,'様式C-1-2用'!$B$3:$O$1100,10,0),"")</f>
        <v>0</v>
      </c>
      <c r="J185" s="325">
        <f>IFERROR(VLOOKUP($A185,'様式C-1-2用'!$B$3:$O$1100,11,0),"")</f>
        <v>0</v>
      </c>
      <c r="K185" s="325">
        <f t="shared" si="2"/>
        <v>0</v>
      </c>
      <c r="L185" s="325">
        <f>IFERROR(VLOOKUP($A185,'様式C-1-2用'!$B$3:$O$1100,12,0),"")</f>
        <v>0</v>
      </c>
      <c r="M185" s="325">
        <f>IFERROR(VLOOKUP($A185,'様式C-1-2用'!$B$3:$O$1100,13,0),"")</f>
        <v>0</v>
      </c>
      <c r="N185" s="325">
        <f>IFERROR(VLOOKUP($A185,'様式C-1-2用'!$B$3:$O$1100,14,0),"")</f>
        <v>0</v>
      </c>
      <c r="O185" s="325">
        <f>IFERROR(VLOOKUP($A185,'様式C-1-2用'!$B$3:$P$1100,15,0),"")</f>
        <v>0</v>
      </c>
    </row>
    <row r="186" spans="1:15" ht="15.95" customHeight="1" x14ac:dyDescent="0.15">
      <c r="A186" s="318">
        <v>184</v>
      </c>
      <c r="B186" s="325">
        <f>IFERROR(VLOOKUP($A186,'様式C-1-2用'!$B$3:$O$1100,2,0),"")</f>
        <v>0</v>
      </c>
      <c r="C186" s="325" t="str">
        <f>IFERROR(VLOOKUP($A186,'様式C-1-2用'!$B$3:$O$1100,3,0),"")</f>
        <v/>
      </c>
      <c r="D186" s="325">
        <f>IFERROR(VLOOKUP($A186,'様式C-1-2用'!$B$3:$O$1100,5,0),"")</f>
        <v>0</v>
      </c>
      <c r="E186" s="325">
        <f>IFERROR(VLOOKUP($A186,'様式C-1-2用'!$B$3:$O$1100,6,0),"")</f>
        <v>0</v>
      </c>
      <c r="F186" s="325">
        <f>IFERROR(VLOOKUP($A186,'様式C-1-2用'!$B$3:$O$1100,7,0),"")</f>
        <v>0</v>
      </c>
      <c r="G186" s="325">
        <f>IFERROR(VLOOKUP($A186,'様式C-1-2用'!$B$3:$O$1100,8,0),"")</f>
        <v>0</v>
      </c>
      <c r="H186" s="331">
        <f>IFERROR(VLOOKUP($A186,'様式C-1-2用'!$B$3:$O$1100,9,0),"")</f>
        <v>0</v>
      </c>
      <c r="I186" s="325">
        <f>IFERROR(VLOOKUP($A186,'様式C-1-2用'!$B$3:$O$1100,10,0),"")</f>
        <v>0</v>
      </c>
      <c r="J186" s="325">
        <f>IFERROR(VLOOKUP($A186,'様式C-1-2用'!$B$3:$O$1100,11,0),"")</f>
        <v>0</v>
      </c>
      <c r="K186" s="325">
        <f t="shared" si="2"/>
        <v>0</v>
      </c>
      <c r="L186" s="325">
        <f>IFERROR(VLOOKUP($A186,'様式C-1-2用'!$B$3:$O$1100,12,0),"")</f>
        <v>0</v>
      </c>
      <c r="M186" s="325">
        <f>IFERROR(VLOOKUP($A186,'様式C-1-2用'!$B$3:$O$1100,13,0),"")</f>
        <v>0</v>
      </c>
      <c r="N186" s="325">
        <f>IFERROR(VLOOKUP($A186,'様式C-1-2用'!$B$3:$O$1100,14,0),"")</f>
        <v>0</v>
      </c>
      <c r="O186" s="325">
        <f>IFERROR(VLOOKUP($A186,'様式C-1-2用'!$B$3:$P$1100,15,0),"")</f>
        <v>0</v>
      </c>
    </row>
    <row r="187" spans="1:15" ht="15.95" customHeight="1" x14ac:dyDescent="0.15">
      <c r="A187" s="318">
        <v>185</v>
      </c>
      <c r="B187" s="325">
        <f>IFERROR(VLOOKUP($A187,'様式C-1-2用'!$B$3:$O$1100,2,0),"")</f>
        <v>0</v>
      </c>
      <c r="C187" s="325" t="str">
        <f>IFERROR(VLOOKUP($A187,'様式C-1-2用'!$B$3:$O$1100,3,0),"")</f>
        <v/>
      </c>
      <c r="D187" s="325">
        <f>IFERROR(VLOOKUP($A187,'様式C-1-2用'!$B$3:$O$1100,5,0),"")</f>
        <v>0</v>
      </c>
      <c r="E187" s="325">
        <f>IFERROR(VLOOKUP($A187,'様式C-1-2用'!$B$3:$O$1100,6,0),"")</f>
        <v>0</v>
      </c>
      <c r="F187" s="325">
        <f>IFERROR(VLOOKUP($A187,'様式C-1-2用'!$B$3:$O$1100,7,0),"")</f>
        <v>0</v>
      </c>
      <c r="G187" s="325">
        <f>IFERROR(VLOOKUP($A187,'様式C-1-2用'!$B$3:$O$1100,8,0),"")</f>
        <v>0</v>
      </c>
      <c r="H187" s="331">
        <f>IFERROR(VLOOKUP($A187,'様式C-1-2用'!$B$3:$O$1100,9,0),"")</f>
        <v>0</v>
      </c>
      <c r="I187" s="325">
        <f>IFERROR(VLOOKUP($A187,'様式C-1-2用'!$B$3:$O$1100,10,0),"")</f>
        <v>0</v>
      </c>
      <c r="J187" s="325">
        <f>IFERROR(VLOOKUP($A187,'様式C-1-2用'!$B$3:$O$1100,11,0),"")</f>
        <v>0</v>
      </c>
      <c r="K187" s="325">
        <f t="shared" si="2"/>
        <v>0</v>
      </c>
      <c r="L187" s="325">
        <f>IFERROR(VLOOKUP($A187,'様式C-1-2用'!$B$3:$O$1100,12,0),"")</f>
        <v>0</v>
      </c>
      <c r="M187" s="325">
        <f>IFERROR(VLOOKUP($A187,'様式C-1-2用'!$B$3:$O$1100,13,0),"")</f>
        <v>0</v>
      </c>
      <c r="N187" s="325">
        <f>IFERROR(VLOOKUP($A187,'様式C-1-2用'!$B$3:$O$1100,14,0),"")</f>
        <v>0</v>
      </c>
      <c r="O187" s="325">
        <f>IFERROR(VLOOKUP($A187,'様式C-1-2用'!$B$3:$P$1100,15,0),"")</f>
        <v>0</v>
      </c>
    </row>
    <row r="188" spans="1:15" ht="15.95" customHeight="1" x14ac:dyDescent="0.15">
      <c r="A188" s="318">
        <v>186</v>
      </c>
      <c r="B188" s="325">
        <f>IFERROR(VLOOKUP($A188,'様式C-1-2用'!$B$3:$O$1100,2,0),"")</f>
        <v>0</v>
      </c>
      <c r="C188" s="325" t="str">
        <f>IFERROR(VLOOKUP($A188,'様式C-1-2用'!$B$3:$O$1100,3,0),"")</f>
        <v/>
      </c>
      <c r="D188" s="325">
        <f>IFERROR(VLOOKUP($A188,'様式C-1-2用'!$B$3:$O$1100,5,0),"")</f>
        <v>0</v>
      </c>
      <c r="E188" s="325">
        <f>IFERROR(VLOOKUP($A188,'様式C-1-2用'!$B$3:$O$1100,6,0),"")</f>
        <v>0</v>
      </c>
      <c r="F188" s="325">
        <f>IFERROR(VLOOKUP($A188,'様式C-1-2用'!$B$3:$O$1100,7,0),"")</f>
        <v>0</v>
      </c>
      <c r="G188" s="325">
        <f>IFERROR(VLOOKUP($A188,'様式C-1-2用'!$B$3:$O$1100,8,0),"")</f>
        <v>0</v>
      </c>
      <c r="H188" s="331">
        <f>IFERROR(VLOOKUP($A188,'様式C-1-2用'!$B$3:$O$1100,9,0),"")</f>
        <v>0</v>
      </c>
      <c r="I188" s="325">
        <f>IFERROR(VLOOKUP($A188,'様式C-1-2用'!$B$3:$O$1100,10,0),"")</f>
        <v>0</v>
      </c>
      <c r="J188" s="325">
        <f>IFERROR(VLOOKUP($A188,'様式C-1-2用'!$B$3:$O$1100,11,0),"")</f>
        <v>0</v>
      </c>
      <c r="K188" s="325">
        <f t="shared" si="2"/>
        <v>0</v>
      </c>
      <c r="L188" s="325">
        <f>IFERROR(VLOOKUP($A188,'様式C-1-2用'!$B$3:$O$1100,12,0),"")</f>
        <v>0</v>
      </c>
      <c r="M188" s="325">
        <f>IFERROR(VLOOKUP($A188,'様式C-1-2用'!$B$3:$O$1100,13,0),"")</f>
        <v>0</v>
      </c>
      <c r="N188" s="325">
        <f>IFERROR(VLOOKUP($A188,'様式C-1-2用'!$B$3:$O$1100,14,0),"")</f>
        <v>0</v>
      </c>
      <c r="O188" s="325">
        <f>IFERROR(VLOOKUP($A188,'様式C-1-2用'!$B$3:$P$1100,15,0),"")</f>
        <v>0</v>
      </c>
    </row>
    <row r="189" spans="1:15" ht="15.95" customHeight="1" x14ac:dyDescent="0.15">
      <c r="A189" s="318">
        <v>187</v>
      </c>
      <c r="B189" s="325">
        <f>IFERROR(VLOOKUP($A189,'様式C-1-2用'!$B$3:$O$1100,2,0),"")</f>
        <v>0</v>
      </c>
      <c r="C189" s="325" t="str">
        <f>IFERROR(VLOOKUP($A189,'様式C-1-2用'!$B$3:$O$1100,3,0),"")</f>
        <v/>
      </c>
      <c r="D189" s="325">
        <f>IFERROR(VLOOKUP($A189,'様式C-1-2用'!$B$3:$O$1100,5,0),"")</f>
        <v>0</v>
      </c>
      <c r="E189" s="325">
        <f>IFERROR(VLOOKUP($A189,'様式C-1-2用'!$B$3:$O$1100,6,0),"")</f>
        <v>0</v>
      </c>
      <c r="F189" s="325">
        <f>IFERROR(VLOOKUP($A189,'様式C-1-2用'!$B$3:$O$1100,7,0),"")</f>
        <v>0</v>
      </c>
      <c r="G189" s="325">
        <f>IFERROR(VLOOKUP($A189,'様式C-1-2用'!$B$3:$O$1100,8,0),"")</f>
        <v>0</v>
      </c>
      <c r="H189" s="331">
        <f>IFERROR(VLOOKUP($A189,'様式C-1-2用'!$B$3:$O$1100,9,0),"")</f>
        <v>0</v>
      </c>
      <c r="I189" s="325">
        <f>IFERROR(VLOOKUP($A189,'様式C-1-2用'!$B$3:$O$1100,10,0),"")</f>
        <v>0</v>
      </c>
      <c r="J189" s="325">
        <f>IFERROR(VLOOKUP($A189,'様式C-1-2用'!$B$3:$O$1100,11,0),"")</f>
        <v>0</v>
      </c>
      <c r="K189" s="325">
        <f t="shared" si="2"/>
        <v>0</v>
      </c>
      <c r="L189" s="325">
        <f>IFERROR(VLOOKUP($A189,'様式C-1-2用'!$B$3:$O$1100,12,0),"")</f>
        <v>0</v>
      </c>
      <c r="M189" s="325">
        <f>IFERROR(VLOOKUP($A189,'様式C-1-2用'!$B$3:$O$1100,13,0),"")</f>
        <v>0</v>
      </c>
      <c r="N189" s="325">
        <f>IFERROR(VLOOKUP($A189,'様式C-1-2用'!$B$3:$O$1100,14,0),"")</f>
        <v>0</v>
      </c>
      <c r="O189" s="325">
        <f>IFERROR(VLOOKUP($A189,'様式C-1-2用'!$B$3:$P$1100,15,0),"")</f>
        <v>0</v>
      </c>
    </row>
    <row r="190" spans="1:15" ht="15.95" customHeight="1" x14ac:dyDescent="0.15">
      <c r="A190" s="318">
        <v>188</v>
      </c>
      <c r="B190" s="325">
        <f>IFERROR(VLOOKUP($A190,'様式C-1-2用'!$B$3:$O$1100,2,0),"")</f>
        <v>0</v>
      </c>
      <c r="C190" s="325" t="str">
        <f>IFERROR(VLOOKUP($A190,'様式C-1-2用'!$B$3:$O$1100,3,0),"")</f>
        <v/>
      </c>
      <c r="D190" s="325">
        <f>IFERROR(VLOOKUP($A190,'様式C-1-2用'!$B$3:$O$1100,5,0),"")</f>
        <v>0</v>
      </c>
      <c r="E190" s="325">
        <f>IFERROR(VLOOKUP($A190,'様式C-1-2用'!$B$3:$O$1100,6,0),"")</f>
        <v>0</v>
      </c>
      <c r="F190" s="325">
        <f>IFERROR(VLOOKUP($A190,'様式C-1-2用'!$B$3:$O$1100,7,0),"")</f>
        <v>0</v>
      </c>
      <c r="G190" s="325">
        <f>IFERROR(VLOOKUP($A190,'様式C-1-2用'!$B$3:$O$1100,8,0),"")</f>
        <v>0</v>
      </c>
      <c r="H190" s="331">
        <f>IFERROR(VLOOKUP($A190,'様式C-1-2用'!$B$3:$O$1100,9,0),"")</f>
        <v>0</v>
      </c>
      <c r="I190" s="325">
        <f>IFERROR(VLOOKUP($A190,'様式C-1-2用'!$B$3:$O$1100,10,0),"")</f>
        <v>0</v>
      </c>
      <c r="J190" s="325">
        <f>IFERROR(VLOOKUP($A190,'様式C-1-2用'!$B$3:$O$1100,11,0),"")</f>
        <v>0</v>
      </c>
      <c r="K190" s="325">
        <f t="shared" si="2"/>
        <v>0</v>
      </c>
      <c r="L190" s="325">
        <f>IFERROR(VLOOKUP($A190,'様式C-1-2用'!$B$3:$O$1100,12,0),"")</f>
        <v>0</v>
      </c>
      <c r="M190" s="325">
        <f>IFERROR(VLOOKUP($A190,'様式C-1-2用'!$B$3:$O$1100,13,0),"")</f>
        <v>0</v>
      </c>
      <c r="N190" s="325">
        <f>IFERROR(VLOOKUP($A190,'様式C-1-2用'!$B$3:$O$1100,14,0),"")</f>
        <v>0</v>
      </c>
      <c r="O190" s="325">
        <f>IFERROR(VLOOKUP($A190,'様式C-1-2用'!$B$3:$P$1100,15,0),"")</f>
        <v>0</v>
      </c>
    </row>
    <row r="191" spans="1:15" ht="15.95" customHeight="1" x14ac:dyDescent="0.15">
      <c r="A191" s="318">
        <v>189</v>
      </c>
      <c r="B191" s="325">
        <f>IFERROR(VLOOKUP($A191,'様式C-1-2用'!$B$3:$O$1100,2,0),"")</f>
        <v>0</v>
      </c>
      <c r="C191" s="325" t="str">
        <f>IFERROR(VLOOKUP($A191,'様式C-1-2用'!$B$3:$O$1100,3,0),"")</f>
        <v/>
      </c>
      <c r="D191" s="325">
        <f>IFERROR(VLOOKUP($A191,'様式C-1-2用'!$B$3:$O$1100,5,0),"")</f>
        <v>0</v>
      </c>
      <c r="E191" s="325">
        <f>IFERROR(VLOOKUP($A191,'様式C-1-2用'!$B$3:$O$1100,6,0),"")</f>
        <v>0</v>
      </c>
      <c r="F191" s="325">
        <f>IFERROR(VLOOKUP($A191,'様式C-1-2用'!$B$3:$O$1100,7,0),"")</f>
        <v>0</v>
      </c>
      <c r="G191" s="325">
        <f>IFERROR(VLOOKUP($A191,'様式C-1-2用'!$B$3:$O$1100,8,0),"")</f>
        <v>0</v>
      </c>
      <c r="H191" s="331">
        <f>IFERROR(VLOOKUP($A191,'様式C-1-2用'!$B$3:$O$1100,9,0),"")</f>
        <v>0</v>
      </c>
      <c r="I191" s="325">
        <f>IFERROR(VLOOKUP($A191,'様式C-1-2用'!$B$3:$O$1100,10,0),"")</f>
        <v>0</v>
      </c>
      <c r="J191" s="325">
        <f>IFERROR(VLOOKUP($A191,'様式C-1-2用'!$B$3:$O$1100,11,0),"")</f>
        <v>0</v>
      </c>
      <c r="K191" s="325">
        <f t="shared" si="2"/>
        <v>0</v>
      </c>
      <c r="L191" s="325">
        <f>IFERROR(VLOOKUP($A191,'様式C-1-2用'!$B$3:$O$1100,12,0),"")</f>
        <v>0</v>
      </c>
      <c r="M191" s="325">
        <f>IFERROR(VLOOKUP($A191,'様式C-1-2用'!$B$3:$O$1100,13,0),"")</f>
        <v>0</v>
      </c>
      <c r="N191" s="325">
        <f>IFERROR(VLOOKUP($A191,'様式C-1-2用'!$B$3:$O$1100,14,0),"")</f>
        <v>0</v>
      </c>
      <c r="O191" s="325">
        <f>IFERROR(VLOOKUP($A191,'様式C-1-2用'!$B$3:$P$1100,15,0),"")</f>
        <v>0</v>
      </c>
    </row>
    <row r="192" spans="1:15" ht="15.95" customHeight="1" x14ac:dyDescent="0.15">
      <c r="A192" s="318">
        <v>190</v>
      </c>
      <c r="B192" s="325">
        <f>IFERROR(VLOOKUP($A192,'様式C-1-2用'!$B$3:$O$1100,2,0),"")</f>
        <v>0</v>
      </c>
      <c r="C192" s="325" t="str">
        <f>IFERROR(VLOOKUP($A192,'様式C-1-2用'!$B$3:$O$1100,3,0),"")</f>
        <v/>
      </c>
      <c r="D192" s="325">
        <f>IFERROR(VLOOKUP($A192,'様式C-1-2用'!$B$3:$O$1100,5,0),"")</f>
        <v>0</v>
      </c>
      <c r="E192" s="325">
        <f>IFERROR(VLOOKUP($A192,'様式C-1-2用'!$B$3:$O$1100,6,0),"")</f>
        <v>0</v>
      </c>
      <c r="F192" s="325">
        <f>IFERROR(VLOOKUP($A192,'様式C-1-2用'!$B$3:$O$1100,7,0),"")</f>
        <v>0</v>
      </c>
      <c r="G192" s="325">
        <f>IFERROR(VLOOKUP($A192,'様式C-1-2用'!$B$3:$O$1100,8,0),"")</f>
        <v>0</v>
      </c>
      <c r="H192" s="331">
        <f>IFERROR(VLOOKUP($A192,'様式C-1-2用'!$B$3:$O$1100,9,0),"")</f>
        <v>0</v>
      </c>
      <c r="I192" s="325">
        <f>IFERROR(VLOOKUP($A192,'様式C-1-2用'!$B$3:$O$1100,10,0),"")</f>
        <v>0</v>
      </c>
      <c r="J192" s="325">
        <f>IFERROR(VLOOKUP($A192,'様式C-1-2用'!$B$3:$O$1100,11,0),"")</f>
        <v>0</v>
      </c>
      <c r="K192" s="325">
        <f t="shared" si="2"/>
        <v>0</v>
      </c>
      <c r="L192" s="325">
        <f>IFERROR(VLOOKUP($A192,'様式C-1-2用'!$B$3:$O$1100,12,0),"")</f>
        <v>0</v>
      </c>
      <c r="M192" s="325">
        <f>IFERROR(VLOOKUP($A192,'様式C-1-2用'!$B$3:$O$1100,13,0),"")</f>
        <v>0</v>
      </c>
      <c r="N192" s="325">
        <f>IFERROR(VLOOKUP($A192,'様式C-1-2用'!$B$3:$O$1100,14,0),"")</f>
        <v>0</v>
      </c>
      <c r="O192" s="325">
        <f>IFERROR(VLOOKUP($A192,'様式C-1-2用'!$B$3:$P$1100,15,0),"")</f>
        <v>0</v>
      </c>
    </row>
    <row r="193" spans="1:15" ht="15.95" customHeight="1" x14ac:dyDescent="0.15">
      <c r="A193" s="318">
        <v>191</v>
      </c>
      <c r="B193" s="325">
        <f>IFERROR(VLOOKUP($A193,'様式C-1-2用'!$B$3:$O$1100,2,0),"")</f>
        <v>0</v>
      </c>
      <c r="C193" s="325" t="str">
        <f>IFERROR(VLOOKUP($A193,'様式C-1-2用'!$B$3:$O$1100,3,0),"")</f>
        <v/>
      </c>
      <c r="D193" s="325">
        <f>IFERROR(VLOOKUP($A193,'様式C-1-2用'!$B$3:$O$1100,5,0),"")</f>
        <v>0</v>
      </c>
      <c r="E193" s="325">
        <f>IFERROR(VLOOKUP($A193,'様式C-1-2用'!$B$3:$O$1100,6,0),"")</f>
        <v>0</v>
      </c>
      <c r="F193" s="325">
        <f>IFERROR(VLOOKUP($A193,'様式C-1-2用'!$B$3:$O$1100,7,0),"")</f>
        <v>0</v>
      </c>
      <c r="G193" s="325">
        <f>IFERROR(VLOOKUP($A193,'様式C-1-2用'!$B$3:$O$1100,8,0),"")</f>
        <v>0</v>
      </c>
      <c r="H193" s="331">
        <f>IFERROR(VLOOKUP($A193,'様式C-1-2用'!$B$3:$O$1100,9,0),"")</f>
        <v>0</v>
      </c>
      <c r="I193" s="325">
        <f>IFERROR(VLOOKUP($A193,'様式C-1-2用'!$B$3:$O$1100,10,0),"")</f>
        <v>0</v>
      </c>
      <c r="J193" s="325">
        <f>IFERROR(VLOOKUP($A193,'様式C-1-2用'!$B$3:$O$1100,11,0),"")</f>
        <v>0</v>
      </c>
      <c r="K193" s="325">
        <f t="shared" si="2"/>
        <v>0</v>
      </c>
      <c r="L193" s="325">
        <f>IFERROR(VLOOKUP($A193,'様式C-1-2用'!$B$3:$O$1100,12,0),"")</f>
        <v>0</v>
      </c>
      <c r="M193" s="325">
        <f>IFERROR(VLOOKUP($A193,'様式C-1-2用'!$B$3:$O$1100,13,0),"")</f>
        <v>0</v>
      </c>
      <c r="N193" s="325">
        <f>IFERROR(VLOOKUP($A193,'様式C-1-2用'!$B$3:$O$1100,14,0),"")</f>
        <v>0</v>
      </c>
      <c r="O193" s="325">
        <f>IFERROR(VLOOKUP($A193,'様式C-1-2用'!$B$3:$P$1100,15,0),"")</f>
        <v>0</v>
      </c>
    </row>
    <row r="194" spans="1:15" ht="15.95" customHeight="1" x14ac:dyDescent="0.15">
      <c r="A194" s="318">
        <v>192</v>
      </c>
      <c r="B194" s="325">
        <f>IFERROR(VLOOKUP($A194,'様式C-1-2用'!$B$3:$O$1100,2,0),"")</f>
        <v>0</v>
      </c>
      <c r="C194" s="325" t="str">
        <f>IFERROR(VLOOKUP($A194,'様式C-1-2用'!$B$3:$O$1100,3,0),"")</f>
        <v/>
      </c>
      <c r="D194" s="325">
        <f>IFERROR(VLOOKUP($A194,'様式C-1-2用'!$B$3:$O$1100,5,0),"")</f>
        <v>0</v>
      </c>
      <c r="E194" s="325">
        <f>IFERROR(VLOOKUP($A194,'様式C-1-2用'!$B$3:$O$1100,6,0),"")</f>
        <v>0</v>
      </c>
      <c r="F194" s="325">
        <f>IFERROR(VLOOKUP($A194,'様式C-1-2用'!$B$3:$O$1100,7,0),"")</f>
        <v>0</v>
      </c>
      <c r="G194" s="325">
        <f>IFERROR(VLOOKUP($A194,'様式C-1-2用'!$B$3:$O$1100,8,0),"")</f>
        <v>0</v>
      </c>
      <c r="H194" s="331">
        <f>IFERROR(VLOOKUP($A194,'様式C-1-2用'!$B$3:$O$1100,9,0),"")</f>
        <v>0</v>
      </c>
      <c r="I194" s="325">
        <f>IFERROR(VLOOKUP($A194,'様式C-1-2用'!$B$3:$O$1100,10,0),"")</f>
        <v>0</v>
      </c>
      <c r="J194" s="325">
        <f>IFERROR(VLOOKUP($A194,'様式C-1-2用'!$B$3:$O$1100,11,0),"")</f>
        <v>0</v>
      </c>
      <c r="K194" s="325">
        <f t="shared" si="2"/>
        <v>0</v>
      </c>
      <c r="L194" s="325">
        <f>IFERROR(VLOOKUP($A194,'様式C-1-2用'!$B$3:$O$1100,12,0),"")</f>
        <v>0</v>
      </c>
      <c r="M194" s="325">
        <f>IFERROR(VLOOKUP($A194,'様式C-1-2用'!$B$3:$O$1100,13,0),"")</f>
        <v>0</v>
      </c>
      <c r="N194" s="325">
        <f>IFERROR(VLOOKUP($A194,'様式C-1-2用'!$B$3:$O$1100,14,0),"")</f>
        <v>0</v>
      </c>
      <c r="O194" s="325">
        <f>IFERROR(VLOOKUP($A194,'様式C-1-2用'!$B$3:$P$1100,15,0),"")</f>
        <v>0</v>
      </c>
    </row>
    <row r="195" spans="1:15" ht="15.95" customHeight="1" x14ac:dyDescent="0.15">
      <c r="A195" s="318">
        <v>193</v>
      </c>
      <c r="B195" s="325">
        <f>IFERROR(VLOOKUP($A195,'様式C-1-2用'!$B$3:$O$1100,2,0),"")</f>
        <v>0</v>
      </c>
      <c r="C195" s="325" t="str">
        <f>IFERROR(VLOOKUP($A195,'様式C-1-2用'!$B$3:$O$1100,3,0),"")</f>
        <v/>
      </c>
      <c r="D195" s="325">
        <f>IFERROR(VLOOKUP($A195,'様式C-1-2用'!$B$3:$O$1100,5,0),"")</f>
        <v>0</v>
      </c>
      <c r="E195" s="325">
        <f>IFERROR(VLOOKUP($A195,'様式C-1-2用'!$B$3:$O$1100,6,0),"")</f>
        <v>0</v>
      </c>
      <c r="F195" s="325">
        <f>IFERROR(VLOOKUP($A195,'様式C-1-2用'!$B$3:$O$1100,7,0),"")</f>
        <v>0</v>
      </c>
      <c r="G195" s="325">
        <f>IFERROR(VLOOKUP($A195,'様式C-1-2用'!$B$3:$O$1100,8,0),"")</f>
        <v>0</v>
      </c>
      <c r="H195" s="331">
        <f>IFERROR(VLOOKUP($A195,'様式C-1-2用'!$B$3:$O$1100,9,0),"")</f>
        <v>0</v>
      </c>
      <c r="I195" s="325">
        <f>IFERROR(VLOOKUP($A195,'様式C-1-2用'!$B$3:$O$1100,10,0),"")</f>
        <v>0</v>
      </c>
      <c r="J195" s="325">
        <f>IFERROR(VLOOKUP($A195,'様式C-1-2用'!$B$3:$O$1100,11,0),"")</f>
        <v>0</v>
      </c>
      <c r="K195" s="325">
        <f t="shared" si="2"/>
        <v>0</v>
      </c>
      <c r="L195" s="325">
        <f>IFERROR(VLOOKUP($A195,'様式C-1-2用'!$B$3:$O$1100,12,0),"")</f>
        <v>0</v>
      </c>
      <c r="M195" s="325">
        <f>IFERROR(VLOOKUP($A195,'様式C-1-2用'!$B$3:$O$1100,13,0),"")</f>
        <v>0</v>
      </c>
      <c r="N195" s="325">
        <f>IFERROR(VLOOKUP($A195,'様式C-1-2用'!$B$3:$O$1100,14,0),"")</f>
        <v>0</v>
      </c>
      <c r="O195" s="325">
        <f>IFERROR(VLOOKUP($A195,'様式C-1-2用'!$B$3:$P$1100,15,0),"")</f>
        <v>0</v>
      </c>
    </row>
    <row r="196" spans="1:15" ht="15.95" customHeight="1" x14ac:dyDescent="0.15">
      <c r="A196" s="318">
        <v>194</v>
      </c>
      <c r="B196" s="325">
        <f>IFERROR(VLOOKUP($A196,'様式C-1-2用'!$B$3:$O$1100,2,0),"")</f>
        <v>0</v>
      </c>
      <c r="C196" s="325" t="str">
        <f>IFERROR(VLOOKUP($A196,'様式C-1-2用'!$B$3:$O$1100,3,0),"")</f>
        <v/>
      </c>
      <c r="D196" s="325">
        <f>IFERROR(VLOOKUP($A196,'様式C-1-2用'!$B$3:$O$1100,5,0),"")</f>
        <v>0</v>
      </c>
      <c r="E196" s="325">
        <f>IFERROR(VLOOKUP($A196,'様式C-1-2用'!$B$3:$O$1100,6,0),"")</f>
        <v>0</v>
      </c>
      <c r="F196" s="325">
        <f>IFERROR(VLOOKUP($A196,'様式C-1-2用'!$B$3:$O$1100,7,0),"")</f>
        <v>0</v>
      </c>
      <c r="G196" s="325">
        <f>IFERROR(VLOOKUP($A196,'様式C-1-2用'!$B$3:$O$1100,8,0),"")</f>
        <v>0</v>
      </c>
      <c r="H196" s="331">
        <f>IFERROR(VLOOKUP($A196,'様式C-1-2用'!$B$3:$O$1100,9,0),"")</f>
        <v>0</v>
      </c>
      <c r="I196" s="325">
        <f>IFERROR(VLOOKUP($A196,'様式C-1-2用'!$B$3:$O$1100,10,0),"")</f>
        <v>0</v>
      </c>
      <c r="J196" s="325">
        <f>IFERROR(VLOOKUP($A196,'様式C-1-2用'!$B$3:$O$1100,11,0),"")</f>
        <v>0</v>
      </c>
      <c r="K196" s="325">
        <f t="shared" ref="K196:K259" si="3">IF(J196=0,I196,J196)</f>
        <v>0</v>
      </c>
      <c r="L196" s="325">
        <f>IFERROR(VLOOKUP($A196,'様式C-1-2用'!$B$3:$O$1100,12,0),"")</f>
        <v>0</v>
      </c>
      <c r="M196" s="325">
        <f>IFERROR(VLOOKUP($A196,'様式C-1-2用'!$B$3:$O$1100,13,0),"")</f>
        <v>0</v>
      </c>
      <c r="N196" s="325">
        <f>IFERROR(VLOOKUP($A196,'様式C-1-2用'!$B$3:$O$1100,14,0),"")</f>
        <v>0</v>
      </c>
      <c r="O196" s="325">
        <f>IFERROR(VLOOKUP($A196,'様式C-1-2用'!$B$3:$P$1100,15,0),"")</f>
        <v>0</v>
      </c>
    </row>
    <row r="197" spans="1:15" ht="15.95" customHeight="1" x14ac:dyDescent="0.15">
      <c r="A197" s="318">
        <v>195</v>
      </c>
      <c r="B197" s="325">
        <f>IFERROR(VLOOKUP($A197,'様式C-1-2用'!$B$3:$O$1100,2,0),"")</f>
        <v>0</v>
      </c>
      <c r="C197" s="325" t="str">
        <f>IFERROR(VLOOKUP($A197,'様式C-1-2用'!$B$3:$O$1100,3,0),"")</f>
        <v/>
      </c>
      <c r="D197" s="325">
        <f>IFERROR(VLOOKUP($A197,'様式C-1-2用'!$B$3:$O$1100,5,0),"")</f>
        <v>0</v>
      </c>
      <c r="E197" s="325">
        <f>IFERROR(VLOOKUP($A197,'様式C-1-2用'!$B$3:$O$1100,6,0),"")</f>
        <v>0</v>
      </c>
      <c r="F197" s="325">
        <f>IFERROR(VLOOKUP($A197,'様式C-1-2用'!$B$3:$O$1100,7,0),"")</f>
        <v>0</v>
      </c>
      <c r="G197" s="325">
        <f>IFERROR(VLOOKUP($A197,'様式C-1-2用'!$B$3:$O$1100,8,0),"")</f>
        <v>0</v>
      </c>
      <c r="H197" s="331">
        <f>IFERROR(VLOOKUP($A197,'様式C-1-2用'!$B$3:$O$1100,9,0),"")</f>
        <v>0</v>
      </c>
      <c r="I197" s="325">
        <f>IFERROR(VLOOKUP($A197,'様式C-1-2用'!$B$3:$O$1100,10,0),"")</f>
        <v>0</v>
      </c>
      <c r="J197" s="325">
        <f>IFERROR(VLOOKUP($A197,'様式C-1-2用'!$B$3:$O$1100,11,0),"")</f>
        <v>0</v>
      </c>
      <c r="K197" s="325">
        <f t="shared" si="3"/>
        <v>0</v>
      </c>
      <c r="L197" s="325">
        <f>IFERROR(VLOOKUP($A197,'様式C-1-2用'!$B$3:$O$1100,12,0),"")</f>
        <v>0</v>
      </c>
      <c r="M197" s="325">
        <f>IFERROR(VLOOKUP($A197,'様式C-1-2用'!$B$3:$O$1100,13,0),"")</f>
        <v>0</v>
      </c>
      <c r="N197" s="325">
        <f>IFERROR(VLOOKUP($A197,'様式C-1-2用'!$B$3:$O$1100,14,0),"")</f>
        <v>0</v>
      </c>
      <c r="O197" s="325">
        <f>IFERROR(VLOOKUP($A197,'様式C-1-2用'!$B$3:$P$1100,15,0),"")</f>
        <v>0</v>
      </c>
    </row>
    <row r="198" spans="1:15" ht="15.95" customHeight="1" x14ac:dyDescent="0.15">
      <c r="A198" s="318">
        <v>196</v>
      </c>
      <c r="B198" s="325">
        <f>IFERROR(VLOOKUP($A198,'様式C-1-2用'!$B$3:$O$1100,2,0),"")</f>
        <v>0</v>
      </c>
      <c r="C198" s="325" t="str">
        <f>IFERROR(VLOOKUP($A198,'様式C-1-2用'!$B$3:$O$1100,3,0),"")</f>
        <v/>
      </c>
      <c r="D198" s="325">
        <f>IFERROR(VLOOKUP($A198,'様式C-1-2用'!$B$3:$O$1100,5,0),"")</f>
        <v>0</v>
      </c>
      <c r="E198" s="325">
        <f>IFERROR(VLOOKUP($A198,'様式C-1-2用'!$B$3:$O$1100,6,0),"")</f>
        <v>0</v>
      </c>
      <c r="F198" s="325">
        <f>IFERROR(VLOOKUP($A198,'様式C-1-2用'!$B$3:$O$1100,7,0),"")</f>
        <v>0</v>
      </c>
      <c r="G198" s="325">
        <f>IFERROR(VLOOKUP($A198,'様式C-1-2用'!$B$3:$O$1100,8,0),"")</f>
        <v>0</v>
      </c>
      <c r="H198" s="331">
        <f>IFERROR(VLOOKUP($A198,'様式C-1-2用'!$B$3:$O$1100,9,0),"")</f>
        <v>0</v>
      </c>
      <c r="I198" s="325">
        <f>IFERROR(VLOOKUP($A198,'様式C-1-2用'!$B$3:$O$1100,10,0),"")</f>
        <v>0</v>
      </c>
      <c r="J198" s="325">
        <f>IFERROR(VLOOKUP($A198,'様式C-1-2用'!$B$3:$O$1100,11,0),"")</f>
        <v>0</v>
      </c>
      <c r="K198" s="325">
        <f t="shared" si="3"/>
        <v>0</v>
      </c>
      <c r="L198" s="325">
        <f>IFERROR(VLOOKUP($A198,'様式C-1-2用'!$B$3:$O$1100,12,0),"")</f>
        <v>0</v>
      </c>
      <c r="M198" s="325">
        <f>IFERROR(VLOOKUP($A198,'様式C-1-2用'!$B$3:$O$1100,13,0),"")</f>
        <v>0</v>
      </c>
      <c r="N198" s="325">
        <f>IFERROR(VLOOKUP($A198,'様式C-1-2用'!$B$3:$O$1100,14,0),"")</f>
        <v>0</v>
      </c>
      <c r="O198" s="325">
        <f>IFERROR(VLOOKUP($A198,'様式C-1-2用'!$B$3:$P$1100,15,0),"")</f>
        <v>0</v>
      </c>
    </row>
    <row r="199" spans="1:15" ht="15.95" customHeight="1" x14ac:dyDescent="0.15">
      <c r="A199" s="318">
        <v>197</v>
      </c>
      <c r="B199" s="325">
        <f>IFERROR(VLOOKUP($A199,'様式C-1-2用'!$B$3:$O$1100,2,0),"")</f>
        <v>0</v>
      </c>
      <c r="C199" s="325" t="str">
        <f>IFERROR(VLOOKUP($A199,'様式C-1-2用'!$B$3:$O$1100,3,0),"")</f>
        <v/>
      </c>
      <c r="D199" s="325">
        <f>IFERROR(VLOOKUP($A199,'様式C-1-2用'!$B$3:$O$1100,5,0),"")</f>
        <v>0</v>
      </c>
      <c r="E199" s="325">
        <f>IFERROR(VLOOKUP($A199,'様式C-1-2用'!$B$3:$O$1100,6,0),"")</f>
        <v>0</v>
      </c>
      <c r="F199" s="325">
        <f>IFERROR(VLOOKUP($A199,'様式C-1-2用'!$B$3:$O$1100,7,0),"")</f>
        <v>0</v>
      </c>
      <c r="G199" s="325">
        <f>IFERROR(VLOOKUP($A199,'様式C-1-2用'!$B$3:$O$1100,8,0),"")</f>
        <v>0</v>
      </c>
      <c r="H199" s="331">
        <f>IFERROR(VLOOKUP($A199,'様式C-1-2用'!$B$3:$O$1100,9,0),"")</f>
        <v>0</v>
      </c>
      <c r="I199" s="325">
        <f>IFERROR(VLOOKUP($A199,'様式C-1-2用'!$B$3:$O$1100,10,0),"")</f>
        <v>0</v>
      </c>
      <c r="J199" s="325">
        <f>IFERROR(VLOOKUP($A199,'様式C-1-2用'!$B$3:$O$1100,11,0),"")</f>
        <v>0</v>
      </c>
      <c r="K199" s="325">
        <f t="shared" si="3"/>
        <v>0</v>
      </c>
      <c r="L199" s="325">
        <f>IFERROR(VLOOKUP($A199,'様式C-1-2用'!$B$3:$O$1100,12,0),"")</f>
        <v>0</v>
      </c>
      <c r="M199" s="325">
        <f>IFERROR(VLOOKUP($A199,'様式C-1-2用'!$B$3:$O$1100,13,0),"")</f>
        <v>0</v>
      </c>
      <c r="N199" s="325">
        <f>IFERROR(VLOOKUP($A199,'様式C-1-2用'!$B$3:$O$1100,14,0),"")</f>
        <v>0</v>
      </c>
      <c r="O199" s="325">
        <f>IFERROR(VLOOKUP($A199,'様式C-1-2用'!$B$3:$P$1100,15,0),"")</f>
        <v>0</v>
      </c>
    </row>
    <row r="200" spans="1:15" ht="15.95" customHeight="1" x14ac:dyDescent="0.15">
      <c r="A200" s="318">
        <v>198</v>
      </c>
      <c r="B200" s="325">
        <f>IFERROR(VLOOKUP($A200,'様式C-1-2用'!$B$3:$O$1100,2,0),"")</f>
        <v>0</v>
      </c>
      <c r="C200" s="325" t="str">
        <f>IFERROR(VLOOKUP($A200,'様式C-1-2用'!$B$3:$O$1100,3,0),"")</f>
        <v/>
      </c>
      <c r="D200" s="325">
        <f>IFERROR(VLOOKUP($A200,'様式C-1-2用'!$B$3:$O$1100,5,0),"")</f>
        <v>0</v>
      </c>
      <c r="E200" s="325">
        <f>IFERROR(VLOOKUP($A200,'様式C-1-2用'!$B$3:$O$1100,6,0),"")</f>
        <v>0</v>
      </c>
      <c r="F200" s="325">
        <f>IFERROR(VLOOKUP($A200,'様式C-1-2用'!$B$3:$O$1100,7,0),"")</f>
        <v>0</v>
      </c>
      <c r="G200" s="325">
        <f>IFERROR(VLOOKUP($A200,'様式C-1-2用'!$B$3:$O$1100,8,0),"")</f>
        <v>0</v>
      </c>
      <c r="H200" s="331">
        <f>IFERROR(VLOOKUP($A200,'様式C-1-2用'!$B$3:$O$1100,9,0),"")</f>
        <v>0</v>
      </c>
      <c r="I200" s="325">
        <f>IFERROR(VLOOKUP($A200,'様式C-1-2用'!$B$3:$O$1100,10,0),"")</f>
        <v>0</v>
      </c>
      <c r="J200" s="325">
        <f>IFERROR(VLOOKUP($A200,'様式C-1-2用'!$B$3:$O$1100,11,0),"")</f>
        <v>0</v>
      </c>
      <c r="K200" s="325">
        <f t="shared" si="3"/>
        <v>0</v>
      </c>
      <c r="L200" s="325">
        <f>IFERROR(VLOOKUP($A200,'様式C-1-2用'!$B$3:$O$1100,12,0),"")</f>
        <v>0</v>
      </c>
      <c r="M200" s="325">
        <f>IFERROR(VLOOKUP($A200,'様式C-1-2用'!$B$3:$O$1100,13,0),"")</f>
        <v>0</v>
      </c>
      <c r="N200" s="325">
        <f>IFERROR(VLOOKUP($A200,'様式C-1-2用'!$B$3:$O$1100,14,0),"")</f>
        <v>0</v>
      </c>
      <c r="O200" s="325">
        <f>IFERROR(VLOOKUP($A200,'様式C-1-2用'!$B$3:$P$1100,15,0),"")</f>
        <v>0</v>
      </c>
    </row>
    <row r="201" spans="1:15" ht="15.95" customHeight="1" x14ac:dyDescent="0.15">
      <c r="A201" s="318">
        <v>199</v>
      </c>
      <c r="B201" s="325">
        <f>IFERROR(VLOOKUP($A201,'様式C-1-2用'!$B$3:$O$1100,2,0),"")</f>
        <v>0</v>
      </c>
      <c r="C201" s="325" t="str">
        <f>IFERROR(VLOOKUP($A201,'様式C-1-2用'!$B$3:$O$1100,3,0),"")</f>
        <v/>
      </c>
      <c r="D201" s="325">
        <f>IFERROR(VLOOKUP($A201,'様式C-1-2用'!$B$3:$O$1100,5,0),"")</f>
        <v>0</v>
      </c>
      <c r="E201" s="325">
        <f>IFERROR(VLOOKUP($A201,'様式C-1-2用'!$B$3:$O$1100,6,0),"")</f>
        <v>0</v>
      </c>
      <c r="F201" s="325">
        <f>IFERROR(VLOOKUP($A201,'様式C-1-2用'!$B$3:$O$1100,7,0),"")</f>
        <v>0</v>
      </c>
      <c r="G201" s="325">
        <f>IFERROR(VLOOKUP($A201,'様式C-1-2用'!$B$3:$O$1100,8,0),"")</f>
        <v>0</v>
      </c>
      <c r="H201" s="331">
        <f>IFERROR(VLOOKUP($A201,'様式C-1-2用'!$B$3:$O$1100,9,0),"")</f>
        <v>0</v>
      </c>
      <c r="I201" s="325">
        <f>IFERROR(VLOOKUP($A201,'様式C-1-2用'!$B$3:$O$1100,10,0),"")</f>
        <v>0</v>
      </c>
      <c r="J201" s="325">
        <f>IFERROR(VLOOKUP($A201,'様式C-1-2用'!$B$3:$O$1100,11,0),"")</f>
        <v>0</v>
      </c>
      <c r="K201" s="325">
        <f t="shared" si="3"/>
        <v>0</v>
      </c>
      <c r="L201" s="325">
        <f>IFERROR(VLOOKUP($A201,'様式C-1-2用'!$B$3:$O$1100,12,0),"")</f>
        <v>0</v>
      </c>
      <c r="M201" s="325">
        <f>IFERROR(VLOOKUP($A201,'様式C-1-2用'!$B$3:$O$1100,13,0),"")</f>
        <v>0</v>
      </c>
      <c r="N201" s="325">
        <f>IFERROR(VLOOKUP($A201,'様式C-1-2用'!$B$3:$O$1100,14,0),"")</f>
        <v>0</v>
      </c>
      <c r="O201" s="325">
        <f>IFERROR(VLOOKUP($A201,'様式C-1-2用'!$B$3:$P$1100,15,0),"")</f>
        <v>0</v>
      </c>
    </row>
    <row r="202" spans="1:15" ht="15.95" customHeight="1" x14ac:dyDescent="0.15">
      <c r="A202" s="318">
        <v>200</v>
      </c>
      <c r="B202" s="325">
        <f>IFERROR(VLOOKUP($A202,'様式C-1-2用'!$B$3:$O$1100,2,0),"")</f>
        <v>0</v>
      </c>
      <c r="C202" s="325" t="str">
        <f>IFERROR(VLOOKUP($A202,'様式C-1-2用'!$B$3:$O$1100,3,0),"")</f>
        <v/>
      </c>
      <c r="D202" s="325">
        <f>IFERROR(VLOOKUP($A202,'様式C-1-2用'!$B$3:$O$1100,5,0),"")</f>
        <v>0</v>
      </c>
      <c r="E202" s="325">
        <f>IFERROR(VLOOKUP($A202,'様式C-1-2用'!$B$3:$O$1100,6,0),"")</f>
        <v>0</v>
      </c>
      <c r="F202" s="325">
        <f>IFERROR(VLOOKUP($A202,'様式C-1-2用'!$B$3:$O$1100,7,0),"")</f>
        <v>0</v>
      </c>
      <c r="G202" s="325">
        <f>IFERROR(VLOOKUP($A202,'様式C-1-2用'!$B$3:$O$1100,8,0),"")</f>
        <v>0</v>
      </c>
      <c r="H202" s="331">
        <f>IFERROR(VLOOKUP($A202,'様式C-1-2用'!$B$3:$O$1100,9,0),"")</f>
        <v>0</v>
      </c>
      <c r="I202" s="325">
        <f>IFERROR(VLOOKUP($A202,'様式C-1-2用'!$B$3:$O$1100,10,0),"")</f>
        <v>0</v>
      </c>
      <c r="J202" s="325">
        <f>IFERROR(VLOOKUP($A202,'様式C-1-2用'!$B$3:$O$1100,11,0),"")</f>
        <v>0</v>
      </c>
      <c r="K202" s="325">
        <f t="shared" si="3"/>
        <v>0</v>
      </c>
      <c r="L202" s="325">
        <f>IFERROR(VLOOKUP($A202,'様式C-1-2用'!$B$3:$O$1100,12,0),"")</f>
        <v>0</v>
      </c>
      <c r="M202" s="325">
        <f>IFERROR(VLOOKUP($A202,'様式C-1-2用'!$B$3:$O$1100,13,0),"")</f>
        <v>0</v>
      </c>
      <c r="N202" s="325">
        <f>IFERROR(VLOOKUP($A202,'様式C-1-2用'!$B$3:$O$1100,14,0),"")</f>
        <v>0</v>
      </c>
      <c r="O202" s="325">
        <f>IFERROR(VLOOKUP($A202,'様式C-1-2用'!$B$3:$P$1100,15,0),"")</f>
        <v>0</v>
      </c>
    </row>
    <row r="203" spans="1:15" ht="15.95" customHeight="1" x14ac:dyDescent="0.15">
      <c r="A203" s="318">
        <v>201</v>
      </c>
      <c r="B203" s="325">
        <f>IFERROR(VLOOKUP($A203,'様式C-1-2用'!$B$3:$O$1100,2,0),"")</f>
        <v>0</v>
      </c>
      <c r="C203" s="325" t="str">
        <f>IFERROR(VLOOKUP($A203,'様式C-1-2用'!$B$3:$O$1100,3,0),"")</f>
        <v/>
      </c>
      <c r="D203" s="325">
        <f>IFERROR(VLOOKUP($A203,'様式C-1-2用'!$B$3:$O$1100,5,0),"")</f>
        <v>0</v>
      </c>
      <c r="E203" s="325">
        <f>IFERROR(VLOOKUP($A203,'様式C-1-2用'!$B$3:$O$1100,6,0),"")</f>
        <v>0</v>
      </c>
      <c r="F203" s="325">
        <f>IFERROR(VLOOKUP($A203,'様式C-1-2用'!$B$3:$O$1100,7,0),"")</f>
        <v>0</v>
      </c>
      <c r="G203" s="325">
        <f>IFERROR(VLOOKUP($A203,'様式C-1-2用'!$B$3:$O$1100,8,0),"")</f>
        <v>0</v>
      </c>
      <c r="H203" s="331">
        <f>IFERROR(VLOOKUP($A203,'様式C-1-2用'!$B$3:$O$1100,9,0),"")</f>
        <v>0</v>
      </c>
      <c r="I203" s="325">
        <f>IFERROR(VLOOKUP($A203,'様式C-1-2用'!$B$3:$O$1100,10,0),"")</f>
        <v>0</v>
      </c>
      <c r="J203" s="325">
        <f>IFERROR(VLOOKUP($A203,'様式C-1-2用'!$B$3:$O$1100,11,0),"")</f>
        <v>0</v>
      </c>
      <c r="K203" s="325">
        <f t="shared" si="3"/>
        <v>0</v>
      </c>
      <c r="L203" s="325">
        <f>IFERROR(VLOOKUP($A203,'様式C-1-2用'!$B$3:$O$1100,12,0),"")</f>
        <v>0</v>
      </c>
      <c r="M203" s="325">
        <f>IFERROR(VLOOKUP($A203,'様式C-1-2用'!$B$3:$O$1100,13,0),"")</f>
        <v>0</v>
      </c>
      <c r="N203" s="325">
        <f>IFERROR(VLOOKUP($A203,'様式C-1-2用'!$B$3:$O$1100,14,0),"")</f>
        <v>0</v>
      </c>
      <c r="O203" s="325">
        <f>IFERROR(VLOOKUP($A203,'様式C-1-2用'!$B$3:$P$1100,15,0),"")</f>
        <v>0</v>
      </c>
    </row>
    <row r="204" spans="1:15" ht="15.95" customHeight="1" x14ac:dyDescent="0.15">
      <c r="A204" s="318">
        <v>202</v>
      </c>
      <c r="B204" s="325">
        <f>IFERROR(VLOOKUP($A204,'様式C-1-2用'!$B$3:$O$1100,2,0),"")</f>
        <v>0</v>
      </c>
      <c r="C204" s="325" t="str">
        <f>IFERROR(VLOOKUP($A204,'様式C-1-2用'!$B$3:$O$1100,3,0),"")</f>
        <v/>
      </c>
      <c r="D204" s="325">
        <f>IFERROR(VLOOKUP($A204,'様式C-1-2用'!$B$3:$O$1100,5,0),"")</f>
        <v>0</v>
      </c>
      <c r="E204" s="325">
        <f>IFERROR(VLOOKUP($A204,'様式C-1-2用'!$B$3:$O$1100,6,0),"")</f>
        <v>0</v>
      </c>
      <c r="F204" s="325">
        <f>IFERROR(VLOOKUP($A204,'様式C-1-2用'!$B$3:$O$1100,7,0),"")</f>
        <v>0</v>
      </c>
      <c r="G204" s="325">
        <f>IFERROR(VLOOKUP($A204,'様式C-1-2用'!$B$3:$O$1100,8,0),"")</f>
        <v>0</v>
      </c>
      <c r="H204" s="331">
        <f>IFERROR(VLOOKUP($A204,'様式C-1-2用'!$B$3:$O$1100,9,0),"")</f>
        <v>0</v>
      </c>
      <c r="I204" s="325">
        <f>IFERROR(VLOOKUP($A204,'様式C-1-2用'!$B$3:$O$1100,10,0),"")</f>
        <v>0</v>
      </c>
      <c r="J204" s="325">
        <f>IFERROR(VLOOKUP($A204,'様式C-1-2用'!$B$3:$O$1100,11,0),"")</f>
        <v>0</v>
      </c>
      <c r="K204" s="325">
        <f t="shared" si="3"/>
        <v>0</v>
      </c>
      <c r="L204" s="325">
        <f>IFERROR(VLOOKUP($A204,'様式C-1-2用'!$B$3:$O$1100,12,0),"")</f>
        <v>0</v>
      </c>
      <c r="M204" s="325">
        <f>IFERROR(VLOOKUP($A204,'様式C-1-2用'!$B$3:$O$1100,13,0),"")</f>
        <v>0</v>
      </c>
      <c r="N204" s="325">
        <f>IFERROR(VLOOKUP($A204,'様式C-1-2用'!$B$3:$O$1100,14,0),"")</f>
        <v>0</v>
      </c>
      <c r="O204" s="325">
        <f>IFERROR(VLOOKUP($A204,'様式C-1-2用'!$B$3:$P$1100,15,0),"")</f>
        <v>0</v>
      </c>
    </row>
    <row r="205" spans="1:15" ht="15.95" customHeight="1" x14ac:dyDescent="0.15">
      <c r="A205" s="318">
        <v>203</v>
      </c>
      <c r="B205" s="325">
        <f>IFERROR(VLOOKUP($A205,'様式C-1-2用'!$B$3:$O$1100,2,0),"")</f>
        <v>0</v>
      </c>
      <c r="C205" s="325" t="str">
        <f>IFERROR(VLOOKUP($A205,'様式C-1-2用'!$B$3:$O$1100,3,0),"")</f>
        <v/>
      </c>
      <c r="D205" s="325">
        <f>IFERROR(VLOOKUP($A205,'様式C-1-2用'!$B$3:$O$1100,5,0),"")</f>
        <v>0</v>
      </c>
      <c r="E205" s="325">
        <f>IFERROR(VLOOKUP($A205,'様式C-1-2用'!$B$3:$O$1100,6,0),"")</f>
        <v>0</v>
      </c>
      <c r="F205" s="325">
        <f>IFERROR(VLOOKUP($A205,'様式C-1-2用'!$B$3:$O$1100,7,0),"")</f>
        <v>0</v>
      </c>
      <c r="G205" s="325">
        <f>IFERROR(VLOOKUP($A205,'様式C-1-2用'!$B$3:$O$1100,8,0),"")</f>
        <v>0</v>
      </c>
      <c r="H205" s="331">
        <f>IFERROR(VLOOKUP($A205,'様式C-1-2用'!$B$3:$O$1100,9,0),"")</f>
        <v>0</v>
      </c>
      <c r="I205" s="325">
        <f>IFERROR(VLOOKUP($A205,'様式C-1-2用'!$B$3:$O$1100,10,0),"")</f>
        <v>0</v>
      </c>
      <c r="J205" s="325">
        <f>IFERROR(VLOOKUP($A205,'様式C-1-2用'!$B$3:$O$1100,11,0),"")</f>
        <v>0</v>
      </c>
      <c r="K205" s="325">
        <f t="shared" si="3"/>
        <v>0</v>
      </c>
      <c r="L205" s="325">
        <f>IFERROR(VLOOKUP($A205,'様式C-1-2用'!$B$3:$O$1100,12,0),"")</f>
        <v>0</v>
      </c>
      <c r="M205" s="325">
        <f>IFERROR(VLOOKUP($A205,'様式C-1-2用'!$B$3:$O$1100,13,0),"")</f>
        <v>0</v>
      </c>
      <c r="N205" s="325">
        <f>IFERROR(VLOOKUP($A205,'様式C-1-2用'!$B$3:$O$1100,14,0),"")</f>
        <v>0</v>
      </c>
      <c r="O205" s="325">
        <f>IFERROR(VLOOKUP($A205,'様式C-1-2用'!$B$3:$P$1100,15,0),"")</f>
        <v>0</v>
      </c>
    </row>
    <row r="206" spans="1:15" ht="15.95" customHeight="1" x14ac:dyDescent="0.15">
      <c r="A206" s="318">
        <v>204</v>
      </c>
      <c r="B206" s="325">
        <f>IFERROR(VLOOKUP($A206,'様式C-1-2用'!$B$3:$O$1100,2,0),"")</f>
        <v>0</v>
      </c>
      <c r="C206" s="325" t="str">
        <f>IFERROR(VLOOKUP($A206,'様式C-1-2用'!$B$3:$O$1100,3,0),"")</f>
        <v/>
      </c>
      <c r="D206" s="325">
        <f>IFERROR(VLOOKUP($A206,'様式C-1-2用'!$B$3:$O$1100,5,0),"")</f>
        <v>0</v>
      </c>
      <c r="E206" s="325">
        <f>IFERROR(VLOOKUP($A206,'様式C-1-2用'!$B$3:$O$1100,6,0),"")</f>
        <v>0</v>
      </c>
      <c r="F206" s="325">
        <f>IFERROR(VLOOKUP($A206,'様式C-1-2用'!$B$3:$O$1100,7,0),"")</f>
        <v>0</v>
      </c>
      <c r="G206" s="325">
        <f>IFERROR(VLOOKUP($A206,'様式C-1-2用'!$B$3:$O$1100,8,0),"")</f>
        <v>0</v>
      </c>
      <c r="H206" s="331">
        <f>IFERROR(VLOOKUP($A206,'様式C-1-2用'!$B$3:$O$1100,9,0),"")</f>
        <v>0</v>
      </c>
      <c r="I206" s="325">
        <f>IFERROR(VLOOKUP($A206,'様式C-1-2用'!$B$3:$O$1100,10,0),"")</f>
        <v>0</v>
      </c>
      <c r="J206" s="325">
        <f>IFERROR(VLOOKUP($A206,'様式C-1-2用'!$B$3:$O$1100,11,0),"")</f>
        <v>0</v>
      </c>
      <c r="K206" s="325">
        <f t="shared" si="3"/>
        <v>0</v>
      </c>
      <c r="L206" s="325">
        <f>IFERROR(VLOOKUP($A206,'様式C-1-2用'!$B$3:$O$1100,12,0),"")</f>
        <v>0</v>
      </c>
      <c r="M206" s="325">
        <f>IFERROR(VLOOKUP($A206,'様式C-1-2用'!$B$3:$O$1100,13,0),"")</f>
        <v>0</v>
      </c>
      <c r="N206" s="325">
        <f>IFERROR(VLOOKUP($A206,'様式C-1-2用'!$B$3:$O$1100,14,0),"")</f>
        <v>0</v>
      </c>
      <c r="O206" s="325">
        <f>IFERROR(VLOOKUP($A206,'様式C-1-2用'!$B$3:$P$1100,15,0),"")</f>
        <v>0</v>
      </c>
    </row>
    <row r="207" spans="1:15" ht="15.95" customHeight="1" x14ac:dyDescent="0.15">
      <c r="A207" s="318">
        <v>205</v>
      </c>
      <c r="B207" s="325">
        <f>IFERROR(VLOOKUP($A207,'様式C-1-2用'!$B$3:$O$1100,2,0),"")</f>
        <v>0</v>
      </c>
      <c r="C207" s="325" t="str">
        <f>IFERROR(VLOOKUP($A207,'様式C-1-2用'!$B$3:$O$1100,3,0),"")</f>
        <v/>
      </c>
      <c r="D207" s="325">
        <f>IFERROR(VLOOKUP($A207,'様式C-1-2用'!$B$3:$O$1100,5,0),"")</f>
        <v>0</v>
      </c>
      <c r="E207" s="325">
        <f>IFERROR(VLOOKUP($A207,'様式C-1-2用'!$B$3:$O$1100,6,0),"")</f>
        <v>0</v>
      </c>
      <c r="F207" s="325">
        <f>IFERROR(VLOOKUP($A207,'様式C-1-2用'!$B$3:$O$1100,7,0),"")</f>
        <v>0</v>
      </c>
      <c r="G207" s="325">
        <f>IFERROR(VLOOKUP($A207,'様式C-1-2用'!$B$3:$O$1100,8,0),"")</f>
        <v>0</v>
      </c>
      <c r="H207" s="331">
        <f>IFERROR(VLOOKUP($A207,'様式C-1-2用'!$B$3:$O$1100,9,0),"")</f>
        <v>0</v>
      </c>
      <c r="I207" s="325">
        <f>IFERROR(VLOOKUP($A207,'様式C-1-2用'!$B$3:$O$1100,10,0),"")</f>
        <v>0</v>
      </c>
      <c r="J207" s="325">
        <f>IFERROR(VLOOKUP($A207,'様式C-1-2用'!$B$3:$O$1100,11,0),"")</f>
        <v>0</v>
      </c>
      <c r="K207" s="325">
        <f t="shared" si="3"/>
        <v>0</v>
      </c>
      <c r="L207" s="325">
        <f>IFERROR(VLOOKUP($A207,'様式C-1-2用'!$B$3:$O$1100,12,0),"")</f>
        <v>0</v>
      </c>
      <c r="M207" s="325">
        <f>IFERROR(VLOOKUP($A207,'様式C-1-2用'!$B$3:$O$1100,13,0),"")</f>
        <v>0</v>
      </c>
      <c r="N207" s="325">
        <f>IFERROR(VLOOKUP($A207,'様式C-1-2用'!$B$3:$O$1100,14,0),"")</f>
        <v>0</v>
      </c>
      <c r="O207" s="325">
        <f>IFERROR(VLOOKUP($A207,'様式C-1-2用'!$B$3:$P$1100,15,0),"")</f>
        <v>0</v>
      </c>
    </row>
    <row r="208" spans="1:15" ht="15.95" customHeight="1" x14ac:dyDescent="0.15">
      <c r="A208" s="318">
        <v>206</v>
      </c>
      <c r="B208" s="325">
        <f>IFERROR(VLOOKUP($A208,'様式C-1-2用'!$B$3:$O$1100,2,0),"")</f>
        <v>0</v>
      </c>
      <c r="C208" s="325" t="str">
        <f>IFERROR(VLOOKUP($A208,'様式C-1-2用'!$B$3:$O$1100,3,0),"")</f>
        <v/>
      </c>
      <c r="D208" s="325">
        <f>IFERROR(VLOOKUP($A208,'様式C-1-2用'!$B$3:$O$1100,5,0),"")</f>
        <v>0</v>
      </c>
      <c r="E208" s="325">
        <f>IFERROR(VLOOKUP($A208,'様式C-1-2用'!$B$3:$O$1100,6,0),"")</f>
        <v>0</v>
      </c>
      <c r="F208" s="325">
        <f>IFERROR(VLOOKUP($A208,'様式C-1-2用'!$B$3:$O$1100,7,0),"")</f>
        <v>0</v>
      </c>
      <c r="G208" s="325">
        <f>IFERROR(VLOOKUP($A208,'様式C-1-2用'!$B$3:$O$1100,8,0),"")</f>
        <v>0</v>
      </c>
      <c r="H208" s="331">
        <f>IFERROR(VLOOKUP($A208,'様式C-1-2用'!$B$3:$O$1100,9,0),"")</f>
        <v>0</v>
      </c>
      <c r="I208" s="325">
        <f>IFERROR(VLOOKUP($A208,'様式C-1-2用'!$B$3:$O$1100,10,0),"")</f>
        <v>0</v>
      </c>
      <c r="J208" s="325">
        <f>IFERROR(VLOOKUP($A208,'様式C-1-2用'!$B$3:$O$1100,11,0),"")</f>
        <v>0</v>
      </c>
      <c r="K208" s="325">
        <f t="shared" si="3"/>
        <v>0</v>
      </c>
      <c r="L208" s="325">
        <f>IFERROR(VLOOKUP($A208,'様式C-1-2用'!$B$3:$O$1100,12,0),"")</f>
        <v>0</v>
      </c>
      <c r="M208" s="325">
        <f>IFERROR(VLOOKUP($A208,'様式C-1-2用'!$B$3:$O$1100,13,0),"")</f>
        <v>0</v>
      </c>
      <c r="N208" s="325">
        <f>IFERROR(VLOOKUP($A208,'様式C-1-2用'!$B$3:$O$1100,14,0),"")</f>
        <v>0</v>
      </c>
      <c r="O208" s="325">
        <f>IFERROR(VLOOKUP($A208,'様式C-1-2用'!$B$3:$P$1100,15,0),"")</f>
        <v>0</v>
      </c>
    </row>
    <row r="209" spans="1:15" ht="15.95" customHeight="1" x14ac:dyDescent="0.15">
      <c r="A209" s="318">
        <v>207</v>
      </c>
      <c r="B209" s="325">
        <f>IFERROR(VLOOKUP($A209,'様式C-1-2用'!$B$3:$O$1100,2,0),"")</f>
        <v>0</v>
      </c>
      <c r="C209" s="325" t="str">
        <f>IFERROR(VLOOKUP($A209,'様式C-1-2用'!$B$3:$O$1100,3,0),"")</f>
        <v/>
      </c>
      <c r="D209" s="325">
        <f>IFERROR(VLOOKUP($A209,'様式C-1-2用'!$B$3:$O$1100,5,0),"")</f>
        <v>0</v>
      </c>
      <c r="E209" s="325">
        <f>IFERROR(VLOOKUP($A209,'様式C-1-2用'!$B$3:$O$1100,6,0),"")</f>
        <v>0</v>
      </c>
      <c r="F209" s="325">
        <f>IFERROR(VLOOKUP($A209,'様式C-1-2用'!$B$3:$O$1100,7,0),"")</f>
        <v>0</v>
      </c>
      <c r="G209" s="325">
        <f>IFERROR(VLOOKUP($A209,'様式C-1-2用'!$B$3:$O$1100,8,0),"")</f>
        <v>0</v>
      </c>
      <c r="H209" s="331">
        <f>IFERROR(VLOOKUP($A209,'様式C-1-2用'!$B$3:$O$1100,9,0),"")</f>
        <v>0</v>
      </c>
      <c r="I209" s="325">
        <f>IFERROR(VLOOKUP($A209,'様式C-1-2用'!$B$3:$O$1100,10,0),"")</f>
        <v>0</v>
      </c>
      <c r="J209" s="325">
        <f>IFERROR(VLOOKUP($A209,'様式C-1-2用'!$B$3:$O$1100,11,0),"")</f>
        <v>0</v>
      </c>
      <c r="K209" s="325">
        <f t="shared" si="3"/>
        <v>0</v>
      </c>
      <c r="L209" s="325">
        <f>IFERROR(VLOOKUP($A209,'様式C-1-2用'!$B$3:$O$1100,12,0),"")</f>
        <v>0</v>
      </c>
      <c r="M209" s="325">
        <f>IFERROR(VLOOKUP($A209,'様式C-1-2用'!$B$3:$O$1100,13,0),"")</f>
        <v>0</v>
      </c>
      <c r="N209" s="325">
        <f>IFERROR(VLOOKUP($A209,'様式C-1-2用'!$B$3:$O$1100,14,0),"")</f>
        <v>0</v>
      </c>
      <c r="O209" s="325">
        <f>IFERROR(VLOOKUP($A209,'様式C-1-2用'!$B$3:$P$1100,15,0),"")</f>
        <v>0</v>
      </c>
    </row>
    <row r="210" spans="1:15" ht="15.95" customHeight="1" x14ac:dyDescent="0.15">
      <c r="A210" s="318">
        <v>208</v>
      </c>
      <c r="B210" s="325">
        <f>IFERROR(VLOOKUP($A210,'様式C-1-2用'!$B$3:$O$1100,2,0),"")</f>
        <v>0</v>
      </c>
      <c r="C210" s="325" t="str">
        <f>IFERROR(VLOOKUP($A210,'様式C-1-2用'!$B$3:$O$1100,3,0),"")</f>
        <v/>
      </c>
      <c r="D210" s="325">
        <f>IFERROR(VLOOKUP($A210,'様式C-1-2用'!$B$3:$O$1100,5,0),"")</f>
        <v>0</v>
      </c>
      <c r="E210" s="325">
        <f>IFERROR(VLOOKUP($A210,'様式C-1-2用'!$B$3:$O$1100,6,0),"")</f>
        <v>0</v>
      </c>
      <c r="F210" s="325">
        <f>IFERROR(VLOOKUP($A210,'様式C-1-2用'!$B$3:$O$1100,7,0),"")</f>
        <v>0</v>
      </c>
      <c r="G210" s="325">
        <f>IFERROR(VLOOKUP($A210,'様式C-1-2用'!$B$3:$O$1100,8,0),"")</f>
        <v>0</v>
      </c>
      <c r="H210" s="331">
        <f>IFERROR(VLOOKUP($A210,'様式C-1-2用'!$B$3:$O$1100,9,0),"")</f>
        <v>0</v>
      </c>
      <c r="I210" s="325">
        <f>IFERROR(VLOOKUP($A210,'様式C-1-2用'!$B$3:$O$1100,10,0),"")</f>
        <v>0</v>
      </c>
      <c r="J210" s="325">
        <f>IFERROR(VLOOKUP($A210,'様式C-1-2用'!$B$3:$O$1100,11,0),"")</f>
        <v>0</v>
      </c>
      <c r="K210" s="325">
        <f t="shared" si="3"/>
        <v>0</v>
      </c>
      <c r="L210" s="325">
        <f>IFERROR(VLOOKUP($A210,'様式C-1-2用'!$B$3:$O$1100,12,0),"")</f>
        <v>0</v>
      </c>
      <c r="M210" s="325">
        <f>IFERROR(VLOOKUP($A210,'様式C-1-2用'!$B$3:$O$1100,13,0),"")</f>
        <v>0</v>
      </c>
      <c r="N210" s="325">
        <f>IFERROR(VLOOKUP($A210,'様式C-1-2用'!$B$3:$O$1100,14,0),"")</f>
        <v>0</v>
      </c>
      <c r="O210" s="325">
        <f>IFERROR(VLOOKUP($A210,'様式C-1-2用'!$B$3:$P$1100,15,0),"")</f>
        <v>0</v>
      </c>
    </row>
    <row r="211" spans="1:15" ht="15.95" customHeight="1" x14ac:dyDescent="0.15">
      <c r="A211" s="318">
        <v>209</v>
      </c>
      <c r="B211" s="325">
        <f>IFERROR(VLOOKUP($A211,'様式C-1-2用'!$B$3:$O$1100,2,0),"")</f>
        <v>0</v>
      </c>
      <c r="C211" s="325" t="str">
        <f>IFERROR(VLOOKUP($A211,'様式C-1-2用'!$B$3:$O$1100,3,0),"")</f>
        <v/>
      </c>
      <c r="D211" s="325">
        <f>IFERROR(VLOOKUP($A211,'様式C-1-2用'!$B$3:$O$1100,5,0),"")</f>
        <v>0</v>
      </c>
      <c r="E211" s="325">
        <f>IFERROR(VLOOKUP($A211,'様式C-1-2用'!$B$3:$O$1100,6,0),"")</f>
        <v>0</v>
      </c>
      <c r="F211" s="325">
        <f>IFERROR(VLOOKUP($A211,'様式C-1-2用'!$B$3:$O$1100,7,0),"")</f>
        <v>0</v>
      </c>
      <c r="G211" s="325">
        <f>IFERROR(VLOOKUP($A211,'様式C-1-2用'!$B$3:$O$1100,8,0),"")</f>
        <v>0</v>
      </c>
      <c r="H211" s="331">
        <f>IFERROR(VLOOKUP($A211,'様式C-1-2用'!$B$3:$O$1100,9,0),"")</f>
        <v>0</v>
      </c>
      <c r="I211" s="325">
        <f>IFERROR(VLOOKUP($A211,'様式C-1-2用'!$B$3:$O$1100,10,0),"")</f>
        <v>0</v>
      </c>
      <c r="J211" s="325">
        <f>IFERROR(VLOOKUP($A211,'様式C-1-2用'!$B$3:$O$1100,11,0),"")</f>
        <v>0</v>
      </c>
      <c r="K211" s="325">
        <f t="shared" si="3"/>
        <v>0</v>
      </c>
      <c r="L211" s="325">
        <f>IFERROR(VLOOKUP($A211,'様式C-1-2用'!$B$3:$O$1100,12,0),"")</f>
        <v>0</v>
      </c>
      <c r="M211" s="325">
        <f>IFERROR(VLOOKUP($A211,'様式C-1-2用'!$B$3:$O$1100,13,0),"")</f>
        <v>0</v>
      </c>
      <c r="N211" s="325">
        <f>IFERROR(VLOOKUP($A211,'様式C-1-2用'!$B$3:$O$1100,14,0),"")</f>
        <v>0</v>
      </c>
      <c r="O211" s="325">
        <f>IFERROR(VLOOKUP($A211,'様式C-1-2用'!$B$3:$P$1100,15,0),"")</f>
        <v>0</v>
      </c>
    </row>
    <row r="212" spans="1:15" ht="15.95" customHeight="1" x14ac:dyDescent="0.15">
      <c r="A212" s="318">
        <v>210</v>
      </c>
      <c r="B212" s="325">
        <f>IFERROR(VLOOKUP($A212,'様式C-1-2用'!$B$3:$O$1100,2,0),"")</f>
        <v>0</v>
      </c>
      <c r="C212" s="325" t="str">
        <f>IFERROR(VLOOKUP($A212,'様式C-1-2用'!$B$3:$O$1100,3,0),"")</f>
        <v/>
      </c>
      <c r="D212" s="325">
        <f>IFERROR(VLOOKUP($A212,'様式C-1-2用'!$B$3:$O$1100,5,0),"")</f>
        <v>0</v>
      </c>
      <c r="E212" s="325">
        <f>IFERROR(VLOOKUP($A212,'様式C-1-2用'!$B$3:$O$1100,6,0),"")</f>
        <v>0</v>
      </c>
      <c r="F212" s="325">
        <f>IFERROR(VLOOKUP($A212,'様式C-1-2用'!$B$3:$O$1100,7,0),"")</f>
        <v>0</v>
      </c>
      <c r="G212" s="325">
        <f>IFERROR(VLOOKUP($A212,'様式C-1-2用'!$B$3:$O$1100,8,0),"")</f>
        <v>0</v>
      </c>
      <c r="H212" s="331">
        <f>IFERROR(VLOOKUP($A212,'様式C-1-2用'!$B$3:$O$1100,9,0),"")</f>
        <v>0</v>
      </c>
      <c r="I212" s="325">
        <f>IFERROR(VLOOKUP($A212,'様式C-1-2用'!$B$3:$O$1100,10,0),"")</f>
        <v>0</v>
      </c>
      <c r="J212" s="325">
        <f>IFERROR(VLOOKUP($A212,'様式C-1-2用'!$B$3:$O$1100,11,0),"")</f>
        <v>0</v>
      </c>
      <c r="K212" s="325">
        <f t="shared" si="3"/>
        <v>0</v>
      </c>
      <c r="L212" s="325">
        <f>IFERROR(VLOOKUP($A212,'様式C-1-2用'!$B$3:$O$1100,12,0),"")</f>
        <v>0</v>
      </c>
      <c r="M212" s="325">
        <f>IFERROR(VLOOKUP($A212,'様式C-1-2用'!$B$3:$O$1100,13,0),"")</f>
        <v>0</v>
      </c>
      <c r="N212" s="325">
        <f>IFERROR(VLOOKUP($A212,'様式C-1-2用'!$B$3:$O$1100,14,0),"")</f>
        <v>0</v>
      </c>
      <c r="O212" s="325">
        <f>IFERROR(VLOOKUP($A212,'様式C-1-2用'!$B$3:$P$1100,15,0),"")</f>
        <v>0</v>
      </c>
    </row>
    <row r="213" spans="1:15" ht="15.95" customHeight="1" x14ac:dyDescent="0.15">
      <c r="A213" s="318">
        <v>211</v>
      </c>
      <c r="B213" s="325">
        <f>IFERROR(VLOOKUP($A213,'様式C-1-2用'!$B$3:$O$1100,2,0),"")</f>
        <v>0</v>
      </c>
      <c r="C213" s="325" t="str">
        <f>IFERROR(VLOOKUP($A213,'様式C-1-2用'!$B$3:$O$1100,3,0),"")</f>
        <v/>
      </c>
      <c r="D213" s="325">
        <f>IFERROR(VLOOKUP($A213,'様式C-1-2用'!$B$3:$O$1100,5,0),"")</f>
        <v>0</v>
      </c>
      <c r="E213" s="325">
        <f>IFERROR(VLOOKUP($A213,'様式C-1-2用'!$B$3:$O$1100,6,0),"")</f>
        <v>0</v>
      </c>
      <c r="F213" s="325">
        <f>IFERROR(VLOOKUP($A213,'様式C-1-2用'!$B$3:$O$1100,7,0),"")</f>
        <v>0</v>
      </c>
      <c r="G213" s="325">
        <f>IFERROR(VLOOKUP($A213,'様式C-1-2用'!$B$3:$O$1100,8,0),"")</f>
        <v>0</v>
      </c>
      <c r="H213" s="331">
        <f>IFERROR(VLOOKUP($A213,'様式C-1-2用'!$B$3:$O$1100,9,0),"")</f>
        <v>0</v>
      </c>
      <c r="I213" s="325">
        <f>IFERROR(VLOOKUP($A213,'様式C-1-2用'!$B$3:$O$1100,10,0),"")</f>
        <v>0</v>
      </c>
      <c r="J213" s="325">
        <f>IFERROR(VLOOKUP($A213,'様式C-1-2用'!$B$3:$O$1100,11,0),"")</f>
        <v>0</v>
      </c>
      <c r="K213" s="325">
        <f t="shared" si="3"/>
        <v>0</v>
      </c>
      <c r="L213" s="325">
        <f>IFERROR(VLOOKUP($A213,'様式C-1-2用'!$B$3:$O$1100,12,0),"")</f>
        <v>0</v>
      </c>
      <c r="M213" s="325">
        <f>IFERROR(VLOOKUP($A213,'様式C-1-2用'!$B$3:$O$1100,13,0),"")</f>
        <v>0</v>
      </c>
      <c r="N213" s="325">
        <f>IFERROR(VLOOKUP($A213,'様式C-1-2用'!$B$3:$O$1100,14,0),"")</f>
        <v>0</v>
      </c>
      <c r="O213" s="325">
        <f>IFERROR(VLOOKUP($A213,'様式C-1-2用'!$B$3:$P$1100,15,0),"")</f>
        <v>0</v>
      </c>
    </row>
    <row r="214" spans="1:15" ht="15.95" customHeight="1" x14ac:dyDescent="0.15">
      <c r="A214" s="318">
        <v>212</v>
      </c>
      <c r="B214" s="325">
        <f>IFERROR(VLOOKUP($A214,'様式C-1-2用'!$B$3:$O$1100,2,0),"")</f>
        <v>0</v>
      </c>
      <c r="C214" s="325" t="str">
        <f>IFERROR(VLOOKUP($A214,'様式C-1-2用'!$B$3:$O$1100,3,0),"")</f>
        <v/>
      </c>
      <c r="D214" s="325">
        <f>IFERROR(VLOOKUP($A214,'様式C-1-2用'!$B$3:$O$1100,5,0),"")</f>
        <v>0</v>
      </c>
      <c r="E214" s="325">
        <f>IFERROR(VLOOKUP($A214,'様式C-1-2用'!$B$3:$O$1100,6,0),"")</f>
        <v>0</v>
      </c>
      <c r="F214" s="325">
        <f>IFERROR(VLOOKUP($A214,'様式C-1-2用'!$B$3:$O$1100,7,0),"")</f>
        <v>0</v>
      </c>
      <c r="G214" s="325">
        <f>IFERROR(VLOOKUP($A214,'様式C-1-2用'!$B$3:$O$1100,8,0),"")</f>
        <v>0</v>
      </c>
      <c r="H214" s="331">
        <f>IFERROR(VLOOKUP($A214,'様式C-1-2用'!$B$3:$O$1100,9,0),"")</f>
        <v>0</v>
      </c>
      <c r="I214" s="325">
        <f>IFERROR(VLOOKUP($A214,'様式C-1-2用'!$B$3:$O$1100,10,0),"")</f>
        <v>0</v>
      </c>
      <c r="J214" s="325">
        <f>IFERROR(VLOOKUP($A214,'様式C-1-2用'!$B$3:$O$1100,11,0),"")</f>
        <v>0</v>
      </c>
      <c r="K214" s="325">
        <f t="shared" si="3"/>
        <v>0</v>
      </c>
      <c r="L214" s="325">
        <f>IFERROR(VLOOKUP($A214,'様式C-1-2用'!$B$3:$O$1100,12,0),"")</f>
        <v>0</v>
      </c>
      <c r="M214" s="325">
        <f>IFERROR(VLOOKUP($A214,'様式C-1-2用'!$B$3:$O$1100,13,0),"")</f>
        <v>0</v>
      </c>
      <c r="N214" s="325">
        <f>IFERROR(VLOOKUP($A214,'様式C-1-2用'!$B$3:$O$1100,14,0),"")</f>
        <v>0</v>
      </c>
      <c r="O214" s="325">
        <f>IFERROR(VLOOKUP($A214,'様式C-1-2用'!$B$3:$P$1100,15,0),"")</f>
        <v>0</v>
      </c>
    </row>
    <row r="215" spans="1:15" ht="15.95" customHeight="1" x14ac:dyDescent="0.15">
      <c r="A215" s="318">
        <v>213</v>
      </c>
      <c r="B215" s="325">
        <f>IFERROR(VLOOKUP($A215,'様式C-1-2用'!$B$3:$O$1100,2,0),"")</f>
        <v>0</v>
      </c>
      <c r="C215" s="325" t="str">
        <f>IFERROR(VLOOKUP($A215,'様式C-1-2用'!$B$3:$O$1100,3,0),"")</f>
        <v/>
      </c>
      <c r="D215" s="325">
        <f>IFERROR(VLOOKUP($A215,'様式C-1-2用'!$B$3:$O$1100,5,0),"")</f>
        <v>0</v>
      </c>
      <c r="E215" s="325">
        <f>IFERROR(VLOOKUP($A215,'様式C-1-2用'!$B$3:$O$1100,6,0),"")</f>
        <v>0</v>
      </c>
      <c r="F215" s="325">
        <f>IFERROR(VLOOKUP($A215,'様式C-1-2用'!$B$3:$O$1100,7,0),"")</f>
        <v>0</v>
      </c>
      <c r="G215" s="325">
        <f>IFERROR(VLOOKUP($A215,'様式C-1-2用'!$B$3:$O$1100,8,0),"")</f>
        <v>0</v>
      </c>
      <c r="H215" s="331">
        <f>IFERROR(VLOOKUP($A215,'様式C-1-2用'!$B$3:$O$1100,9,0),"")</f>
        <v>0</v>
      </c>
      <c r="I215" s="325">
        <f>IFERROR(VLOOKUP($A215,'様式C-1-2用'!$B$3:$O$1100,10,0),"")</f>
        <v>0</v>
      </c>
      <c r="J215" s="325">
        <f>IFERROR(VLOOKUP($A215,'様式C-1-2用'!$B$3:$O$1100,11,0),"")</f>
        <v>0</v>
      </c>
      <c r="K215" s="325">
        <f t="shared" si="3"/>
        <v>0</v>
      </c>
      <c r="L215" s="325">
        <f>IFERROR(VLOOKUP($A215,'様式C-1-2用'!$B$3:$O$1100,12,0),"")</f>
        <v>0</v>
      </c>
      <c r="M215" s="325">
        <f>IFERROR(VLOOKUP($A215,'様式C-1-2用'!$B$3:$O$1100,13,0),"")</f>
        <v>0</v>
      </c>
      <c r="N215" s="325">
        <f>IFERROR(VLOOKUP($A215,'様式C-1-2用'!$B$3:$O$1100,14,0),"")</f>
        <v>0</v>
      </c>
      <c r="O215" s="325">
        <f>IFERROR(VLOOKUP($A215,'様式C-1-2用'!$B$3:$P$1100,15,0),"")</f>
        <v>0</v>
      </c>
    </row>
    <row r="216" spans="1:15" ht="15.95" customHeight="1" x14ac:dyDescent="0.15">
      <c r="A216" s="318">
        <v>214</v>
      </c>
      <c r="B216" s="325">
        <f>IFERROR(VLOOKUP($A216,'様式C-1-2用'!$B$3:$O$1100,2,0),"")</f>
        <v>0</v>
      </c>
      <c r="C216" s="325" t="str">
        <f>IFERROR(VLOOKUP($A216,'様式C-1-2用'!$B$3:$O$1100,3,0),"")</f>
        <v/>
      </c>
      <c r="D216" s="325">
        <f>IFERROR(VLOOKUP($A216,'様式C-1-2用'!$B$3:$O$1100,5,0),"")</f>
        <v>0</v>
      </c>
      <c r="E216" s="325">
        <f>IFERROR(VLOOKUP($A216,'様式C-1-2用'!$B$3:$O$1100,6,0),"")</f>
        <v>0</v>
      </c>
      <c r="F216" s="325">
        <f>IFERROR(VLOOKUP($A216,'様式C-1-2用'!$B$3:$O$1100,7,0),"")</f>
        <v>0</v>
      </c>
      <c r="G216" s="325">
        <f>IFERROR(VLOOKUP($A216,'様式C-1-2用'!$B$3:$O$1100,8,0),"")</f>
        <v>0</v>
      </c>
      <c r="H216" s="331">
        <f>IFERROR(VLOOKUP($A216,'様式C-1-2用'!$B$3:$O$1100,9,0),"")</f>
        <v>0</v>
      </c>
      <c r="I216" s="325">
        <f>IFERROR(VLOOKUP($A216,'様式C-1-2用'!$B$3:$O$1100,10,0),"")</f>
        <v>0</v>
      </c>
      <c r="J216" s="325">
        <f>IFERROR(VLOOKUP($A216,'様式C-1-2用'!$B$3:$O$1100,11,0),"")</f>
        <v>0</v>
      </c>
      <c r="K216" s="325">
        <f t="shared" si="3"/>
        <v>0</v>
      </c>
      <c r="L216" s="325">
        <f>IFERROR(VLOOKUP($A216,'様式C-1-2用'!$B$3:$O$1100,12,0),"")</f>
        <v>0</v>
      </c>
      <c r="M216" s="325">
        <f>IFERROR(VLOOKUP($A216,'様式C-1-2用'!$B$3:$O$1100,13,0),"")</f>
        <v>0</v>
      </c>
      <c r="N216" s="325">
        <f>IFERROR(VLOOKUP($A216,'様式C-1-2用'!$B$3:$O$1100,14,0),"")</f>
        <v>0</v>
      </c>
      <c r="O216" s="325">
        <f>IFERROR(VLOOKUP($A216,'様式C-1-2用'!$B$3:$P$1100,15,0),"")</f>
        <v>0</v>
      </c>
    </row>
    <row r="217" spans="1:15" ht="15.95" customHeight="1" x14ac:dyDescent="0.15">
      <c r="A217" s="318">
        <v>215</v>
      </c>
      <c r="B217" s="325">
        <f>IFERROR(VLOOKUP($A217,'様式C-1-2用'!$B$3:$O$1100,2,0),"")</f>
        <v>0</v>
      </c>
      <c r="C217" s="325" t="str">
        <f>IFERROR(VLOOKUP($A217,'様式C-1-2用'!$B$3:$O$1100,3,0),"")</f>
        <v/>
      </c>
      <c r="D217" s="325">
        <f>IFERROR(VLOOKUP($A217,'様式C-1-2用'!$B$3:$O$1100,5,0),"")</f>
        <v>0</v>
      </c>
      <c r="E217" s="325">
        <f>IFERROR(VLOOKUP($A217,'様式C-1-2用'!$B$3:$O$1100,6,0),"")</f>
        <v>0</v>
      </c>
      <c r="F217" s="325">
        <f>IFERROR(VLOOKUP($A217,'様式C-1-2用'!$B$3:$O$1100,7,0),"")</f>
        <v>0</v>
      </c>
      <c r="G217" s="325">
        <f>IFERROR(VLOOKUP($A217,'様式C-1-2用'!$B$3:$O$1100,8,0),"")</f>
        <v>0</v>
      </c>
      <c r="H217" s="331">
        <f>IFERROR(VLOOKUP($A217,'様式C-1-2用'!$B$3:$O$1100,9,0),"")</f>
        <v>0</v>
      </c>
      <c r="I217" s="325">
        <f>IFERROR(VLOOKUP($A217,'様式C-1-2用'!$B$3:$O$1100,10,0),"")</f>
        <v>0</v>
      </c>
      <c r="J217" s="325">
        <f>IFERROR(VLOOKUP($A217,'様式C-1-2用'!$B$3:$O$1100,11,0),"")</f>
        <v>0</v>
      </c>
      <c r="K217" s="325">
        <f t="shared" si="3"/>
        <v>0</v>
      </c>
      <c r="L217" s="325">
        <f>IFERROR(VLOOKUP($A217,'様式C-1-2用'!$B$3:$O$1100,12,0),"")</f>
        <v>0</v>
      </c>
      <c r="M217" s="325">
        <f>IFERROR(VLOOKUP($A217,'様式C-1-2用'!$B$3:$O$1100,13,0),"")</f>
        <v>0</v>
      </c>
      <c r="N217" s="325">
        <f>IFERROR(VLOOKUP($A217,'様式C-1-2用'!$B$3:$O$1100,14,0),"")</f>
        <v>0</v>
      </c>
      <c r="O217" s="325">
        <f>IFERROR(VLOOKUP($A217,'様式C-1-2用'!$B$3:$P$1100,15,0),"")</f>
        <v>0</v>
      </c>
    </row>
    <row r="218" spans="1:15" ht="15.95" customHeight="1" x14ac:dyDescent="0.15">
      <c r="A218" s="318">
        <v>216</v>
      </c>
      <c r="B218" s="325">
        <f>IFERROR(VLOOKUP($A218,'様式C-1-2用'!$B$3:$O$1100,2,0),"")</f>
        <v>0</v>
      </c>
      <c r="C218" s="325" t="str">
        <f>IFERROR(VLOOKUP($A218,'様式C-1-2用'!$B$3:$O$1100,3,0),"")</f>
        <v/>
      </c>
      <c r="D218" s="325">
        <f>IFERROR(VLOOKUP($A218,'様式C-1-2用'!$B$3:$O$1100,5,0),"")</f>
        <v>0</v>
      </c>
      <c r="E218" s="325">
        <f>IFERROR(VLOOKUP($A218,'様式C-1-2用'!$B$3:$O$1100,6,0),"")</f>
        <v>0</v>
      </c>
      <c r="F218" s="325">
        <f>IFERROR(VLOOKUP($A218,'様式C-1-2用'!$B$3:$O$1100,7,0),"")</f>
        <v>0</v>
      </c>
      <c r="G218" s="325">
        <f>IFERROR(VLOOKUP($A218,'様式C-1-2用'!$B$3:$O$1100,8,0),"")</f>
        <v>0</v>
      </c>
      <c r="H218" s="331">
        <f>IFERROR(VLOOKUP($A218,'様式C-1-2用'!$B$3:$O$1100,9,0),"")</f>
        <v>0</v>
      </c>
      <c r="I218" s="325">
        <f>IFERROR(VLOOKUP($A218,'様式C-1-2用'!$B$3:$O$1100,10,0),"")</f>
        <v>0</v>
      </c>
      <c r="J218" s="325">
        <f>IFERROR(VLOOKUP($A218,'様式C-1-2用'!$B$3:$O$1100,11,0),"")</f>
        <v>0</v>
      </c>
      <c r="K218" s="325">
        <f t="shared" si="3"/>
        <v>0</v>
      </c>
      <c r="L218" s="325">
        <f>IFERROR(VLOOKUP($A218,'様式C-1-2用'!$B$3:$O$1100,12,0),"")</f>
        <v>0</v>
      </c>
      <c r="M218" s="325">
        <f>IFERROR(VLOOKUP($A218,'様式C-1-2用'!$B$3:$O$1100,13,0),"")</f>
        <v>0</v>
      </c>
      <c r="N218" s="325">
        <f>IFERROR(VLOOKUP($A218,'様式C-1-2用'!$B$3:$O$1100,14,0),"")</f>
        <v>0</v>
      </c>
      <c r="O218" s="325">
        <f>IFERROR(VLOOKUP($A218,'様式C-1-2用'!$B$3:$P$1100,15,0),"")</f>
        <v>0</v>
      </c>
    </row>
    <row r="219" spans="1:15" ht="15.95" customHeight="1" x14ac:dyDescent="0.15">
      <c r="A219" s="318">
        <v>217</v>
      </c>
      <c r="B219" s="325">
        <f>IFERROR(VLOOKUP($A219,'様式C-1-2用'!$B$3:$O$1100,2,0),"")</f>
        <v>0</v>
      </c>
      <c r="C219" s="325" t="str">
        <f>IFERROR(VLOOKUP($A219,'様式C-1-2用'!$B$3:$O$1100,3,0),"")</f>
        <v/>
      </c>
      <c r="D219" s="325">
        <f>IFERROR(VLOOKUP($A219,'様式C-1-2用'!$B$3:$O$1100,5,0),"")</f>
        <v>0</v>
      </c>
      <c r="E219" s="325">
        <f>IFERROR(VLOOKUP($A219,'様式C-1-2用'!$B$3:$O$1100,6,0),"")</f>
        <v>0</v>
      </c>
      <c r="F219" s="325">
        <f>IFERROR(VLOOKUP($A219,'様式C-1-2用'!$B$3:$O$1100,7,0),"")</f>
        <v>0</v>
      </c>
      <c r="G219" s="325">
        <f>IFERROR(VLOOKUP($A219,'様式C-1-2用'!$B$3:$O$1100,8,0),"")</f>
        <v>0</v>
      </c>
      <c r="H219" s="331">
        <f>IFERROR(VLOOKUP($A219,'様式C-1-2用'!$B$3:$O$1100,9,0),"")</f>
        <v>0</v>
      </c>
      <c r="I219" s="325">
        <f>IFERROR(VLOOKUP($A219,'様式C-1-2用'!$B$3:$O$1100,10,0),"")</f>
        <v>0</v>
      </c>
      <c r="J219" s="325">
        <f>IFERROR(VLOOKUP($A219,'様式C-1-2用'!$B$3:$O$1100,11,0),"")</f>
        <v>0</v>
      </c>
      <c r="K219" s="325">
        <f t="shared" si="3"/>
        <v>0</v>
      </c>
      <c r="L219" s="325">
        <f>IFERROR(VLOOKUP($A219,'様式C-1-2用'!$B$3:$O$1100,12,0),"")</f>
        <v>0</v>
      </c>
      <c r="M219" s="325">
        <f>IFERROR(VLOOKUP($A219,'様式C-1-2用'!$B$3:$O$1100,13,0),"")</f>
        <v>0</v>
      </c>
      <c r="N219" s="325">
        <f>IFERROR(VLOOKUP($A219,'様式C-1-2用'!$B$3:$O$1100,14,0),"")</f>
        <v>0</v>
      </c>
      <c r="O219" s="325">
        <f>IFERROR(VLOOKUP($A219,'様式C-1-2用'!$B$3:$P$1100,15,0),"")</f>
        <v>0</v>
      </c>
    </row>
    <row r="220" spans="1:15" ht="15.95" customHeight="1" x14ac:dyDescent="0.15">
      <c r="A220" s="318">
        <v>218</v>
      </c>
      <c r="B220" s="325">
        <f>IFERROR(VLOOKUP($A220,'様式C-1-2用'!$B$3:$O$1100,2,0),"")</f>
        <v>0</v>
      </c>
      <c r="C220" s="325" t="str">
        <f>IFERROR(VLOOKUP($A220,'様式C-1-2用'!$B$3:$O$1100,3,0),"")</f>
        <v/>
      </c>
      <c r="D220" s="325">
        <f>IFERROR(VLOOKUP($A220,'様式C-1-2用'!$B$3:$O$1100,5,0),"")</f>
        <v>0</v>
      </c>
      <c r="E220" s="325">
        <f>IFERROR(VLOOKUP($A220,'様式C-1-2用'!$B$3:$O$1100,6,0),"")</f>
        <v>0</v>
      </c>
      <c r="F220" s="325">
        <f>IFERROR(VLOOKUP($A220,'様式C-1-2用'!$B$3:$O$1100,7,0),"")</f>
        <v>0</v>
      </c>
      <c r="G220" s="325">
        <f>IFERROR(VLOOKUP($A220,'様式C-1-2用'!$B$3:$O$1100,8,0),"")</f>
        <v>0</v>
      </c>
      <c r="H220" s="331">
        <f>IFERROR(VLOOKUP($A220,'様式C-1-2用'!$B$3:$O$1100,9,0),"")</f>
        <v>0</v>
      </c>
      <c r="I220" s="325">
        <f>IFERROR(VLOOKUP($A220,'様式C-1-2用'!$B$3:$O$1100,10,0),"")</f>
        <v>0</v>
      </c>
      <c r="J220" s="325">
        <f>IFERROR(VLOOKUP($A220,'様式C-1-2用'!$B$3:$O$1100,11,0),"")</f>
        <v>0</v>
      </c>
      <c r="K220" s="325">
        <f t="shared" si="3"/>
        <v>0</v>
      </c>
      <c r="L220" s="325">
        <f>IFERROR(VLOOKUP($A220,'様式C-1-2用'!$B$3:$O$1100,12,0),"")</f>
        <v>0</v>
      </c>
      <c r="M220" s="325">
        <f>IFERROR(VLOOKUP($A220,'様式C-1-2用'!$B$3:$O$1100,13,0),"")</f>
        <v>0</v>
      </c>
      <c r="N220" s="325">
        <f>IFERROR(VLOOKUP($A220,'様式C-1-2用'!$B$3:$O$1100,14,0),"")</f>
        <v>0</v>
      </c>
      <c r="O220" s="325">
        <f>IFERROR(VLOOKUP($A220,'様式C-1-2用'!$B$3:$P$1100,15,0),"")</f>
        <v>0</v>
      </c>
    </row>
    <row r="221" spans="1:15" ht="15.95" customHeight="1" x14ac:dyDescent="0.15">
      <c r="A221" s="318">
        <v>219</v>
      </c>
      <c r="B221" s="325">
        <f>IFERROR(VLOOKUP($A221,'様式C-1-2用'!$B$3:$O$1100,2,0),"")</f>
        <v>0</v>
      </c>
      <c r="C221" s="325" t="str">
        <f>IFERROR(VLOOKUP($A221,'様式C-1-2用'!$B$3:$O$1100,3,0),"")</f>
        <v/>
      </c>
      <c r="D221" s="325">
        <f>IFERROR(VLOOKUP($A221,'様式C-1-2用'!$B$3:$O$1100,5,0),"")</f>
        <v>0</v>
      </c>
      <c r="E221" s="325">
        <f>IFERROR(VLOOKUP($A221,'様式C-1-2用'!$B$3:$O$1100,6,0),"")</f>
        <v>0</v>
      </c>
      <c r="F221" s="325">
        <f>IFERROR(VLOOKUP($A221,'様式C-1-2用'!$B$3:$O$1100,7,0),"")</f>
        <v>0</v>
      </c>
      <c r="G221" s="325">
        <f>IFERROR(VLOOKUP($A221,'様式C-1-2用'!$B$3:$O$1100,8,0),"")</f>
        <v>0</v>
      </c>
      <c r="H221" s="331">
        <f>IFERROR(VLOOKUP($A221,'様式C-1-2用'!$B$3:$O$1100,9,0),"")</f>
        <v>0</v>
      </c>
      <c r="I221" s="325">
        <f>IFERROR(VLOOKUP($A221,'様式C-1-2用'!$B$3:$O$1100,10,0),"")</f>
        <v>0</v>
      </c>
      <c r="J221" s="325">
        <f>IFERROR(VLOOKUP($A221,'様式C-1-2用'!$B$3:$O$1100,11,0),"")</f>
        <v>0</v>
      </c>
      <c r="K221" s="325">
        <f t="shared" si="3"/>
        <v>0</v>
      </c>
      <c r="L221" s="325">
        <f>IFERROR(VLOOKUP($A221,'様式C-1-2用'!$B$3:$O$1100,12,0),"")</f>
        <v>0</v>
      </c>
      <c r="M221" s="325">
        <f>IFERROR(VLOOKUP($A221,'様式C-1-2用'!$B$3:$O$1100,13,0),"")</f>
        <v>0</v>
      </c>
      <c r="N221" s="325">
        <f>IFERROR(VLOOKUP($A221,'様式C-1-2用'!$B$3:$O$1100,14,0),"")</f>
        <v>0</v>
      </c>
      <c r="O221" s="325">
        <f>IFERROR(VLOOKUP($A221,'様式C-1-2用'!$B$3:$P$1100,15,0),"")</f>
        <v>0</v>
      </c>
    </row>
    <row r="222" spans="1:15" ht="15.95" customHeight="1" x14ac:dyDescent="0.15">
      <c r="A222" s="318">
        <v>220</v>
      </c>
      <c r="B222" s="325">
        <f>IFERROR(VLOOKUP($A222,'様式C-1-2用'!$B$3:$O$1100,2,0),"")</f>
        <v>0</v>
      </c>
      <c r="C222" s="325" t="str">
        <f>IFERROR(VLOOKUP($A222,'様式C-1-2用'!$B$3:$O$1100,3,0),"")</f>
        <v/>
      </c>
      <c r="D222" s="325">
        <f>IFERROR(VLOOKUP($A222,'様式C-1-2用'!$B$3:$O$1100,5,0),"")</f>
        <v>0</v>
      </c>
      <c r="E222" s="325">
        <f>IFERROR(VLOOKUP($A222,'様式C-1-2用'!$B$3:$O$1100,6,0),"")</f>
        <v>0</v>
      </c>
      <c r="F222" s="325">
        <f>IFERROR(VLOOKUP($A222,'様式C-1-2用'!$B$3:$O$1100,7,0),"")</f>
        <v>0</v>
      </c>
      <c r="G222" s="325">
        <f>IFERROR(VLOOKUP($A222,'様式C-1-2用'!$B$3:$O$1100,8,0),"")</f>
        <v>0</v>
      </c>
      <c r="H222" s="331">
        <f>IFERROR(VLOOKUP($A222,'様式C-1-2用'!$B$3:$O$1100,9,0),"")</f>
        <v>0</v>
      </c>
      <c r="I222" s="325">
        <f>IFERROR(VLOOKUP($A222,'様式C-1-2用'!$B$3:$O$1100,10,0),"")</f>
        <v>0</v>
      </c>
      <c r="J222" s="325">
        <f>IFERROR(VLOOKUP($A222,'様式C-1-2用'!$B$3:$O$1100,11,0),"")</f>
        <v>0</v>
      </c>
      <c r="K222" s="325">
        <f t="shared" si="3"/>
        <v>0</v>
      </c>
      <c r="L222" s="325">
        <f>IFERROR(VLOOKUP($A222,'様式C-1-2用'!$B$3:$O$1100,12,0),"")</f>
        <v>0</v>
      </c>
      <c r="M222" s="325">
        <f>IFERROR(VLOOKUP($A222,'様式C-1-2用'!$B$3:$O$1100,13,0),"")</f>
        <v>0</v>
      </c>
      <c r="N222" s="325">
        <f>IFERROR(VLOOKUP($A222,'様式C-1-2用'!$B$3:$O$1100,14,0),"")</f>
        <v>0</v>
      </c>
      <c r="O222" s="325">
        <f>IFERROR(VLOOKUP($A222,'様式C-1-2用'!$B$3:$P$1100,15,0),"")</f>
        <v>0</v>
      </c>
    </row>
    <row r="223" spans="1:15" ht="15.95" customHeight="1" x14ac:dyDescent="0.15">
      <c r="A223" s="318">
        <v>221</v>
      </c>
      <c r="B223" s="325">
        <f>IFERROR(VLOOKUP($A223,'様式C-1-2用'!$B$3:$O$1100,2,0),"")</f>
        <v>0</v>
      </c>
      <c r="C223" s="325" t="str">
        <f>IFERROR(VLOOKUP($A223,'様式C-1-2用'!$B$3:$O$1100,3,0),"")</f>
        <v/>
      </c>
      <c r="D223" s="325">
        <f>IFERROR(VLOOKUP($A223,'様式C-1-2用'!$B$3:$O$1100,5,0),"")</f>
        <v>0</v>
      </c>
      <c r="E223" s="325">
        <f>IFERROR(VLOOKUP($A223,'様式C-1-2用'!$B$3:$O$1100,6,0),"")</f>
        <v>0</v>
      </c>
      <c r="F223" s="325">
        <f>IFERROR(VLOOKUP($A223,'様式C-1-2用'!$B$3:$O$1100,7,0),"")</f>
        <v>0</v>
      </c>
      <c r="G223" s="325">
        <f>IFERROR(VLOOKUP($A223,'様式C-1-2用'!$B$3:$O$1100,8,0),"")</f>
        <v>0</v>
      </c>
      <c r="H223" s="331">
        <f>IFERROR(VLOOKUP($A223,'様式C-1-2用'!$B$3:$O$1100,9,0),"")</f>
        <v>0</v>
      </c>
      <c r="I223" s="325">
        <f>IFERROR(VLOOKUP($A223,'様式C-1-2用'!$B$3:$O$1100,10,0),"")</f>
        <v>0</v>
      </c>
      <c r="J223" s="325">
        <f>IFERROR(VLOOKUP($A223,'様式C-1-2用'!$B$3:$O$1100,11,0),"")</f>
        <v>0</v>
      </c>
      <c r="K223" s="325">
        <f t="shared" si="3"/>
        <v>0</v>
      </c>
      <c r="L223" s="325">
        <f>IFERROR(VLOOKUP($A223,'様式C-1-2用'!$B$3:$O$1100,12,0),"")</f>
        <v>0</v>
      </c>
      <c r="M223" s="325">
        <f>IFERROR(VLOOKUP($A223,'様式C-1-2用'!$B$3:$O$1100,13,0),"")</f>
        <v>0</v>
      </c>
      <c r="N223" s="325">
        <f>IFERROR(VLOOKUP($A223,'様式C-1-2用'!$B$3:$O$1100,14,0),"")</f>
        <v>0</v>
      </c>
      <c r="O223" s="325">
        <f>IFERROR(VLOOKUP($A223,'様式C-1-2用'!$B$3:$P$1100,15,0),"")</f>
        <v>0</v>
      </c>
    </row>
    <row r="224" spans="1:15" ht="15.95" customHeight="1" x14ac:dyDescent="0.15">
      <c r="A224" s="318">
        <v>222</v>
      </c>
      <c r="B224" s="325">
        <f>IFERROR(VLOOKUP($A224,'様式C-1-2用'!$B$3:$O$1100,2,0),"")</f>
        <v>0</v>
      </c>
      <c r="C224" s="325" t="str">
        <f>IFERROR(VLOOKUP($A224,'様式C-1-2用'!$B$3:$O$1100,3,0),"")</f>
        <v/>
      </c>
      <c r="D224" s="325">
        <f>IFERROR(VLOOKUP($A224,'様式C-1-2用'!$B$3:$O$1100,5,0),"")</f>
        <v>0</v>
      </c>
      <c r="E224" s="325">
        <f>IFERROR(VLOOKUP($A224,'様式C-1-2用'!$B$3:$O$1100,6,0),"")</f>
        <v>0</v>
      </c>
      <c r="F224" s="325">
        <f>IFERROR(VLOOKUP($A224,'様式C-1-2用'!$B$3:$O$1100,7,0),"")</f>
        <v>0</v>
      </c>
      <c r="G224" s="325">
        <f>IFERROR(VLOOKUP($A224,'様式C-1-2用'!$B$3:$O$1100,8,0),"")</f>
        <v>0</v>
      </c>
      <c r="H224" s="331">
        <f>IFERROR(VLOOKUP($A224,'様式C-1-2用'!$B$3:$O$1100,9,0),"")</f>
        <v>0</v>
      </c>
      <c r="I224" s="325">
        <f>IFERROR(VLOOKUP($A224,'様式C-1-2用'!$B$3:$O$1100,10,0),"")</f>
        <v>0</v>
      </c>
      <c r="J224" s="325">
        <f>IFERROR(VLOOKUP($A224,'様式C-1-2用'!$B$3:$O$1100,11,0),"")</f>
        <v>0</v>
      </c>
      <c r="K224" s="325">
        <f t="shared" si="3"/>
        <v>0</v>
      </c>
      <c r="L224" s="325">
        <f>IFERROR(VLOOKUP($A224,'様式C-1-2用'!$B$3:$O$1100,12,0),"")</f>
        <v>0</v>
      </c>
      <c r="M224" s="325">
        <f>IFERROR(VLOOKUP($A224,'様式C-1-2用'!$B$3:$O$1100,13,0),"")</f>
        <v>0</v>
      </c>
      <c r="N224" s="325">
        <f>IFERROR(VLOOKUP($A224,'様式C-1-2用'!$B$3:$O$1100,14,0),"")</f>
        <v>0</v>
      </c>
      <c r="O224" s="325">
        <f>IFERROR(VLOOKUP($A224,'様式C-1-2用'!$B$3:$P$1100,15,0),"")</f>
        <v>0</v>
      </c>
    </row>
    <row r="225" spans="1:15" ht="15.95" customHeight="1" x14ac:dyDescent="0.15">
      <c r="A225" s="318">
        <v>223</v>
      </c>
      <c r="B225" s="325">
        <f>IFERROR(VLOOKUP($A225,'様式C-1-2用'!$B$3:$O$1100,2,0),"")</f>
        <v>0</v>
      </c>
      <c r="C225" s="325" t="str">
        <f>IFERROR(VLOOKUP($A225,'様式C-1-2用'!$B$3:$O$1100,3,0),"")</f>
        <v/>
      </c>
      <c r="D225" s="325">
        <f>IFERROR(VLOOKUP($A225,'様式C-1-2用'!$B$3:$O$1100,5,0),"")</f>
        <v>0</v>
      </c>
      <c r="E225" s="325">
        <f>IFERROR(VLOOKUP($A225,'様式C-1-2用'!$B$3:$O$1100,6,0),"")</f>
        <v>0</v>
      </c>
      <c r="F225" s="325">
        <f>IFERROR(VLOOKUP($A225,'様式C-1-2用'!$B$3:$O$1100,7,0),"")</f>
        <v>0</v>
      </c>
      <c r="G225" s="325">
        <f>IFERROR(VLOOKUP($A225,'様式C-1-2用'!$B$3:$O$1100,8,0),"")</f>
        <v>0</v>
      </c>
      <c r="H225" s="331">
        <f>IFERROR(VLOOKUP($A225,'様式C-1-2用'!$B$3:$O$1100,9,0),"")</f>
        <v>0</v>
      </c>
      <c r="I225" s="325">
        <f>IFERROR(VLOOKUP($A225,'様式C-1-2用'!$B$3:$O$1100,10,0),"")</f>
        <v>0</v>
      </c>
      <c r="J225" s="325">
        <f>IFERROR(VLOOKUP($A225,'様式C-1-2用'!$B$3:$O$1100,11,0),"")</f>
        <v>0</v>
      </c>
      <c r="K225" s="325">
        <f t="shared" si="3"/>
        <v>0</v>
      </c>
      <c r="L225" s="325">
        <f>IFERROR(VLOOKUP($A225,'様式C-1-2用'!$B$3:$O$1100,12,0),"")</f>
        <v>0</v>
      </c>
      <c r="M225" s="325">
        <f>IFERROR(VLOOKUP($A225,'様式C-1-2用'!$B$3:$O$1100,13,0),"")</f>
        <v>0</v>
      </c>
      <c r="N225" s="325">
        <f>IFERROR(VLOOKUP($A225,'様式C-1-2用'!$B$3:$O$1100,14,0),"")</f>
        <v>0</v>
      </c>
      <c r="O225" s="325">
        <f>IFERROR(VLOOKUP($A225,'様式C-1-2用'!$B$3:$P$1100,15,0),"")</f>
        <v>0</v>
      </c>
    </row>
    <row r="226" spans="1:15" ht="15.95" customHeight="1" x14ac:dyDescent="0.15">
      <c r="A226" s="318">
        <v>224</v>
      </c>
      <c r="B226" s="325">
        <f>IFERROR(VLOOKUP($A226,'様式C-1-2用'!$B$3:$O$1100,2,0),"")</f>
        <v>0</v>
      </c>
      <c r="C226" s="325" t="str">
        <f>IFERROR(VLOOKUP($A226,'様式C-1-2用'!$B$3:$O$1100,3,0),"")</f>
        <v/>
      </c>
      <c r="D226" s="325">
        <f>IFERROR(VLOOKUP($A226,'様式C-1-2用'!$B$3:$O$1100,5,0),"")</f>
        <v>0</v>
      </c>
      <c r="E226" s="325">
        <f>IFERROR(VLOOKUP($A226,'様式C-1-2用'!$B$3:$O$1100,6,0),"")</f>
        <v>0</v>
      </c>
      <c r="F226" s="325">
        <f>IFERROR(VLOOKUP($A226,'様式C-1-2用'!$B$3:$O$1100,7,0),"")</f>
        <v>0</v>
      </c>
      <c r="G226" s="325">
        <f>IFERROR(VLOOKUP($A226,'様式C-1-2用'!$B$3:$O$1100,8,0),"")</f>
        <v>0</v>
      </c>
      <c r="H226" s="331">
        <f>IFERROR(VLOOKUP($A226,'様式C-1-2用'!$B$3:$O$1100,9,0),"")</f>
        <v>0</v>
      </c>
      <c r="I226" s="325">
        <f>IFERROR(VLOOKUP($A226,'様式C-1-2用'!$B$3:$O$1100,10,0),"")</f>
        <v>0</v>
      </c>
      <c r="J226" s="325">
        <f>IFERROR(VLOOKUP($A226,'様式C-1-2用'!$B$3:$O$1100,11,0),"")</f>
        <v>0</v>
      </c>
      <c r="K226" s="325">
        <f t="shared" si="3"/>
        <v>0</v>
      </c>
      <c r="L226" s="325">
        <f>IFERROR(VLOOKUP($A226,'様式C-1-2用'!$B$3:$O$1100,12,0),"")</f>
        <v>0</v>
      </c>
      <c r="M226" s="325">
        <f>IFERROR(VLOOKUP($A226,'様式C-1-2用'!$B$3:$O$1100,13,0),"")</f>
        <v>0</v>
      </c>
      <c r="N226" s="325">
        <f>IFERROR(VLOOKUP($A226,'様式C-1-2用'!$B$3:$O$1100,14,0),"")</f>
        <v>0</v>
      </c>
      <c r="O226" s="325">
        <f>IFERROR(VLOOKUP($A226,'様式C-1-2用'!$B$3:$P$1100,15,0),"")</f>
        <v>0</v>
      </c>
    </row>
    <row r="227" spans="1:15" ht="15.95" customHeight="1" x14ac:dyDescent="0.15">
      <c r="A227" s="318">
        <v>225</v>
      </c>
      <c r="B227" s="325">
        <f>IFERROR(VLOOKUP($A227,'様式C-1-2用'!$B$3:$O$1100,2,0),"")</f>
        <v>0</v>
      </c>
      <c r="C227" s="325" t="str">
        <f>IFERROR(VLOOKUP($A227,'様式C-1-2用'!$B$3:$O$1100,3,0),"")</f>
        <v/>
      </c>
      <c r="D227" s="325">
        <f>IFERROR(VLOOKUP($A227,'様式C-1-2用'!$B$3:$O$1100,5,0),"")</f>
        <v>0</v>
      </c>
      <c r="E227" s="325">
        <f>IFERROR(VLOOKUP($A227,'様式C-1-2用'!$B$3:$O$1100,6,0),"")</f>
        <v>0</v>
      </c>
      <c r="F227" s="325">
        <f>IFERROR(VLOOKUP($A227,'様式C-1-2用'!$B$3:$O$1100,7,0),"")</f>
        <v>0</v>
      </c>
      <c r="G227" s="325">
        <f>IFERROR(VLOOKUP($A227,'様式C-1-2用'!$B$3:$O$1100,8,0),"")</f>
        <v>0</v>
      </c>
      <c r="H227" s="331">
        <f>IFERROR(VLOOKUP($A227,'様式C-1-2用'!$B$3:$O$1100,9,0),"")</f>
        <v>0</v>
      </c>
      <c r="I227" s="325">
        <f>IFERROR(VLOOKUP($A227,'様式C-1-2用'!$B$3:$O$1100,10,0),"")</f>
        <v>0</v>
      </c>
      <c r="J227" s="325">
        <f>IFERROR(VLOOKUP($A227,'様式C-1-2用'!$B$3:$O$1100,11,0),"")</f>
        <v>0</v>
      </c>
      <c r="K227" s="325">
        <f t="shared" si="3"/>
        <v>0</v>
      </c>
      <c r="L227" s="325">
        <f>IFERROR(VLOOKUP($A227,'様式C-1-2用'!$B$3:$O$1100,12,0),"")</f>
        <v>0</v>
      </c>
      <c r="M227" s="325">
        <f>IFERROR(VLOOKUP($A227,'様式C-1-2用'!$B$3:$O$1100,13,0),"")</f>
        <v>0</v>
      </c>
      <c r="N227" s="325">
        <f>IFERROR(VLOOKUP($A227,'様式C-1-2用'!$B$3:$O$1100,14,0),"")</f>
        <v>0</v>
      </c>
      <c r="O227" s="325">
        <f>IFERROR(VLOOKUP($A227,'様式C-1-2用'!$B$3:$P$1100,15,0),"")</f>
        <v>0</v>
      </c>
    </row>
    <row r="228" spans="1:15" ht="15.95" customHeight="1" x14ac:dyDescent="0.15">
      <c r="A228" s="318">
        <v>226</v>
      </c>
      <c r="B228" s="325">
        <f>IFERROR(VLOOKUP($A228,'様式C-1-2用'!$B$3:$O$1100,2,0),"")</f>
        <v>0</v>
      </c>
      <c r="C228" s="325" t="str">
        <f>IFERROR(VLOOKUP($A228,'様式C-1-2用'!$B$3:$O$1100,3,0),"")</f>
        <v/>
      </c>
      <c r="D228" s="325">
        <f>IFERROR(VLOOKUP($A228,'様式C-1-2用'!$B$3:$O$1100,5,0),"")</f>
        <v>0</v>
      </c>
      <c r="E228" s="325">
        <f>IFERROR(VLOOKUP($A228,'様式C-1-2用'!$B$3:$O$1100,6,0),"")</f>
        <v>0</v>
      </c>
      <c r="F228" s="325">
        <f>IFERROR(VLOOKUP($A228,'様式C-1-2用'!$B$3:$O$1100,7,0),"")</f>
        <v>0</v>
      </c>
      <c r="G228" s="325">
        <f>IFERROR(VLOOKUP($A228,'様式C-1-2用'!$B$3:$O$1100,8,0),"")</f>
        <v>0</v>
      </c>
      <c r="H228" s="331">
        <f>IFERROR(VLOOKUP($A228,'様式C-1-2用'!$B$3:$O$1100,9,0),"")</f>
        <v>0</v>
      </c>
      <c r="I228" s="325">
        <f>IFERROR(VLOOKUP($A228,'様式C-1-2用'!$B$3:$O$1100,10,0),"")</f>
        <v>0</v>
      </c>
      <c r="J228" s="325">
        <f>IFERROR(VLOOKUP($A228,'様式C-1-2用'!$B$3:$O$1100,11,0),"")</f>
        <v>0</v>
      </c>
      <c r="K228" s="325">
        <f t="shared" si="3"/>
        <v>0</v>
      </c>
      <c r="L228" s="325">
        <f>IFERROR(VLOOKUP($A228,'様式C-1-2用'!$B$3:$O$1100,12,0),"")</f>
        <v>0</v>
      </c>
      <c r="M228" s="325">
        <f>IFERROR(VLOOKUP($A228,'様式C-1-2用'!$B$3:$O$1100,13,0),"")</f>
        <v>0</v>
      </c>
      <c r="N228" s="325">
        <f>IFERROR(VLOOKUP($A228,'様式C-1-2用'!$B$3:$O$1100,14,0),"")</f>
        <v>0</v>
      </c>
      <c r="O228" s="325">
        <f>IFERROR(VLOOKUP($A228,'様式C-1-2用'!$B$3:$P$1100,15,0),"")</f>
        <v>0</v>
      </c>
    </row>
    <row r="229" spans="1:15" ht="15.95" customHeight="1" x14ac:dyDescent="0.15">
      <c r="A229" s="318">
        <v>227</v>
      </c>
      <c r="B229" s="325">
        <f>IFERROR(VLOOKUP($A229,'様式C-1-2用'!$B$3:$O$1100,2,0),"")</f>
        <v>0</v>
      </c>
      <c r="C229" s="325" t="str">
        <f>IFERROR(VLOOKUP($A229,'様式C-1-2用'!$B$3:$O$1100,3,0),"")</f>
        <v/>
      </c>
      <c r="D229" s="325">
        <f>IFERROR(VLOOKUP($A229,'様式C-1-2用'!$B$3:$O$1100,5,0),"")</f>
        <v>0</v>
      </c>
      <c r="E229" s="325">
        <f>IFERROR(VLOOKUP($A229,'様式C-1-2用'!$B$3:$O$1100,6,0),"")</f>
        <v>0</v>
      </c>
      <c r="F229" s="325">
        <f>IFERROR(VLOOKUP($A229,'様式C-1-2用'!$B$3:$O$1100,7,0),"")</f>
        <v>0</v>
      </c>
      <c r="G229" s="325">
        <f>IFERROR(VLOOKUP($A229,'様式C-1-2用'!$B$3:$O$1100,8,0),"")</f>
        <v>0</v>
      </c>
      <c r="H229" s="331">
        <f>IFERROR(VLOOKUP($A229,'様式C-1-2用'!$B$3:$O$1100,9,0),"")</f>
        <v>0</v>
      </c>
      <c r="I229" s="325">
        <f>IFERROR(VLOOKUP($A229,'様式C-1-2用'!$B$3:$O$1100,10,0),"")</f>
        <v>0</v>
      </c>
      <c r="J229" s="325">
        <f>IFERROR(VLOOKUP($A229,'様式C-1-2用'!$B$3:$O$1100,11,0),"")</f>
        <v>0</v>
      </c>
      <c r="K229" s="325">
        <f t="shared" si="3"/>
        <v>0</v>
      </c>
      <c r="L229" s="325">
        <f>IFERROR(VLOOKUP($A229,'様式C-1-2用'!$B$3:$O$1100,12,0),"")</f>
        <v>0</v>
      </c>
      <c r="M229" s="325">
        <f>IFERROR(VLOOKUP($A229,'様式C-1-2用'!$B$3:$O$1100,13,0),"")</f>
        <v>0</v>
      </c>
      <c r="N229" s="325">
        <f>IFERROR(VLOOKUP($A229,'様式C-1-2用'!$B$3:$O$1100,14,0),"")</f>
        <v>0</v>
      </c>
      <c r="O229" s="325">
        <f>IFERROR(VLOOKUP($A229,'様式C-1-2用'!$B$3:$P$1100,15,0),"")</f>
        <v>0</v>
      </c>
    </row>
    <row r="230" spans="1:15" ht="15.95" customHeight="1" x14ac:dyDescent="0.15">
      <c r="A230" s="318">
        <v>228</v>
      </c>
      <c r="B230" s="325">
        <f>IFERROR(VLOOKUP($A230,'様式C-1-2用'!$B$3:$O$1100,2,0),"")</f>
        <v>0</v>
      </c>
      <c r="C230" s="325" t="str">
        <f>IFERROR(VLOOKUP($A230,'様式C-1-2用'!$B$3:$O$1100,3,0),"")</f>
        <v/>
      </c>
      <c r="D230" s="325">
        <f>IFERROR(VLOOKUP($A230,'様式C-1-2用'!$B$3:$O$1100,5,0),"")</f>
        <v>0</v>
      </c>
      <c r="E230" s="325">
        <f>IFERROR(VLOOKUP($A230,'様式C-1-2用'!$B$3:$O$1100,6,0),"")</f>
        <v>0</v>
      </c>
      <c r="F230" s="325">
        <f>IFERROR(VLOOKUP($A230,'様式C-1-2用'!$B$3:$O$1100,7,0),"")</f>
        <v>0</v>
      </c>
      <c r="G230" s="325">
        <f>IFERROR(VLOOKUP($A230,'様式C-1-2用'!$B$3:$O$1100,8,0),"")</f>
        <v>0</v>
      </c>
      <c r="H230" s="331">
        <f>IFERROR(VLOOKUP($A230,'様式C-1-2用'!$B$3:$O$1100,9,0),"")</f>
        <v>0</v>
      </c>
      <c r="I230" s="325">
        <f>IFERROR(VLOOKUP($A230,'様式C-1-2用'!$B$3:$O$1100,10,0),"")</f>
        <v>0</v>
      </c>
      <c r="J230" s="325">
        <f>IFERROR(VLOOKUP($A230,'様式C-1-2用'!$B$3:$O$1100,11,0),"")</f>
        <v>0</v>
      </c>
      <c r="K230" s="325">
        <f t="shared" si="3"/>
        <v>0</v>
      </c>
      <c r="L230" s="325">
        <f>IFERROR(VLOOKUP($A230,'様式C-1-2用'!$B$3:$O$1100,12,0),"")</f>
        <v>0</v>
      </c>
      <c r="M230" s="325">
        <f>IFERROR(VLOOKUP($A230,'様式C-1-2用'!$B$3:$O$1100,13,0),"")</f>
        <v>0</v>
      </c>
      <c r="N230" s="325">
        <f>IFERROR(VLOOKUP($A230,'様式C-1-2用'!$B$3:$O$1100,14,0),"")</f>
        <v>0</v>
      </c>
      <c r="O230" s="325">
        <f>IFERROR(VLOOKUP($A230,'様式C-1-2用'!$B$3:$P$1100,15,0),"")</f>
        <v>0</v>
      </c>
    </row>
    <row r="231" spans="1:15" ht="15.95" customHeight="1" x14ac:dyDescent="0.15">
      <c r="A231" s="318">
        <v>229</v>
      </c>
      <c r="B231" s="325">
        <f>IFERROR(VLOOKUP($A231,'様式C-1-2用'!$B$3:$O$1100,2,0),"")</f>
        <v>0</v>
      </c>
      <c r="C231" s="325" t="str">
        <f>IFERROR(VLOOKUP($A231,'様式C-1-2用'!$B$3:$O$1100,3,0),"")</f>
        <v/>
      </c>
      <c r="D231" s="325">
        <f>IFERROR(VLOOKUP($A231,'様式C-1-2用'!$B$3:$O$1100,5,0),"")</f>
        <v>0</v>
      </c>
      <c r="E231" s="325">
        <f>IFERROR(VLOOKUP($A231,'様式C-1-2用'!$B$3:$O$1100,6,0),"")</f>
        <v>0</v>
      </c>
      <c r="F231" s="325">
        <f>IFERROR(VLOOKUP($A231,'様式C-1-2用'!$B$3:$O$1100,7,0),"")</f>
        <v>0</v>
      </c>
      <c r="G231" s="325">
        <f>IFERROR(VLOOKUP($A231,'様式C-1-2用'!$B$3:$O$1100,8,0),"")</f>
        <v>0</v>
      </c>
      <c r="H231" s="331">
        <f>IFERROR(VLOOKUP($A231,'様式C-1-2用'!$B$3:$O$1100,9,0),"")</f>
        <v>0</v>
      </c>
      <c r="I231" s="325">
        <f>IFERROR(VLOOKUP($A231,'様式C-1-2用'!$B$3:$O$1100,10,0),"")</f>
        <v>0</v>
      </c>
      <c r="J231" s="325">
        <f>IFERROR(VLOOKUP($A231,'様式C-1-2用'!$B$3:$O$1100,11,0),"")</f>
        <v>0</v>
      </c>
      <c r="K231" s="325">
        <f t="shared" si="3"/>
        <v>0</v>
      </c>
      <c r="L231" s="325">
        <f>IFERROR(VLOOKUP($A231,'様式C-1-2用'!$B$3:$O$1100,12,0),"")</f>
        <v>0</v>
      </c>
      <c r="M231" s="325">
        <f>IFERROR(VLOOKUP($A231,'様式C-1-2用'!$B$3:$O$1100,13,0),"")</f>
        <v>0</v>
      </c>
      <c r="N231" s="325">
        <f>IFERROR(VLOOKUP($A231,'様式C-1-2用'!$B$3:$O$1100,14,0),"")</f>
        <v>0</v>
      </c>
      <c r="O231" s="325">
        <f>IFERROR(VLOOKUP($A231,'様式C-1-2用'!$B$3:$P$1100,15,0),"")</f>
        <v>0</v>
      </c>
    </row>
    <row r="232" spans="1:15" ht="15.95" customHeight="1" x14ac:dyDescent="0.15">
      <c r="A232" s="318">
        <v>230</v>
      </c>
      <c r="B232" s="325">
        <f>IFERROR(VLOOKUP($A232,'様式C-1-2用'!$B$3:$O$1100,2,0),"")</f>
        <v>0</v>
      </c>
      <c r="C232" s="325" t="str">
        <f>IFERROR(VLOOKUP($A232,'様式C-1-2用'!$B$3:$O$1100,3,0),"")</f>
        <v/>
      </c>
      <c r="D232" s="325">
        <f>IFERROR(VLOOKUP($A232,'様式C-1-2用'!$B$3:$O$1100,5,0),"")</f>
        <v>0</v>
      </c>
      <c r="E232" s="325">
        <f>IFERROR(VLOOKUP($A232,'様式C-1-2用'!$B$3:$O$1100,6,0),"")</f>
        <v>0</v>
      </c>
      <c r="F232" s="325">
        <f>IFERROR(VLOOKUP($A232,'様式C-1-2用'!$B$3:$O$1100,7,0),"")</f>
        <v>0</v>
      </c>
      <c r="G232" s="325">
        <f>IFERROR(VLOOKUP($A232,'様式C-1-2用'!$B$3:$O$1100,8,0),"")</f>
        <v>0</v>
      </c>
      <c r="H232" s="331">
        <f>IFERROR(VLOOKUP($A232,'様式C-1-2用'!$B$3:$O$1100,9,0),"")</f>
        <v>0</v>
      </c>
      <c r="I232" s="325">
        <f>IFERROR(VLOOKUP($A232,'様式C-1-2用'!$B$3:$O$1100,10,0),"")</f>
        <v>0</v>
      </c>
      <c r="J232" s="325">
        <f>IFERROR(VLOOKUP($A232,'様式C-1-2用'!$B$3:$O$1100,11,0),"")</f>
        <v>0</v>
      </c>
      <c r="K232" s="325">
        <f t="shared" si="3"/>
        <v>0</v>
      </c>
      <c r="L232" s="325">
        <f>IFERROR(VLOOKUP($A232,'様式C-1-2用'!$B$3:$O$1100,12,0),"")</f>
        <v>0</v>
      </c>
      <c r="M232" s="325">
        <f>IFERROR(VLOOKUP($A232,'様式C-1-2用'!$B$3:$O$1100,13,0),"")</f>
        <v>0</v>
      </c>
      <c r="N232" s="325">
        <f>IFERROR(VLOOKUP($A232,'様式C-1-2用'!$B$3:$O$1100,14,0),"")</f>
        <v>0</v>
      </c>
      <c r="O232" s="325">
        <f>IFERROR(VLOOKUP($A232,'様式C-1-2用'!$B$3:$P$1100,15,0),"")</f>
        <v>0</v>
      </c>
    </row>
    <row r="233" spans="1:15" ht="15.95" customHeight="1" x14ac:dyDescent="0.15">
      <c r="A233" s="318">
        <v>231</v>
      </c>
      <c r="B233" s="325">
        <f>IFERROR(VLOOKUP($A233,'様式C-1-2用'!$B$3:$O$1100,2,0),"")</f>
        <v>0</v>
      </c>
      <c r="C233" s="325" t="str">
        <f>IFERROR(VLOOKUP($A233,'様式C-1-2用'!$B$3:$O$1100,3,0),"")</f>
        <v/>
      </c>
      <c r="D233" s="325">
        <f>IFERROR(VLOOKUP($A233,'様式C-1-2用'!$B$3:$O$1100,5,0),"")</f>
        <v>0</v>
      </c>
      <c r="E233" s="325">
        <f>IFERROR(VLOOKUP($A233,'様式C-1-2用'!$B$3:$O$1100,6,0),"")</f>
        <v>0</v>
      </c>
      <c r="F233" s="325">
        <f>IFERROR(VLOOKUP($A233,'様式C-1-2用'!$B$3:$O$1100,7,0),"")</f>
        <v>0</v>
      </c>
      <c r="G233" s="325">
        <f>IFERROR(VLOOKUP($A233,'様式C-1-2用'!$B$3:$O$1100,8,0),"")</f>
        <v>0</v>
      </c>
      <c r="H233" s="331">
        <f>IFERROR(VLOOKUP($A233,'様式C-1-2用'!$B$3:$O$1100,9,0),"")</f>
        <v>0</v>
      </c>
      <c r="I233" s="325">
        <f>IFERROR(VLOOKUP($A233,'様式C-1-2用'!$B$3:$O$1100,10,0),"")</f>
        <v>0</v>
      </c>
      <c r="J233" s="325">
        <f>IFERROR(VLOOKUP($A233,'様式C-1-2用'!$B$3:$O$1100,11,0),"")</f>
        <v>0</v>
      </c>
      <c r="K233" s="325">
        <f t="shared" si="3"/>
        <v>0</v>
      </c>
      <c r="L233" s="325">
        <f>IFERROR(VLOOKUP($A233,'様式C-1-2用'!$B$3:$O$1100,12,0),"")</f>
        <v>0</v>
      </c>
      <c r="M233" s="325">
        <f>IFERROR(VLOOKUP($A233,'様式C-1-2用'!$B$3:$O$1100,13,0),"")</f>
        <v>0</v>
      </c>
      <c r="N233" s="325">
        <f>IFERROR(VLOOKUP($A233,'様式C-1-2用'!$B$3:$O$1100,14,0),"")</f>
        <v>0</v>
      </c>
      <c r="O233" s="325">
        <f>IFERROR(VLOOKUP($A233,'様式C-1-2用'!$B$3:$P$1100,15,0),"")</f>
        <v>0</v>
      </c>
    </row>
    <row r="234" spans="1:15" ht="15.95" customHeight="1" x14ac:dyDescent="0.15">
      <c r="A234" s="318">
        <v>232</v>
      </c>
      <c r="B234" s="325">
        <f>IFERROR(VLOOKUP($A234,'様式C-1-2用'!$B$3:$O$1100,2,0),"")</f>
        <v>0</v>
      </c>
      <c r="C234" s="325" t="str">
        <f>IFERROR(VLOOKUP($A234,'様式C-1-2用'!$B$3:$O$1100,3,0),"")</f>
        <v/>
      </c>
      <c r="D234" s="325">
        <f>IFERROR(VLOOKUP($A234,'様式C-1-2用'!$B$3:$O$1100,5,0),"")</f>
        <v>0</v>
      </c>
      <c r="E234" s="325">
        <f>IFERROR(VLOOKUP($A234,'様式C-1-2用'!$B$3:$O$1100,6,0),"")</f>
        <v>0</v>
      </c>
      <c r="F234" s="325">
        <f>IFERROR(VLOOKUP($A234,'様式C-1-2用'!$B$3:$O$1100,7,0),"")</f>
        <v>0</v>
      </c>
      <c r="G234" s="325">
        <f>IFERROR(VLOOKUP($A234,'様式C-1-2用'!$B$3:$O$1100,8,0),"")</f>
        <v>0</v>
      </c>
      <c r="H234" s="331">
        <f>IFERROR(VLOOKUP($A234,'様式C-1-2用'!$B$3:$O$1100,9,0),"")</f>
        <v>0</v>
      </c>
      <c r="I234" s="325">
        <f>IFERROR(VLOOKUP($A234,'様式C-1-2用'!$B$3:$O$1100,10,0),"")</f>
        <v>0</v>
      </c>
      <c r="J234" s="325">
        <f>IFERROR(VLOOKUP($A234,'様式C-1-2用'!$B$3:$O$1100,11,0),"")</f>
        <v>0</v>
      </c>
      <c r="K234" s="325">
        <f t="shared" si="3"/>
        <v>0</v>
      </c>
      <c r="L234" s="325">
        <f>IFERROR(VLOOKUP($A234,'様式C-1-2用'!$B$3:$O$1100,12,0),"")</f>
        <v>0</v>
      </c>
      <c r="M234" s="325">
        <f>IFERROR(VLOOKUP($A234,'様式C-1-2用'!$B$3:$O$1100,13,0),"")</f>
        <v>0</v>
      </c>
      <c r="N234" s="325">
        <f>IFERROR(VLOOKUP($A234,'様式C-1-2用'!$B$3:$O$1100,14,0),"")</f>
        <v>0</v>
      </c>
      <c r="O234" s="325">
        <f>IFERROR(VLOOKUP($A234,'様式C-1-2用'!$B$3:$P$1100,15,0),"")</f>
        <v>0</v>
      </c>
    </row>
    <row r="235" spans="1:15" ht="15.95" customHeight="1" x14ac:dyDescent="0.15">
      <c r="A235" s="318">
        <v>233</v>
      </c>
      <c r="B235" s="325">
        <f>IFERROR(VLOOKUP($A235,'様式C-1-2用'!$B$3:$O$1100,2,0),"")</f>
        <v>0</v>
      </c>
      <c r="C235" s="325" t="str">
        <f>IFERROR(VLOOKUP($A235,'様式C-1-2用'!$B$3:$O$1100,3,0),"")</f>
        <v/>
      </c>
      <c r="D235" s="325">
        <f>IFERROR(VLOOKUP($A235,'様式C-1-2用'!$B$3:$O$1100,5,0),"")</f>
        <v>0</v>
      </c>
      <c r="E235" s="325">
        <f>IFERROR(VLOOKUP($A235,'様式C-1-2用'!$B$3:$O$1100,6,0),"")</f>
        <v>0</v>
      </c>
      <c r="F235" s="325">
        <f>IFERROR(VLOOKUP($A235,'様式C-1-2用'!$B$3:$O$1100,7,0),"")</f>
        <v>0</v>
      </c>
      <c r="G235" s="325">
        <f>IFERROR(VLOOKUP($A235,'様式C-1-2用'!$B$3:$O$1100,8,0),"")</f>
        <v>0</v>
      </c>
      <c r="H235" s="331">
        <f>IFERROR(VLOOKUP($A235,'様式C-1-2用'!$B$3:$O$1100,9,0),"")</f>
        <v>0</v>
      </c>
      <c r="I235" s="325">
        <f>IFERROR(VLOOKUP($A235,'様式C-1-2用'!$B$3:$O$1100,10,0),"")</f>
        <v>0</v>
      </c>
      <c r="J235" s="325">
        <f>IFERROR(VLOOKUP($A235,'様式C-1-2用'!$B$3:$O$1100,11,0),"")</f>
        <v>0</v>
      </c>
      <c r="K235" s="325">
        <f t="shared" si="3"/>
        <v>0</v>
      </c>
      <c r="L235" s="325">
        <f>IFERROR(VLOOKUP($A235,'様式C-1-2用'!$B$3:$O$1100,12,0),"")</f>
        <v>0</v>
      </c>
      <c r="M235" s="325">
        <f>IFERROR(VLOOKUP($A235,'様式C-1-2用'!$B$3:$O$1100,13,0),"")</f>
        <v>0</v>
      </c>
      <c r="N235" s="325">
        <f>IFERROR(VLOOKUP($A235,'様式C-1-2用'!$B$3:$O$1100,14,0),"")</f>
        <v>0</v>
      </c>
      <c r="O235" s="325">
        <f>IFERROR(VLOOKUP($A235,'様式C-1-2用'!$B$3:$P$1100,15,0),"")</f>
        <v>0</v>
      </c>
    </row>
    <row r="236" spans="1:15" ht="15.95" customHeight="1" x14ac:dyDescent="0.15">
      <c r="A236" s="318">
        <v>234</v>
      </c>
      <c r="B236" s="325">
        <f>IFERROR(VLOOKUP($A236,'様式C-1-2用'!$B$3:$O$1100,2,0),"")</f>
        <v>0</v>
      </c>
      <c r="C236" s="325" t="str">
        <f>IFERROR(VLOOKUP($A236,'様式C-1-2用'!$B$3:$O$1100,3,0),"")</f>
        <v/>
      </c>
      <c r="D236" s="325">
        <f>IFERROR(VLOOKUP($A236,'様式C-1-2用'!$B$3:$O$1100,5,0),"")</f>
        <v>0</v>
      </c>
      <c r="E236" s="325">
        <f>IFERROR(VLOOKUP($A236,'様式C-1-2用'!$B$3:$O$1100,6,0),"")</f>
        <v>0</v>
      </c>
      <c r="F236" s="325">
        <f>IFERROR(VLOOKUP($A236,'様式C-1-2用'!$B$3:$O$1100,7,0),"")</f>
        <v>0</v>
      </c>
      <c r="G236" s="325">
        <f>IFERROR(VLOOKUP($A236,'様式C-1-2用'!$B$3:$O$1100,8,0),"")</f>
        <v>0</v>
      </c>
      <c r="H236" s="331">
        <f>IFERROR(VLOOKUP($A236,'様式C-1-2用'!$B$3:$O$1100,9,0),"")</f>
        <v>0</v>
      </c>
      <c r="I236" s="325">
        <f>IFERROR(VLOOKUP($A236,'様式C-1-2用'!$B$3:$O$1100,10,0),"")</f>
        <v>0</v>
      </c>
      <c r="J236" s="325">
        <f>IFERROR(VLOOKUP($A236,'様式C-1-2用'!$B$3:$O$1100,11,0),"")</f>
        <v>0</v>
      </c>
      <c r="K236" s="325">
        <f t="shared" si="3"/>
        <v>0</v>
      </c>
      <c r="L236" s="325">
        <f>IFERROR(VLOOKUP($A236,'様式C-1-2用'!$B$3:$O$1100,12,0),"")</f>
        <v>0</v>
      </c>
      <c r="M236" s="325">
        <f>IFERROR(VLOOKUP($A236,'様式C-1-2用'!$B$3:$O$1100,13,0),"")</f>
        <v>0</v>
      </c>
      <c r="N236" s="325">
        <f>IFERROR(VLOOKUP($A236,'様式C-1-2用'!$B$3:$O$1100,14,0),"")</f>
        <v>0</v>
      </c>
      <c r="O236" s="325">
        <f>IFERROR(VLOOKUP($A236,'様式C-1-2用'!$B$3:$P$1100,15,0),"")</f>
        <v>0</v>
      </c>
    </row>
    <row r="237" spans="1:15" ht="15.95" customHeight="1" x14ac:dyDescent="0.15">
      <c r="A237" s="318">
        <v>235</v>
      </c>
      <c r="B237" s="325">
        <f>IFERROR(VLOOKUP($A237,'様式C-1-2用'!$B$3:$O$1100,2,0),"")</f>
        <v>0</v>
      </c>
      <c r="C237" s="325" t="str">
        <f>IFERROR(VLOOKUP($A237,'様式C-1-2用'!$B$3:$O$1100,3,0),"")</f>
        <v/>
      </c>
      <c r="D237" s="325">
        <f>IFERROR(VLOOKUP($A237,'様式C-1-2用'!$B$3:$O$1100,5,0),"")</f>
        <v>0</v>
      </c>
      <c r="E237" s="325">
        <f>IFERROR(VLOOKUP($A237,'様式C-1-2用'!$B$3:$O$1100,6,0),"")</f>
        <v>0</v>
      </c>
      <c r="F237" s="325">
        <f>IFERROR(VLOOKUP($A237,'様式C-1-2用'!$B$3:$O$1100,7,0),"")</f>
        <v>0</v>
      </c>
      <c r="G237" s="325">
        <f>IFERROR(VLOOKUP($A237,'様式C-1-2用'!$B$3:$O$1100,8,0),"")</f>
        <v>0</v>
      </c>
      <c r="H237" s="331">
        <f>IFERROR(VLOOKUP($A237,'様式C-1-2用'!$B$3:$O$1100,9,0),"")</f>
        <v>0</v>
      </c>
      <c r="I237" s="325">
        <f>IFERROR(VLOOKUP($A237,'様式C-1-2用'!$B$3:$O$1100,10,0),"")</f>
        <v>0</v>
      </c>
      <c r="J237" s="325">
        <f>IFERROR(VLOOKUP($A237,'様式C-1-2用'!$B$3:$O$1100,11,0),"")</f>
        <v>0</v>
      </c>
      <c r="K237" s="325">
        <f t="shared" si="3"/>
        <v>0</v>
      </c>
      <c r="L237" s="325">
        <f>IFERROR(VLOOKUP($A237,'様式C-1-2用'!$B$3:$O$1100,12,0),"")</f>
        <v>0</v>
      </c>
      <c r="M237" s="325">
        <f>IFERROR(VLOOKUP($A237,'様式C-1-2用'!$B$3:$O$1100,13,0),"")</f>
        <v>0</v>
      </c>
      <c r="N237" s="325">
        <f>IFERROR(VLOOKUP($A237,'様式C-1-2用'!$B$3:$O$1100,14,0),"")</f>
        <v>0</v>
      </c>
      <c r="O237" s="325">
        <f>IFERROR(VLOOKUP($A237,'様式C-1-2用'!$B$3:$P$1100,15,0),"")</f>
        <v>0</v>
      </c>
    </row>
    <row r="238" spans="1:15" ht="15.95" customHeight="1" x14ac:dyDescent="0.15">
      <c r="A238" s="318">
        <v>236</v>
      </c>
      <c r="B238" s="325">
        <f>IFERROR(VLOOKUP($A238,'様式C-1-2用'!$B$3:$O$1100,2,0),"")</f>
        <v>0</v>
      </c>
      <c r="C238" s="325" t="str">
        <f>IFERROR(VLOOKUP($A238,'様式C-1-2用'!$B$3:$O$1100,3,0),"")</f>
        <v/>
      </c>
      <c r="D238" s="325">
        <f>IFERROR(VLOOKUP($A238,'様式C-1-2用'!$B$3:$O$1100,5,0),"")</f>
        <v>0</v>
      </c>
      <c r="E238" s="325">
        <f>IFERROR(VLOOKUP($A238,'様式C-1-2用'!$B$3:$O$1100,6,0),"")</f>
        <v>0</v>
      </c>
      <c r="F238" s="325">
        <f>IFERROR(VLOOKUP($A238,'様式C-1-2用'!$B$3:$O$1100,7,0),"")</f>
        <v>0</v>
      </c>
      <c r="G238" s="325">
        <f>IFERROR(VLOOKUP($A238,'様式C-1-2用'!$B$3:$O$1100,8,0),"")</f>
        <v>0</v>
      </c>
      <c r="H238" s="331">
        <f>IFERROR(VLOOKUP($A238,'様式C-1-2用'!$B$3:$O$1100,9,0),"")</f>
        <v>0</v>
      </c>
      <c r="I238" s="325">
        <f>IFERROR(VLOOKUP($A238,'様式C-1-2用'!$B$3:$O$1100,10,0),"")</f>
        <v>0</v>
      </c>
      <c r="J238" s="325">
        <f>IFERROR(VLOOKUP($A238,'様式C-1-2用'!$B$3:$O$1100,11,0),"")</f>
        <v>0</v>
      </c>
      <c r="K238" s="325">
        <f t="shared" si="3"/>
        <v>0</v>
      </c>
      <c r="L238" s="325">
        <f>IFERROR(VLOOKUP($A238,'様式C-1-2用'!$B$3:$O$1100,12,0),"")</f>
        <v>0</v>
      </c>
      <c r="M238" s="325">
        <f>IFERROR(VLOOKUP($A238,'様式C-1-2用'!$B$3:$O$1100,13,0),"")</f>
        <v>0</v>
      </c>
      <c r="N238" s="325">
        <f>IFERROR(VLOOKUP($A238,'様式C-1-2用'!$B$3:$O$1100,14,0),"")</f>
        <v>0</v>
      </c>
      <c r="O238" s="325">
        <f>IFERROR(VLOOKUP($A238,'様式C-1-2用'!$B$3:$P$1100,15,0),"")</f>
        <v>0</v>
      </c>
    </row>
    <row r="239" spans="1:15" ht="15.95" customHeight="1" x14ac:dyDescent="0.15">
      <c r="A239" s="318">
        <v>237</v>
      </c>
      <c r="B239" s="325">
        <f>IFERROR(VLOOKUP($A239,'様式C-1-2用'!$B$3:$O$1100,2,0),"")</f>
        <v>0</v>
      </c>
      <c r="C239" s="325" t="str">
        <f>IFERROR(VLOOKUP($A239,'様式C-1-2用'!$B$3:$O$1100,3,0),"")</f>
        <v/>
      </c>
      <c r="D239" s="325">
        <f>IFERROR(VLOOKUP($A239,'様式C-1-2用'!$B$3:$O$1100,5,0),"")</f>
        <v>0</v>
      </c>
      <c r="E239" s="325">
        <f>IFERROR(VLOOKUP($A239,'様式C-1-2用'!$B$3:$O$1100,6,0),"")</f>
        <v>0</v>
      </c>
      <c r="F239" s="325">
        <f>IFERROR(VLOOKUP($A239,'様式C-1-2用'!$B$3:$O$1100,7,0),"")</f>
        <v>0</v>
      </c>
      <c r="G239" s="325">
        <f>IFERROR(VLOOKUP($A239,'様式C-1-2用'!$B$3:$O$1100,8,0),"")</f>
        <v>0</v>
      </c>
      <c r="H239" s="331">
        <f>IFERROR(VLOOKUP($A239,'様式C-1-2用'!$B$3:$O$1100,9,0),"")</f>
        <v>0</v>
      </c>
      <c r="I239" s="325">
        <f>IFERROR(VLOOKUP($A239,'様式C-1-2用'!$B$3:$O$1100,10,0),"")</f>
        <v>0</v>
      </c>
      <c r="J239" s="325">
        <f>IFERROR(VLOOKUP($A239,'様式C-1-2用'!$B$3:$O$1100,11,0),"")</f>
        <v>0</v>
      </c>
      <c r="K239" s="325">
        <f t="shared" si="3"/>
        <v>0</v>
      </c>
      <c r="L239" s="325">
        <f>IFERROR(VLOOKUP($A239,'様式C-1-2用'!$B$3:$O$1100,12,0),"")</f>
        <v>0</v>
      </c>
      <c r="M239" s="325">
        <f>IFERROR(VLOOKUP($A239,'様式C-1-2用'!$B$3:$O$1100,13,0),"")</f>
        <v>0</v>
      </c>
      <c r="N239" s="325">
        <f>IFERROR(VLOOKUP($A239,'様式C-1-2用'!$B$3:$O$1100,14,0),"")</f>
        <v>0</v>
      </c>
      <c r="O239" s="325">
        <f>IFERROR(VLOOKUP($A239,'様式C-1-2用'!$B$3:$P$1100,15,0),"")</f>
        <v>0</v>
      </c>
    </row>
    <row r="240" spans="1:15" ht="15.95" customHeight="1" x14ac:dyDescent="0.15">
      <c r="A240" s="318">
        <v>238</v>
      </c>
      <c r="B240" s="325">
        <f>IFERROR(VLOOKUP($A240,'様式C-1-2用'!$B$3:$O$1100,2,0),"")</f>
        <v>0</v>
      </c>
      <c r="C240" s="325" t="str">
        <f>IFERROR(VLOOKUP($A240,'様式C-1-2用'!$B$3:$O$1100,3,0),"")</f>
        <v/>
      </c>
      <c r="D240" s="325">
        <f>IFERROR(VLOOKUP($A240,'様式C-1-2用'!$B$3:$O$1100,5,0),"")</f>
        <v>0</v>
      </c>
      <c r="E240" s="325">
        <f>IFERROR(VLOOKUP($A240,'様式C-1-2用'!$B$3:$O$1100,6,0),"")</f>
        <v>0</v>
      </c>
      <c r="F240" s="325">
        <f>IFERROR(VLOOKUP($A240,'様式C-1-2用'!$B$3:$O$1100,7,0),"")</f>
        <v>0</v>
      </c>
      <c r="G240" s="325">
        <f>IFERROR(VLOOKUP($A240,'様式C-1-2用'!$B$3:$O$1100,8,0),"")</f>
        <v>0</v>
      </c>
      <c r="H240" s="331">
        <f>IFERROR(VLOOKUP($A240,'様式C-1-2用'!$B$3:$O$1100,9,0),"")</f>
        <v>0</v>
      </c>
      <c r="I240" s="325">
        <f>IFERROR(VLOOKUP($A240,'様式C-1-2用'!$B$3:$O$1100,10,0),"")</f>
        <v>0</v>
      </c>
      <c r="J240" s="325">
        <f>IFERROR(VLOOKUP($A240,'様式C-1-2用'!$B$3:$O$1100,11,0),"")</f>
        <v>0</v>
      </c>
      <c r="K240" s="325">
        <f t="shared" si="3"/>
        <v>0</v>
      </c>
      <c r="L240" s="325">
        <f>IFERROR(VLOOKUP($A240,'様式C-1-2用'!$B$3:$O$1100,12,0),"")</f>
        <v>0</v>
      </c>
      <c r="M240" s="325">
        <f>IFERROR(VLOOKUP($A240,'様式C-1-2用'!$B$3:$O$1100,13,0),"")</f>
        <v>0</v>
      </c>
      <c r="N240" s="325">
        <f>IFERROR(VLOOKUP($A240,'様式C-1-2用'!$B$3:$O$1100,14,0),"")</f>
        <v>0</v>
      </c>
      <c r="O240" s="325">
        <f>IFERROR(VLOOKUP($A240,'様式C-1-2用'!$B$3:$P$1100,15,0),"")</f>
        <v>0</v>
      </c>
    </row>
    <row r="241" spans="1:15" ht="15.95" customHeight="1" x14ac:dyDescent="0.15">
      <c r="A241" s="318">
        <v>239</v>
      </c>
      <c r="B241" s="325">
        <f>IFERROR(VLOOKUP($A241,'様式C-1-2用'!$B$3:$O$1100,2,0),"")</f>
        <v>0</v>
      </c>
      <c r="C241" s="325" t="str">
        <f>IFERROR(VLOOKUP($A241,'様式C-1-2用'!$B$3:$O$1100,3,0),"")</f>
        <v/>
      </c>
      <c r="D241" s="325">
        <f>IFERROR(VLOOKUP($A241,'様式C-1-2用'!$B$3:$O$1100,5,0),"")</f>
        <v>0</v>
      </c>
      <c r="E241" s="325">
        <f>IFERROR(VLOOKUP($A241,'様式C-1-2用'!$B$3:$O$1100,6,0),"")</f>
        <v>0</v>
      </c>
      <c r="F241" s="325">
        <f>IFERROR(VLOOKUP($A241,'様式C-1-2用'!$B$3:$O$1100,7,0),"")</f>
        <v>0</v>
      </c>
      <c r="G241" s="325">
        <f>IFERROR(VLOOKUP($A241,'様式C-1-2用'!$B$3:$O$1100,8,0),"")</f>
        <v>0</v>
      </c>
      <c r="H241" s="331">
        <f>IFERROR(VLOOKUP($A241,'様式C-1-2用'!$B$3:$O$1100,9,0),"")</f>
        <v>0</v>
      </c>
      <c r="I241" s="325">
        <f>IFERROR(VLOOKUP($A241,'様式C-1-2用'!$B$3:$O$1100,10,0),"")</f>
        <v>0</v>
      </c>
      <c r="J241" s="325">
        <f>IFERROR(VLOOKUP($A241,'様式C-1-2用'!$B$3:$O$1100,11,0),"")</f>
        <v>0</v>
      </c>
      <c r="K241" s="325">
        <f t="shared" si="3"/>
        <v>0</v>
      </c>
      <c r="L241" s="325">
        <f>IFERROR(VLOOKUP($A241,'様式C-1-2用'!$B$3:$O$1100,12,0),"")</f>
        <v>0</v>
      </c>
      <c r="M241" s="325">
        <f>IFERROR(VLOOKUP($A241,'様式C-1-2用'!$B$3:$O$1100,13,0),"")</f>
        <v>0</v>
      </c>
      <c r="N241" s="325">
        <f>IFERROR(VLOOKUP($A241,'様式C-1-2用'!$B$3:$O$1100,14,0),"")</f>
        <v>0</v>
      </c>
      <c r="O241" s="325">
        <f>IFERROR(VLOOKUP($A241,'様式C-1-2用'!$B$3:$P$1100,15,0),"")</f>
        <v>0</v>
      </c>
    </row>
    <row r="242" spans="1:15" ht="15.95" customHeight="1" x14ac:dyDescent="0.15">
      <c r="A242" s="318">
        <v>240</v>
      </c>
      <c r="B242" s="325">
        <f>IFERROR(VLOOKUP($A242,'様式C-1-2用'!$B$3:$O$1100,2,0),"")</f>
        <v>0</v>
      </c>
      <c r="C242" s="325" t="str">
        <f>IFERROR(VLOOKUP($A242,'様式C-1-2用'!$B$3:$O$1100,3,0),"")</f>
        <v/>
      </c>
      <c r="D242" s="325">
        <f>IFERROR(VLOOKUP($A242,'様式C-1-2用'!$B$3:$O$1100,5,0),"")</f>
        <v>0</v>
      </c>
      <c r="E242" s="325">
        <f>IFERROR(VLOOKUP($A242,'様式C-1-2用'!$B$3:$O$1100,6,0),"")</f>
        <v>0</v>
      </c>
      <c r="F242" s="325">
        <f>IFERROR(VLOOKUP($A242,'様式C-1-2用'!$B$3:$O$1100,7,0),"")</f>
        <v>0</v>
      </c>
      <c r="G242" s="325">
        <f>IFERROR(VLOOKUP($A242,'様式C-1-2用'!$B$3:$O$1100,8,0),"")</f>
        <v>0</v>
      </c>
      <c r="H242" s="331">
        <f>IFERROR(VLOOKUP($A242,'様式C-1-2用'!$B$3:$O$1100,9,0),"")</f>
        <v>0</v>
      </c>
      <c r="I242" s="325">
        <f>IFERROR(VLOOKUP($A242,'様式C-1-2用'!$B$3:$O$1100,10,0),"")</f>
        <v>0</v>
      </c>
      <c r="J242" s="325">
        <f>IFERROR(VLOOKUP($A242,'様式C-1-2用'!$B$3:$O$1100,11,0),"")</f>
        <v>0</v>
      </c>
      <c r="K242" s="325">
        <f t="shared" si="3"/>
        <v>0</v>
      </c>
      <c r="L242" s="325">
        <f>IFERROR(VLOOKUP($A242,'様式C-1-2用'!$B$3:$O$1100,12,0),"")</f>
        <v>0</v>
      </c>
      <c r="M242" s="325">
        <f>IFERROR(VLOOKUP($A242,'様式C-1-2用'!$B$3:$O$1100,13,0),"")</f>
        <v>0</v>
      </c>
      <c r="N242" s="325">
        <f>IFERROR(VLOOKUP($A242,'様式C-1-2用'!$B$3:$O$1100,14,0),"")</f>
        <v>0</v>
      </c>
      <c r="O242" s="325">
        <f>IFERROR(VLOOKUP($A242,'様式C-1-2用'!$B$3:$P$1100,15,0),"")</f>
        <v>0</v>
      </c>
    </row>
    <row r="243" spans="1:15" ht="15.95" customHeight="1" x14ac:dyDescent="0.15">
      <c r="A243" s="318">
        <v>241</v>
      </c>
      <c r="B243" s="325">
        <f>IFERROR(VLOOKUP($A243,'様式C-1-2用'!$B$3:$O$1100,2,0),"")</f>
        <v>0</v>
      </c>
      <c r="C243" s="325" t="str">
        <f>IFERROR(VLOOKUP($A243,'様式C-1-2用'!$B$3:$O$1100,3,0),"")</f>
        <v/>
      </c>
      <c r="D243" s="325">
        <f>IFERROR(VLOOKUP($A243,'様式C-1-2用'!$B$3:$O$1100,5,0),"")</f>
        <v>0</v>
      </c>
      <c r="E243" s="325">
        <f>IFERROR(VLOOKUP($A243,'様式C-1-2用'!$B$3:$O$1100,6,0),"")</f>
        <v>0</v>
      </c>
      <c r="F243" s="325">
        <f>IFERROR(VLOOKUP($A243,'様式C-1-2用'!$B$3:$O$1100,7,0),"")</f>
        <v>0</v>
      </c>
      <c r="G243" s="325">
        <f>IFERROR(VLOOKUP($A243,'様式C-1-2用'!$B$3:$O$1100,8,0),"")</f>
        <v>0</v>
      </c>
      <c r="H243" s="331">
        <f>IFERROR(VLOOKUP($A243,'様式C-1-2用'!$B$3:$O$1100,9,0),"")</f>
        <v>0</v>
      </c>
      <c r="I243" s="325">
        <f>IFERROR(VLOOKUP($A243,'様式C-1-2用'!$B$3:$O$1100,10,0),"")</f>
        <v>0</v>
      </c>
      <c r="J243" s="325">
        <f>IFERROR(VLOOKUP($A243,'様式C-1-2用'!$B$3:$O$1100,11,0),"")</f>
        <v>0</v>
      </c>
      <c r="K243" s="325">
        <f t="shared" si="3"/>
        <v>0</v>
      </c>
      <c r="L243" s="325">
        <f>IFERROR(VLOOKUP($A243,'様式C-1-2用'!$B$3:$O$1100,12,0),"")</f>
        <v>0</v>
      </c>
      <c r="M243" s="325">
        <f>IFERROR(VLOOKUP($A243,'様式C-1-2用'!$B$3:$O$1100,13,0),"")</f>
        <v>0</v>
      </c>
      <c r="N243" s="325">
        <f>IFERROR(VLOOKUP($A243,'様式C-1-2用'!$B$3:$O$1100,14,0),"")</f>
        <v>0</v>
      </c>
      <c r="O243" s="325">
        <f>IFERROR(VLOOKUP($A243,'様式C-1-2用'!$B$3:$P$1100,15,0),"")</f>
        <v>0</v>
      </c>
    </row>
    <row r="244" spans="1:15" ht="15.95" customHeight="1" x14ac:dyDescent="0.15">
      <c r="A244" s="318">
        <v>242</v>
      </c>
      <c r="B244" s="325">
        <f>IFERROR(VLOOKUP($A244,'様式C-1-2用'!$B$3:$O$1100,2,0),"")</f>
        <v>0</v>
      </c>
      <c r="C244" s="325" t="str">
        <f>IFERROR(VLOOKUP($A244,'様式C-1-2用'!$B$3:$O$1100,3,0),"")</f>
        <v/>
      </c>
      <c r="D244" s="325">
        <f>IFERROR(VLOOKUP($A244,'様式C-1-2用'!$B$3:$O$1100,5,0),"")</f>
        <v>0</v>
      </c>
      <c r="E244" s="325">
        <f>IFERROR(VLOOKUP($A244,'様式C-1-2用'!$B$3:$O$1100,6,0),"")</f>
        <v>0</v>
      </c>
      <c r="F244" s="325">
        <f>IFERROR(VLOOKUP($A244,'様式C-1-2用'!$B$3:$O$1100,7,0),"")</f>
        <v>0</v>
      </c>
      <c r="G244" s="325">
        <f>IFERROR(VLOOKUP($A244,'様式C-1-2用'!$B$3:$O$1100,8,0),"")</f>
        <v>0</v>
      </c>
      <c r="H244" s="331">
        <f>IFERROR(VLOOKUP($A244,'様式C-1-2用'!$B$3:$O$1100,9,0),"")</f>
        <v>0</v>
      </c>
      <c r="I244" s="325">
        <f>IFERROR(VLOOKUP($A244,'様式C-1-2用'!$B$3:$O$1100,10,0),"")</f>
        <v>0</v>
      </c>
      <c r="J244" s="325">
        <f>IFERROR(VLOOKUP($A244,'様式C-1-2用'!$B$3:$O$1100,11,0),"")</f>
        <v>0</v>
      </c>
      <c r="K244" s="325">
        <f t="shared" si="3"/>
        <v>0</v>
      </c>
      <c r="L244" s="325">
        <f>IFERROR(VLOOKUP($A244,'様式C-1-2用'!$B$3:$O$1100,12,0),"")</f>
        <v>0</v>
      </c>
      <c r="M244" s="325">
        <f>IFERROR(VLOOKUP($A244,'様式C-1-2用'!$B$3:$O$1100,13,0),"")</f>
        <v>0</v>
      </c>
      <c r="N244" s="325">
        <f>IFERROR(VLOOKUP($A244,'様式C-1-2用'!$B$3:$O$1100,14,0),"")</f>
        <v>0</v>
      </c>
      <c r="O244" s="325">
        <f>IFERROR(VLOOKUP($A244,'様式C-1-2用'!$B$3:$P$1100,15,0),"")</f>
        <v>0</v>
      </c>
    </row>
    <row r="245" spans="1:15" ht="15.95" customHeight="1" x14ac:dyDescent="0.15">
      <c r="A245" s="318">
        <v>243</v>
      </c>
      <c r="B245" s="325">
        <f>IFERROR(VLOOKUP($A245,'様式C-1-2用'!$B$3:$O$1100,2,0),"")</f>
        <v>0</v>
      </c>
      <c r="C245" s="325" t="str">
        <f>IFERROR(VLOOKUP($A245,'様式C-1-2用'!$B$3:$O$1100,3,0),"")</f>
        <v/>
      </c>
      <c r="D245" s="325">
        <f>IFERROR(VLOOKUP($A245,'様式C-1-2用'!$B$3:$O$1100,5,0),"")</f>
        <v>0</v>
      </c>
      <c r="E245" s="325">
        <f>IFERROR(VLOOKUP($A245,'様式C-1-2用'!$B$3:$O$1100,6,0),"")</f>
        <v>0</v>
      </c>
      <c r="F245" s="325">
        <f>IFERROR(VLOOKUP($A245,'様式C-1-2用'!$B$3:$O$1100,7,0),"")</f>
        <v>0</v>
      </c>
      <c r="G245" s="325">
        <f>IFERROR(VLOOKUP($A245,'様式C-1-2用'!$B$3:$O$1100,8,0),"")</f>
        <v>0</v>
      </c>
      <c r="H245" s="331">
        <f>IFERROR(VLOOKUP($A245,'様式C-1-2用'!$B$3:$O$1100,9,0),"")</f>
        <v>0</v>
      </c>
      <c r="I245" s="325">
        <f>IFERROR(VLOOKUP($A245,'様式C-1-2用'!$B$3:$O$1100,10,0),"")</f>
        <v>0</v>
      </c>
      <c r="J245" s="325">
        <f>IFERROR(VLOOKUP($A245,'様式C-1-2用'!$B$3:$O$1100,11,0),"")</f>
        <v>0</v>
      </c>
      <c r="K245" s="325">
        <f t="shared" si="3"/>
        <v>0</v>
      </c>
      <c r="L245" s="325">
        <f>IFERROR(VLOOKUP($A245,'様式C-1-2用'!$B$3:$O$1100,12,0),"")</f>
        <v>0</v>
      </c>
      <c r="M245" s="325">
        <f>IFERROR(VLOOKUP($A245,'様式C-1-2用'!$B$3:$O$1100,13,0),"")</f>
        <v>0</v>
      </c>
      <c r="N245" s="325">
        <f>IFERROR(VLOOKUP($A245,'様式C-1-2用'!$B$3:$O$1100,14,0),"")</f>
        <v>0</v>
      </c>
      <c r="O245" s="325">
        <f>IFERROR(VLOOKUP($A245,'様式C-1-2用'!$B$3:$P$1100,15,0),"")</f>
        <v>0</v>
      </c>
    </row>
    <row r="246" spans="1:15" ht="15.95" customHeight="1" x14ac:dyDescent="0.15">
      <c r="A246" s="318">
        <v>244</v>
      </c>
      <c r="B246" s="325">
        <f>IFERROR(VLOOKUP($A246,'様式C-1-2用'!$B$3:$O$1100,2,0),"")</f>
        <v>0</v>
      </c>
      <c r="C246" s="325" t="str">
        <f>IFERROR(VLOOKUP($A246,'様式C-1-2用'!$B$3:$O$1100,3,0),"")</f>
        <v/>
      </c>
      <c r="D246" s="325">
        <f>IFERROR(VLOOKUP($A246,'様式C-1-2用'!$B$3:$O$1100,5,0),"")</f>
        <v>0</v>
      </c>
      <c r="E246" s="325">
        <f>IFERROR(VLOOKUP($A246,'様式C-1-2用'!$B$3:$O$1100,6,0),"")</f>
        <v>0</v>
      </c>
      <c r="F246" s="325">
        <f>IFERROR(VLOOKUP($A246,'様式C-1-2用'!$B$3:$O$1100,7,0),"")</f>
        <v>0</v>
      </c>
      <c r="G246" s="325">
        <f>IFERROR(VLOOKUP($A246,'様式C-1-2用'!$B$3:$O$1100,8,0),"")</f>
        <v>0</v>
      </c>
      <c r="H246" s="331">
        <f>IFERROR(VLOOKUP($A246,'様式C-1-2用'!$B$3:$O$1100,9,0),"")</f>
        <v>0</v>
      </c>
      <c r="I246" s="325">
        <f>IFERROR(VLOOKUP($A246,'様式C-1-2用'!$B$3:$O$1100,10,0),"")</f>
        <v>0</v>
      </c>
      <c r="J246" s="325">
        <f>IFERROR(VLOOKUP($A246,'様式C-1-2用'!$B$3:$O$1100,11,0),"")</f>
        <v>0</v>
      </c>
      <c r="K246" s="325">
        <f t="shared" si="3"/>
        <v>0</v>
      </c>
      <c r="L246" s="325">
        <f>IFERROR(VLOOKUP($A246,'様式C-1-2用'!$B$3:$O$1100,12,0),"")</f>
        <v>0</v>
      </c>
      <c r="M246" s="325">
        <f>IFERROR(VLOOKUP($A246,'様式C-1-2用'!$B$3:$O$1100,13,0),"")</f>
        <v>0</v>
      </c>
      <c r="N246" s="325">
        <f>IFERROR(VLOOKUP($A246,'様式C-1-2用'!$B$3:$O$1100,14,0),"")</f>
        <v>0</v>
      </c>
      <c r="O246" s="325">
        <f>IFERROR(VLOOKUP($A246,'様式C-1-2用'!$B$3:$P$1100,15,0),"")</f>
        <v>0</v>
      </c>
    </row>
    <row r="247" spans="1:15" ht="15.95" customHeight="1" x14ac:dyDescent="0.15">
      <c r="A247" s="318">
        <v>245</v>
      </c>
      <c r="B247" s="325">
        <f>IFERROR(VLOOKUP($A247,'様式C-1-2用'!$B$3:$O$1100,2,0),"")</f>
        <v>0</v>
      </c>
      <c r="C247" s="325" t="str">
        <f>IFERROR(VLOOKUP($A247,'様式C-1-2用'!$B$3:$O$1100,3,0),"")</f>
        <v/>
      </c>
      <c r="D247" s="325">
        <f>IFERROR(VLOOKUP($A247,'様式C-1-2用'!$B$3:$O$1100,5,0),"")</f>
        <v>0</v>
      </c>
      <c r="E247" s="325">
        <f>IFERROR(VLOOKUP($A247,'様式C-1-2用'!$B$3:$O$1100,6,0),"")</f>
        <v>0</v>
      </c>
      <c r="F247" s="325">
        <f>IFERROR(VLOOKUP($A247,'様式C-1-2用'!$B$3:$O$1100,7,0),"")</f>
        <v>0</v>
      </c>
      <c r="G247" s="325">
        <f>IFERROR(VLOOKUP($A247,'様式C-1-2用'!$B$3:$O$1100,8,0),"")</f>
        <v>0</v>
      </c>
      <c r="H247" s="331">
        <f>IFERROR(VLOOKUP($A247,'様式C-1-2用'!$B$3:$O$1100,9,0),"")</f>
        <v>0</v>
      </c>
      <c r="I247" s="325">
        <f>IFERROR(VLOOKUP($A247,'様式C-1-2用'!$B$3:$O$1100,10,0),"")</f>
        <v>0</v>
      </c>
      <c r="J247" s="325">
        <f>IFERROR(VLOOKUP($A247,'様式C-1-2用'!$B$3:$O$1100,11,0),"")</f>
        <v>0</v>
      </c>
      <c r="K247" s="325">
        <f t="shared" si="3"/>
        <v>0</v>
      </c>
      <c r="L247" s="325">
        <f>IFERROR(VLOOKUP($A247,'様式C-1-2用'!$B$3:$O$1100,12,0),"")</f>
        <v>0</v>
      </c>
      <c r="M247" s="325">
        <f>IFERROR(VLOOKUP($A247,'様式C-1-2用'!$B$3:$O$1100,13,0),"")</f>
        <v>0</v>
      </c>
      <c r="N247" s="325">
        <f>IFERROR(VLOOKUP($A247,'様式C-1-2用'!$B$3:$O$1100,14,0),"")</f>
        <v>0</v>
      </c>
      <c r="O247" s="325">
        <f>IFERROR(VLOOKUP($A247,'様式C-1-2用'!$B$3:$P$1100,15,0),"")</f>
        <v>0</v>
      </c>
    </row>
    <row r="248" spans="1:15" ht="15.95" customHeight="1" x14ac:dyDescent="0.15">
      <c r="A248" s="318">
        <v>246</v>
      </c>
      <c r="B248" s="325">
        <f>IFERROR(VLOOKUP($A248,'様式C-1-2用'!$B$3:$O$1100,2,0),"")</f>
        <v>0</v>
      </c>
      <c r="C248" s="325" t="str">
        <f>IFERROR(VLOOKUP($A248,'様式C-1-2用'!$B$3:$O$1100,3,0),"")</f>
        <v/>
      </c>
      <c r="D248" s="325">
        <f>IFERROR(VLOOKUP($A248,'様式C-1-2用'!$B$3:$O$1100,5,0),"")</f>
        <v>0</v>
      </c>
      <c r="E248" s="325">
        <f>IFERROR(VLOOKUP($A248,'様式C-1-2用'!$B$3:$O$1100,6,0),"")</f>
        <v>0</v>
      </c>
      <c r="F248" s="325">
        <f>IFERROR(VLOOKUP($A248,'様式C-1-2用'!$B$3:$O$1100,7,0),"")</f>
        <v>0</v>
      </c>
      <c r="G248" s="325">
        <f>IFERROR(VLOOKUP($A248,'様式C-1-2用'!$B$3:$O$1100,8,0),"")</f>
        <v>0</v>
      </c>
      <c r="H248" s="331">
        <f>IFERROR(VLOOKUP($A248,'様式C-1-2用'!$B$3:$O$1100,9,0),"")</f>
        <v>0</v>
      </c>
      <c r="I248" s="325">
        <f>IFERROR(VLOOKUP($A248,'様式C-1-2用'!$B$3:$O$1100,10,0),"")</f>
        <v>0</v>
      </c>
      <c r="J248" s="325">
        <f>IFERROR(VLOOKUP($A248,'様式C-1-2用'!$B$3:$O$1100,11,0),"")</f>
        <v>0</v>
      </c>
      <c r="K248" s="325">
        <f t="shared" si="3"/>
        <v>0</v>
      </c>
      <c r="L248" s="325">
        <f>IFERROR(VLOOKUP($A248,'様式C-1-2用'!$B$3:$O$1100,12,0),"")</f>
        <v>0</v>
      </c>
      <c r="M248" s="325">
        <f>IFERROR(VLOOKUP($A248,'様式C-1-2用'!$B$3:$O$1100,13,0),"")</f>
        <v>0</v>
      </c>
      <c r="N248" s="325">
        <f>IFERROR(VLOOKUP($A248,'様式C-1-2用'!$B$3:$O$1100,14,0),"")</f>
        <v>0</v>
      </c>
      <c r="O248" s="325">
        <f>IFERROR(VLOOKUP($A248,'様式C-1-2用'!$B$3:$P$1100,15,0),"")</f>
        <v>0</v>
      </c>
    </row>
    <row r="249" spans="1:15" ht="15.95" customHeight="1" x14ac:dyDescent="0.15">
      <c r="A249" s="318">
        <v>247</v>
      </c>
      <c r="B249" s="325">
        <f>IFERROR(VLOOKUP($A249,'様式C-1-2用'!$B$3:$O$1100,2,0),"")</f>
        <v>0</v>
      </c>
      <c r="C249" s="325" t="str">
        <f>IFERROR(VLOOKUP($A249,'様式C-1-2用'!$B$3:$O$1100,3,0),"")</f>
        <v/>
      </c>
      <c r="D249" s="325">
        <f>IFERROR(VLOOKUP($A249,'様式C-1-2用'!$B$3:$O$1100,5,0),"")</f>
        <v>0</v>
      </c>
      <c r="E249" s="325">
        <f>IFERROR(VLOOKUP($A249,'様式C-1-2用'!$B$3:$O$1100,6,0),"")</f>
        <v>0</v>
      </c>
      <c r="F249" s="325">
        <f>IFERROR(VLOOKUP($A249,'様式C-1-2用'!$B$3:$O$1100,7,0),"")</f>
        <v>0</v>
      </c>
      <c r="G249" s="325">
        <f>IFERROR(VLOOKUP($A249,'様式C-1-2用'!$B$3:$O$1100,8,0),"")</f>
        <v>0</v>
      </c>
      <c r="H249" s="331">
        <f>IFERROR(VLOOKUP($A249,'様式C-1-2用'!$B$3:$O$1100,9,0),"")</f>
        <v>0</v>
      </c>
      <c r="I249" s="325">
        <f>IFERROR(VLOOKUP($A249,'様式C-1-2用'!$B$3:$O$1100,10,0),"")</f>
        <v>0</v>
      </c>
      <c r="J249" s="325">
        <f>IFERROR(VLOOKUP($A249,'様式C-1-2用'!$B$3:$O$1100,11,0),"")</f>
        <v>0</v>
      </c>
      <c r="K249" s="325">
        <f t="shared" si="3"/>
        <v>0</v>
      </c>
      <c r="L249" s="325">
        <f>IFERROR(VLOOKUP($A249,'様式C-1-2用'!$B$3:$O$1100,12,0),"")</f>
        <v>0</v>
      </c>
      <c r="M249" s="325">
        <f>IFERROR(VLOOKUP($A249,'様式C-1-2用'!$B$3:$O$1100,13,0),"")</f>
        <v>0</v>
      </c>
      <c r="N249" s="325">
        <f>IFERROR(VLOOKUP($A249,'様式C-1-2用'!$B$3:$O$1100,14,0),"")</f>
        <v>0</v>
      </c>
      <c r="O249" s="325">
        <f>IFERROR(VLOOKUP($A249,'様式C-1-2用'!$B$3:$P$1100,15,0),"")</f>
        <v>0</v>
      </c>
    </row>
    <row r="250" spans="1:15" ht="15.95" customHeight="1" x14ac:dyDescent="0.15">
      <c r="A250" s="318">
        <v>248</v>
      </c>
      <c r="B250" s="325">
        <f>IFERROR(VLOOKUP($A250,'様式C-1-2用'!$B$3:$O$1100,2,0),"")</f>
        <v>0</v>
      </c>
      <c r="C250" s="325" t="str">
        <f>IFERROR(VLOOKUP($A250,'様式C-1-2用'!$B$3:$O$1100,3,0),"")</f>
        <v/>
      </c>
      <c r="D250" s="325">
        <f>IFERROR(VLOOKUP($A250,'様式C-1-2用'!$B$3:$O$1100,5,0),"")</f>
        <v>0</v>
      </c>
      <c r="E250" s="325">
        <f>IFERROR(VLOOKUP($A250,'様式C-1-2用'!$B$3:$O$1100,6,0),"")</f>
        <v>0</v>
      </c>
      <c r="F250" s="325">
        <f>IFERROR(VLOOKUP($A250,'様式C-1-2用'!$B$3:$O$1100,7,0),"")</f>
        <v>0</v>
      </c>
      <c r="G250" s="325">
        <f>IFERROR(VLOOKUP($A250,'様式C-1-2用'!$B$3:$O$1100,8,0),"")</f>
        <v>0</v>
      </c>
      <c r="H250" s="331">
        <f>IFERROR(VLOOKUP($A250,'様式C-1-2用'!$B$3:$O$1100,9,0),"")</f>
        <v>0</v>
      </c>
      <c r="I250" s="325">
        <f>IFERROR(VLOOKUP($A250,'様式C-1-2用'!$B$3:$O$1100,10,0),"")</f>
        <v>0</v>
      </c>
      <c r="J250" s="325">
        <f>IFERROR(VLOOKUP($A250,'様式C-1-2用'!$B$3:$O$1100,11,0),"")</f>
        <v>0</v>
      </c>
      <c r="K250" s="325">
        <f t="shared" si="3"/>
        <v>0</v>
      </c>
      <c r="L250" s="325">
        <f>IFERROR(VLOOKUP($A250,'様式C-1-2用'!$B$3:$O$1100,12,0),"")</f>
        <v>0</v>
      </c>
      <c r="M250" s="325">
        <f>IFERROR(VLOOKUP($A250,'様式C-1-2用'!$B$3:$O$1100,13,0),"")</f>
        <v>0</v>
      </c>
      <c r="N250" s="325">
        <f>IFERROR(VLOOKUP($A250,'様式C-1-2用'!$B$3:$O$1100,14,0),"")</f>
        <v>0</v>
      </c>
      <c r="O250" s="325">
        <f>IFERROR(VLOOKUP($A250,'様式C-1-2用'!$B$3:$P$1100,15,0),"")</f>
        <v>0</v>
      </c>
    </row>
    <row r="251" spans="1:15" ht="15.95" customHeight="1" x14ac:dyDescent="0.15">
      <c r="A251" s="318">
        <v>249</v>
      </c>
      <c r="B251" s="325">
        <f>IFERROR(VLOOKUP($A251,'様式C-1-2用'!$B$3:$O$1100,2,0),"")</f>
        <v>0</v>
      </c>
      <c r="C251" s="325" t="str">
        <f>IFERROR(VLOOKUP($A251,'様式C-1-2用'!$B$3:$O$1100,3,0),"")</f>
        <v/>
      </c>
      <c r="D251" s="325">
        <f>IFERROR(VLOOKUP($A251,'様式C-1-2用'!$B$3:$O$1100,5,0),"")</f>
        <v>0</v>
      </c>
      <c r="E251" s="325">
        <f>IFERROR(VLOOKUP($A251,'様式C-1-2用'!$B$3:$O$1100,6,0),"")</f>
        <v>0</v>
      </c>
      <c r="F251" s="325">
        <f>IFERROR(VLOOKUP($A251,'様式C-1-2用'!$B$3:$O$1100,7,0),"")</f>
        <v>0</v>
      </c>
      <c r="G251" s="325">
        <f>IFERROR(VLOOKUP($A251,'様式C-1-2用'!$B$3:$O$1100,8,0),"")</f>
        <v>0</v>
      </c>
      <c r="H251" s="331">
        <f>IFERROR(VLOOKUP($A251,'様式C-1-2用'!$B$3:$O$1100,9,0),"")</f>
        <v>0</v>
      </c>
      <c r="I251" s="325">
        <f>IFERROR(VLOOKUP($A251,'様式C-1-2用'!$B$3:$O$1100,10,0),"")</f>
        <v>0</v>
      </c>
      <c r="J251" s="325">
        <f>IFERROR(VLOOKUP($A251,'様式C-1-2用'!$B$3:$O$1100,11,0),"")</f>
        <v>0</v>
      </c>
      <c r="K251" s="325">
        <f t="shared" si="3"/>
        <v>0</v>
      </c>
      <c r="L251" s="325">
        <f>IFERROR(VLOOKUP($A251,'様式C-1-2用'!$B$3:$O$1100,12,0),"")</f>
        <v>0</v>
      </c>
      <c r="M251" s="325">
        <f>IFERROR(VLOOKUP($A251,'様式C-1-2用'!$B$3:$O$1100,13,0),"")</f>
        <v>0</v>
      </c>
      <c r="N251" s="325">
        <f>IFERROR(VLOOKUP($A251,'様式C-1-2用'!$B$3:$O$1100,14,0),"")</f>
        <v>0</v>
      </c>
      <c r="O251" s="325">
        <f>IFERROR(VLOOKUP($A251,'様式C-1-2用'!$B$3:$P$1100,15,0),"")</f>
        <v>0</v>
      </c>
    </row>
    <row r="252" spans="1:15" ht="15.95" customHeight="1" x14ac:dyDescent="0.15">
      <c r="A252" s="318">
        <v>250</v>
      </c>
      <c r="B252" s="325">
        <f>IFERROR(VLOOKUP($A252,'様式C-1-2用'!$B$3:$O$1100,2,0),"")</f>
        <v>0</v>
      </c>
      <c r="C252" s="325" t="str">
        <f>IFERROR(VLOOKUP($A252,'様式C-1-2用'!$B$3:$O$1100,3,0),"")</f>
        <v/>
      </c>
      <c r="D252" s="325">
        <f>IFERROR(VLOOKUP($A252,'様式C-1-2用'!$B$3:$O$1100,5,0),"")</f>
        <v>0</v>
      </c>
      <c r="E252" s="325">
        <f>IFERROR(VLOOKUP($A252,'様式C-1-2用'!$B$3:$O$1100,6,0),"")</f>
        <v>0</v>
      </c>
      <c r="F252" s="325">
        <f>IFERROR(VLOOKUP($A252,'様式C-1-2用'!$B$3:$O$1100,7,0),"")</f>
        <v>0</v>
      </c>
      <c r="G252" s="325">
        <f>IFERROR(VLOOKUP($A252,'様式C-1-2用'!$B$3:$O$1100,8,0),"")</f>
        <v>0</v>
      </c>
      <c r="H252" s="331">
        <f>IFERROR(VLOOKUP($A252,'様式C-1-2用'!$B$3:$O$1100,9,0),"")</f>
        <v>0</v>
      </c>
      <c r="I252" s="325">
        <f>IFERROR(VLOOKUP($A252,'様式C-1-2用'!$B$3:$O$1100,10,0),"")</f>
        <v>0</v>
      </c>
      <c r="J252" s="325">
        <f>IFERROR(VLOOKUP($A252,'様式C-1-2用'!$B$3:$O$1100,11,0),"")</f>
        <v>0</v>
      </c>
      <c r="K252" s="325">
        <f t="shared" si="3"/>
        <v>0</v>
      </c>
      <c r="L252" s="325">
        <f>IFERROR(VLOOKUP($A252,'様式C-1-2用'!$B$3:$O$1100,12,0),"")</f>
        <v>0</v>
      </c>
      <c r="M252" s="325">
        <f>IFERROR(VLOOKUP($A252,'様式C-1-2用'!$B$3:$O$1100,13,0),"")</f>
        <v>0</v>
      </c>
      <c r="N252" s="325">
        <f>IFERROR(VLOOKUP($A252,'様式C-1-2用'!$B$3:$O$1100,14,0),"")</f>
        <v>0</v>
      </c>
      <c r="O252" s="325">
        <f>IFERROR(VLOOKUP($A252,'様式C-1-2用'!$B$3:$P$1100,15,0),"")</f>
        <v>0</v>
      </c>
    </row>
    <row r="253" spans="1:15" ht="15.95" customHeight="1" x14ac:dyDescent="0.15">
      <c r="A253" s="318">
        <v>251</v>
      </c>
      <c r="B253" s="325">
        <f>IFERROR(VLOOKUP($A253,'様式C-1-2用'!$B$3:$O$1100,2,0),"")</f>
        <v>0</v>
      </c>
      <c r="C253" s="325" t="str">
        <f>IFERROR(VLOOKUP($A253,'様式C-1-2用'!$B$3:$O$1100,3,0),"")</f>
        <v/>
      </c>
      <c r="D253" s="325">
        <f>IFERROR(VLOOKUP($A253,'様式C-1-2用'!$B$3:$O$1100,5,0),"")</f>
        <v>0</v>
      </c>
      <c r="E253" s="325">
        <f>IFERROR(VLOOKUP($A253,'様式C-1-2用'!$B$3:$O$1100,6,0),"")</f>
        <v>0</v>
      </c>
      <c r="F253" s="325">
        <f>IFERROR(VLOOKUP($A253,'様式C-1-2用'!$B$3:$O$1100,7,0),"")</f>
        <v>0</v>
      </c>
      <c r="G253" s="325">
        <f>IFERROR(VLOOKUP($A253,'様式C-1-2用'!$B$3:$O$1100,8,0),"")</f>
        <v>0</v>
      </c>
      <c r="H253" s="331">
        <f>IFERROR(VLOOKUP($A253,'様式C-1-2用'!$B$3:$O$1100,9,0),"")</f>
        <v>0</v>
      </c>
      <c r="I253" s="325">
        <f>IFERROR(VLOOKUP($A253,'様式C-1-2用'!$B$3:$O$1100,10,0),"")</f>
        <v>0</v>
      </c>
      <c r="J253" s="325">
        <f>IFERROR(VLOOKUP($A253,'様式C-1-2用'!$B$3:$O$1100,11,0),"")</f>
        <v>0</v>
      </c>
      <c r="K253" s="325">
        <f t="shared" si="3"/>
        <v>0</v>
      </c>
      <c r="L253" s="325">
        <f>IFERROR(VLOOKUP($A253,'様式C-1-2用'!$B$3:$O$1100,12,0),"")</f>
        <v>0</v>
      </c>
      <c r="M253" s="325">
        <f>IFERROR(VLOOKUP($A253,'様式C-1-2用'!$B$3:$O$1100,13,0),"")</f>
        <v>0</v>
      </c>
      <c r="N253" s="325">
        <f>IFERROR(VLOOKUP($A253,'様式C-1-2用'!$B$3:$O$1100,14,0),"")</f>
        <v>0</v>
      </c>
      <c r="O253" s="325">
        <f>IFERROR(VLOOKUP($A253,'様式C-1-2用'!$B$3:$P$1100,15,0),"")</f>
        <v>0</v>
      </c>
    </row>
    <row r="254" spans="1:15" ht="15.95" customHeight="1" x14ac:dyDescent="0.15">
      <c r="A254" s="318">
        <v>252</v>
      </c>
      <c r="B254" s="325">
        <f>IFERROR(VLOOKUP($A254,'様式C-1-2用'!$B$3:$O$1100,2,0),"")</f>
        <v>0</v>
      </c>
      <c r="C254" s="325" t="str">
        <f>IFERROR(VLOOKUP($A254,'様式C-1-2用'!$B$3:$O$1100,3,0),"")</f>
        <v/>
      </c>
      <c r="D254" s="325">
        <f>IFERROR(VLOOKUP($A254,'様式C-1-2用'!$B$3:$O$1100,5,0),"")</f>
        <v>0</v>
      </c>
      <c r="E254" s="325">
        <f>IFERROR(VLOOKUP($A254,'様式C-1-2用'!$B$3:$O$1100,6,0),"")</f>
        <v>0</v>
      </c>
      <c r="F254" s="325">
        <f>IFERROR(VLOOKUP($A254,'様式C-1-2用'!$B$3:$O$1100,7,0),"")</f>
        <v>0</v>
      </c>
      <c r="G254" s="325">
        <f>IFERROR(VLOOKUP($A254,'様式C-1-2用'!$B$3:$O$1100,8,0),"")</f>
        <v>0</v>
      </c>
      <c r="H254" s="331">
        <f>IFERROR(VLOOKUP($A254,'様式C-1-2用'!$B$3:$O$1100,9,0),"")</f>
        <v>0</v>
      </c>
      <c r="I254" s="325">
        <f>IFERROR(VLOOKUP($A254,'様式C-1-2用'!$B$3:$O$1100,10,0),"")</f>
        <v>0</v>
      </c>
      <c r="J254" s="325">
        <f>IFERROR(VLOOKUP($A254,'様式C-1-2用'!$B$3:$O$1100,11,0),"")</f>
        <v>0</v>
      </c>
      <c r="K254" s="325">
        <f t="shared" si="3"/>
        <v>0</v>
      </c>
      <c r="L254" s="325">
        <f>IFERROR(VLOOKUP($A254,'様式C-1-2用'!$B$3:$O$1100,12,0),"")</f>
        <v>0</v>
      </c>
      <c r="M254" s="325">
        <f>IFERROR(VLOOKUP($A254,'様式C-1-2用'!$B$3:$O$1100,13,0),"")</f>
        <v>0</v>
      </c>
      <c r="N254" s="325">
        <f>IFERROR(VLOOKUP($A254,'様式C-1-2用'!$B$3:$O$1100,14,0),"")</f>
        <v>0</v>
      </c>
      <c r="O254" s="325">
        <f>IFERROR(VLOOKUP($A254,'様式C-1-2用'!$B$3:$P$1100,15,0),"")</f>
        <v>0</v>
      </c>
    </row>
    <row r="255" spans="1:15" ht="15.95" customHeight="1" x14ac:dyDescent="0.15">
      <c r="A255" s="318">
        <v>253</v>
      </c>
      <c r="B255" s="325">
        <f>IFERROR(VLOOKUP($A255,'様式C-1-2用'!$B$3:$O$1100,2,0),"")</f>
        <v>0</v>
      </c>
      <c r="C255" s="325" t="str">
        <f>IFERROR(VLOOKUP($A255,'様式C-1-2用'!$B$3:$O$1100,3,0),"")</f>
        <v/>
      </c>
      <c r="D255" s="325">
        <f>IFERROR(VLOOKUP($A255,'様式C-1-2用'!$B$3:$O$1100,5,0),"")</f>
        <v>0</v>
      </c>
      <c r="E255" s="325">
        <f>IFERROR(VLOOKUP($A255,'様式C-1-2用'!$B$3:$O$1100,6,0),"")</f>
        <v>0</v>
      </c>
      <c r="F255" s="325">
        <f>IFERROR(VLOOKUP($A255,'様式C-1-2用'!$B$3:$O$1100,7,0),"")</f>
        <v>0</v>
      </c>
      <c r="G255" s="325">
        <f>IFERROR(VLOOKUP($A255,'様式C-1-2用'!$B$3:$O$1100,8,0),"")</f>
        <v>0</v>
      </c>
      <c r="H255" s="331">
        <f>IFERROR(VLOOKUP($A255,'様式C-1-2用'!$B$3:$O$1100,9,0),"")</f>
        <v>0</v>
      </c>
      <c r="I255" s="325">
        <f>IFERROR(VLOOKUP($A255,'様式C-1-2用'!$B$3:$O$1100,10,0),"")</f>
        <v>0</v>
      </c>
      <c r="J255" s="325">
        <f>IFERROR(VLOOKUP($A255,'様式C-1-2用'!$B$3:$O$1100,11,0),"")</f>
        <v>0</v>
      </c>
      <c r="K255" s="325">
        <f t="shared" si="3"/>
        <v>0</v>
      </c>
      <c r="L255" s="325">
        <f>IFERROR(VLOOKUP($A255,'様式C-1-2用'!$B$3:$O$1100,12,0),"")</f>
        <v>0</v>
      </c>
      <c r="M255" s="325">
        <f>IFERROR(VLOOKUP($A255,'様式C-1-2用'!$B$3:$O$1100,13,0),"")</f>
        <v>0</v>
      </c>
      <c r="N255" s="325">
        <f>IFERROR(VLOOKUP($A255,'様式C-1-2用'!$B$3:$O$1100,14,0),"")</f>
        <v>0</v>
      </c>
      <c r="O255" s="325">
        <f>IFERROR(VLOOKUP($A255,'様式C-1-2用'!$B$3:$P$1100,15,0),"")</f>
        <v>0</v>
      </c>
    </row>
    <row r="256" spans="1:15" ht="15.95" customHeight="1" x14ac:dyDescent="0.15">
      <c r="A256" s="318">
        <v>254</v>
      </c>
      <c r="B256" s="325">
        <f>IFERROR(VLOOKUP($A256,'様式C-1-2用'!$B$3:$O$1100,2,0),"")</f>
        <v>0</v>
      </c>
      <c r="C256" s="325" t="str">
        <f>IFERROR(VLOOKUP($A256,'様式C-1-2用'!$B$3:$O$1100,3,0),"")</f>
        <v/>
      </c>
      <c r="D256" s="325">
        <f>IFERROR(VLOOKUP($A256,'様式C-1-2用'!$B$3:$O$1100,5,0),"")</f>
        <v>0</v>
      </c>
      <c r="E256" s="325">
        <f>IFERROR(VLOOKUP($A256,'様式C-1-2用'!$B$3:$O$1100,6,0),"")</f>
        <v>0</v>
      </c>
      <c r="F256" s="325">
        <f>IFERROR(VLOOKUP($A256,'様式C-1-2用'!$B$3:$O$1100,7,0),"")</f>
        <v>0</v>
      </c>
      <c r="G256" s="325">
        <f>IFERROR(VLOOKUP($A256,'様式C-1-2用'!$B$3:$O$1100,8,0),"")</f>
        <v>0</v>
      </c>
      <c r="H256" s="331">
        <f>IFERROR(VLOOKUP($A256,'様式C-1-2用'!$B$3:$O$1100,9,0),"")</f>
        <v>0</v>
      </c>
      <c r="I256" s="325">
        <f>IFERROR(VLOOKUP($A256,'様式C-1-2用'!$B$3:$O$1100,10,0),"")</f>
        <v>0</v>
      </c>
      <c r="J256" s="325">
        <f>IFERROR(VLOOKUP($A256,'様式C-1-2用'!$B$3:$O$1100,11,0),"")</f>
        <v>0</v>
      </c>
      <c r="K256" s="325">
        <f t="shared" si="3"/>
        <v>0</v>
      </c>
      <c r="L256" s="325">
        <f>IFERROR(VLOOKUP($A256,'様式C-1-2用'!$B$3:$O$1100,12,0),"")</f>
        <v>0</v>
      </c>
      <c r="M256" s="325">
        <f>IFERROR(VLOOKUP($A256,'様式C-1-2用'!$B$3:$O$1100,13,0),"")</f>
        <v>0</v>
      </c>
      <c r="N256" s="325">
        <f>IFERROR(VLOOKUP($A256,'様式C-1-2用'!$B$3:$O$1100,14,0),"")</f>
        <v>0</v>
      </c>
      <c r="O256" s="325">
        <f>IFERROR(VLOOKUP($A256,'様式C-1-2用'!$B$3:$P$1100,15,0),"")</f>
        <v>0</v>
      </c>
    </row>
    <row r="257" spans="1:15" ht="15.95" customHeight="1" x14ac:dyDescent="0.15">
      <c r="A257" s="318">
        <v>255</v>
      </c>
      <c r="B257" s="325">
        <f>IFERROR(VLOOKUP($A257,'様式C-1-2用'!$B$3:$O$1100,2,0),"")</f>
        <v>0</v>
      </c>
      <c r="C257" s="325" t="str">
        <f>IFERROR(VLOOKUP($A257,'様式C-1-2用'!$B$3:$O$1100,3,0),"")</f>
        <v/>
      </c>
      <c r="D257" s="325">
        <f>IFERROR(VLOOKUP($A257,'様式C-1-2用'!$B$3:$O$1100,5,0),"")</f>
        <v>0</v>
      </c>
      <c r="E257" s="325">
        <f>IFERROR(VLOOKUP($A257,'様式C-1-2用'!$B$3:$O$1100,6,0),"")</f>
        <v>0</v>
      </c>
      <c r="F257" s="325">
        <f>IFERROR(VLOOKUP($A257,'様式C-1-2用'!$B$3:$O$1100,7,0),"")</f>
        <v>0</v>
      </c>
      <c r="G257" s="325">
        <f>IFERROR(VLOOKUP($A257,'様式C-1-2用'!$B$3:$O$1100,8,0),"")</f>
        <v>0</v>
      </c>
      <c r="H257" s="331">
        <f>IFERROR(VLOOKUP($A257,'様式C-1-2用'!$B$3:$O$1100,9,0),"")</f>
        <v>0</v>
      </c>
      <c r="I257" s="325">
        <f>IFERROR(VLOOKUP($A257,'様式C-1-2用'!$B$3:$O$1100,10,0),"")</f>
        <v>0</v>
      </c>
      <c r="J257" s="325">
        <f>IFERROR(VLOOKUP($A257,'様式C-1-2用'!$B$3:$O$1100,11,0),"")</f>
        <v>0</v>
      </c>
      <c r="K257" s="325">
        <f t="shared" si="3"/>
        <v>0</v>
      </c>
      <c r="L257" s="325">
        <f>IFERROR(VLOOKUP($A257,'様式C-1-2用'!$B$3:$O$1100,12,0),"")</f>
        <v>0</v>
      </c>
      <c r="M257" s="325">
        <f>IFERROR(VLOOKUP($A257,'様式C-1-2用'!$B$3:$O$1100,13,0),"")</f>
        <v>0</v>
      </c>
      <c r="N257" s="325">
        <f>IFERROR(VLOOKUP($A257,'様式C-1-2用'!$B$3:$O$1100,14,0),"")</f>
        <v>0</v>
      </c>
      <c r="O257" s="325">
        <f>IFERROR(VLOOKUP($A257,'様式C-1-2用'!$B$3:$P$1100,15,0),"")</f>
        <v>0</v>
      </c>
    </row>
    <row r="258" spans="1:15" ht="15.95" customHeight="1" x14ac:dyDescent="0.15">
      <c r="A258" s="318">
        <v>256</v>
      </c>
      <c r="B258" s="325">
        <f>IFERROR(VLOOKUP($A258,'様式C-1-2用'!$B$3:$O$1100,2,0),"")</f>
        <v>0</v>
      </c>
      <c r="C258" s="325" t="str">
        <f>IFERROR(VLOOKUP($A258,'様式C-1-2用'!$B$3:$O$1100,3,0),"")</f>
        <v/>
      </c>
      <c r="D258" s="325">
        <f>IFERROR(VLOOKUP($A258,'様式C-1-2用'!$B$3:$O$1100,5,0),"")</f>
        <v>0</v>
      </c>
      <c r="E258" s="325">
        <f>IFERROR(VLOOKUP($A258,'様式C-1-2用'!$B$3:$O$1100,6,0),"")</f>
        <v>0</v>
      </c>
      <c r="F258" s="325">
        <f>IFERROR(VLOOKUP($A258,'様式C-1-2用'!$B$3:$O$1100,7,0),"")</f>
        <v>0</v>
      </c>
      <c r="G258" s="325">
        <f>IFERROR(VLOOKUP($A258,'様式C-1-2用'!$B$3:$O$1100,8,0),"")</f>
        <v>0</v>
      </c>
      <c r="H258" s="331">
        <f>IFERROR(VLOOKUP($A258,'様式C-1-2用'!$B$3:$O$1100,9,0),"")</f>
        <v>0</v>
      </c>
      <c r="I258" s="325">
        <f>IFERROR(VLOOKUP($A258,'様式C-1-2用'!$B$3:$O$1100,10,0),"")</f>
        <v>0</v>
      </c>
      <c r="J258" s="325">
        <f>IFERROR(VLOOKUP($A258,'様式C-1-2用'!$B$3:$O$1100,11,0),"")</f>
        <v>0</v>
      </c>
      <c r="K258" s="325">
        <f t="shared" si="3"/>
        <v>0</v>
      </c>
      <c r="L258" s="325">
        <f>IFERROR(VLOOKUP($A258,'様式C-1-2用'!$B$3:$O$1100,12,0),"")</f>
        <v>0</v>
      </c>
      <c r="M258" s="325">
        <f>IFERROR(VLOOKUP($A258,'様式C-1-2用'!$B$3:$O$1100,13,0),"")</f>
        <v>0</v>
      </c>
      <c r="N258" s="325">
        <f>IFERROR(VLOOKUP($A258,'様式C-1-2用'!$B$3:$O$1100,14,0),"")</f>
        <v>0</v>
      </c>
      <c r="O258" s="325">
        <f>IFERROR(VLOOKUP($A258,'様式C-1-2用'!$B$3:$P$1100,15,0),"")</f>
        <v>0</v>
      </c>
    </row>
    <row r="259" spans="1:15" ht="15.95" customHeight="1" x14ac:dyDescent="0.15">
      <c r="A259" s="318">
        <v>257</v>
      </c>
      <c r="B259" s="325">
        <f>IFERROR(VLOOKUP($A259,'様式C-1-2用'!$B$3:$O$1100,2,0),"")</f>
        <v>0</v>
      </c>
      <c r="C259" s="325" t="str">
        <f>IFERROR(VLOOKUP($A259,'様式C-1-2用'!$B$3:$O$1100,3,0),"")</f>
        <v/>
      </c>
      <c r="D259" s="325">
        <f>IFERROR(VLOOKUP($A259,'様式C-1-2用'!$B$3:$O$1100,5,0),"")</f>
        <v>0</v>
      </c>
      <c r="E259" s="325">
        <f>IFERROR(VLOOKUP($A259,'様式C-1-2用'!$B$3:$O$1100,6,0),"")</f>
        <v>0</v>
      </c>
      <c r="F259" s="325">
        <f>IFERROR(VLOOKUP($A259,'様式C-1-2用'!$B$3:$O$1100,7,0),"")</f>
        <v>0</v>
      </c>
      <c r="G259" s="325">
        <f>IFERROR(VLOOKUP($A259,'様式C-1-2用'!$B$3:$O$1100,8,0),"")</f>
        <v>0</v>
      </c>
      <c r="H259" s="331">
        <f>IFERROR(VLOOKUP($A259,'様式C-1-2用'!$B$3:$O$1100,9,0),"")</f>
        <v>0</v>
      </c>
      <c r="I259" s="325">
        <f>IFERROR(VLOOKUP($A259,'様式C-1-2用'!$B$3:$O$1100,10,0),"")</f>
        <v>0</v>
      </c>
      <c r="J259" s="325">
        <f>IFERROR(VLOOKUP($A259,'様式C-1-2用'!$B$3:$O$1100,11,0),"")</f>
        <v>0</v>
      </c>
      <c r="K259" s="325">
        <f t="shared" si="3"/>
        <v>0</v>
      </c>
      <c r="L259" s="325">
        <f>IFERROR(VLOOKUP($A259,'様式C-1-2用'!$B$3:$O$1100,12,0),"")</f>
        <v>0</v>
      </c>
      <c r="M259" s="325">
        <f>IFERROR(VLOOKUP($A259,'様式C-1-2用'!$B$3:$O$1100,13,0),"")</f>
        <v>0</v>
      </c>
      <c r="N259" s="325">
        <f>IFERROR(VLOOKUP($A259,'様式C-1-2用'!$B$3:$O$1100,14,0),"")</f>
        <v>0</v>
      </c>
      <c r="O259" s="325">
        <f>IFERROR(VLOOKUP($A259,'様式C-1-2用'!$B$3:$P$1100,15,0),"")</f>
        <v>0</v>
      </c>
    </row>
    <row r="260" spans="1:15" ht="15.95" customHeight="1" x14ac:dyDescent="0.15">
      <c r="A260" s="318">
        <v>258</v>
      </c>
      <c r="B260" s="325">
        <f>IFERROR(VLOOKUP($A260,'様式C-1-2用'!$B$3:$O$1100,2,0),"")</f>
        <v>0</v>
      </c>
      <c r="C260" s="325" t="str">
        <f>IFERROR(VLOOKUP($A260,'様式C-1-2用'!$B$3:$O$1100,3,0),"")</f>
        <v/>
      </c>
      <c r="D260" s="325">
        <f>IFERROR(VLOOKUP($A260,'様式C-1-2用'!$B$3:$O$1100,5,0),"")</f>
        <v>0</v>
      </c>
      <c r="E260" s="325">
        <f>IFERROR(VLOOKUP($A260,'様式C-1-2用'!$B$3:$O$1100,6,0),"")</f>
        <v>0</v>
      </c>
      <c r="F260" s="325">
        <f>IFERROR(VLOOKUP($A260,'様式C-1-2用'!$B$3:$O$1100,7,0),"")</f>
        <v>0</v>
      </c>
      <c r="G260" s="325">
        <f>IFERROR(VLOOKUP($A260,'様式C-1-2用'!$B$3:$O$1100,8,0),"")</f>
        <v>0</v>
      </c>
      <c r="H260" s="331">
        <f>IFERROR(VLOOKUP($A260,'様式C-1-2用'!$B$3:$O$1100,9,0),"")</f>
        <v>0</v>
      </c>
      <c r="I260" s="325">
        <f>IFERROR(VLOOKUP($A260,'様式C-1-2用'!$B$3:$O$1100,10,0),"")</f>
        <v>0</v>
      </c>
      <c r="J260" s="325">
        <f>IFERROR(VLOOKUP($A260,'様式C-1-2用'!$B$3:$O$1100,11,0),"")</f>
        <v>0</v>
      </c>
      <c r="K260" s="325">
        <f t="shared" ref="K260:K323" si="4">IF(J260=0,I260,J260)</f>
        <v>0</v>
      </c>
      <c r="L260" s="325">
        <f>IFERROR(VLOOKUP($A260,'様式C-1-2用'!$B$3:$O$1100,12,0),"")</f>
        <v>0</v>
      </c>
      <c r="M260" s="325">
        <f>IFERROR(VLOOKUP($A260,'様式C-1-2用'!$B$3:$O$1100,13,0),"")</f>
        <v>0</v>
      </c>
      <c r="N260" s="325">
        <f>IFERROR(VLOOKUP($A260,'様式C-1-2用'!$B$3:$O$1100,14,0),"")</f>
        <v>0</v>
      </c>
      <c r="O260" s="325">
        <f>IFERROR(VLOOKUP($A260,'様式C-1-2用'!$B$3:$P$1100,15,0),"")</f>
        <v>0</v>
      </c>
    </row>
    <row r="261" spans="1:15" ht="15.95" customHeight="1" x14ac:dyDescent="0.15">
      <c r="A261" s="318">
        <v>259</v>
      </c>
      <c r="B261" s="325">
        <f>IFERROR(VLOOKUP($A261,'様式C-1-2用'!$B$3:$O$1100,2,0),"")</f>
        <v>0</v>
      </c>
      <c r="C261" s="325" t="str">
        <f>IFERROR(VLOOKUP($A261,'様式C-1-2用'!$B$3:$O$1100,3,0),"")</f>
        <v/>
      </c>
      <c r="D261" s="325">
        <f>IFERROR(VLOOKUP($A261,'様式C-1-2用'!$B$3:$O$1100,5,0),"")</f>
        <v>0</v>
      </c>
      <c r="E261" s="325">
        <f>IFERROR(VLOOKUP($A261,'様式C-1-2用'!$B$3:$O$1100,6,0),"")</f>
        <v>0</v>
      </c>
      <c r="F261" s="325">
        <f>IFERROR(VLOOKUP($A261,'様式C-1-2用'!$B$3:$O$1100,7,0),"")</f>
        <v>0</v>
      </c>
      <c r="G261" s="325">
        <f>IFERROR(VLOOKUP($A261,'様式C-1-2用'!$B$3:$O$1100,8,0),"")</f>
        <v>0</v>
      </c>
      <c r="H261" s="331">
        <f>IFERROR(VLOOKUP($A261,'様式C-1-2用'!$B$3:$O$1100,9,0),"")</f>
        <v>0</v>
      </c>
      <c r="I261" s="325">
        <f>IFERROR(VLOOKUP($A261,'様式C-1-2用'!$B$3:$O$1100,10,0),"")</f>
        <v>0</v>
      </c>
      <c r="J261" s="325">
        <f>IFERROR(VLOOKUP($A261,'様式C-1-2用'!$B$3:$O$1100,11,0),"")</f>
        <v>0</v>
      </c>
      <c r="K261" s="325">
        <f t="shared" si="4"/>
        <v>0</v>
      </c>
      <c r="L261" s="325">
        <f>IFERROR(VLOOKUP($A261,'様式C-1-2用'!$B$3:$O$1100,12,0),"")</f>
        <v>0</v>
      </c>
      <c r="M261" s="325">
        <f>IFERROR(VLOOKUP($A261,'様式C-1-2用'!$B$3:$O$1100,13,0),"")</f>
        <v>0</v>
      </c>
      <c r="N261" s="325">
        <f>IFERROR(VLOOKUP($A261,'様式C-1-2用'!$B$3:$O$1100,14,0),"")</f>
        <v>0</v>
      </c>
      <c r="O261" s="325">
        <f>IFERROR(VLOOKUP($A261,'様式C-1-2用'!$B$3:$P$1100,15,0),"")</f>
        <v>0</v>
      </c>
    </row>
    <row r="262" spans="1:15" ht="15.95" customHeight="1" x14ac:dyDescent="0.15">
      <c r="A262" s="318">
        <v>260</v>
      </c>
      <c r="B262" s="325">
        <f>IFERROR(VLOOKUP($A262,'様式C-1-2用'!$B$3:$O$1100,2,0),"")</f>
        <v>0</v>
      </c>
      <c r="C262" s="325" t="str">
        <f>IFERROR(VLOOKUP($A262,'様式C-1-2用'!$B$3:$O$1100,3,0),"")</f>
        <v/>
      </c>
      <c r="D262" s="325">
        <f>IFERROR(VLOOKUP($A262,'様式C-1-2用'!$B$3:$O$1100,5,0),"")</f>
        <v>0</v>
      </c>
      <c r="E262" s="325">
        <f>IFERROR(VLOOKUP($A262,'様式C-1-2用'!$B$3:$O$1100,6,0),"")</f>
        <v>0</v>
      </c>
      <c r="F262" s="325">
        <f>IFERROR(VLOOKUP($A262,'様式C-1-2用'!$B$3:$O$1100,7,0),"")</f>
        <v>0</v>
      </c>
      <c r="G262" s="325">
        <f>IFERROR(VLOOKUP($A262,'様式C-1-2用'!$B$3:$O$1100,8,0),"")</f>
        <v>0</v>
      </c>
      <c r="H262" s="331">
        <f>IFERROR(VLOOKUP($A262,'様式C-1-2用'!$B$3:$O$1100,9,0),"")</f>
        <v>0</v>
      </c>
      <c r="I262" s="325">
        <f>IFERROR(VLOOKUP($A262,'様式C-1-2用'!$B$3:$O$1100,10,0),"")</f>
        <v>0</v>
      </c>
      <c r="J262" s="325">
        <f>IFERROR(VLOOKUP($A262,'様式C-1-2用'!$B$3:$O$1100,11,0),"")</f>
        <v>0</v>
      </c>
      <c r="K262" s="325">
        <f t="shared" si="4"/>
        <v>0</v>
      </c>
      <c r="L262" s="325">
        <f>IFERROR(VLOOKUP($A262,'様式C-1-2用'!$B$3:$O$1100,12,0),"")</f>
        <v>0</v>
      </c>
      <c r="M262" s="325">
        <f>IFERROR(VLOOKUP($A262,'様式C-1-2用'!$B$3:$O$1100,13,0),"")</f>
        <v>0</v>
      </c>
      <c r="N262" s="325">
        <f>IFERROR(VLOOKUP($A262,'様式C-1-2用'!$B$3:$O$1100,14,0),"")</f>
        <v>0</v>
      </c>
      <c r="O262" s="325">
        <f>IFERROR(VLOOKUP($A262,'様式C-1-2用'!$B$3:$P$1100,15,0),"")</f>
        <v>0</v>
      </c>
    </row>
    <row r="263" spans="1:15" ht="15.95" customHeight="1" x14ac:dyDescent="0.15">
      <c r="A263" s="318">
        <v>261</v>
      </c>
      <c r="B263" s="325">
        <f>IFERROR(VLOOKUP($A263,'様式C-1-2用'!$B$3:$O$1100,2,0),"")</f>
        <v>0</v>
      </c>
      <c r="C263" s="325" t="str">
        <f>IFERROR(VLOOKUP($A263,'様式C-1-2用'!$B$3:$O$1100,3,0),"")</f>
        <v/>
      </c>
      <c r="D263" s="325">
        <f>IFERROR(VLOOKUP($A263,'様式C-1-2用'!$B$3:$O$1100,5,0),"")</f>
        <v>0</v>
      </c>
      <c r="E263" s="325">
        <f>IFERROR(VLOOKUP($A263,'様式C-1-2用'!$B$3:$O$1100,6,0),"")</f>
        <v>0</v>
      </c>
      <c r="F263" s="325">
        <f>IFERROR(VLOOKUP($A263,'様式C-1-2用'!$B$3:$O$1100,7,0),"")</f>
        <v>0</v>
      </c>
      <c r="G263" s="325">
        <f>IFERROR(VLOOKUP($A263,'様式C-1-2用'!$B$3:$O$1100,8,0),"")</f>
        <v>0</v>
      </c>
      <c r="H263" s="331">
        <f>IFERROR(VLOOKUP($A263,'様式C-1-2用'!$B$3:$O$1100,9,0),"")</f>
        <v>0</v>
      </c>
      <c r="I263" s="325">
        <f>IFERROR(VLOOKUP($A263,'様式C-1-2用'!$B$3:$O$1100,10,0),"")</f>
        <v>0</v>
      </c>
      <c r="J263" s="325">
        <f>IFERROR(VLOOKUP($A263,'様式C-1-2用'!$B$3:$O$1100,11,0),"")</f>
        <v>0</v>
      </c>
      <c r="K263" s="325">
        <f t="shared" si="4"/>
        <v>0</v>
      </c>
      <c r="L263" s="325">
        <f>IFERROR(VLOOKUP($A263,'様式C-1-2用'!$B$3:$O$1100,12,0),"")</f>
        <v>0</v>
      </c>
      <c r="M263" s="325">
        <f>IFERROR(VLOOKUP($A263,'様式C-1-2用'!$B$3:$O$1100,13,0),"")</f>
        <v>0</v>
      </c>
      <c r="N263" s="325">
        <f>IFERROR(VLOOKUP($A263,'様式C-1-2用'!$B$3:$O$1100,14,0),"")</f>
        <v>0</v>
      </c>
      <c r="O263" s="325">
        <f>IFERROR(VLOOKUP($A263,'様式C-1-2用'!$B$3:$P$1100,15,0),"")</f>
        <v>0</v>
      </c>
    </row>
    <row r="264" spans="1:15" ht="15.95" customHeight="1" x14ac:dyDescent="0.15">
      <c r="A264" s="318">
        <v>262</v>
      </c>
      <c r="B264" s="325">
        <f>IFERROR(VLOOKUP($A264,'様式C-1-2用'!$B$3:$O$1100,2,0),"")</f>
        <v>0</v>
      </c>
      <c r="C264" s="325" t="str">
        <f>IFERROR(VLOOKUP($A264,'様式C-1-2用'!$B$3:$O$1100,3,0),"")</f>
        <v/>
      </c>
      <c r="D264" s="325">
        <f>IFERROR(VLOOKUP($A264,'様式C-1-2用'!$B$3:$O$1100,5,0),"")</f>
        <v>0</v>
      </c>
      <c r="E264" s="325">
        <f>IFERROR(VLOOKUP($A264,'様式C-1-2用'!$B$3:$O$1100,6,0),"")</f>
        <v>0</v>
      </c>
      <c r="F264" s="325">
        <f>IFERROR(VLOOKUP($A264,'様式C-1-2用'!$B$3:$O$1100,7,0),"")</f>
        <v>0</v>
      </c>
      <c r="G264" s="325">
        <f>IFERROR(VLOOKUP($A264,'様式C-1-2用'!$B$3:$O$1100,8,0),"")</f>
        <v>0</v>
      </c>
      <c r="H264" s="331">
        <f>IFERROR(VLOOKUP($A264,'様式C-1-2用'!$B$3:$O$1100,9,0),"")</f>
        <v>0</v>
      </c>
      <c r="I264" s="325">
        <f>IFERROR(VLOOKUP($A264,'様式C-1-2用'!$B$3:$O$1100,10,0),"")</f>
        <v>0</v>
      </c>
      <c r="J264" s="325">
        <f>IFERROR(VLOOKUP($A264,'様式C-1-2用'!$B$3:$O$1100,11,0),"")</f>
        <v>0</v>
      </c>
      <c r="K264" s="325">
        <f t="shared" si="4"/>
        <v>0</v>
      </c>
      <c r="L264" s="325">
        <f>IFERROR(VLOOKUP($A264,'様式C-1-2用'!$B$3:$O$1100,12,0),"")</f>
        <v>0</v>
      </c>
      <c r="M264" s="325">
        <f>IFERROR(VLOOKUP($A264,'様式C-1-2用'!$B$3:$O$1100,13,0),"")</f>
        <v>0</v>
      </c>
      <c r="N264" s="325">
        <f>IFERROR(VLOOKUP($A264,'様式C-1-2用'!$B$3:$O$1100,14,0),"")</f>
        <v>0</v>
      </c>
      <c r="O264" s="325">
        <f>IFERROR(VLOOKUP($A264,'様式C-1-2用'!$B$3:$P$1100,15,0),"")</f>
        <v>0</v>
      </c>
    </row>
    <row r="265" spans="1:15" ht="15.95" customHeight="1" x14ac:dyDescent="0.15">
      <c r="A265" s="318">
        <v>263</v>
      </c>
      <c r="B265" s="325">
        <f>IFERROR(VLOOKUP($A265,'様式C-1-2用'!$B$3:$O$1100,2,0),"")</f>
        <v>0</v>
      </c>
      <c r="C265" s="325" t="str">
        <f>IFERROR(VLOOKUP($A265,'様式C-1-2用'!$B$3:$O$1100,3,0),"")</f>
        <v/>
      </c>
      <c r="D265" s="325">
        <f>IFERROR(VLOOKUP($A265,'様式C-1-2用'!$B$3:$O$1100,5,0),"")</f>
        <v>0</v>
      </c>
      <c r="E265" s="325">
        <f>IFERROR(VLOOKUP($A265,'様式C-1-2用'!$B$3:$O$1100,6,0),"")</f>
        <v>0</v>
      </c>
      <c r="F265" s="325">
        <f>IFERROR(VLOOKUP($A265,'様式C-1-2用'!$B$3:$O$1100,7,0),"")</f>
        <v>0</v>
      </c>
      <c r="G265" s="325">
        <f>IFERROR(VLOOKUP($A265,'様式C-1-2用'!$B$3:$O$1100,8,0),"")</f>
        <v>0</v>
      </c>
      <c r="H265" s="331">
        <f>IFERROR(VLOOKUP($A265,'様式C-1-2用'!$B$3:$O$1100,9,0),"")</f>
        <v>0</v>
      </c>
      <c r="I265" s="325">
        <f>IFERROR(VLOOKUP($A265,'様式C-1-2用'!$B$3:$O$1100,10,0),"")</f>
        <v>0</v>
      </c>
      <c r="J265" s="325">
        <f>IFERROR(VLOOKUP($A265,'様式C-1-2用'!$B$3:$O$1100,11,0),"")</f>
        <v>0</v>
      </c>
      <c r="K265" s="325">
        <f t="shared" si="4"/>
        <v>0</v>
      </c>
      <c r="L265" s="325">
        <f>IFERROR(VLOOKUP($A265,'様式C-1-2用'!$B$3:$O$1100,12,0),"")</f>
        <v>0</v>
      </c>
      <c r="M265" s="325">
        <f>IFERROR(VLOOKUP($A265,'様式C-1-2用'!$B$3:$O$1100,13,0),"")</f>
        <v>0</v>
      </c>
      <c r="N265" s="325">
        <f>IFERROR(VLOOKUP($A265,'様式C-1-2用'!$B$3:$O$1100,14,0),"")</f>
        <v>0</v>
      </c>
      <c r="O265" s="325">
        <f>IFERROR(VLOOKUP($A265,'様式C-1-2用'!$B$3:$P$1100,15,0),"")</f>
        <v>0</v>
      </c>
    </row>
    <row r="266" spans="1:15" ht="15.95" customHeight="1" x14ac:dyDescent="0.15">
      <c r="A266" s="318">
        <v>264</v>
      </c>
      <c r="B266" s="325">
        <f>IFERROR(VLOOKUP($A266,'様式C-1-2用'!$B$3:$O$1100,2,0),"")</f>
        <v>0</v>
      </c>
      <c r="C266" s="325" t="str">
        <f>IFERROR(VLOOKUP($A266,'様式C-1-2用'!$B$3:$O$1100,3,0),"")</f>
        <v/>
      </c>
      <c r="D266" s="325">
        <f>IFERROR(VLOOKUP($A266,'様式C-1-2用'!$B$3:$O$1100,5,0),"")</f>
        <v>0</v>
      </c>
      <c r="E266" s="325">
        <f>IFERROR(VLOOKUP($A266,'様式C-1-2用'!$B$3:$O$1100,6,0),"")</f>
        <v>0</v>
      </c>
      <c r="F266" s="325">
        <f>IFERROR(VLOOKUP($A266,'様式C-1-2用'!$B$3:$O$1100,7,0),"")</f>
        <v>0</v>
      </c>
      <c r="G266" s="325">
        <f>IFERROR(VLOOKUP($A266,'様式C-1-2用'!$B$3:$O$1100,8,0),"")</f>
        <v>0</v>
      </c>
      <c r="H266" s="331">
        <f>IFERROR(VLOOKUP($A266,'様式C-1-2用'!$B$3:$O$1100,9,0),"")</f>
        <v>0</v>
      </c>
      <c r="I266" s="325">
        <f>IFERROR(VLOOKUP($A266,'様式C-1-2用'!$B$3:$O$1100,10,0),"")</f>
        <v>0</v>
      </c>
      <c r="J266" s="325">
        <f>IFERROR(VLOOKUP($A266,'様式C-1-2用'!$B$3:$O$1100,11,0),"")</f>
        <v>0</v>
      </c>
      <c r="K266" s="325">
        <f t="shared" si="4"/>
        <v>0</v>
      </c>
      <c r="L266" s="325">
        <f>IFERROR(VLOOKUP($A266,'様式C-1-2用'!$B$3:$O$1100,12,0),"")</f>
        <v>0</v>
      </c>
      <c r="M266" s="325">
        <f>IFERROR(VLOOKUP($A266,'様式C-1-2用'!$B$3:$O$1100,13,0),"")</f>
        <v>0</v>
      </c>
      <c r="N266" s="325">
        <f>IFERROR(VLOOKUP($A266,'様式C-1-2用'!$B$3:$O$1100,14,0),"")</f>
        <v>0</v>
      </c>
      <c r="O266" s="325">
        <f>IFERROR(VLOOKUP($A266,'様式C-1-2用'!$B$3:$P$1100,15,0),"")</f>
        <v>0</v>
      </c>
    </row>
    <row r="267" spans="1:15" ht="15.95" customHeight="1" x14ac:dyDescent="0.15">
      <c r="A267" s="318">
        <v>265</v>
      </c>
      <c r="B267" s="325">
        <f>IFERROR(VLOOKUP($A267,'様式C-1-2用'!$B$3:$O$1100,2,0),"")</f>
        <v>0</v>
      </c>
      <c r="C267" s="325" t="str">
        <f>IFERROR(VLOOKUP($A267,'様式C-1-2用'!$B$3:$O$1100,3,0),"")</f>
        <v/>
      </c>
      <c r="D267" s="325">
        <f>IFERROR(VLOOKUP($A267,'様式C-1-2用'!$B$3:$O$1100,5,0),"")</f>
        <v>0</v>
      </c>
      <c r="E267" s="325">
        <f>IFERROR(VLOOKUP($A267,'様式C-1-2用'!$B$3:$O$1100,6,0),"")</f>
        <v>0</v>
      </c>
      <c r="F267" s="325">
        <f>IFERROR(VLOOKUP($A267,'様式C-1-2用'!$B$3:$O$1100,7,0),"")</f>
        <v>0</v>
      </c>
      <c r="G267" s="325">
        <f>IFERROR(VLOOKUP($A267,'様式C-1-2用'!$B$3:$O$1100,8,0),"")</f>
        <v>0</v>
      </c>
      <c r="H267" s="331">
        <f>IFERROR(VLOOKUP($A267,'様式C-1-2用'!$B$3:$O$1100,9,0),"")</f>
        <v>0</v>
      </c>
      <c r="I267" s="325">
        <f>IFERROR(VLOOKUP($A267,'様式C-1-2用'!$B$3:$O$1100,10,0),"")</f>
        <v>0</v>
      </c>
      <c r="J267" s="325">
        <f>IFERROR(VLOOKUP($A267,'様式C-1-2用'!$B$3:$O$1100,11,0),"")</f>
        <v>0</v>
      </c>
      <c r="K267" s="325">
        <f t="shared" si="4"/>
        <v>0</v>
      </c>
      <c r="L267" s="325">
        <f>IFERROR(VLOOKUP($A267,'様式C-1-2用'!$B$3:$O$1100,12,0),"")</f>
        <v>0</v>
      </c>
      <c r="M267" s="325">
        <f>IFERROR(VLOOKUP($A267,'様式C-1-2用'!$B$3:$O$1100,13,0),"")</f>
        <v>0</v>
      </c>
      <c r="N267" s="325">
        <f>IFERROR(VLOOKUP($A267,'様式C-1-2用'!$B$3:$O$1100,14,0),"")</f>
        <v>0</v>
      </c>
      <c r="O267" s="325">
        <f>IFERROR(VLOOKUP($A267,'様式C-1-2用'!$B$3:$P$1100,15,0),"")</f>
        <v>0</v>
      </c>
    </row>
    <row r="268" spans="1:15" ht="15.95" customHeight="1" x14ac:dyDescent="0.15">
      <c r="A268" s="318">
        <v>266</v>
      </c>
      <c r="B268" s="325">
        <f>IFERROR(VLOOKUP($A268,'様式C-1-2用'!$B$3:$O$1100,2,0),"")</f>
        <v>0</v>
      </c>
      <c r="C268" s="325" t="str">
        <f>IFERROR(VLOOKUP($A268,'様式C-1-2用'!$B$3:$O$1100,3,0),"")</f>
        <v/>
      </c>
      <c r="D268" s="325">
        <f>IFERROR(VLOOKUP($A268,'様式C-1-2用'!$B$3:$O$1100,5,0),"")</f>
        <v>0</v>
      </c>
      <c r="E268" s="325">
        <f>IFERROR(VLOOKUP($A268,'様式C-1-2用'!$B$3:$O$1100,6,0),"")</f>
        <v>0</v>
      </c>
      <c r="F268" s="325">
        <f>IFERROR(VLOOKUP($A268,'様式C-1-2用'!$B$3:$O$1100,7,0),"")</f>
        <v>0</v>
      </c>
      <c r="G268" s="325">
        <f>IFERROR(VLOOKUP($A268,'様式C-1-2用'!$B$3:$O$1100,8,0),"")</f>
        <v>0</v>
      </c>
      <c r="H268" s="331">
        <f>IFERROR(VLOOKUP($A268,'様式C-1-2用'!$B$3:$O$1100,9,0),"")</f>
        <v>0</v>
      </c>
      <c r="I268" s="325">
        <f>IFERROR(VLOOKUP($A268,'様式C-1-2用'!$B$3:$O$1100,10,0),"")</f>
        <v>0</v>
      </c>
      <c r="J268" s="325">
        <f>IFERROR(VLOOKUP($A268,'様式C-1-2用'!$B$3:$O$1100,11,0),"")</f>
        <v>0</v>
      </c>
      <c r="K268" s="325">
        <f t="shared" si="4"/>
        <v>0</v>
      </c>
      <c r="L268" s="325">
        <f>IFERROR(VLOOKUP($A268,'様式C-1-2用'!$B$3:$O$1100,12,0),"")</f>
        <v>0</v>
      </c>
      <c r="M268" s="325">
        <f>IFERROR(VLOOKUP($A268,'様式C-1-2用'!$B$3:$O$1100,13,0),"")</f>
        <v>0</v>
      </c>
      <c r="N268" s="325">
        <f>IFERROR(VLOOKUP($A268,'様式C-1-2用'!$B$3:$O$1100,14,0),"")</f>
        <v>0</v>
      </c>
      <c r="O268" s="325">
        <f>IFERROR(VLOOKUP($A268,'様式C-1-2用'!$B$3:$P$1100,15,0),"")</f>
        <v>0</v>
      </c>
    </row>
    <row r="269" spans="1:15" ht="15.95" customHeight="1" x14ac:dyDescent="0.15">
      <c r="A269" s="318">
        <v>267</v>
      </c>
      <c r="B269" s="325">
        <f>IFERROR(VLOOKUP($A269,'様式C-1-2用'!$B$3:$O$1100,2,0),"")</f>
        <v>0</v>
      </c>
      <c r="C269" s="325" t="str">
        <f>IFERROR(VLOOKUP($A269,'様式C-1-2用'!$B$3:$O$1100,3,0),"")</f>
        <v/>
      </c>
      <c r="D269" s="325">
        <f>IFERROR(VLOOKUP($A269,'様式C-1-2用'!$B$3:$O$1100,5,0),"")</f>
        <v>0</v>
      </c>
      <c r="E269" s="325">
        <f>IFERROR(VLOOKUP($A269,'様式C-1-2用'!$B$3:$O$1100,6,0),"")</f>
        <v>0</v>
      </c>
      <c r="F269" s="325">
        <f>IFERROR(VLOOKUP($A269,'様式C-1-2用'!$B$3:$O$1100,7,0),"")</f>
        <v>0</v>
      </c>
      <c r="G269" s="325">
        <f>IFERROR(VLOOKUP($A269,'様式C-1-2用'!$B$3:$O$1100,8,0),"")</f>
        <v>0</v>
      </c>
      <c r="H269" s="331">
        <f>IFERROR(VLOOKUP($A269,'様式C-1-2用'!$B$3:$O$1100,9,0),"")</f>
        <v>0</v>
      </c>
      <c r="I269" s="325">
        <f>IFERROR(VLOOKUP($A269,'様式C-1-2用'!$B$3:$O$1100,10,0),"")</f>
        <v>0</v>
      </c>
      <c r="J269" s="325">
        <f>IFERROR(VLOOKUP($A269,'様式C-1-2用'!$B$3:$O$1100,11,0),"")</f>
        <v>0</v>
      </c>
      <c r="K269" s="325">
        <f t="shared" si="4"/>
        <v>0</v>
      </c>
      <c r="L269" s="325">
        <f>IFERROR(VLOOKUP($A269,'様式C-1-2用'!$B$3:$O$1100,12,0),"")</f>
        <v>0</v>
      </c>
      <c r="M269" s="325">
        <f>IFERROR(VLOOKUP($A269,'様式C-1-2用'!$B$3:$O$1100,13,0),"")</f>
        <v>0</v>
      </c>
      <c r="N269" s="325">
        <f>IFERROR(VLOOKUP($A269,'様式C-1-2用'!$B$3:$O$1100,14,0),"")</f>
        <v>0</v>
      </c>
      <c r="O269" s="325">
        <f>IFERROR(VLOOKUP($A269,'様式C-1-2用'!$B$3:$P$1100,15,0),"")</f>
        <v>0</v>
      </c>
    </row>
    <row r="270" spans="1:15" ht="15.95" customHeight="1" x14ac:dyDescent="0.15">
      <c r="A270" s="318">
        <v>268</v>
      </c>
      <c r="B270" s="325">
        <f>IFERROR(VLOOKUP($A270,'様式C-1-2用'!$B$3:$O$1100,2,0),"")</f>
        <v>0</v>
      </c>
      <c r="C270" s="325" t="str">
        <f>IFERROR(VLOOKUP($A270,'様式C-1-2用'!$B$3:$O$1100,3,0),"")</f>
        <v/>
      </c>
      <c r="D270" s="325">
        <f>IFERROR(VLOOKUP($A270,'様式C-1-2用'!$B$3:$O$1100,5,0),"")</f>
        <v>0</v>
      </c>
      <c r="E270" s="325">
        <f>IFERROR(VLOOKUP($A270,'様式C-1-2用'!$B$3:$O$1100,6,0),"")</f>
        <v>0</v>
      </c>
      <c r="F270" s="325">
        <f>IFERROR(VLOOKUP($A270,'様式C-1-2用'!$B$3:$O$1100,7,0),"")</f>
        <v>0</v>
      </c>
      <c r="G270" s="325">
        <f>IFERROR(VLOOKUP($A270,'様式C-1-2用'!$B$3:$O$1100,8,0),"")</f>
        <v>0</v>
      </c>
      <c r="H270" s="331">
        <f>IFERROR(VLOOKUP($A270,'様式C-1-2用'!$B$3:$O$1100,9,0),"")</f>
        <v>0</v>
      </c>
      <c r="I270" s="325">
        <f>IFERROR(VLOOKUP($A270,'様式C-1-2用'!$B$3:$O$1100,10,0),"")</f>
        <v>0</v>
      </c>
      <c r="J270" s="325">
        <f>IFERROR(VLOOKUP($A270,'様式C-1-2用'!$B$3:$O$1100,11,0),"")</f>
        <v>0</v>
      </c>
      <c r="K270" s="325">
        <f t="shared" si="4"/>
        <v>0</v>
      </c>
      <c r="L270" s="325">
        <f>IFERROR(VLOOKUP($A270,'様式C-1-2用'!$B$3:$O$1100,12,0),"")</f>
        <v>0</v>
      </c>
      <c r="M270" s="325">
        <f>IFERROR(VLOOKUP($A270,'様式C-1-2用'!$B$3:$O$1100,13,0),"")</f>
        <v>0</v>
      </c>
      <c r="N270" s="325">
        <f>IFERROR(VLOOKUP($A270,'様式C-1-2用'!$B$3:$O$1100,14,0),"")</f>
        <v>0</v>
      </c>
      <c r="O270" s="325">
        <f>IFERROR(VLOOKUP($A270,'様式C-1-2用'!$B$3:$P$1100,15,0),"")</f>
        <v>0</v>
      </c>
    </row>
    <row r="271" spans="1:15" ht="15.95" customHeight="1" x14ac:dyDescent="0.15">
      <c r="A271" s="318">
        <v>269</v>
      </c>
      <c r="B271" s="325">
        <f>IFERROR(VLOOKUP($A271,'様式C-1-2用'!$B$3:$O$1100,2,0),"")</f>
        <v>0</v>
      </c>
      <c r="C271" s="325" t="str">
        <f>IFERROR(VLOOKUP($A271,'様式C-1-2用'!$B$3:$O$1100,3,0),"")</f>
        <v/>
      </c>
      <c r="D271" s="325">
        <f>IFERROR(VLOOKUP($A271,'様式C-1-2用'!$B$3:$O$1100,5,0),"")</f>
        <v>0</v>
      </c>
      <c r="E271" s="325">
        <f>IFERROR(VLOOKUP($A271,'様式C-1-2用'!$B$3:$O$1100,6,0),"")</f>
        <v>0</v>
      </c>
      <c r="F271" s="325">
        <f>IFERROR(VLOOKUP($A271,'様式C-1-2用'!$B$3:$O$1100,7,0),"")</f>
        <v>0</v>
      </c>
      <c r="G271" s="325">
        <f>IFERROR(VLOOKUP($A271,'様式C-1-2用'!$B$3:$O$1100,8,0),"")</f>
        <v>0</v>
      </c>
      <c r="H271" s="331">
        <f>IFERROR(VLOOKUP($A271,'様式C-1-2用'!$B$3:$O$1100,9,0),"")</f>
        <v>0</v>
      </c>
      <c r="I271" s="325">
        <f>IFERROR(VLOOKUP($A271,'様式C-1-2用'!$B$3:$O$1100,10,0),"")</f>
        <v>0</v>
      </c>
      <c r="J271" s="325">
        <f>IFERROR(VLOOKUP($A271,'様式C-1-2用'!$B$3:$O$1100,11,0),"")</f>
        <v>0</v>
      </c>
      <c r="K271" s="325">
        <f t="shared" si="4"/>
        <v>0</v>
      </c>
      <c r="L271" s="325">
        <f>IFERROR(VLOOKUP($A271,'様式C-1-2用'!$B$3:$O$1100,12,0),"")</f>
        <v>0</v>
      </c>
      <c r="M271" s="325">
        <f>IFERROR(VLOOKUP($A271,'様式C-1-2用'!$B$3:$O$1100,13,0),"")</f>
        <v>0</v>
      </c>
      <c r="N271" s="325">
        <f>IFERROR(VLOOKUP($A271,'様式C-1-2用'!$B$3:$O$1100,14,0),"")</f>
        <v>0</v>
      </c>
      <c r="O271" s="325">
        <f>IFERROR(VLOOKUP($A271,'様式C-1-2用'!$B$3:$P$1100,15,0),"")</f>
        <v>0</v>
      </c>
    </row>
    <row r="272" spans="1:15" ht="15.95" customHeight="1" x14ac:dyDescent="0.15">
      <c r="A272" s="318">
        <v>270</v>
      </c>
      <c r="B272" s="325">
        <f>IFERROR(VLOOKUP($A272,'様式C-1-2用'!$B$3:$O$1100,2,0),"")</f>
        <v>0</v>
      </c>
      <c r="C272" s="325" t="str">
        <f>IFERROR(VLOOKUP($A272,'様式C-1-2用'!$B$3:$O$1100,3,0),"")</f>
        <v/>
      </c>
      <c r="D272" s="325">
        <f>IFERROR(VLOOKUP($A272,'様式C-1-2用'!$B$3:$O$1100,5,0),"")</f>
        <v>0</v>
      </c>
      <c r="E272" s="325">
        <f>IFERROR(VLOOKUP($A272,'様式C-1-2用'!$B$3:$O$1100,6,0),"")</f>
        <v>0</v>
      </c>
      <c r="F272" s="325">
        <f>IFERROR(VLOOKUP($A272,'様式C-1-2用'!$B$3:$O$1100,7,0),"")</f>
        <v>0</v>
      </c>
      <c r="G272" s="325">
        <f>IFERROR(VLOOKUP($A272,'様式C-1-2用'!$B$3:$O$1100,8,0),"")</f>
        <v>0</v>
      </c>
      <c r="H272" s="331">
        <f>IFERROR(VLOOKUP($A272,'様式C-1-2用'!$B$3:$O$1100,9,0),"")</f>
        <v>0</v>
      </c>
      <c r="I272" s="325">
        <f>IFERROR(VLOOKUP($A272,'様式C-1-2用'!$B$3:$O$1100,10,0),"")</f>
        <v>0</v>
      </c>
      <c r="J272" s="325">
        <f>IFERROR(VLOOKUP($A272,'様式C-1-2用'!$B$3:$O$1100,11,0),"")</f>
        <v>0</v>
      </c>
      <c r="K272" s="325">
        <f t="shared" si="4"/>
        <v>0</v>
      </c>
      <c r="L272" s="325">
        <f>IFERROR(VLOOKUP($A272,'様式C-1-2用'!$B$3:$O$1100,12,0),"")</f>
        <v>0</v>
      </c>
      <c r="M272" s="325">
        <f>IFERROR(VLOOKUP($A272,'様式C-1-2用'!$B$3:$O$1100,13,0),"")</f>
        <v>0</v>
      </c>
      <c r="N272" s="325">
        <f>IFERROR(VLOOKUP($A272,'様式C-1-2用'!$B$3:$O$1100,14,0),"")</f>
        <v>0</v>
      </c>
      <c r="O272" s="325">
        <f>IFERROR(VLOOKUP($A272,'様式C-1-2用'!$B$3:$P$1100,15,0),"")</f>
        <v>0</v>
      </c>
    </row>
    <row r="273" spans="1:15" ht="15.95" customHeight="1" x14ac:dyDescent="0.15">
      <c r="A273" s="318">
        <v>271</v>
      </c>
      <c r="B273" s="325">
        <f>IFERROR(VLOOKUP($A273,'様式C-1-2用'!$B$3:$O$1100,2,0),"")</f>
        <v>0</v>
      </c>
      <c r="C273" s="325" t="str">
        <f>IFERROR(VLOOKUP($A273,'様式C-1-2用'!$B$3:$O$1100,3,0),"")</f>
        <v/>
      </c>
      <c r="D273" s="325">
        <f>IFERROR(VLOOKUP($A273,'様式C-1-2用'!$B$3:$O$1100,5,0),"")</f>
        <v>0</v>
      </c>
      <c r="E273" s="325">
        <f>IFERROR(VLOOKUP($A273,'様式C-1-2用'!$B$3:$O$1100,6,0),"")</f>
        <v>0</v>
      </c>
      <c r="F273" s="325">
        <f>IFERROR(VLOOKUP($A273,'様式C-1-2用'!$B$3:$O$1100,7,0),"")</f>
        <v>0</v>
      </c>
      <c r="G273" s="325">
        <f>IFERROR(VLOOKUP($A273,'様式C-1-2用'!$B$3:$O$1100,8,0),"")</f>
        <v>0</v>
      </c>
      <c r="H273" s="331">
        <f>IFERROR(VLOOKUP($A273,'様式C-1-2用'!$B$3:$O$1100,9,0),"")</f>
        <v>0</v>
      </c>
      <c r="I273" s="325">
        <f>IFERROR(VLOOKUP($A273,'様式C-1-2用'!$B$3:$O$1100,10,0),"")</f>
        <v>0</v>
      </c>
      <c r="J273" s="325">
        <f>IFERROR(VLOOKUP($A273,'様式C-1-2用'!$B$3:$O$1100,11,0),"")</f>
        <v>0</v>
      </c>
      <c r="K273" s="325">
        <f t="shared" si="4"/>
        <v>0</v>
      </c>
      <c r="L273" s="325">
        <f>IFERROR(VLOOKUP($A273,'様式C-1-2用'!$B$3:$O$1100,12,0),"")</f>
        <v>0</v>
      </c>
      <c r="M273" s="325">
        <f>IFERROR(VLOOKUP($A273,'様式C-1-2用'!$B$3:$O$1100,13,0),"")</f>
        <v>0</v>
      </c>
      <c r="N273" s="325">
        <f>IFERROR(VLOOKUP($A273,'様式C-1-2用'!$B$3:$O$1100,14,0),"")</f>
        <v>0</v>
      </c>
      <c r="O273" s="325">
        <f>IFERROR(VLOOKUP($A273,'様式C-1-2用'!$B$3:$P$1100,15,0),"")</f>
        <v>0</v>
      </c>
    </row>
    <row r="274" spans="1:15" ht="15.95" customHeight="1" x14ac:dyDescent="0.15">
      <c r="A274" s="318">
        <v>272</v>
      </c>
      <c r="B274" s="325">
        <f>IFERROR(VLOOKUP($A274,'様式C-1-2用'!$B$3:$O$1100,2,0),"")</f>
        <v>0</v>
      </c>
      <c r="C274" s="325" t="str">
        <f>IFERROR(VLOOKUP($A274,'様式C-1-2用'!$B$3:$O$1100,3,0),"")</f>
        <v/>
      </c>
      <c r="D274" s="325">
        <f>IFERROR(VLOOKUP($A274,'様式C-1-2用'!$B$3:$O$1100,5,0),"")</f>
        <v>0</v>
      </c>
      <c r="E274" s="325">
        <f>IFERROR(VLOOKUP($A274,'様式C-1-2用'!$B$3:$O$1100,6,0),"")</f>
        <v>0</v>
      </c>
      <c r="F274" s="325">
        <f>IFERROR(VLOOKUP($A274,'様式C-1-2用'!$B$3:$O$1100,7,0),"")</f>
        <v>0</v>
      </c>
      <c r="G274" s="325">
        <f>IFERROR(VLOOKUP($A274,'様式C-1-2用'!$B$3:$O$1100,8,0),"")</f>
        <v>0</v>
      </c>
      <c r="H274" s="331">
        <f>IFERROR(VLOOKUP($A274,'様式C-1-2用'!$B$3:$O$1100,9,0),"")</f>
        <v>0</v>
      </c>
      <c r="I274" s="325">
        <f>IFERROR(VLOOKUP($A274,'様式C-1-2用'!$B$3:$O$1100,10,0),"")</f>
        <v>0</v>
      </c>
      <c r="J274" s="325">
        <f>IFERROR(VLOOKUP($A274,'様式C-1-2用'!$B$3:$O$1100,11,0),"")</f>
        <v>0</v>
      </c>
      <c r="K274" s="325">
        <f t="shared" si="4"/>
        <v>0</v>
      </c>
      <c r="L274" s="325">
        <f>IFERROR(VLOOKUP($A274,'様式C-1-2用'!$B$3:$O$1100,12,0),"")</f>
        <v>0</v>
      </c>
      <c r="M274" s="325">
        <f>IFERROR(VLOOKUP($A274,'様式C-1-2用'!$B$3:$O$1100,13,0),"")</f>
        <v>0</v>
      </c>
      <c r="N274" s="325">
        <f>IFERROR(VLOOKUP($A274,'様式C-1-2用'!$B$3:$O$1100,14,0),"")</f>
        <v>0</v>
      </c>
      <c r="O274" s="325">
        <f>IFERROR(VLOOKUP($A274,'様式C-1-2用'!$B$3:$P$1100,15,0),"")</f>
        <v>0</v>
      </c>
    </row>
    <row r="275" spans="1:15" ht="15.95" customHeight="1" x14ac:dyDescent="0.15">
      <c r="A275" s="318">
        <v>273</v>
      </c>
      <c r="B275" s="325">
        <f>IFERROR(VLOOKUP($A275,'様式C-1-2用'!$B$3:$O$1100,2,0),"")</f>
        <v>0</v>
      </c>
      <c r="C275" s="325" t="str">
        <f>IFERROR(VLOOKUP($A275,'様式C-1-2用'!$B$3:$O$1100,3,0),"")</f>
        <v/>
      </c>
      <c r="D275" s="325">
        <f>IFERROR(VLOOKUP($A275,'様式C-1-2用'!$B$3:$O$1100,5,0),"")</f>
        <v>0</v>
      </c>
      <c r="E275" s="325">
        <f>IFERROR(VLOOKUP($A275,'様式C-1-2用'!$B$3:$O$1100,6,0),"")</f>
        <v>0</v>
      </c>
      <c r="F275" s="325">
        <f>IFERROR(VLOOKUP($A275,'様式C-1-2用'!$B$3:$O$1100,7,0),"")</f>
        <v>0</v>
      </c>
      <c r="G275" s="325">
        <f>IFERROR(VLOOKUP($A275,'様式C-1-2用'!$B$3:$O$1100,8,0),"")</f>
        <v>0</v>
      </c>
      <c r="H275" s="331">
        <f>IFERROR(VLOOKUP($A275,'様式C-1-2用'!$B$3:$O$1100,9,0),"")</f>
        <v>0</v>
      </c>
      <c r="I275" s="325">
        <f>IFERROR(VLOOKUP($A275,'様式C-1-2用'!$B$3:$O$1100,10,0),"")</f>
        <v>0</v>
      </c>
      <c r="J275" s="325">
        <f>IFERROR(VLOOKUP($A275,'様式C-1-2用'!$B$3:$O$1100,11,0),"")</f>
        <v>0</v>
      </c>
      <c r="K275" s="325">
        <f t="shared" si="4"/>
        <v>0</v>
      </c>
      <c r="L275" s="325">
        <f>IFERROR(VLOOKUP($A275,'様式C-1-2用'!$B$3:$O$1100,12,0),"")</f>
        <v>0</v>
      </c>
      <c r="M275" s="325">
        <f>IFERROR(VLOOKUP($A275,'様式C-1-2用'!$B$3:$O$1100,13,0),"")</f>
        <v>0</v>
      </c>
      <c r="N275" s="325">
        <f>IFERROR(VLOOKUP($A275,'様式C-1-2用'!$B$3:$O$1100,14,0),"")</f>
        <v>0</v>
      </c>
      <c r="O275" s="325">
        <f>IFERROR(VLOOKUP($A275,'様式C-1-2用'!$B$3:$P$1100,15,0),"")</f>
        <v>0</v>
      </c>
    </row>
    <row r="276" spans="1:15" ht="15.95" customHeight="1" x14ac:dyDescent="0.15">
      <c r="A276" s="318">
        <v>274</v>
      </c>
      <c r="B276" s="325">
        <f>IFERROR(VLOOKUP($A276,'様式C-1-2用'!$B$3:$O$1100,2,0),"")</f>
        <v>0</v>
      </c>
      <c r="C276" s="325" t="str">
        <f>IFERROR(VLOOKUP($A276,'様式C-1-2用'!$B$3:$O$1100,3,0),"")</f>
        <v/>
      </c>
      <c r="D276" s="325">
        <f>IFERROR(VLOOKUP($A276,'様式C-1-2用'!$B$3:$O$1100,5,0),"")</f>
        <v>0</v>
      </c>
      <c r="E276" s="325">
        <f>IFERROR(VLOOKUP($A276,'様式C-1-2用'!$B$3:$O$1100,6,0),"")</f>
        <v>0</v>
      </c>
      <c r="F276" s="325">
        <f>IFERROR(VLOOKUP($A276,'様式C-1-2用'!$B$3:$O$1100,7,0),"")</f>
        <v>0</v>
      </c>
      <c r="G276" s="325">
        <f>IFERROR(VLOOKUP($A276,'様式C-1-2用'!$B$3:$O$1100,8,0),"")</f>
        <v>0</v>
      </c>
      <c r="H276" s="331">
        <f>IFERROR(VLOOKUP($A276,'様式C-1-2用'!$B$3:$O$1100,9,0),"")</f>
        <v>0</v>
      </c>
      <c r="I276" s="325">
        <f>IFERROR(VLOOKUP($A276,'様式C-1-2用'!$B$3:$O$1100,10,0),"")</f>
        <v>0</v>
      </c>
      <c r="J276" s="325">
        <f>IFERROR(VLOOKUP($A276,'様式C-1-2用'!$B$3:$O$1100,11,0),"")</f>
        <v>0</v>
      </c>
      <c r="K276" s="325">
        <f t="shared" si="4"/>
        <v>0</v>
      </c>
      <c r="L276" s="325">
        <f>IFERROR(VLOOKUP($A276,'様式C-1-2用'!$B$3:$O$1100,12,0),"")</f>
        <v>0</v>
      </c>
      <c r="M276" s="325">
        <f>IFERROR(VLOOKUP($A276,'様式C-1-2用'!$B$3:$O$1100,13,0),"")</f>
        <v>0</v>
      </c>
      <c r="N276" s="325">
        <f>IFERROR(VLOOKUP($A276,'様式C-1-2用'!$B$3:$O$1100,14,0),"")</f>
        <v>0</v>
      </c>
      <c r="O276" s="325">
        <f>IFERROR(VLOOKUP($A276,'様式C-1-2用'!$B$3:$P$1100,15,0),"")</f>
        <v>0</v>
      </c>
    </row>
    <row r="277" spans="1:15" ht="15.95" customHeight="1" x14ac:dyDescent="0.15">
      <c r="A277" s="318">
        <v>275</v>
      </c>
      <c r="B277" s="325">
        <f>IFERROR(VLOOKUP($A277,'様式C-1-2用'!$B$3:$O$1100,2,0),"")</f>
        <v>0</v>
      </c>
      <c r="C277" s="325" t="str">
        <f>IFERROR(VLOOKUP($A277,'様式C-1-2用'!$B$3:$O$1100,3,0),"")</f>
        <v/>
      </c>
      <c r="D277" s="325">
        <f>IFERROR(VLOOKUP($A277,'様式C-1-2用'!$B$3:$O$1100,5,0),"")</f>
        <v>0</v>
      </c>
      <c r="E277" s="325">
        <f>IFERROR(VLOOKUP($A277,'様式C-1-2用'!$B$3:$O$1100,6,0),"")</f>
        <v>0</v>
      </c>
      <c r="F277" s="325">
        <f>IFERROR(VLOOKUP($A277,'様式C-1-2用'!$B$3:$O$1100,7,0),"")</f>
        <v>0</v>
      </c>
      <c r="G277" s="325">
        <f>IFERROR(VLOOKUP($A277,'様式C-1-2用'!$B$3:$O$1100,8,0),"")</f>
        <v>0</v>
      </c>
      <c r="H277" s="331">
        <f>IFERROR(VLOOKUP($A277,'様式C-1-2用'!$B$3:$O$1100,9,0),"")</f>
        <v>0</v>
      </c>
      <c r="I277" s="325">
        <f>IFERROR(VLOOKUP($A277,'様式C-1-2用'!$B$3:$O$1100,10,0),"")</f>
        <v>0</v>
      </c>
      <c r="J277" s="325">
        <f>IFERROR(VLOOKUP($A277,'様式C-1-2用'!$B$3:$O$1100,11,0),"")</f>
        <v>0</v>
      </c>
      <c r="K277" s="325">
        <f t="shared" si="4"/>
        <v>0</v>
      </c>
      <c r="L277" s="325">
        <f>IFERROR(VLOOKUP($A277,'様式C-1-2用'!$B$3:$O$1100,12,0),"")</f>
        <v>0</v>
      </c>
      <c r="M277" s="325">
        <f>IFERROR(VLOOKUP($A277,'様式C-1-2用'!$B$3:$O$1100,13,0),"")</f>
        <v>0</v>
      </c>
      <c r="N277" s="325">
        <f>IFERROR(VLOOKUP($A277,'様式C-1-2用'!$B$3:$O$1100,14,0),"")</f>
        <v>0</v>
      </c>
      <c r="O277" s="325">
        <f>IFERROR(VLOOKUP($A277,'様式C-1-2用'!$B$3:$P$1100,15,0),"")</f>
        <v>0</v>
      </c>
    </row>
    <row r="278" spans="1:15" ht="15.95" customHeight="1" x14ac:dyDescent="0.15">
      <c r="A278" s="318">
        <v>276</v>
      </c>
      <c r="B278" s="325">
        <f>IFERROR(VLOOKUP($A278,'様式C-1-2用'!$B$3:$O$1100,2,0),"")</f>
        <v>0</v>
      </c>
      <c r="C278" s="325" t="str">
        <f>IFERROR(VLOOKUP($A278,'様式C-1-2用'!$B$3:$O$1100,3,0),"")</f>
        <v/>
      </c>
      <c r="D278" s="325">
        <f>IFERROR(VLOOKUP($A278,'様式C-1-2用'!$B$3:$O$1100,5,0),"")</f>
        <v>0</v>
      </c>
      <c r="E278" s="325">
        <f>IFERROR(VLOOKUP($A278,'様式C-1-2用'!$B$3:$O$1100,6,0),"")</f>
        <v>0</v>
      </c>
      <c r="F278" s="325">
        <f>IFERROR(VLOOKUP($A278,'様式C-1-2用'!$B$3:$O$1100,7,0),"")</f>
        <v>0</v>
      </c>
      <c r="G278" s="325">
        <f>IFERROR(VLOOKUP($A278,'様式C-1-2用'!$B$3:$O$1100,8,0),"")</f>
        <v>0</v>
      </c>
      <c r="H278" s="331">
        <f>IFERROR(VLOOKUP($A278,'様式C-1-2用'!$B$3:$O$1100,9,0),"")</f>
        <v>0</v>
      </c>
      <c r="I278" s="325">
        <f>IFERROR(VLOOKUP($A278,'様式C-1-2用'!$B$3:$O$1100,10,0),"")</f>
        <v>0</v>
      </c>
      <c r="J278" s="325">
        <f>IFERROR(VLOOKUP($A278,'様式C-1-2用'!$B$3:$O$1100,11,0),"")</f>
        <v>0</v>
      </c>
      <c r="K278" s="325">
        <f t="shared" si="4"/>
        <v>0</v>
      </c>
      <c r="L278" s="325">
        <f>IFERROR(VLOOKUP($A278,'様式C-1-2用'!$B$3:$O$1100,12,0),"")</f>
        <v>0</v>
      </c>
      <c r="M278" s="325">
        <f>IFERROR(VLOOKUP($A278,'様式C-1-2用'!$B$3:$O$1100,13,0),"")</f>
        <v>0</v>
      </c>
      <c r="N278" s="325">
        <f>IFERROR(VLOOKUP($A278,'様式C-1-2用'!$B$3:$O$1100,14,0),"")</f>
        <v>0</v>
      </c>
      <c r="O278" s="325">
        <f>IFERROR(VLOOKUP($A278,'様式C-1-2用'!$B$3:$P$1100,15,0),"")</f>
        <v>0</v>
      </c>
    </row>
    <row r="279" spans="1:15" ht="15.95" customHeight="1" x14ac:dyDescent="0.15">
      <c r="A279" s="318">
        <v>277</v>
      </c>
      <c r="B279" s="325">
        <f>IFERROR(VLOOKUP($A279,'様式C-1-2用'!$B$3:$O$1100,2,0),"")</f>
        <v>0</v>
      </c>
      <c r="C279" s="325" t="str">
        <f>IFERROR(VLOOKUP($A279,'様式C-1-2用'!$B$3:$O$1100,3,0),"")</f>
        <v/>
      </c>
      <c r="D279" s="325">
        <f>IFERROR(VLOOKUP($A279,'様式C-1-2用'!$B$3:$O$1100,5,0),"")</f>
        <v>0</v>
      </c>
      <c r="E279" s="325">
        <f>IFERROR(VLOOKUP($A279,'様式C-1-2用'!$B$3:$O$1100,6,0),"")</f>
        <v>0</v>
      </c>
      <c r="F279" s="325">
        <f>IFERROR(VLOOKUP($A279,'様式C-1-2用'!$B$3:$O$1100,7,0),"")</f>
        <v>0</v>
      </c>
      <c r="G279" s="325">
        <f>IFERROR(VLOOKUP($A279,'様式C-1-2用'!$B$3:$O$1100,8,0),"")</f>
        <v>0</v>
      </c>
      <c r="H279" s="331">
        <f>IFERROR(VLOOKUP($A279,'様式C-1-2用'!$B$3:$O$1100,9,0),"")</f>
        <v>0</v>
      </c>
      <c r="I279" s="325">
        <f>IFERROR(VLOOKUP($A279,'様式C-1-2用'!$B$3:$O$1100,10,0),"")</f>
        <v>0</v>
      </c>
      <c r="J279" s="325">
        <f>IFERROR(VLOOKUP($A279,'様式C-1-2用'!$B$3:$O$1100,11,0),"")</f>
        <v>0</v>
      </c>
      <c r="K279" s="325">
        <f t="shared" si="4"/>
        <v>0</v>
      </c>
      <c r="L279" s="325">
        <f>IFERROR(VLOOKUP($A279,'様式C-1-2用'!$B$3:$O$1100,12,0),"")</f>
        <v>0</v>
      </c>
      <c r="M279" s="325">
        <f>IFERROR(VLOOKUP($A279,'様式C-1-2用'!$B$3:$O$1100,13,0),"")</f>
        <v>0</v>
      </c>
      <c r="N279" s="325">
        <f>IFERROR(VLOOKUP($A279,'様式C-1-2用'!$B$3:$O$1100,14,0),"")</f>
        <v>0</v>
      </c>
      <c r="O279" s="325">
        <f>IFERROR(VLOOKUP($A279,'様式C-1-2用'!$B$3:$P$1100,15,0),"")</f>
        <v>0</v>
      </c>
    </row>
    <row r="280" spans="1:15" ht="15.95" customHeight="1" x14ac:dyDescent="0.15">
      <c r="A280" s="318">
        <v>278</v>
      </c>
      <c r="B280" s="325">
        <f>IFERROR(VLOOKUP($A280,'様式C-1-2用'!$B$3:$O$1100,2,0),"")</f>
        <v>0</v>
      </c>
      <c r="C280" s="325" t="str">
        <f>IFERROR(VLOOKUP($A280,'様式C-1-2用'!$B$3:$O$1100,3,0),"")</f>
        <v/>
      </c>
      <c r="D280" s="325">
        <f>IFERROR(VLOOKUP($A280,'様式C-1-2用'!$B$3:$O$1100,5,0),"")</f>
        <v>0</v>
      </c>
      <c r="E280" s="325">
        <f>IFERROR(VLOOKUP($A280,'様式C-1-2用'!$B$3:$O$1100,6,0),"")</f>
        <v>0</v>
      </c>
      <c r="F280" s="325">
        <f>IFERROR(VLOOKUP($A280,'様式C-1-2用'!$B$3:$O$1100,7,0),"")</f>
        <v>0</v>
      </c>
      <c r="G280" s="325">
        <f>IFERROR(VLOOKUP($A280,'様式C-1-2用'!$B$3:$O$1100,8,0),"")</f>
        <v>0</v>
      </c>
      <c r="H280" s="331">
        <f>IFERROR(VLOOKUP($A280,'様式C-1-2用'!$B$3:$O$1100,9,0),"")</f>
        <v>0</v>
      </c>
      <c r="I280" s="325">
        <f>IFERROR(VLOOKUP($A280,'様式C-1-2用'!$B$3:$O$1100,10,0),"")</f>
        <v>0</v>
      </c>
      <c r="J280" s="325">
        <f>IFERROR(VLOOKUP($A280,'様式C-1-2用'!$B$3:$O$1100,11,0),"")</f>
        <v>0</v>
      </c>
      <c r="K280" s="325">
        <f t="shared" si="4"/>
        <v>0</v>
      </c>
      <c r="L280" s="325">
        <f>IFERROR(VLOOKUP($A280,'様式C-1-2用'!$B$3:$O$1100,12,0),"")</f>
        <v>0</v>
      </c>
      <c r="M280" s="325">
        <f>IFERROR(VLOOKUP($A280,'様式C-1-2用'!$B$3:$O$1100,13,0),"")</f>
        <v>0</v>
      </c>
      <c r="N280" s="325">
        <f>IFERROR(VLOOKUP($A280,'様式C-1-2用'!$B$3:$O$1100,14,0),"")</f>
        <v>0</v>
      </c>
      <c r="O280" s="325">
        <f>IFERROR(VLOOKUP($A280,'様式C-1-2用'!$B$3:$P$1100,15,0),"")</f>
        <v>0</v>
      </c>
    </row>
    <row r="281" spans="1:15" ht="15.95" customHeight="1" x14ac:dyDescent="0.15">
      <c r="A281" s="318">
        <v>279</v>
      </c>
      <c r="B281" s="325">
        <f>IFERROR(VLOOKUP($A281,'様式C-1-2用'!$B$3:$O$1100,2,0),"")</f>
        <v>0</v>
      </c>
      <c r="C281" s="325" t="str">
        <f>IFERROR(VLOOKUP($A281,'様式C-1-2用'!$B$3:$O$1100,3,0),"")</f>
        <v/>
      </c>
      <c r="D281" s="325">
        <f>IFERROR(VLOOKUP($A281,'様式C-1-2用'!$B$3:$O$1100,5,0),"")</f>
        <v>0</v>
      </c>
      <c r="E281" s="325">
        <f>IFERROR(VLOOKUP($A281,'様式C-1-2用'!$B$3:$O$1100,6,0),"")</f>
        <v>0</v>
      </c>
      <c r="F281" s="325">
        <f>IFERROR(VLOOKUP($A281,'様式C-1-2用'!$B$3:$O$1100,7,0),"")</f>
        <v>0</v>
      </c>
      <c r="G281" s="325">
        <f>IFERROR(VLOOKUP($A281,'様式C-1-2用'!$B$3:$O$1100,8,0),"")</f>
        <v>0</v>
      </c>
      <c r="H281" s="331">
        <f>IFERROR(VLOOKUP($A281,'様式C-1-2用'!$B$3:$O$1100,9,0),"")</f>
        <v>0</v>
      </c>
      <c r="I281" s="325">
        <f>IFERROR(VLOOKUP($A281,'様式C-1-2用'!$B$3:$O$1100,10,0),"")</f>
        <v>0</v>
      </c>
      <c r="J281" s="325">
        <f>IFERROR(VLOOKUP($A281,'様式C-1-2用'!$B$3:$O$1100,11,0),"")</f>
        <v>0</v>
      </c>
      <c r="K281" s="325">
        <f t="shared" si="4"/>
        <v>0</v>
      </c>
      <c r="L281" s="325">
        <f>IFERROR(VLOOKUP($A281,'様式C-1-2用'!$B$3:$O$1100,12,0),"")</f>
        <v>0</v>
      </c>
      <c r="M281" s="325">
        <f>IFERROR(VLOOKUP($A281,'様式C-1-2用'!$B$3:$O$1100,13,0),"")</f>
        <v>0</v>
      </c>
      <c r="N281" s="325">
        <f>IFERROR(VLOOKUP($A281,'様式C-1-2用'!$B$3:$O$1100,14,0),"")</f>
        <v>0</v>
      </c>
      <c r="O281" s="325">
        <f>IFERROR(VLOOKUP($A281,'様式C-1-2用'!$B$3:$P$1100,15,0),"")</f>
        <v>0</v>
      </c>
    </row>
    <row r="282" spans="1:15" ht="15.95" customHeight="1" x14ac:dyDescent="0.15">
      <c r="A282" s="318">
        <v>280</v>
      </c>
      <c r="B282" s="325">
        <f>IFERROR(VLOOKUP($A282,'様式C-1-2用'!$B$3:$O$1100,2,0),"")</f>
        <v>0</v>
      </c>
      <c r="C282" s="325" t="str">
        <f>IFERROR(VLOOKUP($A282,'様式C-1-2用'!$B$3:$O$1100,3,0),"")</f>
        <v/>
      </c>
      <c r="D282" s="325">
        <f>IFERROR(VLOOKUP($A282,'様式C-1-2用'!$B$3:$O$1100,5,0),"")</f>
        <v>0</v>
      </c>
      <c r="E282" s="325">
        <f>IFERROR(VLOOKUP($A282,'様式C-1-2用'!$B$3:$O$1100,6,0),"")</f>
        <v>0</v>
      </c>
      <c r="F282" s="325">
        <f>IFERROR(VLOOKUP($A282,'様式C-1-2用'!$B$3:$O$1100,7,0),"")</f>
        <v>0</v>
      </c>
      <c r="G282" s="325">
        <f>IFERROR(VLOOKUP($A282,'様式C-1-2用'!$B$3:$O$1100,8,0),"")</f>
        <v>0</v>
      </c>
      <c r="H282" s="331">
        <f>IFERROR(VLOOKUP($A282,'様式C-1-2用'!$B$3:$O$1100,9,0),"")</f>
        <v>0</v>
      </c>
      <c r="I282" s="325">
        <f>IFERROR(VLOOKUP($A282,'様式C-1-2用'!$B$3:$O$1100,10,0),"")</f>
        <v>0</v>
      </c>
      <c r="J282" s="325">
        <f>IFERROR(VLOOKUP($A282,'様式C-1-2用'!$B$3:$O$1100,11,0),"")</f>
        <v>0</v>
      </c>
      <c r="K282" s="325">
        <f t="shared" si="4"/>
        <v>0</v>
      </c>
      <c r="L282" s="325">
        <f>IFERROR(VLOOKUP($A282,'様式C-1-2用'!$B$3:$O$1100,12,0),"")</f>
        <v>0</v>
      </c>
      <c r="M282" s="325">
        <f>IFERROR(VLOOKUP($A282,'様式C-1-2用'!$B$3:$O$1100,13,0),"")</f>
        <v>0</v>
      </c>
      <c r="N282" s="325">
        <f>IFERROR(VLOOKUP($A282,'様式C-1-2用'!$B$3:$O$1100,14,0),"")</f>
        <v>0</v>
      </c>
      <c r="O282" s="325">
        <f>IFERROR(VLOOKUP($A282,'様式C-1-2用'!$B$3:$P$1100,15,0),"")</f>
        <v>0</v>
      </c>
    </row>
    <row r="283" spans="1:15" ht="15.95" customHeight="1" x14ac:dyDescent="0.15">
      <c r="A283" s="318">
        <v>281</v>
      </c>
      <c r="B283" s="325">
        <f>IFERROR(VLOOKUP($A283,'様式C-1-2用'!$B$3:$O$1100,2,0),"")</f>
        <v>0</v>
      </c>
      <c r="C283" s="325" t="str">
        <f>IFERROR(VLOOKUP($A283,'様式C-1-2用'!$B$3:$O$1100,3,0),"")</f>
        <v/>
      </c>
      <c r="D283" s="325">
        <f>IFERROR(VLOOKUP($A283,'様式C-1-2用'!$B$3:$O$1100,5,0),"")</f>
        <v>0</v>
      </c>
      <c r="E283" s="325">
        <f>IFERROR(VLOOKUP($A283,'様式C-1-2用'!$B$3:$O$1100,6,0),"")</f>
        <v>0</v>
      </c>
      <c r="F283" s="325">
        <f>IFERROR(VLOOKUP($A283,'様式C-1-2用'!$B$3:$O$1100,7,0),"")</f>
        <v>0</v>
      </c>
      <c r="G283" s="325">
        <f>IFERROR(VLOOKUP($A283,'様式C-1-2用'!$B$3:$O$1100,8,0),"")</f>
        <v>0</v>
      </c>
      <c r="H283" s="331">
        <f>IFERROR(VLOOKUP($A283,'様式C-1-2用'!$B$3:$O$1100,9,0),"")</f>
        <v>0</v>
      </c>
      <c r="I283" s="325">
        <f>IFERROR(VLOOKUP($A283,'様式C-1-2用'!$B$3:$O$1100,10,0),"")</f>
        <v>0</v>
      </c>
      <c r="J283" s="325">
        <f>IFERROR(VLOOKUP($A283,'様式C-1-2用'!$B$3:$O$1100,11,0),"")</f>
        <v>0</v>
      </c>
      <c r="K283" s="325">
        <f t="shared" si="4"/>
        <v>0</v>
      </c>
      <c r="L283" s="325">
        <f>IFERROR(VLOOKUP($A283,'様式C-1-2用'!$B$3:$O$1100,12,0),"")</f>
        <v>0</v>
      </c>
      <c r="M283" s="325">
        <f>IFERROR(VLOOKUP($A283,'様式C-1-2用'!$B$3:$O$1100,13,0),"")</f>
        <v>0</v>
      </c>
      <c r="N283" s="325">
        <f>IFERROR(VLOOKUP($A283,'様式C-1-2用'!$B$3:$O$1100,14,0),"")</f>
        <v>0</v>
      </c>
      <c r="O283" s="325">
        <f>IFERROR(VLOOKUP($A283,'様式C-1-2用'!$B$3:$P$1100,15,0),"")</f>
        <v>0</v>
      </c>
    </row>
    <row r="284" spans="1:15" ht="15.95" customHeight="1" x14ac:dyDescent="0.15">
      <c r="A284" s="318">
        <v>282</v>
      </c>
      <c r="B284" s="325">
        <f>IFERROR(VLOOKUP($A284,'様式C-1-2用'!$B$3:$O$1100,2,0),"")</f>
        <v>0</v>
      </c>
      <c r="C284" s="325" t="str">
        <f>IFERROR(VLOOKUP($A284,'様式C-1-2用'!$B$3:$O$1100,3,0),"")</f>
        <v/>
      </c>
      <c r="D284" s="325">
        <f>IFERROR(VLOOKUP($A284,'様式C-1-2用'!$B$3:$O$1100,5,0),"")</f>
        <v>0</v>
      </c>
      <c r="E284" s="325">
        <f>IFERROR(VLOOKUP($A284,'様式C-1-2用'!$B$3:$O$1100,6,0),"")</f>
        <v>0</v>
      </c>
      <c r="F284" s="325">
        <f>IFERROR(VLOOKUP($A284,'様式C-1-2用'!$B$3:$O$1100,7,0),"")</f>
        <v>0</v>
      </c>
      <c r="G284" s="325">
        <f>IFERROR(VLOOKUP($A284,'様式C-1-2用'!$B$3:$O$1100,8,0),"")</f>
        <v>0</v>
      </c>
      <c r="H284" s="331">
        <f>IFERROR(VLOOKUP($A284,'様式C-1-2用'!$B$3:$O$1100,9,0),"")</f>
        <v>0</v>
      </c>
      <c r="I284" s="325">
        <f>IFERROR(VLOOKUP($A284,'様式C-1-2用'!$B$3:$O$1100,10,0),"")</f>
        <v>0</v>
      </c>
      <c r="J284" s="325">
        <f>IFERROR(VLOOKUP($A284,'様式C-1-2用'!$B$3:$O$1100,11,0),"")</f>
        <v>0</v>
      </c>
      <c r="K284" s="325">
        <f t="shared" si="4"/>
        <v>0</v>
      </c>
      <c r="L284" s="325">
        <f>IFERROR(VLOOKUP($A284,'様式C-1-2用'!$B$3:$O$1100,12,0),"")</f>
        <v>0</v>
      </c>
      <c r="M284" s="325">
        <f>IFERROR(VLOOKUP($A284,'様式C-1-2用'!$B$3:$O$1100,13,0),"")</f>
        <v>0</v>
      </c>
      <c r="N284" s="325">
        <f>IFERROR(VLOOKUP($A284,'様式C-1-2用'!$B$3:$O$1100,14,0),"")</f>
        <v>0</v>
      </c>
      <c r="O284" s="325">
        <f>IFERROR(VLOOKUP($A284,'様式C-1-2用'!$B$3:$P$1100,15,0),"")</f>
        <v>0</v>
      </c>
    </row>
    <row r="285" spans="1:15" ht="15.95" customHeight="1" x14ac:dyDescent="0.15">
      <c r="A285" s="318">
        <v>283</v>
      </c>
      <c r="B285" s="325">
        <f>IFERROR(VLOOKUP($A285,'様式C-1-2用'!$B$3:$O$1100,2,0),"")</f>
        <v>0</v>
      </c>
      <c r="C285" s="325" t="str">
        <f>IFERROR(VLOOKUP($A285,'様式C-1-2用'!$B$3:$O$1100,3,0),"")</f>
        <v/>
      </c>
      <c r="D285" s="325">
        <f>IFERROR(VLOOKUP($A285,'様式C-1-2用'!$B$3:$O$1100,5,0),"")</f>
        <v>0</v>
      </c>
      <c r="E285" s="325">
        <f>IFERROR(VLOOKUP($A285,'様式C-1-2用'!$B$3:$O$1100,6,0),"")</f>
        <v>0</v>
      </c>
      <c r="F285" s="325">
        <f>IFERROR(VLOOKUP($A285,'様式C-1-2用'!$B$3:$O$1100,7,0),"")</f>
        <v>0</v>
      </c>
      <c r="G285" s="325">
        <f>IFERROR(VLOOKUP($A285,'様式C-1-2用'!$B$3:$O$1100,8,0),"")</f>
        <v>0</v>
      </c>
      <c r="H285" s="331">
        <f>IFERROR(VLOOKUP($A285,'様式C-1-2用'!$B$3:$O$1100,9,0),"")</f>
        <v>0</v>
      </c>
      <c r="I285" s="325">
        <f>IFERROR(VLOOKUP($A285,'様式C-1-2用'!$B$3:$O$1100,10,0),"")</f>
        <v>0</v>
      </c>
      <c r="J285" s="325">
        <f>IFERROR(VLOOKUP($A285,'様式C-1-2用'!$B$3:$O$1100,11,0),"")</f>
        <v>0</v>
      </c>
      <c r="K285" s="325">
        <f t="shared" si="4"/>
        <v>0</v>
      </c>
      <c r="L285" s="325">
        <f>IFERROR(VLOOKUP($A285,'様式C-1-2用'!$B$3:$O$1100,12,0),"")</f>
        <v>0</v>
      </c>
      <c r="M285" s="325">
        <f>IFERROR(VLOOKUP($A285,'様式C-1-2用'!$B$3:$O$1100,13,0),"")</f>
        <v>0</v>
      </c>
      <c r="N285" s="325">
        <f>IFERROR(VLOOKUP($A285,'様式C-1-2用'!$B$3:$O$1100,14,0),"")</f>
        <v>0</v>
      </c>
      <c r="O285" s="325">
        <f>IFERROR(VLOOKUP($A285,'様式C-1-2用'!$B$3:$P$1100,15,0),"")</f>
        <v>0</v>
      </c>
    </row>
    <row r="286" spans="1:15" ht="15.95" customHeight="1" x14ac:dyDescent="0.15">
      <c r="A286" s="318">
        <v>284</v>
      </c>
      <c r="B286" s="325">
        <f>IFERROR(VLOOKUP($A286,'様式C-1-2用'!$B$3:$O$1100,2,0),"")</f>
        <v>0</v>
      </c>
      <c r="C286" s="325" t="str">
        <f>IFERROR(VLOOKUP($A286,'様式C-1-2用'!$B$3:$O$1100,3,0),"")</f>
        <v/>
      </c>
      <c r="D286" s="325">
        <f>IFERROR(VLOOKUP($A286,'様式C-1-2用'!$B$3:$O$1100,5,0),"")</f>
        <v>0</v>
      </c>
      <c r="E286" s="325">
        <f>IFERROR(VLOOKUP($A286,'様式C-1-2用'!$B$3:$O$1100,6,0),"")</f>
        <v>0</v>
      </c>
      <c r="F286" s="325">
        <f>IFERROR(VLOOKUP($A286,'様式C-1-2用'!$B$3:$O$1100,7,0),"")</f>
        <v>0</v>
      </c>
      <c r="G286" s="325">
        <f>IFERROR(VLOOKUP($A286,'様式C-1-2用'!$B$3:$O$1100,8,0),"")</f>
        <v>0</v>
      </c>
      <c r="H286" s="331">
        <f>IFERROR(VLOOKUP($A286,'様式C-1-2用'!$B$3:$O$1100,9,0),"")</f>
        <v>0</v>
      </c>
      <c r="I286" s="325">
        <f>IFERROR(VLOOKUP($A286,'様式C-1-2用'!$B$3:$O$1100,10,0),"")</f>
        <v>0</v>
      </c>
      <c r="J286" s="325">
        <f>IFERROR(VLOOKUP($A286,'様式C-1-2用'!$B$3:$O$1100,11,0),"")</f>
        <v>0</v>
      </c>
      <c r="K286" s="325">
        <f t="shared" si="4"/>
        <v>0</v>
      </c>
      <c r="L286" s="325">
        <f>IFERROR(VLOOKUP($A286,'様式C-1-2用'!$B$3:$O$1100,12,0),"")</f>
        <v>0</v>
      </c>
      <c r="M286" s="325">
        <f>IFERROR(VLOOKUP($A286,'様式C-1-2用'!$B$3:$O$1100,13,0),"")</f>
        <v>0</v>
      </c>
      <c r="N286" s="325">
        <f>IFERROR(VLOOKUP($A286,'様式C-1-2用'!$B$3:$O$1100,14,0),"")</f>
        <v>0</v>
      </c>
      <c r="O286" s="325">
        <f>IFERROR(VLOOKUP($A286,'様式C-1-2用'!$B$3:$P$1100,15,0),"")</f>
        <v>0</v>
      </c>
    </row>
    <row r="287" spans="1:15" ht="15.95" customHeight="1" x14ac:dyDescent="0.15">
      <c r="A287" s="318">
        <v>285</v>
      </c>
      <c r="B287" s="325">
        <f>IFERROR(VLOOKUP($A287,'様式C-1-2用'!$B$3:$O$1100,2,0),"")</f>
        <v>0</v>
      </c>
      <c r="C287" s="325" t="str">
        <f>IFERROR(VLOOKUP($A287,'様式C-1-2用'!$B$3:$O$1100,3,0),"")</f>
        <v/>
      </c>
      <c r="D287" s="325">
        <f>IFERROR(VLOOKUP($A287,'様式C-1-2用'!$B$3:$O$1100,5,0),"")</f>
        <v>0</v>
      </c>
      <c r="E287" s="325">
        <f>IFERROR(VLOOKUP($A287,'様式C-1-2用'!$B$3:$O$1100,6,0),"")</f>
        <v>0</v>
      </c>
      <c r="F287" s="325">
        <f>IFERROR(VLOOKUP($A287,'様式C-1-2用'!$B$3:$O$1100,7,0),"")</f>
        <v>0</v>
      </c>
      <c r="G287" s="325">
        <f>IFERROR(VLOOKUP($A287,'様式C-1-2用'!$B$3:$O$1100,8,0),"")</f>
        <v>0</v>
      </c>
      <c r="H287" s="331">
        <f>IFERROR(VLOOKUP($A287,'様式C-1-2用'!$B$3:$O$1100,9,0),"")</f>
        <v>0</v>
      </c>
      <c r="I287" s="325">
        <f>IFERROR(VLOOKUP($A287,'様式C-1-2用'!$B$3:$O$1100,10,0),"")</f>
        <v>0</v>
      </c>
      <c r="J287" s="325">
        <f>IFERROR(VLOOKUP($A287,'様式C-1-2用'!$B$3:$O$1100,11,0),"")</f>
        <v>0</v>
      </c>
      <c r="K287" s="325">
        <f t="shared" si="4"/>
        <v>0</v>
      </c>
      <c r="L287" s="325">
        <f>IFERROR(VLOOKUP($A287,'様式C-1-2用'!$B$3:$O$1100,12,0),"")</f>
        <v>0</v>
      </c>
      <c r="M287" s="325">
        <f>IFERROR(VLOOKUP($A287,'様式C-1-2用'!$B$3:$O$1100,13,0),"")</f>
        <v>0</v>
      </c>
      <c r="N287" s="325">
        <f>IFERROR(VLOOKUP($A287,'様式C-1-2用'!$B$3:$O$1100,14,0),"")</f>
        <v>0</v>
      </c>
      <c r="O287" s="325">
        <f>IFERROR(VLOOKUP($A287,'様式C-1-2用'!$B$3:$P$1100,15,0),"")</f>
        <v>0</v>
      </c>
    </row>
    <row r="288" spans="1:15" ht="15.95" customHeight="1" x14ac:dyDescent="0.15">
      <c r="A288" s="318">
        <v>286</v>
      </c>
      <c r="B288" s="325">
        <f>IFERROR(VLOOKUP($A288,'様式C-1-2用'!$B$3:$O$1100,2,0),"")</f>
        <v>0</v>
      </c>
      <c r="C288" s="325" t="str">
        <f>IFERROR(VLOOKUP($A288,'様式C-1-2用'!$B$3:$O$1100,3,0),"")</f>
        <v/>
      </c>
      <c r="D288" s="325">
        <f>IFERROR(VLOOKUP($A288,'様式C-1-2用'!$B$3:$O$1100,5,0),"")</f>
        <v>0</v>
      </c>
      <c r="E288" s="325">
        <f>IFERROR(VLOOKUP($A288,'様式C-1-2用'!$B$3:$O$1100,6,0),"")</f>
        <v>0</v>
      </c>
      <c r="F288" s="325">
        <f>IFERROR(VLOOKUP($A288,'様式C-1-2用'!$B$3:$O$1100,7,0),"")</f>
        <v>0</v>
      </c>
      <c r="G288" s="325">
        <f>IFERROR(VLOOKUP($A288,'様式C-1-2用'!$B$3:$O$1100,8,0),"")</f>
        <v>0</v>
      </c>
      <c r="H288" s="331">
        <f>IFERROR(VLOOKUP($A288,'様式C-1-2用'!$B$3:$O$1100,9,0),"")</f>
        <v>0</v>
      </c>
      <c r="I288" s="325">
        <f>IFERROR(VLOOKUP($A288,'様式C-1-2用'!$B$3:$O$1100,10,0),"")</f>
        <v>0</v>
      </c>
      <c r="J288" s="325">
        <f>IFERROR(VLOOKUP($A288,'様式C-1-2用'!$B$3:$O$1100,11,0),"")</f>
        <v>0</v>
      </c>
      <c r="K288" s="325">
        <f t="shared" si="4"/>
        <v>0</v>
      </c>
      <c r="L288" s="325">
        <f>IFERROR(VLOOKUP($A288,'様式C-1-2用'!$B$3:$O$1100,12,0),"")</f>
        <v>0</v>
      </c>
      <c r="M288" s="325">
        <f>IFERROR(VLOOKUP($A288,'様式C-1-2用'!$B$3:$O$1100,13,0),"")</f>
        <v>0</v>
      </c>
      <c r="N288" s="325">
        <f>IFERROR(VLOOKUP($A288,'様式C-1-2用'!$B$3:$O$1100,14,0),"")</f>
        <v>0</v>
      </c>
      <c r="O288" s="325">
        <f>IFERROR(VLOOKUP($A288,'様式C-1-2用'!$B$3:$P$1100,15,0),"")</f>
        <v>0</v>
      </c>
    </row>
    <row r="289" spans="1:15" ht="15.95" customHeight="1" x14ac:dyDescent="0.15">
      <c r="A289" s="318">
        <v>287</v>
      </c>
      <c r="B289" s="325">
        <f>IFERROR(VLOOKUP($A289,'様式C-1-2用'!$B$3:$O$1100,2,0),"")</f>
        <v>0</v>
      </c>
      <c r="C289" s="325" t="str">
        <f>IFERROR(VLOOKUP($A289,'様式C-1-2用'!$B$3:$O$1100,3,0),"")</f>
        <v/>
      </c>
      <c r="D289" s="325">
        <f>IFERROR(VLOOKUP($A289,'様式C-1-2用'!$B$3:$O$1100,5,0),"")</f>
        <v>0</v>
      </c>
      <c r="E289" s="325">
        <f>IFERROR(VLOOKUP($A289,'様式C-1-2用'!$B$3:$O$1100,6,0),"")</f>
        <v>0</v>
      </c>
      <c r="F289" s="325">
        <f>IFERROR(VLOOKUP($A289,'様式C-1-2用'!$B$3:$O$1100,7,0),"")</f>
        <v>0</v>
      </c>
      <c r="G289" s="325">
        <f>IFERROR(VLOOKUP($A289,'様式C-1-2用'!$B$3:$O$1100,8,0),"")</f>
        <v>0</v>
      </c>
      <c r="H289" s="331">
        <f>IFERROR(VLOOKUP($A289,'様式C-1-2用'!$B$3:$O$1100,9,0),"")</f>
        <v>0</v>
      </c>
      <c r="I289" s="325">
        <f>IFERROR(VLOOKUP($A289,'様式C-1-2用'!$B$3:$O$1100,10,0),"")</f>
        <v>0</v>
      </c>
      <c r="J289" s="325">
        <f>IFERROR(VLOOKUP($A289,'様式C-1-2用'!$B$3:$O$1100,11,0),"")</f>
        <v>0</v>
      </c>
      <c r="K289" s="325">
        <f t="shared" si="4"/>
        <v>0</v>
      </c>
      <c r="L289" s="325">
        <f>IFERROR(VLOOKUP($A289,'様式C-1-2用'!$B$3:$O$1100,12,0),"")</f>
        <v>0</v>
      </c>
      <c r="M289" s="325">
        <f>IFERROR(VLOOKUP($A289,'様式C-1-2用'!$B$3:$O$1100,13,0),"")</f>
        <v>0</v>
      </c>
      <c r="N289" s="325">
        <f>IFERROR(VLOOKUP($A289,'様式C-1-2用'!$B$3:$O$1100,14,0),"")</f>
        <v>0</v>
      </c>
      <c r="O289" s="325">
        <f>IFERROR(VLOOKUP($A289,'様式C-1-2用'!$B$3:$P$1100,15,0),"")</f>
        <v>0</v>
      </c>
    </row>
    <row r="290" spans="1:15" ht="15.95" customHeight="1" x14ac:dyDescent="0.15">
      <c r="A290" s="318">
        <v>288</v>
      </c>
      <c r="B290" s="325">
        <f>IFERROR(VLOOKUP($A290,'様式C-1-2用'!$B$3:$O$1100,2,0),"")</f>
        <v>0</v>
      </c>
      <c r="C290" s="325" t="str">
        <f>IFERROR(VLOOKUP($A290,'様式C-1-2用'!$B$3:$O$1100,3,0),"")</f>
        <v/>
      </c>
      <c r="D290" s="325">
        <f>IFERROR(VLOOKUP($A290,'様式C-1-2用'!$B$3:$O$1100,5,0),"")</f>
        <v>0</v>
      </c>
      <c r="E290" s="325">
        <f>IFERROR(VLOOKUP($A290,'様式C-1-2用'!$B$3:$O$1100,6,0),"")</f>
        <v>0</v>
      </c>
      <c r="F290" s="325">
        <f>IFERROR(VLOOKUP($A290,'様式C-1-2用'!$B$3:$O$1100,7,0),"")</f>
        <v>0</v>
      </c>
      <c r="G290" s="325">
        <f>IFERROR(VLOOKUP($A290,'様式C-1-2用'!$B$3:$O$1100,8,0),"")</f>
        <v>0</v>
      </c>
      <c r="H290" s="331">
        <f>IFERROR(VLOOKUP($A290,'様式C-1-2用'!$B$3:$O$1100,9,0),"")</f>
        <v>0</v>
      </c>
      <c r="I290" s="325">
        <f>IFERROR(VLOOKUP($A290,'様式C-1-2用'!$B$3:$O$1100,10,0),"")</f>
        <v>0</v>
      </c>
      <c r="J290" s="325">
        <f>IFERROR(VLOOKUP($A290,'様式C-1-2用'!$B$3:$O$1100,11,0),"")</f>
        <v>0</v>
      </c>
      <c r="K290" s="325">
        <f t="shared" si="4"/>
        <v>0</v>
      </c>
      <c r="L290" s="325">
        <f>IFERROR(VLOOKUP($A290,'様式C-1-2用'!$B$3:$O$1100,12,0),"")</f>
        <v>0</v>
      </c>
      <c r="M290" s="325">
        <f>IFERROR(VLOOKUP($A290,'様式C-1-2用'!$B$3:$O$1100,13,0),"")</f>
        <v>0</v>
      </c>
      <c r="N290" s="325">
        <f>IFERROR(VLOOKUP($A290,'様式C-1-2用'!$B$3:$O$1100,14,0),"")</f>
        <v>0</v>
      </c>
      <c r="O290" s="325">
        <f>IFERROR(VLOOKUP($A290,'様式C-1-2用'!$B$3:$P$1100,15,0),"")</f>
        <v>0</v>
      </c>
    </row>
    <row r="291" spans="1:15" ht="15.95" customHeight="1" x14ac:dyDescent="0.15">
      <c r="A291" s="318">
        <v>289</v>
      </c>
      <c r="B291" s="325">
        <f>IFERROR(VLOOKUP($A291,'様式C-1-2用'!$B$3:$O$1100,2,0),"")</f>
        <v>0</v>
      </c>
      <c r="C291" s="325" t="str">
        <f>IFERROR(VLOOKUP($A291,'様式C-1-2用'!$B$3:$O$1100,3,0),"")</f>
        <v/>
      </c>
      <c r="D291" s="325">
        <f>IFERROR(VLOOKUP($A291,'様式C-1-2用'!$B$3:$O$1100,5,0),"")</f>
        <v>0</v>
      </c>
      <c r="E291" s="325">
        <f>IFERROR(VLOOKUP($A291,'様式C-1-2用'!$B$3:$O$1100,6,0),"")</f>
        <v>0</v>
      </c>
      <c r="F291" s="325">
        <f>IFERROR(VLOOKUP($A291,'様式C-1-2用'!$B$3:$O$1100,7,0),"")</f>
        <v>0</v>
      </c>
      <c r="G291" s="325">
        <f>IFERROR(VLOOKUP($A291,'様式C-1-2用'!$B$3:$O$1100,8,0),"")</f>
        <v>0</v>
      </c>
      <c r="H291" s="331">
        <f>IFERROR(VLOOKUP($A291,'様式C-1-2用'!$B$3:$O$1100,9,0),"")</f>
        <v>0</v>
      </c>
      <c r="I291" s="325">
        <f>IFERROR(VLOOKUP($A291,'様式C-1-2用'!$B$3:$O$1100,10,0),"")</f>
        <v>0</v>
      </c>
      <c r="J291" s="325">
        <f>IFERROR(VLOOKUP($A291,'様式C-1-2用'!$B$3:$O$1100,11,0),"")</f>
        <v>0</v>
      </c>
      <c r="K291" s="325">
        <f t="shared" si="4"/>
        <v>0</v>
      </c>
      <c r="L291" s="325">
        <f>IFERROR(VLOOKUP($A291,'様式C-1-2用'!$B$3:$O$1100,12,0),"")</f>
        <v>0</v>
      </c>
      <c r="M291" s="325">
        <f>IFERROR(VLOOKUP($A291,'様式C-1-2用'!$B$3:$O$1100,13,0),"")</f>
        <v>0</v>
      </c>
      <c r="N291" s="325">
        <f>IFERROR(VLOOKUP($A291,'様式C-1-2用'!$B$3:$O$1100,14,0),"")</f>
        <v>0</v>
      </c>
      <c r="O291" s="325">
        <f>IFERROR(VLOOKUP($A291,'様式C-1-2用'!$B$3:$P$1100,15,0),"")</f>
        <v>0</v>
      </c>
    </row>
    <row r="292" spans="1:15" ht="15.95" customHeight="1" x14ac:dyDescent="0.15">
      <c r="A292" s="318">
        <v>290</v>
      </c>
      <c r="B292" s="325">
        <f>IFERROR(VLOOKUP($A292,'様式C-1-2用'!$B$3:$O$1100,2,0),"")</f>
        <v>0</v>
      </c>
      <c r="C292" s="325" t="str">
        <f>IFERROR(VLOOKUP($A292,'様式C-1-2用'!$B$3:$O$1100,3,0),"")</f>
        <v/>
      </c>
      <c r="D292" s="325">
        <f>IFERROR(VLOOKUP($A292,'様式C-1-2用'!$B$3:$O$1100,5,0),"")</f>
        <v>0</v>
      </c>
      <c r="E292" s="325">
        <f>IFERROR(VLOOKUP($A292,'様式C-1-2用'!$B$3:$O$1100,6,0),"")</f>
        <v>0</v>
      </c>
      <c r="F292" s="325">
        <f>IFERROR(VLOOKUP($A292,'様式C-1-2用'!$B$3:$O$1100,7,0),"")</f>
        <v>0</v>
      </c>
      <c r="G292" s="325">
        <f>IFERROR(VLOOKUP($A292,'様式C-1-2用'!$B$3:$O$1100,8,0),"")</f>
        <v>0</v>
      </c>
      <c r="H292" s="331">
        <f>IFERROR(VLOOKUP($A292,'様式C-1-2用'!$B$3:$O$1100,9,0),"")</f>
        <v>0</v>
      </c>
      <c r="I292" s="325">
        <f>IFERROR(VLOOKUP($A292,'様式C-1-2用'!$B$3:$O$1100,10,0),"")</f>
        <v>0</v>
      </c>
      <c r="J292" s="325">
        <f>IFERROR(VLOOKUP($A292,'様式C-1-2用'!$B$3:$O$1100,11,0),"")</f>
        <v>0</v>
      </c>
      <c r="K292" s="325">
        <f t="shared" si="4"/>
        <v>0</v>
      </c>
      <c r="L292" s="325">
        <f>IFERROR(VLOOKUP($A292,'様式C-1-2用'!$B$3:$O$1100,12,0),"")</f>
        <v>0</v>
      </c>
      <c r="M292" s="325">
        <f>IFERROR(VLOOKUP($A292,'様式C-1-2用'!$B$3:$O$1100,13,0),"")</f>
        <v>0</v>
      </c>
      <c r="N292" s="325">
        <f>IFERROR(VLOOKUP($A292,'様式C-1-2用'!$B$3:$O$1100,14,0),"")</f>
        <v>0</v>
      </c>
      <c r="O292" s="325">
        <f>IFERROR(VLOOKUP($A292,'様式C-1-2用'!$B$3:$P$1100,15,0),"")</f>
        <v>0</v>
      </c>
    </row>
    <row r="293" spans="1:15" ht="15.95" customHeight="1" x14ac:dyDescent="0.15">
      <c r="A293" s="318">
        <v>291</v>
      </c>
      <c r="B293" s="325">
        <f>IFERROR(VLOOKUP($A293,'様式C-1-2用'!$B$3:$O$1100,2,0),"")</f>
        <v>0</v>
      </c>
      <c r="C293" s="325" t="str">
        <f>IFERROR(VLOOKUP($A293,'様式C-1-2用'!$B$3:$O$1100,3,0),"")</f>
        <v/>
      </c>
      <c r="D293" s="325">
        <f>IFERROR(VLOOKUP($A293,'様式C-1-2用'!$B$3:$O$1100,5,0),"")</f>
        <v>0</v>
      </c>
      <c r="E293" s="325">
        <f>IFERROR(VLOOKUP($A293,'様式C-1-2用'!$B$3:$O$1100,6,0),"")</f>
        <v>0</v>
      </c>
      <c r="F293" s="325">
        <f>IFERROR(VLOOKUP($A293,'様式C-1-2用'!$B$3:$O$1100,7,0),"")</f>
        <v>0</v>
      </c>
      <c r="G293" s="325">
        <f>IFERROR(VLOOKUP($A293,'様式C-1-2用'!$B$3:$O$1100,8,0),"")</f>
        <v>0</v>
      </c>
      <c r="H293" s="331">
        <f>IFERROR(VLOOKUP($A293,'様式C-1-2用'!$B$3:$O$1100,9,0),"")</f>
        <v>0</v>
      </c>
      <c r="I293" s="325">
        <f>IFERROR(VLOOKUP($A293,'様式C-1-2用'!$B$3:$O$1100,10,0),"")</f>
        <v>0</v>
      </c>
      <c r="J293" s="325">
        <f>IFERROR(VLOOKUP($A293,'様式C-1-2用'!$B$3:$O$1100,11,0),"")</f>
        <v>0</v>
      </c>
      <c r="K293" s="325">
        <f t="shared" si="4"/>
        <v>0</v>
      </c>
      <c r="L293" s="325">
        <f>IFERROR(VLOOKUP($A293,'様式C-1-2用'!$B$3:$O$1100,12,0),"")</f>
        <v>0</v>
      </c>
      <c r="M293" s="325">
        <f>IFERROR(VLOOKUP($A293,'様式C-1-2用'!$B$3:$O$1100,13,0),"")</f>
        <v>0</v>
      </c>
      <c r="N293" s="325">
        <f>IFERROR(VLOOKUP($A293,'様式C-1-2用'!$B$3:$O$1100,14,0),"")</f>
        <v>0</v>
      </c>
      <c r="O293" s="325">
        <f>IFERROR(VLOOKUP($A293,'様式C-1-2用'!$B$3:$P$1100,15,0),"")</f>
        <v>0</v>
      </c>
    </row>
    <row r="294" spans="1:15" ht="15.95" customHeight="1" x14ac:dyDescent="0.15">
      <c r="A294" s="318">
        <v>292</v>
      </c>
      <c r="B294" s="325">
        <f>IFERROR(VLOOKUP($A294,'様式C-1-2用'!$B$3:$O$1100,2,0),"")</f>
        <v>0</v>
      </c>
      <c r="C294" s="325" t="str">
        <f>IFERROR(VLOOKUP($A294,'様式C-1-2用'!$B$3:$O$1100,3,0),"")</f>
        <v/>
      </c>
      <c r="D294" s="325">
        <f>IFERROR(VLOOKUP($A294,'様式C-1-2用'!$B$3:$O$1100,5,0),"")</f>
        <v>0</v>
      </c>
      <c r="E294" s="325">
        <f>IFERROR(VLOOKUP($A294,'様式C-1-2用'!$B$3:$O$1100,6,0),"")</f>
        <v>0</v>
      </c>
      <c r="F294" s="325">
        <f>IFERROR(VLOOKUP($A294,'様式C-1-2用'!$B$3:$O$1100,7,0),"")</f>
        <v>0</v>
      </c>
      <c r="G294" s="325">
        <f>IFERROR(VLOOKUP($A294,'様式C-1-2用'!$B$3:$O$1100,8,0),"")</f>
        <v>0</v>
      </c>
      <c r="H294" s="331">
        <f>IFERROR(VLOOKUP($A294,'様式C-1-2用'!$B$3:$O$1100,9,0),"")</f>
        <v>0</v>
      </c>
      <c r="I294" s="325">
        <f>IFERROR(VLOOKUP($A294,'様式C-1-2用'!$B$3:$O$1100,10,0),"")</f>
        <v>0</v>
      </c>
      <c r="J294" s="325">
        <f>IFERROR(VLOOKUP($A294,'様式C-1-2用'!$B$3:$O$1100,11,0),"")</f>
        <v>0</v>
      </c>
      <c r="K294" s="325">
        <f t="shared" si="4"/>
        <v>0</v>
      </c>
      <c r="L294" s="325">
        <f>IFERROR(VLOOKUP($A294,'様式C-1-2用'!$B$3:$O$1100,12,0),"")</f>
        <v>0</v>
      </c>
      <c r="M294" s="325">
        <f>IFERROR(VLOOKUP($A294,'様式C-1-2用'!$B$3:$O$1100,13,0),"")</f>
        <v>0</v>
      </c>
      <c r="N294" s="325">
        <f>IFERROR(VLOOKUP($A294,'様式C-1-2用'!$B$3:$O$1100,14,0),"")</f>
        <v>0</v>
      </c>
      <c r="O294" s="325">
        <f>IFERROR(VLOOKUP($A294,'様式C-1-2用'!$B$3:$P$1100,15,0),"")</f>
        <v>0</v>
      </c>
    </row>
    <row r="295" spans="1:15" ht="15.95" customHeight="1" x14ac:dyDescent="0.15">
      <c r="A295" s="318">
        <v>293</v>
      </c>
      <c r="B295" s="325">
        <f>IFERROR(VLOOKUP($A295,'様式C-1-2用'!$B$3:$O$1100,2,0),"")</f>
        <v>0</v>
      </c>
      <c r="C295" s="325" t="str">
        <f>IFERROR(VLOOKUP($A295,'様式C-1-2用'!$B$3:$O$1100,3,0),"")</f>
        <v/>
      </c>
      <c r="D295" s="325">
        <f>IFERROR(VLOOKUP($A295,'様式C-1-2用'!$B$3:$O$1100,5,0),"")</f>
        <v>0</v>
      </c>
      <c r="E295" s="325">
        <f>IFERROR(VLOOKUP($A295,'様式C-1-2用'!$B$3:$O$1100,6,0),"")</f>
        <v>0</v>
      </c>
      <c r="F295" s="325">
        <f>IFERROR(VLOOKUP($A295,'様式C-1-2用'!$B$3:$O$1100,7,0),"")</f>
        <v>0</v>
      </c>
      <c r="G295" s="325">
        <f>IFERROR(VLOOKUP($A295,'様式C-1-2用'!$B$3:$O$1100,8,0),"")</f>
        <v>0</v>
      </c>
      <c r="H295" s="331">
        <f>IFERROR(VLOOKUP($A295,'様式C-1-2用'!$B$3:$O$1100,9,0),"")</f>
        <v>0</v>
      </c>
      <c r="I295" s="325">
        <f>IFERROR(VLOOKUP($A295,'様式C-1-2用'!$B$3:$O$1100,10,0),"")</f>
        <v>0</v>
      </c>
      <c r="J295" s="325">
        <f>IFERROR(VLOOKUP($A295,'様式C-1-2用'!$B$3:$O$1100,11,0),"")</f>
        <v>0</v>
      </c>
      <c r="K295" s="325">
        <f t="shared" si="4"/>
        <v>0</v>
      </c>
      <c r="L295" s="325">
        <f>IFERROR(VLOOKUP($A295,'様式C-1-2用'!$B$3:$O$1100,12,0),"")</f>
        <v>0</v>
      </c>
      <c r="M295" s="325">
        <f>IFERROR(VLOOKUP($A295,'様式C-1-2用'!$B$3:$O$1100,13,0),"")</f>
        <v>0</v>
      </c>
      <c r="N295" s="325">
        <f>IFERROR(VLOOKUP($A295,'様式C-1-2用'!$B$3:$O$1100,14,0),"")</f>
        <v>0</v>
      </c>
      <c r="O295" s="325">
        <f>IFERROR(VLOOKUP($A295,'様式C-1-2用'!$B$3:$P$1100,15,0),"")</f>
        <v>0</v>
      </c>
    </row>
    <row r="296" spans="1:15" ht="15.95" customHeight="1" x14ac:dyDescent="0.15">
      <c r="A296" s="318">
        <v>294</v>
      </c>
      <c r="B296" s="325">
        <f>IFERROR(VLOOKUP($A296,'様式C-1-2用'!$B$3:$O$1100,2,0),"")</f>
        <v>0</v>
      </c>
      <c r="C296" s="325" t="str">
        <f>IFERROR(VLOOKUP($A296,'様式C-1-2用'!$B$3:$O$1100,3,0),"")</f>
        <v/>
      </c>
      <c r="D296" s="325">
        <f>IFERROR(VLOOKUP($A296,'様式C-1-2用'!$B$3:$O$1100,5,0),"")</f>
        <v>0</v>
      </c>
      <c r="E296" s="325">
        <f>IFERROR(VLOOKUP($A296,'様式C-1-2用'!$B$3:$O$1100,6,0),"")</f>
        <v>0</v>
      </c>
      <c r="F296" s="325">
        <f>IFERROR(VLOOKUP($A296,'様式C-1-2用'!$B$3:$O$1100,7,0),"")</f>
        <v>0</v>
      </c>
      <c r="G296" s="325">
        <f>IFERROR(VLOOKUP($A296,'様式C-1-2用'!$B$3:$O$1100,8,0),"")</f>
        <v>0</v>
      </c>
      <c r="H296" s="331">
        <f>IFERROR(VLOOKUP($A296,'様式C-1-2用'!$B$3:$O$1100,9,0),"")</f>
        <v>0</v>
      </c>
      <c r="I296" s="325">
        <f>IFERROR(VLOOKUP($A296,'様式C-1-2用'!$B$3:$O$1100,10,0),"")</f>
        <v>0</v>
      </c>
      <c r="J296" s="325">
        <f>IFERROR(VLOOKUP($A296,'様式C-1-2用'!$B$3:$O$1100,11,0),"")</f>
        <v>0</v>
      </c>
      <c r="K296" s="325">
        <f t="shared" si="4"/>
        <v>0</v>
      </c>
      <c r="L296" s="325">
        <f>IFERROR(VLOOKUP($A296,'様式C-1-2用'!$B$3:$O$1100,12,0),"")</f>
        <v>0</v>
      </c>
      <c r="M296" s="325">
        <f>IFERROR(VLOOKUP($A296,'様式C-1-2用'!$B$3:$O$1100,13,0),"")</f>
        <v>0</v>
      </c>
      <c r="N296" s="325">
        <f>IFERROR(VLOOKUP($A296,'様式C-1-2用'!$B$3:$O$1100,14,0),"")</f>
        <v>0</v>
      </c>
      <c r="O296" s="325">
        <f>IFERROR(VLOOKUP($A296,'様式C-1-2用'!$B$3:$P$1100,15,0),"")</f>
        <v>0</v>
      </c>
    </row>
    <row r="297" spans="1:15" ht="15.95" customHeight="1" x14ac:dyDescent="0.15">
      <c r="A297" s="318">
        <v>295</v>
      </c>
      <c r="B297" s="325">
        <f>IFERROR(VLOOKUP($A297,'様式C-1-2用'!$B$3:$O$1100,2,0),"")</f>
        <v>0</v>
      </c>
      <c r="C297" s="325" t="str">
        <f>IFERROR(VLOOKUP($A297,'様式C-1-2用'!$B$3:$O$1100,3,0),"")</f>
        <v/>
      </c>
      <c r="D297" s="325">
        <f>IFERROR(VLOOKUP($A297,'様式C-1-2用'!$B$3:$O$1100,5,0),"")</f>
        <v>0</v>
      </c>
      <c r="E297" s="325">
        <f>IFERROR(VLOOKUP($A297,'様式C-1-2用'!$B$3:$O$1100,6,0),"")</f>
        <v>0</v>
      </c>
      <c r="F297" s="325">
        <f>IFERROR(VLOOKUP($A297,'様式C-1-2用'!$B$3:$O$1100,7,0),"")</f>
        <v>0</v>
      </c>
      <c r="G297" s="325">
        <f>IFERROR(VLOOKUP($A297,'様式C-1-2用'!$B$3:$O$1100,8,0),"")</f>
        <v>0</v>
      </c>
      <c r="H297" s="331">
        <f>IFERROR(VLOOKUP($A297,'様式C-1-2用'!$B$3:$O$1100,9,0),"")</f>
        <v>0</v>
      </c>
      <c r="I297" s="325">
        <f>IFERROR(VLOOKUP($A297,'様式C-1-2用'!$B$3:$O$1100,10,0),"")</f>
        <v>0</v>
      </c>
      <c r="J297" s="325">
        <f>IFERROR(VLOOKUP($A297,'様式C-1-2用'!$B$3:$O$1100,11,0),"")</f>
        <v>0</v>
      </c>
      <c r="K297" s="325">
        <f t="shared" si="4"/>
        <v>0</v>
      </c>
      <c r="L297" s="325">
        <f>IFERROR(VLOOKUP($A297,'様式C-1-2用'!$B$3:$O$1100,12,0),"")</f>
        <v>0</v>
      </c>
      <c r="M297" s="325">
        <f>IFERROR(VLOOKUP($A297,'様式C-1-2用'!$B$3:$O$1100,13,0),"")</f>
        <v>0</v>
      </c>
      <c r="N297" s="325">
        <f>IFERROR(VLOOKUP($A297,'様式C-1-2用'!$B$3:$O$1100,14,0),"")</f>
        <v>0</v>
      </c>
      <c r="O297" s="325">
        <f>IFERROR(VLOOKUP($A297,'様式C-1-2用'!$B$3:$P$1100,15,0),"")</f>
        <v>0</v>
      </c>
    </row>
    <row r="298" spans="1:15" ht="15.95" customHeight="1" x14ac:dyDescent="0.15">
      <c r="A298" s="318">
        <v>296</v>
      </c>
      <c r="B298" s="325">
        <f>IFERROR(VLOOKUP($A298,'様式C-1-2用'!$B$3:$O$1100,2,0),"")</f>
        <v>0</v>
      </c>
      <c r="C298" s="325" t="str">
        <f>IFERROR(VLOOKUP($A298,'様式C-1-2用'!$B$3:$O$1100,3,0),"")</f>
        <v/>
      </c>
      <c r="D298" s="325">
        <f>IFERROR(VLOOKUP($A298,'様式C-1-2用'!$B$3:$O$1100,5,0),"")</f>
        <v>0</v>
      </c>
      <c r="E298" s="325">
        <f>IFERROR(VLOOKUP($A298,'様式C-1-2用'!$B$3:$O$1100,6,0),"")</f>
        <v>0</v>
      </c>
      <c r="F298" s="325">
        <f>IFERROR(VLOOKUP($A298,'様式C-1-2用'!$B$3:$O$1100,7,0),"")</f>
        <v>0</v>
      </c>
      <c r="G298" s="325">
        <f>IFERROR(VLOOKUP($A298,'様式C-1-2用'!$B$3:$O$1100,8,0),"")</f>
        <v>0</v>
      </c>
      <c r="H298" s="331">
        <f>IFERROR(VLOOKUP($A298,'様式C-1-2用'!$B$3:$O$1100,9,0),"")</f>
        <v>0</v>
      </c>
      <c r="I298" s="325">
        <f>IFERROR(VLOOKUP($A298,'様式C-1-2用'!$B$3:$O$1100,10,0),"")</f>
        <v>0</v>
      </c>
      <c r="J298" s="325">
        <f>IFERROR(VLOOKUP($A298,'様式C-1-2用'!$B$3:$O$1100,11,0),"")</f>
        <v>0</v>
      </c>
      <c r="K298" s="325">
        <f t="shared" si="4"/>
        <v>0</v>
      </c>
      <c r="L298" s="325">
        <f>IFERROR(VLOOKUP($A298,'様式C-1-2用'!$B$3:$O$1100,12,0),"")</f>
        <v>0</v>
      </c>
      <c r="M298" s="325">
        <f>IFERROR(VLOOKUP($A298,'様式C-1-2用'!$B$3:$O$1100,13,0),"")</f>
        <v>0</v>
      </c>
      <c r="N298" s="325">
        <f>IFERROR(VLOOKUP($A298,'様式C-1-2用'!$B$3:$O$1100,14,0),"")</f>
        <v>0</v>
      </c>
      <c r="O298" s="325">
        <f>IFERROR(VLOOKUP($A298,'様式C-1-2用'!$B$3:$P$1100,15,0),"")</f>
        <v>0</v>
      </c>
    </row>
    <row r="299" spans="1:15" ht="15.95" customHeight="1" x14ac:dyDescent="0.15">
      <c r="A299" s="318">
        <v>297</v>
      </c>
      <c r="B299" s="325">
        <f>IFERROR(VLOOKUP($A299,'様式C-1-2用'!$B$3:$O$1100,2,0),"")</f>
        <v>0</v>
      </c>
      <c r="C299" s="325" t="str">
        <f>IFERROR(VLOOKUP($A299,'様式C-1-2用'!$B$3:$O$1100,3,0),"")</f>
        <v/>
      </c>
      <c r="D299" s="325">
        <f>IFERROR(VLOOKUP($A299,'様式C-1-2用'!$B$3:$O$1100,5,0),"")</f>
        <v>0</v>
      </c>
      <c r="E299" s="325">
        <f>IFERROR(VLOOKUP($A299,'様式C-1-2用'!$B$3:$O$1100,6,0),"")</f>
        <v>0</v>
      </c>
      <c r="F299" s="325">
        <f>IFERROR(VLOOKUP($A299,'様式C-1-2用'!$B$3:$O$1100,7,0),"")</f>
        <v>0</v>
      </c>
      <c r="G299" s="325">
        <f>IFERROR(VLOOKUP($A299,'様式C-1-2用'!$B$3:$O$1100,8,0),"")</f>
        <v>0</v>
      </c>
      <c r="H299" s="331">
        <f>IFERROR(VLOOKUP($A299,'様式C-1-2用'!$B$3:$O$1100,9,0),"")</f>
        <v>0</v>
      </c>
      <c r="I299" s="325">
        <f>IFERROR(VLOOKUP($A299,'様式C-1-2用'!$B$3:$O$1100,10,0),"")</f>
        <v>0</v>
      </c>
      <c r="J299" s="325">
        <f>IFERROR(VLOOKUP($A299,'様式C-1-2用'!$B$3:$O$1100,11,0),"")</f>
        <v>0</v>
      </c>
      <c r="K299" s="325">
        <f t="shared" si="4"/>
        <v>0</v>
      </c>
      <c r="L299" s="325">
        <f>IFERROR(VLOOKUP($A299,'様式C-1-2用'!$B$3:$O$1100,12,0),"")</f>
        <v>0</v>
      </c>
      <c r="M299" s="325">
        <f>IFERROR(VLOOKUP($A299,'様式C-1-2用'!$B$3:$O$1100,13,0),"")</f>
        <v>0</v>
      </c>
      <c r="N299" s="325">
        <f>IFERROR(VLOOKUP($A299,'様式C-1-2用'!$B$3:$O$1100,14,0),"")</f>
        <v>0</v>
      </c>
      <c r="O299" s="325">
        <f>IFERROR(VLOOKUP($A299,'様式C-1-2用'!$B$3:$P$1100,15,0),"")</f>
        <v>0</v>
      </c>
    </row>
    <row r="300" spans="1:15" ht="15.95" customHeight="1" x14ac:dyDescent="0.15">
      <c r="A300" s="318">
        <v>298</v>
      </c>
      <c r="B300" s="325">
        <f>IFERROR(VLOOKUP($A300,'様式C-1-2用'!$B$3:$O$1100,2,0),"")</f>
        <v>0</v>
      </c>
      <c r="C300" s="325" t="str">
        <f>IFERROR(VLOOKUP($A300,'様式C-1-2用'!$B$3:$O$1100,3,0),"")</f>
        <v/>
      </c>
      <c r="D300" s="325">
        <f>IFERROR(VLOOKUP($A300,'様式C-1-2用'!$B$3:$O$1100,5,0),"")</f>
        <v>0</v>
      </c>
      <c r="E300" s="325">
        <f>IFERROR(VLOOKUP($A300,'様式C-1-2用'!$B$3:$O$1100,6,0),"")</f>
        <v>0</v>
      </c>
      <c r="F300" s="325">
        <f>IFERROR(VLOOKUP($A300,'様式C-1-2用'!$B$3:$O$1100,7,0),"")</f>
        <v>0</v>
      </c>
      <c r="G300" s="325">
        <f>IFERROR(VLOOKUP($A300,'様式C-1-2用'!$B$3:$O$1100,8,0),"")</f>
        <v>0</v>
      </c>
      <c r="H300" s="331">
        <f>IFERROR(VLOOKUP($A300,'様式C-1-2用'!$B$3:$O$1100,9,0),"")</f>
        <v>0</v>
      </c>
      <c r="I300" s="325">
        <f>IFERROR(VLOOKUP($A300,'様式C-1-2用'!$B$3:$O$1100,10,0),"")</f>
        <v>0</v>
      </c>
      <c r="J300" s="325">
        <f>IFERROR(VLOOKUP($A300,'様式C-1-2用'!$B$3:$O$1100,11,0),"")</f>
        <v>0</v>
      </c>
      <c r="K300" s="325">
        <f t="shared" si="4"/>
        <v>0</v>
      </c>
      <c r="L300" s="325">
        <f>IFERROR(VLOOKUP($A300,'様式C-1-2用'!$B$3:$O$1100,12,0),"")</f>
        <v>0</v>
      </c>
      <c r="M300" s="325">
        <f>IFERROR(VLOOKUP($A300,'様式C-1-2用'!$B$3:$O$1100,13,0),"")</f>
        <v>0</v>
      </c>
      <c r="N300" s="325">
        <f>IFERROR(VLOOKUP($A300,'様式C-1-2用'!$B$3:$O$1100,14,0),"")</f>
        <v>0</v>
      </c>
      <c r="O300" s="325">
        <f>IFERROR(VLOOKUP($A300,'様式C-1-2用'!$B$3:$P$1100,15,0),"")</f>
        <v>0</v>
      </c>
    </row>
    <row r="301" spans="1:15" ht="15.95" customHeight="1" x14ac:dyDescent="0.15">
      <c r="A301" s="318">
        <v>299</v>
      </c>
      <c r="B301" s="325">
        <f>IFERROR(VLOOKUP($A301,'様式C-1-2用'!$B$3:$O$1100,2,0),"")</f>
        <v>0</v>
      </c>
      <c r="C301" s="325" t="str">
        <f>IFERROR(VLOOKUP($A301,'様式C-1-2用'!$B$3:$O$1100,3,0),"")</f>
        <v/>
      </c>
      <c r="D301" s="325">
        <f>IFERROR(VLOOKUP($A301,'様式C-1-2用'!$B$3:$O$1100,5,0),"")</f>
        <v>0</v>
      </c>
      <c r="E301" s="325">
        <f>IFERROR(VLOOKUP($A301,'様式C-1-2用'!$B$3:$O$1100,6,0),"")</f>
        <v>0</v>
      </c>
      <c r="F301" s="325">
        <f>IFERROR(VLOOKUP($A301,'様式C-1-2用'!$B$3:$O$1100,7,0),"")</f>
        <v>0</v>
      </c>
      <c r="G301" s="325">
        <f>IFERROR(VLOOKUP($A301,'様式C-1-2用'!$B$3:$O$1100,8,0),"")</f>
        <v>0</v>
      </c>
      <c r="H301" s="331">
        <f>IFERROR(VLOOKUP($A301,'様式C-1-2用'!$B$3:$O$1100,9,0),"")</f>
        <v>0</v>
      </c>
      <c r="I301" s="325">
        <f>IFERROR(VLOOKUP($A301,'様式C-1-2用'!$B$3:$O$1100,10,0),"")</f>
        <v>0</v>
      </c>
      <c r="J301" s="325">
        <f>IFERROR(VLOOKUP($A301,'様式C-1-2用'!$B$3:$O$1100,11,0),"")</f>
        <v>0</v>
      </c>
      <c r="K301" s="325">
        <f t="shared" si="4"/>
        <v>0</v>
      </c>
      <c r="L301" s="325">
        <f>IFERROR(VLOOKUP($A301,'様式C-1-2用'!$B$3:$O$1100,12,0),"")</f>
        <v>0</v>
      </c>
      <c r="M301" s="325">
        <f>IFERROR(VLOOKUP($A301,'様式C-1-2用'!$B$3:$O$1100,13,0),"")</f>
        <v>0</v>
      </c>
      <c r="N301" s="325">
        <f>IFERROR(VLOOKUP($A301,'様式C-1-2用'!$B$3:$O$1100,14,0),"")</f>
        <v>0</v>
      </c>
      <c r="O301" s="325">
        <f>IFERROR(VLOOKUP($A301,'様式C-1-2用'!$B$3:$P$1100,15,0),"")</f>
        <v>0</v>
      </c>
    </row>
    <row r="302" spans="1:15" ht="15.95" customHeight="1" x14ac:dyDescent="0.15">
      <c r="A302" s="318">
        <v>300</v>
      </c>
      <c r="B302" s="325">
        <f>IFERROR(VLOOKUP($A302,'様式C-1-2用'!$B$3:$O$1100,2,0),"")</f>
        <v>0</v>
      </c>
      <c r="C302" s="325" t="str">
        <f>IFERROR(VLOOKUP($A302,'様式C-1-2用'!$B$3:$O$1100,3,0),"")</f>
        <v/>
      </c>
      <c r="D302" s="325">
        <f>IFERROR(VLOOKUP($A302,'様式C-1-2用'!$B$3:$O$1100,5,0),"")</f>
        <v>0</v>
      </c>
      <c r="E302" s="325">
        <f>IFERROR(VLOOKUP($A302,'様式C-1-2用'!$B$3:$O$1100,6,0),"")</f>
        <v>0</v>
      </c>
      <c r="F302" s="325">
        <f>IFERROR(VLOOKUP($A302,'様式C-1-2用'!$B$3:$O$1100,7,0),"")</f>
        <v>0</v>
      </c>
      <c r="G302" s="325">
        <f>IFERROR(VLOOKUP($A302,'様式C-1-2用'!$B$3:$O$1100,8,0),"")</f>
        <v>0</v>
      </c>
      <c r="H302" s="331">
        <f>IFERROR(VLOOKUP($A302,'様式C-1-2用'!$B$3:$O$1100,9,0),"")</f>
        <v>0</v>
      </c>
      <c r="I302" s="325">
        <f>IFERROR(VLOOKUP($A302,'様式C-1-2用'!$B$3:$O$1100,10,0),"")</f>
        <v>0</v>
      </c>
      <c r="J302" s="325">
        <f>IFERROR(VLOOKUP($A302,'様式C-1-2用'!$B$3:$O$1100,11,0),"")</f>
        <v>0</v>
      </c>
      <c r="K302" s="325">
        <f t="shared" si="4"/>
        <v>0</v>
      </c>
      <c r="L302" s="325">
        <f>IFERROR(VLOOKUP($A302,'様式C-1-2用'!$B$3:$O$1100,12,0),"")</f>
        <v>0</v>
      </c>
      <c r="M302" s="325">
        <f>IFERROR(VLOOKUP($A302,'様式C-1-2用'!$B$3:$O$1100,13,0),"")</f>
        <v>0</v>
      </c>
      <c r="N302" s="325">
        <f>IFERROR(VLOOKUP($A302,'様式C-1-2用'!$B$3:$O$1100,14,0),"")</f>
        <v>0</v>
      </c>
      <c r="O302" s="325">
        <f>IFERROR(VLOOKUP($A302,'様式C-1-2用'!$B$3:$P$1100,15,0),"")</f>
        <v>0</v>
      </c>
    </row>
    <row r="303" spans="1:15" ht="15.95" customHeight="1" x14ac:dyDescent="0.15">
      <c r="A303" s="318">
        <v>301</v>
      </c>
      <c r="B303" s="325">
        <f>IFERROR(VLOOKUP($A303,'様式C-1-2用'!$B$3:$O$1100,2,0),"")</f>
        <v>0</v>
      </c>
      <c r="C303" s="325" t="str">
        <f>IFERROR(VLOOKUP($A303,'様式C-1-2用'!$B$3:$O$1100,3,0),"")</f>
        <v/>
      </c>
      <c r="D303" s="325">
        <f>IFERROR(VLOOKUP($A303,'様式C-1-2用'!$B$3:$O$1100,5,0),"")</f>
        <v>0</v>
      </c>
      <c r="E303" s="325">
        <f>IFERROR(VLOOKUP($A303,'様式C-1-2用'!$B$3:$O$1100,6,0),"")</f>
        <v>0</v>
      </c>
      <c r="F303" s="325">
        <f>IFERROR(VLOOKUP($A303,'様式C-1-2用'!$B$3:$O$1100,7,0),"")</f>
        <v>0</v>
      </c>
      <c r="G303" s="325">
        <f>IFERROR(VLOOKUP($A303,'様式C-1-2用'!$B$3:$O$1100,8,0),"")</f>
        <v>0</v>
      </c>
      <c r="H303" s="331">
        <f>IFERROR(VLOOKUP($A303,'様式C-1-2用'!$B$3:$O$1100,9,0),"")</f>
        <v>0</v>
      </c>
      <c r="I303" s="325">
        <f>IFERROR(VLOOKUP($A303,'様式C-1-2用'!$B$3:$O$1100,10,0),"")</f>
        <v>0</v>
      </c>
      <c r="J303" s="325">
        <f>IFERROR(VLOOKUP($A303,'様式C-1-2用'!$B$3:$O$1100,11,0),"")</f>
        <v>0</v>
      </c>
      <c r="K303" s="325">
        <f t="shared" si="4"/>
        <v>0</v>
      </c>
      <c r="L303" s="325">
        <f>IFERROR(VLOOKUP($A303,'様式C-1-2用'!$B$3:$O$1100,12,0),"")</f>
        <v>0</v>
      </c>
      <c r="M303" s="325">
        <f>IFERROR(VLOOKUP($A303,'様式C-1-2用'!$B$3:$O$1100,13,0),"")</f>
        <v>0</v>
      </c>
      <c r="N303" s="325">
        <f>IFERROR(VLOOKUP($A303,'様式C-1-2用'!$B$3:$O$1100,14,0),"")</f>
        <v>0</v>
      </c>
      <c r="O303" s="325">
        <f>IFERROR(VLOOKUP($A303,'様式C-1-2用'!$B$3:$P$1100,15,0),"")</f>
        <v>0</v>
      </c>
    </row>
    <row r="304" spans="1:15" ht="15.95" customHeight="1" x14ac:dyDescent="0.15">
      <c r="A304" s="318">
        <v>302</v>
      </c>
      <c r="B304" s="325">
        <f>IFERROR(VLOOKUP($A304,'様式C-1-2用'!$B$3:$O$1100,2,0),"")</f>
        <v>0</v>
      </c>
      <c r="C304" s="325" t="str">
        <f>IFERROR(VLOOKUP($A304,'様式C-1-2用'!$B$3:$O$1100,3,0),"")</f>
        <v/>
      </c>
      <c r="D304" s="325">
        <f>IFERROR(VLOOKUP($A304,'様式C-1-2用'!$B$3:$O$1100,5,0),"")</f>
        <v>0</v>
      </c>
      <c r="E304" s="325">
        <f>IFERROR(VLOOKUP($A304,'様式C-1-2用'!$B$3:$O$1100,6,0),"")</f>
        <v>0</v>
      </c>
      <c r="F304" s="325">
        <f>IFERROR(VLOOKUP($A304,'様式C-1-2用'!$B$3:$O$1100,7,0),"")</f>
        <v>0</v>
      </c>
      <c r="G304" s="325">
        <f>IFERROR(VLOOKUP($A304,'様式C-1-2用'!$B$3:$O$1100,8,0),"")</f>
        <v>0</v>
      </c>
      <c r="H304" s="331">
        <f>IFERROR(VLOOKUP($A304,'様式C-1-2用'!$B$3:$O$1100,9,0),"")</f>
        <v>0</v>
      </c>
      <c r="I304" s="325">
        <f>IFERROR(VLOOKUP($A304,'様式C-1-2用'!$B$3:$O$1100,10,0),"")</f>
        <v>0</v>
      </c>
      <c r="J304" s="325">
        <f>IFERROR(VLOOKUP($A304,'様式C-1-2用'!$B$3:$O$1100,11,0),"")</f>
        <v>0</v>
      </c>
      <c r="K304" s="325">
        <f t="shared" si="4"/>
        <v>0</v>
      </c>
      <c r="L304" s="325">
        <f>IFERROR(VLOOKUP($A304,'様式C-1-2用'!$B$3:$O$1100,12,0),"")</f>
        <v>0</v>
      </c>
      <c r="M304" s="325">
        <f>IFERROR(VLOOKUP($A304,'様式C-1-2用'!$B$3:$O$1100,13,0),"")</f>
        <v>0</v>
      </c>
      <c r="N304" s="325">
        <f>IFERROR(VLOOKUP($A304,'様式C-1-2用'!$B$3:$O$1100,14,0),"")</f>
        <v>0</v>
      </c>
      <c r="O304" s="325">
        <f>IFERROR(VLOOKUP($A304,'様式C-1-2用'!$B$3:$P$1100,15,0),"")</f>
        <v>0</v>
      </c>
    </row>
    <row r="305" spans="1:15" ht="15.95" customHeight="1" x14ac:dyDescent="0.15">
      <c r="A305" s="318">
        <v>303</v>
      </c>
      <c r="B305" s="325">
        <f>IFERROR(VLOOKUP($A305,'様式C-1-2用'!$B$3:$O$1100,2,0),"")</f>
        <v>0</v>
      </c>
      <c r="C305" s="325" t="str">
        <f>IFERROR(VLOOKUP($A305,'様式C-1-2用'!$B$3:$O$1100,3,0),"")</f>
        <v/>
      </c>
      <c r="D305" s="325">
        <f>IFERROR(VLOOKUP($A305,'様式C-1-2用'!$B$3:$O$1100,5,0),"")</f>
        <v>0</v>
      </c>
      <c r="E305" s="325">
        <f>IFERROR(VLOOKUP($A305,'様式C-1-2用'!$B$3:$O$1100,6,0),"")</f>
        <v>0</v>
      </c>
      <c r="F305" s="325">
        <f>IFERROR(VLOOKUP($A305,'様式C-1-2用'!$B$3:$O$1100,7,0),"")</f>
        <v>0</v>
      </c>
      <c r="G305" s="325">
        <f>IFERROR(VLOOKUP($A305,'様式C-1-2用'!$B$3:$O$1100,8,0),"")</f>
        <v>0</v>
      </c>
      <c r="H305" s="331">
        <f>IFERROR(VLOOKUP($A305,'様式C-1-2用'!$B$3:$O$1100,9,0),"")</f>
        <v>0</v>
      </c>
      <c r="I305" s="325">
        <f>IFERROR(VLOOKUP($A305,'様式C-1-2用'!$B$3:$O$1100,10,0),"")</f>
        <v>0</v>
      </c>
      <c r="J305" s="325">
        <f>IFERROR(VLOOKUP($A305,'様式C-1-2用'!$B$3:$O$1100,11,0),"")</f>
        <v>0</v>
      </c>
      <c r="K305" s="325">
        <f t="shared" si="4"/>
        <v>0</v>
      </c>
      <c r="L305" s="325">
        <f>IFERROR(VLOOKUP($A305,'様式C-1-2用'!$B$3:$O$1100,12,0),"")</f>
        <v>0</v>
      </c>
      <c r="M305" s="325">
        <f>IFERROR(VLOOKUP($A305,'様式C-1-2用'!$B$3:$O$1100,13,0),"")</f>
        <v>0</v>
      </c>
      <c r="N305" s="325">
        <f>IFERROR(VLOOKUP($A305,'様式C-1-2用'!$B$3:$O$1100,14,0),"")</f>
        <v>0</v>
      </c>
      <c r="O305" s="325">
        <f>IFERROR(VLOOKUP($A305,'様式C-1-2用'!$B$3:$P$1100,15,0),"")</f>
        <v>0</v>
      </c>
    </row>
    <row r="306" spans="1:15" ht="15.95" customHeight="1" x14ac:dyDescent="0.15">
      <c r="A306" s="318">
        <v>304</v>
      </c>
      <c r="B306" s="325">
        <f>IFERROR(VLOOKUP($A306,'様式C-1-2用'!$B$3:$O$1100,2,0),"")</f>
        <v>0</v>
      </c>
      <c r="C306" s="325" t="str">
        <f>IFERROR(VLOOKUP($A306,'様式C-1-2用'!$B$3:$O$1100,3,0),"")</f>
        <v/>
      </c>
      <c r="D306" s="325">
        <f>IFERROR(VLOOKUP($A306,'様式C-1-2用'!$B$3:$O$1100,5,0),"")</f>
        <v>0</v>
      </c>
      <c r="E306" s="325">
        <f>IFERROR(VLOOKUP($A306,'様式C-1-2用'!$B$3:$O$1100,6,0),"")</f>
        <v>0</v>
      </c>
      <c r="F306" s="325">
        <f>IFERROR(VLOOKUP($A306,'様式C-1-2用'!$B$3:$O$1100,7,0),"")</f>
        <v>0</v>
      </c>
      <c r="G306" s="325">
        <f>IFERROR(VLOOKUP($A306,'様式C-1-2用'!$B$3:$O$1100,8,0),"")</f>
        <v>0</v>
      </c>
      <c r="H306" s="331">
        <f>IFERROR(VLOOKUP($A306,'様式C-1-2用'!$B$3:$O$1100,9,0),"")</f>
        <v>0</v>
      </c>
      <c r="I306" s="325">
        <f>IFERROR(VLOOKUP($A306,'様式C-1-2用'!$B$3:$O$1100,10,0),"")</f>
        <v>0</v>
      </c>
      <c r="J306" s="325">
        <f>IFERROR(VLOOKUP($A306,'様式C-1-2用'!$B$3:$O$1100,11,0),"")</f>
        <v>0</v>
      </c>
      <c r="K306" s="325">
        <f t="shared" si="4"/>
        <v>0</v>
      </c>
      <c r="L306" s="325">
        <f>IFERROR(VLOOKUP($A306,'様式C-1-2用'!$B$3:$O$1100,12,0),"")</f>
        <v>0</v>
      </c>
      <c r="M306" s="325">
        <f>IFERROR(VLOOKUP($A306,'様式C-1-2用'!$B$3:$O$1100,13,0),"")</f>
        <v>0</v>
      </c>
      <c r="N306" s="325">
        <f>IFERROR(VLOOKUP($A306,'様式C-1-2用'!$B$3:$O$1100,14,0),"")</f>
        <v>0</v>
      </c>
      <c r="O306" s="325">
        <f>IFERROR(VLOOKUP($A306,'様式C-1-2用'!$B$3:$P$1100,15,0),"")</f>
        <v>0</v>
      </c>
    </row>
    <row r="307" spans="1:15" ht="15.95" customHeight="1" x14ac:dyDescent="0.15">
      <c r="A307" s="318">
        <v>305</v>
      </c>
      <c r="B307" s="325">
        <f>IFERROR(VLOOKUP($A307,'様式C-1-2用'!$B$3:$O$1100,2,0),"")</f>
        <v>0</v>
      </c>
      <c r="C307" s="325" t="str">
        <f>IFERROR(VLOOKUP($A307,'様式C-1-2用'!$B$3:$O$1100,3,0),"")</f>
        <v/>
      </c>
      <c r="D307" s="325">
        <f>IFERROR(VLOOKUP($A307,'様式C-1-2用'!$B$3:$O$1100,5,0),"")</f>
        <v>0</v>
      </c>
      <c r="E307" s="325">
        <f>IFERROR(VLOOKUP($A307,'様式C-1-2用'!$B$3:$O$1100,6,0),"")</f>
        <v>0</v>
      </c>
      <c r="F307" s="325">
        <f>IFERROR(VLOOKUP($A307,'様式C-1-2用'!$B$3:$O$1100,7,0),"")</f>
        <v>0</v>
      </c>
      <c r="G307" s="325">
        <f>IFERROR(VLOOKUP($A307,'様式C-1-2用'!$B$3:$O$1100,8,0),"")</f>
        <v>0</v>
      </c>
      <c r="H307" s="331">
        <f>IFERROR(VLOOKUP($A307,'様式C-1-2用'!$B$3:$O$1100,9,0),"")</f>
        <v>0</v>
      </c>
      <c r="I307" s="325">
        <f>IFERROR(VLOOKUP($A307,'様式C-1-2用'!$B$3:$O$1100,10,0),"")</f>
        <v>0</v>
      </c>
      <c r="J307" s="325">
        <f>IFERROR(VLOOKUP($A307,'様式C-1-2用'!$B$3:$O$1100,11,0),"")</f>
        <v>0</v>
      </c>
      <c r="K307" s="325">
        <f t="shared" si="4"/>
        <v>0</v>
      </c>
      <c r="L307" s="325">
        <f>IFERROR(VLOOKUP($A307,'様式C-1-2用'!$B$3:$O$1100,12,0),"")</f>
        <v>0</v>
      </c>
      <c r="M307" s="325">
        <f>IFERROR(VLOOKUP($A307,'様式C-1-2用'!$B$3:$O$1100,13,0),"")</f>
        <v>0</v>
      </c>
      <c r="N307" s="325">
        <f>IFERROR(VLOOKUP($A307,'様式C-1-2用'!$B$3:$O$1100,14,0),"")</f>
        <v>0</v>
      </c>
      <c r="O307" s="325">
        <f>IFERROR(VLOOKUP($A307,'様式C-1-2用'!$B$3:$P$1100,15,0),"")</f>
        <v>0</v>
      </c>
    </row>
    <row r="308" spans="1:15" ht="15.95" customHeight="1" x14ac:dyDescent="0.15">
      <c r="A308" s="318">
        <v>306</v>
      </c>
      <c r="B308" s="325">
        <f>IFERROR(VLOOKUP($A308,'様式C-1-2用'!$B$3:$O$1100,2,0),"")</f>
        <v>0</v>
      </c>
      <c r="C308" s="325" t="str">
        <f>IFERROR(VLOOKUP($A308,'様式C-1-2用'!$B$3:$O$1100,3,0),"")</f>
        <v/>
      </c>
      <c r="D308" s="325">
        <f>IFERROR(VLOOKUP($A308,'様式C-1-2用'!$B$3:$O$1100,5,0),"")</f>
        <v>0</v>
      </c>
      <c r="E308" s="325">
        <f>IFERROR(VLOOKUP($A308,'様式C-1-2用'!$B$3:$O$1100,6,0),"")</f>
        <v>0</v>
      </c>
      <c r="F308" s="325">
        <f>IFERROR(VLOOKUP($A308,'様式C-1-2用'!$B$3:$O$1100,7,0),"")</f>
        <v>0</v>
      </c>
      <c r="G308" s="325">
        <f>IFERROR(VLOOKUP($A308,'様式C-1-2用'!$B$3:$O$1100,8,0),"")</f>
        <v>0</v>
      </c>
      <c r="H308" s="331">
        <f>IFERROR(VLOOKUP($A308,'様式C-1-2用'!$B$3:$O$1100,9,0),"")</f>
        <v>0</v>
      </c>
      <c r="I308" s="325">
        <f>IFERROR(VLOOKUP($A308,'様式C-1-2用'!$B$3:$O$1100,10,0),"")</f>
        <v>0</v>
      </c>
      <c r="J308" s="325">
        <f>IFERROR(VLOOKUP($A308,'様式C-1-2用'!$B$3:$O$1100,11,0),"")</f>
        <v>0</v>
      </c>
      <c r="K308" s="325">
        <f t="shared" si="4"/>
        <v>0</v>
      </c>
      <c r="L308" s="325">
        <f>IFERROR(VLOOKUP($A308,'様式C-1-2用'!$B$3:$O$1100,12,0),"")</f>
        <v>0</v>
      </c>
      <c r="M308" s="325">
        <f>IFERROR(VLOOKUP($A308,'様式C-1-2用'!$B$3:$O$1100,13,0),"")</f>
        <v>0</v>
      </c>
      <c r="N308" s="325">
        <f>IFERROR(VLOOKUP($A308,'様式C-1-2用'!$B$3:$O$1100,14,0),"")</f>
        <v>0</v>
      </c>
      <c r="O308" s="325">
        <f>IFERROR(VLOOKUP($A308,'様式C-1-2用'!$B$3:$P$1100,15,0),"")</f>
        <v>0</v>
      </c>
    </row>
    <row r="309" spans="1:15" ht="15.95" customHeight="1" x14ac:dyDescent="0.15">
      <c r="A309" s="318">
        <v>307</v>
      </c>
      <c r="B309" s="325">
        <f>IFERROR(VLOOKUP($A309,'様式C-1-2用'!$B$3:$O$1100,2,0),"")</f>
        <v>0</v>
      </c>
      <c r="C309" s="325" t="str">
        <f>IFERROR(VLOOKUP($A309,'様式C-1-2用'!$B$3:$O$1100,3,0),"")</f>
        <v/>
      </c>
      <c r="D309" s="325">
        <f>IFERROR(VLOOKUP($A309,'様式C-1-2用'!$B$3:$O$1100,5,0),"")</f>
        <v>0</v>
      </c>
      <c r="E309" s="325">
        <f>IFERROR(VLOOKUP($A309,'様式C-1-2用'!$B$3:$O$1100,6,0),"")</f>
        <v>0</v>
      </c>
      <c r="F309" s="325">
        <f>IFERROR(VLOOKUP($A309,'様式C-1-2用'!$B$3:$O$1100,7,0),"")</f>
        <v>0</v>
      </c>
      <c r="G309" s="325">
        <f>IFERROR(VLOOKUP($A309,'様式C-1-2用'!$B$3:$O$1100,8,0),"")</f>
        <v>0</v>
      </c>
      <c r="H309" s="331">
        <f>IFERROR(VLOOKUP($A309,'様式C-1-2用'!$B$3:$O$1100,9,0),"")</f>
        <v>0</v>
      </c>
      <c r="I309" s="325">
        <f>IFERROR(VLOOKUP($A309,'様式C-1-2用'!$B$3:$O$1100,10,0),"")</f>
        <v>0</v>
      </c>
      <c r="J309" s="325">
        <f>IFERROR(VLOOKUP($A309,'様式C-1-2用'!$B$3:$O$1100,11,0),"")</f>
        <v>0</v>
      </c>
      <c r="K309" s="325">
        <f t="shared" si="4"/>
        <v>0</v>
      </c>
      <c r="L309" s="325">
        <f>IFERROR(VLOOKUP($A309,'様式C-1-2用'!$B$3:$O$1100,12,0),"")</f>
        <v>0</v>
      </c>
      <c r="M309" s="325">
        <f>IFERROR(VLOOKUP($A309,'様式C-1-2用'!$B$3:$O$1100,13,0),"")</f>
        <v>0</v>
      </c>
      <c r="N309" s="325">
        <f>IFERROR(VLOOKUP($A309,'様式C-1-2用'!$B$3:$O$1100,14,0),"")</f>
        <v>0</v>
      </c>
      <c r="O309" s="325">
        <f>IFERROR(VLOOKUP($A309,'様式C-1-2用'!$B$3:$P$1100,15,0),"")</f>
        <v>0</v>
      </c>
    </row>
    <row r="310" spans="1:15" ht="15.95" customHeight="1" x14ac:dyDescent="0.15">
      <c r="A310" s="318">
        <v>308</v>
      </c>
      <c r="B310" s="325">
        <f>IFERROR(VLOOKUP($A310,'様式C-1-2用'!$B$3:$O$1100,2,0),"")</f>
        <v>0</v>
      </c>
      <c r="C310" s="325" t="str">
        <f>IFERROR(VLOOKUP($A310,'様式C-1-2用'!$B$3:$O$1100,3,0),"")</f>
        <v/>
      </c>
      <c r="D310" s="325">
        <f>IFERROR(VLOOKUP($A310,'様式C-1-2用'!$B$3:$O$1100,5,0),"")</f>
        <v>0</v>
      </c>
      <c r="E310" s="325">
        <f>IFERROR(VLOOKUP($A310,'様式C-1-2用'!$B$3:$O$1100,6,0),"")</f>
        <v>0</v>
      </c>
      <c r="F310" s="325">
        <f>IFERROR(VLOOKUP($A310,'様式C-1-2用'!$B$3:$O$1100,7,0),"")</f>
        <v>0</v>
      </c>
      <c r="G310" s="325">
        <f>IFERROR(VLOOKUP($A310,'様式C-1-2用'!$B$3:$O$1100,8,0),"")</f>
        <v>0</v>
      </c>
      <c r="H310" s="331">
        <f>IFERROR(VLOOKUP($A310,'様式C-1-2用'!$B$3:$O$1100,9,0),"")</f>
        <v>0</v>
      </c>
      <c r="I310" s="325">
        <f>IFERROR(VLOOKUP($A310,'様式C-1-2用'!$B$3:$O$1100,10,0),"")</f>
        <v>0</v>
      </c>
      <c r="J310" s="325">
        <f>IFERROR(VLOOKUP($A310,'様式C-1-2用'!$B$3:$O$1100,11,0),"")</f>
        <v>0</v>
      </c>
      <c r="K310" s="325">
        <f t="shared" si="4"/>
        <v>0</v>
      </c>
      <c r="L310" s="325">
        <f>IFERROR(VLOOKUP($A310,'様式C-1-2用'!$B$3:$O$1100,12,0),"")</f>
        <v>0</v>
      </c>
      <c r="M310" s="325">
        <f>IFERROR(VLOOKUP($A310,'様式C-1-2用'!$B$3:$O$1100,13,0),"")</f>
        <v>0</v>
      </c>
      <c r="N310" s="325">
        <f>IFERROR(VLOOKUP($A310,'様式C-1-2用'!$B$3:$O$1100,14,0),"")</f>
        <v>0</v>
      </c>
      <c r="O310" s="325">
        <f>IFERROR(VLOOKUP($A310,'様式C-1-2用'!$B$3:$P$1100,15,0),"")</f>
        <v>0</v>
      </c>
    </row>
    <row r="311" spans="1:15" ht="15.95" customHeight="1" x14ac:dyDescent="0.15">
      <c r="A311" s="318">
        <v>309</v>
      </c>
      <c r="B311" s="325">
        <f>IFERROR(VLOOKUP($A311,'様式C-1-2用'!$B$3:$O$1100,2,0),"")</f>
        <v>0</v>
      </c>
      <c r="C311" s="325" t="str">
        <f>IFERROR(VLOOKUP($A311,'様式C-1-2用'!$B$3:$O$1100,3,0),"")</f>
        <v/>
      </c>
      <c r="D311" s="325">
        <f>IFERROR(VLOOKUP($A311,'様式C-1-2用'!$B$3:$O$1100,5,0),"")</f>
        <v>0</v>
      </c>
      <c r="E311" s="325">
        <f>IFERROR(VLOOKUP($A311,'様式C-1-2用'!$B$3:$O$1100,6,0),"")</f>
        <v>0</v>
      </c>
      <c r="F311" s="325">
        <f>IFERROR(VLOOKUP($A311,'様式C-1-2用'!$B$3:$O$1100,7,0),"")</f>
        <v>0</v>
      </c>
      <c r="G311" s="325">
        <f>IFERROR(VLOOKUP($A311,'様式C-1-2用'!$B$3:$O$1100,8,0),"")</f>
        <v>0</v>
      </c>
      <c r="H311" s="331">
        <f>IFERROR(VLOOKUP($A311,'様式C-1-2用'!$B$3:$O$1100,9,0),"")</f>
        <v>0</v>
      </c>
      <c r="I311" s="325">
        <f>IFERROR(VLOOKUP($A311,'様式C-1-2用'!$B$3:$O$1100,10,0),"")</f>
        <v>0</v>
      </c>
      <c r="J311" s="325">
        <f>IFERROR(VLOOKUP($A311,'様式C-1-2用'!$B$3:$O$1100,11,0),"")</f>
        <v>0</v>
      </c>
      <c r="K311" s="325">
        <f t="shared" si="4"/>
        <v>0</v>
      </c>
      <c r="L311" s="325">
        <f>IFERROR(VLOOKUP($A311,'様式C-1-2用'!$B$3:$O$1100,12,0),"")</f>
        <v>0</v>
      </c>
      <c r="M311" s="325">
        <f>IFERROR(VLOOKUP($A311,'様式C-1-2用'!$B$3:$O$1100,13,0),"")</f>
        <v>0</v>
      </c>
      <c r="N311" s="325">
        <f>IFERROR(VLOOKUP($A311,'様式C-1-2用'!$B$3:$O$1100,14,0),"")</f>
        <v>0</v>
      </c>
      <c r="O311" s="325">
        <f>IFERROR(VLOOKUP($A311,'様式C-1-2用'!$B$3:$P$1100,15,0),"")</f>
        <v>0</v>
      </c>
    </row>
    <row r="312" spans="1:15" ht="15.95" customHeight="1" x14ac:dyDescent="0.15">
      <c r="A312" s="318">
        <v>310</v>
      </c>
      <c r="B312" s="325">
        <f>IFERROR(VLOOKUP($A312,'様式C-1-2用'!$B$3:$O$1100,2,0),"")</f>
        <v>0</v>
      </c>
      <c r="C312" s="325" t="str">
        <f>IFERROR(VLOOKUP($A312,'様式C-1-2用'!$B$3:$O$1100,3,0),"")</f>
        <v/>
      </c>
      <c r="D312" s="325">
        <f>IFERROR(VLOOKUP($A312,'様式C-1-2用'!$B$3:$O$1100,5,0),"")</f>
        <v>0</v>
      </c>
      <c r="E312" s="325">
        <f>IFERROR(VLOOKUP($A312,'様式C-1-2用'!$B$3:$O$1100,6,0),"")</f>
        <v>0</v>
      </c>
      <c r="F312" s="325">
        <f>IFERROR(VLOOKUP($A312,'様式C-1-2用'!$B$3:$O$1100,7,0),"")</f>
        <v>0</v>
      </c>
      <c r="G312" s="325">
        <f>IFERROR(VLOOKUP($A312,'様式C-1-2用'!$B$3:$O$1100,8,0),"")</f>
        <v>0</v>
      </c>
      <c r="H312" s="331">
        <f>IFERROR(VLOOKUP($A312,'様式C-1-2用'!$B$3:$O$1100,9,0),"")</f>
        <v>0</v>
      </c>
      <c r="I312" s="325">
        <f>IFERROR(VLOOKUP($A312,'様式C-1-2用'!$B$3:$O$1100,10,0),"")</f>
        <v>0</v>
      </c>
      <c r="J312" s="325">
        <f>IFERROR(VLOOKUP($A312,'様式C-1-2用'!$B$3:$O$1100,11,0),"")</f>
        <v>0</v>
      </c>
      <c r="K312" s="325">
        <f t="shared" si="4"/>
        <v>0</v>
      </c>
      <c r="L312" s="325">
        <f>IFERROR(VLOOKUP($A312,'様式C-1-2用'!$B$3:$O$1100,12,0),"")</f>
        <v>0</v>
      </c>
      <c r="M312" s="325">
        <f>IFERROR(VLOOKUP($A312,'様式C-1-2用'!$B$3:$O$1100,13,0),"")</f>
        <v>0</v>
      </c>
      <c r="N312" s="325">
        <f>IFERROR(VLOOKUP($A312,'様式C-1-2用'!$B$3:$O$1100,14,0),"")</f>
        <v>0</v>
      </c>
      <c r="O312" s="325">
        <f>IFERROR(VLOOKUP($A312,'様式C-1-2用'!$B$3:$P$1100,15,0),"")</f>
        <v>0</v>
      </c>
    </row>
    <row r="313" spans="1:15" ht="15.95" customHeight="1" x14ac:dyDescent="0.15">
      <c r="A313" s="318">
        <v>311</v>
      </c>
      <c r="B313" s="325">
        <f>IFERROR(VLOOKUP($A313,'様式C-1-2用'!$B$3:$O$1100,2,0),"")</f>
        <v>0</v>
      </c>
      <c r="C313" s="325" t="str">
        <f>IFERROR(VLOOKUP($A313,'様式C-1-2用'!$B$3:$O$1100,3,0),"")</f>
        <v/>
      </c>
      <c r="D313" s="325">
        <f>IFERROR(VLOOKUP($A313,'様式C-1-2用'!$B$3:$O$1100,5,0),"")</f>
        <v>0</v>
      </c>
      <c r="E313" s="325">
        <f>IFERROR(VLOOKUP($A313,'様式C-1-2用'!$B$3:$O$1100,6,0),"")</f>
        <v>0</v>
      </c>
      <c r="F313" s="325">
        <f>IFERROR(VLOOKUP($A313,'様式C-1-2用'!$B$3:$O$1100,7,0),"")</f>
        <v>0</v>
      </c>
      <c r="G313" s="325">
        <f>IFERROR(VLOOKUP($A313,'様式C-1-2用'!$B$3:$O$1100,8,0),"")</f>
        <v>0</v>
      </c>
      <c r="H313" s="331">
        <f>IFERROR(VLOOKUP($A313,'様式C-1-2用'!$B$3:$O$1100,9,0),"")</f>
        <v>0</v>
      </c>
      <c r="I313" s="325">
        <f>IFERROR(VLOOKUP($A313,'様式C-1-2用'!$B$3:$O$1100,10,0),"")</f>
        <v>0</v>
      </c>
      <c r="J313" s="325">
        <f>IFERROR(VLOOKUP($A313,'様式C-1-2用'!$B$3:$O$1100,11,0),"")</f>
        <v>0</v>
      </c>
      <c r="K313" s="325">
        <f t="shared" si="4"/>
        <v>0</v>
      </c>
      <c r="L313" s="325">
        <f>IFERROR(VLOOKUP($A313,'様式C-1-2用'!$B$3:$O$1100,12,0),"")</f>
        <v>0</v>
      </c>
      <c r="M313" s="325">
        <f>IFERROR(VLOOKUP($A313,'様式C-1-2用'!$B$3:$O$1100,13,0),"")</f>
        <v>0</v>
      </c>
      <c r="N313" s="325">
        <f>IFERROR(VLOOKUP($A313,'様式C-1-2用'!$B$3:$O$1100,14,0),"")</f>
        <v>0</v>
      </c>
      <c r="O313" s="325">
        <f>IFERROR(VLOOKUP($A313,'様式C-1-2用'!$B$3:$P$1100,15,0),"")</f>
        <v>0</v>
      </c>
    </row>
    <row r="314" spans="1:15" ht="15.95" customHeight="1" x14ac:dyDescent="0.15">
      <c r="A314" s="318">
        <v>312</v>
      </c>
      <c r="B314" s="325">
        <f>IFERROR(VLOOKUP($A314,'様式C-1-2用'!$B$3:$O$1100,2,0),"")</f>
        <v>0</v>
      </c>
      <c r="C314" s="325" t="str">
        <f>IFERROR(VLOOKUP($A314,'様式C-1-2用'!$B$3:$O$1100,3,0),"")</f>
        <v/>
      </c>
      <c r="D314" s="325">
        <f>IFERROR(VLOOKUP($A314,'様式C-1-2用'!$B$3:$O$1100,5,0),"")</f>
        <v>0</v>
      </c>
      <c r="E314" s="325">
        <f>IFERROR(VLOOKUP($A314,'様式C-1-2用'!$B$3:$O$1100,6,0),"")</f>
        <v>0</v>
      </c>
      <c r="F314" s="325">
        <f>IFERROR(VLOOKUP($A314,'様式C-1-2用'!$B$3:$O$1100,7,0),"")</f>
        <v>0</v>
      </c>
      <c r="G314" s="325">
        <f>IFERROR(VLOOKUP($A314,'様式C-1-2用'!$B$3:$O$1100,8,0),"")</f>
        <v>0</v>
      </c>
      <c r="H314" s="331">
        <f>IFERROR(VLOOKUP($A314,'様式C-1-2用'!$B$3:$O$1100,9,0),"")</f>
        <v>0</v>
      </c>
      <c r="I314" s="325">
        <f>IFERROR(VLOOKUP($A314,'様式C-1-2用'!$B$3:$O$1100,10,0),"")</f>
        <v>0</v>
      </c>
      <c r="J314" s="325">
        <f>IFERROR(VLOOKUP($A314,'様式C-1-2用'!$B$3:$O$1100,11,0),"")</f>
        <v>0</v>
      </c>
      <c r="K314" s="325">
        <f t="shared" si="4"/>
        <v>0</v>
      </c>
      <c r="L314" s="325">
        <f>IFERROR(VLOOKUP($A314,'様式C-1-2用'!$B$3:$O$1100,12,0),"")</f>
        <v>0</v>
      </c>
      <c r="M314" s="325">
        <f>IFERROR(VLOOKUP($A314,'様式C-1-2用'!$B$3:$O$1100,13,0),"")</f>
        <v>0</v>
      </c>
      <c r="N314" s="325">
        <f>IFERROR(VLOOKUP($A314,'様式C-1-2用'!$B$3:$O$1100,14,0),"")</f>
        <v>0</v>
      </c>
      <c r="O314" s="325">
        <f>IFERROR(VLOOKUP($A314,'様式C-1-2用'!$B$3:$P$1100,15,0),"")</f>
        <v>0</v>
      </c>
    </row>
    <row r="315" spans="1:15" ht="15.95" customHeight="1" x14ac:dyDescent="0.15">
      <c r="A315" s="318">
        <v>313</v>
      </c>
      <c r="B315" s="325">
        <f>IFERROR(VLOOKUP($A315,'様式C-1-2用'!$B$3:$O$1100,2,0),"")</f>
        <v>0</v>
      </c>
      <c r="C315" s="325" t="str">
        <f>IFERROR(VLOOKUP($A315,'様式C-1-2用'!$B$3:$O$1100,3,0),"")</f>
        <v/>
      </c>
      <c r="D315" s="325">
        <f>IFERROR(VLOOKUP($A315,'様式C-1-2用'!$B$3:$O$1100,5,0),"")</f>
        <v>0</v>
      </c>
      <c r="E315" s="325">
        <f>IFERROR(VLOOKUP($A315,'様式C-1-2用'!$B$3:$O$1100,6,0),"")</f>
        <v>0</v>
      </c>
      <c r="F315" s="325">
        <f>IFERROR(VLOOKUP($A315,'様式C-1-2用'!$B$3:$O$1100,7,0),"")</f>
        <v>0</v>
      </c>
      <c r="G315" s="325">
        <f>IFERROR(VLOOKUP($A315,'様式C-1-2用'!$B$3:$O$1100,8,0),"")</f>
        <v>0</v>
      </c>
      <c r="H315" s="331">
        <f>IFERROR(VLOOKUP($A315,'様式C-1-2用'!$B$3:$O$1100,9,0),"")</f>
        <v>0</v>
      </c>
      <c r="I315" s="325">
        <f>IFERROR(VLOOKUP($A315,'様式C-1-2用'!$B$3:$O$1100,10,0),"")</f>
        <v>0</v>
      </c>
      <c r="J315" s="325">
        <f>IFERROR(VLOOKUP($A315,'様式C-1-2用'!$B$3:$O$1100,11,0),"")</f>
        <v>0</v>
      </c>
      <c r="K315" s="325">
        <f t="shared" si="4"/>
        <v>0</v>
      </c>
      <c r="L315" s="325">
        <f>IFERROR(VLOOKUP($A315,'様式C-1-2用'!$B$3:$O$1100,12,0),"")</f>
        <v>0</v>
      </c>
      <c r="M315" s="325">
        <f>IFERROR(VLOOKUP($A315,'様式C-1-2用'!$B$3:$O$1100,13,0),"")</f>
        <v>0</v>
      </c>
      <c r="N315" s="325">
        <f>IFERROR(VLOOKUP($A315,'様式C-1-2用'!$B$3:$O$1100,14,0),"")</f>
        <v>0</v>
      </c>
      <c r="O315" s="325">
        <f>IFERROR(VLOOKUP($A315,'様式C-1-2用'!$B$3:$P$1100,15,0),"")</f>
        <v>0</v>
      </c>
    </row>
    <row r="316" spans="1:15" ht="15.95" customHeight="1" x14ac:dyDescent="0.15">
      <c r="A316" s="318">
        <v>314</v>
      </c>
      <c r="B316" s="325">
        <f>IFERROR(VLOOKUP($A316,'様式C-1-2用'!$B$3:$O$1100,2,0),"")</f>
        <v>0</v>
      </c>
      <c r="C316" s="325" t="str">
        <f>IFERROR(VLOOKUP($A316,'様式C-1-2用'!$B$3:$O$1100,3,0),"")</f>
        <v/>
      </c>
      <c r="D316" s="325">
        <f>IFERROR(VLOOKUP($A316,'様式C-1-2用'!$B$3:$O$1100,5,0),"")</f>
        <v>0</v>
      </c>
      <c r="E316" s="325">
        <f>IFERROR(VLOOKUP($A316,'様式C-1-2用'!$B$3:$O$1100,6,0),"")</f>
        <v>0</v>
      </c>
      <c r="F316" s="325">
        <f>IFERROR(VLOOKUP($A316,'様式C-1-2用'!$B$3:$O$1100,7,0),"")</f>
        <v>0</v>
      </c>
      <c r="G316" s="325">
        <f>IFERROR(VLOOKUP($A316,'様式C-1-2用'!$B$3:$O$1100,8,0),"")</f>
        <v>0</v>
      </c>
      <c r="H316" s="331">
        <f>IFERROR(VLOOKUP($A316,'様式C-1-2用'!$B$3:$O$1100,9,0),"")</f>
        <v>0</v>
      </c>
      <c r="I316" s="325">
        <f>IFERROR(VLOOKUP($A316,'様式C-1-2用'!$B$3:$O$1100,10,0),"")</f>
        <v>0</v>
      </c>
      <c r="J316" s="325">
        <f>IFERROR(VLOOKUP($A316,'様式C-1-2用'!$B$3:$O$1100,11,0),"")</f>
        <v>0</v>
      </c>
      <c r="K316" s="325">
        <f t="shared" si="4"/>
        <v>0</v>
      </c>
      <c r="L316" s="325">
        <f>IFERROR(VLOOKUP($A316,'様式C-1-2用'!$B$3:$O$1100,12,0),"")</f>
        <v>0</v>
      </c>
      <c r="M316" s="325">
        <f>IFERROR(VLOOKUP($A316,'様式C-1-2用'!$B$3:$O$1100,13,0),"")</f>
        <v>0</v>
      </c>
      <c r="N316" s="325">
        <f>IFERROR(VLOOKUP($A316,'様式C-1-2用'!$B$3:$O$1100,14,0),"")</f>
        <v>0</v>
      </c>
      <c r="O316" s="325">
        <f>IFERROR(VLOOKUP($A316,'様式C-1-2用'!$B$3:$P$1100,15,0),"")</f>
        <v>0</v>
      </c>
    </row>
    <row r="317" spans="1:15" ht="15.95" customHeight="1" x14ac:dyDescent="0.15">
      <c r="A317" s="318">
        <v>315</v>
      </c>
      <c r="B317" s="325">
        <f>IFERROR(VLOOKUP($A317,'様式C-1-2用'!$B$3:$O$1100,2,0),"")</f>
        <v>0</v>
      </c>
      <c r="C317" s="325" t="str">
        <f>IFERROR(VLOOKUP($A317,'様式C-1-2用'!$B$3:$O$1100,3,0),"")</f>
        <v/>
      </c>
      <c r="D317" s="325">
        <f>IFERROR(VLOOKUP($A317,'様式C-1-2用'!$B$3:$O$1100,5,0),"")</f>
        <v>0</v>
      </c>
      <c r="E317" s="325">
        <f>IFERROR(VLOOKUP($A317,'様式C-1-2用'!$B$3:$O$1100,6,0),"")</f>
        <v>0</v>
      </c>
      <c r="F317" s="325">
        <f>IFERROR(VLOOKUP($A317,'様式C-1-2用'!$B$3:$O$1100,7,0),"")</f>
        <v>0</v>
      </c>
      <c r="G317" s="325">
        <f>IFERROR(VLOOKUP($A317,'様式C-1-2用'!$B$3:$O$1100,8,0),"")</f>
        <v>0</v>
      </c>
      <c r="H317" s="331">
        <f>IFERROR(VLOOKUP($A317,'様式C-1-2用'!$B$3:$O$1100,9,0),"")</f>
        <v>0</v>
      </c>
      <c r="I317" s="325">
        <f>IFERROR(VLOOKUP($A317,'様式C-1-2用'!$B$3:$O$1100,10,0),"")</f>
        <v>0</v>
      </c>
      <c r="J317" s="325">
        <f>IFERROR(VLOOKUP($A317,'様式C-1-2用'!$B$3:$O$1100,11,0),"")</f>
        <v>0</v>
      </c>
      <c r="K317" s="325">
        <f t="shared" si="4"/>
        <v>0</v>
      </c>
      <c r="L317" s="325">
        <f>IFERROR(VLOOKUP($A317,'様式C-1-2用'!$B$3:$O$1100,12,0),"")</f>
        <v>0</v>
      </c>
      <c r="M317" s="325">
        <f>IFERROR(VLOOKUP($A317,'様式C-1-2用'!$B$3:$O$1100,13,0),"")</f>
        <v>0</v>
      </c>
      <c r="N317" s="325">
        <f>IFERROR(VLOOKUP($A317,'様式C-1-2用'!$B$3:$O$1100,14,0),"")</f>
        <v>0</v>
      </c>
      <c r="O317" s="325">
        <f>IFERROR(VLOOKUP($A317,'様式C-1-2用'!$B$3:$P$1100,15,0),"")</f>
        <v>0</v>
      </c>
    </row>
    <row r="318" spans="1:15" ht="15.95" customHeight="1" x14ac:dyDescent="0.15">
      <c r="A318" s="318">
        <v>316</v>
      </c>
      <c r="B318" s="325">
        <f>IFERROR(VLOOKUP($A318,'様式C-1-2用'!$B$3:$O$1100,2,0),"")</f>
        <v>0</v>
      </c>
      <c r="C318" s="325" t="str">
        <f>IFERROR(VLOOKUP($A318,'様式C-1-2用'!$B$3:$O$1100,3,0),"")</f>
        <v/>
      </c>
      <c r="D318" s="325">
        <f>IFERROR(VLOOKUP($A318,'様式C-1-2用'!$B$3:$O$1100,5,0),"")</f>
        <v>0</v>
      </c>
      <c r="E318" s="325">
        <f>IFERROR(VLOOKUP($A318,'様式C-1-2用'!$B$3:$O$1100,6,0),"")</f>
        <v>0</v>
      </c>
      <c r="F318" s="325">
        <f>IFERROR(VLOOKUP($A318,'様式C-1-2用'!$B$3:$O$1100,7,0),"")</f>
        <v>0</v>
      </c>
      <c r="G318" s="325">
        <f>IFERROR(VLOOKUP($A318,'様式C-1-2用'!$B$3:$O$1100,8,0),"")</f>
        <v>0</v>
      </c>
      <c r="H318" s="331">
        <f>IFERROR(VLOOKUP($A318,'様式C-1-2用'!$B$3:$O$1100,9,0),"")</f>
        <v>0</v>
      </c>
      <c r="I318" s="325">
        <f>IFERROR(VLOOKUP($A318,'様式C-1-2用'!$B$3:$O$1100,10,0),"")</f>
        <v>0</v>
      </c>
      <c r="J318" s="325">
        <f>IFERROR(VLOOKUP($A318,'様式C-1-2用'!$B$3:$O$1100,11,0),"")</f>
        <v>0</v>
      </c>
      <c r="K318" s="325">
        <f t="shared" si="4"/>
        <v>0</v>
      </c>
      <c r="L318" s="325">
        <f>IFERROR(VLOOKUP($A318,'様式C-1-2用'!$B$3:$O$1100,12,0),"")</f>
        <v>0</v>
      </c>
      <c r="M318" s="325">
        <f>IFERROR(VLOOKUP($A318,'様式C-1-2用'!$B$3:$O$1100,13,0),"")</f>
        <v>0</v>
      </c>
      <c r="N318" s="325">
        <f>IFERROR(VLOOKUP($A318,'様式C-1-2用'!$B$3:$O$1100,14,0),"")</f>
        <v>0</v>
      </c>
      <c r="O318" s="325">
        <f>IFERROR(VLOOKUP($A318,'様式C-1-2用'!$B$3:$P$1100,15,0),"")</f>
        <v>0</v>
      </c>
    </row>
    <row r="319" spans="1:15" ht="15.95" customHeight="1" x14ac:dyDescent="0.15">
      <c r="A319" s="318">
        <v>317</v>
      </c>
      <c r="B319" s="325">
        <f>IFERROR(VLOOKUP($A319,'様式C-1-2用'!$B$3:$O$1100,2,0),"")</f>
        <v>0</v>
      </c>
      <c r="C319" s="325" t="str">
        <f>IFERROR(VLOOKUP($A319,'様式C-1-2用'!$B$3:$O$1100,3,0),"")</f>
        <v/>
      </c>
      <c r="D319" s="325">
        <f>IFERROR(VLOOKUP($A319,'様式C-1-2用'!$B$3:$O$1100,5,0),"")</f>
        <v>0</v>
      </c>
      <c r="E319" s="325">
        <f>IFERROR(VLOOKUP($A319,'様式C-1-2用'!$B$3:$O$1100,6,0),"")</f>
        <v>0</v>
      </c>
      <c r="F319" s="325">
        <f>IFERROR(VLOOKUP($A319,'様式C-1-2用'!$B$3:$O$1100,7,0),"")</f>
        <v>0</v>
      </c>
      <c r="G319" s="325">
        <f>IFERROR(VLOOKUP($A319,'様式C-1-2用'!$B$3:$O$1100,8,0),"")</f>
        <v>0</v>
      </c>
      <c r="H319" s="331">
        <f>IFERROR(VLOOKUP($A319,'様式C-1-2用'!$B$3:$O$1100,9,0),"")</f>
        <v>0</v>
      </c>
      <c r="I319" s="325">
        <f>IFERROR(VLOOKUP($A319,'様式C-1-2用'!$B$3:$O$1100,10,0),"")</f>
        <v>0</v>
      </c>
      <c r="J319" s="325">
        <f>IFERROR(VLOOKUP($A319,'様式C-1-2用'!$B$3:$O$1100,11,0),"")</f>
        <v>0</v>
      </c>
      <c r="K319" s="325">
        <f t="shared" si="4"/>
        <v>0</v>
      </c>
      <c r="L319" s="325">
        <f>IFERROR(VLOOKUP($A319,'様式C-1-2用'!$B$3:$O$1100,12,0),"")</f>
        <v>0</v>
      </c>
      <c r="M319" s="325">
        <f>IFERROR(VLOOKUP($A319,'様式C-1-2用'!$B$3:$O$1100,13,0),"")</f>
        <v>0</v>
      </c>
      <c r="N319" s="325">
        <f>IFERROR(VLOOKUP($A319,'様式C-1-2用'!$B$3:$O$1100,14,0),"")</f>
        <v>0</v>
      </c>
      <c r="O319" s="325">
        <f>IFERROR(VLOOKUP($A319,'様式C-1-2用'!$B$3:$P$1100,15,0),"")</f>
        <v>0</v>
      </c>
    </row>
    <row r="320" spans="1:15" ht="15.95" customHeight="1" x14ac:dyDescent="0.15">
      <c r="A320" s="318">
        <v>318</v>
      </c>
      <c r="B320" s="325">
        <f>IFERROR(VLOOKUP($A320,'様式C-1-2用'!$B$3:$O$1100,2,0),"")</f>
        <v>0</v>
      </c>
      <c r="C320" s="325" t="str">
        <f>IFERROR(VLOOKUP($A320,'様式C-1-2用'!$B$3:$O$1100,3,0),"")</f>
        <v/>
      </c>
      <c r="D320" s="325">
        <f>IFERROR(VLOOKUP($A320,'様式C-1-2用'!$B$3:$O$1100,5,0),"")</f>
        <v>0</v>
      </c>
      <c r="E320" s="325">
        <f>IFERROR(VLOOKUP($A320,'様式C-1-2用'!$B$3:$O$1100,6,0),"")</f>
        <v>0</v>
      </c>
      <c r="F320" s="325">
        <f>IFERROR(VLOOKUP($A320,'様式C-1-2用'!$B$3:$O$1100,7,0),"")</f>
        <v>0</v>
      </c>
      <c r="G320" s="325">
        <f>IFERROR(VLOOKUP($A320,'様式C-1-2用'!$B$3:$O$1100,8,0),"")</f>
        <v>0</v>
      </c>
      <c r="H320" s="331">
        <f>IFERROR(VLOOKUP($A320,'様式C-1-2用'!$B$3:$O$1100,9,0),"")</f>
        <v>0</v>
      </c>
      <c r="I320" s="325">
        <f>IFERROR(VLOOKUP($A320,'様式C-1-2用'!$B$3:$O$1100,10,0),"")</f>
        <v>0</v>
      </c>
      <c r="J320" s="325">
        <f>IFERROR(VLOOKUP($A320,'様式C-1-2用'!$B$3:$O$1100,11,0),"")</f>
        <v>0</v>
      </c>
      <c r="K320" s="325">
        <f t="shared" si="4"/>
        <v>0</v>
      </c>
      <c r="L320" s="325">
        <f>IFERROR(VLOOKUP($A320,'様式C-1-2用'!$B$3:$O$1100,12,0),"")</f>
        <v>0</v>
      </c>
      <c r="M320" s="325">
        <f>IFERROR(VLOOKUP($A320,'様式C-1-2用'!$B$3:$O$1100,13,0),"")</f>
        <v>0</v>
      </c>
      <c r="N320" s="325">
        <f>IFERROR(VLOOKUP($A320,'様式C-1-2用'!$B$3:$O$1100,14,0),"")</f>
        <v>0</v>
      </c>
      <c r="O320" s="325">
        <f>IFERROR(VLOOKUP($A320,'様式C-1-2用'!$B$3:$P$1100,15,0),"")</f>
        <v>0</v>
      </c>
    </row>
    <row r="321" spans="1:15" ht="15.95" customHeight="1" x14ac:dyDescent="0.15">
      <c r="A321" s="318">
        <v>319</v>
      </c>
      <c r="B321" s="325">
        <f>IFERROR(VLOOKUP($A321,'様式C-1-2用'!$B$3:$O$1100,2,0),"")</f>
        <v>0</v>
      </c>
      <c r="C321" s="325" t="str">
        <f>IFERROR(VLOOKUP($A321,'様式C-1-2用'!$B$3:$O$1100,3,0),"")</f>
        <v/>
      </c>
      <c r="D321" s="325">
        <f>IFERROR(VLOOKUP($A321,'様式C-1-2用'!$B$3:$O$1100,5,0),"")</f>
        <v>0</v>
      </c>
      <c r="E321" s="325">
        <f>IFERROR(VLOOKUP($A321,'様式C-1-2用'!$B$3:$O$1100,6,0),"")</f>
        <v>0</v>
      </c>
      <c r="F321" s="325">
        <f>IFERROR(VLOOKUP($A321,'様式C-1-2用'!$B$3:$O$1100,7,0),"")</f>
        <v>0</v>
      </c>
      <c r="G321" s="325">
        <f>IFERROR(VLOOKUP($A321,'様式C-1-2用'!$B$3:$O$1100,8,0),"")</f>
        <v>0</v>
      </c>
      <c r="H321" s="331">
        <f>IFERROR(VLOOKUP($A321,'様式C-1-2用'!$B$3:$O$1100,9,0),"")</f>
        <v>0</v>
      </c>
      <c r="I321" s="325">
        <f>IFERROR(VLOOKUP($A321,'様式C-1-2用'!$B$3:$O$1100,10,0),"")</f>
        <v>0</v>
      </c>
      <c r="J321" s="325">
        <f>IFERROR(VLOOKUP($A321,'様式C-1-2用'!$B$3:$O$1100,11,0),"")</f>
        <v>0</v>
      </c>
      <c r="K321" s="325">
        <f t="shared" si="4"/>
        <v>0</v>
      </c>
      <c r="L321" s="325">
        <f>IFERROR(VLOOKUP($A321,'様式C-1-2用'!$B$3:$O$1100,12,0),"")</f>
        <v>0</v>
      </c>
      <c r="M321" s="325">
        <f>IFERROR(VLOOKUP($A321,'様式C-1-2用'!$B$3:$O$1100,13,0),"")</f>
        <v>0</v>
      </c>
      <c r="N321" s="325">
        <f>IFERROR(VLOOKUP($A321,'様式C-1-2用'!$B$3:$O$1100,14,0),"")</f>
        <v>0</v>
      </c>
      <c r="O321" s="325">
        <f>IFERROR(VLOOKUP($A321,'様式C-1-2用'!$B$3:$P$1100,15,0),"")</f>
        <v>0</v>
      </c>
    </row>
    <row r="322" spans="1:15" ht="15.95" customHeight="1" x14ac:dyDescent="0.15">
      <c r="A322" s="318">
        <v>320</v>
      </c>
      <c r="B322" s="325">
        <f>IFERROR(VLOOKUP($A322,'様式C-1-2用'!$B$3:$O$1100,2,0),"")</f>
        <v>0</v>
      </c>
      <c r="C322" s="325" t="str">
        <f>IFERROR(VLOOKUP($A322,'様式C-1-2用'!$B$3:$O$1100,3,0),"")</f>
        <v/>
      </c>
      <c r="D322" s="325">
        <f>IFERROR(VLOOKUP($A322,'様式C-1-2用'!$B$3:$O$1100,5,0),"")</f>
        <v>0</v>
      </c>
      <c r="E322" s="325">
        <f>IFERROR(VLOOKUP($A322,'様式C-1-2用'!$B$3:$O$1100,6,0),"")</f>
        <v>0</v>
      </c>
      <c r="F322" s="325">
        <f>IFERROR(VLOOKUP($A322,'様式C-1-2用'!$B$3:$O$1100,7,0),"")</f>
        <v>0</v>
      </c>
      <c r="G322" s="325">
        <f>IFERROR(VLOOKUP($A322,'様式C-1-2用'!$B$3:$O$1100,8,0),"")</f>
        <v>0</v>
      </c>
      <c r="H322" s="331">
        <f>IFERROR(VLOOKUP($A322,'様式C-1-2用'!$B$3:$O$1100,9,0),"")</f>
        <v>0</v>
      </c>
      <c r="I322" s="325">
        <f>IFERROR(VLOOKUP($A322,'様式C-1-2用'!$B$3:$O$1100,10,0),"")</f>
        <v>0</v>
      </c>
      <c r="J322" s="325">
        <f>IFERROR(VLOOKUP($A322,'様式C-1-2用'!$B$3:$O$1100,11,0),"")</f>
        <v>0</v>
      </c>
      <c r="K322" s="325">
        <f t="shared" si="4"/>
        <v>0</v>
      </c>
      <c r="L322" s="325">
        <f>IFERROR(VLOOKUP($A322,'様式C-1-2用'!$B$3:$O$1100,12,0),"")</f>
        <v>0</v>
      </c>
      <c r="M322" s="325">
        <f>IFERROR(VLOOKUP($A322,'様式C-1-2用'!$B$3:$O$1100,13,0),"")</f>
        <v>0</v>
      </c>
      <c r="N322" s="325">
        <f>IFERROR(VLOOKUP($A322,'様式C-1-2用'!$B$3:$O$1100,14,0),"")</f>
        <v>0</v>
      </c>
      <c r="O322" s="325">
        <f>IFERROR(VLOOKUP($A322,'様式C-1-2用'!$B$3:$P$1100,15,0),"")</f>
        <v>0</v>
      </c>
    </row>
    <row r="323" spans="1:15" ht="15.95" customHeight="1" x14ac:dyDescent="0.15">
      <c r="A323" s="318">
        <v>321</v>
      </c>
      <c r="B323" s="325">
        <f>IFERROR(VLOOKUP($A323,'様式C-1-2用'!$B$3:$O$1100,2,0),"")</f>
        <v>0</v>
      </c>
      <c r="C323" s="325" t="str">
        <f>IFERROR(VLOOKUP($A323,'様式C-1-2用'!$B$3:$O$1100,3,0),"")</f>
        <v/>
      </c>
      <c r="D323" s="325">
        <f>IFERROR(VLOOKUP($A323,'様式C-1-2用'!$B$3:$O$1100,5,0),"")</f>
        <v>0</v>
      </c>
      <c r="E323" s="325">
        <f>IFERROR(VLOOKUP($A323,'様式C-1-2用'!$B$3:$O$1100,6,0),"")</f>
        <v>0</v>
      </c>
      <c r="F323" s="325">
        <f>IFERROR(VLOOKUP($A323,'様式C-1-2用'!$B$3:$O$1100,7,0),"")</f>
        <v>0</v>
      </c>
      <c r="G323" s="325">
        <f>IFERROR(VLOOKUP($A323,'様式C-1-2用'!$B$3:$O$1100,8,0),"")</f>
        <v>0</v>
      </c>
      <c r="H323" s="331">
        <f>IFERROR(VLOOKUP($A323,'様式C-1-2用'!$B$3:$O$1100,9,0),"")</f>
        <v>0</v>
      </c>
      <c r="I323" s="325">
        <f>IFERROR(VLOOKUP($A323,'様式C-1-2用'!$B$3:$O$1100,10,0),"")</f>
        <v>0</v>
      </c>
      <c r="J323" s="325">
        <f>IFERROR(VLOOKUP($A323,'様式C-1-2用'!$B$3:$O$1100,11,0),"")</f>
        <v>0</v>
      </c>
      <c r="K323" s="325">
        <f t="shared" si="4"/>
        <v>0</v>
      </c>
      <c r="L323" s="325">
        <f>IFERROR(VLOOKUP($A323,'様式C-1-2用'!$B$3:$O$1100,12,0),"")</f>
        <v>0</v>
      </c>
      <c r="M323" s="325">
        <f>IFERROR(VLOOKUP($A323,'様式C-1-2用'!$B$3:$O$1100,13,0),"")</f>
        <v>0</v>
      </c>
      <c r="N323" s="325">
        <f>IFERROR(VLOOKUP($A323,'様式C-1-2用'!$B$3:$O$1100,14,0),"")</f>
        <v>0</v>
      </c>
      <c r="O323" s="325">
        <f>IFERROR(VLOOKUP($A323,'様式C-1-2用'!$B$3:$P$1100,15,0),"")</f>
        <v>0</v>
      </c>
    </row>
    <row r="324" spans="1:15" ht="15.95" customHeight="1" x14ac:dyDescent="0.15">
      <c r="A324" s="318">
        <v>322</v>
      </c>
      <c r="B324" s="325">
        <f>IFERROR(VLOOKUP($A324,'様式C-1-2用'!$B$3:$O$1100,2,0),"")</f>
        <v>0</v>
      </c>
      <c r="C324" s="325" t="str">
        <f>IFERROR(VLOOKUP($A324,'様式C-1-2用'!$B$3:$O$1100,3,0),"")</f>
        <v/>
      </c>
      <c r="D324" s="325">
        <f>IFERROR(VLOOKUP($A324,'様式C-1-2用'!$B$3:$O$1100,5,0),"")</f>
        <v>0</v>
      </c>
      <c r="E324" s="325">
        <f>IFERROR(VLOOKUP($A324,'様式C-1-2用'!$B$3:$O$1100,6,0),"")</f>
        <v>0</v>
      </c>
      <c r="F324" s="325">
        <f>IFERROR(VLOOKUP($A324,'様式C-1-2用'!$B$3:$O$1100,7,0),"")</f>
        <v>0</v>
      </c>
      <c r="G324" s="325">
        <f>IFERROR(VLOOKUP($A324,'様式C-1-2用'!$B$3:$O$1100,8,0),"")</f>
        <v>0</v>
      </c>
      <c r="H324" s="331">
        <f>IFERROR(VLOOKUP($A324,'様式C-1-2用'!$B$3:$O$1100,9,0),"")</f>
        <v>0</v>
      </c>
      <c r="I324" s="325">
        <f>IFERROR(VLOOKUP($A324,'様式C-1-2用'!$B$3:$O$1100,10,0),"")</f>
        <v>0</v>
      </c>
      <c r="J324" s="325">
        <f>IFERROR(VLOOKUP($A324,'様式C-1-2用'!$B$3:$O$1100,11,0),"")</f>
        <v>0</v>
      </c>
      <c r="K324" s="325">
        <f t="shared" ref="K324:K387" si="5">IF(J324=0,I324,J324)</f>
        <v>0</v>
      </c>
      <c r="L324" s="325">
        <f>IFERROR(VLOOKUP($A324,'様式C-1-2用'!$B$3:$O$1100,12,0),"")</f>
        <v>0</v>
      </c>
      <c r="M324" s="325">
        <f>IFERROR(VLOOKUP($A324,'様式C-1-2用'!$B$3:$O$1100,13,0),"")</f>
        <v>0</v>
      </c>
      <c r="N324" s="325">
        <f>IFERROR(VLOOKUP($A324,'様式C-1-2用'!$B$3:$O$1100,14,0),"")</f>
        <v>0</v>
      </c>
      <c r="O324" s="325">
        <f>IFERROR(VLOOKUP($A324,'様式C-1-2用'!$B$3:$P$1100,15,0),"")</f>
        <v>0</v>
      </c>
    </row>
    <row r="325" spans="1:15" ht="15.95" customHeight="1" x14ac:dyDescent="0.15">
      <c r="A325" s="318">
        <v>323</v>
      </c>
      <c r="B325" s="325">
        <f>IFERROR(VLOOKUP($A325,'様式C-1-2用'!$B$3:$O$1100,2,0),"")</f>
        <v>0</v>
      </c>
      <c r="C325" s="325" t="str">
        <f>IFERROR(VLOOKUP($A325,'様式C-1-2用'!$B$3:$O$1100,3,0),"")</f>
        <v/>
      </c>
      <c r="D325" s="325">
        <f>IFERROR(VLOOKUP($A325,'様式C-1-2用'!$B$3:$O$1100,5,0),"")</f>
        <v>0</v>
      </c>
      <c r="E325" s="325">
        <f>IFERROR(VLOOKUP($A325,'様式C-1-2用'!$B$3:$O$1100,6,0),"")</f>
        <v>0</v>
      </c>
      <c r="F325" s="325">
        <f>IFERROR(VLOOKUP($A325,'様式C-1-2用'!$B$3:$O$1100,7,0),"")</f>
        <v>0</v>
      </c>
      <c r="G325" s="325">
        <f>IFERROR(VLOOKUP($A325,'様式C-1-2用'!$B$3:$O$1100,8,0),"")</f>
        <v>0</v>
      </c>
      <c r="H325" s="331">
        <f>IFERROR(VLOOKUP($A325,'様式C-1-2用'!$B$3:$O$1100,9,0),"")</f>
        <v>0</v>
      </c>
      <c r="I325" s="325">
        <f>IFERROR(VLOOKUP($A325,'様式C-1-2用'!$B$3:$O$1100,10,0),"")</f>
        <v>0</v>
      </c>
      <c r="J325" s="325">
        <f>IFERROR(VLOOKUP($A325,'様式C-1-2用'!$B$3:$O$1100,11,0),"")</f>
        <v>0</v>
      </c>
      <c r="K325" s="325">
        <f t="shared" si="5"/>
        <v>0</v>
      </c>
      <c r="L325" s="325">
        <f>IFERROR(VLOOKUP($A325,'様式C-1-2用'!$B$3:$O$1100,12,0),"")</f>
        <v>0</v>
      </c>
      <c r="M325" s="325">
        <f>IFERROR(VLOOKUP($A325,'様式C-1-2用'!$B$3:$O$1100,13,0),"")</f>
        <v>0</v>
      </c>
      <c r="N325" s="325">
        <f>IFERROR(VLOOKUP($A325,'様式C-1-2用'!$B$3:$O$1100,14,0),"")</f>
        <v>0</v>
      </c>
      <c r="O325" s="325">
        <f>IFERROR(VLOOKUP($A325,'様式C-1-2用'!$B$3:$P$1100,15,0),"")</f>
        <v>0</v>
      </c>
    </row>
    <row r="326" spans="1:15" ht="15.95" customHeight="1" x14ac:dyDescent="0.15">
      <c r="A326" s="318">
        <v>324</v>
      </c>
      <c r="B326" s="325">
        <f>IFERROR(VLOOKUP($A326,'様式C-1-2用'!$B$3:$O$1100,2,0),"")</f>
        <v>0</v>
      </c>
      <c r="C326" s="325" t="str">
        <f>IFERROR(VLOOKUP($A326,'様式C-1-2用'!$B$3:$O$1100,3,0),"")</f>
        <v/>
      </c>
      <c r="D326" s="325">
        <f>IFERROR(VLOOKUP($A326,'様式C-1-2用'!$B$3:$O$1100,5,0),"")</f>
        <v>0</v>
      </c>
      <c r="E326" s="325">
        <f>IFERROR(VLOOKUP($A326,'様式C-1-2用'!$B$3:$O$1100,6,0),"")</f>
        <v>0</v>
      </c>
      <c r="F326" s="325">
        <f>IFERROR(VLOOKUP($A326,'様式C-1-2用'!$B$3:$O$1100,7,0),"")</f>
        <v>0</v>
      </c>
      <c r="G326" s="325">
        <f>IFERROR(VLOOKUP($A326,'様式C-1-2用'!$B$3:$O$1100,8,0),"")</f>
        <v>0</v>
      </c>
      <c r="H326" s="331">
        <f>IFERROR(VLOOKUP($A326,'様式C-1-2用'!$B$3:$O$1100,9,0),"")</f>
        <v>0</v>
      </c>
      <c r="I326" s="325">
        <f>IFERROR(VLOOKUP($A326,'様式C-1-2用'!$B$3:$O$1100,10,0),"")</f>
        <v>0</v>
      </c>
      <c r="J326" s="325">
        <f>IFERROR(VLOOKUP($A326,'様式C-1-2用'!$B$3:$O$1100,11,0),"")</f>
        <v>0</v>
      </c>
      <c r="K326" s="325">
        <f t="shared" si="5"/>
        <v>0</v>
      </c>
      <c r="L326" s="325">
        <f>IFERROR(VLOOKUP($A326,'様式C-1-2用'!$B$3:$O$1100,12,0),"")</f>
        <v>0</v>
      </c>
      <c r="M326" s="325">
        <f>IFERROR(VLOOKUP($A326,'様式C-1-2用'!$B$3:$O$1100,13,0),"")</f>
        <v>0</v>
      </c>
      <c r="N326" s="325">
        <f>IFERROR(VLOOKUP($A326,'様式C-1-2用'!$B$3:$O$1100,14,0),"")</f>
        <v>0</v>
      </c>
      <c r="O326" s="325">
        <f>IFERROR(VLOOKUP($A326,'様式C-1-2用'!$B$3:$P$1100,15,0),"")</f>
        <v>0</v>
      </c>
    </row>
    <row r="327" spans="1:15" ht="15.95" customHeight="1" x14ac:dyDescent="0.15">
      <c r="A327" s="318">
        <v>325</v>
      </c>
      <c r="B327" s="325">
        <f>IFERROR(VLOOKUP($A327,'様式C-1-2用'!$B$3:$O$1100,2,0),"")</f>
        <v>0</v>
      </c>
      <c r="C327" s="325" t="str">
        <f>IFERROR(VLOOKUP($A327,'様式C-1-2用'!$B$3:$O$1100,3,0),"")</f>
        <v/>
      </c>
      <c r="D327" s="325">
        <f>IFERROR(VLOOKUP($A327,'様式C-1-2用'!$B$3:$O$1100,5,0),"")</f>
        <v>0</v>
      </c>
      <c r="E327" s="325">
        <f>IFERROR(VLOOKUP($A327,'様式C-1-2用'!$B$3:$O$1100,6,0),"")</f>
        <v>0</v>
      </c>
      <c r="F327" s="325">
        <f>IFERROR(VLOOKUP($A327,'様式C-1-2用'!$B$3:$O$1100,7,0),"")</f>
        <v>0</v>
      </c>
      <c r="G327" s="325">
        <f>IFERROR(VLOOKUP($A327,'様式C-1-2用'!$B$3:$O$1100,8,0),"")</f>
        <v>0</v>
      </c>
      <c r="H327" s="331">
        <f>IFERROR(VLOOKUP($A327,'様式C-1-2用'!$B$3:$O$1100,9,0),"")</f>
        <v>0</v>
      </c>
      <c r="I327" s="325">
        <f>IFERROR(VLOOKUP($A327,'様式C-1-2用'!$B$3:$O$1100,10,0),"")</f>
        <v>0</v>
      </c>
      <c r="J327" s="325">
        <f>IFERROR(VLOOKUP($A327,'様式C-1-2用'!$B$3:$O$1100,11,0),"")</f>
        <v>0</v>
      </c>
      <c r="K327" s="325">
        <f t="shared" si="5"/>
        <v>0</v>
      </c>
      <c r="L327" s="325">
        <f>IFERROR(VLOOKUP($A327,'様式C-1-2用'!$B$3:$O$1100,12,0),"")</f>
        <v>0</v>
      </c>
      <c r="M327" s="325">
        <f>IFERROR(VLOOKUP($A327,'様式C-1-2用'!$B$3:$O$1100,13,0),"")</f>
        <v>0</v>
      </c>
      <c r="N327" s="325">
        <f>IFERROR(VLOOKUP($A327,'様式C-1-2用'!$B$3:$O$1100,14,0),"")</f>
        <v>0</v>
      </c>
      <c r="O327" s="325">
        <f>IFERROR(VLOOKUP($A327,'様式C-1-2用'!$B$3:$P$1100,15,0),"")</f>
        <v>0</v>
      </c>
    </row>
    <row r="328" spans="1:15" ht="15.95" customHeight="1" x14ac:dyDescent="0.15">
      <c r="A328" s="318">
        <v>326</v>
      </c>
      <c r="B328" s="325">
        <f>IFERROR(VLOOKUP($A328,'様式C-1-2用'!$B$3:$O$1100,2,0),"")</f>
        <v>0</v>
      </c>
      <c r="C328" s="325" t="str">
        <f>IFERROR(VLOOKUP($A328,'様式C-1-2用'!$B$3:$O$1100,3,0),"")</f>
        <v/>
      </c>
      <c r="D328" s="325">
        <f>IFERROR(VLOOKUP($A328,'様式C-1-2用'!$B$3:$O$1100,5,0),"")</f>
        <v>0</v>
      </c>
      <c r="E328" s="325">
        <f>IFERROR(VLOOKUP($A328,'様式C-1-2用'!$B$3:$O$1100,6,0),"")</f>
        <v>0</v>
      </c>
      <c r="F328" s="325">
        <f>IFERROR(VLOOKUP($A328,'様式C-1-2用'!$B$3:$O$1100,7,0),"")</f>
        <v>0</v>
      </c>
      <c r="G328" s="325">
        <f>IFERROR(VLOOKUP($A328,'様式C-1-2用'!$B$3:$O$1100,8,0),"")</f>
        <v>0</v>
      </c>
      <c r="H328" s="331">
        <f>IFERROR(VLOOKUP($A328,'様式C-1-2用'!$B$3:$O$1100,9,0),"")</f>
        <v>0</v>
      </c>
      <c r="I328" s="325">
        <f>IFERROR(VLOOKUP($A328,'様式C-1-2用'!$B$3:$O$1100,10,0),"")</f>
        <v>0</v>
      </c>
      <c r="J328" s="325">
        <f>IFERROR(VLOOKUP($A328,'様式C-1-2用'!$B$3:$O$1100,11,0),"")</f>
        <v>0</v>
      </c>
      <c r="K328" s="325">
        <f t="shared" si="5"/>
        <v>0</v>
      </c>
      <c r="L328" s="325">
        <f>IFERROR(VLOOKUP($A328,'様式C-1-2用'!$B$3:$O$1100,12,0),"")</f>
        <v>0</v>
      </c>
      <c r="M328" s="325">
        <f>IFERROR(VLOOKUP($A328,'様式C-1-2用'!$B$3:$O$1100,13,0),"")</f>
        <v>0</v>
      </c>
      <c r="N328" s="325">
        <f>IFERROR(VLOOKUP($A328,'様式C-1-2用'!$B$3:$O$1100,14,0),"")</f>
        <v>0</v>
      </c>
      <c r="O328" s="325">
        <f>IFERROR(VLOOKUP($A328,'様式C-1-2用'!$B$3:$P$1100,15,0),"")</f>
        <v>0</v>
      </c>
    </row>
    <row r="329" spans="1:15" ht="15.95" customHeight="1" x14ac:dyDescent="0.15">
      <c r="A329" s="318">
        <v>327</v>
      </c>
      <c r="B329" s="325">
        <f>IFERROR(VLOOKUP($A329,'様式C-1-2用'!$B$3:$O$1100,2,0),"")</f>
        <v>0</v>
      </c>
      <c r="C329" s="325" t="str">
        <f>IFERROR(VLOOKUP($A329,'様式C-1-2用'!$B$3:$O$1100,3,0),"")</f>
        <v/>
      </c>
      <c r="D329" s="325">
        <f>IFERROR(VLOOKUP($A329,'様式C-1-2用'!$B$3:$O$1100,5,0),"")</f>
        <v>0</v>
      </c>
      <c r="E329" s="325">
        <f>IFERROR(VLOOKUP($A329,'様式C-1-2用'!$B$3:$O$1100,6,0),"")</f>
        <v>0</v>
      </c>
      <c r="F329" s="325">
        <f>IFERROR(VLOOKUP($A329,'様式C-1-2用'!$B$3:$O$1100,7,0),"")</f>
        <v>0</v>
      </c>
      <c r="G329" s="325">
        <f>IFERROR(VLOOKUP($A329,'様式C-1-2用'!$B$3:$O$1100,8,0),"")</f>
        <v>0</v>
      </c>
      <c r="H329" s="331">
        <f>IFERROR(VLOOKUP($A329,'様式C-1-2用'!$B$3:$O$1100,9,0),"")</f>
        <v>0</v>
      </c>
      <c r="I329" s="325">
        <f>IFERROR(VLOOKUP($A329,'様式C-1-2用'!$B$3:$O$1100,10,0),"")</f>
        <v>0</v>
      </c>
      <c r="J329" s="325">
        <f>IFERROR(VLOOKUP($A329,'様式C-1-2用'!$B$3:$O$1100,11,0),"")</f>
        <v>0</v>
      </c>
      <c r="K329" s="325">
        <f t="shared" si="5"/>
        <v>0</v>
      </c>
      <c r="L329" s="325">
        <f>IFERROR(VLOOKUP($A329,'様式C-1-2用'!$B$3:$O$1100,12,0),"")</f>
        <v>0</v>
      </c>
      <c r="M329" s="325">
        <f>IFERROR(VLOOKUP($A329,'様式C-1-2用'!$B$3:$O$1100,13,0),"")</f>
        <v>0</v>
      </c>
      <c r="N329" s="325">
        <f>IFERROR(VLOOKUP($A329,'様式C-1-2用'!$B$3:$O$1100,14,0),"")</f>
        <v>0</v>
      </c>
      <c r="O329" s="325">
        <f>IFERROR(VLOOKUP($A329,'様式C-1-2用'!$B$3:$P$1100,15,0),"")</f>
        <v>0</v>
      </c>
    </row>
    <row r="330" spans="1:15" ht="15.95" customHeight="1" x14ac:dyDescent="0.15">
      <c r="A330" s="318">
        <v>328</v>
      </c>
      <c r="B330" s="325">
        <f>IFERROR(VLOOKUP($A330,'様式C-1-2用'!$B$3:$O$1100,2,0),"")</f>
        <v>0</v>
      </c>
      <c r="C330" s="325" t="str">
        <f>IFERROR(VLOOKUP($A330,'様式C-1-2用'!$B$3:$O$1100,3,0),"")</f>
        <v/>
      </c>
      <c r="D330" s="325">
        <f>IFERROR(VLOOKUP($A330,'様式C-1-2用'!$B$3:$O$1100,5,0),"")</f>
        <v>0</v>
      </c>
      <c r="E330" s="325">
        <f>IFERROR(VLOOKUP($A330,'様式C-1-2用'!$B$3:$O$1100,6,0),"")</f>
        <v>0</v>
      </c>
      <c r="F330" s="325">
        <f>IFERROR(VLOOKUP($A330,'様式C-1-2用'!$B$3:$O$1100,7,0),"")</f>
        <v>0</v>
      </c>
      <c r="G330" s="325">
        <f>IFERROR(VLOOKUP($A330,'様式C-1-2用'!$B$3:$O$1100,8,0),"")</f>
        <v>0</v>
      </c>
      <c r="H330" s="331">
        <f>IFERROR(VLOOKUP($A330,'様式C-1-2用'!$B$3:$O$1100,9,0),"")</f>
        <v>0</v>
      </c>
      <c r="I330" s="325">
        <f>IFERROR(VLOOKUP($A330,'様式C-1-2用'!$B$3:$O$1100,10,0),"")</f>
        <v>0</v>
      </c>
      <c r="J330" s="325">
        <f>IFERROR(VLOOKUP($A330,'様式C-1-2用'!$B$3:$O$1100,11,0),"")</f>
        <v>0</v>
      </c>
      <c r="K330" s="325">
        <f t="shared" si="5"/>
        <v>0</v>
      </c>
      <c r="L330" s="325">
        <f>IFERROR(VLOOKUP($A330,'様式C-1-2用'!$B$3:$O$1100,12,0),"")</f>
        <v>0</v>
      </c>
      <c r="M330" s="325">
        <f>IFERROR(VLOOKUP($A330,'様式C-1-2用'!$B$3:$O$1100,13,0),"")</f>
        <v>0</v>
      </c>
      <c r="N330" s="325">
        <f>IFERROR(VLOOKUP($A330,'様式C-1-2用'!$B$3:$O$1100,14,0),"")</f>
        <v>0</v>
      </c>
      <c r="O330" s="325">
        <f>IFERROR(VLOOKUP($A330,'様式C-1-2用'!$B$3:$P$1100,15,0),"")</f>
        <v>0</v>
      </c>
    </row>
    <row r="331" spans="1:15" ht="15.95" customHeight="1" x14ac:dyDescent="0.15">
      <c r="A331" s="318">
        <v>329</v>
      </c>
      <c r="B331" s="325">
        <f>IFERROR(VLOOKUP($A331,'様式C-1-2用'!$B$3:$O$1100,2,0),"")</f>
        <v>0</v>
      </c>
      <c r="C331" s="325" t="str">
        <f>IFERROR(VLOOKUP($A331,'様式C-1-2用'!$B$3:$O$1100,3,0),"")</f>
        <v/>
      </c>
      <c r="D331" s="325">
        <f>IFERROR(VLOOKUP($A331,'様式C-1-2用'!$B$3:$O$1100,5,0),"")</f>
        <v>0</v>
      </c>
      <c r="E331" s="325">
        <f>IFERROR(VLOOKUP($A331,'様式C-1-2用'!$B$3:$O$1100,6,0),"")</f>
        <v>0</v>
      </c>
      <c r="F331" s="325">
        <f>IFERROR(VLOOKUP($A331,'様式C-1-2用'!$B$3:$O$1100,7,0),"")</f>
        <v>0</v>
      </c>
      <c r="G331" s="325">
        <f>IFERROR(VLOOKUP($A331,'様式C-1-2用'!$B$3:$O$1100,8,0),"")</f>
        <v>0</v>
      </c>
      <c r="H331" s="331">
        <f>IFERROR(VLOOKUP($A331,'様式C-1-2用'!$B$3:$O$1100,9,0),"")</f>
        <v>0</v>
      </c>
      <c r="I331" s="325">
        <f>IFERROR(VLOOKUP($A331,'様式C-1-2用'!$B$3:$O$1100,10,0),"")</f>
        <v>0</v>
      </c>
      <c r="J331" s="325">
        <f>IFERROR(VLOOKUP($A331,'様式C-1-2用'!$B$3:$O$1100,11,0),"")</f>
        <v>0</v>
      </c>
      <c r="K331" s="325">
        <f t="shared" si="5"/>
        <v>0</v>
      </c>
      <c r="L331" s="325">
        <f>IFERROR(VLOOKUP($A331,'様式C-1-2用'!$B$3:$O$1100,12,0),"")</f>
        <v>0</v>
      </c>
      <c r="M331" s="325">
        <f>IFERROR(VLOOKUP($A331,'様式C-1-2用'!$B$3:$O$1100,13,0),"")</f>
        <v>0</v>
      </c>
      <c r="N331" s="325">
        <f>IFERROR(VLOOKUP($A331,'様式C-1-2用'!$B$3:$O$1100,14,0),"")</f>
        <v>0</v>
      </c>
      <c r="O331" s="325">
        <f>IFERROR(VLOOKUP($A331,'様式C-1-2用'!$B$3:$P$1100,15,0),"")</f>
        <v>0</v>
      </c>
    </row>
    <row r="332" spans="1:15" ht="15.95" customHeight="1" x14ac:dyDescent="0.15">
      <c r="A332" s="318">
        <v>330</v>
      </c>
      <c r="B332" s="325">
        <f>IFERROR(VLOOKUP($A332,'様式C-1-2用'!$B$3:$O$1100,2,0),"")</f>
        <v>0</v>
      </c>
      <c r="C332" s="325" t="str">
        <f>IFERROR(VLOOKUP($A332,'様式C-1-2用'!$B$3:$O$1100,3,0),"")</f>
        <v/>
      </c>
      <c r="D332" s="325">
        <f>IFERROR(VLOOKUP($A332,'様式C-1-2用'!$B$3:$O$1100,5,0),"")</f>
        <v>0</v>
      </c>
      <c r="E332" s="325">
        <f>IFERROR(VLOOKUP($A332,'様式C-1-2用'!$B$3:$O$1100,6,0),"")</f>
        <v>0</v>
      </c>
      <c r="F332" s="325">
        <f>IFERROR(VLOOKUP($A332,'様式C-1-2用'!$B$3:$O$1100,7,0),"")</f>
        <v>0</v>
      </c>
      <c r="G332" s="325">
        <f>IFERROR(VLOOKUP($A332,'様式C-1-2用'!$B$3:$O$1100,8,0),"")</f>
        <v>0</v>
      </c>
      <c r="H332" s="331">
        <f>IFERROR(VLOOKUP($A332,'様式C-1-2用'!$B$3:$O$1100,9,0),"")</f>
        <v>0</v>
      </c>
      <c r="I332" s="325">
        <f>IFERROR(VLOOKUP($A332,'様式C-1-2用'!$B$3:$O$1100,10,0),"")</f>
        <v>0</v>
      </c>
      <c r="J332" s="325">
        <f>IFERROR(VLOOKUP($A332,'様式C-1-2用'!$B$3:$O$1100,11,0),"")</f>
        <v>0</v>
      </c>
      <c r="K332" s="325">
        <f t="shared" si="5"/>
        <v>0</v>
      </c>
      <c r="L332" s="325">
        <f>IFERROR(VLOOKUP($A332,'様式C-1-2用'!$B$3:$O$1100,12,0),"")</f>
        <v>0</v>
      </c>
      <c r="M332" s="325">
        <f>IFERROR(VLOOKUP($A332,'様式C-1-2用'!$B$3:$O$1100,13,0),"")</f>
        <v>0</v>
      </c>
      <c r="N332" s="325">
        <f>IFERROR(VLOOKUP($A332,'様式C-1-2用'!$B$3:$O$1100,14,0),"")</f>
        <v>0</v>
      </c>
      <c r="O332" s="325">
        <f>IFERROR(VLOOKUP($A332,'様式C-1-2用'!$B$3:$P$1100,15,0),"")</f>
        <v>0</v>
      </c>
    </row>
    <row r="333" spans="1:15" ht="15.95" customHeight="1" x14ac:dyDescent="0.15">
      <c r="A333" s="318">
        <v>331</v>
      </c>
      <c r="B333" s="325">
        <f>IFERROR(VLOOKUP($A333,'様式C-1-2用'!$B$3:$O$1100,2,0),"")</f>
        <v>0</v>
      </c>
      <c r="C333" s="325" t="str">
        <f>IFERROR(VLOOKUP($A333,'様式C-1-2用'!$B$3:$O$1100,3,0),"")</f>
        <v/>
      </c>
      <c r="D333" s="325">
        <f>IFERROR(VLOOKUP($A333,'様式C-1-2用'!$B$3:$O$1100,5,0),"")</f>
        <v>0</v>
      </c>
      <c r="E333" s="325">
        <f>IFERROR(VLOOKUP($A333,'様式C-1-2用'!$B$3:$O$1100,6,0),"")</f>
        <v>0</v>
      </c>
      <c r="F333" s="325">
        <f>IFERROR(VLOOKUP($A333,'様式C-1-2用'!$B$3:$O$1100,7,0),"")</f>
        <v>0</v>
      </c>
      <c r="G333" s="325">
        <f>IFERROR(VLOOKUP($A333,'様式C-1-2用'!$B$3:$O$1100,8,0),"")</f>
        <v>0</v>
      </c>
      <c r="H333" s="331">
        <f>IFERROR(VLOOKUP($A333,'様式C-1-2用'!$B$3:$O$1100,9,0),"")</f>
        <v>0</v>
      </c>
      <c r="I333" s="325">
        <f>IFERROR(VLOOKUP($A333,'様式C-1-2用'!$B$3:$O$1100,10,0),"")</f>
        <v>0</v>
      </c>
      <c r="J333" s="325">
        <f>IFERROR(VLOOKUP($A333,'様式C-1-2用'!$B$3:$O$1100,11,0),"")</f>
        <v>0</v>
      </c>
      <c r="K333" s="325">
        <f t="shared" si="5"/>
        <v>0</v>
      </c>
      <c r="L333" s="325">
        <f>IFERROR(VLOOKUP($A333,'様式C-1-2用'!$B$3:$O$1100,12,0),"")</f>
        <v>0</v>
      </c>
      <c r="M333" s="325">
        <f>IFERROR(VLOOKUP($A333,'様式C-1-2用'!$B$3:$O$1100,13,0),"")</f>
        <v>0</v>
      </c>
      <c r="N333" s="325">
        <f>IFERROR(VLOOKUP($A333,'様式C-1-2用'!$B$3:$O$1100,14,0),"")</f>
        <v>0</v>
      </c>
      <c r="O333" s="325">
        <f>IFERROR(VLOOKUP($A333,'様式C-1-2用'!$B$3:$P$1100,15,0),"")</f>
        <v>0</v>
      </c>
    </row>
    <row r="334" spans="1:15" ht="15.95" customHeight="1" x14ac:dyDescent="0.15">
      <c r="A334" s="318">
        <v>332</v>
      </c>
      <c r="B334" s="325">
        <f>IFERROR(VLOOKUP($A334,'様式C-1-2用'!$B$3:$O$1100,2,0),"")</f>
        <v>0</v>
      </c>
      <c r="C334" s="325" t="str">
        <f>IFERROR(VLOOKUP($A334,'様式C-1-2用'!$B$3:$O$1100,3,0),"")</f>
        <v/>
      </c>
      <c r="D334" s="325">
        <f>IFERROR(VLOOKUP($A334,'様式C-1-2用'!$B$3:$O$1100,5,0),"")</f>
        <v>0</v>
      </c>
      <c r="E334" s="325">
        <f>IFERROR(VLOOKUP($A334,'様式C-1-2用'!$B$3:$O$1100,6,0),"")</f>
        <v>0</v>
      </c>
      <c r="F334" s="325">
        <f>IFERROR(VLOOKUP($A334,'様式C-1-2用'!$B$3:$O$1100,7,0),"")</f>
        <v>0</v>
      </c>
      <c r="G334" s="325">
        <f>IFERROR(VLOOKUP($A334,'様式C-1-2用'!$B$3:$O$1100,8,0),"")</f>
        <v>0</v>
      </c>
      <c r="H334" s="331">
        <f>IFERROR(VLOOKUP($A334,'様式C-1-2用'!$B$3:$O$1100,9,0),"")</f>
        <v>0</v>
      </c>
      <c r="I334" s="325">
        <f>IFERROR(VLOOKUP($A334,'様式C-1-2用'!$B$3:$O$1100,10,0),"")</f>
        <v>0</v>
      </c>
      <c r="J334" s="325">
        <f>IFERROR(VLOOKUP($A334,'様式C-1-2用'!$B$3:$O$1100,11,0),"")</f>
        <v>0</v>
      </c>
      <c r="K334" s="325">
        <f t="shared" si="5"/>
        <v>0</v>
      </c>
      <c r="L334" s="325">
        <f>IFERROR(VLOOKUP($A334,'様式C-1-2用'!$B$3:$O$1100,12,0),"")</f>
        <v>0</v>
      </c>
      <c r="M334" s="325">
        <f>IFERROR(VLOOKUP($A334,'様式C-1-2用'!$B$3:$O$1100,13,0),"")</f>
        <v>0</v>
      </c>
      <c r="N334" s="325">
        <f>IFERROR(VLOOKUP($A334,'様式C-1-2用'!$B$3:$O$1100,14,0),"")</f>
        <v>0</v>
      </c>
      <c r="O334" s="325">
        <f>IFERROR(VLOOKUP($A334,'様式C-1-2用'!$B$3:$P$1100,15,0),"")</f>
        <v>0</v>
      </c>
    </row>
    <row r="335" spans="1:15" ht="15.95" customHeight="1" x14ac:dyDescent="0.15">
      <c r="A335" s="318">
        <v>333</v>
      </c>
      <c r="B335" s="325">
        <f>IFERROR(VLOOKUP($A335,'様式C-1-2用'!$B$3:$O$1100,2,0),"")</f>
        <v>0</v>
      </c>
      <c r="C335" s="325" t="str">
        <f>IFERROR(VLOOKUP($A335,'様式C-1-2用'!$B$3:$O$1100,3,0),"")</f>
        <v/>
      </c>
      <c r="D335" s="325">
        <f>IFERROR(VLOOKUP($A335,'様式C-1-2用'!$B$3:$O$1100,5,0),"")</f>
        <v>0</v>
      </c>
      <c r="E335" s="325">
        <f>IFERROR(VLOOKUP($A335,'様式C-1-2用'!$B$3:$O$1100,6,0),"")</f>
        <v>0</v>
      </c>
      <c r="F335" s="325">
        <f>IFERROR(VLOOKUP($A335,'様式C-1-2用'!$B$3:$O$1100,7,0),"")</f>
        <v>0</v>
      </c>
      <c r="G335" s="325">
        <f>IFERROR(VLOOKUP($A335,'様式C-1-2用'!$B$3:$O$1100,8,0),"")</f>
        <v>0</v>
      </c>
      <c r="H335" s="331">
        <f>IFERROR(VLOOKUP($A335,'様式C-1-2用'!$B$3:$O$1100,9,0),"")</f>
        <v>0</v>
      </c>
      <c r="I335" s="325">
        <f>IFERROR(VLOOKUP($A335,'様式C-1-2用'!$B$3:$O$1100,10,0),"")</f>
        <v>0</v>
      </c>
      <c r="J335" s="325">
        <f>IFERROR(VLOOKUP($A335,'様式C-1-2用'!$B$3:$O$1100,11,0),"")</f>
        <v>0</v>
      </c>
      <c r="K335" s="325">
        <f t="shared" si="5"/>
        <v>0</v>
      </c>
      <c r="L335" s="325">
        <f>IFERROR(VLOOKUP($A335,'様式C-1-2用'!$B$3:$O$1100,12,0),"")</f>
        <v>0</v>
      </c>
      <c r="M335" s="325">
        <f>IFERROR(VLOOKUP($A335,'様式C-1-2用'!$B$3:$O$1100,13,0),"")</f>
        <v>0</v>
      </c>
      <c r="N335" s="325">
        <f>IFERROR(VLOOKUP($A335,'様式C-1-2用'!$B$3:$O$1100,14,0),"")</f>
        <v>0</v>
      </c>
      <c r="O335" s="325">
        <f>IFERROR(VLOOKUP($A335,'様式C-1-2用'!$B$3:$P$1100,15,0),"")</f>
        <v>0</v>
      </c>
    </row>
    <row r="336" spans="1:15" ht="15.95" customHeight="1" x14ac:dyDescent="0.15">
      <c r="A336" s="318">
        <v>334</v>
      </c>
      <c r="B336" s="325">
        <f>IFERROR(VLOOKUP($A336,'様式C-1-2用'!$B$3:$O$1100,2,0),"")</f>
        <v>0</v>
      </c>
      <c r="C336" s="325" t="str">
        <f>IFERROR(VLOOKUP($A336,'様式C-1-2用'!$B$3:$O$1100,3,0),"")</f>
        <v/>
      </c>
      <c r="D336" s="325">
        <f>IFERROR(VLOOKUP($A336,'様式C-1-2用'!$B$3:$O$1100,5,0),"")</f>
        <v>0</v>
      </c>
      <c r="E336" s="325">
        <f>IFERROR(VLOOKUP($A336,'様式C-1-2用'!$B$3:$O$1100,6,0),"")</f>
        <v>0</v>
      </c>
      <c r="F336" s="325">
        <f>IFERROR(VLOOKUP($A336,'様式C-1-2用'!$B$3:$O$1100,7,0),"")</f>
        <v>0</v>
      </c>
      <c r="G336" s="325">
        <f>IFERROR(VLOOKUP($A336,'様式C-1-2用'!$B$3:$O$1100,8,0),"")</f>
        <v>0</v>
      </c>
      <c r="H336" s="331">
        <f>IFERROR(VLOOKUP($A336,'様式C-1-2用'!$B$3:$O$1100,9,0),"")</f>
        <v>0</v>
      </c>
      <c r="I336" s="325">
        <f>IFERROR(VLOOKUP($A336,'様式C-1-2用'!$B$3:$O$1100,10,0),"")</f>
        <v>0</v>
      </c>
      <c r="J336" s="325">
        <f>IFERROR(VLOOKUP($A336,'様式C-1-2用'!$B$3:$O$1100,11,0),"")</f>
        <v>0</v>
      </c>
      <c r="K336" s="325">
        <f t="shared" si="5"/>
        <v>0</v>
      </c>
      <c r="L336" s="325">
        <f>IFERROR(VLOOKUP($A336,'様式C-1-2用'!$B$3:$O$1100,12,0),"")</f>
        <v>0</v>
      </c>
      <c r="M336" s="325">
        <f>IFERROR(VLOOKUP($A336,'様式C-1-2用'!$B$3:$O$1100,13,0),"")</f>
        <v>0</v>
      </c>
      <c r="N336" s="325">
        <f>IFERROR(VLOOKUP($A336,'様式C-1-2用'!$B$3:$O$1100,14,0),"")</f>
        <v>0</v>
      </c>
      <c r="O336" s="325">
        <f>IFERROR(VLOOKUP($A336,'様式C-1-2用'!$B$3:$P$1100,15,0),"")</f>
        <v>0</v>
      </c>
    </row>
    <row r="337" spans="1:15" ht="15.95" customHeight="1" x14ac:dyDescent="0.15">
      <c r="A337" s="318">
        <v>335</v>
      </c>
      <c r="B337" s="325">
        <f>IFERROR(VLOOKUP($A337,'様式C-1-2用'!$B$3:$O$1100,2,0),"")</f>
        <v>0</v>
      </c>
      <c r="C337" s="325" t="str">
        <f>IFERROR(VLOOKUP($A337,'様式C-1-2用'!$B$3:$O$1100,3,0),"")</f>
        <v/>
      </c>
      <c r="D337" s="325">
        <f>IFERROR(VLOOKUP($A337,'様式C-1-2用'!$B$3:$O$1100,5,0),"")</f>
        <v>0</v>
      </c>
      <c r="E337" s="325">
        <f>IFERROR(VLOOKUP($A337,'様式C-1-2用'!$B$3:$O$1100,6,0),"")</f>
        <v>0</v>
      </c>
      <c r="F337" s="325">
        <f>IFERROR(VLOOKUP($A337,'様式C-1-2用'!$B$3:$O$1100,7,0),"")</f>
        <v>0</v>
      </c>
      <c r="G337" s="325">
        <f>IFERROR(VLOOKUP($A337,'様式C-1-2用'!$B$3:$O$1100,8,0),"")</f>
        <v>0</v>
      </c>
      <c r="H337" s="331">
        <f>IFERROR(VLOOKUP($A337,'様式C-1-2用'!$B$3:$O$1100,9,0),"")</f>
        <v>0</v>
      </c>
      <c r="I337" s="325">
        <f>IFERROR(VLOOKUP($A337,'様式C-1-2用'!$B$3:$O$1100,10,0),"")</f>
        <v>0</v>
      </c>
      <c r="J337" s="325">
        <f>IFERROR(VLOOKUP($A337,'様式C-1-2用'!$B$3:$O$1100,11,0),"")</f>
        <v>0</v>
      </c>
      <c r="K337" s="325">
        <f t="shared" si="5"/>
        <v>0</v>
      </c>
      <c r="L337" s="325">
        <f>IFERROR(VLOOKUP($A337,'様式C-1-2用'!$B$3:$O$1100,12,0),"")</f>
        <v>0</v>
      </c>
      <c r="M337" s="325">
        <f>IFERROR(VLOOKUP($A337,'様式C-1-2用'!$B$3:$O$1100,13,0),"")</f>
        <v>0</v>
      </c>
      <c r="N337" s="325">
        <f>IFERROR(VLOOKUP($A337,'様式C-1-2用'!$B$3:$O$1100,14,0),"")</f>
        <v>0</v>
      </c>
      <c r="O337" s="325">
        <f>IFERROR(VLOOKUP($A337,'様式C-1-2用'!$B$3:$P$1100,15,0),"")</f>
        <v>0</v>
      </c>
    </row>
    <row r="338" spans="1:15" ht="15.95" customHeight="1" x14ac:dyDescent="0.15">
      <c r="A338" s="318">
        <v>336</v>
      </c>
      <c r="B338" s="325">
        <f>IFERROR(VLOOKUP($A338,'様式C-1-2用'!$B$3:$O$1100,2,0),"")</f>
        <v>0</v>
      </c>
      <c r="C338" s="325" t="str">
        <f>IFERROR(VLOOKUP($A338,'様式C-1-2用'!$B$3:$O$1100,3,0),"")</f>
        <v/>
      </c>
      <c r="D338" s="325">
        <f>IFERROR(VLOOKUP($A338,'様式C-1-2用'!$B$3:$O$1100,5,0),"")</f>
        <v>0</v>
      </c>
      <c r="E338" s="325">
        <f>IFERROR(VLOOKUP($A338,'様式C-1-2用'!$B$3:$O$1100,6,0),"")</f>
        <v>0</v>
      </c>
      <c r="F338" s="325">
        <f>IFERROR(VLOOKUP($A338,'様式C-1-2用'!$B$3:$O$1100,7,0),"")</f>
        <v>0</v>
      </c>
      <c r="G338" s="325">
        <f>IFERROR(VLOOKUP($A338,'様式C-1-2用'!$B$3:$O$1100,8,0),"")</f>
        <v>0</v>
      </c>
      <c r="H338" s="331">
        <f>IFERROR(VLOOKUP($A338,'様式C-1-2用'!$B$3:$O$1100,9,0),"")</f>
        <v>0</v>
      </c>
      <c r="I338" s="325">
        <f>IFERROR(VLOOKUP($A338,'様式C-1-2用'!$B$3:$O$1100,10,0),"")</f>
        <v>0</v>
      </c>
      <c r="J338" s="325">
        <f>IFERROR(VLOOKUP($A338,'様式C-1-2用'!$B$3:$O$1100,11,0),"")</f>
        <v>0</v>
      </c>
      <c r="K338" s="325">
        <f t="shared" si="5"/>
        <v>0</v>
      </c>
      <c r="L338" s="325">
        <f>IFERROR(VLOOKUP($A338,'様式C-1-2用'!$B$3:$O$1100,12,0),"")</f>
        <v>0</v>
      </c>
      <c r="M338" s="325">
        <f>IFERROR(VLOOKUP($A338,'様式C-1-2用'!$B$3:$O$1100,13,0),"")</f>
        <v>0</v>
      </c>
      <c r="N338" s="325">
        <f>IFERROR(VLOOKUP($A338,'様式C-1-2用'!$B$3:$O$1100,14,0),"")</f>
        <v>0</v>
      </c>
      <c r="O338" s="325">
        <f>IFERROR(VLOOKUP($A338,'様式C-1-2用'!$B$3:$P$1100,15,0),"")</f>
        <v>0</v>
      </c>
    </row>
    <row r="339" spans="1:15" ht="15.95" customHeight="1" x14ac:dyDescent="0.15">
      <c r="A339" s="318">
        <v>337</v>
      </c>
      <c r="B339" s="325">
        <f>IFERROR(VLOOKUP($A339,'様式C-1-2用'!$B$3:$O$1100,2,0),"")</f>
        <v>0</v>
      </c>
      <c r="C339" s="325" t="str">
        <f>IFERROR(VLOOKUP($A339,'様式C-1-2用'!$B$3:$O$1100,3,0),"")</f>
        <v/>
      </c>
      <c r="D339" s="325">
        <f>IFERROR(VLOOKUP($A339,'様式C-1-2用'!$B$3:$O$1100,5,0),"")</f>
        <v>0</v>
      </c>
      <c r="E339" s="325">
        <f>IFERROR(VLOOKUP($A339,'様式C-1-2用'!$B$3:$O$1100,6,0),"")</f>
        <v>0</v>
      </c>
      <c r="F339" s="325">
        <f>IFERROR(VLOOKUP($A339,'様式C-1-2用'!$B$3:$O$1100,7,0),"")</f>
        <v>0</v>
      </c>
      <c r="G339" s="325">
        <f>IFERROR(VLOOKUP($A339,'様式C-1-2用'!$B$3:$O$1100,8,0),"")</f>
        <v>0</v>
      </c>
      <c r="H339" s="331">
        <f>IFERROR(VLOOKUP($A339,'様式C-1-2用'!$B$3:$O$1100,9,0),"")</f>
        <v>0</v>
      </c>
      <c r="I339" s="325">
        <f>IFERROR(VLOOKUP($A339,'様式C-1-2用'!$B$3:$O$1100,10,0),"")</f>
        <v>0</v>
      </c>
      <c r="J339" s="325">
        <f>IFERROR(VLOOKUP($A339,'様式C-1-2用'!$B$3:$O$1100,11,0),"")</f>
        <v>0</v>
      </c>
      <c r="K339" s="325">
        <f t="shared" si="5"/>
        <v>0</v>
      </c>
      <c r="L339" s="325">
        <f>IFERROR(VLOOKUP($A339,'様式C-1-2用'!$B$3:$O$1100,12,0),"")</f>
        <v>0</v>
      </c>
      <c r="M339" s="325">
        <f>IFERROR(VLOOKUP($A339,'様式C-1-2用'!$B$3:$O$1100,13,0),"")</f>
        <v>0</v>
      </c>
      <c r="N339" s="325">
        <f>IFERROR(VLOOKUP($A339,'様式C-1-2用'!$B$3:$O$1100,14,0),"")</f>
        <v>0</v>
      </c>
      <c r="O339" s="325">
        <f>IFERROR(VLOOKUP($A339,'様式C-1-2用'!$B$3:$P$1100,15,0),"")</f>
        <v>0</v>
      </c>
    </row>
    <row r="340" spans="1:15" ht="15.95" customHeight="1" x14ac:dyDescent="0.15">
      <c r="A340" s="318">
        <v>338</v>
      </c>
      <c r="B340" s="325">
        <f>IFERROR(VLOOKUP($A340,'様式C-1-2用'!$B$3:$O$1100,2,0),"")</f>
        <v>0</v>
      </c>
      <c r="C340" s="325" t="str">
        <f>IFERROR(VLOOKUP($A340,'様式C-1-2用'!$B$3:$O$1100,3,0),"")</f>
        <v/>
      </c>
      <c r="D340" s="325">
        <f>IFERROR(VLOOKUP($A340,'様式C-1-2用'!$B$3:$O$1100,5,0),"")</f>
        <v>0</v>
      </c>
      <c r="E340" s="325">
        <f>IFERROR(VLOOKUP($A340,'様式C-1-2用'!$B$3:$O$1100,6,0),"")</f>
        <v>0</v>
      </c>
      <c r="F340" s="325">
        <f>IFERROR(VLOOKUP($A340,'様式C-1-2用'!$B$3:$O$1100,7,0),"")</f>
        <v>0</v>
      </c>
      <c r="G340" s="325">
        <f>IFERROR(VLOOKUP($A340,'様式C-1-2用'!$B$3:$O$1100,8,0),"")</f>
        <v>0</v>
      </c>
      <c r="H340" s="331">
        <f>IFERROR(VLOOKUP($A340,'様式C-1-2用'!$B$3:$O$1100,9,0),"")</f>
        <v>0</v>
      </c>
      <c r="I340" s="325">
        <f>IFERROR(VLOOKUP($A340,'様式C-1-2用'!$B$3:$O$1100,10,0),"")</f>
        <v>0</v>
      </c>
      <c r="J340" s="325">
        <f>IFERROR(VLOOKUP($A340,'様式C-1-2用'!$B$3:$O$1100,11,0),"")</f>
        <v>0</v>
      </c>
      <c r="K340" s="325">
        <f t="shared" si="5"/>
        <v>0</v>
      </c>
      <c r="L340" s="325">
        <f>IFERROR(VLOOKUP($A340,'様式C-1-2用'!$B$3:$O$1100,12,0),"")</f>
        <v>0</v>
      </c>
      <c r="M340" s="325">
        <f>IFERROR(VLOOKUP($A340,'様式C-1-2用'!$B$3:$O$1100,13,0),"")</f>
        <v>0</v>
      </c>
      <c r="N340" s="325">
        <f>IFERROR(VLOOKUP($A340,'様式C-1-2用'!$B$3:$O$1100,14,0),"")</f>
        <v>0</v>
      </c>
      <c r="O340" s="325">
        <f>IFERROR(VLOOKUP($A340,'様式C-1-2用'!$B$3:$P$1100,15,0),"")</f>
        <v>0</v>
      </c>
    </row>
    <row r="341" spans="1:15" ht="15.95" customHeight="1" x14ac:dyDescent="0.15">
      <c r="A341" s="318">
        <v>339</v>
      </c>
      <c r="B341" s="325">
        <f>IFERROR(VLOOKUP($A341,'様式C-1-2用'!$B$3:$O$1100,2,0),"")</f>
        <v>0</v>
      </c>
      <c r="C341" s="325" t="str">
        <f>IFERROR(VLOOKUP($A341,'様式C-1-2用'!$B$3:$O$1100,3,0),"")</f>
        <v/>
      </c>
      <c r="D341" s="325">
        <f>IFERROR(VLOOKUP($A341,'様式C-1-2用'!$B$3:$O$1100,5,0),"")</f>
        <v>0</v>
      </c>
      <c r="E341" s="325">
        <f>IFERROR(VLOOKUP($A341,'様式C-1-2用'!$B$3:$O$1100,6,0),"")</f>
        <v>0</v>
      </c>
      <c r="F341" s="325">
        <f>IFERROR(VLOOKUP($A341,'様式C-1-2用'!$B$3:$O$1100,7,0),"")</f>
        <v>0</v>
      </c>
      <c r="G341" s="325">
        <f>IFERROR(VLOOKUP($A341,'様式C-1-2用'!$B$3:$O$1100,8,0),"")</f>
        <v>0</v>
      </c>
      <c r="H341" s="331">
        <f>IFERROR(VLOOKUP($A341,'様式C-1-2用'!$B$3:$O$1100,9,0),"")</f>
        <v>0</v>
      </c>
      <c r="I341" s="325">
        <f>IFERROR(VLOOKUP($A341,'様式C-1-2用'!$B$3:$O$1100,10,0),"")</f>
        <v>0</v>
      </c>
      <c r="J341" s="325">
        <f>IFERROR(VLOOKUP($A341,'様式C-1-2用'!$B$3:$O$1100,11,0),"")</f>
        <v>0</v>
      </c>
      <c r="K341" s="325">
        <f t="shared" si="5"/>
        <v>0</v>
      </c>
      <c r="L341" s="325">
        <f>IFERROR(VLOOKUP($A341,'様式C-1-2用'!$B$3:$O$1100,12,0),"")</f>
        <v>0</v>
      </c>
      <c r="M341" s="325">
        <f>IFERROR(VLOOKUP($A341,'様式C-1-2用'!$B$3:$O$1100,13,0),"")</f>
        <v>0</v>
      </c>
      <c r="N341" s="325">
        <f>IFERROR(VLOOKUP($A341,'様式C-1-2用'!$B$3:$O$1100,14,0),"")</f>
        <v>0</v>
      </c>
      <c r="O341" s="325">
        <f>IFERROR(VLOOKUP($A341,'様式C-1-2用'!$B$3:$P$1100,15,0),"")</f>
        <v>0</v>
      </c>
    </row>
    <row r="342" spans="1:15" ht="15.95" customHeight="1" x14ac:dyDescent="0.15">
      <c r="A342" s="318">
        <v>340</v>
      </c>
      <c r="B342" s="325">
        <f>IFERROR(VLOOKUP($A342,'様式C-1-2用'!$B$3:$O$1100,2,0),"")</f>
        <v>0</v>
      </c>
      <c r="C342" s="325" t="str">
        <f>IFERROR(VLOOKUP($A342,'様式C-1-2用'!$B$3:$O$1100,3,0),"")</f>
        <v/>
      </c>
      <c r="D342" s="325">
        <f>IFERROR(VLOOKUP($A342,'様式C-1-2用'!$B$3:$O$1100,5,0),"")</f>
        <v>0</v>
      </c>
      <c r="E342" s="325">
        <f>IFERROR(VLOOKUP($A342,'様式C-1-2用'!$B$3:$O$1100,6,0),"")</f>
        <v>0</v>
      </c>
      <c r="F342" s="325">
        <f>IFERROR(VLOOKUP($A342,'様式C-1-2用'!$B$3:$O$1100,7,0),"")</f>
        <v>0</v>
      </c>
      <c r="G342" s="325">
        <f>IFERROR(VLOOKUP($A342,'様式C-1-2用'!$B$3:$O$1100,8,0),"")</f>
        <v>0</v>
      </c>
      <c r="H342" s="331">
        <f>IFERROR(VLOOKUP($A342,'様式C-1-2用'!$B$3:$O$1100,9,0),"")</f>
        <v>0</v>
      </c>
      <c r="I342" s="325">
        <f>IFERROR(VLOOKUP($A342,'様式C-1-2用'!$B$3:$O$1100,10,0),"")</f>
        <v>0</v>
      </c>
      <c r="J342" s="325">
        <f>IFERROR(VLOOKUP($A342,'様式C-1-2用'!$B$3:$O$1100,11,0),"")</f>
        <v>0</v>
      </c>
      <c r="K342" s="325">
        <f t="shared" si="5"/>
        <v>0</v>
      </c>
      <c r="L342" s="325">
        <f>IFERROR(VLOOKUP($A342,'様式C-1-2用'!$B$3:$O$1100,12,0),"")</f>
        <v>0</v>
      </c>
      <c r="M342" s="325">
        <f>IFERROR(VLOOKUP($A342,'様式C-1-2用'!$B$3:$O$1100,13,0),"")</f>
        <v>0</v>
      </c>
      <c r="N342" s="325">
        <f>IFERROR(VLOOKUP($A342,'様式C-1-2用'!$B$3:$O$1100,14,0),"")</f>
        <v>0</v>
      </c>
      <c r="O342" s="325">
        <f>IFERROR(VLOOKUP($A342,'様式C-1-2用'!$B$3:$P$1100,15,0),"")</f>
        <v>0</v>
      </c>
    </row>
    <row r="343" spans="1:15" ht="15.95" customHeight="1" x14ac:dyDescent="0.15">
      <c r="A343" s="318">
        <v>341</v>
      </c>
      <c r="B343" s="325">
        <f>IFERROR(VLOOKUP($A343,'様式C-1-2用'!$B$3:$O$1100,2,0),"")</f>
        <v>0</v>
      </c>
      <c r="C343" s="325" t="str">
        <f>IFERROR(VLOOKUP($A343,'様式C-1-2用'!$B$3:$O$1100,3,0),"")</f>
        <v/>
      </c>
      <c r="D343" s="325">
        <f>IFERROR(VLOOKUP($A343,'様式C-1-2用'!$B$3:$O$1100,5,0),"")</f>
        <v>0</v>
      </c>
      <c r="E343" s="325">
        <f>IFERROR(VLOOKUP($A343,'様式C-1-2用'!$B$3:$O$1100,6,0),"")</f>
        <v>0</v>
      </c>
      <c r="F343" s="325">
        <f>IFERROR(VLOOKUP($A343,'様式C-1-2用'!$B$3:$O$1100,7,0),"")</f>
        <v>0</v>
      </c>
      <c r="G343" s="325">
        <f>IFERROR(VLOOKUP($A343,'様式C-1-2用'!$B$3:$O$1100,8,0),"")</f>
        <v>0</v>
      </c>
      <c r="H343" s="331">
        <f>IFERROR(VLOOKUP($A343,'様式C-1-2用'!$B$3:$O$1100,9,0),"")</f>
        <v>0</v>
      </c>
      <c r="I343" s="325">
        <f>IFERROR(VLOOKUP($A343,'様式C-1-2用'!$B$3:$O$1100,10,0),"")</f>
        <v>0</v>
      </c>
      <c r="J343" s="325">
        <f>IFERROR(VLOOKUP($A343,'様式C-1-2用'!$B$3:$O$1100,11,0),"")</f>
        <v>0</v>
      </c>
      <c r="K343" s="325">
        <f t="shared" si="5"/>
        <v>0</v>
      </c>
      <c r="L343" s="325">
        <f>IFERROR(VLOOKUP($A343,'様式C-1-2用'!$B$3:$O$1100,12,0),"")</f>
        <v>0</v>
      </c>
      <c r="M343" s="325">
        <f>IFERROR(VLOOKUP($A343,'様式C-1-2用'!$B$3:$O$1100,13,0),"")</f>
        <v>0</v>
      </c>
      <c r="N343" s="325">
        <f>IFERROR(VLOOKUP($A343,'様式C-1-2用'!$B$3:$O$1100,14,0),"")</f>
        <v>0</v>
      </c>
      <c r="O343" s="325">
        <f>IFERROR(VLOOKUP($A343,'様式C-1-2用'!$B$3:$P$1100,15,0),"")</f>
        <v>0</v>
      </c>
    </row>
    <row r="344" spans="1:15" ht="15.95" customHeight="1" x14ac:dyDescent="0.15">
      <c r="A344" s="318">
        <v>342</v>
      </c>
      <c r="B344" s="325">
        <f>IFERROR(VLOOKUP($A344,'様式C-1-2用'!$B$3:$O$1100,2,0),"")</f>
        <v>0</v>
      </c>
      <c r="C344" s="325" t="str">
        <f>IFERROR(VLOOKUP($A344,'様式C-1-2用'!$B$3:$O$1100,3,0),"")</f>
        <v/>
      </c>
      <c r="D344" s="325">
        <f>IFERROR(VLOOKUP($A344,'様式C-1-2用'!$B$3:$O$1100,5,0),"")</f>
        <v>0</v>
      </c>
      <c r="E344" s="325">
        <f>IFERROR(VLOOKUP($A344,'様式C-1-2用'!$B$3:$O$1100,6,0),"")</f>
        <v>0</v>
      </c>
      <c r="F344" s="325">
        <f>IFERROR(VLOOKUP($A344,'様式C-1-2用'!$B$3:$O$1100,7,0),"")</f>
        <v>0</v>
      </c>
      <c r="G344" s="325">
        <f>IFERROR(VLOOKUP($A344,'様式C-1-2用'!$B$3:$O$1100,8,0),"")</f>
        <v>0</v>
      </c>
      <c r="H344" s="331">
        <f>IFERROR(VLOOKUP($A344,'様式C-1-2用'!$B$3:$O$1100,9,0),"")</f>
        <v>0</v>
      </c>
      <c r="I344" s="325">
        <f>IFERROR(VLOOKUP($A344,'様式C-1-2用'!$B$3:$O$1100,10,0),"")</f>
        <v>0</v>
      </c>
      <c r="J344" s="325">
        <f>IFERROR(VLOOKUP($A344,'様式C-1-2用'!$B$3:$O$1100,11,0),"")</f>
        <v>0</v>
      </c>
      <c r="K344" s="325">
        <f t="shared" si="5"/>
        <v>0</v>
      </c>
      <c r="L344" s="325">
        <f>IFERROR(VLOOKUP($A344,'様式C-1-2用'!$B$3:$O$1100,12,0),"")</f>
        <v>0</v>
      </c>
      <c r="M344" s="325">
        <f>IFERROR(VLOOKUP($A344,'様式C-1-2用'!$B$3:$O$1100,13,0),"")</f>
        <v>0</v>
      </c>
      <c r="N344" s="325">
        <f>IFERROR(VLOOKUP($A344,'様式C-1-2用'!$B$3:$O$1100,14,0),"")</f>
        <v>0</v>
      </c>
      <c r="O344" s="325">
        <f>IFERROR(VLOOKUP($A344,'様式C-1-2用'!$B$3:$P$1100,15,0),"")</f>
        <v>0</v>
      </c>
    </row>
    <row r="345" spans="1:15" ht="15.95" customHeight="1" x14ac:dyDescent="0.15">
      <c r="A345" s="318">
        <v>343</v>
      </c>
      <c r="B345" s="325">
        <f>IFERROR(VLOOKUP($A345,'様式C-1-2用'!$B$3:$O$1100,2,0),"")</f>
        <v>0</v>
      </c>
      <c r="C345" s="325" t="str">
        <f>IFERROR(VLOOKUP($A345,'様式C-1-2用'!$B$3:$O$1100,3,0),"")</f>
        <v/>
      </c>
      <c r="D345" s="325">
        <f>IFERROR(VLOOKUP($A345,'様式C-1-2用'!$B$3:$O$1100,5,0),"")</f>
        <v>0</v>
      </c>
      <c r="E345" s="325">
        <f>IFERROR(VLOOKUP($A345,'様式C-1-2用'!$B$3:$O$1100,6,0),"")</f>
        <v>0</v>
      </c>
      <c r="F345" s="325">
        <f>IFERROR(VLOOKUP($A345,'様式C-1-2用'!$B$3:$O$1100,7,0),"")</f>
        <v>0</v>
      </c>
      <c r="G345" s="325">
        <f>IFERROR(VLOOKUP($A345,'様式C-1-2用'!$B$3:$O$1100,8,0),"")</f>
        <v>0</v>
      </c>
      <c r="H345" s="331">
        <f>IFERROR(VLOOKUP($A345,'様式C-1-2用'!$B$3:$O$1100,9,0),"")</f>
        <v>0</v>
      </c>
      <c r="I345" s="325">
        <f>IFERROR(VLOOKUP($A345,'様式C-1-2用'!$B$3:$O$1100,10,0),"")</f>
        <v>0</v>
      </c>
      <c r="J345" s="325">
        <f>IFERROR(VLOOKUP($A345,'様式C-1-2用'!$B$3:$O$1100,11,0),"")</f>
        <v>0</v>
      </c>
      <c r="K345" s="325">
        <f t="shared" si="5"/>
        <v>0</v>
      </c>
      <c r="L345" s="325">
        <f>IFERROR(VLOOKUP($A345,'様式C-1-2用'!$B$3:$O$1100,12,0),"")</f>
        <v>0</v>
      </c>
      <c r="M345" s="325">
        <f>IFERROR(VLOOKUP($A345,'様式C-1-2用'!$B$3:$O$1100,13,0),"")</f>
        <v>0</v>
      </c>
      <c r="N345" s="325">
        <f>IFERROR(VLOOKUP($A345,'様式C-1-2用'!$B$3:$O$1100,14,0),"")</f>
        <v>0</v>
      </c>
      <c r="O345" s="325">
        <f>IFERROR(VLOOKUP($A345,'様式C-1-2用'!$B$3:$P$1100,15,0),"")</f>
        <v>0</v>
      </c>
    </row>
    <row r="346" spans="1:15" ht="15.95" customHeight="1" x14ac:dyDescent="0.15">
      <c r="A346" s="318">
        <v>344</v>
      </c>
      <c r="B346" s="325">
        <f>IFERROR(VLOOKUP($A346,'様式C-1-2用'!$B$3:$O$1100,2,0),"")</f>
        <v>0</v>
      </c>
      <c r="C346" s="325" t="str">
        <f>IFERROR(VLOOKUP($A346,'様式C-1-2用'!$B$3:$O$1100,3,0),"")</f>
        <v/>
      </c>
      <c r="D346" s="325">
        <f>IFERROR(VLOOKUP($A346,'様式C-1-2用'!$B$3:$O$1100,5,0),"")</f>
        <v>0</v>
      </c>
      <c r="E346" s="325">
        <f>IFERROR(VLOOKUP($A346,'様式C-1-2用'!$B$3:$O$1100,6,0),"")</f>
        <v>0</v>
      </c>
      <c r="F346" s="325">
        <f>IFERROR(VLOOKUP($A346,'様式C-1-2用'!$B$3:$O$1100,7,0),"")</f>
        <v>0</v>
      </c>
      <c r="G346" s="325">
        <f>IFERROR(VLOOKUP($A346,'様式C-1-2用'!$B$3:$O$1100,8,0),"")</f>
        <v>0</v>
      </c>
      <c r="H346" s="331">
        <f>IFERROR(VLOOKUP($A346,'様式C-1-2用'!$B$3:$O$1100,9,0),"")</f>
        <v>0</v>
      </c>
      <c r="I346" s="325">
        <f>IFERROR(VLOOKUP($A346,'様式C-1-2用'!$B$3:$O$1100,10,0),"")</f>
        <v>0</v>
      </c>
      <c r="J346" s="325">
        <f>IFERROR(VLOOKUP($A346,'様式C-1-2用'!$B$3:$O$1100,11,0),"")</f>
        <v>0</v>
      </c>
      <c r="K346" s="325">
        <f t="shared" si="5"/>
        <v>0</v>
      </c>
      <c r="L346" s="325">
        <f>IFERROR(VLOOKUP($A346,'様式C-1-2用'!$B$3:$O$1100,12,0),"")</f>
        <v>0</v>
      </c>
      <c r="M346" s="325">
        <f>IFERROR(VLOOKUP($A346,'様式C-1-2用'!$B$3:$O$1100,13,0),"")</f>
        <v>0</v>
      </c>
      <c r="N346" s="325">
        <f>IFERROR(VLOOKUP($A346,'様式C-1-2用'!$B$3:$O$1100,14,0),"")</f>
        <v>0</v>
      </c>
      <c r="O346" s="325">
        <f>IFERROR(VLOOKUP($A346,'様式C-1-2用'!$B$3:$P$1100,15,0),"")</f>
        <v>0</v>
      </c>
    </row>
    <row r="347" spans="1:15" ht="15.95" customHeight="1" x14ac:dyDescent="0.15">
      <c r="A347" s="318">
        <v>345</v>
      </c>
      <c r="B347" s="325">
        <f>IFERROR(VLOOKUP($A347,'様式C-1-2用'!$B$3:$O$1100,2,0),"")</f>
        <v>0</v>
      </c>
      <c r="C347" s="325" t="str">
        <f>IFERROR(VLOOKUP($A347,'様式C-1-2用'!$B$3:$O$1100,3,0),"")</f>
        <v/>
      </c>
      <c r="D347" s="325">
        <f>IFERROR(VLOOKUP($A347,'様式C-1-2用'!$B$3:$O$1100,5,0),"")</f>
        <v>0</v>
      </c>
      <c r="E347" s="325">
        <f>IFERROR(VLOOKUP($A347,'様式C-1-2用'!$B$3:$O$1100,6,0),"")</f>
        <v>0</v>
      </c>
      <c r="F347" s="325">
        <f>IFERROR(VLOOKUP($A347,'様式C-1-2用'!$B$3:$O$1100,7,0),"")</f>
        <v>0</v>
      </c>
      <c r="G347" s="325">
        <f>IFERROR(VLOOKUP($A347,'様式C-1-2用'!$B$3:$O$1100,8,0),"")</f>
        <v>0</v>
      </c>
      <c r="H347" s="331">
        <f>IFERROR(VLOOKUP($A347,'様式C-1-2用'!$B$3:$O$1100,9,0),"")</f>
        <v>0</v>
      </c>
      <c r="I347" s="325">
        <f>IFERROR(VLOOKUP($A347,'様式C-1-2用'!$B$3:$O$1100,10,0),"")</f>
        <v>0</v>
      </c>
      <c r="J347" s="325">
        <f>IFERROR(VLOOKUP($A347,'様式C-1-2用'!$B$3:$O$1100,11,0),"")</f>
        <v>0</v>
      </c>
      <c r="K347" s="325">
        <f t="shared" si="5"/>
        <v>0</v>
      </c>
      <c r="L347" s="325">
        <f>IFERROR(VLOOKUP($A347,'様式C-1-2用'!$B$3:$O$1100,12,0),"")</f>
        <v>0</v>
      </c>
      <c r="M347" s="325">
        <f>IFERROR(VLOOKUP($A347,'様式C-1-2用'!$B$3:$O$1100,13,0),"")</f>
        <v>0</v>
      </c>
      <c r="N347" s="325">
        <f>IFERROR(VLOOKUP($A347,'様式C-1-2用'!$B$3:$O$1100,14,0),"")</f>
        <v>0</v>
      </c>
      <c r="O347" s="325">
        <f>IFERROR(VLOOKUP($A347,'様式C-1-2用'!$B$3:$P$1100,15,0),"")</f>
        <v>0</v>
      </c>
    </row>
    <row r="348" spans="1:15" ht="15.95" customHeight="1" x14ac:dyDescent="0.15">
      <c r="A348" s="318">
        <v>346</v>
      </c>
      <c r="B348" s="325">
        <f>IFERROR(VLOOKUP($A348,'様式C-1-2用'!$B$3:$O$1100,2,0),"")</f>
        <v>0</v>
      </c>
      <c r="C348" s="325" t="str">
        <f>IFERROR(VLOOKUP($A348,'様式C-1-2用'!$B$3:$O$1100,3,0),"")</f>
        <v/>
      </c>
      <c r="D348" s="325">
        <f>IFERROR(VLOOKUP($A348,'様式C-1-2用'!$B$3:$O$1100,5,0),"")</f>
        <v>0</v>
      </c>
      <c r="E348" s="325">
        <f>IFERROR(VLOOKUP($A348,'様式C-1-2用'!$B$3:$O$1100,6,0),"")</f>
        <v>0</v>
      </c>
      <c r="F348" s="325">
        <f>IFERROR(VLOOKUP($A348,'様式C-1-2用'!$B$3:$O$1100,7,0),"")</f>
        <v>0</v>
      </c>
      <c r="G348" s="325">
        <f>IFERROR(VLOOKUP($A348,'様式C-1-2用'!$B$3:$O$1100,8,0),"")</f>
        <v>0</v>
      </c>
      <c r="H348" s="331">
        <f>IFERROR(VLOOKUP($A348,'様式C-1-2用'!$B$3:$O$1100,9,0),"")</f>
        <v>0</v>
      </c>
      <c r="I348" s="325">
        <f>IFERROR(VLOOKUP($A348,'様式C-1-2用'!$B$3:$O$1100,10,0),"")</f>
        <v>0</v>
      </c>
      <c r="J348" s="325">
        <f>IFERROR(VLOOKUP($A348,'様式C-1-2用'!$B$3:$O$1100,11,0),"")</f>
        <v>0</v>
      </c>
      <c r="K348" s="325">
        <f t="shared" si="5"/>
        <v>0</v>
      </c>
      <c r="L348" s="325">
        <f>IFERROR(VLOOKUP($A348,'様式C-1-2用'!$B$3:$O$1100,12,0),"")</f>
        <v>0</v>
      </c>
      <c r="M348" s="325">
        <f>IFERROR(VLOOKUP($A348,'様式C-1-2用'!$B$3:$O$1100,13,0),"")</f>
        <v>0</v>
      </c>
      <c r="N348" s="325">
        <f>IFERROR(VLOOKUP($A348,'様式C-1-2用'!$B$3:$O$1100,14,0),"")</f>
        <v>0</v>
      </c>
      <c r="O348" s="325">
        <f>IFERROR(VLOOKUP($A348,'様式C-1-2用'!$B$3:$P$1100,15,0),"")</f>
        <v>0</v>
      </c>
    </row>
    <row r="349" spans="1:15" ht="15.95" customHeight="1" x14ac:dyDescent="0.15">
      <c r="A349" s="318">
        <v>347</v>
      </c>
      <c r="B349" s="325">
        <f>IFERROR(VLOOKUP($A349,'様式C-1-2用'!$B$3:$O$1100,2,0),"")</f>
        <v>0</v>
      </c>
      <c r="C349" s="325" t="str">
        <f>IFERROR(VLOOKUP($A349,'様式C-1-2用'!$B$3:$O$1100,3,0),"")</f>
        <v/>
      </c>
      <c r="D349" s="325">
        <f>IFERROR(VLOOKUP($A349,'様式C-1-2用'!$B$3:$O$1100,5,0),"")</f>
        <v>0</v>
      </c>
      <c r="E349" s="325">
        <f>IFERROR(VLOOKUP($A349,'様式C-1-2用'!$B$3:$O$1100,6,0),"")</f>
        <v>0</v>
      </c>
      <c r="F349" s="325">
        <f>IFERROR(VLOOKUP($A349,'様式C-1-2用'!$B$3:$O$1100,7,0),"")</f>
        <v>0</v>
      </c>
      <c r="G349" s="325">
        <f>IFERROR(VLOOKUP($A349,'様式C-1-2用'!$B$3:$O$1100,8,0),"")</f>
        <v>0</v>
      </c>
      <c r="H349" s="331">
        <f>IFERROR(VLOOKUP($A349,'様式C-1-2用'!$B$3:$O$1100,9,0),"")</f>
        <v>0</v>
      </c>
      <c r="I349" s="325">
        <f>IFERROR(VLOOKUP($A349,'様式C-1-2用'!$B$3:$O$1100,10,0),"")</f>
        <v>0</v>
      </c>
      <c r="J349" s="325">
        <f>IFERROR(VLOOKUP($A349,'様式C-1-2用'!$B$3:$O$1100,11,0),"")</f>
        <v>0</v>
      </c>
      <c r="K349" s="325">
        <f t="shared" si="5"/>
        <v>0</v>
      </c>
      <c r="L349" s="325">
        <f>IFERROR(VLOOKUP($A349,'様式C-1-2用'!$B$3:$O$1100,12,0),"")</f>
        <v>0</v>
      </c>
      <c r="M349" s="325">
        <f>IFERROR(VLOOKUP($A349,'様式C-1-2用'!$B$3:$O$1100,13,0),"")</f>
        <v>0</v>
      </c>
      <c r="N349" s="325">
        <f>IFERROR(VLOOKUP($A349,'様式C-1-2用'!$B$3:$O$1100,14,0),"")</f>
        <v>0</v>
      </c>
      <c r="O349" s="325">
        <f>IFERROR(VLOOKUP($A349,'様式C-1-2用'!$B$3:$P$1100,15,0),"")</f>
        <v>0</v>
      </c>
    </row>
    <row r="350" spans="1:15" ht="15.95" customHeight="1" x14ac:dyDescent="0.15">
      <c r="A350" s="318">
        <v>348</v>
      </c>
      <c r="B350" s="325">
        <f>IFERROR(VLOOKUP($A350,'様式C-1-2用'!$B$3:$O$1100,2,0),"")</f>
        <v>0</v>
      </c>
      <c r="C350" s="325" t="str">
        <f>IFERROR(VLOOKUP($A350,'様式C-1-2用'!$B$3:$O$1100,3,0),"")</f>
        <v/>
      </c>
      <c r="D350" s="325">
        <f>IFERROR(VLOOKUP($A350,'様式C-1-2用'!$B$3:$O$1100,5,0),"")</f>
        <v>0</v>
      </c>
      <c r="E350" s="325">
        <f>IFERROR(VLOOKUP($A350,'様式C-1-2用'!$B$3:$O$1100,6,0),"")</f>
        <v>0</v>
      </c>
      <c r="F350" s="325">
        <f>IFERROR(VLOOKUP($A350,'様式C-1-2用'!$B$3:$O$1100,7,0),"")</f>
        <v>0</v>
      </c>
      <c r="G350" s="325">
        <f>IFERROR(VLOOKUP($A350,'様式C-1-2用'!$B$3:$O$1100,8,0),"")</f>
        <v>0</v>
      </c>
      <c r="H350" s="331">
        <f>IFERROR(VLOOKUP($A350,'様式C-1-2用'!$B$3:$O$1100,9,0),"")</f>
        <v>0</v>
      </c>
      <c r="I350" s="325">
        <f>IFERROR(VLOOKUP($A350,'様式C-1-2用'!$B$3:$O$1100,10,0),"")</f>
        <v>0</v>
      </c>
      <c r="J350" s="325">
        <f>IFERROR(VLOOKUP($A350,'様式C-1-2用'!$B$3:$O$1100,11,0),"")</f>
        <v>0</v>
      </c>
      <c r="K350" s="325">
        <f t="shared" si="5"/>
        <v>0</v>
      </c>
      <c r="L350" s="325">
        <f>IFERROR(VLOOKUP($A350,'様式C-1-2用'!$B$3:$O$1100,12,0),"")</f>
        <v>0</v>
      </c>
      <c r="M350" s="325">
        <f>IFERROR(VLOOKUP($A350,'様式C-1-2用'!$B$3:$O$1100,13,0),"")</f>
        <v>0</v>
      </c>
      <c r="N350" s="325">
        <f>IFERROR(VLOOKUP($A350,'様式C-1-2用'!$B$3:$O$1100,14,0),"")</f>
        <v>0</v>
      </c>
      <c r="O350" s="325">
        <f>IFERROR(VLOOKUP($A350,'様式C-1-2用'!$B$3:$P$1100,15,0),"")</f>
        <v>0</v>
      </c>
    </row>
    <row r="351" spans="1:15" ht="15.95" customHeight="1" x14ac:dyDescent="0.15">
      <c r="A351" s="318">
        <v>349</v>
      </c>
      <c r="B351" s="325">
        <f>IFERROR(VLOOKUP($A351,'様式C-1-2用'!$B$3:$O$1100,2,0),"")</f>
        <v>0</v>
      </c>
      <c r="C351" s="325" t="str">
        <f>IFERROR(VLOOKUP($A351,'様式C-1-2用'!$B$3:$O$1100,3,0),"")</f>
        <v/>
      </c>
      <c r="D351" s="325">
        <f>IFERROR(VLOOKUP($A351,'様式C-1-2用'!$B$3:$O$1100,5,0),"")</f>
        <v>0</v>
      </c>
      <c r="E351" s="325">
        <f>IFERROR(VLOOKUP($A351,'様式C-1-2用'!$B$3:$O$1100,6,0),"")</f>
        <v>0</v>
      </c>
      <c r="F351" s="325">
        <f>IFERROR(VLOOKUP($A351,'様式C-1-2用'!$B$3:$O$1100,7,0),"")</f>
        <v>0</v>
      </c>
      <c r="G351" s="325">
        <f>IFERROR(VLOOKUP($A351,'様式C-1-2用'!$B$3:$O$1100,8,0),"")</f>
        <v>0</v>
      </c>
      <c r="H351" s="331">
        <f>IFERROR(VLOOKUP($A351,'様式C-1-2用'!$B$3:$O$1100,9,0),"")</f>
        <v>0</v>
      </c>
      <c r="I351" s="325">
        <f>IFERROR(VLOOKUP($A351,'様式C-1-2用'!$B$3:$O$1100,10,0),"")</f>
        <v>0</v>
      </c>
      <c r="J351" s="325">
        <f>IFERROR(VLOOKUP($A351,'様式C-1-2用'!$B$3:$O$1100,11,0),"")</f>
        <v>0</v>
      </c>
      <c r="K351" s="325">
        <f t="shared" si="5"/>
        <v>0</v>
      </c>
      <c r="L351" s="325">
        <f>IFERROR(VLOOKUP($A351,'様式C-1-2用'!$B$3:$O$1100,12,0),"")</f>
        <v>0</v>
      </c>
      <c r="M351" s="325">
        <f>IFERROR(VLOOKUP($A351,'様式C-1-2用'!$B$3:$O$1100,13,0),"")</f>
        <v>0</v>
      </c>
      <c r="N351" s="325">
        <f>IFERROR(VLOOKUP($A351,'様式C-1-2用'!$B$3:$O$1100,14,0),"")</f>
        <v>0</v>
      </c>
      <c r="O351" s="325">
        <f>IFERROR(VLOOKUP($A351,'様式C-1-2用'!$B$3:$P$1100,15,0),"")</f>
        <v>0</v>
      </c>
    </row>
    <row r="352" spans="1:15" ht="15.95" customHeight="1" x14ac:dyDescent="0.15">
      <c r="A352" s="318">
        <v>350</v>
      </c>
      <c r="B352" s="325">
        <f>IFERROR(VLOOKUP($A352,'様式C-1-2用'!$B$3:$O$1100,2,0),"")</f>
        <v>0</v>
      </c>
      <c r="C352" s="325" t="str">
        <f>IFERROR(VLOOKUP($A352,'様式C-1-2用'!$B$3:$O$1100,3,0),"")</f>
        <v/>
      </c>
      <c r="D352" s="325">
        <f>IFERROR(VLOOKUP($A352,'様式C-1-2用'!$B$3:$O$1100,5,0),"")</f>
        <v>0</v>
      </c>
      <c r="E352" s="325">
        <f>IFERROR(VLOOKUP($A352,'様式C-1-2用'!$B$3:$O$1100,6,0),"")</f>
        <v>0</v>
      </c>
      <c r="F352" s="325">
        <f>IFERROR(VLOOKUP($A352,'様式C-1-2用'!$B$3:$O$1100,7,0),"")</f>
        <v>0</v>
      </c>
      <c r="G352" s="325">
        <f>IFERROR(VLOOKUP($A352,'様式C-1-2用'!$B$3:$O$1100,8,0),"")</f>
        <v>0</v>
      </c>
      <c r="H352" s="331">
        <f>IFERROR(VLOOKUP($A352,'様式C-1-2用'!$B$3:$O$1100,9,0),"")</f>
        <v>0</v>
      </c>
      <c r="I352" s="325">
        <f>IFERROR(VLOOKUP($A352,'様式C-1-2用'!$B$3:$O$1100,10,0),"")</f>
        <v>0</v>
      </c>
      <c r="J352" s="325">
        <f>IFERROR(VLOOKUP($A352,'様式C-1-2用'!$B$3:$O$1100,11,0),"")</f>
        <v>0</v>
      </c>
      <c r="K352" s="325">
        <f t="shared" si="5"/>
        <v>0</v>
      </c>
      <c r="L352" s="325">
        <f>IFERROR(VLOOKUP($A352,'様式C-1-2用'!$B$3:$O$1100,12,0),"")</f>
        <v>0</v>
      </c>
      <c r="M352" s="325">
        <f>IFERROR(VLOOKUP($A352,'様式C-1-2用'!$B$3:$O$1100,13,0),"")</f>
        <v>0</v>
      </c>
      <c r="N352" s="325">
        <f>IFERROR(VLOOKUP($A352,'様式C-1-2用'!$B$3:$O$1100,14,0),"")</f>
        <v>0</v>
      </c>
      <c r="O352" s="325">
        <f>IFERROR(VLOOKUP($A352,'様式C-1-2用'!$B$3:$P$1100,15,0),"")</f>
        <v>0</v>
      </c>
    </row>
    <row r="353" spans="1:15" ht="15.95" customHeight="1" x14ac:dyDescent="0.15">
      <c r="A353" s="318">
        <v>351</v>
      </c>
      <c r="B353" s="325">
        <f>IFERROR(VLOOKUP($A353,'様式C-1-2用'!$B$3:$O$1100,2,0),"")</f>
        <v>0</v>
      </c>
      <c r="C353" s="325" t="str">
        <f>IFERROR(VLOOKUP($A353,'様式C-1-2用'!$B$3:$O$1100,3,0),"")</f>
        <v/>
      </c>
      <c r="D353" s="325">
        <f>IFERROR(VLOOKUP($A353,'様式C-1-2用'!$B$3:$O$1100,5,0),"")</f>
        <v>0</v>
      </c>
      <c r="E353" s="325">
        <f>IFERROR(VLOOKUP($A353,'様式C-1-2用'!$B$3:$O$1100,6,0),"")</f>
        <v>0</v>
      </c>
      <c r="F353" s="325">
        <f>IFERROR(VLOOKUP($A353,'様式C-1-2用'!$B$3:$O$1100,7,0),"")</f>
        <v>0</v>
      </c>
      <c r="G353" s="325">
        <f>IFERROR(VLOOKUP($A353,'様式C-1-2用'!$B$3:$O$1100,8,0),"")</f>
        <v>0</v>
      </c>
      <c r="H353" s="331">
        <f>IFERROR(VLOOKUP($A353,'様式C-1-2用'!$B$3:$O$1100,9,0),"")</f>
        <v>0</v>
      </c>
      <c r="I353" s="325">
        <f>IFERROR(VLOOKUP($A353,'様式C-1-2用'!$B$3:$O$1100,10,0),"")</f>
        <v>0</v>
      </c>
      <c r="J353" s="325">
        <f>IFERROR(VLOOKUP($A353,'様式C-1-2用'!$B$3:$O$1100,11,0),"")</f>
        <v>0</v>
      </c>
      <c r="K353" s="325">
        <f t="shared" si="5"/>
        <v>0</v>
      </c>
      <c r="L353" s="325">
        <f>IFERROR(VLOOKUP($A353,'様式C-1-2用'!$B$3:$O$1100,12,0),"")</f>
        <v>0</v>
      </c>
      <c r="M353" s="325">
        <f>IFERROR(VLOOKUP($A353,'様式C-1-2用'!$B$3:$O$1100,13,0),"")</f>
        <v>0</v>
      </c>
      <c r="N353" s="325">
        <f>IFERROR(VLOOKUP($A353,'様式C-1-2用'!$B$3:$O$1100,14,0),"")</f>
        <v>0</v>
      </c>
      <c r="O353" s="325">
        <f>IFERROR(VLOOKUP($A353,'様式C-1-2用'!$B$3:$P$1100,15,0),"")</f>
        <v>0</v>
      </c>
    </row>
    <row r="354" spans="1:15" ht="15.95" customHeight="1" x14ac:dyDescent="0.15">
      <c r="A354" s="318">
        <v>352</v>
      </c>
      <c r="B354" s="325">
        <f>IFERROR(VLOOKUP($A354,'様式C-1-2用'!$B$3:$O$1100,2,0),"")</f>
        <v>0</v>
      </c>
      <c r="C354" s="325" t="str">
        <f>IFERROR(VLOOKUP($A354,'様式C-1-2用'!$B$3:$O$1100,3,0),"")</f>
        <v/>
      </c>
      <c r="D354" s="325">
        <f>IFERROR(VLOOKUP($A354,'様式C-1-2用'!$B$3:$O$1100,5,0),"")</f>
        <v>0</v>
      </c>
      <c r="E354" s="325">
        <f>IFERROR(VLOOKUP($A354,'様式C-1-2用'!$B$3:$O$1100,6,0),"")</f>
        <v>0</v>
      </c>
      <c r="F354" s="325">
        <f>IFERROR(VLOOKUP($A354,'様式C-1-2用'!$B$3:$O$1100,7,0),"")</f>
        <v>0</v>
      </c>
      <c r="G354" s="325">
        <f>IFERROR(VLOOKUP($A354,'様式C-1-2用'!$B$3:$O$1100,8,0),"")</f>
        <v>0</v>
      </c>
      <c r="H354" s="331">
        <f>IFERROR(VLOOKUP($A354,'様式C-1-2用'!$B$3:$O$1100,9,0),"")</f>
        <v>0</v>
      </c>
      <c r="I354" s="325">
        <f>IFERROR(VLOOKUP($A354,'様式C-1-2用'!$B$3:$O$1100,10,0),"")</f>
        <v>0</v>
      </c>
      <c r="J354" s="325">
        <f>IFERROR(VLOOKUP($A354,'様式C-1-2用'!$B$3:$O$1100,11,0),"")</f>
        <v>0</v>
      </c>
      <c r="K354" s="325">
        <f t="shared" si="5"/>
        <v>0</v>
      </c>
      <c r="L354" s="325">
        <f>IFERROR(VLOOKUP($A354,'様式C-1-2用'!$B$3:$O$1100,12,0),"")</f>
        <v>0</v>
      </c>
      <c r="M354" s="325">
        <f>IFERROR(VLOOKUP($A354,'様式C-1-2用'!$B$3:$O$1100,13,0),"")</f>
        <v>0</v>
      </c>
      <c r="N354" s="325">
        <f>IFERROR(VLOOKUP($A354,'様式C-1-2用'!$B$3:$O$1100,14,0),"")</f>
        <v>0</v>
      </c>
      <c r="O354" s="325">
        <f>IFERROR(VLOOKUP($A354,'様式C-1-2用'!$B$3:$P$1100,15,0),"")</f>
        <v>0</v>
      </c>
    </row>
    <row r="355" spans="1:15" ht="15.95" customHeight="1" x14ac:dyDescent="0.15">
      <c r="A355" s="318">
        <v>353</v>
      </c>
      <c r="B355" s="325">
        <f>IFERROR(VLOOKUP($A355,'様式C-1-2用'!$B$3:$O$1100,2,0),"")</f>
        <v>0</v>
      </c>
      <c r="C355" s="325" t="str">
        <f>IFERROR(VLOOKUP($A355,'様式C-1-2用'!$B$3:$O$1100,3,0),"")</f>
        <v/>
      </c>
      <c r="D355" s="325">
        <f>IFERROR(VLOOKUP($A355,'様式C-1-2用'!$B$3:$O$1100,5,0),"")</f>
        <v>0</v>
      </c>
      <c r="E355" s="325">
        <f>IFERROR(VLOOKUP($A355,'様式C-1-2用'!$B$3:$O$1100,6,0),"")</f>
        <v>0</v>
      </c>
      <c r="F355" s="325">
        <f>IFERROR(VLOOKUP($A355,'様式C-1-2用'!$B$3:$O$1100,7,0),"")</f>
        <v>0</v>
      </c>
      <c r="G355" s="325">
        <f>IFERROR(VLOOKUP($A355,'様式C-1-2用'!$B$3:$O$1100,8,0),"")</f>
        <v>0</v>
      </c>
      <c r="H355" s="331">
        <f>IFERROR(VLOOKUP($A355,'様式C-1-2用'!$B$3:$O$1100,9,0),"")</f>
        <v>0</v>
      </c>
      <c r="I355" s="325">
        <f>IFERROR(VLOOKUP($A355,'様式C-1-2用'!$B$3:$O$1100,10,0),"")</f>
        <v>0</v>
      </c>
      <c r="J355" s="325">
        <f>IFERROR(VLOOKUP($A355,'様式C-1-2用'!$B$3:$O$1100,11,0),"")</f>
        <v>0</v>
      </c>
      <c r="K355" s="325">
        <f t="shared" si="5"/>
        <v>0</v>
      </c>
      <c r="L355" s="325">
        <f>IFERROR(VLOOKUP($A355,'様式C-1-2用'!$B$3:$O$1100,12,0),"")</f>
        <v>0</v>
      </c>
      <c r="M355" s="325">
        <f>IFERROR(VLOOKUP($A355,'様式C-1-2用'!$B$3:$O$1100,13,0),"")</f>
        <v>0</v>
      </c>
      <c r="N355" s="325">
        <f>IFERROR(VLOOKUP($A355,'様式C-1-2用'!$B$3:$O$1100,14,0),"")</f>
        <v>0</v>
      </c>
      <c r="O355" s="325">
        <f>IFERROR(VLOOKUP($A355,'様式C-1-2用'!$B$3:$P$1100,15,0),"")</f>
        <v>0</v>
      </c>
    </row>
    <row r="356" spans="1:15" ht="15.95" customHeight="1" x14ac:dyDescent="0.15">
      <c r="A356" s="318">
        <v>354</v>
      </c>
      <c r="B356" s="325">
        <f>IFERROR(VLOOKUP($A356,'様式C-1-2用'!$B$3:$O$1100,2,0),"")</f>
        <v>0</v>
      </c>
      <c r="C356" s="325" t="str">
        <f>IFERROR(VLOOKUP($A356,'様式C-1-2用'!$B$3:$O$1100,3,0),"")</f>
        <v/>
      </c>
      <c r="D356" s="325">
        <f>IFERROR(VLOOKUP($A356,'様式C-1-2用'!$B$3:$O$1100,5,0),"")</f>
        <v>0</v>
      </c>
      <c r="E356" s="325">
        <f>IFERROR(VLOOKUP($A356,'様式C-1-2用'!$B$3:$O$1100,6,0),"")</f>
        <v>0</v>
      </c>
      <c r="F356" s="325">
        <f>IFERROR(VLOOKUP($A356,'様式C-1-2用'!$B$3:$O$1100,7,0),"")</f>
        <v>0</v>
      </c>
      <c r="G356" s="325">
        <f>IFERROR(VLOOKUP($A356,'様式C-1-2用'!$B$3:$O$1100,8,0),"")</f>
        <v>0</v>
      </c>
      <c r="H356" s="331">
        <f>IFERROR(VLOOKUP($A356,'様式C-1-2用'!$B$3:$O$1100,9,0),"")</f>
        <v>0</v>
      </c>
      <c r="I356" s="325">
        <f>IFERROR(VLOOKUP($A356,'様式C-1-2用'!$B$3:$O$1100,10,0),"")</f>
        <v>0</v>
      </c>
      <c r="J356" s="325">
        <f>IFERROR(VLOOKUP($A356,'様式C-1-2用'!$B$3:$O$1100,11,0),"")</f>
        <v>0</v>
      </c>
      <c r="K356" s="325">
        <f t="shared" si="5"/>
        <v>0</v>
      </c>
      <c r="L356" s="325">
        <f>IFERROR(VLOOKUP($A356,'様式C-1-2用'!$B$3:$O$1100,12,0),"")</f>
        <v>0</v>
      </c>
      <c r="M356" s="325">
        <f>IFERROR(VLOOKUP($A356,'様式C-1-2用'!$B$3:$O$1100,13,0),"")</f>
        <v>0</v>
      </c>
      <c r="N356" s="325">
        <f>IFERROR(VLOOKUP($A356,'様式C-1-2用'!$B$3:$O$1100,14,0),"")</f>
        <v>0</v>
      </c>
      <c r="O356" s="325">
        <f>IFERROR(VLOOKUP($A356,'様式C-1-2用'!$B$3:$P$1100,15,0),"")</f>
        <v>0</v>
      </c>
    </row>
    <row r="357" spans="1:15" ht="15.95" customHeight="1" x14ac:dyDescent="0.15">
      <c r="A357" s="318">
        <v>355</v>
      </c>
      <c r="B357" s="325">
        <f>IFERROR(VLOOKUP($A357,'様式C-1-2用'!$B$3:$O$1100,2,0),"")</f>
        <v>0</v>
      </c>
      <c r="C357" s="325" t="str">
        <f>IFERROR(VLOOKUP($A357,'様式C-1-2用'!$B$3:$O$1100,3,0),"")</f>
        <v/>
      </c>
      <c r="D357" s="325">
        <f>IFERROR(VLOOKUP($A357,'様式C-1-2用'!$B$3:$O$1100,5,0),"")</f>
        <v>0</v>
      </c>
      <c r="E357" s="325">
        <f>IFERROR(VLOOKUP($A357,'様式C-1-2用'!$B$3:$O$1100,6,0),"")</f>
        <v>0</v>
      </c>
      <c r="F357" s="325">
        <f>IFERROR(VLOOKUP($A357,'様式C-1-2用'!$B$3:$O$1100,7,0),"")</f>
        <v>0</v>
      </c>
      <c r="G357" s="325">
        <f>IFERROR(VLOOKUP($A357,'様式C-1-2用'!$B$3:$O$1100,8,0),"")</f>
        <v>0</v>
      </c>
      <c r="H357" s="331">
        <f>IFERROR(VLOOKUP($A357,'様式C-1-2用'!$B$3:$O$1100,9,0),"")</f>
        <v>0</v>
      </c>
      <c r="I357" s="325">
        <f>IFERROR(VLOOKUP($A357,'様式C-1-2用'!$B$3:$O$1100,10,0),"")</f>
        <v>0</v>
      </c>
      <c r="J357" s="325">
        <f>IFERROR(VLOOKUP($A357,'様式C-1-2用'!$B$3:$O$1100,11,0),"")</f>
        <v>0</v>
      </c>
      <c r="K357" s="325">
        <f t="shared" si="5"/>
        <v>0</v>
      </c>
      <c r="L357" s="325">
        <f>IFERROR(VLOOKUP($A357,'様式C-1-2用'!$B$3:$O$1100,12,0),"")</f>
        <v>0</v>
      </c>
      <c r="M357" s="325">
        <f>IFERROR(VLOOKUP($A357,'様式C-1-2用'!$B$3:$O$1100,13,0),"")</f>
        <v>0</v>
      </c>
      <c r="N357" s="325">
        <f>IFERROR(VLOOKUP($A357,'様式C-1-2用'!$B$3:$O$1100,14,0),"")</f>
        <v>0</v>
      </c>
      <c r="O357" s="325">
        <f>IFERROR(VLOOKUP($A357,'様式C-1-2用'!$B$3:$P$1100,15,0),"")</f>
        <v>0</v>
      </c>
    </row>
    <row r="358" spans="1:15" ht="15.95" customHeight="1" x14ac:dyDescent="0.15">
      <c r="A358" s="318">
        <v>356</v>
      </c>
      <c r="B358" s="325">
        <f>IFERROR(VLOOKUP($A358,'様式C-1-2用'!$B$3:$O$1100,2,0),"")</f>
        <v>0</v>
      </c>
      <c r="C358" s="325" t="str">
        <f>IFERROR(VLOOKUP($A358,'様式C-1-2用'!$B$3:$O$1100,3,0),"")</f>
        <v/>
      </c>
      <c r="D358" s="325">
        <f>IFERROR(VLOOKUP($A358,'様式C-1-2用'!$B$3:$O$1100,5,0),"")</f>
        <v>0</v>
      </c>
      <c r="E358" s="325">
        <f>IFERROR(VLOOKUP($A358,'様式C-1-2用'!$B$3:$O$1100,6,0),"")</f>
        <v>0</v>
      </c>
      <c r="F358" s="325">
        <f>IFERROR(VLOOKUP($A358,'様式C-1-2用'!$B$3:$O$1100,7,0),"")</f>
        <v>0</v>
      </c>
      <c r="G358" s="325">
        <f>IFERROR(VLOOKUP($A358,'様式C-1-2用'!$B$3:$O$1100,8,0),"")</f>
        <v>0</v>
      </c>
      <c r="H358" s="331">
        <f>IFERROR(VLOOKUP($A358,'様式C-1-2用'!$B$3:$O$1100,9,0),"")</f>
        <v>0</v>
      </c>
      <c r="I358" s="325">
        <f>IFERROR(VLOOKUP($A358,'様式C-1-2用'!$B$3:$O$1100,10,0),"")</f>
        <v>0</v>
      </c>
      <c r="J358" s="325">
        <f>IFERROR(VLOOKUP($A358,'様式C-1-2用'!$B$3:$O$1100,11,0),"")</f>
        <v>0</v>
      </c>
      <c r="K358" s="325">
        <f t="shared" si="5"/>
        <v>0</v>
      </c>
      <c r="L358" s="325">
        <f>IFERROR(VLOOKUP($A358,'様式C-1-2用'!$B$3:$O$1100,12,0),"")</f>
        <v>0</v>
      </c>
      <c r="M358" s="325">
        <f>IFERROR(VLOOKUP($A358,'様式C-1-2用'!$B$3:$O$1100,13,0),"")</f>
        <v>0</v>
      </c>
      <c r="N358" s="325">
        <f>IFERROR(VLOOKUP($A358,'様式C-1-2用'!$B$3:$O$1100,14,0),"")</f>
        <v>0</v>
      </c>
      <c r="O358" s="325">
        <f>IFERROR(VLOOKUP($A358,'様式C-1-2用'!$B$3:$P$1100,15,0),"")</f>
        <v>0</v>
      </c>
    </row>
    <row r="359" spans="1:15" ht="15.95" customHeight="1" x14ac:dyDescent="0.15">
      <c r="A359" s="318">
        <v>357</v>
      </c>
      <c r="B359" s="325">
        <f>IFERROR(VLOOKUP($A359,'様式C-1-2用'!$B$3:$O$1100,2,0),"")</f>
        <v>0</v>
      </c>
      <c r="C359" s="325" t="str">
        <f>IFERROR(VLOOKUP($A359,'様式C-1-2用'!$B$3:$O$1100,3,0),"")</f>
        <v/>
      </c>
      <c r="D359" s="325">
        <f>IFERROR(VLOOKUP($A359,'様式C-1-2用'!$B$3:$O$1100,5,0),"")</f>
        <v>0</v>
      </c>
      <c r="E359" s="325">
        <f>IFERROR(VLOOKUP($A359,'様式C-1-2用'!$B$3:$O$1100,6,0),"")</f>
        <v>0</v>
      </c>
      <c r="F359" s="325">
        <f>IFERROR(VLOOKUP($A359,'様式C-1-2用'!$B$3:$O$1100,7,0),"")</f>
        <v>0</v>
      </c>
      <c r="G359" s="325">
        <f>IFERROR(VLOOKUP($A359,'様式C-1-2用'!$B$3:$O$1100,8,0),"")</f>
        <v>0</v>
      </c>
      <c r="H359" s="331">
        <f>IFERROR(VLOOKUP($A359,'様式C-1-2用'!$B$3:$O$1100,9,0),"")</f>
        <v>0</v>
      </c>
      <c r="I359" s="325">
        <f>IFERROR(VLOOKUP($A359,'様式C-1-2用'!$B$3:$O$1100,10,0),"")</f>
        <v>0</v>
      </c>
      <c r="J359" s="325">
        <f>IFERROR(VLOOKUP($A359,'様式C-1-2用'!$B$3:$O$1100,11,0),"")</f>
        <v>0</v>
      </c>
      <c r="K359" s="325">
        <f t="shared" si="5"/>
        <v>0</v>
      </c>
      <c r="L359" s="325">
        <f>IFERROR(VLOOKUP($A359,'様式C-1-2用'!$B$3:$O$1100,12,0),"")</f>
        <v>0</v>
      </c>
      <c r="M359" s="325">
        <f>IFERROR(VLOOKUP($A359,'様式C-1-2用'!$B$3:$O$1100,13,0),"")</f>
        <v>0</v>
      </c>
      <c r="N359" s="325">
        <f>IFERROR(VLOOKUP($A359,'様式C-1-2用'!$B$3:$O$1100,14,0),"")</f>
        <v>0</v>
      </c>
      <c r="O359" s="325">
        <f>IFERROR(VLOOKUP($A359,'様式C-1-2用'!$B$3:$P$1100,15,0),"")</f>
        <v>0</v>
      </c>
    </row>
    <row r="360" spans="1:15" ht="15.95" customHeight="1" x14ac:dyDescent="0.15">
      <c r="A360" s="318">
        <v>358</v>
      </c>
      <c r="B360" s="325">
        <f>IFERROR(VLOOKUP($A360,'様式C-1-2用'!$B$3:$O$1100,2,0),"")</f>
        <v>0</v>
      </c>
      <c r="C360" s="325" t="str">
        <f>IFERROR(VLOOKUP($A360,'様式C-1-2用'!$B$3:$O$1100,3,0),"")</f>
        <v/>
      </c>
      <c r="D360" s="325">
        <f>IFERROR(VLOOKUP($A360,'様式C-1-2用'!$B$3:$O$1100,5,0),"")</f>
        <v>0</v>
      </c>
      <c r="E360" s="325">
        <f>IFERROR(VLOOKUP($A360,'様式C-1-2用'!$B$3:$O$1100,6,0),"")</f>
        <v>0</v>
      </c>
      <c r="F360" s="325">
        <f>IFERROR(VLOOKUP($A360,'様式C-1-2用'!$B$3:$O$1100,7,0),"")</f>
        <v>0</v>
      </c>
      <c r="G360" s="325">
        <f>IFERROR(VLOOKUP($A360,'様式C-1-2用'!$B$3:$O$1100,8,0),"")</f>
        <v>0</v>
      </c>
      <c r="H360" s="331">
        <f>IFERROR(VLOOKUP($A360,'様式C-1-2用'!$B$3:$O$1100,9,0),"")</f>
        <v>0</v>
      </c>
      <c r="I360" s="325">
        <f>IFERROR(VLOOKUP($A360,'様式C-1-2用'!$B$3:$O$1100,10,0),"")</f>
        <v>0</v>
      </c>
      <c r="J360" s="325">
        <f>IFERROR(VLOOKUP($A360,'様式C-1-2用'!$B$3:$O$1100,11,0),"")</f>
        <v>0</v>
      </c>
      <c r="K360" s="325">
        <f t="shared" si="5"/>
        <v>0</v>
      </c>
      <c r="L360" s="325">
        <f>IFERROR(VLOOKUP($A360,'様式C-1-2用'!$B$3:$O$1100,12,0),"")</f>
        <v>0</v>
      </c>
      <c r="M360" s="325">
        <f>IFERROR(VLOOKUP($A360,'様式C-1-2用'!$B$3:$O$1100,13,0),"")</f>
        <v>0</v>
      </c>
      <c r="N360" s="325">
        <f>IFERROR(VLOOKUP($A360,'様式C-1-2用'!$B$3:$O$1100,14,0),"")</f>
        <v>0</v>
      </c>
      <c r="O360" s="325">
        <f>IFERROR(VLOOKUP($A360,'様式C-1-2用'!$B$3:$P$1100,15,0),"")</f>
        <v>0</v>
      </c>
    </row>
    <row r="361" spans="1:15" ht="15.95" customHeight="1" x14ac:dyDescent="0.15">
      <c r="A361" s="318">
        <v>359</v>
      </c>
      <c r="B361" s="325">
        <f>IFERROR(VLOOKUP($A361,'様式C-1-2用'!$B$3:$O$1100,2,0),"")</f>
        <v>0</v>
      </c>
      <c r="C361" s="325" t="str">
        <f>IFERROR(VLOOKUP($A361,'様式C-1-2用'!$B$3:$O$1100,3,0),"")</f>
        <v/>
      </c>
      <c r="D361" s="325">
        <f>IFERROR(VLOOKUP($A361,'様式C-1-2用'!$B$3:$O$1100,5,0),"")</f>
        <v>0</v>
      </c>
      <c r="E361" s="325">
        <f>IFERROR(VLOOKUP($A361,'様式C-1-2用'!$B$3:$O$1100,6,0),"")</f>
        <v>0</v>
      </c>
      <c r="F361" s="325">
        <f>IFERROR(VLOOKUP($A361,'様式C-1-2用'!$B$3:$O$1100,7,0),"")</f>
        <v>0</v>
      </c>
      <c r="G361" s="325">
        <f>IFERROR(VLOOKUP($A361,'様式C-1-2用'!$B$3:$O$1100,8,0),"")</f>
        <v>0</v>
      </c>
      <c r="H361" s="331">
        <f>IFERROR(VLOOKUP($A361,'様式C-1-2用'!$B$3:$O$1100,9,0),"")</f>
        <v>0</v>
      </c>
      <c r="I361" s="325">
        <f>IFERROR(VLOOKUP($A361,'様式C-1-2用'!$B$3:$O$1100,10,0),"")</f>
        <v>0</v>
      </c>
      <c r="J361" s="325">
        <f>IFERROR(VLOOKUP($A361,'様式C-1-2用'!$B$3:$O$1100,11,0),"")</f>
        <v>0</v>
      </c>
      <c r="K361" s="325">
        <f t="shared" si="5"/>
        <v>0</v>
      </c>
      <c r="L361" s="325">
        <f>IFERROR(VLOOKUP($A361,'様式C-1-2用'!$B$3:$O$1100,12,0),"")</f>
        <v>0</v>
      </c>
      <c r="M361" s="325">
        <f>IFERROR(VLOOKUP($A361,'様式C-1-2用'!$B$3:$O$1100,13,0),"")</f>
        <v>0</v>
      </c>
      <c r="N361" s="325">
        <f>IFERROR(VLOOKUP($A361,'様式C-1-2用'!$B$3:$O$1100,14,0),"")</f>
        <v>0</v>
      </c>
      <c r="O361" s="325">
        <f>IFERROR(VLOOKUP($A361,'様式C-1-2用'!$B$3:$P$1100,15,0),"")</f>
        <v>0</v>
      </c>
    </row>
    <row r="362" spans="1:15" ht="15.95" customHeight="1" x14ac:dyDescent="0.15">
      <c r="A362" s="318">
        <v>360</v>
      </c>
      <c r="B362" s="325">
        <f>IFERROR(VLOOKUP($A362,'様式C-1-2用'!$B$3:$O$1100,2,0),"")</f>
        <v>0</v>
      </c>
      <c r="C362" s="325" t="str">
        <f>IFERROR(VLOOKUP($A362,'様式C-1-2用'!$B$3:$O$1100,3,0),"")</f>
        <v/>
      </c>
      <c r="D362" s="325">
        <f>IFERROR(VLOOKUP($A362,'様式C-1-2用'!$B$3:$O$1100,5,0),"")</f>
        <v>0</v>
      </c>
      <c r="E362" s="325">
        <f>IFERROR(VLOOKUP($A362,'様式C-1-2用'!$B$3:$O$1100,6,0),"")</f>
        <v>0</v>
      </c>
      <c r="F362" s="325">
        <f>IFERROR(VLOOKUP($A362,'様式C-1-2用'!$B$3:$O$1100,7,0),"")</f>
        <v>0</v>
      </c>
      <c r="G362" s="325">
        <f>IFERROR(VLOOKUP($A362,'様式C-1-2用'!$B$3:$O$1100,8,0),"")</f>
        <v>0</v>
      </c>
      <c r="H362" s="331">
        <f>IFERROR(VLOOKUP($A362,'様式C-1-2用'!$B$3:$O$1100,9,0),"")</f>
        <v>0</v>
      </c>
      <c r="I362" s="325">
        <f>IFERROR(VLOOKUP($A362,'様式C-1-2用'!$B$3:$O$1100,10,0),"")</f>
        <v>0</v>
      </c>
      <c r="J362" s="325">
        <f>IFERROR(VLOOKUP($A362,'様式C-1-2用'!$B$3:$O$1100,11,0),"")</f>
        <v>0</v>
      </c>
      <c r="K362" s="325">
        <f t="shared" si="5"/>
        <v>0</v>
      </c>
      <c r="L362" s="325">
        <f>IFERROR(VLOOKUP($A362,'様式C-1-2用'!$B$3:$O$1100,12,0),"")</f>
        <v>0</v>
      </c>
      <c r="M362" s="325">
        <f>IFERROR(VLOOKUP($A362,'様式C-1-2用'!$B$3:$O$1100,13,0),"")</f>
        <v>0</v>
      </c>
      <c r="N362" s="325">
        <f>IFERROR(VLOOKUP($A362,'様式C-1-2用'!$B$3:$O$1100,14,0),"")</f>
        <v>0</v>
      </c>
      <c r="O362" s="325">
        <f>IFERROR(VLOOKUP($A362,'様式C-1-2用'!$B$3:$P$1100,15,0),"")</f>
        <v>0</v>
      </c>
    </row>
    <row r="363" spans="1:15" ht="15.95" customHeight="1" x14ac:dyDescent="0.15">
      <c r="A363" s="318">
        <v>361</v>
      </c>
      <c r="B363" s="325">
        <f>IFERROR(VLOOKUP($A363,'様式C-1-2用'!$B$3:$O$1100,2,0),"")</f>
        <v>0</v>
      </c>
      <c r="C363" s="325" t="str">
        <f>IFERROR(VLOOKUP($A363,'様式C-1-2用'!$B$3:$O$1100,3,0),"")</f>
        <v/>
      </c>
      <c r="D363" s="325">
        <f>IFERROR(VLOOKUP($A363,'様式C-1-2用'!$B$3:$O$1100,5,0),"")</f>
        <v>0</v>
      </c>
      <c r="E363" s="325">
        <f>IFERROR(VLOOKUP($A363,'様式C-1-2用'!$B$3:$O$1100,6,0),"")</f>
        <v>0</v>
      </c>
      <c r="F363" s="325">
        <f>IFERROR(VLOOKUP($A363,'様式C-1-2用'!$B$3:$O$1100,7,0),"")</f>
        <v>0</v>
      </c>
      <c r="G363" s="325">
        <f>IFERROR(VLOOKUP($A363,'様式C-1-2用'!$B$3:$O$1100,8,0),"")</f>
        <v>0</v>
      </c>
      <c r="H363" s="331">
        <f>IFERROR(VLOOKUP($A363,'様式C-1-2用'!$B$3:$O$1100,9,0),"")</f>
        <v>0</v>
      </c>
      <c r="I363" s="325">
        <f>IFERROR(VLOOKUP($A363,'様式C-1-2用'!$B$3:$O$1100,10,0),"")</f>
        <v>0</v>
      </c>
      <c r="J363" s="325">
        <f>IFERROR(VLOOKUP($A363,'様式C-1-2用'!$B$3:$O$1100,11,0),"")</f>
        <v>0</v>
      </c>
      <c r="K363" s="325">
        <f t="shared" si="5"/>
        <v>0</v>
      </c>
      <c r="L363" s="325">
        <f>IFERROR(VLOOKUP($A363,'様式C-1-2用'!$B$3:$O$1100,12,0),"")</f>
        <v>0</v>
      </c>
      <c r="M363" s="325">
        <f>IFERROR(VLOOKUP($A363,'様式C-1-2用'!$B$3:$O$1100,13,0),"")</f>
        <v>0</v>
      </c>
      <c r="N363" s="325">
        <f>IFERROR(VLOOKUP($A363,'様式C-1-2用'!$B$3:$O$1100,14,0),"")</f>
        <v>0</v>
      </c>
      <c r="O363" s="325">
        <f>IFERROR(VLOOKUP($A363,'様式C-1-2用'!$B$3:$P$1100,15,0),"")</f>
        <v>0</v>
      </c>
    </row>
    <row r="364" spans="1:15" ht="15.95" customHeight="1" x14ac:dyDescent="0.15">
      <c r="A364" s="318">
        <v>362</v>
      </c>
      <c r="B364" s="325">
        <f>IFERROR(VLOOKUP($A364,'様式C-1-2用'!$B$3:$O$1100,2,0),"")</f>
        <v>0</v>
      </c>
      <c r="C364" s="325" t="str">
        <f>IFERROR(VLOOKUP($A364,'様式C-1-2用'!$B$3:$O$1100,3,0),"")</f>
        <v/>
      </c>
      <c r="D364" s="325">
        <f>IFERROR(VLOOKUP($A364,'様式C-1-2用'!$B$3:$O$1100,5,0),"")</f>
        <v>0</v>
      </c>
      <c r="E364" s="325">
        <f>IFERROR(VLOOKUP($A364,'様式C-1-2用'!$B$3:$O$1100,6,0),"")</f>
        <v>0</v>
      </c>
      <c r="F364" s="325">
        <f>IFERROR(VLOOKUP($A364,'様式C-1-2用'!$B$3:$O$1100,7,0),"")</f>
        <v>0</v>
      </c>
      <c r="G364" s="325">
        <f>IFERROR(VLOOKUP($A364,'様式C-1-2用'!$B$3:$O$1100,8,0),"")</f>
        <v>0</v>
      </c>
      <c r="H364" s="331">
        <f>IFERROR(VLOOKUP($A364,'様式C-1-2用'!$B$3:$O$1100,9,0),"")</f>
        <v>0</v>
      </c>
      <c r="I364" s="325">
        <f>IFERROR(VLOOKUP($A364,'様式C-1-2用'!$B$3:$O$1100,10,0),"")</f>
        <v>0</v>
      </c>
      <c r="J364" s="325">
        <f>IFERROR(VLOOKUP($A364,'様式C-1-2用'!$B$3:$O$1100,11,0),"")</f>
        <v>0</v>
      </c>
      <c r="K364" s="325">
        <f t="shared" si="5"/>
        <v>0</v>
      </c>
      <c r="L364" s="325">
        <f>IFERROR(VLOOKUP($A364,'様式C-1-2用'!$B$3:$O$1100,12,0),"")</f>
        <v>0</v>
      </c>
      <c r="M364" s="325">
        <f>IFERROR(VLOOKUP($A364,'様式C-1-2用'!$B$3:$O$1100,13,0),"")</f>
        <v>0</v>
      </c>
      <c r="N364" s="325">
        <f>IFERROR(VLOOKUP($A364,'様式C-1-2用'!$B$3:$O$1100,14,0),"")</f>
        <v>0</v>
      </c>
      <c r="O364" s="325">
        <f>IFERROR(VLOOKUP($A364,'様式C-1-2用'!$B$3:$P$1100,15,0),"")</f>
        <v>0</v>
      </c>
    </row>
    <row r="365" spans="1:15" ht="15.95" customHeight="1" x14ac:dyDescent="0.15">
      <c r="A365" s="318">
        <v>363</v>
      </c>
      <c r="B365" s="325">
        <f>IFERROR(VLOOKUP($A365,'様式C-1-2用'!$B$3:$O$1100,2,0),"")</f>
        <v>0</v>
      </c>
      <c r="C365" s="325" t="str">
        <f>IFERROR(VLOOKUP($A365,'様式C-1-2用'!$B$3:$O$1100,3,0),"")</f>
        <v/>
      </c>
      <c r="D365" s="325">
        <f>IFERROR(VLOOKUP($A365,'様式C-1-2用'!$B$3:$O$1100,5,0),"")</f>
        <v>0</v>
      </c>
      <c r="E365" s="325">
        <f>IFERROR(VLOOKUP($A365,'様式C-1-2用'!$B$3:$O$1100,6,0),"")</f>
        <v>0</v>
      </c>
      <c r="F365" s="325">
        <f>IFERROR(VLOOKUP($A365,'様式C-1-2用'!$B$3:$O$1100,7,0),"")</f>
        <v>0</v>
      </c>
      <c r="G365" s="325">
        <f>IFERROR(VLOOKUP($A365,'様式C-1-2用'!$B$3:$O$1100,8,0),"")</f>
        <v>0</v>
      </c>
      <c r="H365" s="331">
        <f>IFERROR(VLOOKUP($A365,'様式C-1-2用'!$B$3:$O$1100,9,0),"")</f>
        <v>0</v>
      </c>
      <c r="I365" s="325">
        <f>IFERROR(VLOOKUP($A365,'様式C-1-2用'!$B$3:$O$1100,10,0),"")</f>
        <v>0</v>
      </c>
      <c r="J365" s="325">
        <f>IFERROR(VLOOKUP($A365,'様式C-1-2用'!$B$3:$O$1100,11,0),"")</f>
        <v>0</v>
      </c>
      <c r="K365" s="325">
        <f t="shared" si="5"/>
        <v>0</v>
      </c>
      <c r="L365" s="325">
        <f>IFERROR(VLOOKUP($A365,'様式C-1-2用'!$B$3:$O$1100,12,0),"")</f>
        <v>0</v>
      </c>
      <c r="M365" s="325">
        <f>IFERROR(VLOOKUP($A365,'様式C-1-2用'!$B$3:$O$1100,13,0),"")</f>
        <v>0</v>
      </c>
      <c r="N365" s="325">
        <f>IFERROR(VLOOKUP($A365,'様式C-1-2用'!$B$3:$O$1100,14,0),"")</f>
        <v>0</v>
      </c>
      <c r="O365" s="325">
        <f>IFERROR(VLOOKUP($A365,'様式C-1-2用'!$B$3:$P$1100,15,0),"")</f>
        <v>0</v>
      </c>
    </row>
    <row r="366" spans="1:15" ht="15.95" customHeight="1" x14ac:dyDescent="0.15">
      <c r="A366" s="318">
        <v>364</v>
      </c>
      <c r="B366" s="325">
        <f>IFERROR(VLOOKUP($A366,'様式C-1-2用'!$B$3:$O$1100,2,0),"")</f>
        <v>0</v>
      </c>
      <c r="C366" s="325" t="str">
        <f>IFERROR(VLOOKUP($A366,'様式C-1-2用'!$B$3:$O$1100,3,0),"")</f>
        <v/>
      </c>
      <c r="D366" s="325">
        <f>IFERROR(VLOOKUP($A366,'様式C-1-2用'!$B$3:$O$1100,5,0),"")</f>
        <v>0</v>
      </c>
      <c r="E366" s="325">
        <f>IFERROR(VLOOKUP($A366,'様式C-1-2用'!$B$3:$O$1100,6,0),"")</f>
        <v>0</v>
      </c>
      <c r="F366" s="325">
        <f>IFERROR(VLOOKUP($A366,'様式C-1-2用'!$B$3:$O$1100,7,0),"")</f>
        <v>0</v>
      </c>
      <c r="G366" s="325">
        <f>IFERROR(VLOOKUP($A366,'様式C-1-2用'!$B$3:$O$1100,8,0),"")</f>
        <v>0</v>
      </c>
      <c r="H366" s="331">
        <f>IFERROR(VLOOKUP($A366,'様式C-1-2用'!$B$3:$O$1100,9,0),"")</f>
        <v>0</v>
      </c>
      <c r="I366" s="325">
        <f>IFERROR(VLOOKUP($A366,'様式C-1-2用'!$B$3:$O$1100,10,0),"")</f>
        <v>0</v>
      </c>
      <c r="J366" s="325">
        <f>IFERROR(VLOOKUP($A366,'様式C-1-2用'!$B$3:$O$1100,11,0),"")</f>
        <v>0</v>
      </c>
      <c r="K366" s="325">
        <f t="shared" si="5"/>
        <v>0</v>
      </c>
      <c r="L366" s="325">
        <f>IFERROR(VLOOKUP($A366,'様式C-1-2用'!$B$3:$O$1100,12,0),"")</f>
        <v>0</v>
      </c>
      <c r="M366" s="325">
        <f>IFERROR(VLOOKUP($A366,'様式C-1-2用'!$B$3:$O$1100,13,0),"")</f>
        <v>0</v>
      </c>
      <c r="N366" s="325">
        <f>IFERROR(VLOOKUP($A366,'様式C-1-2用'!$B$3:$O$1100,14,0),"")</f>
        <v>0</v>
      </c>
      <c r="O366" s="325">
        <f>IFERROR(VLOOKUP($A366,'様式C-1-2用'!$B$3:$P$1100,15,0),"")</f>
        <v>0</v>
      </c>
    </row>
    <row r="367" spans="1:15" ht="15.95" customHeight="1" x14ac:dyDescent="0.15">
      <c r="A367" s="318">
        <v>365</v>
      </c>
      <c r="B367" s="325">
        <f>IFERROR(VLOOKUP($A367,'様式C-1-2用'!$B$3:$O$1100,2,0),"")</f>
        <v>0</v>
      </c>
      <c r="C367" s="325" t="str">
        <f>IFERROR(VLOOKUP($A367,'様式C-1-2用'!$B$3:$O$1100,3,0),"")</f>
        <v/>
      </c>
      <c r="D367" s="325">
        <f>IFERROR(VLOOKUP($A367,'様式C-1-2用'!$B$3:$O$1100,5,0),"")</f>
        <v>0</v>
      </c>
      <c r="E367" s="325">
        <f>IFERROR(VLOOKUP($A367,'様式C-1-2用'!$B$3:$O$1100,6,0),"")</f>
        <v>0</v>
      </c>
      <c r="F367" s="325">
        <f>IFERROR(VLOOKUP($A367,'様式C-1-2用'!$B$3:$O$1100,7,0),"")</f>
        <v>0</v>
      </c>
      <c r="G367" s="325">
        <f>IFERROR(VLOOKUP($A367,'様式C-1-2用'!$B$3:$O$1100,8,0),"")</f>
        <v>0</v>
      </c>
      <c r="H367" s="331">
        <f>IFERROR(VLOOKUP($A367,'様式C-1-2用'!$B$3:$O$1100,9,0),"")</f>
        <v>0</v>
      </c>
      <c r="I367" s="325">
        <f>IFERROR(VLOOKUP($A367,'様式C-1-2用'!$B$3:$O$1100,10,0),"")</f>
        <v>0</v>
      </c>
      <c r="J367" s="325">
        <f>IFERROR(VLOOKUP($A367,'様式C-1-2用'!$B$3:$O$1100,11,0),"")</f>
        <v>0</v>
      </c>
      <c r="K367" s="325">
        <f t="shared" si="5"/>
        <v>0</v>
      </c>
      <c r="L367" s="325">
        <f>IFERROR(VLOOKUP($A367,'様式C-1-2用'!$B$3:$O$1100,12,0),"")</f>
        <v>0</v>
      </c>
      <c r="M367" s="325">
        <f>IFERROR(VLOOKUP($A367,'様式C-1-2用'!$B$3:$O$1100,13,0),"")</f>
        <v>0</v>
      </c>
      <c r="N367" s="325">
        <f>IFERROR(VLOOKUP($A367,'様式C-1-2用'!$B$3:$O$1100,14,0),"")</f>
        <v>0</v>
      </c>
      <c r="O367" s="325">
        <f>IFERROR(VLOOKUP($A367,'様式C-1-2用'!$B$3:$P$1100,15,0),"")</f>
        <v>0</v>
      </c>
    </row>
    <row r="368" spans="1:15" ht="15.95" customHeight="1" x14ac:dyDescent="0.15">
      <c r="A368" s="318">
        <v>366</v>
      </c>
      <c r="B368" s="325">
        <f>IFERROR(VLOOKUP($A368,'様式C-1-2用'!$B$3:$O$1100,2,0),"")</f>
        <v>0</v>
      </c>
      <c r="C368" s="325" t="str">
        <f>IFERROR(VLOOKUP($A368,'様式C-1-2用'!$B$3:$O$1100,3,0),"")</f>
        <v/>
      </c>
      <c r="D368" s="325">
        <f>IFERROR(VLOOKUP($A368,'様式C-1-2用'!$B$3:$O$1100,5,0),"")</f>
        <v>0</v>
      </c>
      <c r="E368" s="325">
        <f>IFERROR(VLOOKUP($A368,'様式C-1-2用'!$B$3:$O$1100,6,0),"")</f>
        <v>0</v>
      </c>
      <c r="F368" s="325">
        <f>IFERROR(VLOOKUP($A368,'様式C-1-2用'!$B$3:$O$1100,7,0),"")</f>
        <v>0</v>
      </c>
      <c r="G368" s="325">
        <f>IFERROR(VLOOKUP($A368,'様式C-1-2用'!$B$3:$O$1100,8,0),"")</f>
        <v>0</v>
      </c>
      <c r="H368" s="331">
        <f>IFERROR(VLOOKUP($A368,'様式C-1-2用'!$B$3:$O$1100,9,0),"")</f>
        <v>0</v>
      </c>
      <c r="I368" s="325">
        <f>IFERROR(VLOOKUP($A368,'様式C-1-2用'!$B$3:$O$1100,10,0),"")</f>
        <v>0</v>
      </c>
      <c r="J368" s="325">
        <f>IFERROR(VLOOKUP($A368,'様式C-1-2用'!$B$3:$O$1100,11,0),"")</f>
        <v>0</v>
      </c>
      <c r="K368" s="325">
        <f t="shared" si="5"/>
        <v>0</v>
      </c>
      <c r="L368" s="325">
        <f>IFERROR(VLOOKUP($A368,'様式C-1-2用'!$B$3:$O$1100,12,0),"")</f>
        <v>0</v>
      </c>
      <c r="M368" s="325">
        <f>IFERROR(VLOOKUP($A368,'様式C-1-2用'!$B$3:$O$1100,13,0),"")</f>
        <v>0</v>
      </c>
      <c r="N368" s="325">
        <f>IFERROR(VLOOKUP($A368,'様式C-1-2用'!$B$3:$O$1100,14,0),"")</f>
        <v>0</v>
      </c>
      <c r="O368" s="325">
        <f>IFERROR(VLOOKUP($A368,'様式C-1-2用'!$B$3:$P$1100,15,0),"")</f>
        <v>0</v>
      </c>
    </row>
    <row r="369" spans="1:15" ht="15.95" customHeight="1" x14ac:dyDescent="0.15">
      <c r="A369" s="318">
        <v>367</v>
      </c>
      <c r="B369" s="325">
        <f>IFERROR(VLOOKUP($A369,'様式C-1-2用'!$B$3:$O$1100,2,0),"")</f>
        <v>0</v>
      </c>
      <c r="C369" s="325" t="str">
        <f>IFERROR(VLOOKUP($A369,'様式C-1-2用'!$B$3:$O$1100,3,0),"")</f>
        <v/>
      </c>
      <c r="D369" s="325">
        <f>IFERROR(VLOOKUP($A369,'様式C-1-2用'!$B$3:$O$1100,5,0),"")</f>
        <v>0</v>
      </c>
      <c r="E369" s="325">
        <f>IFERROR(VLOOKUP($A369,'様式C-1-2用'!$B$3:$O$1100,6,0),"")</f>
        <v>0</v>
      </c>
      <c r="F369" s="325">
        <f>IFERROR(VLOOKUP($A369,'様式C-1-2用'!$B$3:$O$1100,7,0),"")</f>
        <v>0</v>
      </c>
      <c r="G369" s="325">
        <f>IFERROR(VLOOKUP($A369,'様式C-1-2用'!$B$3:$O$1100,8,0),"")</f>
        <v>0</v>
      </c>
      <c r="H369" s="331">
        <f>IFERROR(VLOOKUP($A369,'様式C-1-2用'!$B$3:$O$1100,9,0),"")</f>
        <v>0</v>
      </c>
      <c r="I369" s="325">
        <f>IFERROR(VLOOKUP($A369,'様式C-1-2用'!$B$3:$O$1100,10,0),"")</f>
        <v>0</v>
      </c>
      <c r="J369" s="325">
        <f>IFERROR(VLOOKUP($A369,'様式C-1-2用'!$B$3:$O$1100,11,0),"")</f>
        <v>0</v>
      </c>
      <c r="K369" s="325">
        <f t="shared" si="5"/>
        <v>0</v>
      </c>
      <c r="L369" s="325">
        <f>IFERROR(VLOOKUP($A369,'様式C-1-2用'!$B$3:$O$1100,12,0),"")</f>
        <v>0</v>
      </c>
      <c r="M369" s="325">
        <f>IFERROR(VLOOKUP($A369,'様式C-1-2用'!$B$3:$O$1100,13,0),"")</f>
        <v>0</v>
      </c>
      <c r="N369" s="325">
        <f>IFERROR(VLOOKUP($A369,'様式C-1-2用'!$B$3:$O$1100,14,0),"")</f>
        <v>0</v>
      </c>
      <c r="O369" s="325">
        <f>IFERROR(VLOOKUP($A369,'様式C-1-2用'!$B$3:$P$1100,15,0),"")</f>
        <v>0</v>
      </c>
    </row>
    <row r="370" spans="1:15" ht="15.95" customHeight="1" x14ac:dyDescent="0.15">
      <c r="A370" s="318">
        <v>368</v>
      </c>
      <c r="B370" s="325">
        <f>IFERROR(VLOOKUP($A370,'様式C-1-2用'!$B$3:$O$1100,2,0),"")</f>
        <v>0</v>
      </c>
      <c r="C370" s="325" t="str">
        <f>IFERROR(VLOOKUP($A370,'様式C-1-2用'!$B$3:$O$1100,3,0),"")</f>
        <v/>
      </c>
      <c r="D370" s="325">
        <f>IFERROR(VLOOKUP($A370,'様式C-1-2用'!$B$3:$O$1100,5,0),"")</f>
        <v>0</v>
      </c>
      <c r="E370" s="325">
        <f>IFERROR(VLOOKUP($A370,'様式C-1-2用'!$B$3:$O$1100,6,0),"")</f>
        <v>0</v>
      </c>
      <c r="F370" s="325">
        <f>IFERROR(VLOOKUP($A370,'様式C-1-2用'!$B$3:$O$1100,7,0),"")</f>
        <v>0</v>
      </c>
      <c r="G370" s="325">
        <f>IFERROR(VLOOKUP($A370,'様式C-1-2用'!$B$3:$O$1100,8,0),"")</f>
        <v>0</v>
      </c>
      <c r="H370" s="331">
        <f>IFERROR(VLOOKUP($A370,'様式C-1-2用'!$B$3:$O$1100,9,0),"")</f>
        <v>0</v>
      </c>
      <c r="I370" s="325">
        <f>IFERROR(VLOOKUP($A370,'様式C-1-2用'!$B$3:$O$1100,10,0),"")</f>
        <v>0</v>
      </c>
      <c r="J370" s="325">
        <f>IFERROR(VLOOKUP($A370,'様式C-1-2用'!$B$3:$O$1100,11,0),"")</f>
        <v>0</v>
      </c>
      <c r="K370" s="325">
        <f t="shared" si="5"/>
        <v>0</v>
      </c>
      <c r="L370" s="325">
        <f>IFERROR(VLOOKUP($A370,'様式C-1-2用'!$B$3:$O$1100,12,0),"")</f>
        <v>0</v>
      </c>
      <c r="M370" s="325">
        <f>IFERROR(VLOOKUP($A370,'様式C-1-2用'!$B$3:$O$1100,13,0),"")</f>
        <v>0</v>
      </c>
      <c r="N370" s="325">
        <f>IFERROR(VLOOKUP($A370,'様式C-1-2用'!$B$3:$O$1100,14,0),"")</f>
        <v>0</v>
      </c>
      <c r="O370" s="325">
        <f>IFERROR(VLOOKUP($A370,'様式C-1-2用'!$B$3:$P$1100,15,0),"")</f>
        <v>0</v>
      </c>
    </row>
    <row r="371" spans="1:15" ht="15.95" customHeight="1" x14ac:dyDescent="0.15">
      <c r="A371" s="318">
        <v>369</v>
      </c>
      <c r="B371" s="325">
        <f>IFERROR(VLOOKUP($A371,'様式C-1-2用'!$B$3:$O$1100,2,0),"")</f>
        <v>0</v>
      </c>
      <c r="C371" s="325" t="str">
        <f>IFERROR(VLOOKUP($A371,'様式C-1-2用'!$B$3:$O$1100,3,0),"")</f>
        <v/>
      </c>
      <c r="D371" s="325">
        <f>IFERROR(VLOOKUP($A371,'様式C-1-2用'!$B$3:$O$1100,5,0),"")</f>
        <v>0</v>
      </c>
      <c r="E371" s="325">
        <f>IFERROR(VLOOKUP($A371,'様式C-1-2用'!$B$3:$O$1100,6,0),"")</f>
        <v>0</v>
      </c>
      <c r="F371" s="325">
        <f>IFERROR(VLOOKUP($A371,'様式C-1-2用'!$B$3:$O$1100,7,0),"")</f>
        <v>0</v>
      </c>
      <c r="G371" s="325">
        <f>IFERROR(VLOOKUP($A371,'様式C-1-2用'!$B$3:$O$1100,8,0),"")</f>
        <v>0</v>
      </c>
      <c r="H371" s="331">
        <f>IFERROR(VLOOKUP($A371,'様式C-1-2用'!$B$3:$O$1100,9,0),"")</f>
        <v>0</v>
      </c>
      <c r="I371" s="325">
        <f>IFERROR(VLOOKUP($A371,'様式C-1-2用'!$B$3:$O$1100,10,0),"")</f>
        <v>0</v>
      </c>
      <c r="J371" s="325">
        <f>IFERROR(VLOOKUP($A371,'様式C-1-2用'!$B$3:$O$1100,11,0),"")</f>
        <v>0</v>
      </c>
      <c r="K371" s="325">
        <f t="shared" si="5"/>
        <v>0</v>
      </c>
      <c r="L371" s="325">
        <f>IFERROR(VLOOKUP($A371,'様式C-1-2用'!$B$3:$O$1100,12,0),"")</f>
        <v>0</v>
      </c>
      <c r="M371" s="325">
        <f>IFERROR(VLOOKUP($A371,'様式C-1-2用'!$B$3:$O$1100,13,0),"")</f>
        <v>0</v>
      </c>
      <c r="N371" s="325">
        <f>IFERROR(VLOOKUP($A371,'様式C-1-2用'!$B$3:$O$1100,14,0),"")</f>
        <v>0</v>
      </c>
      <c r="O371" s="325">
        <f>IFERROR(VLOOKUP($A371,'様式C-1-2用'!$B$3:$P$1100,15,0),"")</f>
        <v>0</v>
      </c>
    </row>
    <row r="372" spans="1:15" ht="15.95" customHeight="1" x14ac:dyDescent="0.15">
      <c r="A372" s="318">
        <v>370</v>
      </c>
      <c r="B372" s="325">
        <f>IFERROR(VLOOKUP($A372,'様式C-1-2用'!$B$3:$O$1100,2,0),"")</f>
        <v>0</v>
      </c>
      <c r="C372" s="325" t="str">
        <f>IFERROR(VLOOKUP($A372,'様式C-1-2用'!$B$3:$O$1100,3,0),"")</f>
        <v/>
      </c>
      <c r="D372" s="325">
        <f>IFERROR(VLOOKUP($A372,'様式C-1-2用'!$B$3:$O$1100,5,0),"")</f>
        <v>0</v>
      </c>
      <c r="E372" s="325">
        <f>IFERROR(VLOOKUP($A372,'様式C-1-2用'!$B$3:$O$1100,6,0),"")</f>
        <v>0</v>
      </c>
      <c r="F372" s="325">
        <f>IFERROR(VLOOKUP($A372,'様式C-1-2用'!$B$3:$O$1100,7,0),"")</f>
        <v>0</v>
      </c>
      <c r="G372" s="325">
        <f>IFERROR(VLOOKUP($A372,'様式C-1-2用'!$B$3:$O$1100,8,0),"")</f>
        <v>0</v>
      </c>
      <c r="H372" s="331">
        <f>IFERROR(VLOOKUP($A372,'様式C-1-2用'!$B$3:$O$1100,9,0),"")</f>
        <v>0</v>
      </c>
      <c r="I372" s="325">
        <f>IFERROR(VLOOKUP($A372,'様式C-1-2用'!$B$3:$O$1100,10,0),"")</f>
        <v>0</v>
      </c>
      <c r="J372" s="325">
        <f>IFERROR(VLOOKUP($A372,'様式C-1-2用'!$B$3:$O$1100,11,0),"")</f>
        <v>0</v>
      </c>
      <c r="K372" s="325">
        <f t="shared" si="5"/>
        <v>0</v>
      </c>
      <c r="L372" s="325">
        <f>IFERROR(VLOOKUP($A372,'様式C-1-2用'!$B$3:$O$1100,12,0),"")</f>
        <v>0</v>
      </c>
      <c r="M372" s="325">
        <f>IFERROR(VLOOKUP($A372,'様式C-1-2用'!$B$3:$O$1100,13,0),"")</f>
        <v>0</v>
      </c>
      <c r="N372" s="325">
        <f>IFERROR(VLOOKUP($A372,'様式C-1-2用'!$B$3:$O$1100,14,0),"")</f>
        <v>0</v>
      </c>
      <c r="O372" s="325">
        <f>IFERROR(VLOOKUP($A372,'様式C-1-2用'!$B$3:$P$1100,15,0),"")</f>
        <v>0</v>
      </c>
    </row>
    <row r="373" spans="1:15" ht="15.95" customHeight="1" x14ac:dyDescent="0.15">
      <c r="A373" s="318">
        <v>371</v>
      </c>
      <c r="B373" s="325">
        <f>IFERROR(VLOOKUP($A373,'様式C-1-2用'!$B$3:$O$1100,2,0),"")</f>
        <v>0</v>
      </c>
      <c r="C373" s="325" t="str">
        <f>IFERROR(VLOOKUP($A373,'様式C-1-2用'!$B$3:$O$1100,3,0),"")</f>
        <v/>
      </c>
      <c r="D373" s="325">
        <f>IFERROR(VLOOKUP($A373,'様式C-1-2用'!$B$3:$O$1100,5,0),"")</f>
        <v>0</v>
      </c>
      <c r="E373" s="325">
        <f>IFERROR(VLOOKUP($A373,'様式C-1-2用'!$B$3:$O$1100,6,0),"")</f>
        <v>0</v>
      </c>
      <c r="F373" s="325">
        <f>IFERROR(VLOOKUP($A373,'様式C-1-2用'!$B$3:$O$1100,7,0),"")</f>
        <v>0</v>
      </c>
      <c r="G373" s="325">
        <f>IFERROR(VLOOKUP($A373,'様式C-1-2用'!$B$3:$O$1100,8,0),"")</f>
        <v>0</v>
      </c>
      <c r="H373" s="331">
        <f>IFERROR(VLOOKUP($A373,'様式C-1-2用'!$B$3:$O$1100,9,0),"")</f>
        <v>0</v>
      </c>
      <c r="I373" s="325">
        <f>IFERROR(VLOOKUP($A373,'様式C-1-2用'!$B$3:$O$1100,10,0),"")</f>
        <v>0</v>
      </c>
      <c r="J373" s="325">
        <f>IFERROR(VLOOKUP($A373,'様式C-1-2用'!$B$3:$O$1100,11,0),"")</f>
        <v>0</v>
      </c>
      <c r="K373" s="325">
        <f t="shared" si="5"/>
        <v>0</v>
      </c>
      <c r="L373" s="325">
        <f>IFERROR(VLOOKUP($A373,'様式C-1-2用'!$B$3:$O$1100,12,0),"")</f>
        <v>0</v>
      </c>
      <c r="M373" s="325">
        <f>IFERROR(VLOOKUP($A373,'様式C-1-2用'!$B$3:$O$1100,13,0),"")</f>
        <v>0</v>
      </c>
      <c r="N373" s="325">
        <f>IFERROR(VLOOKUP($A373,'様式C-1-2用'!$B$3:$O$1100,14,0),"")</f>
        <v>0</v>
      </c>
      <c r="O373" s="325">
        <f>IFERROR(VLOOKUP($A373,'様式C-1-2用'!$B$3:$P$1100,15,0),"")</f>
        <v>0</v>
      </c>
    </row>
    <row r="374" spans="1:15" ht="15.95" customHeight="1" x14ac:dyDescent="0.15">
      <c r="A374" s="318">
        <v>372</v>
      </c>
      <c r="B374" s="325">
        <f>IFERROR(VLOOKUP($A374,'様式C-1-2用'!$B$3:$O$1100,2,0),"")</f>
        <v>0</v>
      </c>
      <c r="C374" s="325" t="str">
        <f>IFERROR(VLOOKUP($A374,'様式C-1-2用'!$B$3:$O$1100,3,0),"")</f>
        <v/>
      </c>
      <c r="D374" s="325">
        <f>IFERROR(VLOOKUP($A374,'様式C-1-2用'!$B$3:$O$1100,5,0),"")</f>
        <v>0</v>
      </c>
      <c r="E374" s="325">
        <f>IFERROR(VLOOKUP($A374,'様式C-1-2用'!$B$3:$O$1100,6,0),"")</f>
        <v>0</v>
      </c>
      <c r="F374" s="325">
        <f>IFERROR(VLOOKUP($A374,'様式C-1-2用'!$B$3:$O$1100,7,0),"")</f>
        <v>0</v>
      </c>
      <c r="G374" s="325">
        <f>IFERROR(VLOOKUP($A374,'様式C-1-2用'!$B$3:$O$1100,8,0),"")</f>
        <v>0</v>
      </c>
      <c r="H374" s="331">
        <f>IFERROR(VLOOKUP($A374,'様式C-1-2用'!$B$3:$O$1100,9,0),"")</f>
        <v>0</v>
      </c>
      <c r="I374" s="325">
        <f>IFERROR(VLOOKUP($A374,'様式C-1-2用'!$B$3:$O$1100,10,0),"")</f>
        <v>0</v>
      </c>
      <c r="J374" s="325">
        <f>IFERROR(VLOOKUP($A374,'様式C-1-2用'!$B$3:$O$1100,11,0),"")</f>
        <v>0</v>
      </c>
      <c r="K374" s="325">
        <f t="shared" si="5"/>
        <v>0</v>
      </c>
      <c r="L374" s="325">
        <f>IFERROR(VLOOKUP($A374,'様式C-1-2用'!$B$3:$O$1100,12,0),"")</f>
        <v>0</v>
      </c>
      <c r="M374" s="325">
        <f>IFERROR(VLOOKUP($A374,'様式C-1-2用'!$B$3:$O$1100,13,0),"")</f>
        <v>0</v>
      </c>
      <c r="N374" s="325">
        <f>IFERROR(VLOOKUP($A374,'様式C-1-2用'!$B$3:$O$1100,14,0),"")</f>
        <v>0</v>
      </c>
      <c r="O374" s="325">
        <f>IFERROR(VLOOKUP($A374,'様式C-1-2用'!$B$3:$P$1100,15,0),"")</f>
        <v>0</v>
      </c>
    </row>
    <row r="375" spans="1:15" ht="15.95" customHeight="1" x14ac:dyDescent="0.15">
      <c r="A375" s="318">
        <v>373</v>
      </c>
      <c r="B375" s="325">
        <f>IFERROR(VLOOKUP($A375,'様式C-1-2用'!$B$3:$O$1100,2,0),"")</f>
        <v>0</v>
      </c>
      <c r="C375" s="325" t="str">
        <f>IFERROR(VLOOKUP($A375,'様式C-1-2用'!$B$3:$O$1100,3,0),"")</f>
        <v/>
      </c>
      <c r="D375" s="325">
        <f>IFERROR(VLOOKUP($A375,'様式C-1-2用'!$B$3:$O$1100,5,0),"")</f>
        <v>0</v>
      </c>
      <c r="E375" s="325">
        <f>IFERROR(VLOOKUP($A375,'様式C-1-2用'!$B$3:$O$1100,6,0),"")</f>
        <v>0</v>
      </c>
      <c r="F375" s="325">
        <f>IFERROR(VLOOKUP($A375,'様式C-1-2用'!$B$3:$O$1100,7,0),"")</f>
        <v>0</v>
      </c>
      <c r="G375" s="325">
        <f>IFERROR(VLOOKUP($A375,'様式C-1-2用'!$B$3:$O$1100,8,0),"")</f>
        <v>0</v>
      </c>
      <c r="H375" s="331">
        <f>IFERROR(VLOOKUP($A375,'様式C-1-2用'!$B$3:$O$1100,9,0),"")</f>
        <v>0</v>
      </c>
      <c r="I375" s="325">
        <f>IFERROR(VLOOKUP($A375,'様式C-1-2用'!$B$3:$O$1100,10,0),"")</f>
        <v>0</v>
      </c>
      <c r="J375" s="325">
        <f>IFERROR(VLOOKUP($A375,'様式C-1-2用'!$B$3:$O$1100,11,0),"")</f>
        <v>0</v>
      </c>
      <c r="K375" s="325">
        <f t="shared" si="5"/>
        <v>0</v>
      </c>
      <c r="L375" s="325">
        <f>IFERROR(VLOOKUP($A375,'様式C-1-2用'!$B$3:$O$1100,12,0),"")</f>
        <v>0</v>
      </c>
      <c r="M375" s="325">
        <f>IFERROR(VLOOKUP($A375,'様式C-1-2用'!$B$3:$O$1100,13,0),"")</f>
        <v>0</v>
      </c>
      <c r="N375" s="325">
        <f>IFERROR(VLOOKUP($A375,'様式C-1-2用'!$B$3:$O$1100,14,0),"")</f>
        <v>0</v>
      </c>
      <c r="O375" s="325">
        <f>IFERROR(VLOOKUP($A375,'様式C-1-2用'!$B$3:$P$1100,15,0),"")</f>
        <v>0</v>
      </c>
    </row>
    <row r="376" spans="1:15" ht="15.95" customHeight="1" x14ac:dyDescent="0.15">
      <c r="A376" s="318">
        <v>374</v>
      </c>
      <c r="B376" s="325">
        <f>IFERROR(VLOOKUP($A376,'様式C-1-2用'!$B$3:$O$1100,2,0),"")</f>
        <v>0</v>
      </c>
      <c r="C376" s="325" t="str">
        <f>IFERROR(VLOOKUP($A376,'様式C-1-2用'!$B$3:$O$1100,3,0),"")</f>
        <v/>
      </c>
      <c r="D376" s="325">
        <f>IFERROR(VLOOKUP($A376,'様式C-1-2用'!$B$3:$O$1100,5,0),"")</f>
        <v>0</v>
      </c>
      <c r="E376" s="325">
        <f>IFERROR(VLOOKUP($A376,'様式C-1-2用'!$B$3:$O$1100,6,0),"")</f>
        <v>0</v>
      </c>
      <c r="F376" s="325">
        <f>IFERROR(VLOOKUP($A376,'様式C-1-2用'!$B$3:$O$1100,7,0),"")</f>
        <v>0</v>
      </c>
      <c r="G376" s="325">
        <f>IFERROR(VLOOKUP($A376,'様式C-1-2用'!$B$3:$O$1100,8,0),"")</f>
        <v>0</v>
      </c>
      <c r="H376" s="331">
        <f>IFERROR(VLOOKUP($A376,'様式C-1-2用'!$B$3:$O$1100,9,0),"")</f>
        <v>0</v>
      </c>
      <c r="I376" s="325">
        <f>IFERROR(VLOOKUP($A376,'様式C-1-2用'!$B$3:$O$1100,10,0),"")</f>
        <v>0</v>
      </c>
      <c r="J376" s="325">
        <f>IFERROR(VLOOKUP($A376,'様式C-1-2用'!$B$3:$O$1100,11,0),"")</f>
        <v>0</v>
      </c>
      <c r="K376" s="325">
        <f t="shared" si="5"/>
        <v>0</v>
      </c>
      <c r="L376" s="325">
        <f>IFERROR(VLOOKUP($A376,'様式C-1-2用'!$B$3:$O$1100,12,0),"")</f>
        <v>0</v>
      </c>
      <c r="M376" s="325">
        <f>IFERROR(VLOOKUP($A376,'様式C-1-2用'!$B$3:$O$1100,13,0),"")</f>
        <v>0</v>
      </c>
      <c r="N376" s="325">
        <f>IFERROR(VLOOKUP($A376,'様式C-1-2用'!$B$3:$O$1100,14,0),"")</f>
        <v>0</v>
      </c>
      <c r="O376" s="325">
        <f>IFERROR(VLOOKUP($A376,'様式C-1-2用'!$B$3:$P$1100,15,0),"")</f>
        <v>0</v>
      </c>
    </row>
    <row r="377" spans="1:15" ht="15.95" customHeight="1" x14ac:dyDescent="0.15">
      <c r="A377" s="318">
        <v>375</v>
      </c>
      <c r="B377" s="325">
        <f>IFERROR(VLOOKUP($A377,'様式C-1-2用'!$B$3:$O$1100,2,0),"")</f>
        <v>0</v>
      </c>
      <c r="C377" s="325" t="str">
        <f>IFERROR(VLOOKUP($A377,'様式C-1-2用'!$B$3:$O$1100,3,0),"")</f>
        <v/>
      </c>
      <c r="D377" s="325">
        <f>IFERROR(VLOOKUP($A377,'様式C-1-2用'!$B$3:$O$1100,5,0),"")</f>
        <v>0</v>
      </c>
      <c r="E377" s="325">
        <f>IFERROR(VLOOKUP($A377,'様式C-1-2用'!$B$3:$O$1100,6,0),"")</f>
        <v>0</v>
      </c>
      <c r="F377" s="325">
        <f>IFERROR(VLOOKUP($A377,'様式C-1-2用'!$B$3:$O$1100,7,0),"")</f>
        <v>0</v>
      </c>
      <c r="G377" s="325">
        <f>IFERROR(VLOOKUP($A377,'様式C-1-2用'!$B$3:$O$1100,8,0),"")</f>
        <v>0</v>
      </c>
      <c r="H377" s="331">
        <f>IFERROR(VLOOKUP($A377,'様式C-1-2用'!$B$3:$O$1100,9,0),"")</f>
        <v>0</v>
      </c>
      <c r="I377" s="325">
        <f>IFERROR(VLOOKUP($A377,'様式C-1-2用'!$B$3:$O$1100,10,0),"")</f>
        <v>0</v>
      </c>
      <c r="J377" s="325">
        <f>IFERROR(VLOOKUP($A377,'様式C-1-2用'!$B$3:$O$1100,11,0),"")</f>
        <v>0</v>
      </c>
      <c r="K377" s="325">
        <f t="shared" si="5"/>
        <v>0</v>
      </c>
      <c r="L377" s="325">
        <f>IFERROR(VLOOKUP($A377,'様式C-1-2用'!$B$3:$O$1100,12,0),"")</f>
        <v>0</v>
      </c>
      <c r="M377" s="325">
        <f>IFERROR(VLOOKUP($A377,'様式C-1-2用'!$B$3:$O$1100,13,0),"")</f>
        <v>0</v>
      </c>
      <c r="N377" s="325">
        <f>IFERROR(VLOOKUP($A377,'様式C-1-2用'!$B$3:$O$1100,14,0),"")</f>
        <v>0</v>
      </c>
      <c r="O377" s="325">
        <f>IFERROR(VLOOKUP($A377,'様式C-1-2用'!$B$3:$P$1100,15,0),"")</f>
        <v>0</v>
      </c>
    </row>
    <row r="378" spans="1:15" ht="15.95" customHeight="1" x14ac:dyDescent="0.15">
      <c r="A378" s="318">
        <v>376</v>
      </c>
      <c r="B378" s="325">
        <f>IFERROR(VLOOKUP($A378,'様式C-1-2用'!$B$3:$O$1100,2,0),"")</f>
        <v>0</v>
      </c>
      <c r="C378" s="325" t="str">
        <f>IFERROR(VLOOKUP($A378,'様式C-1-2用'!$B$3:$O$1100,3,0),"")</f>
        <v/>
      </c>
      <c r="D378" s="325">
        <f>IFERROR(VLOOKUP($A378,'様式C-1-2用'!$B$3:$O$1100,5,0),"")</f>
        <v>0</v>
      </c>
      <c r="E378" s="325">
        <f>IFERROR(VLOOKUP($A378,'様式C-1-2用'!$B$3:$O$1100,6,0),"")</f>
        <v>0</v>
      </c>
      <c r="F378" s="325">
        <f>IFERROR(VLOOKUP($A378,'様式C-1-2用'!$B$3:$O$1100,7,0),"")</f>
        <v>0</v>
      </c>
      <c r="G378" s="325">
        <f>IFERROR(VLOOKUP($A378,'様式C-1-2用'!$B$3:$O$1100,8,0),"")</f>
        <v>0</v>
      </c>
      <c r="H378" s="331">
        <f>IFERROR(VLOOKUP($A378,'様式C-1-2用'!$B$3:$O$1100,9,0),"")</f>
        <v>0</v>
      </c>
      <c r="I378" s="325">
        <f>IFERROR(VLOOKUP($A378,'様式C-1-2用'!$B$3:$O$1100,10,0),"")</f>
        <v>0</v>
      </c>
      <c r="J378" s="325">
        <f>IFERROR(VLOOKUP($A378,'様式C-1-2用'!$B$3:$O$1100,11,0),"")</f>
        <v>0</v>
      </c>
      <c r="K378" s="325">
        <f t="shared" si="5"/>
        <v>0</v>
      </c>
      <c r="L378" s="325">
        <f>IFERROR(VLOOKUP($A378,'様式C-1-2用'!$B$3:$O$1100,12,0),"")</f>
        <v>0</v>
      </c>
      <c r="M378" s="325">
        <f>IFERROR(VLOOKUP($A378,'様式C-1-2用'!$B$3:$O$1100,13,0),"")</f>
        <v>0</v>
      </c>
      <c r="N378" s="325">
        <f>IFERROR(VLOOKUP($A378,'様式C-1-2用'!$B$3:$O$1100,14,0),"")</f>
        <v>0</v>
      </c>
      <c r="O378" s="325">
        <f>IFERROR(VLOOKUP($A378,'様式C-1-2用'!$B$3:$P$1100,15,0),"")</f>
        <v>0</v>
      </c>
    </row>
    <row r="379" spans="1:15" ht="15.95" customHeight="1" x14ac:dyDescent="0.15">
      <c r="A379" s="318">
        <v>377</v>
      </c>
      <c r="B379" s="325">
        <f>IFERROR(VLOOKUP($A379,'様式C-1-2用'!$B$3:$O$1100,2,0),"")</f>
        <v>0</v>
      </c>
      <c r="C379" s="325" t="str">
        <f>IFERROR(VLOOKUP($A379,'様式C-1-2用'!$B$3:$O$1100,3,0),"")</f>
        <v/>
      </c>
      <c r="D379" s="325">
        <f>IFERROR(VLOOKUP($A379,'様式C-1-2用'!$B$3:$O$1100,5,0),"")</f>
        <v>0</v>
      </c>
      <c r="E379" s="325">
        <f>IFERROR(VLOOKUP($A379,'様式C-1-2用'!$B$3:$O$1100,6,0),"")</f>
        <v>0</v>
      </c>
      <c r="F379" s="325">
        <f>IFERROR(VLOOKUP($A379,'様式C-1-2用'!$B$3:$O$1100,7,0),"")</f>
        <v>0</v>
      </c>
      <c r="G379" s="325">
        <f>IFERROR(VLOOKUP($A379,'様式C-1-2用'!$B$3:$O$1100,8,0),"")</f>
        <v>0</v>
      </c>
      <c r="H379" s="331">
        <f>IFERROR(VLOOKUP($A379,'様式C-1-2用'!$B$3:$O$1100,9,0),"")</f>
        <v>0</v>
      </c>
      <c r="I379" s="325">
        <f>IFERROR(VLOOKUP($A379,'様式C-1-2用'!$B$3:$O$1100,10,0),"")</f>
        <v>0</v>
      </c>
      <c r="J379" s="325">
        <f>IFERROR(VLOOKUP($A379,'様式C-1-2用'!$B$3:$O$1100,11,0),"")</f>
        <v>0</v>
      </c>
      <c r="K379" s="325">
        <f t="shared" si="5"/>
        <v>0</v>
      </c>
      <c r="L379" s="325">
        <f>IFERROR(VLOOKUP($A379,'様式C-1-2用'!$B$3:$O$1100,12,0),"")</f>
        <v>0</v>
      </c>
      <c r="M379" s="325">
        <f>IFERROR(VLOOKUP($A379,'様式C-1-2用'!$B$3:$O$1100,13,0),"")</f>
        <v>0</v>
      </c>
      <c r="N379" s="325">
        <f>IFERROR(VLOOKUP($A379,'様式C-1-2用'!$B$3:$O$1100,14,0),"")</f>
        <v>0</v>
      </c>
      <c r="O379" s="325">
        <f>IFERROR(VLOOKUP($A379,'様式C-1-2用'!$B$3:$P$1100,15,0),"")</f>
        <v>0</v>
      </c>
    </row>
    <row r="380" spans="1:15" ht="15.95" customHeight="1" x14ac:dyDescent="0.15">
      <c r="A380" s="318">
        <v>378</v>
      </c>
      <c r="B380" s="325">
        <f>IFERROR(VLOOKUP($A380,'様式C-1-2用'!$B$3:$O$1100,2,0),"")</f>
        <v>0</v>
      </c>
      <c r="C380" s="325" t="str">
        <f>IFERROR(VLOOKUP($A380,'様式C-1-2用'!$B$3:$O$1100,3,0),"")</f>
        <v/>
      </c>
      <c r="D380" s="325">
        <f>IFERROR(VLOOKUP($A380,'様式C-1-2用'!$B$3:$O$1100,5,0),"")</f>
        <v>0</v>
      </c>
      <c r="E380" s="325">
        <f>IFERROR(VLOOKUP($A380,'様式C-1-2用'!$B$3:$O$1100,6,0),"")</f>
        <v>0</v>
      </c>
      <c r="F380" s="325">
        <f>IFERROR(VLOOKUP($A380,'様式C-1-2用'!$B$3:$O$1100,7,0),"")</f>
        <v>0</v>
      </c>
      <c r="G380" s="325">
        <f>IFERROR(VLOOKUP($A380,'様式C-1-2用'!$B$3:$O$1100,8,0),"")</f>
        <v>0</v>
      </c>
      <c r="H380" s="331">
        <f>IFERROR(VLOOKUP($A380,'様式C-1-2用'!$B$3:$O$1100,9,0),"")</f>
        <v>0</v>
      </c>
      <c r="I380" s="325">
        <f>IFERROR(VLOOKUP($A380,'様式C-1-2用'!$B$3:$O$1100,10,0),"")</f>
        <v>0</v>
      </c>
      <c r="J380" s="325">
        <f>IFERROR(VLOOKUP($A380,'様式C-1-2用'!$B$3:$O$1100,11,0),"")</f>
        <v>0</v>
      </c>
      <c r="K380" s="325">
        <f t="shared" si="5"/>
        <v>0</v>
      </c>
      <c r="L380" s="325">
        <f>IFERROR(VLOOKUP($A380,'様式C-1-2用'!$B$3:$O$1100,12,0),"")</f>
        <v>0</v>
      </c>
      <c r="M380" s="325">
        <f>IFERROR(VLOOKUP($A380,'様式C-1-2用'!$B$3:$O$1100,13,0),"")</f>
        <v>0</v>
      </c>
      <c r="N380" s="325">
        <f>IFERROR(VLOOKUP($A380,'様式C-1-2用'!$B$3:$O$1100,14,0),"")</f>
        <v>0</v>
      </c>
      <c r="O380" s="325">
        <f>IFERROR(VLOOKUP($A380,'様式C-1-2用'!$B$3:$P$1100,15,0),"")</f>
        <v>0</v>
      </c>
    </row>
    <row r="381" spans="1:15" ht="15.95" customHeight="1" x14ac:dyDescent="0.15">
      <c r="A381" s="318">
        <v>379</v>
      </c>
      <c r="B381" s="325">
        <f>IFERROR(VLOOKUP($A381,'様式C-1-2用'!$B$3:$O$1100,2,0),"")</f>
        <v>0</v>
      </c>
      <c r="C381" s="325" t="str">
        <f>IFERROR(VLOOKUP($A381,'様式C-1-2用'!$B$3:$O$1100,3,0),"")</f>
        <v/>
      </c>
      <c r="D381" s="325">
        <f>IFERROR(VLOOKUP($A381,'様式C-1-2用'!$B$3:$O$1100,5,0),"")</f>
        <v>0</v>
      </c>
      <c r="E381" s="325">
        <f>IFERROR(VLOOKUP($A381,'様式C-1-2用'!$B$3:$O$1100,6,0),"")</f>
        <v>0</v>
      </c>
      <c r="F381" s="325">
        <f>IFERROR(VLOOKUP($A381,'様式C-1-2用'!$B$3:$O$1100,7,0),"")</f>
        <v>0</v>
      </c>
      <c r="G381" s="325">
        <f>IFERROR(VLOOKUP($A381,'様式C-1-2用'!$B$3:$O$1100,8,0),"")</f>
        <v>0</v>
      </c>
      <c r="H381" s="331">
        <f>IFERROR(VLOOKUP($A381,'様式C-1-2用'!$B$3:$O$1100,9,0),"")</f>
        <v>0</v>
      </c>
      <c r="I381" s="325">
        <f>IFERROR(VLOOKUP($A381,'様式C-1-2用'!$B$3:$O$1100,10,0),"")</f>
        <v>0</v>
      </c>
      <c r="J381" s="325">
        <f>IFERROR(VLOOKUP($A381,'様式C-1-2用'!$B$3:$O$1100,11,0),"")</f>
        <v>0</v>
      </c>
      <c r="K381" s="325">
        <f t="shared" si="5"/>
        <v>0</v>
      </c>
      <c r="L381" s="325">
        <f>IFERROR(VLOOKUP($A381,'様式C-1-2用'!$B$3:$O$1100,12,0),"")</f>
        <v>0</v>
      </c>
      <c r="M381" s="325">
        <f>IFERROR(VLOOKUP($A381,'様式C-1-2用'!$B$3:$O$1100,13,0),"")</f>
        <v>0</v>
      </c>
      <c r="N381" s="325">
        <f>IFERROR(VLOOKUP($A381,'様式C-1-2用'!$B$3:$O$1100,14,0),"")</f>
        <v>0</v>
      </c>
      <c r="O381" s="325">
        <f>IFERROR(VLOOKUP($A381,'様式C-1-2用'!$B$3:$P$1100,15,0),"")</f>
        <v>0</v>
      </c>
    </row>
    <row r="382" spans="1:15" ht="15.95" customHeight="1" x14ac:dyDescent="0.15">
      <c r="A382" s="318">
        <v>380</v>
      </c>
      <c r="B382" s="325">
        <f>IFERROR(VLOOKUP($A382,'様式C-1-2用'!$B$3:$O$1100,2,0),"")</f>
        <v>0</v>
      </c>
      <c r="C382" s="325" t="str">
        <f>IFERROR(VLOOKUP($A382,'様式C-1-2用'!$B$3:$O$1100,3,0),"")</f>
        <v/>
      </c>
      <c r="D382" s="325">
        <f>IFERROR(VLOOKUP($A382,'様式C-1-2用'!$B$3:$O$1100,5,0),"")</f>
        <v>0</v>
      </c>
      <c r="E382" s="325">
        <f>IFERROR(VLOOKUP($A382,'様式C-1-2用'!$B$3:$O$1100,6,0),"")</f>
        <v>0</v>
      </c>
      <c r="F382" s="325">
        <f>IFERROR(VLOOKUP($A382,'様式C-1-2用'!$B$3:$O$1100,7,0),"")</f>
        <v>0</v>
      </c>
      <c r="G382" s="325">
        <f>IFERROR(VLOOKUP($A382,'様式C-1-2用'!$B$3:$O$1100,8,0),"")</f>
        <v>0</v>
      </c>
      <c r="H382" s="331">
        <f>IFERROR(VLOOKUP($A382,'様式C-1-2用'!$B$3:$O$1100,9,0),"")</f>
        <v>0</v>
      </c>
      <c r="I382" s="325">
        <f>IFERROR(VLOOKUP($A382,'様式C-1-2用'!$B$3:$O$1100,10,0),"")</f>
        <v>0</v>
      </c>
      <c r="J382" s="325">
        <f>IFERROR(VLOOKUP($A382,'様式C-1-2用'!$B$3:$O$1100,11,0),"")</f>
        <v>0</v>
      </c>
      <c r="K382" s="325">
        <f t="shared" si="5"/>
        <v>0</v>
      </c>
      <c r="L382" s="325">
        <f>IFERROR(VLOOKUP($A382,'様式C-1-2用'!$B$3:$O$1100,12,0),"")</f>
        <v>0</v>
      </c>
      <c r="M382" s="325">
        <f>IFERROR(VLOOKUP($A382,'様式C-1-2用'!$B$3:$O$1100,13,0),"")</f>
        <v>0</v>
      </c>
      <c r="N382" s="325">
        <f>IFERROR(VLOOKUP($A382,'様式C-1-2用'!$B$3:$O$1100,14,0),"")</f>
        <v>0</v>
      </c>
      <c r="O382" s="325">
        <f>IFERROR(VLOOKUP($A382,'様式C-1-2用'!$B$3:$P$1100,15,0),"")</f>
        <v>0</v>
      </c>
    </row>
    <row r="383" spans="1:15" ht="15.95" customHeight="1" x14ac:dyDescent="0.15">
      <c r="A383" s="318">
        <v>381</v>
      </c>
      <c r="B383" s="325">
        <f>IFERROR(VLOOKUP($A383,'様式C-1-2用'!$B$3:$O$1100,2,0),"")</f>
        <v>0</v>
      </c>
      <c r="C383" s="325" t="str">
        <f>IFERROR(VLOOKUP($A383,'様式C-1-2用'!$B$3:$O$1100,3,0),"")</f>
        <v/>
      </c>
      <c r="D383" s="325">
        <f>IFERROR(VLOOKUP($A383,'様式C-1-2用'!$B$3:$O$1100,5,0),"")</f>
        <v>0</v>
      </c>
      <c r="E383" s="325">
        <f>IFERROR(VLOOKUP($A383,'様式C-1-2用'!$B$3:$O$1100,6,0),"")</f>
        <v>0</v>
      </c>
      <c r="F383" s="325">
        <f>IFERROR(VLOOKUP($A383,'様式C-1-2用'!$B$3:$O$1100,7,0),"")</f>
        <v>0</v>
      </c>
      <c r="G383" s="325">
        <f>IFERROR(VLOOKUP($A383,'様式C-1-2用'!$B$3:$O$1100,8,0),"")</f>
        <v>0</v>
      </c>
      <c r="H383" s="331">
        <f>IFERROR(VLOOKUP($A383,'様式C-1-2用'!$B$3:$O$1100,9,0),"")</f>
        <v>0</v>
      </c>
      <c r="I383" s="325">
        <f>IFERROR(VLOOKUP($A383,'様式C-1-2用'!$B$3:$O$1100,10,0),"")</f>
        <v>0</v>
      </c>
      <c r="J383" s="325">
        <f>IFERROR(VLOOKUP($A383,'様式C-1-2用'!$B$3:$O$1100,11,0),"")</f>
        <v>0</v>
      </c>
      <c r="K383" s="325">
        <f t="shared" si="5"/>
        <v>0</v>
      </c>
      <c r="L383" s="325">
        <f>IFERROR(VLOOKUP($A383,'様式C-1-2用'!$B$3:$O$1100,12,0),"")</f>
        <v>0</v>
      </c>
      <c r="M383" s="325">
        <f>IFERROR(VLOOKUP($A383,'様式C-1-2用'!$B$3:$O$1100,13,0),"")</f>
        <v>0</v>
      </c>
      <c r="N383" s="325">
        <f>IFERROR(VLOOKUP($A383,'様式C-1-2用'!$B$3:$O$1100,14,0),"")</f>
        <v>0</v>
      </c>
      <c r="O383" s="325">
        <f>IFERROR(VLOOKUP($A383,'様式C-1-2用'!$B$3:$P$1100,15,0),"")</f>
        <v>0</v>
      </c>
    </row>
    <row r="384" spans="1:15" ht="15.95" customHeight="1" x14ac:dyDescent="0.15">
      <c r="A384" s="318">
        <v>382</v>
      </c>
      <c r="B384" s="325">
        <f>IFERROR(VLOOKUP($A384,'様式C-1-2用'!$B$3:$O$1100,2,0),"")</f>
        <v>0</v>
      </c>
      <c r="C384" s="325" t="str">
        <f>IFERROR(VLOOKUP($A384,'様式C-1-2用'!$B$3:$O$1100,3,0),"")</f>
        <v/>
      </c>
      <c r="D384" s="325">
        <f>IFERROR(VLOOKUP($A384,'様式C-1-2用'!$B$3:$O$1100,5,0),"")</f>
        <v>0</v>
      </c>
      <c r="E384" s="325">
        <f>IFERROR(VLOOKUP($A384,'様式C-1-2用'!$B$3:$O$1100,6,0),"")</f>
        <v>0</v>
      </c>
      <c r="F384" s="325">
        <f>IFERROR(VLOOKUP($A384,'様式C-1-2用'!$B$3:$O$1100,7,0),"")</f>
        <v>0</v>
      </c>
      <c r="G384" s="325">
        <f>IFERROR(VLOOKUP($A384,'様式C-1-2用'!$B$3:$O$1100,8,0),"")</f>
        <v>0</v>
      </c>
      <c r="H384" s="331">
        <f>IFERROR(VLOOKUP($A384,'様式C-1-2用'!$B$3:$O$1100,9,0),"")</f>
        <v>0</v>
      </c>
      <c r="I384" s="325">
        <f>IFERROR(VLOOKUP($A384,'様式C-1-2用'!$B$3:$O$1100,10,0),"")</f>
        <v>0</v>
      </c>
      <c r="J384" s="325">
        <f>IFERROR(VLOOKUP($A384,'様式C-1-2用'!$B$3:$O$1100,11,0),"")</f>
        <v>0</v>
      </c>
      <c r="K384" s="325">
        <f t="shared" si="5"/>
        <v>0</v>
      </c>
      <c r="L384" s="325">
        <f>IFERROR(VLOOKUP($A384,'様式C-1-2用'!$B$3:$O$1100,12,0),"")</f>
        <v>0</v>
      </c>
      <c r="M384" s="325">
        <f>IFERROR(VLOOKUP($A384,'様式C-1-2用'!$B$3:$O$1100,13,0),"")</f>
        <v>0</v>
      </c>
      <c r="N384" s="325">
        <f>IFERROR(VLOOKUP($A384,'様式C-1-2用'!$B$3:$O$1100,14,0),"")</f>
        <v>0</v>
      </c>
      <c r="O384" s="325">
        <f>IFERROR(VLOOKUP($A384,'様式C-1-2用'!$B$3:$P$1100,15,0),"")</f>
        <v>0</v>
      </c>
    </row>
    <row r="385" spans="1:15" ht="15.95" customHeight="1" x14ac:dyDescent="0.15">
      <c r="A385" s="318">
        <v>383</v>
      </c>
      <c r="B385" s="325">
        <f>IFERROR(VLOOKUP($A385,'様式C-1-2用'!$B$3:$O$1100,2,0),"")</f>
        <v>0</v>
      </c>
      <c r="C385" s="325" t="str">
        <f>IFERROR(VLOOKUP($A385,'様式C-1-2用'!$B$3:$O$1100,3,0),"")</f>
        <v/>
      </c>
      <c r="D385" s="325">
        <f>IFERROR(VLOOKUP($A385,'様式C-1-2用'!$B$3:$O$1100,5,0),"")</f>
        <v>0</v>
      </c>
      <c r="E385" s="325">
        <f>IFERROR(VLOOKUP($A385,'様式C-1-2用'!$B$3:$O$1100,6,0),"")</f>
        <v>0</v>
      </c>
      <c r="F385" s="325">
        <f>IFERROR(VLOOKUP($A385,'様式C-1-2用'!$B$3:$O$1100,7,0),"")</f>
        <v>0</v>
      </c>
      <c r="G385" s="325">
        <f>IFERROR(VLOOKUP($A385,'様式C-1-2用'!$B$3:$O$1100,8,0),"")</f>
        <v>0</v>
      </c>
      <c r="H385" s="331">
        <f>IFERROR(VLOOKUP($A385,'様式C-1-2用'!$B$3:$O$1100,9,0),"")</f>
        <v>0</v>
      </c>
      <c r="I385" s="325">
        <f>IFERROR(VLOOKUP($A385,'様式C-1-2用'!$B$3:$O$1100,10,0),"")</f>
        <v>0</v>
      </c>
      <c r="J385" s="325">
        <f>IFERROR(VLOOKUP($A385,'様式C-1-2用'!$B$3:$O$1100,11,0),"")</f>
        <v>0</v>
      </c>
      <c r="K385" s="325">
        <f t="shared" si="5"/>
        <v>0</v>
      </c>
      <c r="L385" s="325">
        <f>IFERROR(VLOOKUP($A385,'様式C-1-2用'!$B$3:$O$1100,12,0),"")</f>
        <v>0</v>
      </c>
      <c r="M385" s="325">
        <f>IFERROR(VLOOKUP($A385,'様式C-1-2用'!$B$3:$O$1100,13,0),"")</f>
        <v>0</v>
      </c>
      <c r="N385" s="325">
        <f>IFERROR(VLOOKUP($A385,'様式C-1-2用'!$B$3:$O$1100,14,0),"")</f>
        <v>0</v>
      </c>
      <c r="O385" s="325">
        <f>IFERROR(VLOOKUP($A385,'様式C-1-2用'!$B$3:$P$1100,15,0),"")</f>
        <v>0</v>
      </c>
    </row>
    <row r="386" spans="1:15" ht="15.95" customHeight="1" x14ac:dyDescent="0.15">
      <c r="A386" s="318">
        <v>384</v>
      </c>
      <c r="B386" s="325">
        <f>IFERROR(VLOOKUP($A386,'様式C-1-2用'!$B$3:$O$1100,2,0),"")</f>
        <v>0</v>
      </c>
      <c r="C386" s="325" t="str">
        <f>IFERROR(VLOOKUP($A386,'様式C-1-2用'!$B$3:$O$1100,3,0),"")</f>
        <v/>
      </c>
      <c r="D386" s="325">
        <f>IFERROR(VLOOKUP($A386,'様式C-1-2用'!$B$3:$O$1100,5,0),"")</f>
        <v>0</v>
      </c>
      <c r="E386" s="325">
        <f>IFERROR(VLOOKUP($A386,'様式C-1-2用'!$B$3:$O$1100,6,0),"")</f>
        <v>0</v>
      </c>
      <c r="F386" s="325">
        <f>IFERROR(VLOOKUP($A386,'様式C-1-2用'!$B$3:$O$1100,7,0),"")</f>
        <v>0</v>
      </c>
      <c r="G386" s="325">
        <f>IFERROR(VLOOKUP($A386,'様式C-1-2用'!$B$3:$O$1100,8,0),"")</f>
        <v>0</v>
      </c>
      <c r="H386" s="331">
        <f>IFERROR(VLOOKUP($A386,'様式C-1-2用'!$B$3:$O$1100,9,0),"")</f>
        <v>0</v>
      </c>
      <c r="I386" s="325">
        <f>IFERROR(VLOOKUP($A386,'様式C-1-2用'!$B$3:$O$1100,10,0),"")</f>
        <v>0</v>
      </c>
      <c r="J386" s="325">
        <f>IFERROR(VLOOKUP($A386,'様式C-1-2用'!$B$3:$O$1100,11,0),"")</f>
        <v>0</v>
      </c>
      <c r="K386" s="325">
        <f t="shared" si="5"/>
        <v>0</v>
      </c>
      <c r="L386" s="325">
        <f>IFERROR(VLOOKUP($A386,'様式C-1-2用'!$B$3:$O$1100,12,0),"")</f>
        <v>0</v>
      </c>
      <c r="M386" s="325">
        <f>IFERROR(VLOOKUP($A386,'様式C-1-2用'!$B$3:$O$1100,13,0),"")</f>
        <v>0</v>
      </c>
      <c r="N386" s="325">
        <f>IFERROR(VLOOKUP($A386,'様式C-1-2用'!$B$3:$O$1100,14,0),"")</f>
        <v>0</v>
      </c>
      <c r="O386" s="325">
        <f>IFERROR(VLOOKUP($A386,'様式C-1-2用'!$B$3:$P$1100,15,0),"")</f>
        <v>0</v>
      </c>
    </row>
    <row r="387" spans="1:15" ht="15.95" customHeight="1" x14ac:dyDescent="0.15">
      <c r="A387" s="318">
        <v>385</v>
      </c>
      <c r="B387" s="325">
        <f>IFERROR(VLOOKUP($A387,'様式C-1-2用'!$B$3:$O$1100,2,0),"")</f>
        <v>0</v>
      </c>
      <c r="C387" s="325" t="str">
        <f>IFERROR(VLOOKUP($A387,'様式C-1-2用'!$B$3:$O$1100,3,0),"")</f>
        <v/>
      </c>
      <c r="D387" s="325">
        <f>IFERROR(VLOOKUP($A387,'様式C-1-2用'!$B$3:$O$1100,5,0),"")</f>
        <v>0</v>
      </c>
      <c r="E387" s="325">
        <f>IFERROR(VLOOKUP($A387,'様式C-1-2用'!$B$3:$O$1100,6,0),"")</f>
        <v>0</v>
      </c>
      <c r="F387" s="325">
        <f>IFERROR(VLOOKUP($A387,'様式C-1-2用'!$B$3:$O$1100,7,0),"")</f>
        <v>0</v>
      </c>
      <c r="G387" s="325">
        <f>IFERROR(VLOOKUP($A387,'様式C-1-2用'!$B$3:$O$1100,8,0),"")</f>
        <v>0</v>
      </c>
      <c r="H387" s="331">
        <f>IFERROR(VLOOKUP($A387,'様式C-1-2用'!$B$3:$O$1100,9,0),"")</f>
        <v>0</v>
      </c>
      <c r="I387" s="325">
        <f>IFERROR(VLOOKUP($A387,'様式C-1-2用'!$B$3:$O$1100,10,0),"")</f>
        <v>0</v>
      </c>
      <c r="J387" s="325">
        <f>IFERROR(VLOOKUP($A387,'様式C-1-2用'!$B$3:$O$1100,11,0),"")</f>
        <v>0</v>
      </c>
      <c r="K387" s="325">
        <f t="shared" si="5"/>
        <v>0</v>
      </c>
      <c r="L387" s="325">
        <f>IFERROR(VLOOKUP($A387,'様式C-1-2用'!$B$3:$O$1100,12,0),"")</f>
        <v>0</v>
      </c>
      <c r="M387" s="325">
        <f>IFERROR(VLOOKUP($A387,'様式C-1-2用'!$B$3:$O$1100,13,0),"")</f>
        <v>0</v>
      </c>
      <c r="N387" s="325">
        <f>IFERROR(VLOOKUP($A387,'様式C-1-2用'!$B$3:$O$1100,14,0),"")</f>
        <v>0</v>
      </c>
      <c r="O387" s="325">
        <f>IFERROR(VLOOKUP($A387,'様式C-1-2用'!$B$3:$P$1100,15,0),"")</f>
        <v>0</v>
      </c>
    </row>
    <row r="388" spans="1:15" ht="15.95" customHeight="1" x14ac:dyDescent="0.15">
      <c r="A388" s="318">
        <v>386</v>
      </c>
      <c r="B388" s="325">
        <f>IFERROR(VLOOKUP($A388,'様式C-1-2用'!$B$3:$O$1100,2,0),"")</f>
        <v>0</v>
      </c>
      <c r="C388" s="325" t="str">
        <f>IFERROR(VLOOKUP($A388,'様式C-1-2用'!$B$3:$O$1100,3,0),"")</f>
        <v/>
      </c>
      <c r="D388" s="325">
        <f>IFERROR(VLOOKUP($A388,'様式C-1-2用'!$B$3:$O$1100,5,0),"")</f>
        <v>0</v>
      </c>
      <c r="E388" s="325">
        <f>IFERROR(VLOOKUP($A388,'様式C-1-2用'!$B$3:$O$1100,6,0),"")</f>
        <v>0</v>
      </c>
      <c r="F388" s="325">
        <f>IFERROR(VLOOKUP($A388,'様式C-1-2用'!$B$3:$O$1100,7,0),"")</f>
        <v>0</v>
      </c>
      <c r="G388" s="325">
        <f>IFERROR(VLOOKUP($A388,'様式C-1-2用'!$B$3:$O$1100,8,0),"")</f>
        <v>0</v>
      </c>
      <c r="H388" s="331">
        <f>IFERROR(VLOOKUP($A388,'様式C-1-2用'!$B$3:$O$1100,9,0),"")</f>
        <v>0</v>
      </c>
      <c r="I388" s="325">
        <f>IFERROR(VLOOKUP($A388,'様式C-1-2用'!$B$3:$O$1100,10,0),"")</f>
        <v>0</v>
      </c>
      <c r="J388" s="325">
        <f>IFERROR(VLOOKUP($A388,'様式C-1-2用'!$B$3:$O$1100,11,0),"")</f>
        <v>0</v>
      </c>
      <c r="K388" s="325">
        <f t="shared" ref="K388:K451" si="6">IF(J388=0,I388,J388)</f>
        <v>0</v>
      </c>
      <c r="L388" s="325">
        <f>IFERROR(VLOOKUP($A388,'様式C-1-2用'!$B$3:$O$1100,12,0),"")</f>
        <v>0</v>
      </c>
      <c r="M388" s="325">
        <f>IFERROR(VLOOKUP($A388,'様式C-1-2用'!$B$3:$O$1100,13,0),"")</f>
        <v>0</v>
      </c>
      <c r="N388" s="325">
        <f>IFERROR(VLOOKUP($A388,'様式C-1-2用'!$B$3:$O$1100,14,0),"")</f>
        <v>0</v>
      </c>
      <c r="O388" s="325">
        <f>IFERROR(VLOOKUP($A388,'様式C-1-2用'!$B$3:$P$1100,15,0),"")</f>
        <v>0</v>
      </c>
    </row>
    <row r="389" spans="1:15" ht="15.95" customHeight="1" x14ac:dyDescent="0.15">
      <c r="A389" s="318">
        <v>387</v>
      </c>
      <c r="B389" s="325">
        <f>IFERROR(VLOOKUP($A389,'様式C-1-2用'!$B$3:$O$1100,2,0),"")</f>
        <v>0</v>
      </c>
      <c r="C389" s="325" t="str">
        <f>IFERROR(VLOOKUP($A389,'様式C-1-2用'!$B$3:$O$1100,3,0),"")</f>
        <v/>
      </c>
      <c r="D389" s="325">
        <f>IFERROR(VLOOKUP($A389,'様式C-1-2用'!$B$3:$O$1100,5,0),"")</f>
        <v>0</v>
      </c>
      <c r="E389" s="325">
        <f>IFERROR(VLOOKUP($A389,'様式C-1-2用'!$B$3:$O$1100,6,0),"")</f>
        <v>0</v>
      </c>
      <c r="F389" s="325">
        <f>IFERROR(VLOOKUP($A389,'様式C-1-2用'!$B$3:$O$1100,7,0),"")</f>
        <v>0</v>
      </c>
      <c r="G389" s="325">
        <f>IFERROR(VLOOKUP($A389,'様式C-1-2用'!$B$3:$O$1100,8,0),"")</f>
        <v>0</v>
      </c>
      <c r="H389" s="331">
        <f>IFERROR(VLOOKUP($A389,'様式C-1-2用'!$B$3:$O$1100,9,0),"")</f>
        <v>0</v>
      </c>
      <c r="I389" s="325">
        <f>IFERROR(VLOOKUP($A389,'様式C-1-2用'!$B$3:$O$1100,10,0),"")</f>
        <v>0</v>
      </c>
      <c r="J389" s="325">
        <f>IFERROR(VLOOKUP($A389,'様式C-1-2用'!$B$3:$O$1100,11,0),"")</f>
        <v>0</v>
      </c>
      <c r="K389" s="325">
        <f t="shared" si="6"/>
        <v>0</v>
      </c>
      <c r="L389" s="325">
        <f>IFERROR(VLOOKUP($A389,'様式C-1-2用'!$B$3:$O$1100,12,0),"")</f>
        <v>0</v>
      </c>
      <c r="M389" s="325">
        <f>IFERROR(VLOOKUP($A389,'様式C-1-2用'!$B$3:$O$1100,13,0),"")</f>
        <v>0</v>
      </c>
      <c r="N389" s="325">
        <f>IFERROR(VLOOKUP($A389,'様式C-1-2用'!$B$3:$O$1100,14,0),"")</f>
        <v>0</v>
      </c>
      <c r="O389" s="325">
        <f>IFERROR(VLOOKUP($A389,'様式C-1-2用'!$B$3:$P$1100,15,0),"")</f>
        <v>0</v>
      </c>
    </row>
    <row r="390" spans="1:15" ht="15.95" customHeight="1" x14ac:dyDescent="0.15">
      <c r="A390" s="318">
        <v>388</v>
      </c>
      <c r="B390" s="325">
        <f>IFERROR(VLOOKUP($A390,'様式C-1-2用'!$B$3:$O$1100,2,0),"")</f>
        <v>0</v>
      </c>
      <c r="C390" s="325" t="str">
        <f>IFERROR(VLOOKUP($A390,'様式C-1-2用'!$B$3:$O$1100,3,0),"")</f>
        <v/>
      </c>
      <c r="D390" s="325">
        <f>IFERROR(VLOOKUP($A390,'様式C-1-2用'!$B$3:$O$1100,5,0),"")</f>
        <v>0</v>
      </c>
      <c r="E390" s="325">
        <f>IFERROR(VLOOKUP($A390,'様式C-1-2用'!$B$3:$O$1100,6,0),"")</f>
        <v>0</v>
      </c>
      <c r="F390" s="325">
        <f>IFERROR(VLOOKUP($A390,'様式C-1-2用'!$B$3:$O$1100,7,0),"")</f>
        <v>0</v>
      </c>
      <c r="G390" s="325">
        <f>IFERROR(VLOOKUP($A390,'様式C-1-2用'!$B$3:$O$1100,8,0),"")</f>
        <v>0</v>
      </c>
      <c r="H390" s="331">
        <f>IFERROR(VLOOKUP($A390,'様式C-1-2用'!$B$3:$O$1100,9,0),"")</f>
        <v>0</v>
      </c>
      <c r="I390" s="325">
        <f>IFERROR(VLOOKUP($A390,'様式C-1-2用'!$B$3:$O$1100,10,0),"")</f>
        <v>0</v>
      </c>
      <c r="J390" s="325">
        <f>IFERROR(VLOOKUP($A390,'様式C-1-2用'!$B$3:$O$1100,11,0),"")</f>
        <v>0</v>
      </c>
      <c r="K390" s="325">
        <f t="shared" si="6"/>
        <v>0</v>
      </c>
      <c r="L390" s="325">
        <f>IFERROR(VLOOKUP($A390,'様式C-1-2用'!$B$3:$O$1100,12,0),"")</f>
        <v>0</v>
      </c>
      <c r="M390" s="325">
        <f>IFERROR(VLOOKUP($A390,'様式C-1-2用'!$B$3:$O$1100,13,0),"")</f>
        <v>0</v>
      </c>
      <c r="N390" s="325">
        <f>IFERROR(VLOOKUP($A390,'様式C-1-2用'!$B$3:$O$1100,14,0),"")</f>
        <v>0</v>
      </c>
      <c r="O390" s="325">
        <f>IFERROR(VLOOKUP($A390,'様式C-1-2用'!$B$3:$P$1100,15,0),"")</f>
        <v>0</v>
      </c>
    </row>
    <row r="391" spans="1:15" ht="15.95" customHeight="1" x14ac:dyDescent="0.15">
      <c r="A391" s="318">
        <v>389</v>
      </c>
      <c r="B391" s="325">
        <f>IFERROR(VLOOKUP($A391,'様式C-1-2用'!$B$3:$O$1100,2,0),"")</f>
        <v>0</v>
      </c>
      <c r="C391" s="325" t="str">
        <f>IFERROR(VLOOKUP($A391,'様式C-1-2用'!$B$3:$O$1100,3,0),"")</f>
        <v/>
      </c>
      <c r="D391" s="325">
        <f>IFERROR(VLOOKUP($A391,'様式C-1-2用'!$B$3:$O$1100,5,0),"")</f>
        <v>0</v>
      </c>
      <c r="E391" s="325">
        <f>IFERROR(VLOOKUP($A391,'様式C-1-2用'!$B$3:$O$1100,6,0),"")</f>
        <v>0</v>
      </c>
      <c r="F391" s="325">
        <f>IFERROR(VLOOKUP($A391,'様式C-1-2用'!$B$3:$O$1100,7,0),"")</f>
        <v>0</v>
      </c>
      <c r="G391" s="325">
        <f>IFERROR(VLOOKUP($A391,'様式C-1-2用'!$B$3:$O$1100,8,0),"")</f>
        <v>0</v>
      </c>
      <c r="H391" s="331">
        <f>IFERROR(VLOOKUP($A391,'様式C-1-2用'!$B$3:$O$1100,9,0),"")</f>
        <v>0</v>
      </c>
      <c r="I391" s="325">
        <f>IFERROR(VLOOKUP($A391,'様式C-1-2用'!$B$3:$O$1100,10,0),"")</f>
        <v>0</v>
      </c>
      <c r="J391" s="325">
        <f>IFERROR(VLOOKUP($A391,'様式C-1-2用'!$B$3:$O$1100,11,0),"")</f>
        <v>0</v>
      </c>
      <c r="K391" s="325">
        <f t="shared" si="6"/>
        <v>0</v>
      </c>
      <c r="L391" s="325">
        <f>IFERROR(VLOOKUP($A391,'様式C-1-2用'!$B$3:$O$1100,12,0),"")</f>
        <v>0</v>
      </c>
      <c r="M391" s="325">
        <f>IFERROR(VLOOKUP($A391,'様式C-1-2用'!$B$3:$O$1100,13,0),"")</f>
        <v>0</v>
      </c>
      <c r="N391" s="325">
        <f>IFERROR(VLOOKUP($A391,'様式C-1-2用'!$B$3:$O$1100,14,0),"")</f>
        <v>0</v>
      </c>
      <c r="O391" s="325">
        <f>IFERROR(VLOOKUP($A391,'様式C-1-2用'!$B$3:$P$1100,15,0),"")</f>
        <v>0</v>
      </c>
    </row>
    <row r="392" spans="1:15" ht="15.95" customHeight="1" x14ac:dyDescent="0.15">
      <c r="A392" s="318">
        <v>390</v>
      </c>
      <c r="B392" s="325">
        <f>IFERROR(VLOOKUP($A392,'様式C-1-2用'!$B$3:$O$1100,2,0),"")</f>
        <v>0</v>
      </c>
      <c r="C392" s="325" t="str">
        <f>IFERROR(VLOOKUP($A392,'様式C-1-2用'!$B$3:$O$1100,3,0),"")</f>
        <v/>
      </c>
      <c r="D392" s="325">
        <f>IFERROR(VLOOKUP($A392,'様式C-1-2用'!$B$3:$O$1100,5,0),"")</f>
        <v>0</v>
      </c>
      <c r="E392" s="325">
        <f>IFERROR(VLOOKUP($A392,'様式C-1-2用'!$B$3:$O$1100,6,0),"")</f>
        <v>0</v>
      </c>
      <c r="F392" s="325">
        <f>IFERROR(VLOOKUP($A392,'様式C-1-2用'!$B$3:$O$1100,7,0),"")</f>
        <v>0</v>
      </c>
      <c r="G392" s="325">
        <f>IFERROR(VLOOKUP($A392,'様式C-1-2用'!$B$3:$O$1100,8,0),"")</f>
        <v>0</v>
      </c>
      <c r="H392" s="331">
        <f>IFERROR(VLOOKUP($A392,'様式C-1-2用'!$B$3:$O$1100,9,0),"")</f>
        <v>0</v>
      </c>
      <c r="I392" s="325">
        <f>IFERROR(VLOOKUP($A392,'様式C-1-2用'!$B$3:$O$1100,10,0),"")</f>
        <v>0</v>
      </c>
      <c r="J392" s="325">
        <f>IFERROR(VLOOKUP($A392,'様式C-1-2用'!$B$3:$O$1100,11,0),"")</f>
        <v>0</v>
      </c>
      <c r="K392" s="325">
        <f t="shared" si="6"/>
        <v>0</v>
      </c>
      <c r="L392" s="325">
        <f>IFERROR(VLOOKUP($A392,'様式C-1-2用'!$B$3:$O$1100,12,0),"")</f>
        <v>0</v>
      </c>
      <c r="M392" s="325">
        <f>IFERROR(VLOOKUP($A392,'様式C-1-2用'!$B$3:$O$1100,13,0),"")</f>
        <v>0</v>
      </c>
      <c r="N392" s="325">
        <f>IFERROR(VLOOKUP($A392,'様式C-1-2用'!$B$3:$O$1100,14,0),"")</f>
        <v>0</v>
      </c>
      <c r="O392" s="325">
        <f>IFERROR(VLOOKUP($A392,'様式C-1-2用'!$B$3:$P$1100,15,0),"")</f>
        <v>0</v>
      </c>
    </row>
    <row r="393" spans="1:15" ht="15.95" customHeight="1" x14ac:dyDescent="0.15">
      <c r="A393" s="318">
        <v>391</v>
      </c>
      <c r="B393" s="325">
        <f>IFERROR(VLOOKUP($A393,'様式C-1-2用'!$B$3:$O$1100,2,0),"")</f>
        <v>0</v>
      </c>
      <c r="C393" s="325" t="str">
        <f>IFERROR(VLOOKUP($A393,'様式C-1-2用'!$B$3:$O$1100,3,0),"")</f>
        <v/>
      </c>
      <c r="D393" s="325">
        <f>IFERROR(VLOOKUP($A393,'様式C-1-2用'!$B$3:$O$1100,5,0),"")</f>
        <v>0</v>
      </c>
      <c r="E393" s="325">
        <f>IFERROR(VLOOKUP($A393,'様式C-1-2用'!$B$3:$O$1100,6,0),"")</f>
        <v>0</v>
      </c>
      <c r="F393" s="325">
        <f>IFERROR(VLOOKUP($A393,'様式C-1-2用'!$B$3:$O$1100,7,0),"")</f>
        <v>0</v>
      </c>
      <c r="G393" s="325">
        <f>IFERROR(VLOOKUP($A393,'様式C-1-2用'!$B$3:$O$1100,8,0),"")</f>
        <v>0</v>
      </c>
      <c r="H393" s="331">
        <f>IFERROR(VLOOKUP($A393,'様式C-1-2用'!$B$3:$O$1100,9,0),"")</f>
        <v>0</v>
      </c>
      <c r="I393" s="325">
        <f>IFERROR(VLOOKUP($A393,'様式C-1-2用'!$B$3:$O$1100,10,0),"")</f>
        <v>0</v>
      </c>
      <c r="J393" s="325">
        <f>IFERROR(VLOOKUP($A393,'様式C-1-2用'!$B$3:$O$1100,11,0),"")</f>
        <v>0</v>
      </c>
      <c r="K393" s="325">
        <f t="shared" si="6"/>
        <v>0</v>
      </c>
      <c r="L393" s="325">
        <f>IFERROR(VLOOKUP($A393,'様式C-1-2用'!$B$3:$O$1100,12,0),"")</f>
        <v>0</v>
      </c>
      <c r="M393" s="325">
        <f>IFERROR(VLOOKUP($A393,'様式C-1-2用'!$B$3:$O$1100,13,0),"")</f>
        <v>0</v>
      </c>
      <c r="N393" s="325">
        <f>IFERROR(VLOOKUP($A393,'様式C-1-2用'!$B$3:$O$1100,14,0),"")</f>
        <v>0</v>
      </c>
      <c r="O393" s="325">
        <f>IFERROR(VLOOKUP($A393,'様式C-1-2用'!$B$3:$P$1100,15,0),"")</f>
        <v>0</v>
      </c>
    </row>
    <row r="394" spans="1:15" ht="15.95" customHeight="1" x14ac:dyDescent="0.15">
      <c r="A394" s="318">
        <v>392</v>
      </c>
      <c r="B394" s="325">
        <f>IFERROR(VLOOKUP($A394,'様式C-1-2用'!$B$3:$O$1100,2,0),"")</f>
        <v>0</v>
      </c>
      <c r="C394" s="325" t="str">
        <f>IFERROR(VLOOKUP($A394,'様式C-1-2用'!$B$3:$O$1100,3,0),"")</f>
        <v/>
      </c>
      <c r="D394" s="325">
        <f>IFERROR(VLOOKUP($A394,'様式C-1-2用'!$B$3:$O$1100,5,0),"")</f>
        <v>0</v>
      </c>
      <c r="E394" s="325">
        <f>IFERROR(VLOOKUP($A394,'様式C-1-2用'!$B$3:$O$1100,6,0),"")</f>
        <v>0</v>
      </c>
      <c r="F394" s="325">
        <f>IFERROR(VLOOKUP($A394,'様式C-1-2用'!$B$3:$O$1100,7,0),"")</f>
        <v>0</v>
      </c>
      <c r="G394" s="325">
        <f>IFERROR(VLOOKUP($A394,'様式C-1-2用'!$B$3:$O$1100,8,0),"")</f>
        <v>0</v>
      </c>
      <c r="H394" s="331">
        <f>IFERROR(VLOOKUP($A394,'様式C-1-2用'!$B$3:$O$1100,9,0),"")</f>
        <v>0</v>
      </c>
      <c r="I394" s="325">
        <f>IFERROR(VLOOKUP($A394,'様式C-1-2用'!$B$3:$O$1100,10,0),"")</f>
        <v>0</v>
      </c>
      <c r="J394" s="325">
        <f>IFERROR(VLOOKUP($A394,'様式C-1-2用'!$B$3:$O$1100,11,0),"")</f>
        <v>0</v>
      </c>
      <c r="K394" s="325">
        <f t="shared" si="6"/>
        <v>0</v>
      </c>
      <c r="L394" s="325">
        <f>IFERROR(VLOOKUP($A394,'様式C-1-2用'!$B$3:$O$1100,12,0),"")</f>
        <v>0</v>
      </c>
      <c r="M394" s="325">
        <f>IFERROR(VLOOKUP($A394,'様式C-1-2用'!$B$3:$O$1100,13,0),"")</f>
        <v>0</v>
      </c>
      <c r="N394" s="325">
        <f>IFERROR(VLOOKUP($A394,'様式C-1-2用'!$B$3:$O$1100,14,0),"")</f>
        <v>0</v>
      </c>
      <c r="O394" s="325">
        <f>IFERROR(VLOOKUP($A394,'様式C-1-2用'!$B$3:$P$1100,15,0),"")</f>
        <v>0</v>
      </c>
    </row>
    <row r="395" spans="1:15" ht="15.95" customHeight="1" x14ac:dyDescent="0.15">
      <c r="A395" s="318">
        <v>393</v>
      </c>
      <c r="B395" s="325">
        <f>IFERROR(VLOOKUP($A395,'様式C-1-2用'!$B$3:$O$1100,2,0),"")</f>
        <v>0</v>
      </c>
      <c r="C395" s="325" t="str">
        <f>IFERROR(VLOOKUP($A395,'様式C-1-2用'!$B$3:$O$1100,3,0),"")</f>
        <v/>
      </c>
      <c r="D395" s="325">
        <f>IFERROR(VLOOKUP($A395,'様式C-1-2用'!$B$3:$O$1100,5,0),"")</f>
        <v>0</v>
      </c>
      <c r="E395" s="325">
        <f>IFERROR(VLOOKUP($A395,'様式C-1-2用'!$B$3:$O$1100,6,0),"")</f>
        <v>0</v>
      </c>
      <c r="F395" s="325">
        <f>IFERROR(VLOOKUP($A395,'様式C-1-2用'!$B$3:$O$1100,7,0),"")</f>
        <v>0</v>
      </c>
      <c r="G395" s="325">
        <f>IFERROR(VLOOKUP($A395,'様式C-1-2用'!$B$3:$O$1100,8,0),"")</f>
        <v>0</v>
      </c>
      <c r="H395" s="331">
        <f>IFERROR(VLOOKUP($A395,'様式C-1-2用'!$B$3:$O$1100,9,0),"")</f>
        <v>0</v>
      </c>
      <c r="I395" s="325">
        <f>IFERROR(VLOOKUP($A395,'様式C-1-2用'!$B$3:$O$1100,10,0),"")</f>
        <v>0</v>
      </c>
      <c r="J395" s="325">
        <f>IFERROR(VLOOKUP($A395,'様式C-1-2用'!$B$3:$O$1100,11,0),"")</f>
        <v>0</v>
      </c>
      <c r="K395" s="325">
        <f t="shared" si="6"/>
        <v>0</v>
      </c>
      <c r="L395" s="325">
        <f>IFERROR(VLOOKUP($A395,'様式C-1-2用'!$B$3:$O$1100,12,0),"")</f>
        <v>0</v>
      </c>
      <c r="M395" s="325">
        <f>IFERROR(VLOOKUP($A395,'様式C-1-2用'!$B$3:$O$1100,13,0),"")</f>
        <v>0</v>
      </c>
      <c r="N395" s="325">
        <f>IFERROR(VLOOKUP($A395,'様式C-1-2用'!$B$3:$O$1100,14,0),"")</f>
        <v>0</v>
      </c>
      <c r="O395" s="325">
        <f>IFERROR(VLOOKUP($A395,'様式C-1-2用'!$B$3:$P$1100,15,0),"")</f>
        <v>0</v>
      </c>
    </row>
    <row r="396" spans="1:15" ht="15.95" customHeight="1" x14ac:dyDescent="0.15">
      <c r="A396" s="318">
        <v>394</v>
      </c>
      <c r="B396" s="325">
        <f>IFERROR(VLOOKUP($A396,'様式C-1-2用'!$B$3:$O$1100,2,0),"")</f>
        <v>0</v>
      </c>
      <c r="C396" s="325" t="str">
        <f>IFERROR(VLOOKUP($A396,'様式C-1-2用'!$B$3:$O$1100,3,0),"")</f>
        <v/>
      </c>
      <c r="D396" s="325">
        <f>IFERROR(VLOOKUP($A396,'様式C-1-2用'!$B$3:$O$1100,5,0),"")</f>
        <v>0</v>
      </c>
      <c r="E396" s="325">
        <f>IFERROR(VLOOKUP($A396,'様式C-1-2用'!$B$3:$O$1100,6,0),"")</f>
        <v>0</v>
      </c>
      <c r="F396" s="325">
        <f>IFERROR(VLOOKUP($A396,'様式C-1-2用'!$B$3:$O$1100,7,0),"")</f>
        <v>0</v>
      </c>
      <c r="G396" s="325">
        <f>IFERROR(VLOOKUP($A396,'様式C-1-2用'!$B$3:$O$1100,8,0),"")</f>
        <v>0</v>
      </c>
      <c r="H396" s="331">
        <f>IFERROR(VLOOKUP($A396,'様式C-1-2用'!$B$3:$O$1100,9,0),"")</f>
        <v>0</v>
      </c>
      <c r="I396" s="325">
        <f>IFERROR(VLOOKUP($A396,'様式C-1-2用'!$B$3:$O$1100,10,0),"")</f>
        <v>0</v>
      </c>
      <c r="J396" s="325">
        <f>IFERROR(VLOOKUP($A396,'様式C-1-2用'!$B$3:$O$1100,11,0),"")</f>
        <v>0</v>
      </c>
      <c r="K396" s="325">
        <f t="shared" si="6"/>
        <v>0</v>
      </c>
      <c r="L396" s="325">
        <f>IFERROR(VLOOKUP($A396,'様式C-1-2用'!$B$3:$O$1100,12,0),"")</f>
        <v>0</v>
      </c>
      <c r="M396" s="325">
        <f>IFERROR(VLOOKUP($A396,'様式C-1-2用'!$B$3:$O$1100,13,0),"")</f>
        <v>0</v>
      </c>
      <c r="N396" s="325">
        <f>IFERROR(VLOOKUP($A396,'様式C-1-2用'!$B$3:$O$1100,14,0),"")</f>
        <v>0</v>
      </c>
      <c r="O396" s="325">
        <f>IFERROR(VLOOKUP($A396,'様式C-1-2用'!$B$3:$P$1100,15,0),"")</f>
        <v>0</v>
      </c>
    </row>
    <row r="397" spans="1:15" ht="15.95" customHeight="1" x14ac:dyDescent="0.15">
      <c r="A397" s="318">
        <v>395</v>
      </c>
      <c r="B397" s="325">
        <f>IFERROR(VLOOKUP($A397,'様式C-1-2用'!$B$3:$O$1100,2,0),"")</f>
        <v>0</v>
      </c>
      <c r="C397" s="325" t="str">
        <f>IFERROR(VLOOKUP($A397,'様式C-1-2用'!$B$3:$O$1100,3,0),"")</f>
        <v/>
      </c>
      <c r="D397" s="325">
        <f>IFERROR(VLOOKUP($A397,'様式C-1-2用'!$B$3:$O$1100,5,0),"")</f>
        <v>0</v>
      </c>
      <c r="E397" s="325">
        <f>IFERROR(VLOOKUP($A397,'様式C-1-2用'!$B$3:$O$1100,6,0),"")</f>
        <v>0</v>
      </c>
      <c r="F397" s="325">
        <f>IFERROR(VLOOKUP($A397,'様式C-1-2用'!$B$3:$O$1100,7,0),"")</f>
        <v>0</v>
      </c>
      <c r="G397" s="325">
        <f>IFERROR(VLOOKUP($A397,'様式C-1-2用'!$B$3:$O$1100,8,0),"")</f>
        <v>0</v>
      </c>
      <c r="H397" s="331">
        <f>IFERROR(VLOOKUP($A397,'様式C-1-2用'!$B$3:$O$1100,9,0),"")</f>
        <v>0</v>
      </c>
      <c r="I397" s="325">
        <f>IFERROR(VLOOKUP($A397,'様式C-1-2用'!$B$3:$O$1100,10,0),"")</f>
        <v>0</v>
      </c>
      <c r="J397" s="325">
        <f>IFERROR(VLOOKUP($A397,'様式C-1-2用'!$B$3:$O$1100,11,0),"")</f>
        <v>0</v>
      </c>
      <c r="K397" s="325">
        <f t="shared" si="6"/>
        <v>0</v>
      </c>
      <c r="L397" s="325">
        <f>IFERROR(VLOOKUP($A397,'様式C-1-2用'!$B$3:$O$1100,12,0),"")</f>
        <v>0</v>
      </c>
      <c r="M397" s="325">
        <f>IFERROR(VLOOKUP($A397,'様式C-1-2用'!$B$3:$O$1100,13,0),"")</f>
        <v>0</v>
      </c>
      <c r="N397" s="325">
        <f>IFERROR(VLOOKUP($A397,'様式C-1-2用'!$B$3:$O$1100,14,0),"")</f>
        <v>0</v>
      </c>
      <c r="O397" s="325">
        <f>IFERROR(VLOOKUP($A397,'様式C-1-2用'!$B$3:$P$1100,15,0),"")</f>
        <v>0</v>
      </c>
    </row>
    <row r="398" spans="1:15" ht="15.95" customHeight="1" x14ac:dyDescent="0.15">
      <c r="A398" s="318">
        <v>396</v>
      </c>
      <c r="B398" s="325">
        <f>IFERROR(VLOOKUP($A398,'様式C-1-2用'!$B$3:$O$1100,2,0),"")</f>
        <v>0</v>
      </c>
      <c r="C398" s="325" t="str">
        <f>IFERROR(VLOOKUP($A398,'様式C-1-2用'!$B$3:$O$1100,3,0),"")</f>
        <v/>
      </c>
      <c r="D398" s="325">
        <f>IFERROR(VLOOKUP($A398,'様式C-1-2用'!$B$3:$O$1100,5,0),"")</f>
        <v>0</v>
      </c>
      <c r="E398" s="325">
        <f>IFERROR(VLOOKUP($A398,'様式C-1-2用'!$B$3:$O$1100,6,0),"")</f>
        <v>0</v>
      </c>
      <c r="F398" s="325">
        <f>IFERROR(VLOOKUP($A398,'様式C-1-2用'!$B$3:$O$1100,7,0),"")</f>
        <v>0</v>
      </c>
      <c r="G398" s="325">
        <f>IFERROR(VLOOKUP($A398,'様式C-1-2用'!$B$3:$O$1100,8,0),"")</f>
        <v>0</v>
      </c>
      <c r="H398" s="331">
        <f>IFERROR(VLOOKUP($A398,'様式C-1-2用'!$B$3:$O$1100,9,0),"")</f>
        <v>0</v>
      </c>
      <c r="I398" s="325">
        <f>IFERROR(VLOOKUP($A398,'様式C-1-2用'!$B$3:$O$1100,10,0),"")</f>
        <v>0</v>
      </c>
      <c r="J398" s="325">
        <f>IFERROR(VLOOKUP($A398,'様式C-1-2用'!$B$3:$O$1100,11,0),"")</f>
        <v>0</v>
      </c>
      <c r="K398" s="325">
        <f t="shared" si="6"/>
        <v>0</v>
      </c>
      <c r="L398" s="325">
        <f>IFERROR(VLOOKUP($A398,'様式C-1-2用'!$B$3:$O$1100,12,0),"")</f>
        <v>0</v>
      </c>
      <c r="M398" s="325">
        <f>IFERROR(VLOOKUP($A398,'様式C-1-2用'!$B$3:$O$1100,13,0),"")</f>
        <v>0</v>
      </c>
      <c r="N398" s="325">
        <f>IFERROR(VLOOKUP($A398,'様式C-1-2用'!$B$3:$O$1100,14,0),"")</f>
        <v>0</v>
      </c>
      <c r="O398" s="325">
        <f>IFERROR(VLOOKUP($A398,'様式C-1-2用'!$B$3:$P$1100,15,0),"")</f>
        <v>0</v>
      </c>
    </row>
    <row r="399" spans="1:15" ht="15.95" customHeight="1" x14ac:dyDescent="0.15">
      <c r="A399" s="318">
        <v>397</v>
      </c>
      <c r="B399" s="325">
        <f>IFERROR(VLOOKUP($A399,'様式C-1-2用'!$B$3:$O$1100,2,0),"")</f>
        <v>0</v>
      </c>
      <c r="C399" s="325" t="str">
        <f>IFERROR(VLOOKUP($A399,'様式C-1-2用'!$B$3:$O$1100,3,0),"")</f>
        <v/>
      </c>
      <c r="D399" s="325">
        <f>IFERROR(VLOOKUP($A399,'様式C-1-2用'!$B$3:$O$1100,5,0),"")</f>
        <v>0</v>
      </c>
      <c r="E399" s="325">
        <f>IFERROR(VLOOKUP($A399,'様式C-1-2用'!$B$3:$O$1100,6,0),"")</f>
        <v>0</v>
      </c>
      <c r="F399" s="325">
        <f>IFERROR(VLOOKUP($A399,'様式C-1-2用'!$B$3:$O$1100,7,0),"")</f>
        <v>0</v>
      </c>
      <c r="G399" s="325">
        <f>IFERROR(VLOOKUP($A399,'様式C-1-2用'!$B$3:$O$1100,8,0),"")</f>
        <v>0</v>
      </c>
      <c r="H399" s="331">
        <f>IFERROR(VLOOKUP($A399,'様式C-1-2用'!$B$3:$O$1100,9,0),"")</f>
        <v>0</v>
      </c>
      <c r="I399" s="325">
        <f>IFERROR(VLOOKUP($A399,'様式C-1-2用'!$B$3:$O$1100,10,0),"")</f>
        <v>0</v>
      </c>
      <c r="J399" s="325">
        <f>IFERROR(VLOOKUP($A399,'様式C-1-2用'!$B$3:$O$1100,11,0),"")</f>
        <v>0</v>
      </c>
      <c r="K399" s="325">
        <f t="shared" si="6"/>
        <v>0</v>
      </c>
      <c r="L399" s="325">
        <f>IFERROR(VLOOKUP($A399,'様式C-1-2用'!$B$3:$O$1100,12,0),"")</f>
        <v>0</v>
      </c>
      <c r="M399" s="325">
        <f>IFERROR(VLOOKUP($A399,'様式C-1-2用'!$B$3:$O$1100,13,0),"")</f>
        <v>0</v>
      </c>
      <c r="N399" s="325">
        <f>IFERROR(VLOOKUP($A399,'様式C-1-2用'!$B$3:$O$1100,14,0),"")</f>
        <v>0</v>
      </c>
      <c r="O399" s="325">
        <f>IFERROR(VLOOKUP($A399,'様式C-1-2用'!$B$3:$P$1100,15,0),"")</f>
        <v>0</v>
      </c>
    </row>
    <row r="400" spans="1:15" ht="15.95" customHeight="1" x14ac:dyDescent="0.15">
      <c r="A400" s="318">
        <v>398</v>
      </c>
      <c r="B400" s="325">
        <f>IFERROR(VLOOKUP($A400,'様式C-1-2用'!$B$3:$O$1100,2,0),"")</f>
        <v>0</v>
      </c>
      <c r="C400" s="325" t="str">
        <f>IFERROR(VLOOKUP($A400,'様式C-1-2用'!$B$3:$O$1100,3,0),"")</f>
        <v/>
      </c>
      <c r="D400" s="325">
        <f>IFERROR(VLOOKUP($A400,'様式C-1-2用'!$B$3:$O$1100,5,0),"")</f>
        <v>0</v>
      </c>
      <c r="E400" s="325">
        <f>IFERROR(VLOOKUP($A400,'様式C-1-2用'!$B$3:$O$1100,6,0),"")</f>
        <v>0</v>
      </c>
      <c r="F400" s="325">
        <f>IFERROR(VLOOKUP($A400,'様式C-1-2用'!$B$3:$O$1100,7,0),"")</f>
        <v>0</v>
      </c>
      <c r="G400" s="325">
        <f>IFERROR(VLOOKUP($A400,'様式C-1-2用'!$B$3:$O$1100,8,0),"")</f>
        <v>0</v>
      </c>
      <c r="H400" s="331">
        <f>IFERROR(VLOOKUP($A400,'様式C-1-2用'!$B$3:$O$1100,9,0),"")</f>
        <v>0</v>
      </c>
      <c r="I400" s="325">
        <f>IFERROR(VLOOKUP($A400,'様式C-1-2用'!$B$3:$O$1100,10,0),"")</f>
        <v>0</v>
      </c>
      <c r="J400" s="325">
        <f>IFERROR(VLOOKUP($A400,'様式C-1-2用'!$B$3:$O$1100,11,0),"")</f>
        <v>0</v>
      </c>
      <c r="K400" s="325">
        <f t="shared" si="6"/>
        <v>0</v>
      </c>
      <c r="L400" s="325">
        <f>IFERROR(VLOOKUP($A400,'様式C-1-2用'!$B$3:$O$1100,12,0),"")</f>
        <v>0</v>
      </c>
      <c r="M400" s="325">
        <f>IFERROR(VLOOKUP($A400,'様式C-1-2用'!$B$3:$O$1100,13,0),"")</f>
        <v>0</v>
      </c>
      <c r="N400" s="325">
        <f>IFERROR(VLOOKUP($A400,'様式C-1-2用'!$B$3:$O$1100,14,0),"")</f>
        <v>0</v>
      </c>
      <c r="O400" s="325">
        <f>IFERROR(VLOOKUP($A400,'様式C-1-2用'!$B$3:$P$1100,15,0),"")</f>
        <v>0</v>
      </c>
    </row>
    <row r="401" spans="1:15" ht="15.95" customHeight="1" x14ac:dyDescent="0.15">
      <c r="A401" s="318">
        <v>399</v>
      </c>
      <c r="B401" s="325">
        <f>IFERROR(VLOOKUP($A401,'様式C-1-2用'!$B$3:$O$1100,2,0),"")</f>
        <v>0</v>
      </c>
      <c r="C401" s="325" t="str">
        <f>IFERROR(VLOOKUP($A401,'様式C-1-2用'!$B$3:$O$1100,3,0),"")</f>
        <v/>
      </c>
      <c r="D401" s="325">
        <f>IFERROR(VLOOKUP($A401,'様式C-1-2用'!$B$3:$O$1100,5,0),"")</f>
        <v>0</v>
      </c>
      <c r="E401" s="325">
        <f>IFERROR(VLOOKUP($A401,'様式C-1-2用'!$B$3:$O$1100,6,0),"")</f>
        <v>0</v>
      </c>
      <c r="F401" s="325">
        <f>IFERROR(VLOOKUP($A401,'様式C-1-2用'!$B$3:$O$1100,7,0),"")</f>
        <v>0</v>
      </c>
      <c r="G401" s="325">
        <f>IFERROR(VLOOKUP($A401,'様式C-1-2用'!$B$3:$O$1100,8,0),"")</f>
        <v>0</v>
      </c>
      <c r="H401" s="331">
        <f>IFERROR(VLOOKUP($A401,'様式C-1-2用'!$B$3:$O$1100,9,0),"")</f>
        <v>0</v>
      </c>
      <c r="I401" s="325">
        <f>IFERROR(VLOOKUP($A401,'様式C-1-2用'!$B$3:$O$1100,10,0),"")</f>
        <v>0</v>
      </c>
      <c r="J401" s="325">
        <f>IFERROR(VLOOKUP($A401,'様式C-1-2用'!$B$3:$O$1100,11,0),"")</f>
        <v>0</v>
      </c>
      <c r="K401" s="325">
        <f t="shared" si="6"/>
        <v>0</v>
      </c>
      <c r="L401" s="325">
        <f>IFERROR(VLOOKUP($A401,'様式C-1-2用'!$B$3:$O$1100,12,0),"")</f>
        <v>0</v>
      </c>
      <c r="M401" s="325">
        <f>IFERROR(VLOOKUP($A401,'様式C-1-2用'!$B$3:$O$1100,13,0),"")</f>
        <v>0</v>
      </c>
      <c r="N401" s="325">
        <f>IFERROR(VLOOKUP($A401,'様式C-1-2用'!$B$3:$O$1100,14,0),"")</f>
        <v>0</v>
      </c>
      <c r="O401" s="325">
        <f>IFERROR(VLOOKUP($A401,'様式C-1-2用'!$B$3:$P$1100,15,0),"")</f>
        <v>0</v>
      </c>
    </row>
    <row r="402" spans="1:15" ht="15.95" customHeight="1" x14ac:dyDescent="0.15">
      <c r="A402" s="318">
        <v>400</v>
      </c>
      <c r="B402" s="325">
        <f>IFERROR(VLOOKUP($A402,'様式C-1-2用'!$B$3:$O$1100,2,0),"")</f>
        <v>0</v>
      </c>
      <c r="C402" s="325" t="str">
        <f>IFERROR(VLOOKUP($A402,'様式C-1-2用'!$B$3:$O$1100,3,0),"")</f>
        <v/>
      </c>
      <c r="D402" s="325">
        <f>IFERROR(VLOOKUP($A402,'様式C-1-2用'!$B$3:$O$1100,5,0),"")</f>
        <v>0</v>
      </c>
      <c r="E402" s="325">
        <f>IFERROR(VLOOKUP($A402,'様式C-1-2用'!$B$3:$O$1100,6,0),"")</f>
        <v>0</v>
      </c>
      <c r="F402" s="325">
        <f>IFERROR(VLOOKUP($A402,'様式C-1-2用'!$B$3:$O$1100,7,0),"")</f>
        <v>0</v>
      </c>
      <c r="G402" s="325">
        <f>IFERROR(VLOOKUP($A402,'様式C-1-2用'!$B$3:$O$1100,8,0),"")</f>
        <v>0</v>
      </c>
      <c r="H402" s="331">
        <f>IFERROR(VLOOKUP($A402,'様式C-1-2用'!$B$3:$O$1100,9,0),"")</f>
        <v>0</v>
      </c>
      <c r="I402" s="325">
        <f>IFERROR(VLOOKUP($A402,'様式C-1-2用'!$B$3:$O$1100,10,0),"")</f>
        <v>0</v>
      </c>
      <c r="J402" s="325">
        <f>IFERROR(VLOOKUP($A402,'様式C-1-2用'!$B$3:$O$1100,11,0),"")</f>
        <v>0</v>
      </c>
      <c r="K402" s="325">
        <f t="shared" si="6"/>
        <v>0</v>
      </c>
      <c r="L402" s="325">
        <f>IFERROR(VLOOKUP($A402,'様式C-1-2用'!$B$3:$O$1100,12,0),"")</f>
        <v>0</v>
      </c>
      <c r="M402" s="325">
        <f>IFERROR(VLOOKUP($A402,'様式C-1-2用'!$B$3:$O$1100,13,0),"")</f>
        <v>0</v>
      </c>
      <c r="N402" s="325">
        <f>IFERROR(VLOOKUP($A402,'様式C-1-2用'!$B$3:$O$1100,14,0),"")</f>
        <v>0</v>
      </c>
      <c r="O402" s="325">
        <f>IFERROR(VLOOKUP($A402,'様式C-1-2用'!$B$3:$P$1100,15,0),"")</f>
        <v>0</v>
      </c>
    </row>
    <row r="403" spans="1:15" ht="15.95" customHeight="1" x14ac:dyDescent="0.15">
      <c r="A403" s="318">
        <v>401</v>
      </c>
      <c r="B403" s="325">
        <f>IFERROR(VLOOKUP($A403,'様式C-1-2用'!$B$3:$O$1100,2,0),"")</f>
        <v>0</v>
      </c>
      <c r="C403" s="325" t="str">
        <f>IFERROR(VLOOKUP($A403,'様式C-1-2用'!$B$3:$O$1100,3,0),"")</f>
        <v/>
      </c>
      <c r="D403" s="325">
        <f>IFERROR(VLOOKUP($A403,'様式C-1-2用'!$B$3:$O$1100,5,0),"")</f>
        <v>0</v>
      </c>
      <c r="E403" s="325">
        <f>IFERROR(VLOOKUP($A403,'様式C-1-2用'!$B$3:$O$1100,6,0),"")</f>
        <v>0</v>
      </c>
      <c r="F403" s="325">
        <f>IFERROR(VLOOKUP($A403,'様式C-1-2用'!$B$3:$O$1100,7,0),"")</f>
        <v>0</v>
      </c>
      <c r="G403" s="325">
        <f>IFERROR(VLOOKUP($A403,'様式C-1-2用'!$B$3:$O$1100,8,0),"")</f>
        <v>0</v>
      </c>
      <c r="H403" s="331">
        <f>IFERROR(VLOOKUP($A403,'様式C-1-2用'!$B$3:$O$1100,9,0),"")</f>
        <v>0</v>
      </c>
      <c r="I403" s="325">
        <f>IFERROR(VLOOKUP($A403,'様式C-1-2用'!$B$3:$O$1100,10,0),"")</f>
        <v>0</v>
      </c>
      <c r="J403" s="325">
        <f>IFERROR(VLOOKUP($A403,'様式C-1-2用'!$B$3:$O$1100,11,0),"")</f>
        <v>0</v>
      </c>
      <c r="K403" s="325">
        <f t="shared" si="6"/>
        <v>0</v>
      </c>
      <c r="L403" s="325">
        <f>IFERROR(VLOOKUP($A403,'様式C-1-2用'!$B$3:$O$1100,12,0),"")</f>
        <v>0</v>
      </c>
      <c r="M403" s="325">
        <f>IFERROR(VLOOKUP($A403,'様式C-1-2用'!$B$3:$O$1100,13,0),"")</f>
        <v>0</v>
      </c>
      <c r="N403" s="325">
        <f>IFERROR(VLOOKUP($A403,'様式C-1-2用'!$B$3:$O$1100,14,0),"")</f>
        <v>0</v>
      </c>
      <c r="O403" s="325">
        <f>IFERROR(VLOOKUP($A403,'様式C-1-2用'!$B$3:$P$1100,15,0),"")</f>
        <v>0</v>
      </c>
    </row>
    <row r="404" spans="1:15" ht="15.95" customHeight="1" x14ac:dyDescent="0.15">
      <c r="A404" s="318">
        <v>402</v>
      </c>
      <c r="B404" s="325">
        <f>IFERROR(VLOOKUP($A404,'様式C-1-2用'!$B$3:$O$1100,2,0),"")</f>
        <v>0</v>
      </c>
      <c r="C404" s="325" t="str">
        <f>IFERROR(VLOOKUP($A404,'様式C-1-2用'!$B$3:$O$1100,3,0),"")</f>
        <v/>
      </c>
      <c r="D404" s="325">
        <f>IFERROR(VLOOKUP($A404,'様式C-1-2用'!$B$3:$O$1100,5,0),"")</f>
        <v>0</v>
      </c>
      <c r="E404" s="325">
        <f>IFERROR(VLOOKUP($A404,'様式C-1-2用'!$B$3:$O$1100,6,0),"")</f>
        <v>0</v>
      </c>
      <c r="F404" s="325">
        <f>IFERROR(VLOOKUP($A404,'様式C-1-2用'!$B$3:$O$1100,7,0),"")</f>
        <v>0</v>
      </c>
      <c r="G404" s="325">
        <f>IFERROR(VLOOKUP($A404,'様式C-1-2用'!$B$3:$O$1100,8,0),"")</f>
        <v>0</v>
      </c>
      <c r="H404" s="331">
        <f>IFERROR(VLOOKUP($A404,'様式C-1-2用'!$B$3:$O$1100,9,0),"")</f>
        <v>0</v>
      </c>
      <c r="I404" s="325">
        <f>IFERROR(VLOOKUP($A404,'様式C-1-2用'!$B$3:$O$1100,10,0),"")</f>
        <v>0</v>
      </c>
      <c r="J404" s="325">
        <f>IFERROR(VLOOKUP($A404,'様式C-1-2用'!$B$3:$O$1100,11,0),"")</f>
        <v>0</v>
      </c>
      <c r="K404" s="325">
        <f t="shared" si="6"/>
        <v>0</v>
      </c>
      <c r="L404" s="325">
        <f>IFERROR(VLOOKUP($A404,'様式C-1-2用'!$B$3:$O$1100,12,0),"")</f>
        <v>0</v>
      </c>
      <c r="M404" s="325">
        <f>IFERROR(VLOOKUP($A404,'様式C-1-2用'!$B$3:$O$1100,13,0),"")</f>
        <v>0</v>
      </c>
      <c r="N404" s="325">
        <f>IFERROR(VLOOKUP($A404,'様式C-1-2用'!$B$3:$O$1100,14,0),"")</f>
        <v>0</v>
      </c>
      <c r="O404" s="325">
        <f>IFERROR(VLOOKUP($A404,'様式C-1-2用'!$B$3:$P$1100,15,0),"")</f>
        <v>0</v>
      </c>
    </row>
    <row r="405" spans="1:15" ht="15.95" customHeight="1" x14ac:dyDescent="0.15">
      <c r="A405" s="318">
        <v>403</v>
      </c>
      <c r="B405" s="325">
        <f>IFERROR(VLOOKUP($A405,'様式C-1-2用'!$B$3:$O$1100,2,0),"")</f>
        <v>0</v>
      </c>
      <c r="C405" s="325" t="str">
        <f>IFERROR(VLOOKUP($A405,'様式C-1-2用'!$B$3:$O$1100,3,0),"")</f>
        <v/>
      </c>
      <c r="D405" s="325">
        <f>IFERROR(VLOOKUP($A405,'様式C-1-2用'!$B$3:$O$1100,5,0),"")</f>
        <v>0</v>
      </c>
      <c r="E405" s="325">
        <f>IFERROR(VLOOKUP($A405,'様式C-1-2用'!$B$3:$O$1100,6,0),"")</f>
        <v>0</v>
      </c>
      <c r="F405" s="325">
        <f>IFERROR(VLOOKUP($A405,'様式C-1-2用'!$B$3:$O$1100,7,0),"")</f>
        <v>0</v>
      </c>
      <c r="G405" s="325">
        <f>IFERROR(VLOOKUP($A405,'様式C-1-2用'!$B$3:$O$1100,8,0),"")</f>
        <v>0</v>
      </c>
      <c r="H405" s="331">
        <f>IFERROR(VLOOKUP($A405,'様式C-1-2用'!$B$3:$O$1100,9,0),"")</f>
        <v>0</v>
      </c>
      <c r="I405" s="325">
        <f>IFERROR(VLOOKUP($A405,'様式C-1-2用'!$B$3:$O$1100,10,0),"")</f>
        <v>0</v>
      </c>
      <c r="J405" s="325">
        <f>IFERROR(VLOOKUP($A405,'様式C-1-2用'!$B$3:$O$1100,11,0),"")</f>
        <v>0</v>
      </c>
      <c r="K405" s="325">
        <f t="shared" si="6"/>
        <v>0</v>
      </c>
      <c r="L405" s="325">
        <f>IFERROR(VLOOKUP($A405,'様式C-1-2用'!$B$3:$O$1100,12,0),"")</f>
        <v>0</v>
      </c>
      <c r="M405" s="325">
        <f>IFERROR(VLOOKUP($A405,'様式C-1-2用'!$B$3:$O$1100,13,0),"")</f>
        <v>0</v>
      </c>
      <c r="N405" s="325">
        <f>IFERROR(VLOOKUP($A405,'様式C-1-2用'!$B$3:$O$1100,14,0),"")</f>
        <v>0</v>
      </c>
      <c r="O405" s="325">
        <f>IFERROR(VLOOKUP($A405,'様式C-1-2用'!$B$3:$P$1100,15,0),"")</f>
        <v>0</v>
      </c>
    </row>
    <row r="406" spans="1:15" ht="15.95" customHeight="1" x14ac:dyDescent="0.15">
      <c r="A406" s="318">
        <v>404</v>
      </c>
      <c r="B406" s="325">
        <f>IFERROR(VLOOKUP($A406,'様式C-1-2用'!$B$3:$O$1100,2,0),"")</f>
        <v>0</v>
      </c>
      <c r="C406" s="325" t="str">
        <f>IFERROR(VLOOKUP($A406,'様式C-1-2用'!$B$3:$O$1100,3,0),"")</f>
        <v/>
      </c>
      <c r="D406" s="325">
        <f>IFERROR(VLOOKUP($A406,'様式C-1-2用'!$B$3:$O$1100,5,0),"")</f>
        <v>0</v>
      </c>
      <c r="E406" s="325">
        <f>IFERROR(VLOOKUP($A406,'様式C-1-2用'!$B$3:$O$1100,6,0),"")</f>
        <v>0</v>
      </c>
      <c r="F406" s="325">
        <f>IFERROR(VLOOKUP($A406,'様式C-1-2用'!$B$3:$O$1100,7,0),"")</f>
        <v>0</v>
      </c>
      <c r="G406" s="325">
        <f>IFERROR(VLOOKUP($A406,'様式C-1-2用'!$B$3:$O$1100,8,0),"")</f>
        <v>0</v>
      </c>
      <c r="H406" s="331">
        <f>IFERROR(VLOOKUP($A406,'様式C-1-2用'!$B$3:$O$1100,9,0),"")</f>
        <v>0</v>
      </c>
      <c r="I406" s="325">
        <f>IFERROR(VLOOKUP($A406,'様式C-1-2用'!$B$3:$O$1100,10,0),"")</f>
        <v>0</v>
      </c>
      <c r="J406" s="325">
        <f>IFERROR(VLOOKUP($A406,'様式C-1-2用'!$B$3:$O$1100,11,0),"")</f>
        <v>0</v>
      </c>
      <c r="K406" s="325">
        <f t="shared" si="6"/>
        <v>0</v>
      </c>
      <c r="L406" s="325">
        <f>IFERROR(VLOOKUP($A406,'様式C-1-2用'!$B$3:$O$1100,12,0),"")</f>
        <v>0</v>
      </c>
      <c r="M406" s="325">
        <f>IFERROR(VLOOKUP($A406,'様式C-1-2用'!$B$3:$O$1100,13,0),"")</f>
        <v>0</v>
      </c>
      <c r="N406" s="325">
        <f>IFERROR(VLOOKUP($A406,'様式C-1-2用'!$B$3:$O$1100,14,0),"")</f>
        <v>0</v>
      </c>
      <c r="O406" s="325">
        <f>IFERROR(VLOOKUP($A406,'様式C-1-2用'!$B$3:$P$1100,15,0),"")</f>
        <v>0</v>
      </c>
    </row>
    <row r="407" spans="1:15" ht="15.95" customHeight="1" x14ac:dyDescent="0.15">
      <c r="A407" s="318">
        <v>405</v>
      </c>
      <c r="B407" s="325">
        <f>IFERROR(VLOOKUP($A407,'様式C-1-2用'!$B$3:$O$1100,2,0),"")</f>
        <v>0</v>
      </c>
      <c r="C407" s="325" t="str">
        <f>IFERROR(VLOOKUP($A407,'様式C-1-2用'!$B$3:$O$1100,3,0),"")</f>
        <v/>
      </c>
      <c r="D407" s="325">
        <f>IFERROR(VLOOKUP($A407,'様式C-1-2用'!$B$3:$O$1100,5,0),"")</f>
        <v>0</v>
      </c>
      <c r="E407" s="325">
        <f>IFERROR(VLOOKUP($A407,'様式C-1-2用'!$B$3:$O$1100,6,0),"")</f>
        <v>0</v>
      </c>
      <c r="F407" s="325">
        <f>IFERROR(VLOOKUP($A407,'様式C-1-2用'!$B$3:$O$1100,7,0),"")</f>
        <v>0</v>
      </c>
      <c r="G407" s="325">
        <f>IFERROR(VLOOKUP($A407,'様式C-1-2用'!$B$3:$O$1100,8,0),"")</f>
        <v>0</v>
      </c>
      <c r="H407" s="331">
        <f>IFERROR(VLOOKUP($A407,'様式C-1-2用'!$B$3:$O$1100,9,0),"")</f>
        <v>0</v>
      </c>
      <c r="I407" s="325">
        <f>IFERROR(VLOOKUP($A407,'様式C-1-2用'!$B$3:$O$1100,10,0),"")</f>
        <v>0</v>
      </c>
      <c r="J407" s="325">
        <f>IFERROR(VLOOKUP($A407,'様式C-1-2用'!$B$3:$O$1100,11,0),"")</f>
        <v>0</v>
      </c>
      <c r="K407" s="325">
        <f t="shared" si="6"/>
        <v>0</v>
      </c>
      <c r="L407" s="325">
        <f>IFERROR(VLOOKUP($A407,'様式C-1-2用'!$B$3:$O$1100,12,0),"")</f>
        <v>0</v>
      </c>
      <c r="M407" s="325">
        <f>IFERROR(VLOOKUP($A407,'様式C-1-2用'!$B$3:$O$1100,13,0),"")</f>
        <v>0</v>
      </c>
      <c r="N407" s="325">
        <f>IFERROR(VLOOKUP($A407,'様式C-1-2用'!$B$3:$O$1100,14,0),"")</f>
        <v>0</v>
      </c>
      <c r="O407" s="325">
        <f>IFERROR(VLOOKUP($A407,'様式C-1-2用'!$B$3:$P$1100,15,0),"")</f>
        <v>0</v>
      </c>
    </row>
    <row r="408" spans="1:15" ht="15.95" customHeight="1" x14ac:dyDescent="0.15">
      <c r="A408" s="318">
        <v>406</v>
      </c>
      <c r="B408" s="325">
        <f>IFERROR(VLOOKUP($A408,'様式C-1-2用'!$B$3:$O$1100,2,0),"")</f>
        <v>0</v>
      </c>
      <c r="C408" s="325" t="str">
        <f>IFERROR(VLOOKUP($A408,'様式C-1-2用'!$B$3:$O$1100,3,0),"")</f>
        <v/>
      </c>
      <c r="D408" s="325">
        <f>IFERROR(VLOOKUP($A408,'様式C-1-2用'!$B$3:$O$1100,5,0),"")</f>
        <v>0</v>
      </c>
      <c r="E408" s="325">
        <f>IFERROR(VLOOKUP($A408,'様式C-1-2用'!$B$3:$O$1100,6,0),"")</f>
        <v>0</v>
      </c>
      <c r="F408" s="325">
        <f>IFERROR(VLOOKUP($A408,'様式C-1-2用'!$B$3:$O$1100,7,0),"")</f>
        <v>0</v>
      </c>
      <c r="G408" s="325">
        <f>IFERROR(VLOOKUP($A408,'様式C-1-2用'!$B$3:$O$1100,8,0),"")</f>
        <v>0</v>
      </c>
      <c r="H408" s="331">
        <f>IFERROR(VLOOKUP($A408,'様式C-1-2用'!$B$3:$O$1100,9,0),"")</f>
        <v>0</v>
      </c>
      <c r="I408" s="325">
        <f>IFERROR(VLOOKUP($A408,'様式C-1-2用'!$B$3:$O$1100,10,0),"")</f>
        <v>0</v>
      </c>
      <c r="J408" s="325">
        <f>IFERROR(VLOOKUP($A408,'様式C-1-2用'!$B$3:$O$1100,11,0),"")</f>
        <v>0</v>
      </c>
      <c r="K408" s="325">
        <f t="shared" si="6"/>
        <v>0</v>
      </c>
      <c r="L408" s="325">
        <f>IFERROR(VLOOKUP($A408,'様式C-1-2用'!$B$3:$O$1100,12,0),"")</f>
        <v>0</v>
      </c>
      <c r="M408" s="325">
        <f>IFERROR(VLOOKUP($A408,'様式C-1-2用'!$B$3:$O$1100,13,0),"")</f>
        <v>0</v>
      </c>
      <c r="N408" s="325">
        <f>IFERROR(VLOOKUP($A408,'様式C-1-2用'!$B$3:$O$1100,14,0),"")</f>
        <v>0</v>
      </c>
      <c r="O408" s="325">
        <f>IFERROR(VLOOKUP($A408,'様式C-1-2用'!$B$3:$P$1100,15,0),"")</f>
        <v>0</v>
      </c>
    </row>
    <row r="409" spans="1:15" ht="15.95" customHeight="1" x14ac:dyDescent="0.15">
      <c r="A409" s="318">
        <v>407</v>
      </c>
      <c r="B409" s="325">
        <f>IFERROR(VLOOKUP($A409,'様式C-1-2用'!$B$3:$O$1100,2,0),"")</f>
        <v>0</v>
      </c>
      <c r="C409" s="325" t="str">
        <f>IFERROR(VLOOKUP($A409,'様式C-1-2用'!$B$3:$O$1100,3,0),"")</f>
        <v/>
      </c>
      <c r="D409" s="325">
        <f>IFERROR(VLOOKUP($A409,'様式C-1-2用'!$B$3:$O$1100,5,0),"")</f>
        <v>0</v>
      </c>
      <c r="E409" s="325">
        <f>IFERROR(VLOOKUP($A409,'様式C-1-2用'!$B$3:$O$1100,6,0),"")</f>
        <v>0</v>
      </c>
      <c r="F409" s="325">
        <f>IFERROR(VLOOKUP($A409,'様式C-1-2用'!$B$3:$O$1100,7,0),"")</f>
        <v>0</v>
      </c>
      <c r="G409" s="325">
        <f>IFERROR(VLOOKUP($A409,'様式C-1-2用'!$B$3:$O$1100,8,0),"")</f>
        <v>0</v>
      </c>
      <c r="H409" s="331">
        <f>IFERROR(VLOOKUP($A409,'様式C-1-2用'!$B$3:$O$1100,9,0),"")</f>
        <v>0</v>
      </c>
      <c r="I409" s="325">
        <f>IFERROR(VLOOKUP($A409,'様式C-1-2用'!$B$3:$O$1100,10,0),"")</f>
        <v>0</v>
      </c>
      <c r="J409" s="325">
        <f>IFERROR(VLOOKUP($A409,'様式C-1-2用'!$B$3:$O$1100,11,0),"")</f>
        <v>0</v>
      </c>
      <c r="K409" s="325">
        <f t="shared" si="6"/>
        <v>0</v>
      </c>
      <c r="L409" s="325">
        <f>IFERROR(VLOOKUP($A409,'様式C-1-2用'!$B$3:$O$1100,12,0),"")</f>
        <v>0</v>
      </c>
      <c r="M409" s="325">
        <f>IFERROR(VLOOKUP($A409,'様式C-1-2用'!$B$3:$O$1100,13,0),"")</f>
        <v>0</v>
      </c>
      <c r="N409" s="325">
        <f>IFERROR(VLOOKUP($A409,'様式C-1-2用'!$B$3:$O$1100,14,0),"")</f>
        <v>0</v>
      </c>
      <c r="O409" s="325">
        <f>IFERROR(VLOOKUP($A409,'様式C-1-2用'!$B$3:$P$1100,15,0),"")</f>
        <v>0</v>
      </c>
    </row>
    <row r="410" spans="1:15" ht="15.95" customHeight="1" x14ac:dyDescent="0.15">
      <c r="A410" s="318">
        <v>408</v>
      </c>
      <c r="B410" s="325">
        <f>IFERROR(VLOOKUP($A410,'様式C-1-2用'!$B$3:$O$1100,2,0),"")</f>
        <v>0</v>
      </c>
      <c r="C410" s="325" t="str">
        <f>IFERROR(VLOOKUP($A410,'様式C-1-2用'!$B$3:$O$1100,3,0),"")</f>
        <v/>
      </c>
      <c r="D410" s="325">
        <f>IFERROR(VLOOKUP($A410,'様式C-1-2用'!$B$3:$O$1100,5,0),"")</f>
        <v>0</v>
      </c>
      <c r="E410" s="325">
        <f>IFERROR(VLOOKUP($A410,'様式C-1-2用'!$B$3:$O$1100,6,0),"")</f>
        <v>0</v>
      </c>
      <c r="F410" s="325">
        <f>IFERROR(VLOOKUP($A410,'様式C-1-2用'!$B$3:$O$1100,7,0),"")</f>
        <v>0</v>
      </c>
      <c r="G410" s="325">
        <f>IFERROR(VLOOKUP($A410,'様式C-1-2用'!$B$3:$O$1100,8,0),"")</f>
        <v>0</v>
      </c>
      <c r="H410" s="331">
        <f>IFERROR(VLOOKUP($A410,'様式C-1-2用'!$B$3:$O$1100,9,0),"")</f>
        <v>0</v>
      </c>
      <c r="I410" s="325">
        <f>IFERROR(VLOOKUP($A410,'様式C-1-2用'!$B$3:$O$1100,10,0),"")</f>
        <v>0</v>
      </c>
      <c r="J410" s="325">
        <f>IFERROR(VLOOKUP($A410,'様式C-1-2用'!$B$3:$O$1100,11,0),"")</f>
        <v>0</v>
      </c>
      <c r="K410" s="325">
        <f t="shared" si="6"/>
        <v>0</v>
      </c>
      <c r="L410" s="325">
        <f>IFERROR(VLOOKUP($A410,'様式C-1-2用'!$B$3:$O$1100,12,0),"")</f>
        <v>0</v>
      </c>
      <c r="M410" s="325">
        <f>IFERROR(VLOOKUP($A410,'様式C-1-2用'!$B$3:$O$1100,13,0),"")</f>
        <v>0</v>
      </c>
      <c r="N410" s="325">
        <f>IFERROR(VLOOKUP($A410,'様式C-1-2用'!$B$3:$O$1100,14,0),"")</f>
        <v>0</v>
      </c>
      <c r="O410" s="325">
        <f>IFERROR(VLOOKUP($A410,'様式C-1-2用'!$B$3:$P$1100,15,0),"")</f>
        <v>0</v>
      </c>
    </row>
    <row r="411" spans="1:15" ht="15.95" customHeight="1" x14ac:dyDescent="0.15">
      <c r="A411" s="318">
        <v>409</v>
      </c>
      <c r="B411" s="325">
        <f>IFERROR(VLOOKUP($A411,'様式C-1-2用'!$B$3:$O$1100,2,0),"")</f>
        <v>0</v>
      </c>
      <c r="C411" s="325" t="str">
        <f>IFERROR(VLOOKUP($A411,'様式C-1-2用'!$B$3:$O$1100,3,0),"")</f>
        <v/>
      </c>
      <c r="D411" s="325">
        <f>IFERROR(VLOOKUP($A411,'様式C-1-2用'!$B$3:$O$1100,5,0),"")</f>
        <v>0</v>
      </c>
      <c r="E411" s="325">
        <f>IFERROR(VLOOKUP($A411,'様式C-1-2用'!$B$3:$O$1100,6,0),"")</f>
        <v>0</v>
      </c>
      <c r="F411" s="325">
        <f>IFERROR(VLOOKUP($A411,'様式C-1-2用'!$B$3:$O$1100,7,0),"")</f>
        <v>0</v>
      </c>
      <c r="G411" s="325">
        <f>IFERROR(VLOOKUP($A411,'様式C-1-2用'!$B$3:$O$1100,8,0),"")</f>
        <v>0</v>
      </c>
      <c r="H411" s="331">
        <f>IFERROR(VLOOKUP($A411,'様式C-1-2用'!$B$3:$O$1100,9,0),"")</f>
        <v>0</v>
      </c>
      <c r="I411" s="325">
        <f>IFERROR(VLOOKUP($A411,'様式C-1-2用'!$B$3:$O$1100,10,0),"")</f>
        <v>0</v>
      </c>
      <c r="J411" s="325">
        <f>IFERROR(VLOOKUP($A411,'様式C-1-2用'!$B$3:$O$1100,11,0),"")</f>
        <v>0</v>
      </c>
      <c r="K411" s="325">
        <f t="shared" si="6"/>
        <v>0</v>
      </c>
      <c r="L411" s="325">
        <f>IFERROR(VLOOKUP($A411,'様式C-1-2用'!$B$3:$O$1100,12,0),"")</f>
        <v>0</v>
      </c>
      <c r="M411" s="325">
        <f>IFERROR(VLOOKUP($A411,'様式C-1-2用'!$B$3:$O$1100,13,0),"")</f>
        <v>0</v>
      </c>
      <c r="N411" s="325">
        <f>IFERROR(VLOOKUP($A411,'様式C-1-2用'!$B$3:$O$1100,14,0),"")</f>
        <v>0</v>
      </c>
      <c r="O411" s="325">
        <f>IFERROR(VLOOKUP($A411,'様式C-1-2用'!$B$3:$P$1100,15,0),"")</f>
        <v>0</v>
      </c>
    </row>
    <row r="412" spans="1:15" ht="15.95" customHeight="1" x14ac:dyDescent="0.15">
      <c r="A412" s="318">
        <v>410</v>
      </c>
      <c r="B412" s="325">
        <f>IFERROR(VLOOKUP($A412,'様式C-1-2用'!$B$3:$O$1100,2,0),"")</f>
        <v>0</v>
      </c>
      <c r="C412" s="325" t="str">
        <f>IFERROR(VLOOKUP($A412,'様式C-1-2用'!$B$3:$O$1100,3,0),"")</f>
        <v/>
      </c>
      <c r="D412" s="325">
        <f>IFERROR(VLOOKUP($A412,'様式C-1-2用'!$B$3:$O$1100,5,0),"")</f>
        <v>0</v>
      </c>
      <c r="E412" s="325">
        <f>IFERROR(VLOOKUP($A412,'様式C-1-2用'!$B$3:$O$1100,6,0),"")</f>
        <v>0</v>
      </c>
      <c r="F412" s="325">
        <f>IFERROR(VLOOKUP($A412,'様式C-1-2用'!$B$3:$O$1100,7,0),"")</f>
        <v>0</v>
      </c>
      <c r="G412" s="325">
        <f>IFERROR(VLOOKUP($A412,'様式C-1-2用'!$B$3:$O$1100,8,0),"")</f>
        <v>0</v>
      </c>
      <c r="H412" s="331">
        <f>IFERROR(VLOOKUP($A412,'様式C-1-2用'!$B$3:$O$1100,9,0),"")</f>
        <v>0</v>
      </c>
      <c r="I412" s="325">
        <f>IFERROR(VLOOKUP($A412,'様式C-1-2用'!$B$3:$O$1100,10,0),"")</f>
        <v>0</v>
      </c>
      <c r="J412" s="325">
        <f>IFERROR(VLOOKUP($A412,'様式C-1-2用'!$B$3:$O$1100,11,0),"")</f>
        <v>0</v>
      </c>
      <c r="K412" s="325">
        <f t="shared" si="6"/>
        <v>0</v>
      </c>
      <c r="L412" s="325">
        <f>IFERROR(VLOOKUP($A412,'様式C-1-2用'!$B$3:$O$1100,12,0),"")</f>
        <v>0</v>
      </c>
      <c r="M412" s="325">
        <f>IFERROR(VLOOKUP($A412,'様式C-1-2用'!$B$3:$O$1100,13,0),"")</f>
        <v>0</v>
      </c>
      <c r="N412" s="325">
        <f>IFERROR(VLOOKUP($A412,'様式C-1-2用'!$B$3:$O$1100,14,0),"")</f>
        <v>0</v>
      </c>
      <c r="O412" s="325">
        <f>IFERROR(VLOOKUP($A412,'様式C-1-2用'!$B$3:$P$1100,15,0),"")</f>
        <v>0</v>
      </c>
    </row>
    <row r="413" spans="1:15" ht="15.95" customHeight="1" x14ac:dyDescent="0.15">
      <c r="A413" s="318">
        <v>411</v>
      </c>
      <c r="B413" s="325">
        <f>IFERROR(VLOOKUP($A413,'様式C-1-2用'!$B$3:$O$1100,2,0),"")</f>
        <v>0</v>
      </c>
      <c r="C413" s="325" t="str">
        <f>IFERROR(VLOOKUP($A413,'様式C-1-2用'!$B$3:$O$1100,3,0),"")</f>
        <v/>
      </c>
      <c r="D413" s="325">
        <f>IFERROR(VLOOKUP($A413,'様式C-1-2用'!$B$3:$O$1100,5,0),"")</f>
        <v>0</v>
      </c>
      <c r="E413" s="325">
        <f>IFERROR(VLOOKUP($A413,'様式C-1-2用'!$B$3:$O$1100,6,0),"")</f>
        <v>0</v>
      </c>
      <c r="F413" s="325">
        <f>IFERROR(VLOOKUP($A413,'様式C-1-2用'!$B$3:$O$1100,7,0),"")</f>
        <v>0</v>
      </c>
      <c r="G413" s="325">
        <f>IFERROR(VLOOKUP($A413,'様式C-1-2用'!$B$3:$O$1100,8,0),"")</f>
        <v>0</v>
      </c>
      <c r="H413" s="331">
        <f>IFERROR(VLOOKUP($A413,'様式C-1-2用'!$B$3:$O$1100,9,0),"")</f>
        <v>0</v>
      </c>
      <c r="I413" s="325">
        <f>IFERROR(VLOOKUP($A413,'様式C-1-2用'!$B$3:$O$1100,10,0),"")</f>
        <v>0</v>
      </c>
      <c r="J413" s="325">
        <f>IFERROR(VLOOKUP($A413,'様式C-1-2用'!$B$3:$O$1100,11,0),"")</f>
        <v>0</v>
      </c>
      <c r="K413" s="325">
        <f t="shared" si="6"/>
        <v>0</v>
      </c>
      <c r="L413" s="325">
        <f>IFERROR(VLOOKUP($A413,'様式C-1-2用'!$B$3:$O$1100,12,0),"")</f>
        <v>0</v>
      </c>
      <c r="M413" s="325">
        <f>IFERROR(VLOOKUP($A413,'様式C-1-2用'!$B$3:$O$1100,13,0),"")</f>
        <v>0</v>
      </c>
      <c r="N413" s="325">
        <f>IFERROR(VLOOKUP($A413,'様式C-1-2用'!$B$3:$O$1100,14,0),"")</f>
        <v>0</v>
      </c>
      <c r="O413" s="325">
        <f>IFERROR(VLOOKUP($A413,'様式C-1-2用'!$B$3:$P$1100,15,0),"")</f>
        <v>0</v>
      </c>
    </row>
    <row r="414" spans="1:15" ht="15.95" customHeight="1" x14ac:dyDescent="0.15">
      <c r="A414" s="318">
        <v>412</v>
      </c>
      <c r="B414" s="325">
        <f>IFERROR(VLOOKUP($A414,'様式C-1-2用'!$B$3:$O$1100,2,0),"")</f>
        <v>0</v>
      </c>
      <c r="C414" s="325" t="str">
        <f>IFERROR(VLOOKUP($A414,'様式C-1-2用'!$B$3:$O$1100,3,0),"")</f>
        <v/>
      </c>
      <c r="D414" s="325">
        <f>IFERROR(VLOOKUP($A414,'様式C-1-2用'!$B$3:$O$1100,5,0),"")</f>
        <v>0</v>
      </c>
      <c r="E414" s="325">
        <f>IFERROR(VLOOKUP($A414,'様式C-1-2用'!$B$3:$O$1100,6,0),"")</f>
        <v>0</v>
      </c>
      <c r="F414" s="325">
        <f>IFERROR(VLOOKUP($A414,'様式C-1-2用'!$B$3:$O$1100,7,0),"")</f>
        <v>0</v>
      </c>
      <c r="G414" s="325">
        <f>IFERROR(VLOOKUP($A414,'様式C-1-2用'!$B$3:$O$1100,8,0),"")</f>
        <v>0</v>
      </c>
      <c r="H414" s="331">
        <f>IFERROR(VLOOKUP($A414,'様式C-1-2用'!$B$3:$O$1100,9,0),"")</f>
        <v>0</v>
      </c>
      <c r="I414" s="325">
        <f>IFERROR(VLOOKUP($A414,'様式C-1-2用'!$B$3:$O$1100,10,0),"")</f>
        <v>0</v>
      </c>
      <c r="J414" s="325">
        <f>IFERROR(VLOOKUP($A414,'様式C-1-2用'!$B$3:$O$1100,11,0),"")</f>
        <v>0</v>
      </c>
      <c r="K414" s="325">
        <f t="shared" si="6"/>
        <v>0</v>
      </c>
      <c r="L414" s="325">
        <f>IFERROR(VLOOKUP($A414,'様式C-1-2用'!$B$3:$O$1100,12,0),"")</f>
        <v>0</v>
      </c>
      <c r="M414" s="325">
        <f>IFERROR(VLOOKUP($A414,'様式C-1-2用'!$B$3:$O$1100,13,0),"")</f>
        <v>0</v>
      </c>
      <c r="N414" s="325">
        <f>IFERROR(VLOOKUP($A414,'様式C-1-2用'!$B$3:$O$1100,14,0),"")</f>
        <v>0</v>
      </c>
      <c r="O414" s="325">
        <f>IFERROR(VLOOKUP($A414,'様式C-1-2用'!$B$3:$P$1100,15,0),"")</f>
        <v>0</v>
      </c>
    </row>
    <row r="415" spans="1:15" ht="15.95" customHeight="1" x14ac:dyDescent="0.15">
      <c r="A415" s="318">
        <v>413</v>
      </c>
      <c r="B415" s="325">
        <f>IFERROR(VLOOKUP($A415,'様式C-1-2用'!$B$3:$O$1100,2,0),"")</f>
        <v>0</v>
      </c>
      <c r="C415" s="325" t="str">
        <f>IFERROR(VLOOKUP($A415,'様式C-1-2用'!$B$3:$O$1100,3,0),"")</f>
        <v/>
      </c>
      <c r="D415" s="325">
        <f>IFERROR(VLOOKUP($A415,'様式C-1-2用'!$B$3:$O$1100,5,0),"")</f>
        <v>0</v>
      </c>
      <c r="E415" s="325">
        <f>IFERROR(VLOOKUP($A415,'様式C-1-2用'!$B$3:$O$1100,6,0),"")</f>
        <v>0</v>
      </c>
      <c r="F415" s="325">
        <f>IFERROR(VLOOKUP($A415,'様式C-1-2用'!$B$3:$O$1100,7,0),"")</f>
        <v>0</v>
      </c>
      <c r="G415" s="325">
        <f>IFERROR(VLOOKUP($A415,'様式C-1-2用'!$B$3:$O$1100,8,0),"")</f>
        <v>0</v>
      </c>
      <c r="H415" s="331">
        <f>IFERROR(VLOOKUP($A415,'様式C-1-2用'!$B$3:$O$1100,9,0),"")</f>
        <v>0</v>
      </c>
      <c r="I415" s="325">
        <f>IFERROR(VLOOKUP($A415,'様式C-1-2用'!$B$3:$O$1100,10,0),"")</f>
        <v>0</v>
      </c>
      <c r="J415" s="325">
        <f>IFERROR(VLOOKUP($A415,'様式C-1-2用'!$B$3:$O$1100,11,0),"")</f>
        <v>0</v>
      </c>
      <c r="K415" s="325">
        <f t="shared" si="6"/>
        <v>0</v>
      </c>
      <c r="L415" s="325">
        <f>IFERROR(VLOOKUP($A415,'様式C-1-2用'!$B$3:$O$1100,12,0),"")</f>
        <v>0</v>
      </c>
      <c r="M415" s="325">
        <f>IFERROR(VLOOKUP($A415,'様式C-1-2用'!$B$3:$O$1100,13,0),"")</f>
        <v>0</v>
      </c>
      <c r="N415" s="325">
        <f>IFERROR(VLOOKUP($A415,'様式C-1-2用'!$B$3:$O$1100,14,0),"")</f>
        <v>0</v>
      </c>
      <c r="O415" s="325">
        <f>IFERROR(VLOOKUP($A415,'様式C-1-2用'!$B$3:$P$1100,15,0),"")</f>
        <v>0</v>
      </c>
    </row>
    <row r="416" spans="1:15" ht="15.95" customHeight="1" x14ac:dyDescent="0.15">
      <c r="A416" s="318">
        <v>414</v>
      </c>
      <c r="B416" s="325">
        <f>IFERROR(VLOOKUP($A416,'様式C-1-2用'!$B$3:$O$1100,2,0),"")</f>
        <v>0</v>
      </c>
      <c r="C416" s="325" t="str">
        <f>IFERROR(VLOOKUP($A416,'様式C-1-2用'!$B$3:$O$1100,3,0),"")</f>
        <v/>
      </c>
      <c r="D416" s="325">
        <f>IFERROR(VLOOKUP($A416,'様式C-1-2用'!$B$3:$O$1100,5,0),"")</f>
        <v>0</v>
      </c>
      <c r="E416" s="325">
        <f>IFERROR(VLOOKUP($A416,'様式C-1-2用'!$B$3:$O$1100,6,0),"")</f>
        <v>0</v>
      </c>
      <c r="F416" s="325">
        <f>IFERROR(VLOOKUP($A416,'様式C-1-2用'!$B$3:$O$1100,7,0),"")</f>
        <v>0</v>
      </c>
      <c r="G416" s="325">
        <f>IFERROR(VLOOKUP($A416,'様式C-1-2用'!$B$3:$O$1100,8,0),"")</f>
        <v>0</v>
      </c>
      <c r="H416" s="331">
        <f>IFERROR(VLOOKUP($A416,'様式C-1-2用'!$B$3:$O$1100,9,0),"")</f>
        <v>0</v>
      </c>
      <c r="I416" s="325">
        <f>IFERROR(VLOOKUP($A416,'様式C-1-2用'!$B$3:$O$1100,10,0),"")</f>
        <v>0</v>
      </c>
      <c r="J416" s="325">
        <f>IFERROR(VLOOKUP($A416,'様式C-1-2用'!$B$3:$O$1100,11,0),"")</f>
        <v>0</v>
      </c>
      <c r="K416" s="325">
        <f t="shared" si="6"/>
        <v>0</v>
      </c>
      <c r="L416" s="325">
        <f>IFERROR(VLOOKUP($A416,'様式C-1-2用'!$B$3:$O$1100,12,0),"")</f>
        <v>0</v>
      </c>
      <c r="M416" s="325">
        <f>IFERROR(VLOOKUP($A416,'様式C-1-2用'!$B$3:$O$1100,13,0),"")</f>
        <v>0</v>
      </c>
      <c r="N416" s="325">
        <f>IFERROR(VLOOKUP($A416,'様式C-1-2用'!$B$3:$O$1100,14,0),"")</f>
        <v>0</v>
      </c>
      <c r="O416" s="325">
        <f>IFERROR(VLOOKUP($A416,'様式C-1-2用'!$B$3:$P$1100,15,0),"")</f>
        <v>0</v>
      </c>
    </row>
    <row r="417" spans="1:15" ht="15.95" customHeight="1" x14ac:dyDescent="0.15">
      <c r="A417" s="318">
        <v>415</v>
      </c>
      <c r="B417" s="325">
        <f>IFERROR(VLOOKUP($A417,'様式C-1-2用'!$B$3:$O$1100,2,0),"")</f>
        <v>0</v>
      </c>
      <c r="C417" s="325" t="str">
        <f>IFERROR(VLOOKUP($A417,'様式C-1-2用'!$B$3:$O$1100,3,0),"")</f>
        <v/>
      </c>
      <c r="D417" s="325">
        <f>IFERROR(VLOOKUP($A417,'様式C-1-2用'!$B$3:$O$1100,5,0),"")</f>
        <v>0</v>
      </c>
      <c r="E417" s="325">
        <f>IFERROR(VLOOKUP($A417,'様式C-1-2用'!$B$3:$O$1100,6,0),"")</f>
        <v>0</v>
      </c>
      <c r="F417" s="325">
        <f>IFERROR(VLOOKUP($A417,'様式C-1-2用'!$B$3:$O$1100,7,0),"")</f>
        <v>0</v>
      </c>
      <c r="G417" s="325">
        <f>IFERROR(VLOOKUP($A417,'様式C-1-2用'!$B$3:$O$1100,8,0),"")</f>
        <v>0</v>
      </c>
      <c r="H417" s="331">
        <f>IFERROR(VLOOKUP($A417,'様式C-1-2用'!$B$3:$O$1100,9,0),"")</f>
        <v>0</v>
      </c>
      <c r="I417" s="325">
        <f>IFERROR(VLOOKUP($A417,'様式C-1-2用'!$B$3:$O$1100,10,0),"")</f>
        <v>0</v>
      </c>
      <c r="J417" s="325">
        <f>IFERROR(VLOOKUP($A417,'様式C-1-2用'!$B$3:$O$1100,11,0),"")</f>
        <v>0</v>
      </c>
      <c r="K417" s="325">
        <f t="shared" si="6"/>
        <v>0</v>
      </c>
      <c r="L417" s="325">
        <f>IFERROR(VLOOKUP($A417,'様式C-1-2用'!$B$3:$O$1100,12,0),"")</f>
        <v>0</v>
      </c>
      <c r="M417" s="325">
        <f>IFERROR(VLOOKUP($A417,'様式C-1-2用'!$B$3:$O$1100,13,0),"")</f>
        <v>0</v>
      </c>
      <c r="N417" s="325">
        <f>IFERROR(VLOOKUP($A417,'様式C-1-2用'!$B$3:$O$1100,14,0),"")</f>
        <v>0</v>
      </c>
      <c r="O417" s="325">
        <f>IFERROR(VLOOKUP($A417,'様式C-1-2用'!$B$3:$P$1100,15,0),"")</f>
        <v>0</v>
      </c>
    </row>
    <row r="418" spans="1:15" ht="15.95" customHeight="1" x14ac:dyDescent="0.15">
      <c r="A418" s="318">
        <v>416</v>
      </c>
      <c r="B418" s="325">
        <f>IFERROR(VLOOKUP($A418,'様式C-1-2用'!$B$3:$O$1100,2,0),"")</f>
        <v>0</v>
      </c>
      <c r="C418" s="325" t="str">
        <f>IFERROR(VLOOKUP($A418,'様式C-1-2用'!$B$3:$O$1100,3,0),"")</f>
        <v/>
      </c>
      <c r="D418" s="325">
        <f>IFERROR(VLOOKUP($A418,'様式C-1-2用'!$B$3:$O$1100,5,0),"")</f>
        <v>0</v>
      </c>
      <c r="E418" s="325">
        <f>IFERROR(VLOOKUP($A418,'様式C-1-2用'!$B$3:$O$1100,6,0),"")</f>
        <v>0</v>
      </c>
      <c r="F418" s="325">
        <f>IFERROR(VLOOKUP($A418,'様式C-1-2用'!$B$3:$O$1100,7,0),"")</f>
        <v>0</v>
      </c>
      <c r="G418" s="325">
        <f>IFERROR(VLOOKUP($A418,'様式C-1-2用'!$B$3:$O$1100,8,0),"")</f>
        <v>0</v>
      </c>
      <c r="H418" s="331">
        <f>IFERROR(VLOOKUP($A418,'様式C-1-2用'!$B$3:$O$1100,9,0),"")</f>
        <v>0</v>
      </c>
      <c r="I418" s="325">
        <f>IFERROR(VLOOKUP($A418,'様式C-1-2用'!$B$3:$O$1100,10,0),"")</f>
        <v>0</v>
      </c>
      <c r="J418" s="325">
        <f>IFERROR(VLOOKUP($A418,'様式C-1-2用'!$B$3:$O$1100,11,0),"")</f>
        <v>0</v>
      </c>
      <c r="K418" s="325">
        <f t="shared" si="6"/>
        <v>0</v>
      </c>
      <c r="L418" s="325">
        <f>IFERROR(VLOOKUP($A418,'様式C-1-2用'!$B$3:$O$1100,12,0),"")</f>
        <v>0</v>
      </c>
      <c r="M418" s="325">
        <f>IFERROR(VLOOKUP($A418,'様式C-1-2用'!$B$3:$O$1100,13,0),"")</f>
        <v>0</v>
      </c>
      <c r="N418" s="325">
        <f>IFERROR(VLOOKUP($A418,'様式C-1-2用'!$B$3:$O$1100,14,0),"")</f>
        <v>0</v>
      </c>
      <c r="O418" s="325">
        <f>IFERROR(VLOOKUP($A418,'様式C-1-2用'!$B$3:$P$1100,15,0),"")</f>
        <v>0</v>
      </c>
    </row>
    <row r="419" spans="1:15" ht="15.95" customHeight="1" x14ac:dyDescent="0.15">
      <c r="A419" s="318">
        <v>417</v>
      </c>
      <c r="B419" s="325">
        <f>IFERROR(VLOOKUP($A419,'様式C-1-2用'!$B$3:$O$1100,2,0),"")</f>
        <v>0</v>
      </c>
      <c r="C419" s="325" t="str">
        <f>IFERROR(VLOOKUP($A419,'様式C-1-2用'!$B$3:$O$1100,3,0),"")</f>
        <v/>
      </c>
      <c r="D419" s="325">
        <f>IFERROR(VLOOKUP($A419,'様式C-1-2用'!$B$3:$O$1100,5,0),"")</f>
        <v>0</v>
      </c>
      <c r="E419" s="325">
        <f>IFERROR(VLOOKUP($A419,'様式C-1-2用'!$B$3:$O$1100,6,0),"")</f>
        <v>0</v>
      </c>
      <c r="F419" s="325">
        <f>IFERROR(VLOOKUP($A419,'様式C-1-2用'!$B$3:$O$1100,7,0),"")</f>
        <v>0</v>
      </c>
      <c r="G419" s="325">
        <f>IFERROR(VLOOKUP($A419,'様式C-1-2用'!$B$3:$O$1100,8,0),"")</f>
        <v>0</v>
      </c>
      <c r="H419" s="331">
        <f>IFERROR(VLOOKUP($A419,'様式C-1-2用'!$B$3:$O$1100,9,0),"")</f>
        <v>0</v>
      </c>
      <c r="I419" s="325">
        <f>IFERROR(VLOOKUP($A419,'様式C-1-2用'!$B$3:$O$1100,10,0),"")</f>
        <v>0</v>
      </c>
      <c r="J419" s="325">
        <f>IFERROR(VLOOKUP($A419,'様式C-1-2用'!$B$3:$O$1100,11,0),"")</f>
        <v>0</v>
      </c>
      <c r="K419" s="325">
        <f t="shared" si="6"/>
        <v>0</v>
      </c>
      <c r="L419" s="325">
        <f>IFERROR(VLOOKUP($A419,'様式C-1-2用'!$B$3:$O$1100,12,0),"")</f>
        <v>0</v>
      </c>
      <c r="M419" s="325">
        <f>IFERROR(VLOOKUP($A419,'様式C-1-2用'!$B$3:$O$1100,13,0),"")</f>
        <v>0</v>
      </c>
      <c r="N419" s="325">
        <f>IFERROR(VLOOKUP($A419,'様式C-1-2用'!$B$3:$O$1100,14,0),"")</f>
        <v>0</v>
      </c>
      <c r="O419" s="325">
        <f>IFERROR(VLOOKUP($A419,'様式C-1-2用'!$B$3:$P$1100,15,0),"")</f>
        <v>0</v>
      </c>
    </row>
    <row r="420" spans="1:15" ht="15.95" customHeight="1" x14ac:dyDescent="0.15">
      <c r="A420" s="318">
        <v>418</v>
      </c>
      <c r="B420" s="325">
        <f>IFERROR(VLOOKUP($A420,'様式C-1-2用'!$B$3:$O$1100,2,0),"")</f>
        <v>0</v>
      </c>
      <c r="C420" s="325" t="str">
        <f>IFERROR(VLOOKUP($A420,'様式C-1-2用'!$B$3:$O$1100,3,0),"")</f>
        <v/>
      </c>
      <c r="D420" s="325">
        <f>IFERROR(VLOOKUP($A420,'様式C-1-2用'!$B$3:$O$1100,5,0),"")</f>
        <v>0</v>
      </c>
      <c r="E420" s="325">
        <f>IFERROR(VLOOKUP($A420,'様式C-1-2用'!$B$3:$O$1100,6,0),"")</f>
        <v>0</v>
      </c>
      <c r="F420" s="325">
        <f>IFERROR(VLOOKUP($A420,'様式C-1-2用'!$B$3:$O$1100,7,0),"")</f>
        <v>0</v>
      </c>
      <c r="G420" s="325">
        <f>IFERROR(VLOOKUP($A420,'様式C-1-2用'!$B$3:$O$1100,8,0),"")</f>
        <v>0</v>
      </c>
      <c r="H420" s="331">
        <f>IFERROR(VLOOKUP($A420,'様式C-1-2用'!$B$3:$O$1100,9,0),"")</f>
        <v>0</v>
      </c>
      <c r="I420" s="325">
        <f>IFERROR(VLOOKUP($A420,'様式C-1-2用'!$B$3:$O$1100,10,0),"")</f>
        <v>0</v>
      </c>
      <c r="J420" s="325">
        <f>IFERROR(VLOOKUP($A420,'様式C-1-2用'!$B$3:$O$1100,11,0),"")</f>
        <v>0</v>
      </c>
      <c r="K420" s="325">
        <f t="shared" si="6"/>
        <v>0</v>
      </c>
      <c r="L420" s="325">
        <f>IFERROR(VLOOKUP($A420,'様式C-1-2用'!$B$3:$O$1100,12,0),"")</f>
        <v>0</v>
      </c>
      <c r="M420" s="325">
        <f>IFERROR(VLOOKUP($A420,'様式C-1-2用'!$B$3:$O$1100,13,0),"")</f>
        <v>0</v>
      </c>
      <c r="N420" s="325">
        <f>IFERROR(VLOOKUP($A420,'様式C-1-2用'!$B$3:$O$1100,14,0),"")</f>
        <v>0</v>
      </c>
      <c r="O420" s="325">
        <f>IFERROR(VLOOKUP($A420,'様式C-1-2用'!$B$3:$P$1100,15,0),"")</f>
        <v>0</v>
      </c>
    </row>
    <row r="421" spans="1:15" ht="15.95" customHeight="1" x14ac:dyDescent="0.15">
      <c r="A421" s="318">
        <v>419</v>
      </c>
      <c r="B421" s="325">
        <f>IFERROR(VLOOKUP($A421,'様式C-1-2用'!$B$3:$O$1100,2,0),"")</f>
        <v>0</v>
      </c>
      <c r="C421" s="325" t="str">
        <f>IFERROR(VLOOKUP($A421,'様式C-1-2用'!$B$3:$O$1100,3,0),"")</f>
        <v/>
      </c>
      <c r="D421" s="325">
        <f>IFERROR(VLOOKUP($A421,'様式C-1-2用'!$B$3:$O$1100,5,0),"")</f>
        <v>0</v>
      </c>
      <c r="E421" s="325">
        <f>IFERROR(VLOOKUP($A421,'様式C-1-2用'!$B$3:$O$1100,6,0),"")</f>
        <v>0</v>
      </c>
      <c r="F421" s="325">
        <f>IFERROR(VLOOKUP($A421,'様式C-1-2用'!$B$3:$O$1100,7,0),"")</f>
        <v>0</v>
      </c>
      <c r="G421" s="325">
        <f>IFERROR(VLOOKUP($A421,'様式C-1-2用'!$B$3:$O$1100,8,0),"")</f>
        <v>0</v>
      </c>
      <c r="H421" s="331">
        <f>IFERROR(VLOOKUP($A421,'様式C-1-2用'!$B$3:$O$1100,9,0),"")</f>
        <v>0</v>
      </c>
      <c r="I421" s="325">
        <f>IFERROR(VLOOKUP($A421,'様式C-1-2用'!$B$3:$O$1100,10,0),"")</f>
        <v>0</v>
      </c>
      <c r="J421" s="325">
        <f>IFERROR(VLOOKUP($A421,'様式C-1-2用'!$B$3:$O$1100,11,0),"")</f>
        <v>0</v>
      </c>
      <c r="K421" s="325">
        <f t="shared" si="6"/>
        <v>0</v>
      </c>
      <c r="L421" s="325">
        <f>IFERROR(VLOOKUP($A421,'様式C-1-2用'!$B$3:$O$1100,12,0),"")</f>
        <v>0</v>
      </c>
      <c r="M421" s="325">
        <f>IFERROR(VLOOKUP($A421,'様式C-1-2用'!$B$3:$O$1100,13,0),"")</f>
        <v>0</v>
      </c>
      <c r="N421" s="325">
        <f>IFERROR(VLOOKUP($A421,'様式C-1-2用'!$B$3:$O$1100,14,0),"")</f>
        <v>0</v>
      </c>
      <c r="O421" s="325">
        <f>IFERROR(VLOOKUP($A421,'様式C-1-2用'!$B$3:$P$1100,15,0),"")</f>
        <v>0</v>
      </c>
    </row>
    <row r="422" spans="1:15" ht="15.95" customHeight="1" x14ac:dyDescent="0.15">
      <c r="A422" s="318">
        <v>420</v>
      </c>
      <c r="B422" s="325">
        <f>IFERROR(VLOOKUP($A422,'様式C-1-2用'!$B$3:$O$1100,2,0),"")</f>
        <v>0</v>
      </c>
      <c r="C422" s="325" t="str">
        <f>IFERROR(VLOOKUP($A422,'様式C-1-2用'!$B$3:$O$1100,3,0),"")</f>
        <v/>
      </c>
      <c r="D422" s="325">
        <f>IFERROR(VLOOKUP($A422,'様式C-1-2用'!$B$3:$O$1100,5,0),"")</f>
        <v>0</v>
      </c>
      <c r="E422" s="325">
        <f>IFERROR(VLOOKUP($A422,'様式C-1-2用'!$B$3:$O$1100,6,0),"")</f>
        <v>0</v>
      </c>
      <c r="F422" s="325">
        <f>IFERROR(VLOOKUP($A422,'様式C-1-2用'!$B$3:$O$1100,7,0),"")</f>
        <v>0</v>
      </c>
      <c r="G422" s="325">
        <f>IFERROR(VLOOKUP($A422,'様式C-1-2用'!$B$3:$O$1100,8,0),"")</f>
        <v>0</v>
      </c>
      <c r="H422" s="331">
        <f>IFERROR(VLOOKUP($A422,'様式C-1-2用'!$B$3:$O$1100,9,0),"")</f>
        <v>0</v>
      </c>
      <c r="I422" s="325">
        <f>IFERROR(VLOOKUP($A422,'様式C-1-2用'!$B$3:$O$1100,10,0),"")</f>
        <v>0</v>
      </c>
      <c r="J422" s="325">
        <f>IFERROR(VLOOKUP($A422,'様式C-1-2用'!$B$3:$O$1100,11,0),"")</f>
        <v>0</v>
      </c>
      <c r="K422" s="325">
        <f t="shared" si="6"/>
        <v>0</v>
      </c>
      <c r="L422" s="325">
        <f>IFERROR(VLOOKUP($A422,'様式C-1-2用'!$B$3:$O$1100,12,0),"")</f>
        <v>0</v>
      </c>
      <c r="M422" s="325">
        <f>IFERROR(VLOOKUP($A422,'様式C-1-2用'!$B$3:$O$1100,13,0),"")</f>
        <v>0</v>
      </c>
      <c r="N422" s="325">
        <f>IFERROR(VLOOKUP($A422,'様式C-1-2用'!$B$3:$O$1100,14,0),"")</f>
        <v>0</v>
      </c>
      <c r="O422" s="325">
        <f>IFERROR(VLOOKUP($A422,'様式C-1-2用'!$B$3:$P$1100,15,0),"")</f>
        <v>0</v>
      </c>
    </row>
    <row r="423" spans="1:15" ht="15.95" customHeight="1" x14ac:dyDescent="0.15">
      <c r="A423" s="318">
        <v>421</v>
      </c>
      <c r="B423" s="325">
        <f>IFERROR(VLOOKUP($A423,'様式C-1-2用'!$B$3:$O$1100,2,0),"")</f>
        <v>0</v>
      </c>
      <c r="C423" s="325" t="str">
        <f>IFERROR(VLOOKUP($A423,'様式C-1-2用'!$B$3:$O$1100,3,0),"")</f>
        <v/>
      </c>
      <c r="D423" s="325">
        <f>IFERROR(VLOOKUP($A423,'様式C-1-2用'!$B$3:$O$1100,5,0),"")</f>
        <v>0</v>
      </c>
      <c r="E423" s="325">
        <f>IFERROR(VLOOKUP($A423,'様式C-1-2用'!$B$3:$O$1100,6,0),"")</f>
        <v>0</v>
      </c>
      <c r="F423" s="325">
        <f>IFERROR(VLOOKUP($A423,'様式C-1-2用'!$B$3:$O$1100,7,0),"")</f>
        <v>0</v>
      </c>
      <c r="G423" s="325">
        <f>IFERROR(VLOOKUP($A423,'様式C-1-2用'!$B$3:$O$1100,8,0),"")</f>
        <v>0</v>
      </c>
      <c r="H423" s="331">
        <f>IFERROR(VLOOKUP($A423,'様式C-1-2用'!$B$3:$O$1100,9,0),"")</f>
        <v>0</v>
      </c>
      <c r="I423" s="325">
        <f>IFERROR(VLOOKUP($A423,'様式C-1-2用'!$B$3:$O$1100,10,0),"")</f>
        <v>0</v>
      </c>
      <c r="J423" s="325">
        <f>IFERROR(VLOOKUP($A423,'様式C-1-2用'!$B$3:$O$1100,11,0),"")</f>
        <v>0</v>
      </c>
      <c r="K423" s="325">
        <f t="shared" si="6"/>
        <v>0</v>
      </c>
      <c r="L423" s="325">
        <f>IFERROR(VLOOKUP($A423,'様式C-1-2用'!$B$3:$O$1100,12,0),"")</f>
        <v>0</v>
      </c>
      <c r="M423" s="325">
        <f>IFERROR(VLOOKUP($A423,'様式C-1-2用'!$B$3:$O$1100,13,0),"")</f>
        <v>0</v>
      </c>
      <c r="N423" s="325">
        <f>IFERROR(VLOOKUP($A423,'様式C-1-2用'!$B$3:$O$1100,14,0),"")</f>
        <v>0</v>
      </c>
      <c r="O423" s="325">
        <f>IFERROR(VLOOKUP($A423,'様式C-1-2用'!$B$3:$P$1100,15,0),"")</f>
        <v>0</v>
      </c>
    </row>
    <row r="424" spans="1:15" ht="15.95" customHeight="1" x14ac:dyDescent="0.15">
      <c r="A424" s="318">
        <v>422</v>
      </c>
      <c r="B424" s="325">
        <f>IFERROR(VLOOKUP($A424,'様式C-1-2用'!$B$3:$O$1100,2,0),"")</f>
        <v>0</v>
      </c>
      <c r="C424" s="325" t="str">
        <f>IFERROR(VLOOKUP($A424,'様式C-1-2用'!$B$3:$O$1100,3,0),"")</f>
        <v/>
      </c>
      <c r="D424" s="325">
        <f>IFERROR(VLOOKUP($A424,'様式C-1-2用'!$B$3:$O$1100,5,0),"")</f>
        <v>0</v>
      </c>
      <c r="E424" s="325">
        <f>IFERROR(VLOOKUP($A424,'様式C-1-2用'!$B$3:$O$1100,6,0),"")</f>
        <v>0</v>
      </c>
      <c r="F424" s="325">
        <f>IFERROR(VLOOKUP($A424,'様式C-1-2用'!$B$3:$O$1100,7,0),"")</f>
        <v>0</v>
      </c>
      <c r="G424" s="325">
        <f>IFERROR(VLOOKUP($A424,'様式C-1-2用'!$B$3:$O$1100,8,0),"")</f>
        <v>0</v>
      </c>
      <c r="H424" s="331">
        <f>IFERROR(VLOOKUP($A424,'様式C-1-2用'!$B$3:$O$1100,9,0),"")</f>
        <v>0</v>
      </c>
      <c r="I424" s="325">
        <f>IFERROR(VLOOKUP($A424,'様式C-1-2用'!$B$3:$O$1100,10,0),"")</f>
        <v>0</v>
      </c>
      <c r="J424" s="325">
        <f>IFERROR(VLOOKUP($A424,'様式C-1-2用'!$B$3:$O$1100,11,0),"")</f>
        <v>0</v>
      </c>
      <c r="K424" s="325">
        <f t="shared" si="6"/>
        <v>0</v>
      </c>
      <c r="L424" s="325">
        <f>IFERROR(VLOOKUP($A424,'様式C-1-2用'!$B$3:$O$1100,12,0),"")</f>
        <v>0</v>
      </c>
      <c r="M424" s="325">
        <f>IFERROR(VLOOKUP($A424,'様式C-1-2用'!$B$3:$O$1100,13,0),"")</f>
        <v>0</v>
      </c>
      <c r="N424" s="325">
        <f>IFERROR(VLOOKUP($A424,'様式C-1-2用'!$B$3:$O$1100,14,0),"")</f>
        <v>0</v>
      </c>
      <c r="O424" s="325">
        <f>IFERROR(VLOOKUP($A424,'様式C-1-2用'!$B$3:$P$1100,15,0),"")</f>
        <v>0</v>
      </c>
    </row>
    <row r="425" spans="1:15" ht="15.95" customHeight="1" x14ac:dyDescent="0.15">
      <c r="A425" s="318">
        <v>423</v>
      </c>
      <c r="B425" s="325">
        <f>IFERROR(VLOOKUP($A425,'様式C-1-2用'!$B$3:$O$1100,2,0),"")</f>
        <v>0</v>
      </c>
      <c r="C425" s="325" t="str">
        <f>IFERROR(VLOOKUP($A425,'様式C-1-2用'!$B$3:$O$1100,3,0),"")</f>
        <v/>
      </c>
      <c r="D425" s="325">
        <f>IFERROR(VLOOKUP($A425,'様式C-1-2用'!$B$3:$O$1100,5,0),"")</f>
        <v>0</v>
      </c>
      <c r="E425" s="325">
        <f>IFERROR(VLOOKUP($A425,'様式C-1-2用'!$B$3:$O$1100,6,0),"")</f>
        <v>0</v>
      </c>
      <c r="F425" s="325">
        <f>IFERROR(VLOOKUP($A425,'様式C-1-2用'!$B$3:$O$1100,7,0),"")</f>
        <v>0</v>
      </c>
      <c r="G425" s="325">
        <f>IFERROR(VLOOKUP($A425,'様式C-1-2用'!$B$3:$O$1100,8,0),"")</f>
        <v>0</v>
      </c>
      <c r="H425" s="331">
        <f>IFERROR(VLOOKUP($A425,'様式C-1-2用'!$B$3:$O$1100,9,0),"")</f>
        <v>0</v>
      </c>
      <c r="I425" s="325">
        <f>IFERROR(VLOOKUP($A425,'様式C-1-2用'!$B$3:$O$1100,10,0),"")</f>
        <v>0</v>
      </c>
      <c r="J425" s="325">
        <f>IFERROR(VLOOKUP($A425,'様式C-1-2用'!$B$3:$O$1100,11,0),"")</f>
        <v>0</v>
      </c>
      <c r="K425" s="325">
        <f t="shared" si="6"/>
        <v>0</v>
      </c>
      <c r="L425" s="325">
        <f>IFERROR(VLOOKUP($A425,'様式C-1-2用'!$B$3:$O$1100,12,0),"")</f>
        <v>0</v>
      </c>
      <c r="M425" s="325">
        <f>IFERROR(VLOOKUP($A425,'様式C-1-2用'!$B$3:$O$1100,13,0),"")</f>
        <v>0</v>
      </c>
      <c r="N425" s="325">
        <f>IFERROR(VLOOKUP($A425,'様式C-1-2用'!$B$3:$O$1100,14,0),"")</f>
        <v>0</v>
      </c>
      <c r="O425" s="325">
        <f>IFERROR(VLOOKUP($A425,'様式C-1-2用'!$B$3:$P$1100,15,0),"")</f>
        <v>0</v>
      </c>
    </row>
    <row r="426" spans="1:15" ht="15.95" customHeight="1" x14ac:dyDescent="0.15">
      <c r="A426" s="318">
        <v>424</v>
      </c>
      <c r="B426" s="325">
        <f>IFERROR(VLOOKUP($A426,'様式C-1-2用'!$B$3:$O$1100,2,0),"")</f>
        <v>0</v>
      </c>
      <c r="C426" s="325" t="str">
        <f>IFERROR(VLOOKUP($A426,'様式C-1-2用'!$B$3:$O$1100,3,0),"")</f>
        <v/>
      </c>
      <c r="D426" s="325">
        <f>IFERROR(VLOOKUP($A426,'様式C-1-2用'!$B$3:$O$1100,5,0),"")</f>
        <v>0</v>
      </c>
      <c r="E426" s="325">
        <f>IFERROR(VLOOKUP($A426,'様式C-1-2用'!$B$3:$O$1100,6,0),"")</f>
        <v>0</v>
      </c>
      <c r="F426" s="325">
        <f>IFERROR(VLOOKUP($A426,'様式C-1-2用'!$B$3:$O$1100,7,0),"")</f>
        <v>0</v>
      </c>
      <c r="G426" s="325">
        <f>IFERROR(VLOOKUP($A426,'様式C-1-2用'!$B$3:$O$1100,8,0),"")</f>
        <v>0</v>
      </c>
      <c r="H426" s="331">
        <f>IFERROR(VLOOKUP($A426,'様式C-1-2用'!$B$3:$O$1100,9,0),"")</f>
        <v>0</v>
      </c>
      <c r="I426" s="325">
        <f>IFERROR(VLOOKUP($A426,'様式C-1-2用'!$B$3:$O$1100,10,0),"")</f>
        <v>0</v>
      </c>
      <c r="J426" s="325">
        <f>IFERROR(VLOOKUP($A426,'様式C-1-2用'!$B$3:$O$1100,11,0),"")</f>
        <v>0</v>
      </c>
      <c r="K426" s="325">
        <f t="shared" si="6"/>
        <v>0</v>
      </c>
      <c r="L426" s="325">
        <f>IFERROR(VLOOKUP($A426,'様式C-1-2用'!$B$3:$O$1100,12,0),"")</f>
        <v>0</v>
      </c>
      <c r="M426" s="325">
        <f>IFERROR(VLOOKUP($A426,'様式C-1-2用'!$B$3:$O$1100,13,0),"")</f>
        <v>0</v>
      </c>
      <c r="N426" s="325">
        <f>IFERROR(VLOOKUP($A426,'様式C-1-2用'!$B$3:$O$1100,14,0),"")</f>
        <v>0</v>
      </c>
      <c r="O426" s="325">
        <f>IFERROR(VLOOKUP($A426,'様式C-1-2用'!$B$3:$P$1100,15,0),"")</f>
        <v>0</v>
      </c>
    </row>
    <row r="427" spans="1:15" ht="15.95" customHeight="1" x14ac:dyDescent="0.15">
      <c r="A427" s="318">
        <v>425</v>
      </c>
      <c r="B427" s="325">
        <f>IFERROR(VLOOKUP($A427,'様式C-1-2用'!$B$3:$O$1100,2,0),"")</f>
        <v>0</v>
      </c>
      <c r="C427" s="325" t="str">
        <f>IFERROR(VLOOKUP($A427,'様式C-1-2用'!$B$3:$O$1100,3,0),"")</f>
        <v/>
      </c>
      <c r="D427" s="325">
        <f>IFERROR(VLOOKUP($A427,'様式C-1-2用'!$B$3:$O$1100,5,0),"")</f>
        <v>0</v>
      </c>
      <c r="E427" s="325">
        <f>IFERROR(VLOOKUP($A427,'様式C-1-2用'!$B$3:$O$1100,6,0),"")</f>
        <v>0</v>
      </c>
      <c r="F427" s="325">
        <f>IFERROR(VLOOKUP($A427,'様式C-1-2用'!$B$3:$O$1100,7,0),"")</f>
        <v>0</v>
      </c>
      <c r="G427" s="325">
        <f>IFERROR(VLOOKUP($A427,'様式C-1-2用'!$B$3:$O$1100,8,0),"")</f>
        <v>0</v>
      </c>
      <c r="H427" s="331">
        <f>IFERROR(VLOOKUP($A427,'様式C-1-2用'!$B$3:$O$1100,9,0),"")</f>
        <v>0</v>
      </c>
      <c r="I427" s="325">
        <f>IFERROR(VLOOKUP($A427,'様式C-1-2用'!$B$3:$O$1100,10,0),"")</f>
        <v>0</v>
      </c>
      <c r="J427" s="325">
        <f>IFERROR(VLOOKUP($A427,'様式C-1-2用'!$B$3:$O$1100,11,0),"")</f>
        <v>0</v>
      </c>
      <c r="K427" s="325">
        <f t="shared" si="6"/>
        <v>0</v>
      </c>
      <c r="L427" s="325">
        <f>IFERROR(VLOOKUP($A427,'様式C-1-2用'!$B$3:$O$1100,12,0),"")</f>
        <v>0</v>
      </c>
      <c r="M427" s="325">
        <f>IFERROR(VLOOKUP($A427,'様式C-1-2用'!$B$3:$O$1100,13,0),"")</f>
        <v>0</v>
      </c>
      <c r="N427" s="325">
        <f>IFERROR(VLOOKUP($A427,'様式C-1-2用'!$B$3:$O$1100,14,0),"")</f>
        <v>0</v>
      </c>
      <c r="O427" s="325">
        <f>IFERROR(VLOOKUP($A427,'様式C-1-2用'!$B$3:$P$1100,15,0),"")</f>
        <v>0</v>
      </c>
    </row>
    <row r="428" spans="1:15" ht="15.95" customHeight="1" x14ac:dyDescent="0.15">
      <c r="A428" s="318">
        <v>426</v>
      </c>
      <c r="B428" s="325">
        <f>IFERROR(VLOOKUP($A428,'様式C-1-2用'!$B$3:$O$1100,2,0),"")</f>
        <v>0</v>
      </c>
      <c r="C428" s="325" t="str">
        <f>IFERROR(VLOOKUP($A428,'様式C-1-2用'!$B$3:$O$1100,3,0),"")</f>
        <v/>
      </c>
      <c r="D428" s="325">
        <f>IFERROR(VLOOKUP($A428,'様式C-1-2用'!$B$3:$O$1100,5,0),"")</f>
        <v>0</v>
      </c>
      <c r="E428" s="325">
        <f>IFERROR(VLOOKUP($A428,'様式C-1-2用'!$B$3:$O$1100,6,0),"")</f>
        <v>0</v>
      </c>
      <c r="F428" s="325">
        <f>IFERROR(VLOOKUP($A428,'様式C-1-2用'!$B$3:$O$1100,7,0),"")</f>
        <v>0</v>
      </c>
      <c r="G428" s="325">
        <f>IFERROR(VLOOKUP($A428,'様式C-1-2用'!$B$3:$O$1100,8,0),"")</f>
        <v>0</v>
      </c>
      <c r="H428" s="331">
        <f>IFERROR(VLOOKUP($A428,'様式C-1-2用'!$B$3:$O$1100,9,0),"")</f>
        <v>0</v>
      </c>
      <c r="I428" s="325">
        <f>IFERROR(VLOOKUP($A428,'様式C-1-2用'!$B$3:$O$1100,10,0),"")</f>
        <v>0</v>
      </c>
      <c r="J428" s="325">
        <f>IFERROR(VLOOKUP($A428,'様式C-1-2用'!$B$3:$O$1100,11,0),"")</f>
        <v>0</v>
      </c>
      <c r="K428" s="325">
        <f t="shared" si="6"/>
        <v>0</v>
      </c>
      <c r="L428" s="325">
        <f>IFERROR(VLOOKUP($A428,'様式C-1-2用'!$B$3:$O$1100,12,0),"")</f>
        <v>0</v>
      </c>
      <c r="M428" s="325">
        <f>IFERROR(VLOOKUP($A428,'様式C-1-2用'!$B$3:$O$1100,13,0),"")</f>
        <v>0</v>
      </c>
      <c r="N428" s="325">
        <f>IFERROR(VLOOKUP($A428,'様式C-1-2用'!$B$3:$O$1100,14,0),"")</f>
        <v>0</v>
      </c>
      <c r="O428" s="325">
        <f>IFERROR(VLOOKUP($A428,'様式C-1-2用'!$B$3:$P$1100,15,0),"")</f>
        <v>0</v>
      </c>
    </row>
    <row r="429" spans="1:15" ht="15.95" customHeight="1" x14ac:dyDescent="0.15">
      <c r="A429" s="318">
        <v>427</v>
      </c>
      <c r="B429" s="325">
        <f>IFERROR(VLOOKUP($A429,'様式C-1-2用'!$B$3:$O$1100,2,0),"")</f>
        <v>0</v>
      </c>
      <c r="C429" s="325" t="str">
        <f>IFERROR(VLOOKUP($A429,'様式C-1-2用'!$B$3:$O$1100,3,0),"")</f>
        <v/>
      </c>
      <c r="D429" s="325">
        <f>IFERROR(VLOOKUP($A429,'様式C-1-2用'!$B$3:$O$1100,5,0),"")</f>
        <v>0</v>
      </c>
      <c r="E429" s="325">
        <f>IFERROR(VLOOKUP($A429,'様式C-1-2用'!$B$3:$O$1100,6,0),"")</f>
        <v>0</v>
      </c>
      <c r="F429" s="325">
        <f>IFERROR(VLOOKUP($A429,'様式C-1-2用'!$B$3:$O$1100,7,0),"")</f>
        <v>0</v>
      </c>
      <c r="G429" s="325">
        <f>IFERROR(VLOOKUP($A429,'様式C-1-2用'!$B$3:$O$1100,8,0),"")</f>
        <v>0</v>
      </c>
      <c r="H429" s="331">
        <f>IFERROR(VLOOKUP($A429,'様式C-1-2用'!$B$3:$O$1100,9,0),"")</f>
        <v>0</v>
      </c>
      <c r="I429" s="325">
        <f>IFERROR(VLOOKUP($A429,'様式C-1-2用'!$B$3:$O$1100,10,0),"")</f>
        <v>0</v>
      </c>
      <c r="J429" s="325">
        <f>IFERROR(VLOOKUP($A429,'様式C-1-2用'!$B$3:$O$1100,11,0),"")</f>
        <v>0</v>
      </c>
      <c r="K429" s="325">
        <f t="shared" si="6"/>
        <v>0</v>
      </c>
      <c r="L429" s="325">
        <f>IFERROR(VLOOKUP($A429,'様式C-1-2用'!$B$3:$O$1100,12,0),"")</f>
        <v>0</v>
      </c>
      <c r="M429" s="325">
        <f>IFERROR(VLOOKUP($A429,'様式C-1-2用'!$B$3:$O$1100,13,0),"")</f>
        <v>0</v>
      </c>
      <c r="N429" s="325">
        <f>IFERROR(VLOOKUP($A429,'様式C-1-2用'!$B$3:$O$1100,14,0),"")</f>
        <v>0</v>
      </c>
      <c r="O429" s="325">
        <f>IFERROR(VLOOKUP($A429,'様式C-1-2用'!$B$3:$P$1100,15,0),"")</f>
        <v>0</v>
      </c>
    </row>
    <row r="430" spans="1:15" ht="15.95" customHeight="1" x14ac:dyDescent="0.15">
      <c r="A430" s="318">
        <v>428</v>
      </c>
      <c r="B430" s="325">
        <f>IFERROR(VLOOKUP($A430,'様式C-1-2用'!$B$3:$O$1100,2,0),"")</f>
        <v>0</v>
      </c>
      <c r="C430" s="325" t="str">
        <f>IFERROR(VLOOKUP($A430,'様式C-1-2用'!$B$3:$O$1100,3,0),"")</f>
        <v/>
      </c>
      <c r="D430" s="325">
        <f>IFERROR(VLOOKUP($A430,'様式C-1-2用'!$B$3:$O$1100,5,0),"")</f>
        <v>0</v>
      </c>
      <c r="E430" s="325">
        <f>IFERROR(VLOOKUP($A430,'様式C-1-2用'!$B$3:$O$1100,6,0),"")</f>
        <v>0</v>
      </c>
      <c r="F430" s="325">
        <f>IFERROR(VLOOKUP($A430,'様式C-1-2用'!$B$3:$O$1100,7,0),"")</f>
        <v>0</v>
      </c>
      <c r="G430" s="325">
        <f>IFERROR(VLOOKUP($A430,'様式C-1-2用'!$B$3:$O$1100,8,0),"")</f>
        <v>0</v>
      </c>
      <c r="H430" s="331">
        <f>IFERROR(VLOOKUP($A430,'様式C-1-2用'!$B$3:$O$1100,9,0),"")</f>
        <v>0</v>
      </c>
      <c r="I430" s="325">
        <f>IFERROR(VLOOKUP($A430,'様式C-1-2用'!$B$3:$O$1100,10,0),"")</f>
        <v>0</v>
      </c>
      <c r="J430" s="325">
        <f>IFERROR(VLOOKUP($A430,'様式C-1-2用'!$B$3:$O$1100,11,0),"")</f>
        <v>0</v>
      </c>
      <c r="K430" s="325">
        <f t="shared" si="6"/>
        <v>0</v>
      </c>
      <c r="L430" s="325">
        <f>IFERROR(VLOOKUP($A430,'様式C-1-2用'!$B$3:$O$1100,12,0),"")</f>
        <v>0</v>
      </c>
      <c r="M430" s="325">
        <f>IFERROR(VLOOKUP($A430,'様式C-1-2用'!$B$3:$O$1100,13,0),"")</f>
        <v>0</v>
      </c>
      <c r="N430" s="325">
        <f>IFERROR(VLOOKUP($A430,'様式C-1-2用'!$B$3:$O$1100,14,0),"")</f>
        <v>0</v>
      </c>
      <c r="O430" s="325">
        <f>IFERROR(VLOOKUP($A430,'様式C-1-2用'!$B$3:$P$1100,15,0),"")</f>
        <v>0</v>
      </c>
    </row>
    <row r="431" spans="1:15" ht="15.95" customHeight="1" x14ac:dyDescent="0.15">
      <c r="A431" s="318">
        <v>429</v>
      </c>
      <c r="B431" s="325">
        <f>IFERROR(VLOOKUP($A431,'様式C-1-2用'!$B$3:$O$1100,2,0),"")</f>
        <v>0</v>
      </c>
      <c r="C431" s="325" t="str">
        <f>IFERROR(VLOOKUP($A431,'様式C-1-2用'!$B$3:$O$1100,3,0),"")</f>
        <v/>
      </c>
      <c r="D431" s="325">
        <f>IFERROR(VLOOKUP($A431,'様式C-1-2用'!$B$3:$O$1100,5,0),"")</f>
        <v>0</v>
      </c>
      <c r="E431" s="325">
        <f>IFERROR(VLOOKUP($A431,'様式C-1-2用'!$B$3:$O$1100,6,0),"")</f>
        <v>0</v>
      </c>
      <c r="F431" s="325">
        <f>IFERROR(VLOOKUP($A431,'様式C-1-2用'!$B$3:$O$1100,7,0),"")</f>
        <v>0</v>
      </c>
      <c r="G431" s="325">
        <f>IFERROR(VLOOKUP($A431,'様式C-1-2用'!$B$3:$O$1100,8,0),"")</f>
        <v>0</v>
      </c>
      <c r="H431" s="331">
        <f>IFERROR(VLOOKUP($A431,'様式C-1-2用'!$B$3:$O$1100,9,0),"")</f>
        <v>0</v>
      </c>
      <c r="I431" s="325">
        <f>IFERROR(VLOOKUP($A431,'様式C-1-2用'!$B$3:$O$1100,10,0),"")</f>
        <v>0</v>
      </c>
      <c r="J431" s="325">
        <f>IFERROR(VLOOKUP($A431,'様式C-1-2用'!$B$3:$O$1100,11,0),"")</f>
        <v>0</v>
      </c>
      <c r="K431" s="325">
        <f t="shared" si="6"/>
        <v>0</v>
      </c>
      <c r="L431" s="325">
        <f>IFERROR(VLOOKUP($A431,'様式C-1-2用'!$B$3:$O$1100,12,0),"")</f>
        <v>0</v>
      </c>
      <c r="M431" s="325">
        <f>IFERROR(VLOOKUP($A431,'様式C-1-2用'!$B$3:$O$1100,13,0),"")</f>
        <v>0</v>
      </c>
      <c r="N431" s="325">
        <f>IFERROR(VLOOKUP($A431,'様式C-1-2用'!$B$3:$O$1100,14,0),"")</f>
        <v>0</v>
      </c>
      <c r="O431" s="325">
        <f>IFERROR(VLOOKUP($A431,'様式C-1-2用'!$B$3:$P$1100,15,0),"")</f>
        <v>0</v>
      </c>
    </row>
    <row r="432" spans="1:15" ht="15.95" customHeight="1" x14ac:dyDescent="0.15">
      <c r="A432" s="318">
        <v>430</v>
      </c>
      <c r="B432" s="325">
        <f>IFERROR(VLOOKUP($A432,'様式C-1-2用'!$B$3:$O$1100,2,0),"")</f>
        <v>0</v>
      </c>
      <c r="C432" s="325" t="str">
        <f>IFERROR(VLOOKUP($A432,'様式C-1-2用'!$B$3:$O$1100,3,0),"")</f>
        <v/>
      </c>
      <c r="D432" s="325">
        <f>IFERROR(VLOOKUP($A432,'様式C-1-2用'!$B$3:$O$1100,5,0),"")</f>
        <v>0</v>
      </c>
      <c r="E432" s="325">
        <f>IFERROR(VLOOKUP($A432,'様式C-1-2用'!$B$3:$O$1100,6,0),"")</f>
        <v>0</v>
      </c>
      <c r="F432" s="325">
        <f>IFERROR(VLOOKUP($A432,'様式C-1-2用'!$B$3:$O$1100,7,0),"")</f>
        <v>0</v>
      </c>
      <c r="G432" s="325">
        <f>IFERROR(VLOOKUP($A432,'様式C-1-2用'!$B$3:$O$1100,8,0),"")</f>
        <v>0</v>
      </c>
      <c r="H432" s="331">
        <f>IFERROR(VLOOKUP($A432,'様式C-1-2用'!$B$3:$O$1100,9,0),"")</f>
        <v>0</v>
      </c>
      <c r="I432" s="325">
        <f>IFERROR(VLOOKUP($A432,'様式C-1-2用'!$B$3:$O$1100,10,0),"")</f>
        <v>0</v>
      </c>
      <c r="J432" s="325">
        <f>IFERROR(VLOOKUP($A432,'様式C-1-2用'!$B$3:$O$1100,11,0),"")</f>
        <v>0</v>
      </c>
      <c r="K432" s="325">
        <f t="shared" si="6"/>
        <v>0</v>
      </c>
      <c r="L432" s="325">
        <f>IFERROR(VLOOKUP($A432,'様式C-1-2用'!$B$3:$O$1100,12,0),"")</f>
        <v>0</v>
      </c>
      <c r="M432" s="325">
        <f>IFERROR(VLOOKUP($A432,'様式C-1-2用'!$B$3:$O$1100,13,0),"")</f>
        <v>0</v>
      </c>
      <c r="N432" s="325">
        <f>IFERROR(VLOOKUP($A432,'様式C-1-2用'!$B$3:$O$1100,14,0),"")</f>
        <v>0</v>
      </c>
      <c r="O432" s="325">
        <f>IFERROR(VLOOKUP($A432,'様式C-1-2用'!$B$3:$P$1100,15,0),"")</f>
        <v>0</v>
      </c>
    </row>
    <row r="433" spans="1:15" ht="15.95" customHeight="1" x14ac:dyDescent="0.15">
      <c r="A433" s="318">
        <v>431</v>
      </c>
      <c r="B433" s="325">
        <f>IFERROR(VLOOKUP($A433,'様式C-1-2用'!$B$3:$O$1100,2,0),"")</f>
        <v>0</v>
      </c>
      <c r="C433" s="325" t="str">
        <f>IFERROR(VLOOKUP($A433,'様式C-1-2用'!$B$3:$O$1100,3,0),"")</f>
        <v/>
      </c>
      <c r="D433" s="325">
        <f>IFERROR(VLOOKUP($A433,'様式C-1-2用'!$B$3:$O$1100,5,0),"")</f>
        <v>0</v>
      </c>
      <c r="E433" s="325">
        <f>IFERROR(VLOOKUP($A433,'様式C-1-2用'!$B$3:$O$1100,6,0),"")</f>
        <v>0</v>
      </c>
      <c r="F433" s="325">
        <f>IFERROR(VLOOKUP($A433,'様式C-1-2用'!$B$3:$O$1100,7,0),"")</f>
        <v>0</v>
      </c>
      <c r="G433" s="325">
        <f>IFERROR(VLOOKUP($A433,'様式C-1-2用'!$B$3:$O$1100,8,0),"")</f>
        <v>0</v>
      </c>
      <c r="H433" s="331">
        <f>IFERROR(VLOOKUP($A433,'様式C-1-2用'!$B$3:$O$1100,9,0),"")</f>
        <v>0</v>
      </c>
      <c r="I433" s="325">
        <f>IFERROR(VLOOKUP($A433,'様式C-1-2用'!$B$3:$O$1100,10,0),"")</f>
        <v>0</v>
      </c>
      <c r="J433" s="325">
        <f>IFERROR(VLOOKUP($A433,'様式C-1-2用'!$B$3:$O$1100,11,0),"")</f>
        <v>0</v>
      </c>
      <c r="K433" s="325">
        <f t="shared" si="6"/>
        <v>0</v>
      </c>
      <c r="L433" s="325">
        <f>IFERROR(VLOOKUP($A433,'様式C-1-2用'!$B$3:$O$1100,12,0),"")</f>
        <v>0</v>
      </c>
      <c r="M433" s="325">
        <f>IFERROR(VLOOKUP($A433,'様式C-1-2用'!$B$3:$O$1100,13,0),"")</f>
        <v>0</v>
      </c>
      <c r="N433" s="325">
        <f>IFERROR(VLOOKUP($A433,'様式C-1-2用'!$B$3:$O$1100,14,0),"")</f>
        <v>0</v>
      </c>
      <c r="O433" s="325">
        <f>IFERROR(VLOOKUP($A433,'様式C-1-2用'!$B$3:$P$1100,15,0),"")</f>
        <v>0</v>
      </c>
    </row>
    <row r="434" spans="1:15" ht="15.95" customHeight="1" x14ac:dyDescent="0.15">
      <c r="A434" s="318">
        <v>432</v>
      </c>
      <c r="B434" s="325">
        <f>IFERROR(VLOOKUP($A434,'様式C-1-2用'!$B$3:$O$1100,2,0),"")</f>
        <v>0</v>
      </c>
      <c r="C434" s="325" t="str">
        <f>IFERROR(VLOOKUP($A434,'様式C-1-2用'!$B$3:$O$1100,3,0),"")</f>
        <v/>
      </c>
      <c r="D434" s="325">
        <f>IFERROR(VLOOKUP($A434,'様式C-1-2用'!$B$3:$O$1100,5,0),"")</f>
        <v>0</v>
      </c>
      <c r="E434" s="325">
        <f>IFERROR(VLOOKUP($A434,'様式C-1-2用'!$B$3:$O$1100,6,0),"")</f>
        <v>0</v>
      </c>
      <c r="F434" s="325">
        <f>IFERROR(VLOOKUP($A434,'様式C-1-2用'!$B$3:$O$1100,7,0),"")</f>
        <v>0</v>
      </c>
      <c r="G434" s="325">
        <f>IFERROR(VLOOKUP($A434,'様式C-1-2用'!$B$3:$O$1100,8,0),"")</f>
        <v>0</v>
      </c>
      <c r="H434" s="331">
        <f>IFERROR(VLOOKUP($A434,'様式C-1-2用'!$B$3:$O$1100,9,0),"")</f>
        <v>0</v>
      </c>
      <c r="I434" s="325">
        <f>IFERROR(VLOOKUP($A434,'様式C-1-2用'!$B$3:$O$1100,10,0),"")</f>
        <v>0</v>
      </c>
      <c r="J434" s="325">
        <f>IFERROR(VLOOKUP($A434,'様式C-1-2用'!$B$3:$O$1100,11,0),"")</f>
        <v>0</v>
      </c>
      <c r="K434" s="325">
        <f t="shared" si="6"/>
        <v>0</v>
      </c>
      <c r="L434" s="325">
        <f>IFERROR(VLOOKUP($A434,'様式C-1-2用'!$B$3:$O$1100,12,0),"")</f>
        <v>0</v>
      </c>
      <c r="M434" s="325">
        <f>IFERROR(VLOOKUP($A434,'様式C-1-2用'!$B$3:$O$1100,13,0),"")</f>
        <v>0</v>
      </c>
      <c r="N434" s="325">
        <f>IFERROR(VLOOKUP($A434,'様式C-1-2用'!$B$3:$O$1100,14,0),"")</f>
        <v>0</v>
      </c>
      <c r="O434" s="325">
        <f>IFERROR(VLOOKUP($A434,'様式C-1-2用'!$B$3:$P$1100,15,0),"")</f>
        <v>0</v>
      </c>
    </row>
    <row r="435" spans="1:15" ht="15.95" customHeight="1" x14ac:dyDescent="0.15">
      <c r="A435" s="318">
        <v>433</v>
      </c>
      <c r="B435" s="325">
        <f>IFERROR(VLOOKUP($A435,'様式C-1-2用'!$B$3:$O$1100,2,0),"")</f>
        <v>0</v>
      </c>
      <c r="C435" s="325" t="str">
        <f>IFERROR(VLOOKUP($A435,'様式C-1-2用'!$B$3:$O$1100,3,0),"")</f>
        <v/>
      </c>
      <c r="D435" s="325">
        <f>IFERROR(VLOOKUP($A435,'様式C-1-2用'!$B$3:$O$1100,5,0),"")</f>
        <v>0</v>
      </c>
      <c r="E435" s="325">
        <f>IFERROR(VLOOKUP($A435,'様式C-1-2用'!$B$3:$O$1100,6,0),"")</f>
        <v>0</v>
      </c>
      <c r="F435" s="325">
        <f>IFERROR(VLOOKUP($A435,'様式C-1-2用'!$B$3:$O$1100,7,0),"")</f>
        <v>0</v>
      </c>
      <c r="G435" s="325">
        <f>IFERROR(VLOOKUP($A435,'様式C-1-2用'!$B$3:$O$1100,8,0),"")</f>
        <v>0</v>
      </c>
      <c r="H435" s="331">
        <f>IFERROR(VLOOKUP($A435,'様式C-1-2用'!$B$3:$O$1100,9,0),"")</f>
        <v>0</v>
      </c>
      <c r="I435" s="325">
        <f>IFERROR(VLOOKUP($A435,'様式C-1-2用'!$B$3:$O$1100,10,0),"")</f>
        <v>0</v>
      </c>
      <c r="J435" s="325">
        <f>IFERROR(VLOOKUP($A435,'様式C-1-2用'!$B$3:$O$1100,11,0),"")</f>
        <v>0</v>
      </c>
      <c r="K435" s="325">
        <f t="shared" si="6"/>
        <v>0</v>
      </c>
      <c r="L435" s="325">
        <f>IFERROR(VLOOKUP($A435,'様式C-1-2用'!$B$3:$O$1100,12,0),"")</f>
        <v>0</v>
      </c>
      <c r="M435" s="325">
        <f>IFERROR(VLOOKUP($A435,'様式C-1-2用'!$B$3:$O$1100,13,0),"")</f>
        <v>0</v>
      </c>
      <c r="N435" s="325">
        <f>IFERROR(VLOOKUP($A435,'様式C-1-2用'!$B$3:$O$1100,14,0),"")</f>
        <v>0</v>
      </c>
      <c r="O435" s="325">
        <f>IFERROR(VLOOKUP($A435,'様式C-1-2用'!$B$3:$P$1100,15,0),"")</f>
        <v>0</v>
      </c>
    </row>
    <row r="436" spans="1:15" ht="15.95" customHeight="1" x14ac:dyDescent="0.15">
      <c r="A436" s="318">
        <v>434</v>
      </c>
      <c r="B436" s="325">
        <f>IFERROR(VLOOKUP($A436,'様式C-1-2用'!$B$3:$O$1100,2,0),"")</f>
        <v>0</v>
      </c>
      <c r="C436" s="325" t="str">
        <f>IFERROR(VLOOKUP($A436,'様式C-1-2用'!$B$3:$O$1100,3,0),"")</f>
        <v/>
      </c>
      <c r="D436" s="325">
        <f>IFERROR(VLOOKUP($A436,'様式C-1-2用'!$B$3:$O$1100,5,0),"")</f>
        <v>0</v>
      </c>
      <c r="E436" s="325">
        <f>IFERROR(VLOOKUP($A436,'様式C-1-2用'!$B$3:$O$1100,6,0),"")</f>
        <v>0</v>
      </c>
      <c r="F436" s="325">
        <f>IFERROR(VLOOKUP($A436,'様式C-1-2用'!$B$3:$O$1100,7,0),"")</f>
        <v>0</v>
      </c>
      <c r="G436" s="325">
        <f>IFERROR(VLOOKUP($A436,'様式C-1-2用'!$B$3:$O$1100,8,0),"")</f>
        <v>0</v>
      </c>
      <c r="H436" s="331">
        <f>IFERROR(VLOOKUP($A436,'様式C-1-2用'!$B$3:$O$1100,9,0),"")</f>
        <v>0</v>
      </c>
      <c r="I436" s="325">
        <f>IFERROR(VLOOKUP($A436,'様式C-1-2用'!$B$3:$O$1100,10,0),"")</f>
        <v>0</v>
      </c>
      <c r="J436" s="325">
        <f>IFERROR(VLOOKUP($A436,'様式C-1-2用'!$B$3:$O$1100,11,0),"")</f>
        <v>0</v>
      </c>
      <c r="K436" s="325">
        <f t="shared" si="6"/>
        <v>0</v>
      </c>
      <c r="L436" s="325">
        <f>IFERROR(VLOOKUP($A436,'様式C-1-2用'!$B$3:$O$1100,12,0),"")</f>
        <v>0</v>
      </c>
      <c r="M436" s="325">
        <f>IFERROR(VLOOKUP($A436,'様式C-1-2用'!$B$3:$O$1100,13,0),"")</f>
        <v>0</v>
      </c>
      <c r="N436" s="325">
        <f>IFERROR(VLOOKUP($A436,'様式C-1-2用'!$B$3:$O$1100,14,0),"")</f>
        <v>0</v>
      </c>
      <c r="O436" s="325">
        <f>IFERROR(VLOOKUP($A436,'様式C-1-2用'!$B$3:$P$1100,15,0),"")</f>
        <v>0</v>
      </c>
    </row>
    <row r="437" spans="1:15" ht="15.95" customHeight="1" x14ac:dyDescent="0.15">
      <c r="A437" s="318">
        <v>435</v>
      </c>
      <c r="B437" s="325">
        <f>IFERROR(VLOOKUP($A437,'様式C-1-2用'!$B$3:$O$1100,2,0),"")</f>
        <v>0</v>
      </c>
      <c r="C437" s="325" t="str">
        <f>IFERROR(VLOOKUP($A437,'様式C-1-2用'!$B$3:$O$1100,3,0),"")</f>
        <v/>
      </c>
      <c r="D437" s="325">
        <f>IFERROR(VLOOKUP($A437,'様式C-1-2用'!$B$3:$O$1100,5,0),"")</f>
        <v>0</v>
      </c>
      <c r="E437" s="325">
        <f>IFERROR(VLOOKUP($A437,'様式C-1-2用'!$B$3:$O$1100,6,0),"")</f>
        <v>0</v>
      </c>
      <c r="F437" s="325">
        <f>IFERROR(VLOOKUP($A437,'様式C-1-2用'!$B$3:$O$1100,7,0),"")</f>
        <v>0</v>
      </c>
      <c r="G437" s="325">
        <f>IFERROR(VLOOKUP($A437,'様式C-1-2用'!$B$3:$O$1100,8,0),"")</f>
        <v>0</v>
      </c>
      <c r="H437" s="331">
        <f>IFERROR(VLOOKUP($A437,'様式C-1-2用'!$B$3:$O$1100,9,0),"")</f>
        <v>0</v>
      </c>
      <c r="I437" s="325">
        <f>IFERROR(VLOOKUP($A437,'様式C-1-2用'!$B$3:$O$1100,10,0),"")</f>
        <v>0</v>
      </c>
      <c r="J437" s="325">
        <f>IFERROR(VLOOKUP($A437,'様式C-1-2用'!$B$3:$O$1100,11,0),"")</f>
        <v>0</v>
      </c>
      <c r="K437" s="325">
        <f t="shared" si="6"/>
        <v>0</v>
      </c>
      <c r="L437" s="325">
        <f>IFERROR(VLOOKUP($A437,'様式C-1-2用'!$B$3:$O$1100,12,0),"")</f>
        <v>0</v>
      </c>
      <c r="M437" s="325">
        <f>IFERROR(VLOOKUP($A437,'様式C-1-2用'!$B$3:$O$1100,13,0),"")</f>
        <v>0</v>
      </c>
      <c r="N437" s="325">
        <f>IFERROR(VLOOKUP($A437,'様式C-1-2用'!$B$3:$O$1100,14,0),"")</f>
        <v>0</v>
      </c>
      <c r="O437" s="325">
        <f>IFERROR(VLOOKUP($A437,'様式C-1-2用'!$B$3:$P$1100,15,0),"")</f>
        <v>0</v>
      </c>
    </row>
    <row r="438" spans="1:15" ht="15.95" customHeight="1" x14ac:dyDescent="0.15">
      <c r="A438" s="318">
        <v>436</v>
      </c>
      <c r="B438" s="325">
        <f>IFERROR(VLOOKUP($A438,'様式C-1-2用'!$B$3:$O$1100,2,0),"")</f>
        <v>0</v>
      </c>
      <c r="C438" s="325" t="str">
        <f>IFERROR(VLOOKUP($A438,'様式C-1-2用'!$B$3:$O$1100,3,0),"")</f>
        <v/>
      </c>
      <c r="D438" s="325">
        <f>IFERROR(VLOOKUP($A438,'様式C-1-2用'!$B$3:$O$1100,5,0),"")</f>
        <v>0</v>
      </c>
      <c r="E438" s="325">
        <f>IFERROR(VLOOKUP($A438,'様式C-1-2用'!$B$3:$O$1100,6,0),"")</f>
        <v>0</v>
      </c>
      <c r="F438" s="325">
        <f>IFERROR(VLOOKUP($A438,'様式C-1-2用'!$B$3:$O$1100,7,0),"")</f>
        <v>0</v>
      </c>
      <c r="G438" s="325">
        <f>IFERROR(VLOOKUP($A438,'様式C-1-2用'!$B$3:$O$1100,8,0),"")</f>
        <v>0</v>
      </c>
      <c r="H438" s="331">
        <f>IFERROR(VLOOKUP($A438,'様式C-1-2用'!$B$3:$O$1100,9,0),"")</f>
        <v>0</v>
      </c>
      <c r="I438" s="325">
        <f>IFERROR(VLOOKUP($A438,'様式C-1-2用'!$B$3:$O$1100,10,0),"")</f>
        <v>0</v>
      </c>
      <c r="J438" s="325">
        <f>IFERROR(VLOOKUP($A438,'様式C-1-2用'!$B$3:$O$1100,11,0),"")</f>
        <v>0</v>
      </c>
      <c r="K438" s="325">
        <f t="shared" si="6"/>
        <v>0</v>
      </c>
      <c r="L438" s="325">
        <f>IFERROR(VLOOKUP($A438,'様式C-1-2用'!$B$3:$O$1100,12,0),"")</f>
        <v>0</v>
      </c>
      <c r="M438" s="325">
        <f>IFERROR(VLOOKUP($A438,'様式C-1-2用'!$B$3:$O$1100,13,0),"")</f>
        <v>0</v>
      </c>
      <c r="N438" s="325">
        <f>IFERROR(VLOOKUP($A438,'様式C-1-2用'!$B$3:$O$1100,14,0),"")</f>
        <v>0</v>
      </c>
      <c r="O438" s="325">
        <f>IFERROR(VLOOKUP($A438,'様式C-1-2用'!$B$3:$P$1100,15,0),"")</f>
        <v>0</v>
      </c>
    </row>
    <row r="439" spans="1:15" ht="15.95" customHeight="1" x14ac:dyDescent="0.15">
      <c r="A439" s="318">
        <v>437</v>
      </c>
      <c r="B439" s="325">
        <f>IFERROR(VLOOKUP($A439,'様式C-1-2用'!$B$3:$O$1100,2,0),"")</f>
        <v>0</v>
      </c>
      <c r="C439" s="325" t="str">
        <f>IFERROR(VLOOKUP($A439,'様式C-1-2用'!$B$3:$O$1100,3,0),"")</f>
        <v/>
      </c>
      <c r="D439" s="325">
        <f>IFERROR(VLOOKUP($A439,'様式C-1-2用'!$B$3:$O$1100,5,0),"")</f>
        <v>0</v>
      </c>
      <c r="E439" s="325">
        <f>IFERROR(VLOOKUP($A439,'様式C-1-2用'!$B$3:$O$1100,6,0),"")</f>
        <v>0</v>
      </c>
      <c r="F439" s="325">
        <f>IFERROR(VLOOKUP($A439,'様式C-1-2用'!$B$3:$O$1100,7,0),"")</f>
        <v>0</v>
      </c>
      <c r="G439" s="325">
        <f>IFERROR(VLOOKUP($A439,'様式C-1-2用'!$B$3:$O$1100,8,0),"")</f>
        <v>0</v>
      </c>
      <c r="H439" s="331">
        <f>IFERROR(VLOOKUP($A439,'様式C-1-2用'!$B$3:$O$1100,9,0),"")</f>
        <v>0</v>
      </c>
      <c r="I439" s="325">
        <f>IFERROR(VLOOKUP($A439,'様式C-1-2用'!$B$3:$O$1100,10,0),"")</f>
        <v>0</v>
      </c>
      <c r="J439" s="325">
        <f>IFERROR(VLOOKUP($A439,'様式C-1-2用'!$B$3:$O$1100,11,0),"")</f>
        <v>0</v>
      </c>
      <c r="K439" s="325">
        <f t="shared" si="6"/>
        <v>0</v>
      </c>
      <c r="L439" s="325">
        <f>IFERROR(VLOOKUP($A439,'様式C-1-2用'!$B$3:$O$1100,12,0),"")</f>
        <v>0</v>
      </c>
      <c r="M439" s="325">
        <f>IFERROR(VLOOKUP($A439,'様式C-1-2用'!$B$3:$O$1100,13,0),"")</f>
        <v>0</v>
      </c>
      <c r="N439" s="325">
        <f>IFERROR(VLOOKUP($A439,'様式C-1-2用'!$B$3:$O$1100,14,0),"")</f>
        <v>0</v>
      </c>
      <c r="O439" s="325">
        <f>IFERROR(VLOOKUP($A439,'様式C-1-2用'!$B$3:$P$1100,15,0),"")</f>
        <v>0</v>
      </c>
    </row>
    <row r="440" spans="1:15" ht="15.95" customHeight="1" x14ac:dyDescent="0.15">
      <c r="A440" s="318">
        <v>438</v>
      </c>
      <c r="B440" s="325">
        <f>IFERROR(VLOOKUP($A440,'様式C-1-2用'!$B$3:$O$1100,2,0),"")</f>
        <v>0</v>
      </c>
      <c r="C440" s="325" t="str">
        <f>IFERROR(VLOOKUP($A440,'様式C-1-2用'!$B$3:$O$1100,3,0),"")</f>
        <v/>
      </c>
      <c r="D440" s="325">
        <f>IFERROR(VLOOKUP($A440,'様式C-1-2用'!$B$3:$O$1100,5,0),"")</f>
        <v>0</v>
      </c>
      <c r="E440" s="325">
        <f>IFERROR(VLOOKUP($A440,'様式C-1-2用'!$B$3:$O$1100,6,0),"")</f>
        <v>0</v>
      </c>
      <c r="F440" s="325">
        <f>IFERROR(VLOOKUP($A440,'様式C-1-2用'!$B$3:$O$1100,7,0),"")</f>
        <v>0</v>
      </c>
      <c r="G440" s="325">
        <f>IFERROR(VLOOKUP($A440,'様式C-1-2用'!$B$3:$O$1100,8,0),"")</f>
        <v>0</v>
      </c>
      <c r="H440" s="331">
        <f>IFERROR(VLOOKUP($A440,'様式C-1-2用'!$B$3:$O$1100,9,0),"")</f>
        <v>0</v>
      </c>
      <c r="I440" s="325">
        <f>IFERROR(VLOOKUP($A440,'様式C-1-2用'!$B$3:$O$1100,10,0),"")</f>
        <v>0</v>
      </c>
      <c r="J440" s="325">
        <f>IFERROR(VLOOKUP($A440,'様式C-1-2用'!$B$3:$O$1100,11,0),"")</f>
        <v>0</v>
      </c>
      <c r="K440" s="325">
        <f t="shared" si="6"/>
        <v>0</v>
      </c>
      <c r="L440" s="325">
        <f>IFERROR(VLOOKUP($A440,'様式C-1-2用'!$B$3:$O$1100,12,0),"")</f>
        <v>0</v>
      </c>
      <c r="M440" s="325">
        <f>IFERROR(VLOOKUP($A440,'様式C-1-2用'!$B$3:$O$1100,13,0),"")</f>
        <v>0</v>
      </c>
      <c r="N440" s="325">
        <f>IFERROR(VLOOKUP($A440,'様式C-1-2用'!$B$3:$O$1100,14,0),"")</f>
        <v>0</v>
      </c>
      <c r="O440" s="325">
        <f>IFERROR(VLOOKUP($A440,'様式C-1-2用'!$B$3:$P$1100,15,0),"")</f>
        <v>0</v>
      </c>
    </row>
    <row r="441" spans="1:15" ht="15.95" customHeight="1" x14ac:dyDescent="0.15">
      <c r="A441" s="318">
        <v>439</v>
      </c>
      <c r="B441" s="325">
        <f>IFERROR(VLOOKUP($A441,'様式C-1-2用'!$B$3:$O$1100,2,0),"")</f>
        <v>0</v>
      </c>
      <c r="C441" s="325" t="str">
        <f>IFERROR(VLOOKUP($A441,'様式C-1-2用'!$B$3:$O$1100,3,0),"")</f>
        <v/>
      </c>
      <c r="D441" s="325">
        <f>IFERROR(VLOOKUP($A441,'様式C-1-2用'!$B$3:$O$1100,5,0),"")</f>
        <v>0</v>
      </c>
      <c r="E441" s="325">
        <f>IFERROR(VLOOKUP($A441,'様式C-1-2用'!$B$3:$O$1100,6,0),"")</f>
        <v>0</v>
      </c>
      <c r="F441" s="325">
        <f>IFERROR(VLOOKUP($A441,'様式C-1-2用'!$B$3:$O$1100,7,0),"")</f>
        <v>0</v>
      </c>
      <c r="G441" s="325">
        <f>IFERROR(VLOOKUP($A441,'様式C-1-2用'!$B$3:$O$1100,8,0),"")</f>
        <v>0</v>
      </c>
      <c r="H441" s="331">
        <f>IFERROR(VLOOKUP($A441,'様式C-1-2用'!$B$3:$O$1100,9,0),"")</f>
        <v>0</v>
      </c>
      <c r="I441" s="325">
        <f>IFERROR(VLOOKUP($A441,'様式C-1-2用'!$B$3:$O$1100,10,0),"")</f>
        <v>0</v>
      </c>
      <c r="J441" s="325">
        <f>IFERROR(VLOOKUP($A441,'様式C-1-2用'!$B$3:$O$1100,11,0),"")</f>
        <v>0</v>
      </c>
      <c r="K441" s="325">
        <f t="shared" si="6"/>
        <v>0</v>
      </c>
      <c r="L441" s="325">
        <f>IFERROR(VLOOKUP($A441,'様式C-1-2用'!$B$3:$O$1100,12,0),"")</f>
        <v>0</v>
      </c>
      <c r="M441" s="325">
        <f>IFERROR(VLOOKUP($A441,'様式C-1-2用'!$B$3:$O$1100,13,0),"")</f>
        <v>0</v>
      </c>
      <c r="N441" s="325">
        <f>IFERROR(VLOOKUP($A441,'様式C-1-2用'!$B$3:$O$1100,14,0),"")</f>
        <v>0</v>
      </c>
      <c r="O441" s="325">
        <f>IFERROR(VLOOKUP($A441,'様式C-1-2用'!$B$3:$P$1100,15,0),"")</f>
        <v>0</v>
      </c>
    </row>
    <row r="442" spans="1:15" ht="15.95" customHeight="1" x14ac:dyDescent="0.15">
      <c r="A442" s="318">
        <v>440</v>
      </c>
      <c r="B442" s="325">
        <f>IFERROR(VLOOKUP($A442,'様式C-1-2用'!$B$3:$O$1100,2,0),"")</f>
        <v>0</v>
      </c>
      <c r="C442" s="325" t="str">
        <f>IFERROR(VLOOKUP($A442,'様式C-1-2用'!$B$3:$O$1100,3,0),"")</f>
        <v/>
      </c>
      <c r="D442" s="325">
        <f>IFERROR(VLOOKUP($A442,'様式C-1-2用'!$B$3:$O$1100,5,0),"")</f>
        <v>0</v>
      </c>
      <c r="E442" s="325">
        <f>IFERROR(VLOOKUP($A442,'様式C-1-2用'!$B$3:$O$1100,6,0),"")</f>
        <v>0</v>
      </c>
      <c r="F442" s="325">
        <f>IFERROR(VLOOKUP($A442,'様式C-1-2用'!$B$3:$O$1100,7,0),"")</f>
        <v>0</v>
      </c>
      <c r="G442" s="325">
        <f>IFERROR(VLOOKUP($A442,'様式C-1-2用'!$B$3:$O$1100,8,0),"")</f>
        <v>0</v>
      </c>
      <c r="H442" s="331">
        <f>IFERROR(VLOOKUP($A442,'様式C-1-2用'!$B$3:$O$1100,9,0),"")</f>
        <v>0</v>
      </c>
      <c r="I442" s="325">
        <f>IFERROR(VLOOKUP($A442,'様式C-1-2用'!$B$3:$O$1100,10,0),"")</f>
        <v>0</v>
      </c>
      <c r="J442" s="325">
        <f>IFERROR(VLOOKUP($A442,'様式C-1-2用'!$B$3:$O$1100,11,0),"")</f>
        <v>0</v>
      </c>
      <c r="K442" s="325">
        <f t="shared" si="6"/>
        <v>0</v>
      </c>
      <c r="L442" s="325">
        <f>IFERROR(VLOOKUP($A442,'様式C-1-2用'!$B$3:$O$1100,12,0),"")</f>
        <v>0</v>
      </c>
      <c r="M442" s="325">
        <f>IFERROR(VLOOKUP($A442,'様式C-1-2用'!$B$3:$O$1100,13,0),"")</f>
        <v>0</v>
      </c>
      <c r="N442" s="325">
        <f>IFERROR(VLOOKUP($A442,'様式C-1-2用'!$B$3:$O$1100,14,0),"")</f>
        <v>0</v>
      </c>
      <c r="O442" s="325">
        <f>IFERROR(VLOOKUP($A442,'様式C-1-2用'!$B$3:$P$1100,15,0),"")</f>
        <v>0</v>
      </c>
    </row>
    <row r="443" spans="1:15" ht="15.95" customHeight="1" x14ac:dyDescent="0.15">
      <c r="A443" s="318">
        <v>441</v>
      </c>
      <c r="B443" s="325">
        <f>IFERROR(VLOOKUP($A443,'様式C-1-2用'!$B$3:$O$1100,2,0),"")</f>
        <v>0</v>
      </c>
      <c r="C443" s="325" t="str">
        <f>IFERROR(VLOOKUP($A443,'様式C-1-2用'!$B$3:$O$1100,3,0),"")</f>
        <v/>
      </c>
      <c r="D443" s="325">
        <f>IFERROR(VLOOKUP($A443,'様式C-1-2用'!$B$3:$O$1100,5,0),"")</f>
        <v>0</v>
      </c>
      <c r="E443" s="325">
        <f>IFERROR(VLOOKUP($A443,'様式C-1-2用'!$B$3:$O$1100,6,0),"")</f>
        <v>0</v>
      </c>
      <c r="F443" s="325">
        <f>IFERROR(VLOOKUP($A443,'様式C-1-2用'!$B$3:$O$1100,7,0),"")</f>
        <v>0</v>
      </c>
      <c r="G443" s="325">
        <f>IFERROR(VLOOKUP($A443,'様式C-1-2用'!$B$3:$O$1100,8,0),"")</f>
        <v>0</v>
      </c>
      <c r="H443" s="331">
        <f>IFERROR(VLOOKUP($A443,'様式C-1-2用'!$B$3:$O$1100,9,0),"")</f>
        <v>0</v>
      </c>
      <c r="I443" s="325">
        <f>IFERROR(VLOOKUP($A443,'様式C-1-2用'!$B$3:$O$1100,10,0),"")</f>
        <v>0</v>
      </c>
      <c r="J443" s="325">
        <f>IFERROR(VLOOKUP($A443,'様式C-1-2用'!$B$3:$O$1100,11,0),"")</f>
        <v>0</v>
      </c>
      <c r="K443" s="325">
        <f t="shared" si="6"/>
        <v>0</v>
      </c>
      <c r="L443" s="325">
        <f>IFERROR(VLOOKUP($A443,'様式C-1-2用'!$B$3:$O$1100,12,0),"")</f>
        <v>0</v>
      </c>
      <c r="M443" s="325">
        <f>IFERROR(VLOOKUP($A443,'様式C-1-2用'!$B$3:$O$1100,13,0),"")</f>
        <v>0</v>
      </c>
      <c r="N443" s="325">
        <f>IFERROR(VLOOKUP($A443,'様式C-1-2用'!$B$3:$O$1100,14,0),"")</f>
        <v>0</v>
      </c>
      <c r="O443" s="325">
        <f>IFERROR(VLOOKUP($A443,'様式C-1-2用'!$B$3:$P$1100,15,0),"")</f>
        <v>0</v>
      </c>
    </row>
    <row r="444" spans="1:15" ht="15.95" customHeight="1" x14ac:dyDescent="0.15">
      <c r="A444" s="318">
        <v>442</v>
      </c>
      <c r="B444" s="325">
        <f>IFERROR(VLOOKUP($A444,'様式C-1-2用'!$B$3:$O$1100,2,0),"")</f>
        <v>0</v>
      </c>
      <c r="C444" s="325" t="str">
        <f>IFERROR(VLOOKUP($A444,'様式C-1-2用'!$B$3:$O$1100,3,0),"")</f>
        <v/>
      </c>
      <c r="D444" s="325">
        <f>IFERROR(VLOOKUP($A444,'様式C-1-2用'!$B$3:$O$1100,5,0),"")</f>
        <v>0</v>
      </c>
      <c r="E444" s="325">
        <f>IFERROR(VLOOKUP($A444,'様式C-1-2用'!$B$3:$O$1100,6,0),"")</f>
        <v>0</v>
      </c>
      <c r="F444" s="325">
        <f>IFERROR(VLOOKUP($A444,'様式C-1-2用'!$B$3:$O$1100,7,0),"")</f>
        <v>0</v>
      </c>
      <c r="G444" s="325">
        <f>IFERROR(VLOOKUP($A444,'様式C-1-2用'!$B$3:$O$1100,8,0),"")</f>
        <v>0</v>
      </c>
      <c r="H444" s="331">
        <f>IFERROR(VLOOKUP($A444,'様式C-1-2用'!$B$3:$O$1100,9,0),"")</f>
        <v>0</v>
      </c>
      <c r="I444" s="325">
        <f>IFERROR(VLOOKUP($A444,'様式C-1-2用'!$B$3:$O$1100,10,0),"")</f>
        <v>0</v>
      </c>
      <c r="J444" s="325">
        <f>IFERROR(VLOOKUP($A444,'様式C-1-2用'!$B$3:$O$1100,11,0),"")</f>
        <v>0</v>
      </c>
      <c r="K444" s="325">
        <f t="shared" si="6"/>
        <v>0</v>
      </c>
      <c r="L444" s="325">
        <f>IFERROR(VLOOKUP($A444,'様式C-1-2用'!$B$3:$O$1100,12,0),"")</f>
        <v>0</v>
      </c>
      <c r="M444" s="325">
        <f>IFERROR(VLOOKUP($A444,'様式C-1-2用'!$B$3:$O$1100,13,0),"")</f>
        <v>0</v>
      </c>
      <c r="N444" s="325">
        <f>IFERROR(VLOOKUP($A444,'様式C-1-2用'!$B$3:$O$1100,14,0),"")</f>
        <v>0</v>
      </c>
      <c r="O444" s="325">
        <f>IFERROR(VLOOKUP($A444,'様式C-1-2用'!$B$3:$P$1100,15,0),"")</f>
        <v>0</v>
      </c>
    </row>
    <row r="445" spans="1:15" ht="15.95" customHeight="1" x14ac:dyDescent="0.15">
      <c r="A445" s="318">
        <v>443</v>
      </c>
      <c r="B445" s="325">
        <f>IFERROR(VLOOKUP($A445,'様式C-1-2用'!$B$3:$O$1100,2,0),"")</f>
        <v>0</v>
      </c>
      <c r="C445" s="325" t="str">
        <f>IFERROR(VLOOKUP($A445,'様式C-1-2用'!$B$3:$O$1100,3,0),"")</f>
        <v/>
      </c>
      <c r="D445" s="325">
        <f>IFERROR(VLOOKUP($A445,'様式C-1-2用'!$B$3:$O$1100,5,0),"")</f>
        <v>0</v>
      </c>
      <c r="E445" s="325">
        <f>IFERROR(VLOOKUP($A445,'様式C-1-2用'!$B$3:$O$1100,6,0),"")</f>
        <v>0</v>
      </c>
      <c r="F445" s="325">
        <f>IFERROR(VLOOKUP($A445,'様式C-1-2用'!$B$3:$O$1100,7,0),"")</f>
        <v>0</v>
      </c>
      <c r="G445" s="325">
        <f>IFERROR(VLOOKUP($A445,'様式C-1-2用'!$B$3:$O$1100,8,0),"")</f>
        <v>0</v>
      </c>
      <c r="H445" s="331">
        <f>IFERROR(VLOOKUP($A445,'様式C-1-2用'!$B$3:$O$1100,9,0),"")</f>
        <v>0</v>
      </c>
      <c r="I445" s="325">
        <f>IFERROR(VLOOKUP($A445,'様式C-1-2用'!$B$3:$O$1100,10,0),"")</f>
        <v>0</v>
      </c>
      <c r="J445" s="325">
        <f>IFERROR(VLOOKUP($A445,'様式C-1-2用'!$B$3:$O$1100,11,0),"")</f>
        <v>0</v>
      </c>
      <c r="K445" s="325">
        <f t="shared" si="6"/>
        <v>0</v>
      </c>
      <c r="L445" s="325">
        <f>IFERROR(VLOOKUP($A445,'様式C-1-2用'!$B$3:$O$1100,12,0),"")</f>
        <v>0</v>
      </c>
      <c r="M445" s="325">
        <f>IFERROR(VLOOKUP($A445,'様式C-1-2用'!$B$3:$O$1100,13,0),"")</f>
        <v>0</v>
      </c>
      <c r="N445" s="325">
        <f>IFERROR(VLOOKUP($A445,'様式C-1-2用'!$B$3:$O$1100,14,0),"")</f>
        <v>0</v>
      </c>
      <c r="O445" s="325">
        <f>IFERROR(VLOOKUP($A445,'様式C-1-2用'!$B$3:$P$1100,15,0),"")</f>
        <v>0</v>
      </c>
    </row>
    <row r="446" spans="1:15" ht="15.95" customHeight="1" x14ac:dyDescent="0.15">
      <c r="A446" s="318">
        <v>444</v>
      </c>
      <c r="B446" s="325">
        <f>IFERROR(VLOOKUP($A446,'様式C-1-2用'!$B$3:$O$1100,2,0),"")</f>
        <v>0</v>
      </c>
      <c r="C446" s="325" t="str">
        <f>IFERROR(VLOOKUP($A446,'様式C-1-2用'!$B$3:$O$1100,3,0),"")</f>
        <v/>
      </c>
      <c r="D446" s="325">
        <f>IFERROR(VLOOKUP($A446,'様式C-1-2用'!$B$3:$O$1100,5,0),"")</f>
        <v>0</v>
      </c>
      <c r="E446" s="325">
        <f>IFERROR(VLOOKUP($A446,'様式C-1-2用'!$B$3:$O$1100,6,0),"")</f>
        <v>0</v>
      </c>
      <c r="F446" s="325">
        <f>IFERROR(VLOOKUP($A446,'様式C-1-2用'!$B$3:$O$1100,7,0),"")</f>
        <v>0</v>
      </c>
      <c r="G446" s="325">
        <f>IFERROR(VLOOKUP($A446,'様式C-1-2用'!$B$3:$O$1100,8,0),"")</f>
        <v>0</v>
      </c>
      <c r="H446" s="331">
        <f>IFERROR(VLOOKUP($A446,'様式C-1-2用'!$B$3:$O$1100,9,0),"")</f>
        <v>0</v>
      </c>
      <c r="I446" s="325">
        <f>IFERROR(VLOOKUP($A446,'様式C-1-2用'!$B$3:$O$1100,10,0),"")</f>
        <v>0</v>
      </c>
      <c r="J446" s="325">
        <f>IFERROR(VLOOKUP($A446,'様式C-1-2用'!$B$3:$O$1100,11,0),"")</f>
        <v>0</v>
      </c>
      <c r="K446" s="325">
        <f t="shared" si="6"/>
        <v>0</v>
      </c>
      <c r="L446" s="325">
        <f>IFERROR(VLOOKUP($A446,'様式C-1-2用'!$B$3:$O$1100,12,0),"")</f>
        <v>0</v>
      </c>
      <c r="M446" s="325">
        <f>IFERROR(VLOOKUP($A446,'様式C-1-2用'!$B$3:$O$1100,13,0),"")</f>
        <v>0</v>
      </c>
      <c r="N446" s="325">
        <f>IFERROR(VLOOKUP($A446,'様式C-1-2用'!$B$3:$O$1100,14,0),"")</f>
        <v>0</v>
      </c>
      <c r="O446" s="325">
        <f>IFERROR(VLOOKUP($A446,'様式C-1-2用'!$B$3:$P$1100,15,0),"")</f>
        <v>0</v>
      </c>
    </row>
    <row r="447" spans="1:15" ht="15.95" customHeight="1" x14ac:dyDescent="0.15">
      <c r="A447" s="318">
        <v>445</v>
      </c>
      <c r="B447" s="325">
        <f>IFERROR(VLOOKUP($A447,'様式C-1-2用'!$B$3:$O$1100,2,0),"")</f>
        <v>0</v>
      </c>
      <c r="C447" s="325" t="str">
        <f>IFERROR(VLOOKUP($A447,'様式C-1-2用'!$B$3:$O$1100,3,0),"")</f>
        <v/>
      </c>
      <c r="D447" s="325">
        <f>IFERROR(VLOOKUP($A447,'様式C-1-2用'!$B$3:$O$1100,5,0),"")</f>
        <v>0</v>
      </c>
      <c r="E447" s="325">
        <f>IFERROR(VLOOKUP($A447,'様式C-1-2用'!$B$3:$O$1100,6,0),"")</f>
        <v>0</v>
      </c>
      <c r="F447" s="325">
        <f>IFERROR(VLOOKUP($A447,'様式C-1-2用'!$B$3:$O$1100,7,0),"")</f>
        <v>0</v>
      </c>
      <c r="G447" s="325">
        <f>IFERROR(VLOOKUP($A447,'様式C-1-2用'!$B$3:$O$1100,8,0),"")</f>
        <v>0</v>
      </c>
      <c r="H447" s="331">
        <f>IFERROR(VLOOKUP($A447,'様式C-1-2用'!$B$3:$O$1100,9,0),"")</f>
        <v>0</v>
      </c>
      <c r="I447" s="325">
        <f>IFERROR(VLOOKUP($A447,'様式C-1-2用'!$B$3:$O$1100,10,0),"")</f>
        <v>0</v>
      </c>
      <c r="J447" s="325">
        <f>IFERROR(VLOOKUP($A447,'様式C-1-2用'!$B$3:$O$1100,11,0),"")</f>
        <v>0</v>
      </c>
      <c r="K447" s="325">
        <f t="shared" si="6"/>
        <v>0</v>
      </c>
      <c r="L447" s="325">
        <f>IFERROR(VLOOKUP($A447,'様式C-1-2用'!$B$3:$O$1100,12,0),"")</f>
        <v>0</v>
      </c>
      <c r="M447" s="325">
        <f>IFERROR(VLOOKUP($A447,'様式C-1-2用'!$B$3:$O$1100,13,0),"")</f>
        <v>0</v>
      </c>
      <c r="N447" s="325">
        <f>IFERROR(VLOOKUP($A447,'様式C-1-2用'!$B$3:$O$1100,14,0),"")</f>
        <v>0</v>
      </c>
      <c r="O447" s="325">
        <f>IFERROR(VLOOKUP($A447,'様式C-1-2用'!$B$3:$P$1100,15,0),"")</f>
        <v>0</v>
      </c>
    </row>
    <row r="448" spans="1:15" ht="15.95" customHeight="1" x14ac:dyDescent="0.15">
      <c r="A448" s="318">
        <v>446</v>
      </c>
      <c r="B448" s="325">
        <f>IFERROR(VLOOKUP($A448,'様式C-1-2用'!$B$3:$O$1100,2,0),"")</f>
        <v>0</v>
      </c>
      <c r="C448" s="325" t="str">
        <f>IFERROR(VLOOKUP($A448,'様式C-1-2用'!$B$3:$O$1100,3,0),"")</f>
        <v/>
      </c>
      <c r="D448" s="325">
        <f>IFERROR(VLOOKUP($A448,'様式C-1-2用'!$B$3:$O$1100,5,0),"")</f>
        <v>0</v>
      </c>
      <c r="E448" s="325">
        <f>IFERROR(VLOOKUP($A448,'様式C-1-2用'!$B$3:$O$1100,6,0),"")</f>
        <v>0</v>
      </c>
      <c r="F448" s="325">
        <f>IFERROR(VLOOKUP($A448,'様式C-1-2用'!$B$3:$O$1100,7,0),"")</f>
        <v>0</v>
      </c>
      <c r="G448" s="325">
        <f>IFERROR(VLOOKUP($A448,'様式C-1-2用'!$B$3:$O$1100,8,0),"")</f>
        <v>0</v>
      </c>
      <c r="H448" s="331">
        <f>IFERROR(VLOOKUP($A448,'様式C-1-2用'!$B$3:$O$1100,9,0),"")</f>
        <v>0</v>
      </c>
      <c r="I448" s="325">
        <f>IFERROR(VLOOKUP($A448,'様式C-1-2用'!$B$3:$O$1100,10,0),"")</f>
        <v>0</v>
      </c>
      <c r="J448" s="325">
        <f>IFERROR(VLOOKUP($A448,'様式C-1-2用'!$B$3:$O$1100,11,0),"")</f>
        <v>0</v>
      </c>
      <c r="K448" s="325">
        <f t="shared" si="6"/>
        <v>0</v>
      </c>
      <c r="L448" s="325">
        <f>IFERROR(VLOOKUP($A448,'様式C-1-2用'!$B$3:$O$1100,12,0),"")</f>
        <v>0</v>
      </c>
      <c r="M448" s="325">
        <f>IFERROR(VLOOKUP($A448,'様式C-1-2用'!$B$3:$O$1100,13,0),"")</f>
        <v>0</v>
      </c>
      <c r="N448" s="325">
        <f>IFERROR(VLOOKUP($A448,'様式C-1-2用'!$B$3:$O$1100,14,0),"")</f>
        <v>0</v>
      </c>
      <c r="O448" s="325">
        <f>IFERROR(VLOOKUP($A448,'様式C-1-2用'!$B$3:$P$1100,15,0),"")</f>
        <v>0</v>
      </c>
    </row>
    <row r="449" spans="1:15" ht="15.95" customHeight="1" x14ac:dyDescent="0.15">
      <c r="A449" s="318">
        <v>447</v>
      </c>
      <c r="B449" s="325">
        <f>IFERROR(VLOOKUP($A449,'様式C-1-2用'!$B$3:$O$1100,2,0),"")</f>
        <v>0</v>
      </c>
      <c r="C449" s="325" t="str">
        <f>IFERROR(VLOOKUP($A449,'様式C-1-2用'!$B$3:$O$1100,3,0),"")</f>
        <v/>
      </c>
      <c r="D449" s="325">
        <f>IFERROR(VLOOKUP($A449,'様式C-1-2用'!$B$3:$O$1100,5,0),"")</f>
        <v>0</v>
      </c>
      <c r="E449" s="325">
        <f>IFERROR(VLOOKUP($A449,'様式C-1-2用'!$B$3:$O$1100,6,0),"")</f>
        <v>0</v>
      </c>
      <c r="F449" s="325">
        <f>IFERROR(VLOOKUP($A449,'様式C-1-2用'!$B$3:$O$1100,7,0),"")</f>
        <v>0</v>
      </c>
      <c r="G449" s="325">
        <f>IFERROR(VLOOKUP($A449,'様式C-1-2用'!$B$3:$O$1100,8,0),"")</f>
        <v>0</v>
      </c>
      <c r="H449" s="331">
        <f>IFERROR(VLOOKUP($A449,'様式C-1-2用'!$B$3:$O$1100,9,0),"")</f>
        <v>0</v>
      </c>
      <c r="I449" s="325">
        <f>IFERROR(VLOOKUP($A449,'様式C-1-2用'!$B$3:$O$1100,10,0),"")</f>
        <v>0</v>
      </c>
      <c r="J449" s="325">
        <f>IFERROR(VLOOKUP($A449,'様式C-1-2用'!$B$3:$O$1100,11,0),"")</f>
        <v>0</v>
      </c>
      <c r="K449" s="325">
        <f t="shared" si="6"/>
        <v>0</v>
      </c>
      <c r="L449" s="325">
        <f>IFERROR(VLOOKUP($A449,'様式C-1-2用'!$B$3:$O$1100,12,0),"")</f>
        <v>0</v>
      </c>
      <c r="M449" s="325">
        <f>IFERROR(VLOOKUP($A449,'様式C-1-2用'!$B$3:$O$1100,13,0),"")</f>
        <v>0</v>
      </c>
      <c r="N449" s="325">
        <f>IFERROR(VLOOKUP($A449,'様式C-1-2用'!$B$3:$O$1100,14,0),"")</f>
        <v>0</v>
      </c>
      <c r="O449" s="325">
        <f>IFERROR(VLOOKUP($A449,'様式C-1-2用'!$B$3:$P$1100,15,0),"")</f>
        <v>0</v>
      </c>
    </row>
    <row r="450" spans="1:15" ht="15.95" customHeight="1" x14ac:dyDescent="0.15">
      <c r="A450" s="318">
        <v>448</v>
      </c>
      <c r="B450" s="325">
        <f>IFERROR(VLOOKUP($A450,'様式C-1-2用'!$B$3:$O$1100,2,0),"")</f>
        <v>0</v>
      </c>
      <c r="C450" s="325" t="str">
        <f>IFERROR(VLOOKUP($A450,'様式C-1-2用'!$B$3:$O$1100,3,0),"")</f>
        <v/>
      </c>
      <c r="D450" s="325">
        <f>IFERROR(VLOOKUP($A450,'様式C-1-2用'!$B$3:$O$1100,5,0),"")</f>
        <v>0</v>
      </c>
      <c r="E450" s="325">
        <f>IFERROR(VLOOKUP($A450,'様式C-1-2用'!$B$3:$O$1100,6,0),"")</f>
        <v>0</v>
      </c>
      <c r="F450" s="325">
        <f>IFERROR(VLOOKUP($A450,'様式C-1-2用'!$B$3:$O$1100,7,0),"")</f>
        <v>0</v>
      </c>
      <c r="G450" s="325">
        <f>IFERROR(VLOOKUP($A450,'様式C-1-2用'!$B$3:$O$1100,8,0),"")</f>
        <v>0</v>
      </c>
      <c r="H450" s="331">
        <f>IFERROR(VLOOKUP($A450,'様式C-1-2用'!$B$3:$O$1100,9,0),"")</f>
        <v>0</v>
      </c>
      <c r="I450" s="325">
        <f>IFERROR(VLOOKUP($A450,'様式C-1-2用'!$B$3:$O$1100,10,0),"")</f>
        <v>0</v>
      </c>
      <c r="J450" s="325">
        <f>IFERROR(VLOOKUP($A450,'様式C-1-2用'!$B$3:$O$1100,11,0),"")</f>
        <v>0</v>
      </c>
      <c r="K450" s="325">
        <f t="shared" si="6"/>
        <v>0</v>
      </c>
      <c r="L450" s="325">
        <f>IFERROR(VLOOKUP($A450,'様式C-1-2用'!$B$3:$O$1100,12,0),"")</f>
        <v>0</v>
      </c>
      <c r="M450" s="325">
        <f>IFERROR(VLOOKUP($A450,'様式C-1-2用'!$B$3:$O$1100,13,0),"")</f>
        <v>0</v>
      </c>
      <c r="N450" s="325">
        <f>IFERROR(VLOOKUP($A450,'様式C-1-2用'!$B$3:$O$1100,14,0),"")</f>
        <v>0</v>
      </c>
      <c r="O450" s="325">
        <f>IFERROR(VLOOKUP($A450,'様式C-1-2用'!$B$3:$P$1100,15,0),"")</f>
        <v>0</v>
      </c>
    </row>
    <row r="451" spans="1:15" ht="15.95" customHeight="1" x14ac:dyDescent="0.15">
      <c r="A451" s="318">
        <v>449</v>
      </c>
      <c r="B451" s="325">
        <f>IFERROR(VLOOKUP($A451,'様式C-1-2用'!$B$3:$O$1100,2,0),"")</f>
        <v>0</v>
      </c>
      <c r="C451" s="325" t="str">
        <f>IFERROR(VLOOKUP($A451,'様式C-1-2用'!$B$3:$O$1100,3,0),"")</f>
        <v/>
      </c>
      <c r="D451" s="325">
        <f>IFERROR(VLOOKUP($A451,'様式C-1-2用'!$B$3:$O$1100,5,0),"")</f>
        <v>0</v>
      </c>
      <c r="E451" s="325">
        <f>IFERROR(VLOOKUP($A451,'様式C-1-2用'!$B$3:$O$1100,6,0),"")</f>
        <v>0</v>
      </c>
      <c r="F451" s="325">
        <f>IFERROR(VLOOKUP($A451,'様式C-1-2用'!$B$3:$O$1100,7,0),"")</f>
        <v>0</v>
      </c>
      <c r="G451" s="325">
        <f>IFERROR(VLOOKUP($A451,'様式C-1-2用'!$B$3:$O$1100,8,0),"")</f>
        <v>0</v>
      </c>
      <c r="H451" s="331">
        <f>IFERROR(VLOOKUP($A451,'様式C-1-2用'!$B$3:$O$1100,9,0),"")</f>
        <v>0</v>
      </c>
      <c r="I451" s="325">
        <f>IFERROR(VLOOKUP($A451,'様式C-1-2用'!$B$3:$O$1100,10,0),"")</f>
        <v>0</v>
      </c>
      <c r="J451" s="325">
        <f>IFERROR(VLOOKUP($A451,'様式C-1-2用'!$B$3:$O$1100,11,0),"")</f>
        <v>0</v>
      </c>
      <c r="K451" s="325">
        <f t="shared" si="6"/>
        <v>0</v>
      </c>
      <c r="L451" s="325">
        <f>IFERROR(VLOOKUP($A451,'様式C-1-2用'!$B$3:$O$1100,12,0),"")</f>
        <v>0</v>
      </c>
      <c r="M451" s="325">
        <f>IFERROR(VLOOKUP($A451,'様式C-1-2用'!$B$3:$O$1100,13,0),"")</f>
        <v>0</v>
      </c>
      <c r="N451" s="325">
        <f>IFERROR(VLOOKUP($A451,'様式C-1-2用'!$B$3:$O$1100,14,0),"")</f>
        <v>0</v>
      </c>
      <c r="O451" s="325">
        <f>IFERROR(VLOOKUP($A451,'様式C-1-2用'!$B$3:$P$1100,15,0),"")</f>
        <v>0</v>
      </c>
    </row>
    <row r="452" spans="1:15" ht="15.95" customHeight="1" x14ac:dyDescent="0.15">
      <c r="A452" s="318">
        <v>450</v>
      </c>
      <c r="B452" s="325">
        <f>IFERROR(VLOOKUP($A452,'様式C-1-2用'!$B$3:$O$1100,2,0),"")</f>
        <v>0</v>
      </c>
      <c r="C452" s="325" t="str">
        <f>IFERROR(VLOOKUP($A452,'様式C-1-2用'!$B$3:$O$1100,3,0),"")</f>
        <v/>
      </c>
      <c r="D452" s="325">
        <f>IFERROR(VLOOKUP($A452,'様式C-1-2用'!$B$3:$O$1100,5,0),"")</f>
        <v>0</v>
      </c>
      <c r="E452" s="325">
        <f>IFERROR(VLOOKUP($A452,'様式C-1-2用'!$B$3:$O$1100,6,0),"")</f>
        <v>0</v>
      </c>
      <c r="F452" s="325">
        <f>IFERROR(VLOOKUP($A452,'様式C-1-2用'!$B$3:$O$1100,7,0),"")</f>
        <v>0</v>
      </c>
      <c r="G452" s="325">
        <f>IFERROR(VLOOKUP($A452,'様式C-1-2用'!$B$3:$O$1100,8,0),"")</f>
        <v>0</v>
      </c>
      <c r="H452" s="331">
        <f>IFERROR(VLOOKUP($A452,'様式C-1-2用'!$B$3:$O$1100,9,0),"")</f>
        <v>0</v>
      </c>
      <c r="I452" s="325">
        <f>IFERROR(VLOOKUP($A452,'様式C-1-2用'!$B$3:$O$1100,10,0),"")</f>
        <v>0</v>
      </c>
      <c r="J452" s="325">
        <f>IFERROR(VLOOKUP($A452,'様式C-1-2用'!$B$3:$O$1100,11,0),"")</f>
        <v>0</v>
      </c>
      <c r="K452" s="325">
        <f t="shared" ref="K452:K515" si="7">IF(J452=0,I452,J452)</f>
        <v>0</v>
      </c>
      <c r="L452" s="325">
        <f>IFERROR(VLOOKUP($A452,'様式C-1-2用'!$B$3:$O$1100,12,0),"")</f>
        <v>0</v>
      </c>
      <c r="M452" s="325">
        <f>IFERROR(VLOOKUP($A452,'様式C-1-2用'!$B$3:$O$1100,13,0),"")</f>
        <v>0</v>
      </c>
      <c r="N452" s="325">
        <f>IFERROR(VLOOKUP($A452,'様式C-1-2用'!$B$3:$O$1100,14,0),"")</f>
        <v>0</v>
      </c>
      <c r="O452" s="325">
        <f>IFERROR(VLOOKUP($A452,'様式C-1-2用'!$B$3:$P$1100,15,0),"")</f>
        <v>0</v>
      </c>
    </row>
    <row r="453" spans="1:15" ht="15.95" customHeight="1" x14ac:dyDescent="0.15">
      <c r="A453" s="318">
        <v>451</v>
      </c>
      <c r="B453" s="325">
        <f>IFERROR(VLOOKUP($A453,'様式C-1-2用'!$B$3:$O$1100,2,0),"")</f>
        <v>0</v>
      </c>
      <c r="C453" s="325" t="str">
        <f>IFERROR(VLOOKUP($A453,'様式C-1-2用'!$B$3:$O$1100,3,0),"")</f>
        <v/>
      </c>
      <c r="D453" s="325">
        <f>IFERROR(VLOOKUP($A453,'様式C-1-2用'!$B$3:$O$1100,5,0),"")</f>
        <v>0</v>
      </c>
      <c r="E453" s="325">
        <f>IFERROR(VLOOKUP($A453,'様式C-1-2用'!$B$3:$O$1100,6,0),"")</f>
        <v>0</v>
      </c>
      <c r="F453" s="325">
        <f>IFERROR(VLOOKUP($A453,'様式C-1-2用'!$B$3:$O$1100,7,0),"")</f>
        <v>0</v>
      </c>
      <c r="G453" s="325">
        <f>IFERROR(VLOOKUP($A453,'様式C-1-2用'!$B$3:$O$1100,8,0),"")</f>
        <v>0</v>
      </c>
      <c r="H453" s="331">
        <f>IFERROR(VLOOKUP($A453,'様式C-1-2用'!$B$3:$O$1100,9,0),"")</f>
        <v>0</v>
      </c>
      <c r="I453" s="325">
        <f>IFERROR(VLOOKUP($A453,'様式C-1-2用'!$B$3:$O$1100,10,0),"")</f>
        <v>0</v>
      </c>
      <c r="J453" s="325">
        <f>IFERROR(VLOOKUP($A453,'様式C-1-2用'!$B$3:$O$1100,11,0),"")</f>
        <v>0</v>
      </c>
      <c r="K453" s="325">
        <f t="shared" si="7"/>
        <v>0</v>
      </c>
      <c r="L453" s="325">
        <f>IFERROR(VLOOKUP($A453,'様式C-1-2用'!$B$3:$O$1100,12,0),"")</f>
        <v>0</v>
      </c>
      <c r="M453" s="325">
        <f>IFERROR(VLOOKUP($A453,'様式C-1-2用'!$B$3:$O$1100,13,0),"")</f>
        <v>0</v>
      </c>
      <c r="N453" s="325">
        <f>IFERROR(VLOOKUP($A453,'様式C-1-2用'!$B$3:$O$1100,14,0),"")</f>
        <v>0</v>
      </c>
      <c r="O453" s="325">
        <f>IFERROR(VLOOKUP($A453,'様式C-1-2用'!$B$3:$P$1100,15,0),"")</f>
        <v>0</v>
      </c>
    </row>
    <row r="454" spans="1:15" ht="15.95" customHeight="1" x14ac:dyDescent="0.15">
      <c r="A454" s="318">
        <v>452</v>
      </c>
      <c r="B454" s="325">
        <f>IFERROR(VLOOKUP($A454,'様式C-1-2用'!$B$3:$O$1100,2,0),"")</f>
        <v>0</v>
      </c>
      <c r="C454" s="325" t="str">
        <f>IFERROR(VLOOKUP($A454,'様式C-1-2用'!$B$3:$O$1100,3,0),"")</f>
        <v/>
      </c>
      <c r="D454" s="325">
        <f>IFERROR(VLOOKUP($A454,'様式C-1-2用'!$B$3:$O$1100,5,0),"")</f>
        <v>0</v>
      </c>
      <c r="E454" s="325">
        <f>IFERROR(VLOOKUP($A454,'様式C-1-2用'!$B$3:$O$1100,6,0),"")</f>
        <v>0</v>
      </c>
      <c r="F454" s="325">
        <f>IFERROR(VLOOKUP($A454,'様式C-1-2用'!$B$3:$O$1100,7,0),"")</f>
        <v>0</v>
      </c>
      <c r="G454" s="325">
        <f>IFERROR(VLOOKUP($A454,'様式C-1-2用'!$B$3:$O$1100,8,0),"")</f>
        <v>0</v>
      </c>
      <c r="H454" s="331">
        <f>IFERROR(VLOOKUP($A454,'様式C-1-2用'!$B$3:$O$1100,9,0),"")</f>
        <v>0</v>
      </c>
      <c r="I454" s="325">
        <f>IFERROR(VLOOKUP($A454,'様式C-1-2用'!$B$3:$O$1100,10,0),"")</f>
        <v>0</v>
      </c>
      <c r="J454" s="325">
        <f>IFERROR(VLOOKUP($A454,'様式C-1-2用'!$B$3:$O$1100,11,0),"")</f>
        <v>0</v>
      </c>
      <c r="K454" s="325">
        <f t="shared" si="7"/>
        <v>0</v>
      </c>
      <c r="L454" s="325">
        <f>IFERROR(VLOOKUP($A454,'様式C-1-2用'!$B$3:$O$1100,12,0),"")</f>
        <v>0</v>
      </c>
      <c r="M454" s="325">
        <f>IFERROR(VLOOKUP($A454,'様式C-1-2用'!$B$3:$O$1100,13,0),"")</f>
        <v>0</v>
      </c>
      <c r="N454" s="325">
        <f>IFERROR(VLOOKUP($A454,'様式C-1-2用'!$B$3:$O$1100,14,0),"")</f>
        <v>0</v>
      </c>
      <c r="O454" s="325">
        <f>IFERROR(VLOOKUP($A454,'様式C-1-2用'!$B$3:$P$1100,15,0),"")</f>
        <v>0</v>
      </c>
    </row>
    <row r="455" spans="1:15" ht="15.95" customHeight="1" x14ac:dyDescent="0.15">
      <c r="A455" s="318">
        <v>453</v>
      </c>
      <c r="B455" s="325">
        <f>IFERROR(VLOOKUP($A455,'様式C-1-2用'!$B$3:$O$1100,2,0),"")</f>
        <v>0</v>
      </c>
      <c r="C455" s="325" t="str">
        <f>IFERROR(VLOOKUP($A455,'様式C-1-2用'!$B$3:$O$1100,3,0),"")</f>
        <v/>
      </c>
      <c r="D455" s="325">
        <f>IFERROR(VLOOKUP($A455,'様式C-1-2用'!$B$3:$O$1100,5,0),"")</f>
        <v>0</v>
      </c>
      <c r="E455" s="325">
        <f>IFERROR(VLOOKUP($A455,'様式C-1-2用'!$B$3:$O$1100,6,0),"")</f>
        <v>0</v>
      </c>
      <c r="F455" s="325">
        <f>IFERROR(VLOOKUP($A455,'様式C-1-2用'!$B$3:$O$1100,7,0),"")</f>
        <v>0</v>
      </c>
      <c r="G455" s="325">
        <f>IFERROR(VLOOKUP($A455,'様式C-1-2用'!$B$3:$O$1100,8,0),"")</f>
        <v>0</v>
      </c>
      <c r="H455" s="331">
        <f>IFERROR(VLOOKUP($A455,'様式C-1-2用'!$B$3:$O$1100,9,0),"")</f>
        <v>0</v>
      </c>
      <c r="I455" s="325">
        <f>IFERROR(VLOOKUP($A455,'様式C-1-2用'!$B$3:$O$1100,10,0),"")</f>
        <v>0</v>
      </c>
      <c r="J455" s="325">
        <f>IFERROR(VLOOKUP($A455,'様式C-1-2用'!$B$3:$O$1100,11,0),"")</f>
        <v>0</v>
      </c>
      <c r="K455" s="325">
        <f t="shared" si="7"/>
        <v>0</v>
      </c>
      <c r="L455" s="325">
        <f>IFERROR(VLOOKUP($A455,'様式C-1-2用'!$B$3:$O$1100,12,0),"")</f>
        <v>0</v>
      </c>
      <c r="M455" s="325">
        <f>IFERROR(VLOOKUP($A455,'様式C-1-2用'!$B$3:$O$1100,13,0),"")</f>
        <v>0</v>
      </c>
      <c r="N455" s="325">
        <f>IFERROR(VLOOKUP($A455,'様式C-1-2用'!$B$3:$O$1100,14,0),"")</f>
        <v>0</v>
      </c>
      <c r="O455" s="325">
        <f>IFERROR(VLOOKUP($A455,'様式C-1-2用'!$B$3:$P$1100,15,0),"")</f>
        <v>0</v>
      </c>
    </row>
    <row r="456" spans="1:15" ht="15.95" customHeight="1" x14ac:dyDescent="0.15">
      <c r="A456" s="318">
        <v>454</v>
      </c>
      <c r="B456" s="325">
        <f>IFERROR(VLOOKUP($A456,'様式C-1-2用'!$B$3:$O$1100,2,0),"")</f>
        <v>0</v>
      </c>
      <c r="C456" s="325" t="str">
        <f>IFERROR(VLOOKUP($A456,'様式C-1-2用'!$B$3:$O$1100,3,0),"")</f>
        <v/>
      </c>
      <c r="D456" s="325">
        <f>IFERROR(VLOOKUP($A456,'様式C-1-2用'!$B$3:$O$1100,5,0),"")</f>
        <v>0</v>
      </c>
      <c r="E456" s="325">
        <f>IFERROR(VLOOKUP($A456,'様式C-1-2用'!$B$3:$O$1100,6,0),"")</f>
        <v>0</v>
      </c>
      <c r="F456" s="325">
        <f>IFERROR(VLOOKUP($A456,'様式C-1-2用'!$B$3:$O$1100,7,0),"")</f>
        <v>0</v>
      </c>
      <c r="G456" s="325">
        <f>IFERROR(VLOOKUP($A456,'様式C-1-2用'!$B$3:$O$1100,8,0),"")</f>
        <v>0</v>
      </c>
      <c r="H456" s="331">
        <f>IFERROR(VLOOKUP($A456,'様式C-1-2用'!$B$3:$O$1100,9,0),"")</f>
        <v>0</v>
      </c>
      <c r="I456" s="325">
        <f>IFERROR(VLOOKUP($A456,'様式C-1-2用'!$B$3:$O$1100,10,0),"")</f>
        <v>0</v>
      </c>
      <c r="J456" s="325">
        <f>IFERROR(VLOOKUP($A456,'様式C-1-2用'!$B$3:$O$1100,11,0),"")</f>
        <v>0</v>
      </c>
      <c r="K456" s="325">
        <f t="shared" si="7"/>
        <v>0</v>
      </c>
      <c r="L456" s="325">
        <f>IFERROR(VLOOKUP($A456,'様式C-1-2用'!$B$3:$O$1100,12,0),"")</f>
        <v>0</v>
      </c>
      <c r="M456" s="325">
        <f>IFERROR(VLOOKUP($A456,'様式C-1-2用'!$B$3:$O$1100,13,0),"")</f>
        <v>0</v>
      </c>
      <c r="N456" s="325">
        <f>IFERROR(VLOOKUP($A456,'様式C-1-2用'!$B$3:$O$1100,14,0),"")</f>
        <v>0</v>
      </c>
      <c r="O456" s="325">
        <f>IFERROR(VLOOKUP($A456,'様式C-1-2用'!$B$3:$P$1100,15,0),"")</f>
        <v>0</v>
      </c>
    </row>
    <row r="457" spans="1:15" ht="15.95" customHeight="1" x14ac:dyDescent="0.15">
      <c r="A457" s="318">
        <v>455</v>
      </c>
      <c r="B457" s="325">
        <f>IFERROR(VLOOKUP($A457,'様式C-1-2用'!$B$3:$O$1100,2,0),"")</f>
        <v>0</v>
      </c>
      <c r="C457" s="325" t="str">
        <f>IFERROR(VLOOKUP($A457,'様式C-1-2用'!$B$3:$O$1100,3,0),"")</f>
        <v/>
      </c>
      <c r="D457" s="325">
        <f>IFERROR(VLOOKUP($A457,'様式C-1-2用'!$B$3:$O$1100,5,0),"")</f>
        <v>0</v>
      </c>
      <c r="E457" s="325">
        <f>IFERROR(VLOOKUP($A457,'様式C-1-2用'!$B$3:$O$1100,6,0),"")</f>
        <v>0</v>
      </c>
      <c r="F457" s="325">
        <f>IFERROR(VLOOKUP($A457,'様式C-1-2用'!$B$3:$O$1100,7,0),"")</f>
        <v>0</v>
      </c>
      <c r="G457" s="325">
        <f>IFERROR(VLOOKUP($A457,'様式C-1-2用'!$B$3:$O$1100,8,0),"")</f>
        <v>0</v>
      </c>
      <c r="H457" s="331">
        <f>IFERROR(VLOOKUP($A457,'様式C-1-2用'!$B$3:$O$1100,9,0),"")</f>
        <v>0</v>
      </c>
      <c r="I457" s="325">
        <f>IFERROR(VLOOKUP($A457,'様式C-1-2用'!$B$3:$O$1100,10,0),"")</f>
        <v>0</v>
      </c>
      <c r="J457" s="325">
        <f>IFERROR(VLOOKUP($A457,'様式C-1-2用'!$B$3:$O$1100,11,0),"")</f>
        <v>0</v>
      </c>
      <c r="K457" s="325">
        <f t="shared" si="7"/>
        <v>0</v>
      </c>
      <c r="L457" s="325">
        <f>IFERROR(VLOOKUP($A457,'様式C-1-2用'!$B$3:$O$1100,12,0),"")</f>
        <v>0</v>
      </c>
      <c r="M457" s="325">
        <f>IFERROR(VLOOKUP($A457,'様式C-1-2用'!$B$3:$O$1100,13,0),"")</f>
        <v>0</v>
      </c>
      <c r="N457" s="325">
        <f>IFERROR(VLOOKUP($A457,'様式C-1-2用'!$B$3:$O$1100,14,0),"")</f>
        <v>0</v>
      </c>
      <c r="O457" s="325">
        <f>IFERROR(VLOOKUP($A457,'様式C-1-2用'!$B$3:$P$1100,15,0),"")</f>
        <v>0</v>
      </c>
    </row>
    <row r="458" spans="1:15" ht="15.95" customHeight="1" x14ac:dyDescent="0.15">
      <c r="A458" s="318">
        <v>456</v>
      </c>
      <c r="B458" s="325">
        <f>IFERROR(VLOOKUP($A458,'様式C-1-2用'!$B$3:$O$1100,2,0),"")</f>
        <v>0</v>
      </c>
      <c r="C458" s="325" t="str">
        <f>IFERROR(VLOOKUP($A458,'様式C-1-2用'!$B$3:$O$1100,3,0),"")</f>
        <v/>
      </c>
      <c r="D458" s="325">
        <f>IFERROR(VLOOKUP($A458,'様式C-1-2用'!$B$3:$O$1100,5,0),"")</f>
        <v>0</v>
      </c>
      <c r="E458" s="325">
        <f>IFERROR(VLOOKUP($A458,'様式C-1-2用'!$B$3:$O$1100,6,0),"")</f>
        <v>0</v>
      </c>
      <c r="F458" s="325">
        <f>IFERROR(VLOOKUP($A458,'様式C-1-2用'!$B$3:$O$1100,7,0),"")</f>
        <v>0</v>
      </c>
      <c r="G458" s="325">
        <f>IFERROR(VLOOKUP($A458,'様式C-1-2用'!$B$3:$O$1100,8,0),"")</f>
        <v>0</v>
      </c>
      <c r="H458" s="331">
        <f>IFERROR(VLOOKUP($A458,'様式C-1-2用'!$B$3:$O$1100,9,0),"")</f>
        <v>0</v>
      </c>
      <c r="I458" s="325">
        <f>IFERROR(VLOOKUP($A458,'様式C-1-2用'!$B$3:$O$1100,10,0),"")</f>
        <v>0</v>
      </c>
      <c r="J458" s="325">
        <f>IFERROR(VLOOKUP($A458,'様式C-1-2用'!$B$3:$O$1100,11,0),"")</f>
        <v>0</v>
      </c>
      <c r="K458" s="325">
        <f t="shared" si="7"/>
        <v>0</v>
      </c>
      <c r="L458" s="325">
        <f>IFERROR(VLOOKUP($A458,'様式C-1-2用'!$B$3:$O$1100,12,0),"")</f>
        <v>0</v>
      </c>
      <c r="M458" s="325">
        <f>IFERROR(VLOOKUP($A458,'様式C-1-2用'!$B$3:$O$1100,13,0),"")</f>
        <v>0</v>
      </c>
      <c r="N458" s="325">
        <f>IFERROR(VLOOKUP($A458,'様式C-1-2用'!$B$3:$O$1100,14,0),"")</f>
        <v>0</v>
      </c>
      <c r="O458" s="325">
        <f>IFERROR(VLOOKUP($A458,'様式C-1-2用'!$B$3:$P$1100,15,0),"")</f>
        <v>0</v>
      </c>
    </row>
    <row r="459" spans="1:15" ht="15.95" customHeight="1" x14ac:dyDescent="0.15">
      <c r="A459" s="318">
        <v>457</v>
      </c>
      <c r="B459" s="325">
        <f>IFERROR(VLOOKUP($A459,'様式C-1-2用'!$B$3:$O$1100,2,0),"")</f>
        <v>0</v>
      </c>
      <c r="C459" s="325" t="str">
        <f>IFERROR(VLOOKUP($A459,'様式C-1-2用'!$B$3:$O$1100,3,0),"")</f>
        <v/>
      </c>
      <c r="D459" s="325">
        <f>IFERROR(VLOOKUP($A459,'様式C-1-2用'!$B$3:$O$1100,5,0),"")</f>
        <v>0</v>
      </c>
      <c r="E459" s="325">
        <f>IFERROR(VLOOKUP($A459,'様式C-1-2用'!$B$3:$O$1100,6,0),"")</f>
        <v>0</v>
      </c>
      <c r="F459" s="325">
        <f>IFERROR(VLOOKUP($A459,'様式C-1-2用'!$B$3:$O$1100,7,0),"")</f>
        <v>0</v>
      </c>
      <c r="G459" s="325">
        <f>IFERROR(VLOOKUP($A459,'様式C-1-2用'!$B$3:$O$1100,8,0),"")</f>
        <v>0</v>
      </c>
      <c r="H459" s="331">
        <f>IFERROR(VLOOKUP($A459,'様式C-1-2用'!$B$3:$O$1100,9,0),"")</f>
        <v>0</v>
      </c>
      <c r="I459" s="325">
        <f>IFERROR(VLOOKUP($A459,'様式C-1-2用'!$B$3:$O$1100,10,0),"")</f>
        <v>0</v>
      </c>
      <c r="J459" s="325">
        <f>IFERROR(VLOOKUP($A459,'様式C-1-2用'!$B$3:$O$1100,11,0),"")</f>
        <v>0</v>
      </c>
      <c r="K459" s="325">
        <f t="shared" si="7"/>
        <v>0</v>
      </c>
      <c r="L459" s="325">
        <f>IFERROR(VLOOKUP($A459,'様式C-1-2用'!$B$3:$O$1100,12,0),"")</f>
        <v>0</v>
      </c>
      <c r="M459" s="325">
        <f>IFERROR(VLOOKUP($A459,'様式C-1-2用'!$B$3:$O$1100,13,0),"")</f>
        <v>0</v>
      </c>
      <c r="N459" s="325">
        <f>IFERROR(VLOOKUP($A459,'様式C-1-2用'!$B$3:$O$1100,14,0),"")</f>
        <v>0</v>
      </c>
      <c r="O459" s="325">
        <f>IFERROR(VLOOKUP($A459,'様式C-1-2用'!$B$3:$P$1100,15,0),"")</f>
        <v>0</v>
      </c>
    </row>
    <row r="460" spans="1:15" ht="15.95" customHeight="1" x14ac:dyDescent="0.15">
      <c r="A460" s="318">
        <v>458</v>
      </c>
      <c r="B460" s="325">
        <f>IFERROR(VLOOKUP($A460,'様式C-1-2用'!$B$3:$O$1100,2,0),"")</f>
        <v>0</v>
      </c>
      <c r="C460" s="325" t="str">
        <f>IFERROR(VLOOKUP($A460,'様式C-1-2用'!$B$3:$O$1100,3,0),"")</f>
        <v/>
      </c>
      <c r="D460" s="325">
        <f>IFERROR(VLOOKUP($A460,'様式C-1-2用'!$B$3:$O$1100,5,0),"")</f>
        <v>0</v>
      </c>
      <c r="E460" s="325">
        <f>IFERROR(VLOOKUP($A460,'様式C-1-2用'!$B$3:$O$1100,6,0),"")</f>
        <v>0</v>
      </c>
      <c r="F460" s="325">
        <f>IFERROR(VLOOKUP($A460,'様式C-1-2用'!$B$3:$O$1100,7,0),"")</f>
        <v>0</v>
      </c>
      <c r="G460" s="325">
        <f>IFERROR(VLOOKUP($A460,'様式C-1-2用'!$B$3:$O$1100,8,0),"")</f>
        <v>0</v>
      </c>
      <c r="H460" s="331">
        <f>IFERROR(VLOOKUP($A460,'様式C-1-2用'!$B$3:$O$1100,9,0),"")</f>
        <v>0</v>
      </c>
      <c r="I460" s="325">
        <f>IFERROR(VLOOKUP($A460,'様式C-1-2用'!$B$3:$O$1100,10,0),"")</f>
        <v>0</v>
      </c>
      <c r="J460" s="325">
        <f>IFERROR(VLOOKUP($A460,'様式C-1-2用'!$B$3:$O$1100,11,0),"")</f>
        <v>0</v>
      </c>
      <c r="K460" s="325">
        <f t="shared" si="7"/>
        <v>0</v>
      </c>
      <c r="L460" s="325">
        <f>IFERROR(VLOOKUP($A460,'様式C-1-2用'!$B$3:$O$1100,12,0),"")</f>
        <v>0</v>
      </c>
      <c r="M460" s="325">
        <f>IFERROR(VLOOKUP($A460,'様式C-1-2用'!$B$3:$O$1100,13,0),"")</f>
        <v>0</v>
      </c>
      <c r="N460" s="325">
        <f>IFERROR(VLOOKUP($A460,'様式C-1-2用'!$B$3:$O$1100,14,0),"")</f>
        <v>0</v>
      </c>
      <c r="O460" s="325">
        <f>IFERROR(VLOOKUP($A460,'様式C-1-2用'!$B$3:$P$1100,15,0),"")</f>
        <v>0</v>
      </c>
    </row>
    <row r="461" spans="1:15" ht="15.95" customHeight="1" x14ac:dyDescent="0.15">
      <c r="A461" s="318">
        <v>459</v>
      </c>
      <c r="B461" s="325">
        <f>IFERROR(VLOOKUP($A461,'様式C-1-2用'!$B$3:$O$1100,2,0),"")</f>
        <v>0</v>
      </c>
      <c r="C461" s="325" t="str">
        <f>IFERROR(VLOOKUP($A461,'様式C-1-2用'!$B$3:$O$1100,3,0),"")</f>
        <v/>
      </c>
      <c r="D461" s="325">
        <f>IFERROR(VLOOKUP($A461,'様式C-1-2用'!$B$3:$O$1100,5,0),"")</f>
        <v>0</v>
      </c>
      <c r="E461" s="325">
        <f>IFERROR(VLOOKUP($A461,'様式C-1-2用'!$B$3:$O$1100,6,0),"")</f>
        <v>0</v>
      </c>
      <c r="F461" s="325">
        <f>IFERROR(VLOOKUP($A461,'様式C-1-2用'!$B$3:$O$1100,7,0),"")</f>
        <v>0</v>
      </c>
      <c r="G461" s="325">
        <f>IFERROR(VLOOKUP($A461,'様式C-1-2用'!$B$3:$O$1100,8,0),"")</f>
        <v>0</v>
      </c>
      <c r="H461" s="331">
        <f>IFERROR(VLOOKUP($A461,'様式C-1-2用'!$B$3:$O$1100,9,0),"")</f>
        <v>0</v>
      </c>
      <c r="I461" s="325">
        <f>IFERROR(VLOOKUP($A461,'様式C-1-2用'!$B$3:$O$1100,10,0),"")</f>
        <v>0</v>
      </c>
      <c r="J461" s="325">
        <f>IFERROR(VLOOKUP($A461,'様式C-1-2用'!$B$3:$O$1100,11,0),"")</f>
        <v>0</v>
      </c>
      <c r="K461" s="325">
        <f t="shared" si="7"/>
        <v>0</v>
      </c>
      <c r="L461" s="325">
        <f>IFERROR(VLOOKUP($A461,'様式C-1-2用'!$B$3:$O$1100,12,0),"")</f>
        <v>0</v>
      </c>
      <c r="M461" s="325">
        <f>IFERROR(VLOOKUP($A461,'様式C-1-2用'!$B$3:$O$1100,13,0),"")</f>
        <v>0</v>
      </c>
      <c r="N461" s="325">
        <f>IFERROR(VLOOKUP($A461,'様式C-1-2用'!$B$3:$O$1100,14,0),"")</f>
        <v>0</v>
      </c>
      <c r="O461" s="325">
        <f>IFERROR(VLOOKUP($A461,'様式C-1-2用'!$B$3:$P$1100,15,0),"")</f>
        <v>0</v>
      </c>
    </row>
    <row r="462" spans="1:15" ht="15.95" customHeight="1" x14ac:dyDescent="0.15">
      <c r="A462" s="318">
        <v>460</v>
      </c>
      <c r="B462" s="325">
        <f>IFERROR(VLOOKUP($A462,'様式C-1-2用'!$B$3:$O$1100,2,0),"")</f>
        <v>0</v>
      </c>
      <c r="C462" s="325" t="str">
        <f>IFERROR(VLOOKUP($A462,'様式C-1-2用'!$B$3:$O$1100,3,0),"")</f>
        <v/>
      </c>
      <c r="D462" s="325">
        <f>IFERROR(VLOOKUP($A462,'様式C-1-2用'!$B$3:$O$1100,5,0),"")</f>
        <v>0</v>
      </c>
      <c r="E462" s="325">
        <f>IFERROR(VLOOKUP($A462,'様式C-1-2用'!$B$3:$O$1100,6,0),"")</f>
        <v>0</v>
      </c>
      <c r="F462" s="325">
        <f>IFERROR(VLOOKUP($A462,'様式C-1-2用'!$B$3:$O$1100,7,0),"")</f>
        <v>0</v>
      </c>
      <c r="G462" s="325">
        <f>IFERROR(VLOOKUP($A462,'様式C-1-2用'!$B$3:$O$1100,8,0),"")</f>
        <v>0</v>
      </c>
      <c r="H462" s="331">
        <f>IFERROR(VLOOKUP($A462,'様式C-1-2用'!$B$3:$O$1100,9,0),"")</f>
        <v>0</v>
      </c>
      <c r="I462" s="325">
        <f>IFERROR(VLOOKUP($A462,'様式C-1-2用'!$B$3:$O$1100,10,0),"")</f>
        <v>0</v>
      </c>
      <c r="J462" s="325">
        <f>IFERROR(VLOOKUP($A462,'様式C-1-2用'!$B$3:$O$1100,11,0),"")</f>
        <v>0</v>
      </c>
      <c r="K462" s="325">
        <f t="shared" si="7"/>
        <v>0</v>
      </c>
      <c r="L462" s="325">
        <f>IFERROR(VLOOKUP($A462,'様式C-1-2用'!$B$3:$O$1100,12,0),"")</f>
        <v>0</v>
      </c>
      <c r="M462" s="325">
        <f>IFERROR(VLOOKUP($A462,'様式C-1-2用'!$B$3:$O$1100,13,0),"")</f>
        <v>0</v>
      </c>
      <c r="N462" s="325">
        <f>IFERROR(VLOOKUP($A462,'様式C-1-2用'!$B$3:$O$1100,14,0),"")</f>
        <v>0</v>
      </c>
      <c r="O462" s="325">
        <f>IFERROR(VLOOKUP($A462,'様式C-1-2用'!$B$3:$P$1100,15,0),"")</f>
        <v>0</v>
      </c>
    </row>
    <row r="463" spans="1:15" ht="15.95" customHeight="1" x14ac:dyDescent="0.15">
      <c r="A463" s="318">
        <v>461</v>
      </c>
      <c r="B463" s="325">
        <f>IFERROR(VLOOKUP($A463,'様式C-1-2用'!$B$3:$O$1100,2,0),"")</f>
        <v>0</v>
      </c>
      <c r="C463" s="325" t="str">
        <f>IFERROR(VLOOKUP($A463,'様式C-1-2用'!$B$3:$O$1100,3,0),"")</f>
        <v/>
      </c>
      <c r="D463" s="325">
        <f>IFERROR(VLOOKUP($A463,'様式C-1-2用'!$B$3:$O$1100,5,0),"")</f>
        <v>0</v>
      </c>
      <c r="E463" s="325">
        <f>IFERROR(VLOOKUP($A463,'様式C-1-2用'!$B$3:$O$1100,6,0),"")</f>
        <v>0</v>
      </c>
      <c r="F463" s="325">
        <f>IFERROR(VLOOKUP($A463,'様式C-1-2用'!$B$3:$O$1100,7,0),"")</f>
        <v>0</v>
      </c>
      <c r="G463" s="325">
        <f>IFERROR(VLOOKUP($A463,'様式C-1-2用'!$B$3:$O$1100,8,0),"")</f>
        <v>0</v>
      </c>
      <c r="H463" s="331">
        <f>IFERROR(VLOOKUP($A463,'様式C-1-2用'!$B$3:$O$1100,9,0),"")</f>
        <v>0</v>
      </c>
      <c r="I463" s="325">
        <f>IFERROR(VLOOKUP($A463,'様式C-1-2用'!$B$3:$O$1100,10,0),"")</f>
        <v>0</v>
      </c>
      <c r="J463" s="325">
        <f>IFERROR(VLOOKUP($A463,'様式C-1-2用'!$B$3:$O$1100,11,0),"")</f>
        <v>0</v>
      </c>
      <c r="K463" s="325">
        <f t="shared" si="7"/>
        <v>0</v>
      </c>
      <c r="L463" s="325">
        <f>IFERROR(VLOOKUP($A463,'様式C-1-2用'!$B$3:$O$1100,12,0),"")</f>
        <v>0</v>
      </c>
      <c r="M463" s="325">
        <f>IFERROR(VLOOKUP($A463,'様式C-1-2用'!$B$3:$O$1100,13,0),"")</f>
        <v>0</v>
      </c>
      <c r="N463" s="325">
        <f>IFERROR(VLOOKUP($A463,'様式C-1-2用'!$B$3:$O$1100,14,0),"")</f>
        <v>0</v>
      </c>
      <c r="O463" s="325">
        <f>IFERROR(VLOOKUP($A463,'様式C-1-2用'!$B$3:$P$1100,15,0),"")</f>
        <v>0</v>
      </c>
    </row>
    <row r="464" spans="1:15" ht="15.95" customHeight="1" x14ac:dyDescent="0.15">
      <c r="A464" s="318">
        <v>462</v>
      </c>
      <c r="B464" s="325">
        <f>IFERROR(VLOOKUP($A464,'様式C-1-2用'!$B$3:$O$1100,2,0),"")</f>
        <v>0</v>
      </c>
      <c r="C464" s="325" t="str">
        <f>IFERROR(VLOOKUP($A464,'様式C-1-2用'!$B$3:$O$1100,3,0),"")</f>
        <v/>
      </c>
      <c r="D464" s="325">
        <f>IFERROR(VLOOKUP($A464,'様式C-1-2用'!$B$3:$O$1100,5,0),"")</f>
        <v>0</v>
      </c>
      <c r="E464" s="325">
        <f>IFERROR(VLOOKUP($A464,'様式C-1-2用'!$B$3:$O$1100,6,0),"")</f>
        <v>0</v>
      </c>
      <c r="F464" s="325">
        <f>IFERROR(VLOOKUP($A464,'様式C-1-2用'!$B$3:$O$1100,7,0),"")</f>
        <v>0</v>
      </c>
      <c r="G464" s="325">
        <f>IFERROR(VLOOKUP($A464,'様式C-1-2用'!$B$3:$O$1100,8,0),"")</f>
        <v>0</v>
      </c>
      <c r="H464" s="331">
        <f>IFERROR(VLOOKUP($A464,'様式C-1-2用'!$B$3:$O$1100,9,0),"")</f>
        <v>0</v>
      </c>
      <c r="I464" s="325">
        <f>IFERROR(VLOOKUP($A464,'様式C-1-2用'!$B$3:$O$1100,10,0),"")</f>
        <v>0</v>
      </c>
      <c r="J464" s="325">
        <f>IFERROR(VLOOKUP($A464,'様式C-1-2用'!$B$3:$O$1100,11,0),"")</f>
        <v>0</v>
      </c>
      <c r="K464" s="325">
        <f t="shared" si="7"/>
        <v>0</v>
      </c>
      <c r="L464" s="325">
        <f>IFERROR(VLOOKUP($A464,'様式C-1-2用'!$B$3:$O$1100,12,0),"")</f>
        <v>0</v>
      </c>
      <c r="M464" s="325">
        <f>IFERROR(VLOOKUP($A464,'様式C-1-2用'!$B$3:$O$1100,13,0),"")</f>
        <v>0</v>
      </c>
      <c r="N464" s="325">
        <f>IFERROR(VLOOKUP($A464,'様式C-1-2用'!$B$3:$O$1100,14,0),"")</f>
        <v>0</v>
      </c>
      <c r="O464" s="325">
        <f>IFERROR(VLOOKUP($A464,'様式C-1-2用'!$B$3:$P$1100,15,0),"")</f>
        <v>0</v>
      </c>
    </row>
    <row r="465" spans="1:15" ht="15.95" customHeight="1" x14ac:dyDescent="0.15">
      <c r="A465" s="318">
        <v>463</v>
      </c>
      <c r="B465" s="325">
        <f>IFERROR(VLOOKUP($A465,'様式C-1-2用'!$B$3:$O$1100,2,0),"")</f>
        <v>0</v>
      </c>
      <c r="C465" s="325" t="str">
        <f>IFERROR(VLOOKUP($A465,'様式C-1-2用'!$B$3:$O$1100,3,0),"")</f>
        <v/>
      </c>
      <c r="D465" s="325">
        <f>IFERROR(VLOOKUP($A465,'様式C-1-2用'!$B$3:$O$1100,5,0),"")</f>
        <v>0</v>
      </c>
      <c r="E465" s="325">
        <f>IFERROR(VLOOKUP($A465,'様式C-1-2用'!$B$3:$O$1100,6,0),"")</f>
        <v>0</v>
      </c>
      <c r="F465" s="325">
        <f>IFERROR(VLOOKUP($A465,'様式C-1-2用'!$B$3:$O$1100,7,0),"")</f>
        <v>0</v>
      </c>
      <c r="G465" s="325">
        <f>IFERROR(VLOOKUP($A465,'様式C-1-2用'!$B$3:$O$1100,8,0),"")</f>
        <v>0</v>
      </c>
      <c r="H465" s="331">
        <f>IFERROR(VLOOKUP($A465,'様式C-1-2用'!$B$3:$O$1100,9,0),"")</f>
        <v>0</v>
      </c>
      <c r="I465" s="325">
        <f>IFERROR(VLOOKUP($A465,'様式C-1-2用'!$B$3:$O$1100,10,0),"")</f>
        <v>0</v>
      </c>
      <c r="J465" s="325">
        <f>IFERROR(VLOOKUP($A465,'様式C-1-2用'!$B$3:$O$1100,11,0),"")</f>
        <v>0</v>
      </c>
      <c r="K465" s="325">
        <f t="shared" si="7"/>
        <v>0</v>
      </c>
      <c r="L465" s="325">
        <f>IFERROR(VLOOKUP($A465,'様式C-1-2用'!$B$3:$O$1100,12,0),"")</f>
        <v>0</v>
      </c>
      <c r="M465" s="325">
        <f>IFERROR(VLOOKUP($A465,'様式C-1-2用'!$B$3:$O$1100,13,0),"")</f>
        <v>0</v>
      </c>
      <c r="N465" s="325">
        <f>IFERROR(VLOOKUP($A465,'様式C-1-2用'!$B$3:$O$1100,14,0),"")</f>
        <v>0</v>
      </c>
      <c r="O465" s="325">
        <f>IFERROR(VLOOKUP($A465,'様式C-1-2用'!$B$3:$P$1100,15,0),"")</f>
        <v>0</v>
      </c>
    </row>
    <row r="466" spans="1:15" ht="15.95" customHeight="1" x14ac:dyDescent="0.15">
      <c r="A466" s="318">
        <v>464</v>
      </c>
      <c r="B466" s="325">
        <f>IFERROR(VLOOKUP($A466,'様式C-1-2用'!$B$3:$O$1100,2,0),"")</f>
        <v>0</v>
      </c>
      <c r="C466" s="325" t="str">
        <f>IFERROR(VLOOKUP($A466,'様式C-1-2用'!$B$3:$O$1100,3,0),"")</f>
        <v/>
      </c>
      <c r="D466" s="325">
        <f>IFERROR(VLOOKUP($A466,'様式C-1-2用'!$B$3:$O$1100,5,0),"")</f>
        <v>0</v>
      </c>
      <c r="E466" s="325">
        <f>IFERROR(VLOOKUP($A466,'様式C-1-2用'!$B$3:$O$1100,6,0),"")</f>
        <v>0</v>
      </c>
      <c r="F466" s="325">
        <f>IFERROR(VLOOKUP($A466,'様式C-1-2用'!$B$3:$O$1100,7,0),"")</f>
        <v>0</v>
      </c>
      <c r="G466" s="325">
        <f>IFERROR(VLOOKUP($A466,'様式C-1-2用'!$B$3:$O$1100,8,0),"")</f>
        <v>0</v>
      </c>
      <c r="H466" s="331">
        <f>IFERROR(VLOOKUP($A466,'様式C-1-2用'!$B$3:$O$1100,9,0),"")</f>
        <v>0</v>
      </c>
      <c r="I466" s="325">
        <f>IFERROR(VLOOKUP($A466,'様式C-1-2用'!$B$3:$O$1100,10,0),"")</f>
        <v>0</v>
      </c>
      <c r="J466" s="325">
        <f>IFERROR(VLOOKUP($A466,'様式C-1-2用'!$B$3:$O$1100,11,0),"")</f>
        <v>0</v>
      </c>
      <c r="K466" s="325">
        <f t="shared" si="7"/>
        <v>0</v>
      </c>
      <c r="L466" s="325">
        <f>IFERROR(VLOOKUP($A466,'様式C-1-2用'!$B$3:$O$1100,12,0),"")</f>
        <v>0</v>
      </c>
      <c r="M466" s="325">
        <f>IFERROR(VLOOKUP($A466,'様式C-1-2用'!$B$3:$O$1100,13,0),"")</f>
        <v>0</v>
      </c>
      <c r="N466" s="325">
        <f>IFERROR(VLOOKUP($A466,'様式C-1-2用'!$B$3:$O$1100,14,0),"")</f>
        <v>0</v>
      </c>
      <c r="O466" s="325">
        <f>IFERROR(VLOOKUP($A466,'様式C-1-2用'!$B$3:$P$1100,15,0),"")</f>
        <v>0</v>
      </c>
    </row>
    <row r="467" spans="1:15" ht="15.95" customHeight="1" x14ac:dyDescent="0.15">
      <c r="A467" s="318">
        <v>465</v>
      </c>
      <c r="B467" s="325">
        <f>IFERROR(VLOOKUP($A467,'様式C-1-2用'!$B$3:$O$1100,2,0),"")</f>
        <v>0</v>
      </c>
      <c r="C467" s="325" t="str">
        <f>IFERROR(VLOOKUP($A467,'様式C-1-2用'!$B$3:$O$1100,3,0),"")</f>
        <v/>
      </c>
      <c r="D467" s="325">
        <f>IFERROR(VLOOKUP($A467,'様式C-1-2用'!$B$3:$O$1100,5,0),"")</f>
        <v>0</v>
      </c>
      <c r="E467" s="325">
        <f>IFERROR(VLOOKUP($A467,'様式C-1-2用'!$B$3:$O$1100,6,0),"")</f>
        <v>0</v>
      </c>
      <c r="F467" s="325">
        <f>IFERROR(VLOOKUP($A467,'様式C-1-2用'!$B$3:$O$1100,7,0),"")</f>
        <v>0</v>
      </c>
      <c r="G467" s="325">
        <f>IFERROR(VLOOKUP($A467,'様式C-1-2用'!$B$3:$O$1100,8,0),"")</f>
        <v>0</v>
      </c>
      <c r="H467" s="331">
        <f>IFERROR(VLOOKUP($A467,'様式C-1-2用'!$B$3:$O$1100,9,0),"")</f>
        <v>0</v>
      </c>
      <c r="I467" s="325">
        <f>IFERROR(VLOOKUP($A467,'様式C-1-2用'!$B$3:$O$1100,10,0),"")</f>
        <v>0</v>
      </c>
      <c r="J467" s="325">
        <f>IFERROR(VLOOKUP($A467,'様式C-1-2用'!$B$3:$O$1100,11,0),"")</f>
        <v>0</v>
      </c>
      <c r="K467" s="325">
        <f t="shared" si="7"/>
        <v>0</v>
      </c>
      <c r="L467" s="325">
        <f>IFERROR(VLOOKUP($A467,'様式C-1-2用'!$B$3:$O$1100,12,0),"")</f>
        <v>0</v>
      </c>
      <c r="M467" s="325">
        <f>IFERROR(VLOOKUP($A467,'様式C-1-2用'!$B$3:$O$1100,13,0),"")</f>
        <v>0</v>
      </c>
      <c r="N467" s="325">
        <f>IFERROR(VLOOKUP($A467,'様式C-1-2用'!$B$3:$O$1100,14,0),"")</f>
        <v>0</v>
      </c>
      <c r="O467" s="325">
        <f>IFERROR(VLOOKUP($A467,'様式C-1-2用'!$B$3:$P$1100,15,0),"")</f>
        <v>0</v>
      </c>
    </row>
    <row r="468" spans="1:15" ht="15.95" customHeight="1" x14ac:dyDescent="0.15">
      <c r="A468" s="318">
        <v>466</v>
      </c>
      <c r="B468" s="325">
        <f>IFERROR(VLOOKUP($A468,'様式C-1-2用'!$B$3:$O$1100,2,0),"")</f>
        <v>0</v>
      </c>
      <c r="C468" s="325" t="str">
        <f>IFERROR(VLOOKUP($A468,'様式C-1-2用'!$B$3:$O$1100,3,0),"")</f>
        <v/>
      </c>
      <c r="D468" s="325">
        <f>IFERROR(VLOOKUP($A468,'様式C-1-2用'!$B$3:$O$1100,5,0),"")</f>
        <v>0</v>
      </c>
      <c r="E468" s="325">
        <f>IFERROR(VLOOKUP($A468,'様式C-1-2用'!$B$3:$O$1100,6,0),"")</f>
        <v>0</v>
      </c>
      <c r="F468" s="325">
        <f>IFERROR(VLOOKUP($A468,'様式C-1-2用'!$B$3:$O$1100,7,0),"")</f>
        <v>0</v>
      </c>
      <c r="G468" s="325">
        <f>IFERROR(VLOOKUP($A468,'様式C-1-2用'!$B$3:$O$1100,8,0),"")</f>
        <v>0</v>
      </c>
      <c r="H468" s="331">
        <f>IFERROR(VLOOKUP($A468,'様式C-1-2用'!$B$3:$O$1100,9,0),"")</f>
        <v>0</v>
      </c>
      <c r="I468" s="325">
        <f>IFERROR(VLOOKUP($A468,'様式C-1-2用'!$B$3:$O$1100,10,0),"")</f>
        <v>0</v>
      </c>
      <c r="J468" s="325">
        <f>IFERROR(VLOOKUP($A468,'様式C-1-2用'!$B$3:$O$1100,11,0),"")</f>
        <v>0</v>
      </c>
      <c r="K468" s="325">
        <f t="shared" si="7"/>
        <v>0</v>
      </c>
      <c r="L468" s="325">
        <f>IFERROR(VLOOKUP($A468,'様式C-1-2用'!$B$3:$O$1100,12,0),"")</f>
        <v>0</v>
      </c>
      <c r="M468" s="325">
        <f>IFERROR(VLOOKUP($A468,'様式C-1-2用'!$B$3:$O$1100,13,0),"")</f>
        <v>0</v>
      </c>
      <c r="N468" s="325">
        <f>IFERROR(VLOOKUP($A468,'様式C-1-2用'!$B$3:$O$1100,14,0),"")</f>
        <v>0</v>
      </c>
      <c r="O468" s="325">
        <f>IFERROR(VLOOKUP($A468,'様式C-1-2用'!$B$3:$P$1100,15,0),"")</f>
        <v>0</v>
      </c>
    </row>
    <row r="469" spans="1:15" ht="15.95" customHeight="1" x14ac:dyDescent="0.15">
      <c r="A469" s="318">
        <v>467</v>
      </c>
      <c r="B469" s="325">
        <f>IFERROR(VLOOKUP($A469,'様式C-1-2用'!$B$3:$O$1100,2,0),"")</f>
        <v>0</v>
      </c>
      <c r="C469" s="325" t="str">
        <f>IFERROR(VLOOKUP($A469,'様式C-1-2用'!$B$3:$O$1100,3,0),"")</f>
        <v/>
      </c>
      <c r="D469" s="325">
        <f>IFERROR(VLOOKUP($A469,'様式C-1-2用'!$B$3:$O$1100,5,0),"")</f>
        <v>0</v>
      </c>
      <c r="E469" s="325">
        <f>IFERROR(VLOOKUP($A469,'様式C-1-2用'!$B$3:$O$1100,6,0),"")</f>
        <v>0</v>
      </c>
      <c r="F469" s="325">
        <f>IFERROR(VLOOKUP($A469,'様式C-1-2用'!$B$3:$O$1100,7,0),"")</f>
        <v>0</v>
      </c>
      <c r="G469" s="325">
        <f>IFERROR(VLOOKUP($A469,'様式C-1-2用'!$B$3:$O$1100,8,0),"")</f>
        <v>0</v>
      </c>
      <c r="H469" s="331">
        <f>IFERROR(VLOOKUP($A469,'様式C-1-2用'!$B$3:$O$1100,9,0),"")</f>
        <v>0</v>
      </c>
      <c r="I469" s="325">
        <f>IFERROR(VLOOKUP($A469,'様式C-1-2用'!$B$3:$O$1100,10,0),"")</f>
        <v>0</v>
      </c>
      <c r="J469" s="325">
        <f>IFERROR(VLOOKUP($A469,'様式C-1-2用'!$B$3:$O$1100,11,0),"")</f>
        <v>0</v>
      </c>
      <c r="K469" s="325">
        <f t="shared" si="7"/>
        <v>0</v>
      </c>
      <c r="L469" s="325">
        <f>IFERROR(VLOOKUP($A469,'様式C-1-2用'!$B$3:$O$1100,12,0),"")</f>
        <v>0</v>
      </c>
      <c r="M469" s="325">
        <f>IFERROR(VLOOKUP($A469,'様式C-1-2用'!$B$3:$O$1100,13,0),"")</f>
        <v>0</v>
      </c>
      <c r="N469" s="325">
        <f>IFERROR(VLOOKUP($A469,'様式C-1-2用'!$B$3:$O$1100,14,0),"")</f>
        <v>0</v>
      </c>
      <c r="O469" s="325">
        <f>IFERROR(VLOOKUP($A469,'様式C-1-2用'!$B$3:$P$1100,15,0),"")</f>
        <v>0</v>
      </c>
    </row>
    <row r="470" spans="1:15" ht="15.95" customHeight="1" x14ac:dyDescent="0.15">
      <c r="A470" s="318">
        <v>468</v>
      </c>
      <c r="B470" s="325">
        <f>IFERROR(VLOOKUP($A470,'様式C-1-2用'!$B$3:$O$1100,2,0),"")</f>
        <v>0</v>
      </c>
      <c r="C470" s="325" t="str">
        <f>IFERROR(VLOOKUP($A470,'様式C-1-2用'!$B$3:$O$1100,3,0),"")</f>
        <v/>
      </c>
      <c r="D470" s="325">
        <f>IFERROR(VLOOKUP($A470,'様式C-1-2用'!$B$3:$O$1100,5,0),"")</f>
        <v>0</v>
      </c>
      <c r="E470" s="325">
        <f>IFERROR(VLOOKUP($A470,'様式C-1-2用'!$B$3:$O$1100,6,0),"")</f>
        <v>0</v>
      </c>
      <c r="F470" s="325">
        <f>IFERROR(VLOOKUP($A470,'様式C-1-2用'!$B$3:$O$1100,7,0),"")</f>
        <v>0</v>
      </c>
      <c r="G470" s="325">
        <f>IFERROR(VLOOKUP($A470,'様式C-1-2用'!$B$3:$O$1100,8,0),"")</f>
        <v>0</v>
      </c>
      <c r="H470" s="331">
        <f>IFERROR(VLOOKUP($A470,'様式C-1-2用'!$B$3:$O$1100,9,0),"")</f>
        <v>0</v>
      </c>
      <c r="I470" s="325">
        <f>IFERROR(VLOOKUP($A470,'様式C-1-2用'!$B$3:$O$1100,10,0),"")</f>
        <v>0</v>
      </c>
      <c r="J470" s="325">
        <f>IFERROR(VLOOKUP($A470,'様式C-1-2用'!$B$3:$O$1100,11,0),"")</f>
        <v>0</v>
      </c>
      <c r="K470" s="325">
        <f t="shared" si="7"/>
        <v>0</v>
      </c>
      <c r="L470" s="325">
        <f>IFERROR(VLOOKUP($A470,'様式C-1-2用'!$B$3:$O$1100,12,0),"")</f>
        <v>0</v>
      </c>
      <c r="M470" s="325">
        <f>IFERROR(VLOOKUP($A470,'様式C-1-2用'!$B$3:$O$1100,13,0),"")</f>
        <v>0</v>
      </c>
      <c r="N470" s="325">
        <f>IFERROR(VLOOKUP($A470,'様式C-1-2用'!$B$3:$O$1100,14,0),"")</f>
        <v>0</v>
      </c>
      <c r="O470" s="325">
        <f>IFERROR(VLOOKUP($A470,'様式C-1-2用'!$B$3:$P$1100,15,0),"")</f>
        <v>0</v>
      </c>
    </row>
    <row r="471" spans="1:15" ht="15.95" customHeight="1" x14ac:dyDescent="0.15">
      <c r="A471" s="318">
        <v>469</v>
      </c>
      <c r="B471" s="325">
        <f>IFERROR(VLOOKUP($A471,'様式C-1-2用'!$B$3:$O$1100,2,0),"")</f>
        <v>0</v>
      </c>
      <c r="C471" s="325" t="str">
        <f>IFERROR(VLOOKUP($A471,'様式C-1-2用'!$B$3:$O$1100,3,0),"")</f>
        <v/>
      </c>
      <c r="D471" s="325">
        <f>IFERROR(VLOOKUP($A471,'様式C-1-2用'!$B$3:$O$1100,5,0),"")</f>
        <v>0</v>
      </c>
      <c r="E471" s="325">
        <f>IFERROR(VLOOKUP($A471,'様式C-1-2用'!$B$3:$O$1100,6,0),"")</f>
        <v>0</v>
      </c>
      <c r="F471" s="325">
        <f>IFERROR(VLOOKUP($A471,'様式C-1-2用'!$B$3:$O$1100,7,0),"")</f>
        <v>0</v>
      </c>
      <c r="G471" s="325">
        <f>IFERROR(VLOOKUP($A471,'様式C-1-2用'!$B$3:$O$1100,8,0),"")</f>
        <v>0</v>
      </c>
      <c r="H471" s="331">
        <f>IFERROR(VLOOKUP($A471,'様式C-1-2用'!$B$3:$O$1100,9,0),"")</f>
        <v>0</v>
      </c>
      <c r="I471" s="325">
        <f>IFERROR(VLOOKUP($A471,'様式C-1-2用'!$B$3:$O$1100,10,0),"")</f>
        <v>0</v>
      </c>
      <c r="J471" s="325">
        <f>IFERROR(VLOOKUP($A471,'様式C-1-2用'!$B$3:$O$1100,11,0),"")</f>
        <v>0</v>
      </c>
      <c r="K471" s="325">
        <f t="shared" si="7"/>
        <v>0</v>
      </c>
      <c r="L471" s="325">
        <f>IFERROR(VLOOKUP($A471,'様式C-1-2用'!$B$3:$O$1100,12,0),"")</f>
        <v>0</v>
      </c>
      <c r="M471" s="325">
        <f>IFERROR(VLOOKUP($A471,'様式C-1-2用'!$B$3:$O$1100,13,0),"")</f>
        <v>0</v>
      </c>
      <c r="N471" s="325">
        <f>IFERROR(VLOOKUP($A471,'様式C-1-2用'!$B$3:$O$1100,14,0),"")</f>
        <v>0</v>
      </c>
      <c r="O471" s="325">
        <f>IFERROR(VLOOKUP($A471,'様式C-1-2用'!$B$3:$P$1100,15,0),"")</f>
        <v>0</v>
      </c>
    </row>
    <row r="472" spans="1:15" ht="15.95" customHeight="1" x14ac:dyDescent="0.15">
      <c r="A472" s="318">
        <v>470</v>
      </c>
      <c r="B472" s="325">
        <f>IFERROR(VLOOKUP($A472,'様式C-1-2用'!$B$3:$O$1100,2,0),"")</f>
        <v>0</v>
      </c>
      <c r="C472" s="325" t="str">
        <f>IFERROR(VLOOKUP($A472,'様式C-1-2用'!$B$3:$O$1100,3,0),"")</f>
        <v/>
      </c>
      <c r="D472" s="325">
        <f>IFERROR(VLOOKUP($A472,'様式C-1-2用'!$B$3:$O$1100,5,0),"")</f>
        <v>0</v>
      </c>
      <c r="E472" s="325">
        <f>IFERROR(VLOOKUP($A472,'様式C-1-2用'!$B$3:$O$1100,6,0),"")</f>
        <v>0</v>
      </c>
      <c r="F472" s="325">
        <f>IFERROR(VLOOKUP($A472,'様式C-1-2用'!$B$3:$O$1100,7,0),"")</f>
        <v>0</v>
      </c>
      <c r="G472" s="325">
        <f>IFERROR(VLOOKUP($A472,'様式C-1-2用'!$B$3:$O$1100,8,0),"")</f>
        <v>0</v>
      </c>
      <c r="H472" s="331">
        <f>IFERROR(VLOOKUP($A472,'様式C-1-2用'!$B$3:$O$1100,9,0),"")</f>
        <v>0</v>
      </c>
      <c r="I472" s="325">
        <f>IFERROR(VLOOKUP($A472,'様式C-1-2用'!$B$3:$O$1100,10,0),"")</f>
        <v>0</v>
      </c>
      <c r="J472" s="325">
        <f>IFERROR(VLOOKUP($A472,'様式C-1-2用'!$B$3:$O$1100,11,0),"")</f>
        <v>0</v>
      </c>
      <c r="K472" s="325">
        <f t="shared" si="7"/>
        <v>0</v>
      </c>
      <c r="L472" s="325">
        <f>IFERROR(VLOOKUP($A472,'様式C-1-2用'!$B$3:$O$1100,12,0),"")</f>
        <v>0</v>
      </c>
      <c r="M472" s="325">
        <f>IFERROR(VLOOKUP($A472,'様式C-1-2用'!$B$3:$O$1100,13,0),"")</f>
        <v>0</v>
      </c>
      <c r="N472" s="325">
        <f>IFERROR(VLOOKUP($A472,'様式C-1-2用'!$B$3:$O$1100,14,0),"")</f>
        <v>0</v>
      </c>
      <c r="O472" s="325">
        <f>IFERROR(VLOOKUP($A472,'様式C-1-2用'!$B$3:$P$1100,15,0),"")</f>
        <v>0</v>
      </c>
    </row>
    <row r="473" spans="1:15" ht="15.95" customHeight="1" x14ac:dyDescent="0.15">
      <c r="A473" s="318">
        <v>471</v>
      </c>
      <c r="B473" s="325">
        <f>IFERROR(VLOOKUP($A473,'様式C-1-2用'!$B$3:$O$1100,2,0),"")</f>
        <v>0</v>
      </c>
      <c r="C473" s="325" t="str">
        <f>IFERROR(VLOOKUP($A473,'様式C-1-2用'!$B$3:$O$1100,3,0),"")</f>
        <v/>
      </c>
      <c r="D473" s="325">
        <f>IFERROR(VLOOKUP($A473,'様式C-1-2用'!$B$3:$O$1100,5,0),"")</f>
        <v>0</v>
      </c>
      <c r="E473" s="325">
        <f>IFERROR(VLOOKUP($A473,'様式C-1-2用'!$B$3:$O$1100,6,0),"")</f>
        <v>0</v>
      </c>
      <c r="F473" s="325">
        <f>IFERROR(VLOOKUP($A473,'様式C-1-2用'!$B$3:$O$1100,7,0),"")</f>
        <v>0</v>
      </c>
      <c r="G473" s="325">
        <f>IFERROR(VLOOKUP($A473,'様式C-1-2用'!$B$3:$O$1100,8,0),"")</f>
        <v>0</v>
      </c>
      <c r="H473" s="331">
        <f>IFERROR(VLOOKUP($A473,'様式C-1-2用'!$B$3:$O$1100,9,0),"")</f>
        <v>0</v>
      </c>
      <c r="I473" s="325">
        <f>IFERROR(VLOOKUP($A473,'様式C-1-2用'!$B$3:$O$1100,10,0),"")</f>
        <v>0</v>
      </c>
      <c r="J473" s="325">
        <f>IFERROR(VLOOKUP($A473,'様式C-1-2用'!$B$3:$O$1100,11,0),"")</f>
        <v>0</v>
      </c>
      <c r="K473" s="325">
        <f t="shared" si="7"/>
        <v>0</v>
      </c>
      <c r="L473" s="325">
        <f>IFERROR(VLOOKUP($A473,'様式C-1-2用'!$B$3:$O$1100,12,0),"")</f>
        <v>0</v>
      </c>
      <c r="M473" s="325">
        <f>IFERROR(VLOOKUP($A473,'様式C-1-2用'!$B$3:$O$1100,13,0),"")</f>
        <v>0</v>
      </c>
      <c r="N473" s="325">
        <f>IFERROR(VLOOKUP($A473,'様式C-1-2用'!$B$3:$O$1100,14,0),"")</f>
        <v>0</v>
      </c>
      <c r="O473" s="325">
        <f>IFERROR(VLOOKUP($A473,'様式C-1-2用'!$B$3:$P$1100,15,0),"")</f>
        <v>0</v>
      </c>
    </row>
    <row r="474" spans="1:15" ht="15.95" customHeight="1" x14ac:dyDescent="0.15">
      <c r="A474" s="318">
        <v>472</v>
      </c>
      <c r="B474" s="325">
        <f>IFERROR(VLOOKUP($A474,'様式C-1-2用'!$B$3:$O$1100,2,0),"")</f>
        <v>0</v>
      </c>
      <c r="C474" s="325" t="str">
        <f>IFERROR(VLOOKUP($A474,'様式C-1-2用'!$B$3:$O$1100,3,0),"")</f>
        <v/>
      </c>
      <c r="D474" s="325">
        <f>IFERROR(VLOOKUP($A474,'様式C-1-2用'!$B$3:$O$1100,5,0),"")</f>
        <v>0</v>
      </c>
      <c r="E474" s="325">
        <f>IFERROR(VLOOKUP($A474,'様式C-1-2用'!$B$3:$O$1100,6,0),"")</f>
        <v>0</v>
      </c>
      <c r="F474" s="325">
        <f>IFERROR(VLOOKUP($A474,'様式C-1-2用'!$B$3:$O$1100,7,0),"")</f>
        <v>0</v>
      </c>
      <c r="G474" s="325">
        <f>IFERROR(VLOOKUP($A474,'様式C-1-2用'!$B$3:$O$1100,8,0),"")</f>
        <v>0</v>
      </c>
      <c r="H474" s="331">
        <f>IFERROR(VLOOKUP($A474,'様式C-1-2用'!$B$3:$O$1100,9,0),"")</f>
        <v>0</v>
      </c>
      <c r="I474" s="325">
        <f>IFERROR(VLOOKUP($A474,'様式C-1-2用'!$B$3:$O$1100,10,0),"")</f>
        <v>0</v>
      </c>
      <c r="J474" s="325">
        <f>IFERROR(VLOOKUP($A474,'様式C-1-2用'!$B$3:$O$1100,11,0),"")</f>
        <v>0</v>
      </c>
      <c r="K474" s="325">
        <f t="shared" si="7"/>
        <v>0</v>
      </c>
      <c r="L474" s="325">
        <f>IFERROR(VLOOKUP($A474,'様式C-1-2用'!$B$3:$O$1100,12,0),"")</f>
        <v>0</v>
      </c>
      <c r="M474" s="325">
        <f>IFERROR(VLOOKUP($A474,'様式C-1-2用'!$B$3:$O$1100,13,0),"")</f>
        <v>0</v>
      </c>
      <c r="N474" s="325">
        <f>IFERROR(VLOOKUP($A474,'様式C-1-2用'!$B$3:$O$1100,14,0),"")</f>
        <v>0</v>
      </c>
      <c r="O474" s="325">
        <f>IFERROR(VLOOKUP($A474,'様式C-1-2用'!$B$3:$P$1100,15,0),"")</f>
        <v>0</v>
      </c>
    </row>
    <row r="475" spans="1:15" ht="15.95" customHeight="1" x14ac:dyDescent="0.15">
      <c r="A475" s="318">
        <v>473</v>
      </c>
      <c r="B475" s="325">
        <f>IFERROR(VLOOKUP($A475,'様式C-1-2用'!$B$3:$O$1100,2,0),"")</f>
        <v>0</v>
      </c>
      <c r="C475" s="325" t="str">
        <f>IFERROR(VLOOKUP($A475,'様式C-1-2用'!$B$3:$O$1100,3,0),"")</f>
        <v/>
      </c>
      <c r="D475" s="325">
        <f>IFERROR(VLOOKUP($A475,'様式C-1-2用'!$B$3:$O$1100,5,0),"")</f>
        <v>0</v>
      </c>
      <c r="E475" s="325">
        <f>IFERROR(VLOOKUP($A475,'様式C-1-2用'!$B$3:$O$1100,6,0),"")</f>
        <v>0</v>
      </c>
      <c r="F475" s="325">
        <f>IFERROR(VLOOKUP($A475,'様式C-1-2用'!$B$3:$O$1100,7,0),"")</f>
        <v>0</v>
      </c>
      <c r="G475" s="325">
        <f>IFERROR(VLOOKUP($A475,'様式C-1-2用'!$B$3:$O$1100,8,0),"")</f>
        <v>0</v>
      </c>
      <c r="H475" s="331">
        <f>IFERROR(VLOOKUP($A475,'様式C-1-2用'!$B$3:$O$1100,9,0),"")</f>
        <v>0</v>
      </c>
      <c r="I475" s="325">
        <f>IFERROR(VLOOKUP($A475,'様式C-1-2用'!$B$3:$O$1100,10,0),"")</f>
        <v>0</v>
      </c>
      <c r="J475" s="325">
        <f>IFERROR(VLOOKUP($A475,'様式C-1-2用'!$B$3:$O$1100,11,0),"")</f>
        <v>0</v>
      </c>
      <c r="K475" s="325">
        <f t="shared" si="7"/>
        <v>0</v>
      </c>
      <c r="L475" s="325">
        <f>IFERROR(VLOOKUP($A475,'様式C-1-2用'!$B$3:$O$1100,12,0),"")</f>
        <v>0</v>
      </c>
      <c r="M475" s="325">
        <f>IFERROR(VLOOKUP($A475,'様式C-1-2用'!$B$3:$O$1100,13,0),"")</f>
        <v>0</v>
      </c>
      <c r="N475" s="325">
        <f>IFERROR(VLOOKUP($A475,'様式C-1-2用'!$B$3:$O$1100,14,0),"")</f>
        <v>0</v>
      </c>
      <c r="O475" s="325">
        <f>IFERROR(VLOOKUP($A475,'様式C-1-2用'!$B$3:$P$1100,15,0),"")</f>
        <v>0</v>
      </c>
    </row>
    <row r="476" spans="1:15" ht="15.95" customHeight="1" x14ac:dyDescent="0.15">
      <c r="A476" s="318">
        <v>474</v>
      </c>
      <c r="B476" s="325">
        <f>IFERROR(VLOOKUP($A476,'様式C-1-2用'!$B$3:$O$1100,2,0),"")</f>
        <v>0</v>
      </c>
      <c r="C476" s="325" t="str">
        <f>IFERROR(VLOOKUP($A476,'様式C-1-2用'!$B$3:$O$1100,3,0),"")</f>
        <v/>
      </c>
      <c r="D476" s="325">
        <f>IFERROR(VLOOKUP($A476,'様式C-1-2用'!$B$3:$O$1100,5,0),"")</f>
        <v>0</v>
      </c>
      <c r="E476" s="325">
        <f>IFERROR(VLOOKUP($A476,'様式C-1-2用'!$B$3:$O$1100,6,0),"")</f>
        <v>0</v>
      </c>
      <c r="F476" s="325">
        <f>IFERROR(VLOOKUP($A476,'様式C-1-2用'!$B$3:$O$1100,7,0),"")</f>
        <v>0</v>
      </c>
      <c r="G476" s="325">
        <f>IFERROR(VLOOKUP($A476,'様式C-1-2用'!$B$3:$O$1100,8,0),"")</f>
        <v>0</v>
      </c>
      <c r="H476" s="331">
        <f>IFERROR(VLOOKUP($A476,'様式C-1-2用'!$B$3:$O$1100,9,0),"")</f>
        <v>0</v>
      </c>
      <c r="I476" s="325">
        <f>IFERROR(VLOOKUP($A476,'様式C-1-2用'!$B$3:$O$1100,10,0),"")</f>
        <v>0</v>
      </c>
      <c r="J476" s="325">
        <f>IFERROR(VLOOKUP($A476,'様式C-1-2用'!$B$3:$O$1100,11,0),"")</f>
        <v>0</v>
      </c>
      <c r="K476" s="325">
        <f t="shared" si="7"/>
        <v>0</v>
      </c>
      <c r="L476" s="325">
        <f>IFERROR(VLOOKUP($A476,'様式C-1-2用'!$B$3:$O$1100,12,0),"")</f>
        <v>0</v>
      </c>
      <c r="M476" s="325">
        <f>IFERROR(VLOOKUP($A476,'様式C-1-2用'!$B$3:$O$1100,13,0),"")</f>
        <v>0</v>
      </c>
      <c r="N476" s="325">
        <f>IFERROR(VLOOKUP($A476,'様式C-1-2用'!$B$3:$O$1100,14,0),"")</f>
        <v>0</v>
      </c>
      <c r="O476" s="325">
        <f>IFERROR(VLOOKUP($A476,'様式C-1-2用'!$B$3:$P$1100,15,0),"")</f>
        <v>0</v>
      </c>
    </row>
    <row r="477" spans="1:15" ht="15.95" customHeight="1" x14ac:dyDescent="0.15">
      <c r="A477" s="318">
        <v>475</v>
      </c>
      <c r="B477" s="325">
        <f>IFERROR(VLOOKUP($A477,'様式C-1-2用'!$B$3:$O$1100,2,0),"")</f>
        <v>0</v>
      </c>
      <c r="C477" s="325" t="str">
        <f>IFERROR(VLOOKUP($A477,'様式C-1-2用'!$B$3:$O$1100,3,0),"")</f>
        <v/>
      </c>
      <c r="D477" s="325">
        <f>IFERROR(VLOOKUP($A477,'様式C-1-2用'!$B$3:$O$1100,5,0),"")</f>
        <v>0</v>
      </c>
      <c r="E477" s="325">
        <f>IFERROR(VLOOKUP($A477,'様式C-1-2用'!$B$3:$O$1100,6,0),"")</f>
        <v>0</v>
      </c>
      <c r="F477" s="325">
        <f>IFERROR(VLOOKUP($A477,'様式C-1-2用'!$B$3:$O$1100,7,0),"")</f>
        <v>0</v>
      </c>
      <c r="G477" s="325">
        <f>IFERROR(VLOOKUP($A477,'様式C-1-2用'!$B$3:$O$1100,8,0),"")</f>
        <v>0</v>
      </c>
      <c r="H477" s="331">
        <f>IFERROR(VLOOKUP($A477,'様式C-1-2用'!$B$3:$O$1100,9,0),"")</f>
        <v>0</v>
      </c>
      <c r="I477" s="325">
        <f>IFERROR(VLOOKUP($A477,'様式C-1-2用'!$B$3:$O$1100,10,0),"")</f>
        <v>0</v>
      </c>
      <c r="J477" s="325">
        <f>IFERROR(VLOOKUP($A477,'様式C-1-2用'!$B$3:$O$1100,11,0),"")</f>
        <v>0</v>
      </c>
      <c r="K477" s="325">
        <f t="shared" si="7"/>
        <v>0</v>
      </c>
      <c r="L477" s="325">
        <f>IFERROR(VLOOKUP($A477,'様式C-1-2用'!$B$3:$O$1100,12,0),"")</f>
        <v>0</v>
      </c>
      <c r="M477" s="325">
        <f>IFERROR(VLOOKUP($A477,'様式C-1-2用'!$B$3:$O$1100,13,0),"")</f>
        <v>0</v>
      </c>
      <c r="N477" s="325">
        <f>IFERROR(VLOOKUP($A477,'様式C-1-2用'!$B$3:$O$1100,14,0),"")</f>
        <v>0</v>
      </c>
      <c r="O477" s="325">
        <f>IFERROR(VLOOKUP($A477,'様式C-1-2用'!$B$3:$P$1100,15,0),"")</f>
        <v>0</v>
      </c>
    </row>
    <row r="478" spans="1:15" ht="15.95" customHeight="1" x14ac:dyDescent="0.15">
      <c r="A478" s="318">
        <v>476</v>
      </c>
      <c r="B478" s="325">
        <f>IFERROR(VLOOKUP($A478,'様式C-1-2用'!$B$3:$O$1100,2,0),"")</f>
        <v>0</v>
      </c>
      <c r="C478" s="325" t="str">
        <f>IFERROR(VLOOKUP($A478,'様式C-1-2用'!$B$3:$O$1100,3,0),"")</f>
        <v/>
      </c>
      <c r="D478" s="325">
        <f>IFERROR(VLOOKUP($A478,'様式C-1-2用'!$B$3:$O$1100,5,0),"")</f>
        <v>0</v>
      </c>
      <c r="E478" s="325">
        <f>IFERROR(VLOOKUP($A478,'様式C-1-2用'!$B$3:$O$1100,6,0),"")</f>
        <v>0</v>
      </c>
      <c r="F478" s="325">
        <f>IFERROR(VLOOKUP($A478,'様式C-1-2用'!$B$3:$O$1100,7,0),"")</f>
        <v>0</v>
      </c>
      <c r="G478" s="325">
        <f>IFERROR(VLOOKUP($A478,'様式C-1-2用'!$B$3:$O$1100,8,0),"")</f>
        <v>0</v>
      </c>
      <c r="H478" s="331">
        <f>IFERROR(VLOOKUP($A478,'様式C-1-2用'!$B$3:$O$1100,9,0),"")</f>
        <v>0</v>
      </c>
      <c r="I478" s="325">
        <f>IFERROR(VLOOKUP($A478,'様式C-1-2用'!$B$3:$O$1100,10,0),"")</f>
        <v>0</v>
      </c>
      <c r="J478" s="325">
        <f>IFERROR(VLOOKUP($A478,'様式C-1-2用'!$B$3:$O$1100,11,0),"")</f>
        <v>0</v>
      </c>
      <c r="K478" s="325">
        <f t="shared" si="7"/>
        <v>0</v>
      </c>
      <c r="L478" s="325">
        <f>IFERROR(VLOOKUP($A478,'様式C-1-2用'!$B$3:$O$1100,12,0),"")</f>
        <v>0</v>
      </c>
      <c r="M478" s="325">
        <f>IFERROR(VLOOKUP($A478,'様式C-1-2用'!$B$3:$O$1100,13,0),"")</f>
        <v>0</v>
      </c>
      <c r="N478" s="325">
        <f>IFERROR(VLOOKUP($A478,'様式C-1-2用'!$B$3:$O$1100,14,0),"")</f>
        <v>0</v>
      </c>
      <c r="O478" s="325">
        <f>IFERROR(VLOOKUP($A478,'様式C-1-2用'!$B$3:$P$1100,15,0),"")</f>
        <v>0</v>
      </c>
    </row>
    <row r="479" spans="1:15" ht="15.95" customHeight="1" x14ac:dyDescent="0.15">
      <c r="A479" s="318">
        <v>477</v>
      </c>
      <c r="B479" s="325">
        <f>IFERROR(VLOOKUP($A479,'様式C-1-2用'!$B$3:$O$1100,2,0),"")</f>
        <v>0</v>
      </c>
      <c r="C479" s="325" t="str">
        <f>IFERROR(VLOOKUP($A479,'様式C-1-2用'!$B$3:$O$1100,3,0),"")</f>
        <v/>
      </c>
      <c r="D479" s="325">
        <f>IFERROR(VLOOKUP($A479,'様式C-1-2用'!$B$3:$O$1100,5,0),"")</f>
        <v>0</v>
      </c>
      <c r="E479" s="325">
        <f>IFERROR(VLOOKUP($A479,'様式C-1-2用'!$B$3:$O$1100,6,0),"")</f>
        <v>0</v>
      </c>
      <c r="F479" s="325">
        <f>IFERROR(VLOOKUP($A479,'様式C-1-2用'!$B$3:$O$1100,7,0),"")</f>
        <v>0</v>
      </c>
      <c r="G479" s="325">
        <f>IFERROR(VLOOKUP($A479,'様式C-1-2用'!$B$3:$O$1100,8,0),"")</f>
        <v>0</v>
      </c>
      <c r="H479" s="331">
        <f>IFERROR(VLOOKUP($A479,'様式C-1-2用'!$B$3:$O$1100,9,0),"")</f>
        <v>0</v>
      </c>
      <c r="I479" s="325">
        <f>IFERROR(VLOOKUP($A479,'様式C-1-2用'!$B$3:$O$1100,10,0),"")</f>
        <v>0</v>
      </c>
      <c r="J479" s="325">
        <f>IFERROR(VLOOKUP($A479,'様式C-1-2用'!$B$3:$O$1100,11,0),"")</f>
        <v>0</v>
      </c>
      <c r="K479" s="325">
        <f t="shared" si="7"/>
        <v>0</v>
      </c>
      <c r="L479" s="325">
        <f>IFERROR(VLOOKUP($A479,'様式C-1-2用'!$B$3:$O$1100,12,0),"")</f>
        <v>0</v>
      </c>
      <c r="M479" s="325">
        <f>IFERROR(VLOOKUP($A479,'様式C-1-2用'!$B$3:$O$1100,13,0),"")</f>
        <v>0</v>
      </c>
      <c r="N479" s="325">
        <f>IFERROR(VLOOKUP($A479,'様式C-1-2用'!$B$3:$O$1100,14,0),"")</f>
        <v>0</v>
      </c>
      <c r="O479" s="325">
        <f>IFERROR(VLOOKUP($A479,'様式C-1-2用'!$B$3:$P$1100,15,0),"")</f>
        <v>0</v>
      </c>
    </row>
    <row r="480" spans="1:15" ht="15.95" customHeight="1" x14ac:dyDescent="0.15">
      <c r="A480" s="318">
        <v>478</v>
      </c>
      <c r="B480" s="325">
        <f>IFERROR(VLOOKUP($A480,'様式C-1-2用'!$B$3:$O$1100,2,0),"")</f>
        <v>0</v>
      </c>
      <c r="C480" s="325" t="str">
        <f>IFERROR(VLOOKUP($A480,'様式C-1-2用'!$B$3:$O$1100,3,0),"")</f>
        <v/>
      </c>
      <c r="D480" s="325">
        <f>IFERROR(VLOOKUP($A480,'様式C-1-2用'!$B$3:$O$1100,5,0),"")</f>
        <v>0</v>
      </c>
      <c r="E480" s="325">
        <f>IFERROR(VLOOKUP($A480,'様式C-1-2用'!$B$3:$O$1100,6,0),"")</f>
        <v>0</v>
      </c>
      <c r="F480" s="325">
        <f>IFERROR(VLOOKUP($A480,'様式C-1-2用'!$B$3:$O$1100,7,0),"")</f>
        <v>0</v>
      </c>
      <c r="G480" s="325">
        <f>IFERROR(VLOOKUP($A480,'様式C-1-2用'!$B$3:$O$1100,8,0),"")</f>
        <v>0</v>
      </c>
      <c r="H480" s="331">
        <f>IFERROR(VLOOKUP($A480,'様式C-1-2用'!$B$3:$O$1100,9,0),"")</f>
        <v>0</v>
      </c>
      <c r="I480" s="325">
        <f>IFERROR(VLOOKUP($A480,'様式C-1-2用'!$B$3:$O$1100,10,0),"")</f>
        <v>0</v>
      </c>
      <c r="J480" s="325">
        <f>IFERROR(VLOOKUP($A480,'様式C-1-2用'!$B$3:$O$1100,11,0),"")</f>
        <v>0</v>
      </c>
      <c r="K480" s="325">
        <f t="shared" si="7"/>
        <v>0</v>
      </c>
      <c r="L480" s="325">
        <f>IFERROR(VLOOKUP($A480,'様式C-1-2用'!$B$3:$O$1100,12,0),"")</f>
        <v>0</v>
      </c>
      <c r="M480" s="325">
        <f>IFERROR(VLOOKUP($A480,'様式C-1-2用'!$B$3:$O$1100,13,0),"")</f>
        <v>0</v>
      </c>
      <c r="N480" s="325">
        <f>IFERROR(VLOOKUP($A480,'様式C-1-2用'!$B$3:$O$1100,14,0),"")</f>
        <v>0</v>
      </c>
      <c r="O480" s="325">
        <f>IFERROR(VLOOKUP($A480,'様式C-1-2用'!$B$3:$P$1100,15,0),"")</f>
        <v>0</v>
      </c>
    </row>
    <row r="481" spans="1:15" ht="15.95" customHeight="1" x14ac:dyDescent="0.15">
      <c r="A481" s="318">
        <v>479</v>
      </c>
      <c r="B481" s="325">
        <f>IFERROR(VLOOKUP($A481,'様式C-1-2用'!$B$3:$O$1100,2,0),"")</f>
        <v>0</v>
      </c>
      <c r="C481" s="325" t="str">
        <f>IFERROR(VLOOKUP($A481,'様式C-1-2用'!$B$3:$O$1100,3,0),"")</f>
        <v/>
      </c>
      <c r="D481" s="325">
        <f>IFERROR(VLOOKUP($A481,'様式C-1-2用'!$B$3:$O$1100,5,0),"")</f>
        <v>0</v>
      </c>
      <c r="E481" s="325">
        <f>IFERROR(VLOOKUP($A481,'様式C-1-2用'!$B$3:$O$1100,6,0),"")</f>
        <v>0</v>
      </c>
      <c r="F481" s="325">
        <f>IFERROR(VLOOKUP($A481,'様式C-1-2用'!$B$3:$O$1100,7,0),"")</f>
        <v>0</v>
      </c>
      <c r="G481" s="325">
        <f>IFERROR(VLOOKUP($A481,'様式C-1-2用'!$B$3:$O$1100,8,0),"")</f>
        <v>0</v>
      </c>
      <c r="H481" s="331">
        <f>IFERROR(VLOOKUP($A481,'様式C-1-2用'!$B$3:$O$1100,9,0),"")</f>
        <v>0</v>
      </c>
      <c r="I481" s="325">
        <f>IFERROR(VLOOKUP($A481,'様式C-1-2用'!$B$3:$O$1100,10,0),"")</f>
        <v>0</v>
      </c>
      <c r="J481" s="325">
        <f>IFERROR(VLOOKUP($A481,'様式C-1-2用'!$B$3:$O$1100,11,0),"")</f>
        <v>0</v>
      </c>
      <c r="K481" s="325">
        <f t="shared" si="7"/>
        <v>0</v>
      </c>
      <c r="L481" s="325">
        <f>IFERROR(VLOOKUP($A481,'様式C-1-2用'!$B$3:$O$1100,12,0),"")</f>
        <v>0</v>
      </c>
      <c r="M481" s="325">
        <f>IFERROR(VLOOKUP($A481,'様式C-1-2用'!$B$3:$O$1100,13,0),"")</f>
        <v>0</v>
      </c>
      <c r="N481" s="325">
        <f>IFERROR(VLOOKUP($A481,'様式C-1-2用'!$B$3:$O$1100,14,0),"")</f>
        <v>0</v>
      </c>
      <c r="O481" s="325">
        <f>IFERROR(VLOOKUP($A481,'様式C-1-2用'!$B$3:$P$1100,15,0),"")</f>
        <v>0</v>
      </c>
    </row>
    <row r="482" spans="1:15" ht="15.95" customHeight="1" x14ac:dyDescent="0.15">
      <c r="A482" s="318">
        <v>480</v>
      </c>
      <c r="B482" s="325">
        <f>IFERROR(VLOOKUP($A482,'様式C-1-2用'!$B$3:$O$1100,2,0),"")</f>
        <v>0</v>
      </c>
      <c r="C482" s="325" t="str">
        <f>IFERROR(VLOOKUP($A482,'様式C-1-2用'!$B$3:$O$1100,3,0),"")</f>
        <v/>
      </c>
      <c r="D482" s="325">
        <f>IFERROR(VLOOKUP($A482,'様式C-1-2用'!$B$3:$O$1100,5,0),"")</f>
        <v>0</v>
      </c>
      <c r="E482" s="325">
        <f>IFERROR(VLOOKUP($A482,'様式C-1-2用'!$B$3:$O$1100,6,0),"")</f>
        <v>0</v>
      </c>
      <c r="F482" s="325">
        <f>IFERROR(VLOOKUP($A482,'様式C-1-2用'!$B$3:$O$1100,7,0),"")</f>
        <v>0</v>
      </c>
      <c r="G482" s="325">
        <f>IFERROR(VLOOKUP($A482,'様式C-1-2用'!$B$3:$O$1100,8,0),"")</f>
        <v>0</v>
      </c>
      <c r="H482" s="331">
        <f>IFERROR(VLOOKUP($A482,'様式C-1-2用'!$B$3:$O$1100,9,0),"")</f>
        <v>0</v>
      </c>
      <c r="I482" s="325">
        <f>IFERROR(VLOOKUP($A482,'様式C-1-2用'!$B$3:$O$1100,10,0),"")</f>
        <v>0</v>
      </c>
      <c r="J482" s="325">
        <f>IFERROR(VLOOKUP($A482,'様式C-1-2用'!$B$3:$O$1100,11,0),"")</f>
        <v>0</v>
      </c>
      <c r="K482" s="325">
        <f t="shared" si="7"/>
        <v>0</v>
      </c>
      <c r="L482" s="325">
        <f>IFERROR(VLOOKUP($A482,'様式C-1-2用'!$B$3:$O$1100,12,0),"")</f>
        <v>0</v>
      </c>
      <c r="M482" s="325">
        <f>IFERROR(VLOOKUP($A482,'様式C-1-2用'!$B$3:$O$1100,13,0),"")</f>
        <v>0</v>
      </c>
      <c r="N482" s="325">
        <f>IFERROR(VLOOKUP($A482,'様式C-1-2用'!$B$3:$O$1100,14,0),"")</f>
        <v>0</v>
      </c>
      <c r="O482" s="325">
        <f>IFERROR(VLOOKUP($A482,'様式C-1-2用'!$B$3:$P$1100,15,0),"")</f>
        <v>0</v>
      </c>
    </row>
    <row r="483" spans="1:15" ht="15.95" customHeight="1" x14ac:dyDescent="0.15">
      <c r="A483" s="318">
        <v>481</v>
      </c>
      <c r="B483" s="325">
        <f>IFERROR(VLOOKUP($A483,'様式C-1-2用'!$B$3:$O$1100,2,0),"")</f>
        <v>0</v>
      </c>
      <c r="C483" s="325" t="str">
        <f>IFERROR(VLOOKUP($A483,'様式C-1-2用'!$B$3:$O$1100,3,0),"")</f>
        <v/>
      </c>
      <c r="D483" s="325">
        <f>IFERROR(VLOOKUP($A483,'様式C-1-2用'!$B$3:$O$1100,5,0),"")</f>
        <v>0</v>
      </c>
      <c r="E483" s="325">
        <f>IFERROR(VLOOKUP($A483,'様式C-1-2用'!$B$3:$O$1100,6,0),"")</f>
        <v>0</v>
      </c>
      <c r="F483" s="325">
        <f>IFERROR(VLOOKUP($A483,'様式C-1-2用'!$B$3:$O$1100,7,0),"")</f>
        <v>0</v>
      </c>
      <c r="G483" s="325">
        <f>IFERROR(VLOOKUP($A483,'様式C-1-2用'!$B$3:$O$1100,8,0),"")</f>
        <v>0</v>
      </c>
      <c r="H483" s="331">
        <f>IFERROR(VLOOKUP($A483,'様式C-1-2用'!$B$3:$O$1100,9,0),"")</f>
        <v>0</v>
      </c>
      <c r="I483" s="325">
        <f>IFERROR(VLOOKUP($A483,'様式C-1-2用'!$B$3:$O$1100,10,0),"")</f>
        <v>0</v>
      </c>
      <c r="J483" s="325">
        <f>IFERROR(VLOOKUP($A483,'様式C-1-2用'!$B$3:$O$1100,11,0),"")</f>
        <v>0</v>
      </c>
      <c r="K483" s="325">
        <f t="shared" si="7"/>
        <v>0</v>
      </c>
      <c r="L483" s="325">
        <f>IFERROR(VLOOKUP($A483,'様式C-1-2用'!$B$3:$O$1100,12,0),"")</f>
        <v>0</v>
      </c>
      <c r="M483" s="325">
        <f>IFERROR(VLOOKUP($A483,'様式C-1-2用'!$B$3:$O$1100,13,0),"")</f>
        <v>0</v>
      </c>
      <c r="N483" s="325">
        <f>IFERROR(VLOOKUP($A483,'様式C-1-2用'!$B$3:$O$1100,14,0),"")</f>
        <v>0</v>
      </c>
      <c r="O483" s="325">
        <f>IFERROR(VLOOKUP($A483,'様式C-1-2用'!$B$3:$P$1100,15,0),"")</f>
        <v>0</v>
      </c>
    </row>
    <row r="484" spans="1:15" ht="15.95" customHeight="1" x14ac:dyDescent="0.15">
      <c r="A484" s="318">
        <v>482</v>
      </c>
      <c r="B484" s="325">
        <f>IFERROR(VLOOKUP($A484,'様式C-1-2用'!$B$3:$O$1100,2,0),"")</f>
        <v>0</v>
      </c>
      <c r="C484" s="325" t="str">
        <f>IFERROR(VLOOKUP($A484,'様式C-1-2用'!$B$3:$O$1100,3,0),"")</f>
        <v/>
      </c>
      <c r="D484" s="325">
        <f>IFERROR(VLOOKUP($A484,'様式C-1-2用'!$B$3:$O$1100,5,0),"")</f>
        <v>0</v>
      </c>
      <c r="E484" s="325">
        <f>IFERROR(VLOOKUP($A484,'様式C-1-2用'!$B$3:$O$1100,6,0),"")</f>
        <v>0</v>
      </c>
      <c r="F484" s="325">
        <f>IFERROR(VLOOKUP($A484,'様式C-1-2用'!$B$3:$O$1100,7,0),"")</f>
        <v>0</v>
      </c>
      <c r="G484" s="325">
        <f>IFERROR(VLOOKUP($A484,'様式C-1-2用'!$B$3:$O$1100,8,0),"")</f>
        <v>0</v>
      </c>
      <c r="H484" s="331">
        <f>IFERROR(VLOOKUP($A484,'様式C-1-2用'!$B$3:$O$1100,9,0),"")</f>
        <v>0</v>
      </c>
      <c r="I484" s="325">
        <f>IFERROR(VLOOKUP($A484,'様式C-1-2用'!$B$3:$O$1100,10,0),"")</f>
        <v>0</v>
      </c>
      <c r="J484" s="325">
        <f>IFERROR(VLOOKUP($A484,'様式C-1-2用'!$B$3:$O$1100,11,0),"")</f>
        <v>0</v>
      </c>
      <c r="K484" s="325">
        <f t="shared" si="7"/>
        <v>0</v>
      </c>
      <c r="L484" s="325">
        <f>IFERROR(VLOOKUP($A484,'様式C-1-2用'!$B$3:$O$1100,12,0),"")</f>
        <v>0</v>
      </c>
      <c r="M484" s="325">
        <f>IFERROR(VLOOKUP($A484,'様式C-1-2用'!$B$3:$O$1100,13,0),"")</f>
        <v>0</v>
      </c>
      <c r="N484" s="325">
        <f>IFERROR(VLOOKUP($A484,'様式C-1-2用'!$B$3:$O$1100,14,0),"")</f>
        <v>0</v>
      </c>
      <c r="O484" s="325">
        <f>IFERROR(VLOOKUP($A484,'様式C-1-2用'!$B$3:$P$1100,15,0),"")</f>
        <v>0</v>
      </c>
    </row>
    <row r="485" spans="1:15" ht="15.95" customHeight="1" x14ac:dyDescent="0.15">
      <c r="A485" s="318">
        <v>483</v>
      </c>
      <c r="B485" s="325">
        <f>IFERROR(VLOOKUP($A485,'様式C-1-2用'!$B$3:$O$1100,2,0),"")</f>
        <v>0</v>
      </c>
      <c r="C485" s="325" t="str">
        <f>IFERROR(VLOOKUP($A485,'様式C-1-2用'!$B$3:$O$1100,3,0),"")</f>
        <v/>
      </c>
      <c r="D485" s="325">
        <f>IFERROR(VLOOKUP($A485,'様式C-1-2用'!$B$3:$O$1100,5,0),"")</f>
        <v>0</v>
      </c>
      <c r="E485" s="325">
        <f>IFERROR(VLOOKUP($A485,'様式C-1-2用'!$B$3:$O$1100,6,0),"")</f>
        <v>0</v>
      </c>
      <c r="F485" s="325">
        <f>IFERROR(VLOOKUP($A485,'様式C-1-2用'!$B$3:$O$1100,7,0),"")</f>
        <v>0</v>
      </c>
      <c r="G485" s="325">
        <f>IFERROR(VLOOKUP($A485,'様式C-1-2用'!$B$3:$O$1100,8,0),"")</f>
        <v>0</v>
      </c>
      <c r="H485" s="331">
        <f>IFERROR(VLOOKUP($A485,'様式C-1-2用'!$B$3:$O$1100,9,0),"")</f>
        <v>0</v>
      </c>
      <c r="I485" s="325">
        <f>IFERROR(VLOOKUP($A485,'様式C-1-2用'!$B$3:$O$1100,10,0),"")</f>
        <v>0</v>
      </c>
      <c r="J485" s="325">
        <f>IFERROR(VLOOKUP($A485,'様式C-1-2用'!$B$3:$O$1100,11,0),"")</f>
        <v>0</v>
      </c>
      <c r="K485" s="325">
        <f t="shared" si="7"/>
        <v>0</v>
      </c>
      <c r="L485" s="325">
        <f>IFERROR(VLOOKUP($A485,'様式C-1-2用'!$B$3:$O$1100,12,0),"")</f>
        <v>0</v>
      </c>
      <c r="M485" s="325">
        <f>IFERROR(VLOOKUP($A485,'様式C-1-2用'!$B$3:$O$1100,13,0),"")</f>
        <v>0</v>
      </c>
      <c r="N485" s="325">
        <f>IFERROR(VLOOKUP($A485,'様式C-1-2用'!$B$3:$O$1100,14,0),"")</f>
        <v>0</v>
      </c>
      <c r="O485" s="325">
        <f>IFERROR(VLOOKUP($A485,'様式C-1-2用'!$B$3:$P$1100,15,0),"")</f>
        <v>0</v>
      </c>
    </row>
    <row r="486" spans="1:15" ht="15.95" customHeight="1" x14ac:dyDescent="0.15">
      <c r="A486" s="318">
        <v>484</v>
      </c>
      <c r="B486" s="325">
        <f>IFERROR(VLOOKUP($A486,'様式C-1-2用'!$B$3:$O$1100,2,0),"")</f>
        <v>0</v>
      </c>
      <c r="C486" s="325" t="str">
        <f>IFERROR(VLOOKUP($A486,'様式C-1-2用'!$B$3:$O$1100,3,0),"")</f>
        <v/>
      </c>
      <c r="D486" s="325">
        <f>IFERROR(VLOOKUP($A486,'様式C-1-2用'!$B$3:$O$1100,5,0),"")</f>
        <v>0</v>
      </c>
      <c r="E486" s="325">
        <f>IFERROR(VLOOKUP($A486,'様式C-1-2用'!$B$3:$O$1100,6,0),"")</f>
        <v>0</v>
      </c>
      <c r="F486" s="325">
        <f>IFERROR(VLOOKUP($A486,'様式C-1-2用'!$B$3:$O$1100,7,0),"")</f>
        <v>0</v>
      </c>
      <c r="G486" s="325">
        <f>IFERROR(VLOOKUP($A486,'様式C-1-2用'!$B$3:$O$1100,8,0),"")</f>
        <v>0</v>
      </c>
      <c r="H486" s="331">
        <f>IFERROR(VLOOKUP($A486,'様式C-1-2用'!$B$3:$O$1100,9,0),"")</f>
        <v>0</v>
      </c>
      <c r="I486" s="325">
        <f>IFERROR(VLOOKUP($A486,'様式C-1-2用'!$B$3:$O$1100,10,0),"")</f>
        <v>0</v>
      </c>
      <c r="J486" s="325">
        <f>IFERROR(VLOOKUP($A486,'様式C-1-2用'!$B$3:$O$1100,11,0),"")</f>
        <v>0</v>
      </c>
      <c r="K486" s="325">
        <f t="shared" si="7"/>
        <v>0</v>
      </c>
      <c r="L486" s="325">
        <f>IFERROR(VLOOKUP($A486,'様式C-1-2用'!$B$3:$O$1100,12,0),"")</f>
        <v>0</v>
      </c>
      <c r="M486" s="325">
        <f>IFERROR(VLOOKUP($A486,'様式C-1-2用'!$B$3:$O$1100,13,0),"")</f>
        <v>0</v>
      </c>
      <c r="N486" s="325">
        <f>IFERROR(VLOOKUP($A486,'様式C-1-2用'!$B$3:$O$1100,14,0),"")</f>
        <v>0</v>
      </c>
      <c r="O486" s="325">
        <f>IFERROR(VLOOKUP($A486,'様式C-1-2用'!$B$3:$P$1100,15,0),"")</f>
        <v>0</v>
      </c>
    </row>
    <row r="487" spans="1:15" ht="15.95" customHeight="1" x14ac:dyDescent="0.15">
      <c r="A487" s="318">
        <v>485</v>
      </c>
      <c r="B487" s="325">
        <f>IFERROR(VLOOKUP($A487,'様式C-1-2用'!$B$3:$O$1100,2,0),"")</f>
        <v>0</v>
      </c>
      <c r="C487" s="325" t="str">
        <f>IFERROR(VLOOKUP($A487,'様式C-1-2用'!$B$3:$O$1100,3,0),"")</f>
        <v/>
      </c>
      <c r="D487" s="325">
        <f>IFERROR(VLOOKUP($A487,'様式C-1-2用'!$B$3:$O$1100,5,0),"")</f>
        <v>0</v>
      </c>
      <c r="E487" s="325">
        <f>IFERROR(VLOOKUP($A487,'様式C-1-2用'!$B$3:$O$1100,6,0),"")</f>
        <v>0</v>
      </c>
      <c r="F487" s="325">
        <f>IFERROR(VLOOKUP($A487,'様式C-1-2用'!$B$3:$O$1100,7,0),"")</f>
        <v>0</v>
      </c>
      <c r="G487" s="325">
        <f>IFERROR(VLOOKUP($A487,'様式C-1-2用'!$B$3:$O$1100,8,0),"")</f>
        <v>0</v>
      </c>
      <c r="H487" s="331">
        <f>IFERROR(VLOOKUP($A487,'様式C-1-2用'!$B$3:$O$1100,9,0),"")</f>
        <v>0</v>
      </c>
      <c r="I487" s="325">
        <f>IFERROR(VLOOKUP($A487,'様式C-1-2用'!$B$3:$O$1100,10,0),"")</f>
        <v>0</v>
      </c>
      <c r="J487" s="325">
        <f>IFERROR(VLOOKUP($A487,'様式C-1-2用'!$B$3:$O$1100,11,0),"")</f>
        <v>0</v>
      </c>
      <c r="K487" s="325">
        <f t="shared" si="7"/>
        <v>0</v>
      </c>
      <c r="L487" s="325">
        <f>IFERROR(VLOOKUP($A487,'様式C-1-2用'!$B$3:$O$1100,12,0),"")</f>
        <v>0</v>
      </c>
      <c r="M487" s="325">
        <f>IFERROR(VLOOKUP($A487,'様式C-1-2用'!$B$3:$O$1100,13,0),"")</f>
        <v>0</v>
      </c>
      <c r="N487" s="325">
        <f>IFERROR(VLOOKUP($A487,'様式C-1-2用'!$B$3:$O$1100,14,0),"")</f>
        <v>0</v>
      </c>
      <c r="O487" s="325">
        <f>IFERROR(VLOOKUP($A487,'様式C-1-2用'!$B$3:$P$1100,15,0),"")</f>
        <v>0</v>
      </c>
    </row>
    <row r="488" spans="1:15" ht="15.95" customHeight="1" x14ac:dyDescent="0.15">
      <c r="A488" s="318">
        <v>486</v>
      </c>
      <c r="B488" s="325">
        <f>IFERROR(VLOOKUP($A488,'様式C-1-2用'!$B$3:$O$1100,2,0),"")</f>
        <v>0</v>
      </c>
      <c r="C488" s="325" t="str">
        <f>IFERROR(VLOOKUP($A488,'様式C-1-2用'!$B$3:$O$1100,3,0),"")</f>
        <v/>
      </c>
      <c r="D488" s="325">
        <f>IFERROR(VLOOKUP($A488,'様式C-1-2用'!$B$3:$O$1100,5,0),"")</f>
        <v>0</v>
      </c>
      <c r="E488" s="325">
        <f>IFERROR(VLOOKUP($A488,'様式C-1-2用'!$B$3:$O$1100,6,0),"")</f>
        <v>0</v>
      </c>
      <c r="F488" s="325">
        <f>IFERROR(VLOOKUP($A488,'様式C-1-2用'!$B$3:$O$1100,7,0),"")</f>
        <v>0</v>
      </c>
      <c r="G488" s="325">
        <f>IFERROR(VLOOKUP($A488,'様式C-1-2用'!$B$3:$O$1100,8,0),"")</f>
        <v>0</v>
      </c>
      <c r="H488" s="331">
        <f>IFERROR(VLOOKUP($A488,'様式C-1-2用'!$B$3:$O$1100,9,0),"")</f>
        <v>0</v>
      </c>
      <c r="I488" s="325">
        <f>IFERROR(VLOOKUP($A488,'様式C-1-2用'!$B$3:$O$1100,10,0),"")</f>
        <v>0</v>
      </c>
      <c r="J488" s="325">
        <f>IFERROR(VLOOKUP($A488,'様式C-1-2用'!$B$3:$O$1100,11,0),"")</f>
        <v>0</v>
      </c>
      <c r="K488" s="325">
        <f t="shared" si="7"/>
        <v>0</v>
      </c>
      <c r="L488" s="325">
        <f>IFERROR(VLOOKUP($A488,'様式C-1-2用'!$B$3:$O$1100,12,0),"")</f>
        <v>0</v>
      </c>
      <c r="M488" s="325">
        <f>IFERROR(VLOOKUP($A488,'様式C-1-2用'!$B$3:$O$1100,13,0),"")</f>
        <v>0</v>
      </c>
      <c r="N488" s="325">
        <f>IFERROR(VLOOKUP($A488,'様式C-1-2用'!$B$3:$O$1100,14,0),"")</f>
        <v>0</v>
      </c>
      <c r="O488" s="325">
        <f>IFERROR(VLOOKUP($A488,'様式C-1-2用'!$B$3:$P$1100,15,0),"")</f>
        <v>0</v>
      </c>
    </row>
    <row r="489" spans="1:15" ht="15.95" customHeight="1" x14ac:dyDescent="0.15">
      <c r="A489" s="318">
        <v>487</v>
      </c>
      <c r="B489" s="325">
        <f>IFERROR(VLOOKUP($A489,'様式C-1-2用'!$B$3:$O$1100,2,0),"")</f>
        <v>0</v>
      </c>
      <c r="C489" s="325" t="str">
        <f>IFERROR(VLOOKUP($A489,'様式C-1-2用'!$B$3:$O$1100,3,0),"")</f>
        <v/>
      </c>
      <c r="D489" s="325">
        <f>IFERROR(VLOOKUP($A489,'様式C-1-2用'!$B$3:$O$1100,5,0),"")</f>
        <v>0</v>
      </c>
      <c r="E489" s="325">
        <f>IFERROR(VLOOKUP($A489,'様式C-1-2用'!$B$3:$O$1100,6,0),"")</f>
        <v>0</v>
      </c>
      <c r="F489" s="325">
        <f>IFERROR(VLOOKUP($A489,'様式C-1-2用'!$B$3:$O$1100,7,0),"")</f>
        <v>0</v>
      </c>
      <c r="G489" s="325">
        <f>IFERROR(VLOOKUP($A489,'様式C-1-2用'!$B$3:$O$1100,8,0),"")</f>
        <v>0</v>
      </c>
      <c r="H489" s="331">
        <f>IFERROR(VLOOKUP($A489,'様式C-1-2用'!$B$3:$O$1100,9,0),"")</f>
        <v>0</v>
      </c>
      <c r="I489" s="325">
        <f>IFERROR(VLOOKUP($A489,'様式C-1-2用'!$B$3:$O$1100,10,0),"")</f>
        <v>0</v>
      </c>
      <c r="J489" s="325">
        <f>IFERROR(VLOOKUP($A489,'様式C-1-2用'!$B$3:$O$1100,11,0),"")</f>
        <v>0</v>
      </c>
      <c r="K489" s="325">
        <f t="shared" si="7"/>
        <v>0</v>
      </c>
      <c r="L489" s="325">
        <f>IFERROR(VLOOKUP($A489,'様式C-1-2用'!$B$3:$O$1100,12,0),"")</f>
        <v>0</v>
      </c>
      <c r="M489" s="325">
        <f>IFERROR(VLOOKUP($A489,'様式C-1-2用'!$B$3:$O$1100,13,0),"")</f>
        <v>0</v>
      </c>
      <c r="N489" s="325">
        <f>IFERROR(VLOOKUP($A489,'様式C-1-2用'!$B$3:$O$1100,14,0),"")</f>
        <v>0</v>
      </c>
      <c r="O489" s="325">
        <f>IFERROR(VLOOKUP($A489,'様式C-1-2用'!$B$3:$P$1100,15,0),"")</f>
        <v>0</v>
      </c>
    </row>
    <row r="490" spans="1:15" ht="15.95" customHeight="1" x14ac:dyDescent="0.15">
      <c r="A490" s="318">
        <v>488</v>
      </c>
      <c r="B490" s="325">
        <f>IFERROR(VLOOKUP($A490,'様式C-1-2用'!$B$3:$O$1100,2,0),"")</f>
        <v>0</v>
      </c>
      <c r="C490" s="325" t="str">
        <f>IFERROR(VLOOKUP($A490,'様式C-1-2用'!$B$3:$O$1100,3,0),"")</f>
        <v/>
      </c>
      <c r="D490" s="325">
        <f>IFERROR(VLOOKUP($A490,'様式C-1-2用'!$B$3:$O$1100,5,0),"")</f>
        <v>0</v>
      </c>
      <c r="E490" s="325">
        <f>IFERROR(VLOOKUP($A490,'様式C-1-2用'!$B$3:$O$1100,6,0),"")</f>
        <v>0</v>
      </c>
      <c r="F490" s="325">
        <f>IFERROR(VLOOKUP($A490,'様式C-1-2用'!$B$3:$O$1100,7,0),"")</f>
        <v>0</v>
      </c>
      <c r="G490" s="325">
        <f>IFERROR(VLOOKUP($A490,'様式C-1-2用'!$B$3:$O$1100,8,0),"")</f>
        <v>0</v>
      </c>
      <c r="H490" s="331">
        <f>IFERROR(VLOOKUP($A490,'様式C-1-2用'!$B$3:$O$1100,9,0),"")</f>
        <v>0</v>
      </c>
      <c r="I490" s="325">
        <f>IFERROR(VLOOKUP($A490,'様式C-1-2用'!$B$3:$O$1100,10,0),"")</f>
        <v>0</v>
      </c>
      <c r="J490" s="325">
        <f>IFERROR(VLOOKUP($A490,'様式C-1-2用'!$B$3:$O$1100,11,0),"")</f>
        <v>0</v>
      </c>
      <c r="K490" s="325">
        <f t="shared" si="7"/>
        <v>0</v>
      </c>
      <c r="L490" s="325">
        <f>IFERROR(VLOOKUP($A490,'様式C-1-2用'!$B$3:$O$1100,12,0),"")</f>
        <v>0</v>
      </c>
      <c r="M490" s="325">
        <f>IFERROR(VLOOKUP($A490,'様式C-1-2用'!$B$3:$O$1100,13,0),"")</f>
        <v>0</v>
      </c>
      <c r="N490" s="325">
        <f>IFERROR(VLOOKUP($A490,'様式C-1-2用'!$B$3:$O$1100,14,0),"")</f>
        <v>0</v>
      </c>
      <c r="O490" s="325">
        <f>IFERROR(VLOOKUP($A490,'様式C-1-2用'!$B$3:$P$1100,15,0),"")</f>
        <v>0</v>
      </c>
    </row>
    <row r="491" spans="1:15" ht="15.95" customHeight="1" x14ac:dyDescent="0.15">
      <c r="A491" s="318">
        <v>489</v>
      </c>
      <c r="B491" s="325">
        <f>IFERROR(VLOOKUP($A491,'様式C-1-2用'!$B$3:$O$1100,2,0),"")</f>
        <v>0</v>
      </c>
      <c r="C491" s="325" t="str">
        <f>IFERROR(VLOOKUP($A491,'様式C-1-2用'!$B$3:$O$1100,3,0),"")</f>
        <v/>
      </c>
      <c r="D491" s="325">
        <f>IFERROR(VLOOKUP($A491,'様式C-1-2用'!$B$3:$O$1100,5,0),"")</f>
        <v>0</v>
      </c>
      <c r="E491" s="325">
        <f>IFERROR(VLOOKUP($A491,'様式C-1-2用'!$B$3:$O$1100,6,0),"")</f>
        <v>0</v>
      </c>
      <c r="F491" s="325">
        <f>IFERROR(VLOOKUP($A491,'様式C-1-2用'!$B$3:$O$1100,7,0),"")</f>
        <v>0</v>
      </c>
      <c r="G491" s="325">
        <f>IFERROR(VLOOKUP($A491,'様式C-1-2用'!$B$3:$O$1100,8,0),"")</f>
        <v>0</v>
      </c>
      <c r="H491" s="331">
        <f>IFERROR(VLOOKUP($A491,'様式C-1-2用'!$B$3:$O$1100,9,0),"")</f>
        <v>0</v>
      </c>
      <c r="I491" s="325">
        <f>IFERROR(VLOOKUP($A491,'様式C-1-2用'!$B$3:$O$1100,10,0),"")</f>
        <v>0</v>
      </c>
      <c r="J491" s="325">
        <f>IFERROR(VLOOKUP($A491,'様式C-1-2用'!$B$3:$O$1100,11,0),"")</f>
        <v>0</v>
      </c>
      <c r="K491" s="325">
        <f t="shared" si="7"/>
        <v>0</v>
      </c>
      <c r="L491" s="325">
        <f>IFERROR(VLOOKUP($A491,'様式C-1-2用'!$B$3:$O$1100,12,0),"")</f>
        <v>0</v>
      </c>
      <c r="M491" s="325">
        <f>IFERROR(VLOOKUP($A491,'様式C-1-2用'!$B$3:$O$1100,13,0),"")</f>
        <v>0</v>
      </c>
      <c r="N491" s="325">
        <f>IFERROR(VLOOKUP($A491,'様式C-1-2用'!$B$3:$O$1100,14,0),"")</f>
        <v>0</v>
      </c>
      <c r="O491" s="325">
        <f>IFERROR(VLOOKUP($A491,'様式C-1-2用'!$B$3:$P$1100,15,0),"")</f>
        <v>0</v>
      </c>
    </row>
    <row r="492" spans="1:15" ht="15.95" customHeight="1" x14ac:dyDescent="0.15">
      <c r="A492" s="318">
        <v>490</v>
      </c>
      <c r="B492" s="325">
        <f>IFERROR(VLOOKUP($A492,'様式C-1-2用'!$B$3:$O$1100,2,0),"")</f>
        <v>0</v>
      </c>
      <c r="C492" s="325" t="str">
        <f>IFERROR(VLOOKUP($A492,'様式C-1-2用'!$B$3:$O$1100,3,0),"")</f>
        <v/>
      </c>
      <c r="D492" s="325">
        <f>IFERROR(VLOOKUP($A492,'様式C-1-2用'!$B$3:$O$1100,5,0),"")</f>
        <v>0</v>
      </c>
      <c r="E492" s="325">
        <f>IFERROR(VLOOKUP($A492,'様式C-1-2用'!$B$3:$O$1100,6,0),"")</f>
        <v>0</v>
      </c>
      <c r="F492" s="325">
        <f>IFERROR(VLOOKUP($A492,'様式C-1-2用'!$B$3:$O$1100,7,0),"")</f>
        <v>0</v>
      </c>
      <c r="G492" s="325">
        <f>IFERROR(VLOOKUP($A492,'様式C-1-2用'!$B$3:$O$1100,8,0),"")</f>
        <v>0</v>
      </c>
      <c r="H492" s="331">
        <f>IFERROR(VLOOKUP($A492,'様式C-1-2用'!$B$3:$O$1100,9,0),"")</f>
        <v>0</v>
      </c>
      <c r="I492" s="325">
        <f>IFERROR(VLOOKUP($A492,'様式C-1-2用'!$B$3:$O$1100,10,0),"")</f>
        <v>0</v>
      </c>
      <c r="J492" s="325">
        <f>IFERROR(VLOOKUP($A492,'様式C-1-2用'!$B$3:$O$1100,11,0),"")</f>
        <v>0</v>
      </c>
      <c r="K492" s="325">
        <f t="shared" si="7"/>
        <v>0</v>
      </c>
      <c r="L492" s="325">
        <f>IFERROR(VLOOKUP($A492,'様式C-1-2用'!$B$3:$O$1100,12,0),"")</f>
        <v>0</v>
      </c>
      <c r="M492" s="325">
        <f>IFERROR(VLOOKUP($A492,'様式C-1-2用'!$B$3:$O$1100,13,0),"")</f>
        <v>0</v>
      </c>
      <c r="N492" s="325">
        <f>IFERROR(VLOOKUP($A492,'様式C-1-2用'!$B$3:$O$1100,14,0),"")</f>
        <v>0</v>
      </c>
      <c r="O492" s="325">
        <f>IFERROR(VLOOKUP($A492,'様式C-1-2用'!$B$3:$P$1100,15,0),"")</f>
        <v>0</v>
      </c>
    </row>
    <row r="493" spans="1:15" ht="15.95" customHeight="1" x14ac:dyDescent="0.15">
      <c r="A493" s="318">
        <v>491</v>
      </c>
      <c r="B493" s="325">
        <f>IFERROR(VLOOKUP($A493,'様式C-1-2用'!$B$3:$O$1100,2,0),"")</f>
        <v>0</v>
      </c>
      <c r="C493" s="325" t="str">
        <f>IFERROR(VLOOKUP($A493,'様式C-1-2用'!$B$3:$O$1100,3,0),"")</f>
        <v/>
      </c>
      <c r="D493" s="325">
        <f>IFERROR(VLOOKUP($A493,'様式C-1-2用'!$B$3:$O$1100,5,0),"")</f>
        <v>0</v>
      </c>
      <c r="E493" s="325">
        <f>IFERROR(VLOOKUP($A493,'様式C-1-2用'!$B$3:$O$1100,6,0),"")</f>
        <v>0</v>
      </c>
      <c r="F493" s="325">
        <f>IFERROR(VLOOKUP($A493,'様式C-1-2用'!$B$3:$O$1100,7,0),"")</f>
        <v>0</v>
      </c>
      <c r="G493" s="325">
        <f>IFERROR(VLOOKUP($A493,'様式C-1-2用'!$B$3:$O$1100,8,0),"")</f>
        <v>0</v>
      </c>
      <c r="H493" s="331">
        <f>IFERROR(VLOOKUP($A493,'様式C-1-2用'!$B$3:$O$1100,9,0),"")</f>
        <v>0</v>
      </c>
      <c r="I493" s="325">
        <f>IFERROR(VLOOKUP($A493,'様式C-1-2用'!$B$3:$O$1100,10,0),"")</f>
        <v>0</v>
      </c>
      <c r="J493" s="325">
        <f>IFERROR(VLOOKUP($A493,'様式C-1-2用'!$B$3:$O$1100,11,0),"")</f>
        <v>0</v>
      </c>
      <c r="K493" s="325">
        <f t="shared" si="7"/>
        <v>0</v>
      </c>
      <c r="L493" s="325">
        <f>IFERROR(VLOOKUP($A493,'様式C-1-2用'!$B$3:$O$1100,12,0),"")</f>
        <v>0</v>
      </c>
      <c r="M493" s="325">
        <f>IFERROR(VLOOKUP($A493,'様式C-1-2用'!$B$3:$O$1100,13,0),"")</f>
        <v>0</v>
      </c>
      <c r="N493" s="325">
        <f>IFERROR(VLOOKUP($A493,'様式C-1-2用'!$B$3:$O$1100,14,0),"")</f>
        <v>0</v>
      </c>
      <c r="O493" s="325">
        <f>IFERROR(VLOOKUP($A493,'様式C-1-2用'!$B$3:$P$1100,15,0),"")</f>
        <v>0</v>
      </c>
    </row>
    <row r="494" spans="1:15" ht="15.95" customHeight="1" x14ac:dyDescent="0.15">
      <c r="A494" s="318">
        <v>492</v>
      </c>
      <c r="B494" s="325">
        <f>IFERROR(VLOOKUP($A494,'様式C-1-2用'!$B$3:$O$1100,2,0),"")</f>
        <v>0</v>
      </c>
      <c r="C494" s="325" t="str">
        <f>IFERROR(VLOOKUP($A494,'様式C-1-2用'!$B$3:$O$1100,3,0),"")</f>
        <v/>
      </c>
      <c r="D494" s="325">
        <f>IFERROR(VLOOKUP($A494,'様式C-1-2用'!$B$3:$O$1100,5,0),"")</f>
        <v>0</v>
      </c>
      <c r="E494" s="325">
        <f>IFERROR(VLOOKUP($A494,'様式C-1-2用'!$B$3:$O$1100,6,0),"")</f>
        <v>0</v>
      </c>
      <c r="F494" s="325">
        <f>IFERROR(VLOOKUP($A494,'様式C-1-2用'!$B$3:$O$1100,7,0),"")</f>
        <v>0</v>
      </c>
      <c r="G494" s="325">
        <f>IFERROR(VLOOKUP($A494,'様式C-1-2用'!$B$3:$O$1100,8,0),"")</f>
        <v>0</v>
      </c>
      <c r="H494" s="331">
        <f>IFERROR(VLOOKUP($A494,'様式C-1-2用'!$B$3:$O$1100,9,0),"")</f>
        <v>0</v>
      </c>
      <c r="I494" s="325">
        <f>IFERROR(VLOOKUP($A494,'様式C-1-2用'!$B$3:$O$1100,10,0),"")</f>
        <v>0</v>
      </c>
      <c r="J494" s="325">
        <f>IFERROR(VLOOKUP($A494,'様式C-1-2用'!$B$3:$O$1100,11,0),"")</f>
        <v>0</v>
      </c>
      <c r="K494" s="325">
        <f t="shared" si="7"/>
        <v>0</v>
      </c>
      <c r="L494" s="325">
        <f>IFERROR(VLOOKUP($A494,'様式C-1-2用'!$B$3:$O$1100,12,0),"")</f>
        <v>0</v>
      </c>
      <c r="M494" s="325">
        <f>IFERROR(VLOOKUP($A494,'様式C-1-2用'!$B$3:$O$1100,13,0),"")</f>
        <v>0</v>
      </c>
      <c r="N494" s="325">
        <f>IFERROR(VLOOKUP($A494,'様式C-1-2用'!$B$3:$O$1100,14,0),"")</f>
        <v>0</v>
      </c>
      <c r="O494" s="325">
        <f>IFERROR(VLOOKUP($A494,'様式C-1-2用'!$B$3:$P$1100,15,0),"")</f>
        <v>0</v>
      </c>
    </row>
    <row r="495" spans="1:15" ht="15.95" customHeight="1" x14ac:dyDescent="0.15">
      <c r="A495" s="318">
        <v>493</v>
      </c>
      <c r="B495" s="325">
        <f>IFERROR(VLOOKUP($A495,'様式C-1-2用'!$B$3:$O$1100,2,0),"")</f>
        <v>0</v>
      </c>
      <c r="C495" s="325" t="str">
        <f>IFERROR(VLOOKUP($A495,'様式C-1-2用'!$B$3:$O$1100,3,0),"")</f>
        <v/>
      </c>
      <c r="D495" s="325">
        <f>IFERROR(VLOOKUP($A495,'様式C-1-2用'!$B$3:$O$1100,5,0),"")</f>
        <v>0</v>
      </c>
      <c r="E495" s="325">
        <f>IFERROR(VLOOKUP($A495,'様式C-1-2用'!$B$3:$O$1100,6,0),"")</f>
        <v>0</v>
      </c>
      <c r="F495" s="325">
        <f>IFERROR(VLOOKUP($A495,'様式C-1-2用'!$B$3:$O$1100,7,0),"")</f>
        <v>0</v>
      </c>
      <c r="G495" s="325">
        <f>IFERROR(VLOOKUP($A495,'様式C-1-2用'!$B$3:$O$1100,8,0),"")</f>
        <v>0</v>
      </c>
      <c r="H495" s="331">
        <f>IFERROR(VLOOKUP($A495,'様式C-1-2用'!$B$3:$O$1100,9,0),"")</f>
        <v>0</v>
      </c>
      <c r="I495" s="325">
        <f>IFERROR(VLOOKUP($A495,'様式C-1-2用'!$B$3:$O$1100,10,0),"")</f>
        <v>0</v>
      </c>
      <c r="J495" s="325">
        <f>IFERROR(VLOOKUP($A495,'様式C-1-2用'!$B$3:$O$1100,11,0),"")</f>
        <v>0</v>
      </c>
      <c r="K495" s="325">
        <f t="shared" si="7"/>
        <v>0</v>
      </c>
      <c r="L495" s="325">
        <f>IFERROR(VLOOKUP($A495,'様式C-1-2用'!$B$3:$O$1100,12,0),"")</f>
        <v>0</v>
      </c>
      <c r="M495" s="325">
        <f>IFERROR(VLOOKUP($A495,'様式C-1-2用'!$B$3:$O$1100,13,0),"")</f>
        <v>0</v>
      </c>
      <c r="N495" s="325">
        <f>IFERROR(VLOOKUP($A495,'様式C-1-2用'!$B$3:$O$1100,14,0),"")</f>
        <v>0</v>
      </c>
      <c r="O495" s="325">
        <f>IFERROR(VLOOKUP($A495,'様式C-1-2用'!$B$3:$P$1100,15,0),"")</f>
        <v>0</v>
      </c>
    </row>
    <row r="496" spans="1:15" ht="15.95" customHeight="1" x14ac:dyDescent="0.15">
      <c r="A496" s="318">
        <v>494</v>
      </c>
      <c r="B496" s="325">
        <f>IFERROR(VLOOKUP($A496,'様式C-1-2用'!$B$3:$O$1100,2,0),"")</f>
        <v>0</v>
      </c>
      <c r="C496" s="325" t="str">
        <f>IFERROR(VLOOKUP($A496,'様式C-1-2用'!$B$3:$O$1100,3,0),"")</f>
        <v/>
      </c>
      <c r="D496" s="325">
        <f>IFERROR(VLOOKUP($A496,'様式C-1-2用'!$B$3:$O$1100,5,0),"")</f>
        <v>0</v>
      </c>
      <c r="E496" s="325">
        <f>IFERROR(VLOOKUP($A496,'様式C-1-2用'!$B$3:$O$1100,6,0),"")</f>
        <v>0</v>
      </c>
      <c r="F496" s="325">
        <f>IFERROR(VLOOKUP($A496,'様式C-1-2用'!$B$3:$O$1100,7,0),"")</f>
        <v>0</v>
      </c>
      <c r="G496" s="325">
        <f>IFERROR(VLOOKUP($A496,'様式C-1-2用'!$B$3:$O$1100,8,0),"")</f>
        <v>0</v>
      </c>
      <c r="H496" s="331">
        <f>IFERROR(VLOOKUP($A496,'様式C-1-2用'!$B$3:$O$1100,9,0),"")</f>
        <v>0</v>
      </c>
      <c r="I496" s="325">
        <f>IFERROR(VLOOKUP($A496,'様式C-1-2用'!$B$3:$O$1100,10,0),"")</f>
        <v>0</v>
      </c>
      <c r="J496" s="325">
        <f>IFERROR(VLOOKUP($A496,'様式C-1-2用'!$B$3:$O$1100,11,0),"")</f>
        <v>0</v>
      </c>
      <c r="K496" s="325">
        <f t="shared" si="7"/>
        <v>0</v>
      </c>
      <c r="L496" s="325">
        <f>IFERROR(VLOOKUP($A496,'様式C-1-2用'!$B$3:$O$1100,12,0),"")</f>
        <v>0</v>
      </c>
      <c r="M496" s="325">
        <f>IFERROR(VLOOKUP($A496,'様式C-1-2用'!$B$3:$O$1100,13,0),"")</f>
        <v>0</v>
      </c>
      <c r="N496" s="325">
        <f>IFERROR(VLOOKUP($A496,'様式C-1-2用'!$B$3:$O$1100,14,0),"")</f>
        <v>0</v>
      </c>
      <c r="O496" s="325">
        <f>IFERROR(VLOOKUP($A496,'様式C-1-2用'!$B$3:$P$1100,15,0),"")</f>
        <v>0</v>
      </c>
    </row>
    <row r="497" spans="1:15" ht="15.95" customHeight="1" x14ac:dyDescent="0.15">
      <c r="A497" s="318">
        <v>495</v>
      </c>
      <c r="B497" s="325">
        <f>IFERROR(VLOOKUP($A497,'様式C-1-2用'!$B$3:$O$1100,2,0),"")</f>
        <v>0</v>
      </c>
      <c r="C497" s="325" t="str">
        <f>IFERROR(VLOOKUP($A497,'様式C-1-2用'!$B$3:$O$1100,3,0),"")</f>
        <v/>
      </c>
      <c r="D497" s="325">
        <f>IFERROR(VLOOKUP($A497,'様式C-1-2用'!$B$3:$O$1100,5,0),"")</f>
        <v>0</v>
      </c>
      <c r="E497" s="325">
        <f>IFERROR(VLOOKUP($A497,'様式C-1-2用'!$B$3:$O$1100,6,0),"")</f>
        <v>0</v>
      </c>
      <c r="F497" s="325">
        <f>IFERROR(VLOOKUP($A497,'様式C-1-2用'!$B$3:$O$1100,7,0),"")</f>
        <v>0</v>
      </c>
      <c r="G497" s="325">
        <f>IFERROR(VLOOKUP($A497,'様式C-1-2用'!$B$3:$O$1100,8,0),"")</f>
        <v>0</v>
      </c>
      <c r="H497" s="331">
        <f>IFERROR(VLOOKUP($A497,'様式C-1-2用'!$B$3:$O$1100,9,0),"")</f>
        <v>0</v>
      </c>
      <c r="I497" s="325">
        <f>IFERROR(VLOOKUP($A497,'様式C-1-2用'!$B$3:$O$1100,10,0),"")</f>
        <v>0</v>
      </c>
      <c r="J497" s="325">
        <f>IFERROR(VLOOKUP($A497,'様式C-1-2用'!$B$3:$O$1100,11,0),"")</f>
        <v>0</v>
      </c>
      <c r="K497" s="325">
        <f t="shared" si="7"/>
        <v>0</v>
      </c>
      <c r="L497" s="325">
        <f>IFERROR(VLOOKUP($A497,'様式C-1-2用'!$B$3:$O$1100,12,0),"")</f>
        <v>0</v>
      </c>
      <c r="M497" s="325">
        <f>IFERROR(VLOOKUP($A497,'様式C-1-2用'!$B$3:$O$1100,13,0),"")</f>
        <v>0</v>
      </c>
      <c r="N497" s="325">
        <f>IFERROR(VLOOKUP($A497,'様式C-1-2用'!$B$3:$O$1100,14,0),"")</f>
        <v>0</v>
      </c>
      <c r="O497" s="325">
        <f>IFERROR(VLOOKUP($A497,'様式C-1-2用'!$B$3:$P$1100,15,0),"")</f>
        <v>0</v>
      </c>
    </row>
    <row r="498" spans="1:15" ht="15.95" customHeight="1" x14ac:dyDescent="0.15">
      <c r="A498" s="318">
        <v>496</v>
      </c>
      <c r="B498" s="325">
        <f>IFERROR(VLOOKUP($A498,'様式C-1-2用'!$B$3:$O$1100,2,0),"")</f>
        <v>0</v>
      </c>
      <c r="C498" s="325" t="str">
        <f>IFERROR(VLOOKUP($A498,'様式C-1-2用'!$B$3:$O$1100,3,0),"")</f>
        <v/>
      </c>
      <c r="D498" s="325">
        <f>IFERROR(VLOOKUP($A498,'様式C-1-2用'!$B$3:$O$1100,5,0),"")</f>
        <v>0</v>
      </c>
      <c r="E498" s="325">
        <f>IFERROR(VLOOKUP($A498,'様式C-1-2用'!$B$3:$O$1100,6,0),"")</f>
        <v>0</v>
      </c>
      <c r="F498" s="325">
        <f>IFERROR(VLOOKUP($A498,'様式C-1-2用'!$B$3:$O$1100,7,0),"")</f>
        <v>0</v>
      </c>
      <c r="G498" s="325">
        <f>IFERROR(VLOOKUP($A498,'様式C-1-2用'!$B$3:$O$1100,8,0),"")</f>
        <v>0</v>
      </c>
      <c r="H498" s="331">
        <f>IFERROR(VLOOKUP($A498,'様式C-1-2用'!$B$3:$O$1100,9,0),"")</f>
        <v>0</v>
      </c>
      <c r="I498" s="325">
        <f>IFERROR(VLOOKUP($A498,'様式C-1-2用'!$B$3:$O$1100,10,0),"")</f>
        <v>0</v>
      </c>
      <c r="J498" s="325">
        <f>IFERROR(VLOOKUP($A498,'様式C-1-2用'!$B$3:$O$1100,11,0),"")</f>
        <v>0</v>
      </c>
      <c r="K498" s="325">
        <f t="shared" si="7"/>
        <v>0</v>
      </c>
      <c r="L498" s="325">
        <f>IFERROR(VLOOKUP($A498,'様式C-1-2用'!$B$3:$O$1100,12,0),"")</f>
        <v>0</v>
      </c>
      <c r="M498" s="325">
        <f>IFERROR(VLOOKUP($A498,'様式C-1-2用'!$B$3:$O$1100,13,0),"")</f>
        <v>0</v>
      </c>
      <c r="N498" s="325">
        <f>IFERROR(VLOOKUP($A498,'様式C-1-2用'!$B$3:$O$1100,14,0),"")</f>
        <v>0</v>
      </c>
      <c r="O498" s="325">
        <f>IFERROR(VLOOKUP($A498,'様式C-1-2用'!$B$3:$P$1100,15,0),"")</f>
        <v>0</v>
      </c>
    </row>
    <row r="499" spans="1:15" ht="15.95" customHeight="1" x14ac:dyDescent="0.15">
      <c r="A499" s="318">
        <v>497</v>
      </c>
      <c r="B499" s="325">
        <f>IFERROR(VLOOKUP($A499,'様式C-1-2用'!$B$3:$O$1100,2,0),"")</f>
        <v>0</v>
      </c>
      <c r="C499" s="325" t="str">
        <f>IFERROR(VLOOKUP($A499,'様式C-1-2用'!$B$3:$O$1100,3,0),"")</f>
        <v/>
      </c>
      <c r="D499" s="325">
        <f>IFERROR(VLOOKUP($A499,'様式C-1-2用'!$B$3:$O$1100,5,0),"")</f>
        <v>0</v>
      </c>
      <c r="E499" s="325">
        <f>IFERROR(VLOOKUP($A499,'様式C-1-2用'!$B$3:$O$1100,6,0),"")</f>
        <v>0</v>
      </c>
      <c r="F499" s="325">
        <f>IFERROR(VLOOKUP($A499,'様式C-1-2用'!$B$3:$O$1100,7,0),"")</f>
        <v>0</v>
      </c>
      <c r="G499" s="325">
        <f>IFERROR(VLOOKUP($A499,'様式C-1-2用'!$B$3:$O$1100,8,0),"")</f>
        <v>0</v>
      </c>
      <c r="H499" s="331">
        <f>IFERROR(VLOOKUP($A499,'様式C-1-2用'!$B$3:$O$1100,9,0),"")</f>
        <v>0</v>
      </c>
      <c r="I499" s="325">
        <f>IFERROR(VLOOKUP($A499,'様式C-1-2用'!$B$3:$O$1100,10,0),"")</f>
        <v>0</v>
      </c>
      <c r="J499" s="325">
        <f>IFERROR(VLOOKUP($A499,'様式C-1-2用'!$B$3:$O$1100,11,0),"")</f>
        <v>0</v>
      </c>
      <c r="K499" s="325">
        <f t="shared" si="7"/>
        <v>0</v>
      </c>
      <c r="L499" s="325">
        <f>IFERROR(VLOOKUP($A499,'様式C-1-2用'!$B$3:$O$1100,12,0),"")</f>
        <v>0</v>
      </c>
      <c r="M499" s="325">
        <f>IFERROR(VLOOKUP($A499,'様式C-1-2用'!$B$3:$O$1100,13,0),"")</f>
        <v>0</v>
      </c>
      <c r="N499" s="325">
        <f>IFERROR(VLOOKUP($A499,'様式C-1-2用'!$B$3:$O$1100,14,0),"")</f>
        <v>0</v>
      </c>
      <c r="O499" s="325">
        <f>IFERROR(VLOOKUP($A499,'様式C-1-2用'!$B$3:$P$1100,15,0),"")</f>
        <v>0</v>
      </c>
    </row>
    <row r="500" spans="1:15" ht="15.95" customHeight="1" x14ac:dyDescent="0.15">
      <c r="A500" s="318">
        <v>498</v>
      </c>
      <c r="B500" s="325">
        <f>IFERROR(VLOOKUP($A500,'様式C-1-2用'!$B$3:$O$1100,2,0),"")</f>
        <v>0</v>
      </c>
      <c r="C500" s="325" t="str">
        <f>IFERROR(VLOOKUP($A500,'様式C-1-2用'!$B$3:$O$1100,3,0),"")</f>
        <v/>
      </c>
      <c r="D500" s="325">
        <f>IFERROR(VLOOKUP($A500,'様式C-1-2用'!$B$3:$O$1100,5,0),"")</f>
        <v>0</v>
      </c>
      <c r="E500" s="325">
        <f>IFERROR(VLOOKUP($A500,'様式C-1-2用'!$B$3:$O$1100,6,0),"")</f>
        <v>0</v>
      </c>
      <c r="F500" s="325">
        <f>IFERROR(VLOOKUP($A500,'様式C-1-2用'!$B$3:$O$1100,7,0),"")</f>
        <v>0</v>
      </c>
      <c r="G500" s="325">
        <f>IFERROR(VLOOKUP($A500,'様式C-1-2用'!$B$3:$O$1100,8,0),"")</f>
        <v>0</v>
      </c>
      <c r="H500" s="331">
        <f>IFERROR(VLOOKUP($A500,'様式C-1-2用'!$B$3:$O$1100,9,0),"")</f>
        <v>0</v>
      </c>
      <c r="I500" s="325">
        <f>IFERROR(VLOOKUP($A500,'様式C-1-2用'!$B$3:$O$1100,10,0),"")</f>
        <v>0</v>
      </c>
      <c r="J500" s="325">
        <f>IFERROR(VLOOKUP($A500,'様式C-1-2用'!$B$3:$O$1100,11,0),"")</f>
        <v>0</v>
      </c>
      <c r="K500" s="325">
        <f t="shared" si="7"/>
        <v>0</v>
      </c>
      <c r="L500" s="325">
        <f>IFERROR(VLOOKUP($A500,'様式C-1-2用'!$B$3:$O$1100,12,0),"")</f>
        <v>0</v>
      </c>
      <c r="M500" s="325">
        <f>IFERROR(VLOOKUP($A500,'様式C-1-2用'!$B$3:$O$1100,13,0),"")</f>
        <v>0</v>
      </c>
      <c r="N500" s="325">
        <f>IFERROR(VLOOKUP($A500,'様式C-1-2用'!$B$3:$O$1100,14,0),"")</f>
        <v>0</v>
      </c>
      <c r="O500" s="325">
        <f>IFERROR(VLOOKUP($A500,'様式C-1-2用'!$B$3:$P$1100,15,0),"")</f>
        <v>0</v>
      </c>
    </row>
    <row r="501" spans="1:15" ht="15.95" customHeight="1" x14ac:dyDescent="0.15">
      <c r="A501" s="318">
        <v>499</v>
      </c>
      <c r="B501" s="325">
        <f>IFERROR(VLOOKUP($A501,'様式C-1-2用'!$B$3:$O$1100,2,0),"")</f>
        <v>0</v>
      </c>
      <c r="C501" s="325" t="str">
        <f>IFERROR(VLOOKUP($A501,'様式C-1-2用'!$B$3:$O$1100,3,0),"")</f>
        <v/>
      </c>
      <c r="D501" s="325">
        <f>IFERROR(VLOOKUP($A501,'様式C-1-2用'!$B$3:$O$1100,5,0),"")</f>
        <v>0</v>
      </c>
      <c r="E501" s="325">
        <f>IFERROR(VLOOKUP($A501,'様式C-1-2用'!$B$3:$O$1100,6,0),"")</f>
        <v>0</v>
      </c>
      <c r="F501" s="325">
        <f>IFERROR(VLOOKUP($A501,'様式C-1-2用'!$B$3:$O$1100,7,0),"")</f>
        <v>0</v>
      </c>
      <c r="G501" s="325">
        <f>IFERROR(VLOOKUP($A501,'様式C-1-2用'!$B$3:$O$1100,8,0),"")</f>
        <v>0</v>
      </c>
      <c r="H501" s="331">
        <f>IFERROR(VLOOKUP($A501,'様式C-1-2用'!$B$3:$O$1100,9,0),"")</f>
        <v>0</v>
      </c>
      <c r="I501" s="325">
        <f>IFERROR(VLOOKUP($A501,'様式C-1-2用'!$B$3:$O$1100,10,0),"")</f>
        <v>0</v>
      </c>
      <c r="J501" s="325">
        <f>IFERROR(VLOOKUP($A501,'様式C-1-2用'!$B$3:$O$1100,11,0),"")</f>
        <v>0</v>
      </c>
      <c r="K501" s="325">
        <f t="shared" si="7"/>
        <v>0</v>
      </c>
      <c r="L501" s="325">
        <f>IFERROR(VLOOKUP($A501,'様式C-1-2用'!$B$3:$O$1100,12,0),"")</f>
        <v>0</v>
      </c>
      <c r="M501" s="325">
        <f>IFERROR(VLOOKUP($A501,'様式C-1-2用'!$B$3:$O$1100,13,0),"")</f>
        <v>0</v>
      </c>
      <c r="N501" s="325">
        <f>IFERROR(VLOOKUP($A501,'様式C-1-2用'!$B$3:$O$1100,14,0),"")</f>
        <v>0</v>
      </c>
      <c r="O501" s="325">
        <f>IFERROR(VLOOKUP($A501,'様式C-1-2用'!$B$3:$P$1100,15,0),"")</f>
        <v>0</v>
      </c>
    </row>
    <row r="502" spans="1:15" ht="15.95" customHeight="1" x14ac:dyDescent="0.15">
      <c r="A502" s="318">
        <v>500</v>
      </c>
      <c r="B502" s="325">
        <f>IFERROR(VLOOKUP($A502,'様式C-1-2用'!$B$3:$O$1100,2,0),"")</f>
        <v>0</v>
      </c>
      <c r="C502" s="325" t="str">
        <f>IFERROR(VLOOKUP($A502,'様式C-1-2用'!$B$3:$O$1100,3,0),"")</f>
        <v/>
      </c>
      <c r="D502" s="325">
        <f>IFERROR(VLOOKUP($A502,'様式C-1-2用'!$B$3:$O$1100,5,0),"")</f>
        <v>0</v>
      </c>
      <c r="E502" s="325">
        <f>IFERROR(VLOOKUP($A502,'様式C-1-2用'!$B$3:$O$1100,6,0),"")</f>
        <v>0</v>
      </c>
      <c r="F502" s="325">
        <f>IFERROR(VLOOKUP($A502,'様式C-1-2用'!$B$3:$O$1100,7,0),"")</f>
        <v>0</v>
      </c>
      <c r="G502" s="325">
        <f>IFERROR(VLOOKUP($A502,'様式C-1-2用'!$B$3:$O$1100,8,0),"")</f>
        <v>0</v>
      </c>
      <c r="H502" s="331">
        <f>IFERROR(VLOOKUP($A502,'様式C-1-2用'!$B$3:$O$1100,9,0),"")</f>
        <v>0</v>
      </c>
      <c r="I502" s="325">
        <f>IFERROR(VLOOKUP($A502,'様式C-1-2用'!$B$3:$O$1100,10,0),"")</f>
        <v>0</v>
      </c>
      <c r="J502" s="325">
        <f>IFERROR(VLOOKUP($A502,'様式C-1-2用'!$B$3:$O$1100,11,0),"")</f>
        <v>0</v>
      </c>
      <c r="K502" s="325">
        <f t="shared" si="7"/>
        <v>0</v>
      </c>
      <c r="L502" s="325">
        <f>IFERROR(VLOOKUP($A502,'様式C-1-2用'!$B$3:$O$1100,12,0),"")</f>
        <v>0</v>
      </c>
      <c r="M502" s="325">
        <f>IFERROR(VLOOKUP($A502,'様式C-1-2用'!$B$3:$O$1100,13,0),"")</f>
        <v>0</v>
      </c>
      <c r="N502" s="325">
        <f>IFERROR(VLOOKUP($A502,'様式C-1-2用'!$B$3:$O$1100,14,0),"")</f>
        <v>0</v>
      </c>
      <c r="O502" s="325">
        <f>IFERROR(VLOOKUP($A502,'様式C-1-2用'!$B$3:$P$1100,15,0),"")</f>
        <v>0</v>
      </c>
    </row>
    <row r="503" spans="1:15" ht="15.95" customHeight="1" x14ac:dyDescent="0.15">
      <c r="A503" s="318">
        <v>501</v>
      </c>
      <c r="B503" s="325">
        <f>IFERROR(VLOOKUP($A503,'様式C-1-2用'!$B$3:$O$1100,2,0),"")</f>
        <v>0</v>
      </c>
      <c r="C503" s="325" t="str">
        <f>IFERROR(VLOOKUP($A503,'様式C-1-2用'!$B$3:$O$1100,3,0),"")</f>
        <v/>
      </c>
      <c r="D503" s="325">
        <f>IFERROR(VLOOKUP($A503,'様式C-1-2用'!$B$3:$O$1100,5,0),"")</f>
        <v>0</v>
      </c>
      <c r="E503" s="325">
        <f>IFERROR(VLOOKUP($A503,'様式C-1-2用'!$B$3:$O$1100,6,0),"")</f>
        <v>0</v>
      </c>
      <c r="F503" s="325">
        <f>IFERROR(VLOOKUP($A503,'様式C-1-2用'!$B$3:$O$1100,7,0),"")</f>
        <v>0</v>
      </c>
      <c r="G503" s="325">
        <f>IFERROR(VLOOKUP($A503,'様式C-1-2用'!$B$3:$O$1100,8,0),"")</f>
        <v>0</v>
      </c>
      <c r="H503" s="331">
        <f>IFERROR(VLOOKUP($A503,'様式C-1-2用'!$B$3:$O$1100,9,0),"")</f>
        <v>0</v>
      </c>
      <c r="I503" s="325">
        <f>IFERROR(VLOOKUP($A503,'様式C-1-2用'!$B$3:$O$1100,10,0),"")</f>
        <v>0</v>
      </c>
      <c r="J503" s="325">
        <f>IFERROR(VLOOKUP($A503,'様式C-1-2用'!$B$3:$O$1100,11,0),"")</f>
        <v>0</v>
      </c>
      <c r="K503" s="325">
        <f t="shared" si="7"/>
        <v>0</v>
      </c>
      <c r="L503" s="325">
        <f>IFERROR(VLOOKUP($A503,'様式C-1-2用'!$B$3:$O$1100,12,0),"")</f>
        <v>0</v>
      </c>
      <c r="M503" s="325">
        <f>IFERROR(VLOOKUP($A503,'様式C-1-2用'!$B$3:$O$1100,13,0),"")</f>
        <v>0</v>
      </c>
      <c r="N503" s="325">
        <f>IFERROR(VLOOKUP($A503,'様式C-1-2用'!$B$3:$O$1100,14,0),"")</f>
        <v>0</v>
      </c>
      <c r="O503" s="325">
        <f>IFERROR(VLOOKUP($A503,'様式C-1-2用'!$B$3:$P$1100,15,0),"")</f>
        <v>0</v>
      </c>
    </row>
    <row r="504" spans="1:15" ht="15.95" customHeight="1" x14ac:dyDescent="0.15">
      <c r="A504" s="318">
        <v>502</v>
      </c>
      <c r="B504" s="325">
        <f>IFERROR(VLOOKUP($A504,'様式C-1-2用'!$B$3:$O$1100,2,0),"")</f>
        <v>0</v>
      </c>
      <c r="C504" s="325" t="str">
        <f>IFERROR(VLOOKUP($A504,'様式C-1-2用'!$B$3:$O$1100,3,0),"")</f>
        <v/>
      </c>
      <c r="D504" s="325">
        <f>IFERROR(VLOOKUP($A504,'様式C-1-2用'!$B$3:$O$1100,5,0),"")</f>
        <v>0</v>
      </c>
      <c r="E504" s="325">
        <f>IFERROR(VLOOKUP($A504,'様式C-1-2用'!$B$3:$O$1100,6,0),"")</f>
        <v>0</v>
      </c>
      <c r="F504" s="325">
        <f>IFERROR(VLOOKUP($A504,'様式C-1-2用'!$B$3:$O$1100,7,0),"")</f>
        <v>0</v>
      </c>
      <c r="G504" s="325">
        <f>IFERROR(VLOOKUP($A504,'様式C-1-2用'!$B$3:$O$1100,8,0),"")</f>
        <v>0</v>
      </c>
      <c r="H504" s="331">
        <f>IFERROR(VLOOKUP($A504,'様式C-1-2用'!$B$3:$O$1100,9,0),"")</f>
        <v>0</v>
      </c>
      <c r="I504" s="325">
        <f>IFERROR(VLOOKUP($A504,'様式C-1-2用'!$B$3:$O$1100,10,0),"")</f>
        <v>0</v>
      </c>
      <c r="J504" s="325">
        <f>IFERROR(VLOOKUP($A504,'様式C-1-2用'!$B$3:$O$1100,11,0),"")</f>
        <v>0</v>
      </c>
      <c r="K504" s="325">
        <f t="shared" si="7"/>
        <v>0</v>
      </c>
      <c r="L504" s="325">
        <f>IFERROR(VLOOKUP($A504,'様式C-1-2用'!$B$3:$O$1100,12,0),"")</f>
        <v>0</v>
      </c>
      <c r="M504" s="325">
        <f>IFERROR(VLOOKUP($A504,'様式C-1-2用'!$B$3:$O$1100,13,0),"")</f>
        <v>0</v>
      </c>
      <c r="N504" s="325">
        <f>IFERROR(VLOOKUP($A504,'様式C-1-2用'!$B$3:$O$1100,14,0),"")</f>
        <v>0</v>
      </c>
      <c r="O504" s="325">
        <f>IFERROR(VLOOKUP($A504,'様式C-1-2用'!$B$3:$P$1100,15,0),"")</f>
        <v>0</v>
      </c>
    </row>
    <row r="505" spans="1:15" ht="15.95" customHeight="1" x14ac:dyDescent="0.15">
      <c r="A505" s="318">
        <v>503</v>
      </c>
      <c r="B505" s="325">
        <f>IFERROR(VLOOKUP($A505,'様式C-1-2用'!$B$3:$O$1100,2,0),"")</f>
        <v>0</v>
      </c>
      <c r="C505" s="325" t="str">
        <f>IFERROR(VLOOKUP($A505,'様式C-1-2用'!$B$3:$O$1100,3,0),"")</f>
        <v/>
      </c>
      <c r="D505" s="325">
        <f>IFERROR(VLOOKUP($A505,'様式C-1-2用'!$B$3:$O$1100,5,0),"")</f>
        <v>0</v>
      </c>
      <c r="E505" s="325">
        <f>IFERROR(VLOOKUP($A505,'様式C-1-2用'!$B$3:$O$1100,6,0),"")</f>
        <v>0</v>
      </c>
      <c r="F505" s="325">
        <f>IFERROR(VLOOKUP($A505,'様式C-1-2用'!$B$3:$O$1100,7,0),"")</f>
        <v>0</v>
      </c>
      <c r="G505" s="325">
        <f>IFERROR(VLOOKUP($A505,'様式C-1-2用'!$B$3:$O$1100,8,0),"")</f>
        <v>0</v>
      </c>
      <c r="H505" s="331">
        <f>IFERROR(VLOOKUP($A505,'様式C-1-2用'!$B$3:$O$1100,9,0),"")</f>
        <v>0</v>
      </c>
      <c r="I505" s="325">
        <f>IFERROR(VLOOKUP($A505,'様式C-1-2用'!$B$3:$O$1100,10,0),"")</f>
        <v>0</v>
      </c>
      <c r="J505" s="325">
        <f>IFERROR(VLOOKUP($A505,'様式C-1-2用'!$B$3:$O$1100,11,0),"")</f>
        <v>0</v>
      </c>
      <c r="K505" s="325">
        <f t="shared" si="7"/>
        <v>0</v>
      </c>
      <c r="L505" s="325">
        <f>IFERROR(VLOOKUP($A505,'様式C-1-2用'!$B$3:$O$1100,12,0),"")</f>
        <v>0</v>
      </c>
      <c r="M505" s="325">
        <f>IFERROR(VLOOKUP($A505,'様式C-1-2用'!$B$3:$O$1100,13,0),"")</f>
        <v>0</v>
      </c>
      <c r="N505" s="325">
        <f>IFERROR(VLOOKUP($A505,'様式C-1-2用'!$B$3:$O$1100,14,0),"")</f>
        <v>0</v>
      </c>
      <c r="O505" s="325">
        <f>IFERROR(VLOOKUP($A505,'様式C-1-2用'!$B$3:$P$1100,15,0),"")</f>
        <v>0</v>
      </c>
    </row>
    <row r="506" spans="1:15" ht="15.95" customHeight="1" x14ac:dyDescent="0.15">
      <c r="A506" s="318">
        <v>504</v>
      </c>
      <c r="B506" s="325">
        <f>IFERROR(VLOOKUP($A506,'様式C-1-2用'!$B$3:$O$1100,2,0),"")</f>
        <v>0</v>
      </c>
      <c r="C506" s="325" t="str">
        <f>IFERROR(VLOOKUP($A506,'様式C-1-2用'!$B$3:$O$1100,3,0),"")</f>
        <v/>
      </c>
      <c r="D506" s="325">
        <f>IFERROR(VLOOKUP($A506,'様式C-1-2用'!$B$3:$O$1100,5,0),"")</f>
        <v>0</v>
      </c>
      <c r="E506" s="325">
        <f>IFERROR(VLOOKUP($A506,'様式C-1-2用'!$B$3:$O$1100,6,0),"")</f>
        <v>0</v>
      </c>
      <c r="F506" s="325">
        <f>IFERROR(VLOOKUP($A506,'様式C-1-2用'!$B$3:$O$1100,7,0),"")</f>
        <v>0</v>
      </c>
      <c r="G506" s="325">
        <f>IFERROR(VLOOKUP($A506,'様式C-1-2用'!$B$3:$O$1100,8,0),"")</f>
        <v>0</v>
      </c>
      <c r="H506" s="331">
        <f>IFERROR(VLOOKUP($A506,'様式C-1-2用'!$B$3:$O$1100,9,0),"")</f>
        <v>0</v>
      </c>
      <c r="I506" s="325">
        <f>IFERROR(VLOOKUP($A506,'様式C-1-2用'!$B$3:$O$1100,10,0),"")</f>
        <v>0</v>
      </c>
      <c r="J506" s="325">
        <f>IFERROR(VLOOKUP($A506,'様式C-1-2用'!$B$3:$O$1100,11,0),"")</f>
        <v>0</v>
      </c>
      <c r="K506" s="325">
        <f t="shared" si="7"/>
        <v>0</v>
      </c>
      <c r="L506" s="325">
        <f>IFERROR(VLOOKUP($A506,'様式C-1-2用'!$B$3:$O$1100,12,0),"")</f>
        <v>0</v>
      </c>
      <c r="M506" s="325">
        <f>IFERROR(VLOOKUP($A506,'様式C-1-2用'!$B$3:$O$1100,13,0),"")</f>
        <v>0</v>
      </c>
      <c r="N506" s="325">
        <f>IFERROR(VLOOKUP($A506,'様式C-1-2用'!$B$3:$O$1100,14,0),"")</f>
        <v>0</v>
      </c>
      <c r="O506" s="325">
        <f>IFERROR(VLOOKUP($A506,'様式C-1-2用'!$B$3:$P$1100,15,0),"")</f>
        <v>0</v>
      </c>
    </row>
    <row r="507" spans="1:15" ht="15.95" customHeight="1" x14ac:dyDescent="0.15">
      <c r="A507" s="318">
        <v>505</v>
      </c>
      <c r="B507" s="325">
        <f>IFERROR(VLOOKUP($A507,'様式C-1-2用'!$B$3:$O$1100,2,0),"")</f>
        <v>0</v>
      </c>
      <c r="C507" s="325" t="str">
        <f>IFERROR(VLOOKUP($A507,'様式C-1-2用'!$B$3:$O$1100,3,0),"")</f>
        <v/>
      </c>
      <c r="D507" s="325">
        <f>IFERROR(VLOOKUP($A507,'様式C-1-2用'!$B$3:$O$1100,5,0),"")</f>
        <v>0</v>
      </c>
      <c r="E507" s="325">
        <f>IFERROR(VLOOKUP($A507,'様式C-1-2用'!$B$3:$O$1100,6,0),"")</f>
        <v>0</v>
      </c>
      <c r="F507" s="325">
        <f>IFERROR(VLOOKUP($A507,'様式C-1-2用'!$B$3:$O$1100,7,0),"")</f>
        <v>0</v>
      </c>
      <c r="G507" s="325">
        <f>IFERROR(VLOOKUP($A507,'様式C-1-2用'!$B$3:$O$1100,8,0),"")</f>
        <v>0</v>
      </c>
      <c r="H507" s="331">
        <f>IFERROR(VLOOKUP($A507,'様式C-1-2用'!$B$3:$O$1100,9,0),"")</f>
        <v>0</v>
      </c>
      <c r="I507" s="325">
        <f>IFERROR(VLOOKUP($A507,'様式C-1-2用'!$B$3:$O$1100,10,0),"")</f>
        <v>0</v>
      </c>
      <c r="J507" s="325">
        <f>IFERROR(VLOOKUP($A507,'様式C-1-2用'!$B$3:$O$1100,11,0),"")</f>
        <v>0</v>
      </c>
      <c r="K507" s="325">
        <f t="shared" si="7"/>
        <v>0</v>
      </c>
      <c r="L507" s="325">
        <f>IFERROR(VLOOKUP($A507,'様式C-1-2用'!$B$3:$O$1100,12,0),"")</f>
        <v>0</v>
      </c>
      <c r="M507" s="325">
        <f>IFERROR(VLOOKUP($A507,'様式C-1-2用'!$B$3:$O$1100,13,0),"")</f>
        <v>0</v>
      </c>
      <c r="N507" s="325">
        <f>IFERROR(VLOOKUP($A507,'様式C-1-2用'!$B$3:$O$1100,14,0),"")</f>
        <v>0</v>
      </c>
      <c r="O507" s="325">
        <f>IFERROR(VLOOKUP($A507,'様式C-1-2用'!$B$3:$P$1100,15,0),"")</f>
        <v>0</v>
      </c>
    </row>
    <row r="508" spans="1:15" ht="15.95" customHeight="1" x14ac:dyDescent="0.15">
      <c r="A508" s="318">
        <v>506</v>
      </c>
      <c r="B508" s="325">
        <f>IFERROR(VLOOKUP($A508,'様式C-1-2用'!$B$3:$O$1100,2,0),"")</f>
        <v>0</v>
      </c>
      <c r="C508" s="325" t="str">
        <f>IFERROR(VLOOKUP($A508,'様式C-1-2用'!$B$3:$O$1100,3,0),"")</f>
        <v/>
      </c>
      <c r="D508" s="325">
        <f>IFERROR(VLOOKUP($A508,'様式C-1-2用'!$B$3:$O$1100,5,0),"")</f>
        <v>0</v>
      </c>
      <c r="E508" s="325">
        <f>IFERROR(VLOOKUP($A508,'様式C-1-2用'!$B$3:$O$1100,6,0),"")</f>
        <v>0</v>
      </c>
      <c r="F508" s="325">
        <f>IFERROR(VLOOKUP($A508,'様式C-1-2用'!$B$3:$O$1100,7,0),"")</f>
        <v>0</v>
      </c>
      <c r="G508" s="325">
        <f>IFERROR(VLOOKUP($A508,'様式C-1-2用'!$B$3:$O$1100,8,0),"")</f>
        <v>0</v>
      </c>
      <c r="H508" s="331">
        <f>IFERROR(VLOOKUP($A508,'様式C-1-2用'!$B$3:$O$1100,9,0),"")</f>
        <v>0</v>
      </c>
      <c r="I508" s="325">
        <f>IFERROR(VLOOKUP($A508,'様式C-1-2用'!$B$3:$O$1100,10,0),"")</f>
        <v>0</v>
      </c>
      <c r="J508" s="325">
        <f>IFERROR(VLOOKUP($A508,'様式C-1-2用'!$B$3:$O$1100,11,0),"")</f>
        <v>0</v>
      </c>
      <c r="K508" s="325">
        <f t="shared" si="7"/>
        <v>0</v>
      </c>
      <c r="L508" s="325">
        <f>IFERROR(VLOOKUP($A508,'様式C-1-2用'!$B$3:$O$1100,12,0),"")</f>
        <v>0</v>
      </c>
      <c r="M508" s="325">
        <f>IFERROR(VLOOKUP($A508,'様式C-1-2用'!$B$3:$O$1100,13,0),"")</f>
        <v>0</v>
      </c>
      <c r="N508" s="325">
        <f>IFERROR(VLOOKUP($A508,'様式C-1-2用'!$B$3:$O$1100,14,0),"")</f>
        <v>0</v>
      </c>
      <c r="O508" s="325">
        <f>IFERROR(VLOOKUP($A508,'様式C-1-2用'!$B$3:$P$1100,15,0),"")</f>
        <v>0</v>
      </c>
    </row>
    <row r="509" spans="1:15" ht="15.95" customHeight="1" x14ac:dyDescent="0.15">
      <c r="A509" s="318">
        <v>507</v>
      </c>
      <c r="B509" s="325">
        <f>IFERROR(VLOOKUP($A509,'様式C-1-2用'!$B$3:$O$1100,2,0),"")</f>
        <v>0</v>
      </c>
      <c r="C509" s="325" t="str">
        <f>IFERROR(VLOOKUP($A509,'様式C-1-2用'!$B$3:$O$1100,3,0),"")</f>
        <v/>
      </c>
      <c r="D509" s="325">
        <f>IFERROR(VLOOKUP($A509,'様式C-1-2用'!$B$3:$O$1100,5,0),"")</f>
        <v>0</v>
      </c>
      <c r="E509" s="325">
        <f>IFERROR(VLOOKUP($A509,'様式C-1-2用'!$B$3:$O$1100,6,0),"")</f>
        <v>0</v>
      </c>
      <c r="F509" s="325">
        <f>IFERROR(VLOOKUP($A509,'様式C-1-2用'!$B$3:$O$1100,7,0),"")</f>
        <v>0</v>
      </c>
      <c r="G509" s="325">
        <f>IFERROR(VLOOKUP($A509,'様式C-1-2用'!$B$3:$O$1100,8,0),"")</f>
        <v>0</v>
      </c>
      <c r="H509" s="331">
        <f>IFERROR(VLOOKUP($A509,'様式C-1-2用'!$B$3:$O$1100,9,0),"")</f>
        <v>0</v>
      </c>
      <c r="I509" s="325">
        <f>IFERROR(VLOOKUP($A509,'様式C-1-2用'!$B$3:$O$1100,10,0),"")</f>
        <v>0</v>
      </c>
      <c r="J509" s="325">
        <f>IFERROR(VLOOKUP($A509,'様式C-1-2用'!$B$3:$O$1100,11,0),"")</f>
        <v>0</v>
      </c>
      <c r="K509" s="325">
        <f t="shared" si="7"/>
        <v>0</v>
      </c>
      <c r="L509" s="325">
        <f>IFERROR(VLOOKUP($A509,'様式C-1-2用'!$B$3:$O$1100,12,0),"")</f>
        <v>0</v>
      </c>
      <c r="M509" s="325">
        <f>IFERROR(VLOOKUP($A509,'様式C-1-2用'!$B$3:$O$1100,13,0),"")</f>
        <v>0</v>
      </c>
      <c r="N509" s="325">
        <f>IFERROR(VLOOKUP($A509,'様式C-1-2用'!$B$3:$O$1100,14,0),"")</f>
        <v>0</v>
      </c>
      <c r="O509" s="325">
        <f>IFERROR(VLOOKUP($A509,'様式C-1-2用'!$B$3:$P$1100,15,0),"")</f>
        <v>0</v>
      </c>
    </row>
    <row r="510" spans="1:15" ht="15.95" customHeight="1" x14ac:dyDescent="0.15">
      <c r="A510" s="318">
        <v>508</v>
      </c>
      <c r="B510" s="325">
        <f>IFERROR(VLOOKUP($A510,'様式C-1-2用'!$B$3:$O$1100,2,0),"")</f>
        <v>0</v>
      </c>
      <c r="C510" s="325" t="str">
        <f>IFERROR(VLOOKUP($A510,'様式C-1-2用'!$B$3:$O$1100,3,0),"")</f>
        <v/>
      </c>
      <c r="D510" s="325">
        <f>IFERROR(VLOOKUP($A510,'様式C-1-2用'!$B$3:$O$1100,5,0),"")</f>
        <v>0</v>
      </c>
      <c r="E510" s="325">
        <f>IFERROR(VLOOKUP($A510,'様式C-1-2用'!$B$3:$O$1100,6,0),"")</f>
        <v>0</v>
      </c>
      <c r="F510" s="325">
        <f>IFERROR(VLOOKUP($A510,'様式C-1-2用'!$B$3:$O$1100,7,0),"")</f>
        <v>0</v>
      </c>
      <c r="G510" s="325">
        <f>IFERROR(VLOOKUP($A510,'様式C-1-2用'!$B$3:$O$1100,8,0),"")</f>
        <v>0</v>
      </c>
      <c r="H510" s="331">
        <f>IFERROR(VLOOKUP($A510,'様式C-1-2用'!$B$3:$O$1100,9,0),"")</f>
        <v>0</v>
      </c>
      <c r="I510" s="325">
        <f>IFERROR(VLOOKUP($A510,'様式C-1-2用'!$B$3:$O$1100,10,0),"")</f>
        <v>0</v>
      </c>
      <c r="J510" s="325">
        <f>IFERROR(VLOOKUP($A510,'様式C-1-2用'!$B$3:$O$1100,11,0),"")</f>
        <v>0</v>
      </c>
      <c r="K510" s="325">
        <f t="shared" si="7"/>
        <v>0</v>
      </c>
      <c r="L510" s="325">
        <f>IFERROR(VLOOKUP($A510,'様式C-1-2用'!$B$3:$O$1100,12,0),"")</f>
        <v>0</v>
      </c>
      <c r="M510" s="325">
        <f>IFERROR(VLOOKUP($A510,'様式C-1-2用'!$B$3:$O$1100,13,0),"")</f>
        <v>0</v>
      </c>
      <c r="N510" s="325">
        <f>IFERROR(VLOOKUP($A510,'様式C-1-2用'!$B$3:$O$1100,14,0),"")</f>
        <v>0</v>
      </c>
      <c r="O510" s="325">
        <f>IFERROR(VLOOKUP($A510,'様式C-1-2用'!$B$3:$P$1100,15,0),"")</f>
        <v>0</v>
      </c>
    </row>
    <row r="511" spans="1:15" ht="15.95" customHeight="1" x14ac:dyDescent="0.15">
      <c r="A511" s="318">
        <v>509</v>
      </c>
      <c r="B511" s="325">
        <f>IFERROR(VLOOKUP($A511,'様式C-1-2用'!$B$3:$O$1100,2,0),"")</f>
        <v>0</v>
      </c>
      <c r="C511" s="325" t="str">
        <f>IFERROR(VLOOKUP($A511,'様式C-1-2用'!$B$3:$O$1100,3,0),"")</f>
        <v/>
      </c>
      <c r="D511" s="325">
        <f>IFERROR(VLOOKUP($A511,'様式C-1-2用'!$B$3:$O$1100,5,0),"")</f>
        <v>0</v>
      </c>
      <c r="E511" s="325">
        <f>IFERROR(VLOOKUP($A511,'様式C-1-2用'!$B$3:$O$1100,6,0),"")</f>
        <v>0</v>
      </c>
      <c r="F511" s="325">
        <f>IFERROR(VLOOKUP($A511,'様式C-1-2用'!$B$3:$O$1100,7,0),"")</f>
        <v>0</v>
      </c>
      <c r="G511" s="325">
        <f>IFERROR(VLOOKUP($A511,'様式C-1-2用'!$B$3:$O$1100,8,0),"")</f>
        <v>0</v>
      </c>
      <c r="H511" s="331">
        <f>IFERROR(VLOOKUP($A511,'様式C-1-2用'!$B$3:$O$1100,9,0),"")</f>
        <v>0</v>
      </c>
      <c r="I511" s="325">
        <f>IFERROR(VLOOKUP($A511,'様式C-1-2用'!$B$3:$O$1100,10,0),"")</f>
        <v>0</v>
      </c>
      <c r="J511" s="325">
        <f>IFERROR(VLOOKUP($A511,'様式C-1-2用'!$B$3:$O$1100,11,0),"")</f>
        <v>0</v>
      </c>
      <c r="K511" s="325">
        <f t="shared" si="7"/>
        <v>0</v>
      </c>
      <c r="L511" s="325">
        <f>IFERROR(VLOOKUP($A511,'様式C-1-2用'!$B$3:$O$1100,12,0),"")</f>
        <v>0</v>
      </c>
      <c r="M511" s="325">
        <f>IFERROR(VLOOKUP($A511,'様式C-1-2用'!$B$3:$O$1100,13,0),"")</f>
        <v>0</v>
      </c>
      <c r="N511" s="325">
        <f>IFERROR(VLOOKUP($A511,'様式C-1-2用'!$B$3:$O$1100,14,0),"")</f>
        <v>0</v>
      </c>
      <c r="O511" s="325">
        <f>IFERROR(VLOOKUP($A511,'様式C-1-2用'!$B$3:$P$1100,15,0),"")</f>
        <v>0</v>
      </c>
    </row>
    <row r="512" spans="1:15" ht="15.95" customHeight="1" x14ac:dyDescent="0.15">
      <c r="A512" s="318">
        <v>510</v>
      </c>
      <c r="B512" s="325">
        <f>IFERROR(VLOOKUP($A512,'様式C-1-2用'!$B$3:$O$1100,2,0),"")</f>
        <v>0</v>
      </c>
      <c r="C512" s="325" t="str">
        <f>IFERROR(VLOOKUP($A512,'様式C-1-2用'!$B$3:$O$1100,3,0),"")</f>
        <v/>
      </c>
      <c r="D512" s="325">
        <f>IFERROR(VLOOKUP($A512,'様式C-1-2用'!$B$3:$O$1100,5,0),"")</f>
        <v>0</v>
      </c>
      <c r="E512" s="325">
        <f>IFERROR(VLOOKUP($A512,'様式C-1-2用'!$B$3:$O$1100,6,0),"")</f>
        <v>0</v>
      </c>
      <c r="F512" s="325">
        <f>IFERROR(VLOOKUP($A512,'様式C-1-2用'!$B$3:$O$1100,7,0),"")</f>
        <v>0</v>
      </c>
      <c r="G512" s="325">
        <f>IFERROR(VLOOKUP($A512,'様式C-1-2用'!$B$3:$O$1100,8,0),"")</f>
        <v>0</v>
      </c>
      <c r="H512" s="331">
        <f>IFERROR(VLOOKUP($A512,'様式C-1-2用'!$B$3:$O$1100,9,0),"")</f>
        <v>0</v>
      </c>
      <c r="I512" s="325">
        <f>IFERROR(VLOOKUP($A512,'様式C-1-2用'!$B$3:$O$1100,10,0),"")</f>
        <v>0</v>
      </c>
      <c r="J512" s="325">
        <f>IFERROR(VLOOKUP($A512,'様式C-1-2用'!$B$3:$O$1100,11,0),"")</f>
        <v>0</v>
      </c>
      <c r="K512" s="325">
        <f t="shared" si="7"/>
        <v>0</v>
      </c>
      <c r="L512" s="325">
        <f>IFERROR(VLOOKUP($A512,'様式C-1-2用'!$B$3:$O$1100,12,0),"")</f>
        <v>0</v>
      </c>
      <c r="M512" s="325">
        <f>IFERROR(VLOOKUP($A512,'様式C-1-2用'!$B$3:$O$1100,13,0),"")</f>
        <v>0</v>
      </c>
      <c r="N512" s="325">
        <f>IFERROR(VLOOKUP($A512,'様式C-1-2用'!$B$3:$O$1100,14,0),"")</f>
        <v>0</v>
      </c>
      <c r="O512" s="325">
        <f>IFERROR(VLOOKUP($A512,'様式C-1-2用'!$B$3:$P$1100,15,0),"")</f>
        <v>0</v>
      </c>
    </row>
    <row r="513" spans="1:15" ht="15.95" customHeight="1" x14ac:dyDescent="0.15">
      <c r="A513" s="318">
        <v>511</v>
      </c>
      <c r="B513" s="325">
        <f>IFERROR(VLOOKUP($A513,'様式C-1-2用'!$B$3:$O$1100,2,0),"")</f>
        <v>0</v>
      </c>
      <c r="C513" s="325" t="str">
        <f>IFERROR(VLOOKUP($A513,'様式C-1-2用'!$B$3:$O$1100,3,0),"")</f>
        <v/>
      </c>
      <c r="D513" s="325">
        <f>IFERROR(VLOOKUP($A513,'様式C-1-2用'!$B$3:$O$1100,5,0),"")</f>
        <v>0</v>
      </c>
      <c r="E513" s="325">
        <f>IFERROR(VLOOKUP($A513,'様式C-1-2用'!$B$3:$O$1100,6,0),"")</f>
        <v>0</v>
      </c>
      <c r="F513" s="325">
        <f>IFERROR(VLOOKUP($A513,'様式C-1-2用'!$B$3:$O$1100,7,0),"")</f>
        <v>0</v>
      </c>
      <c r="G513" s="325">
        <f>IFERROR(VLOOKUP($A513,'様式C-1-2用'!$B$3:$O$1100,8,0),"")</f>
        <v>0</v>
      </c>
      <c r="H513" s="331">
        <f>IFERROR(VLOOKUP($A513,'様式C-1-2用'!$B$3:$O$1100,9,0),"")</f>
        <v>0</v>
      </c>
      <c r="I513" s="325">
        <f>IFERROR(VLOOKUP($A513,'様式C-1-2用'!$B$3:$O$1100,10,0),"")</f>
        <v>0</v>
      </c>
      <c r="J513" s="325">
        <f>IFERROR(VLOOKUP($A513,'様式C-1-2用'!$B$3:$O$1100,11,0),"")</f>
        <v>0</v>
      </c>
      <c r="K513" s="325">
        <f t="shared" si="7"/>
        <v>0</v>
      </c>
      <c r="L513" s="325">
        <f>IFERROR(VLOOKUP($A513,'様式C-1-2用'!$B$3:$O$1100,12,0),"")</f>
        <v>0</v>
      </c>
      <c r="M513" s="325">
        <f>IFERROR(VLOOKUP($A513,'様式C-1-2用'!$B$3:$O$1100,13,0),"")</f>
        <v>0</v>
      </c>
      <c r="N513" s="325">
        <f>IFERROR(VLOOKUP($A513,'様式C-1-2用'!$B$3:$O$1100,14,0),"")</f>
        <v>0</v>
      </c>
      <c r="O513" s="325">
        <f>IFERROR(VLOOKUP($A513,'様式C-1-2用'!$B$3:$P$1100,15,0),"")</f>
        <v>0</v>
      </c>
    </row>
    <row r="514" spans="1:15" ht="15.95" customHeight="1" x14ac:dyDescent="0.15">
      <c r="A514" s="318">
        <v>512</v>
      </c>
      <c r="B514" s="325">
        <f>IFERROR(VLOOKUP($A514,'様式C-1-2用'!$B$3:$O$1100,2,0),"")</f>
        <v>0</v>
      </c>
      <c r="C514" s="325" t="str">
        <f>IFERROR(VLOOKUP($A514,'様式C-1-2用'!$B$3:$O$1100,3,0),"")</f>
        <v/>
      </c>
      <c r="D514" s="325">
        <f>IFERROR(VLOOKUP($A514,'様式C-1-2用'!$B$3:$O$1100,5,0),"")</f>
        <v>0</v>
      </c>
      <c r="E514" s="325">
        <f>IFERROR(VLOOKUP($A514,'様式C-1-2用'!$B$3:$O$1100,6,0),"")</f>
        <v>0</v>
      </c>
      <c r="F514" s="325">
        <f>IFERROR(VLOOKUP($A514,'様式C-1-2用'!$B$3:$O$1100,7,0),"")</f>
        <v>0</v>
      </c>
      <c r="G514" s="325">
        <f>IFERROR(VLOOKUP($A514,'様式C-1-2用'!$B$3:$O$1100,8,0),"")</f>
        <v>0</v>
      </c>
      <c r="H514" s="331">
        <f>IFERROR(VLOOKUP($A514,'様式C-1-2用'!$B$3:$O$1100,9,0),"")</f>
        <v>0</v>
      </c>
      <c r="I514" s="325">
        <f>IFERROR(VLOOKUP($A514,'様式C-1-2用'!$B$3:$O$1100,10,0),"")</f>
        <v>0</v>
      </c>
      <c r="J514" s="325">
        <f>IFERROR(VLOOKUP($A514,'様式C-1-2用'!$B$3:$O$1100,11,0),"")</f>
        <v>0</v>
      </c>
      <c r="K514" s="325">
        <f t="shared" si="7"/>
        <v>0</v>
      </c>
      <c r="L514" s="325">
        <f>IFERROR(VLOOKUP($A514,'様式C-1-2用'!$B$3:$O$1100,12,0),"")</f>
        <v>0</v>
      </c>
      <c r="M514" s="325">
        <f>IFERROR(VLOOKUP($A514,'様式C-1-2用'!$B$3:$O$1100,13,0),"")</f>
        <v>0</v>
      </c>
      <c r="N514" s="325">
        <f>IFERROR(VLOOKUP($A514,'様式C-1-2用'!$B$3:$O$1100,14,0),"")</f>
        <v>0</v>
      </c>
      <c r="O514" s="325">
        <f>IFERROR(VLOOKUP($A514,'様式C-1-2用'!$B$3:$P$1100,15,0),"")</f>
        <v>0</v>
      </c>
    </row>
    <row r="515" spans="1:15" ht="15.95" customHeight="1" x14ac:dyDescent="0.15">
      <c r="A515" s="318">
        <v>513</v>
      </c>
      <c r="B515" s="325">
        <f>IFERROR(VLOOKUP($A515,'様式C-1-2用'!$B$3:$O$1100,2,0),"")</f>
        <v>0</v>
      </c>
      <c r="C515" s="325" t="str">
        <f>IFERROR(VLOOKUP($A515,'様式C-1-2用'!$B$3:$O$1100,3,0),"")</f>
        <v/>
      </c>
      <c r="D515" s="325">
        <f>IFERROR(VLOOKUP($A515,'様式C-1-2用'!$B$3:$O$1100,5,0),"")</f>
        <v>0</v>
      </c>
      <c r="E515" s="325">
        <f>IFERROR(VLOOKUP($A515,'様式C-1-2用'!$B$3:$O$1100,6,0),"")</f>
        <v>0</v>
      </c>
      <c r="F515" s="325">
        <f>IFERROR(VLOOKUP($A515,'様式C-1-2用'!$B$3:$O$1100,7,0),"")</f>
        <v>0</v>
      </c>
      <c r="G515" s="325">
        <f>IFERROR(VLOOKUP($A515,'様式C-1-2用'!$B$3:$O$1100,8,0),"")</f>
        <v>0</v>
      </c>
      <c r="H515" s="331">
        <f>IFERROR(VLOOKUP($A515,'様式C-1-2用'!$B$3:$O$1100,9,0),"")</f>
        <v>0</v>
      </c>
      <c r="I515" s="325">
        <f>IFERROR(VLOOKUP($A515,'様式C-1-2用'!$B$3:$O$1100,10,0),"")</f>
        <v>0</v>
      </c>
      <c r="J515" s="325">
        <f>IFERROR(VLOOKUP($A515,'様式C-1-2用'!$B$3:$O$1100,11,0),"")</f>
        <v>0</v>
      </c>
      <c r="K515" s="325">
        <f t="shared" si="7"/>
        <v>0</v>
      </c>
      <c r="L515" s="325">
        <f>IFERROR(VLOOKUP($A515,'様式C-1-2用'!$B$3:$O$1100,12,0),"")</f>
        <v>0</v>
      </c>
      <c r="M515" s="325">
        <f>IFERROR(VLOOKUP($A515,'様式C-1-2用'!$B$3:$O$1100,13,0),"")</f>
        <v>0</v>
      </c>
      <c r="N515" s="325">
        <f>IFERROR(VLOOKUP($A515,'様式C-1-2用'!$B$3:$O$1100,14,0),"")</f>
        <v>0</v>
      </c>
      <c r="O515" s="325">
        <f>IFERROR(VLOOKUP($A515,'様式C-1-2用'!$B$3:$P$1100,15,0),"")</f>
        <v>0</v>
      </c>
    </row>
    <row r="516" spans="1:15" ht="15.95" customHeight="1" x14ac:dyDescent="0.15">
      <c r="A516" s="318">
        <v>514</v>
      </c>
      <c r="B516" s="325">
        <f>IFERROR(VLOOKUP($A516,'様式C-1-2用'!$B$3:$O$1100,2,0),"")</f>
        <v>0</v>
      </c>
      <c r="C516" s="325" t="str">
        <f>IFERROR(VLOOKUP($A516,'様式C-1-2用'!$B$3:$O$1100,3,0),"")</f>
        <v/>
      </c>
      <c r="D516" s="325">
        <f>IFERROR(VLOOKUP($A516,'様式C-1-2用'!$B$3:$O$1100,5,0),"")</f>
        <v>0</v>
      </c>
      <c r="E516" s="325">
        <f>IFERROR(VLOOKUP($A516,'様式C-1-2用'!$B$3:$O$1100,6,0),"")</f>
        <v>0</v>
      </c>
      <c r="F516" s="325">
        <f>IFERROR(VLOOKUP($A516,'様式C-1-2用'!$B$3:$O$1100,7,0),"")</f>
        <v>0</v>
      </c>
      <c r="G516" s="325">
        <f>IFERROR(VLOOKUP($A516,'様式C-1-2用'!$B$3:$O$1100,8,0),"")</f>
        <v>0</v>
      </c>
      <c r="H516" s="331">
        <f>IFERROR(VLOOKUP($A516,'様式C-1-2用'!$B$3:$O$1100,9,0),"")</f>
        <v>0</v>
      </c>
      <c r="I516" s="325">
        <f>IFERROR(VLOOKUP($A516,'様式C-1-2用'!$B$3:$O$1100,10,0),"")</f>
        <v>0</v>
      </c>
      <c r="J516" s="325">
        <f>IFERROR(VLOOKUP($A516,'様式C-1-2用'!$B$3:$O$1100,11,0),"")</f>
        <v>0</v>
      </c>
      <c r="K516" s="325">
        <f t="shared" ref="K516:K579" si="8">IF(J516=0,I516,J516)</f>
        <v>0</v>
      </c>
      <c r="L516" s="325">
        <f>IFERROR(VLOOKUP($A516,'様式C-1-2用'!$B$3:$O$1100,12,0),"")</f>
        <v>0</v>
      </c>
      <c r="M516" s="325">
        <f>IFERROR(VLOOKUP($A516,'様式C-1-2用'!$B$3:$O$1100,13,0),"")</f>
        <v>0</v>
      </c>
      <c r="N516" s="325">
        <f>IFERROR(VLOOKUP($A516,'様式C-1-2用'!$B$3:$O$1100,14,0),"")</f>
        <v>0</v>
      </c>
      <c r="O516" s="325">
        <f>IFERROR(VLOOKUP($A516,'様式C-1-2用'!$B$3:$P$1100,15,0),"")</f>
        <v>0</v>
      </c>
    </row>
    <row r="517" spans="1:15" ht="15.95" customHeight="1" x14ac:dyDescent="0.15">
      <c r="A517" s="318">
        <v>515</v>
      </c>
      <c r="B517" s="325">
        <f>IFERROR(VLOOKUP($A517,'様式C-1-2用'!$B$3:$O$1100,2,0),"")</f>
        <v>0</v>
      </c>
      <c r="C517" s="325" t="str">
        <f>IFERROR(VLOOKUP($A517,'様式C-1-2用'!$B$3:$O$1100,3,0),"")</f>
        <v/>
      </c>
      <c r="D517" s="325">
        <f>IFERROR(VLOOKUP($A517,'様式C-1-2用'!$B$3:$O$1100,5,0),"")</f>
        <v>0</v>
      </c>
      <c r="E517" s="325">
        <f>IFERROR(VLOOKUP($A517,'様式C-1-2用'!$B$3:$O$1100,6,0),"")</f>
        <v>0</v>
      </c>
      <c r="F517" s="325">
        <f>IFERROR(VLOOKUP($A517,'様式C-1-2用'!$B$3:$O$1100,7,0),"")</f>
        <v>0</v>
      </c>
      <c r="G517" s="325">
        <f>IFERROR(VLOOKUP($A517,'様式C-1-2用'!$B$3:$O$1100,8,0),"")</f>
        <v>0</v>
      </c>
      <c r="H517" s="331">
        <f>IFERROR(VLOOKUP($A517,'様式C-1-2用'!$B$3:$O$1100,9,0),"")</f>
        <v>0</v>
      </c>
      <c r="I517" s="325">
        <f>IFERROR(VLOOKUP($A517,'様式C-1-2用'!$B$3:$O$1100,10,0),"")</f>
        <v>0</v>
      </c>
      <c r="J517" s="325">
        <f>IFERROR(VLOOKUP($A517,'様式C-1-2用'!$B$3:$O$1100,11,0),"")</f>
        <v>0</v>
      </c>
      <c r="K517" s="325">
        <f t="shared" si="8"/>
        <v>0</v>
      </c>
      <c r="L517" s="325">
        <f>IFERROR(VLOOKUP($A517,'様式C-1-2用'!$B$3:$O$1100,12,0),"")</f>
        <v>0</v>
      </c>
      <c r="M517" s="325">
        <f>IFERROR(VLOOKUP($A517,'様式C-1-2用'!$B$3:$O$1100,13,0),"")</f>
        <v>0</v>
      </c>
      <c r="N517" s="325">
        <f>IFERROR(VLOOKUP($A517,'様式C-1-2用'!$B$3:$O$1100,14,0),"")</f>
        <v>0</v>
      </c>
      <c r="O517" s="325">
        <f>IFERROR(VLOOKUP($A517,'様式C-1-2用'!$B$3:$P$1100,15,0),"")</f>
        <v>0</v>
      </c>
    </row>
    <row r="518" spans="1:15" ht="15.95" customHeight="1" x14ac:dyDescent="0.15">
      <c r="A518" s="318">
        <v>516</v>
      </c>
      <c r="B518" s="325">
        <f>IFERROR(VLOOKUP($A518,'様式C-1-2用'!$B$3:$O$1100,2,0),"")</f>
        <v>0</v>
      </c>
      <c r="C518" s="325" t="str">
        <f>IFERROR(VLOOKUP($A518,'様式C-1-2用'!$B$3:$O$1100,3,0),"")</f>
        <v/>
      </c>
      <c r="D518" s="325">
        <f>IFERROR(VLOOKUP($A518,'様式C-1-2用'!$B$3:$O$1100,5,0),"")</f>
        <v>0</v>
      </c>
      <c r="E518" s="325">
        <f>IFERROR(VLOOKUP($A518,'様式C-1-2用'!$B$3:$O$1100,6,0),"")</f>
        <v>0</v>
      </c>
      <c r="F518" s="325">
        <f>IFERROR(VLOOKUP($A518,'様式C-1-2用'!$B$3:$O$1100,7,0),"")</f>
        <v>0</v>
      </c>
      <c r="G518" s="325">
        <f>IFERROR(VLOOKUP($A518,'様式C-1-2用'!$B$3:$O$1100,8,0),"")</f>
        <v>0</v>
      </c>
      <c r="H518" s="331">
        <f>IFERROR(VLOOKUP($A518,'様式C-1-2用'!$B$3:$O$1100,9,0),"")</f>
        <v>0</v>
      </c>
      <c r="I518" s="325">
        <f>IFERROR(VLOOKUP($A518,'様式C-1-2用'!$B$3:$O$1100,10,0),"")</f>
        <v>0</v>
      </c>
      <c r="J518" s="325">
        <f>IFERROR(VLOOKUP($A518,'様式C-1-2用'!$B$3:$O$1100,11,0),"")</f>
        <v>0</v>
      </c>
      <c r="K518" s="325">
        <f t="shared" si="8"/>
        <v>0</v>
      </c>
      <c r="L518" s="325">
        <f>IFERROR(VLOOKUP($A518,'様式C-1-2用'!$B$3:$O$1100,12,0),"")</f>
        <v>0</v>
      </c>
      <c r="M518" s="325">
        <f>IFERROR(VLOOKUP($A518,'様式C-1-2用'!$B$3:$O$1100,13,0),"")</f>
        <v>0</v>
      </c>
      <c r="N518" s="325">
        <f>IFERROR(VLOOKUP($A518,'様式C-1-2用'!$B$3:$O$1100,14,0),"")</f>
        <v>0</v>
      </c>
      <c r="O518" s="325">
        <f>IFERROR(VLOOKUP($A518,'様式C-1-2用'!$B$3:$P$1100,15,0),"")</f>
        <v>0</v>
      </c>
    </row>
    <row r="519" spans="1:15" ht="15.95" customHeight="1" x14ac:dyDescent="0.15">
      <c r="A519" s="318">
        <v>517</v>
      </c>
      <c r="B519" s="325">
        <f>IFERROR(VLOOKUP($A519,'様式C-1-2用'!$B$3:$O$1100,2,0),"")</f>
        <v>0</v>
      </c>
      <c r="C519" s="325" t="str">
        <f>IFERROR(VLOOKUP($A519,'様式C-1-2用'!$B$3:$O$1100,3,0),"")</f>
        <v/>
      </c>
      <c r="D519" s="325">
        <f>IFERROR(VLOOKUP($A519,'様式C-1-2用'!$B$3:$O$1100,5,0),"")</f>
        <v>0</v>
      </c>
      <c r="E519" s="325">
        <f>IFERROR(VLOOKUP($A519,'様式C-1-2用'!$B$3:$O$1100,6,0),"")</f>
        <v>0</v>
      </c>
      <c r="F519" s="325">
        <f>IFERROR(VLOOKUP($A519,'様式C-1-2用'!$B$3:$O$1100,7,0),"")</f>
        <v>0</v>
      </c>
      <c r="G519" s="325">
        <f>IFERROR(VLOOKUP($A519,'様式C-1-2用'!$B$3:$O$1100,8,0),"")</f>
        <v>0</v>
      </c>
      <c r="H519" s="331">
        <f>IFERROR(VLOOKUP($A519,'様式C-1-2用'!$B$3:$O$1100,9,0),"")</f>
        <v>0</v>
      </c>
      <c r="I519" s="325">
        <f>IFERROR(VLOOKUP($A519,'様式C-1-2用'!$B$3:$O$1100,10,0),"")</f>
        <v>0</v>
      </c>
      <c r="J519" s="325">
        <f>IFERROR(VLOOKUP($A519,'様式C-1-2用'!$B$3:$O$1100,11,0),"")</f>
        <v>0</v>
      </c>
      <c r="K519" s="325">
        <f t="shared" si="8"/>
        <v>0</v>
      </c>
      <c r="L519" s="325">
        <f>IFERROR(VLOOKUP($A519,'様式C-1-2用'!$B$3:$O$1100,12,0),"")</f>
        <v>0</v>
      </c>
      <c r="M519" s="325">
        <f>IFERROR(VLOOKUP($A519,'様式C-1-2用'!$B$3:$O$1100,13,0),"")</f>
        <v>0</v>
      </c>
      <c r="N519" s="325">
        <f>IFERROR(VLOOKUP($A519,'様式C-1-2用'!$B$3:$O$1100,14,0),"")</f>
        <v>0</v>
      </c>
      <c r="O519" s="325">
        <f>IFERROR(VLOOKUP($A519,'様式C-1-2用'!$B$3:$P$1100,15,0),"")</f>
        <v>0</v>
      </c>
    </row>
    <row r="520" spans="1:15" ht="15.95" customHeight="1" x14ac:dyDescent="0.15">
      <c r="A520" s="318">
        <v>518</v>
      </c>
      <c r="B520" s="325">
        <f>IFERROR(VLOOKUP($A520,'様式C-1-2用'!$B$3:$O$1100,2,0),"")</f>
        <v>0</v>
      </c>
      <c r="C520" s="325" t="str">
        <f>IFERROR(VLOOKUP($A520,'様式C-1-2用'!$B$3:$O$1100,3,0),"")</f>
        <v/>
      </c>
      <c r="D520" s="325">
        <f>IFERROR(VLOOKUP($A520,'様式C-1-2用'!$B$3:$O$1100,5,0),"")</f>
        <v>0</v>
      </c>
      <c r="E520" s="325">
        <f>IFERROR(VLOOKUP($A520,'様式C-1-2用'!$B$3:$O$1100,6,0),"")</f>
        <v>0</v>
      </c>
      <c r="F520" s="325">
        <f>IFERROR(VLOOKUP($A520,'様式C-1-2用'!$B$3:$O$1100,7,0),"")</f>
        <v>0</v>
      </c>
      <c r="G520" s="325">
        <f>IFERROR(VLOOKUP($A520,'様式C-1-2用'!$B$3:$O$1100,8,0),"")</f>
        <v>0</v>
      </c>
      <c r="H520" s="331">
        <f>IFERROR(VLOOKUP($A520,'様式C-1-2用'!$B$3:$O$1100,9,0),"")</f>
        <v>0</v>
      </c>
      <c r="I520" s="325">
        <f>IFERROR(VLOOKUP($A520,'様式C-1-2用'!$B$3:$O$1100,10,0),"")</f>
        <v>0</v>
      </c>
      <c r="J520" s="325">
        <f>IFERROR(VLOOKUP($A520,'様式C-1-2用'!$B$3:$O$1100,11,0),"")</f>
        <v>0</v>
      </c>
      <c r="K520" s="325">
        <f t="shared" si="8"/>
        <v>0</v>
      </c>
      <c r="L520" s="325">
        <f>IFERROR(VLOOKUP($A520,'様式C-1-2用'!$B$3:$O$1100,12,0),"")</f>
        <v>0</v>
      </c>
      <c r="M520" s="325">
        <f>IFERROR(VLOOKUP($A520,'様式C-1-2用'!$B$3:$O$1100,13,0),"")</f>
        <v>0</v>
      </c>
      <c r="N520" s="325">
        <f>IFERROR(VLOOKUP($A520,'様式C-1-2用'!$B$3:$O$1100,14,0),"")</f>
        <v>0</v>
      </c>
      <c r="O520" s="325">
        <f>IFERROR(VLOOKUP($A520,'様式C-1-2用'!$B$3:$P$1100,15,0),"")</f>
        <v>0</v>
      </c>
    </row>
    <row r="521" spans="1:15" ht="15.95" customHeight="1" x14ac:dyDescent="0.15">
      <c r="A521" s="318">
        <v>519</v>
      </c>
      <c r="B521" s="325">
        <f>IFERROR(VLOOKUP($A521,'様式C-1-2用'!$B$3:$O$1100,2,0),"")</f>
        <v>0</v>
      </c>
      <c r="C521" s="325" t="str">
        <f>IFERROR(VLOOKUP($A521,'様式C-1-2用'!$B$3:$O$1100,3,0),"")</f>
        <v/>
      </c>
      <c r="D521" s="325">
        <f>IFERROR(VLOOKUP($A521,'様式C-1-2用'!$B$3:$O$1100,5,0),"")</f>
        <v>0</v>
      </c>
      <c r="E521" s="325">
        <f>IFERROR(VLOOKUP($A521,'様式C-1-2用'!$B$3:$O$1100,6,0),"")</f>
        <v>0</v>
      </c>
      <c r="F521" s="325">
        <f>IFERROR(VLOOKUP($A521,'様式C-1-2用'!$B$3:$O$1100,7,0),"")</f>
        <v>0</v>
      </c>
      <c r="G521" s="325">
        <f>IFERROR(VLOOKUP($A521,'様式C-1-2用'!$B$3:$O$1100,8,0),"")</f>
        <v>0</v>
      </c>
      <c r="H521" s="331">
        <f>IFERROR(VLOOKUP($A521,'様式C-1-2用'!$B$3:$O$1100,9,0),"")</f>
        <v>0</v>
      </c>
      <c r="I521" s="325">
        <f>IFERROR(VLOOKUP($A521,'様式C-1-2用'!$B$3:$O$1100,10,0),"")</f>
        <v>0</v>
      </c>
      <c r="J521" s="325">
        <f>IFERROR(VLOOKUP($A521,'様式C-1-2用'!$B$3:$O$1100,11,0),"")</f>
        <v>0</v>
      </c>
      <c r="K521" s="325">
        <f t="shared" si="8"/>
        <v>0</v>
      </c>
      <c r="L521" s="325">
        <f>IFERROR(VLOOKUP($A521,'様式C-1-2用'!$B$3:$O$1100,12,0),"")</f>
        <v>0</v>
      </c>
      <c r="M521" s="325">
        <f>IFERROR(VLOOKUP($A521,'様式C-1-2用'!$B$3:$O$1100,13,0),"")</f>
        <v>0</v>
      </c>
      <c r="N521" s="325">
        <f>IFERROR(VLOOKUP($A521,'様式C-1-2用'!$B$3:$O$1100,14,0),"")</f>
        <v>0</v>
      </c>
      <c r="O521" s="325">
        <f>IFERROR(VLOOKUP($A521,'様式C-1-2用'!$B$3:$P$1100,15,0),"")</f>
        <v>0</v>
      </c>
    </row>
    <row r="522" spans="1:15" ht="15.95" customHeight="1" x14ac:dyDescent="0.15">
      <c r="A522" s="318">
        <v>520</v>
      </c>
      <c r="B522" s="325">
        <f>IFERROR(VLOOKUP($A522,'様式C-1-2用'!$B$3:$O$1100,2,0),"")</f>
        <v>0</v>
      </c>
      <c r="C522" s="325" t="str">
        <f>IFERROR(VLOOKUP($A522,'様式C-1-2用'!$B$3:$O$1100,3,0),"")</f>
        <v/>
      </c>
      <c r="D522" s="325">
        <f>IFERROR(VLOOKUP($A522,'様式C-1-2用'!$B$3:$O$1100,5,0),"")</f>
        <v>0</v>
      </c>
      <c r="E522" s="325">
        <f>IFERROR(VLOOKUP($A522,'様式C-1-2用'!$B$3:$O$1100,6,0),"")</f>
        <v>0</v>
      </c>
      <c r="F522" s="325">
        <f>IFERROR(VLOOKUP($A522,'様式C-1-2用'!$B$3:$O$1100,7,0),"")</f>
        <v>0</v>
      </c>
      <c r="G522" s="325">
        <f>IFERROR(VLOOKUP($A522,'様式C-1-2用'!$B$3:$O$1100,8,0),"")</f>
        <v>0</v>
      </c>
      <c r="H522" s="331">
        <f>IFERROR(VLOOKUP($A522,'様式C-1-2用'!$B$3:$O$1100,9,0),"")</f>
        <v>0</v>
      </c>
      <c r="I522" s="325">
        <f>IFERROR(VLOOKUP($A522,'様式C-1-2用'!$B$3:$O$1100,10,0),"")</f>
        <v>0</v>
      </c>
      <c r="J522" s="325">
        <f>IFERROR(VLOOKUP($A522,'様式C-1-2用'!$B$3:$O$1100,11,0),"")</f>
        <v>0</v>
      </c>
      <c r="K522" s="325">
        <f t="shared" si="8"/>
        <v>0</v>
      </c>
      <c r="L522" s="325">
        <f>IFERROR(VLOOKUP($A522,'様式C-1-2用'!$B$3:$O$1100,12,0),"")</f>
        <v>0</v>
      </c>
      <c r="M522" s="325">
        <f>IFERROR(VLOOKUP($A522,'様式C-1-2用'!$B$3:$O$1100,13,0),"")</f>
        <v>0</v>
      </c>
      <c r="N522" s="325">
        <f>IFERROR(VLOOKUP($A522,'様式C-1-2用'!$B$3:$O$1100,14,0),"")</f>
        <v>0</v>
      </c>
      <c r="O522" s="325">
        <f>IFERROR(VLOOKUP($A522,'様式C-1-2用'!$B$3:$P$1100,15,0),"")</f>
        <v>0</v>
      </c>
    </row>
    <row r="523" spans="1:15" ht="15.95" customHeight="1" x14ac:dyDescent="0.15">
      <c r="A523" s="318">
        <v>521</v>
      </c>
      <c r="B523" s="325">
        <f>IFERROR(VLOOKUP($A523,'様式C-1-2用'!$B$3:$O$1100,2,0),"")</f>
        <v>0</v>
      </c>
      <c r="C523" s="325" t="str">
        <f>IFERROR(VLOOKUP($A523,'様式C-1-2用'!$B$3:$O$1100,3,0),"")</f>
        <v/>
      </c>
      <c r="D523" s="325">
        <f>IFERROR(VLOOKUP($A523,'様式C-1-2用'!$B$3:$O$1100,5,0),"")</f>
        <v>0</v>
      </c>
      <c r="E523" s="325">
        <f>IFERROR(VLOOKUP($A523,'様式C-1-2用'!$B$3:$O$1100,6,0),"")</f>
        <v>0</v>
      </c>
      <c r="F523" s="325">
        <f>IFERROR(VLOOKUP($A523,'様式C-1-2用'!$B$3:$O$1100,7,0),"")</f>
        <v>0</v>
      </c>
      <c r="G523" s="325">
        <f>IFERROR(VLOOKUP($A523,'様式C-1-2用'!$B$3:$O$1100,8,0),"")</f>
        <v>0</v>
      </c>
      <c r="H523" s="331">
        <f>IFERROR(VLOOKUP($A523,'様式C-1-2用'!$B$3:$O$1100,9,0),"")</f>
        <v>0</v>
      </c>
      <c r="I523" s="325">
        <f>IFERROR(VLOOKUP($A523,'様式C-1-2用'!$B$3:$O$1100,10,0),"")</f>
        <v>0</v>
      </c>
      <c r="J523" s="325">
        <f>IFERROR(VLOOKUP($A523,'様式C-1-2用'!$B$3:$O$1100,11,0),"")</f>
        <v>0</v>
      </c>
      <c r="K523" s="325">
        <f t="shared" si="8"/>
        <v>0</v>
      </c>
      <c r="L523" s="325">
        <f>IFERROR(VLOOKUP($A523,'様式C-1-2用'!$B$3:$O$1100,12,0),"")</f>
        <v>0</v>
      </c>
      <c r="M523" s="325">
        <f>IFERROR(VLOOKUP($A523,'様式C-1-2用'!$B$3:$O$1100,13,0),"")</f>
        <v>0</v>
      </c>
      <c r="N523" s="325">
        <f>IFERROR(VLOOKUP($A523,'様式C-1-2用'!$B$3:$O$1100,14,0),"")</f>
        <v>0</v>
      </c>
      <c r="O523" s="325">
        <f>IFERROR(VLOOKUP($A523,'様式C-1-2用'!$B$3:$P$1100,15,0),"")</f>
        <v>0</v>
      </c>
    </row>
    <row r="524" spans="1:15" ht="15.95" customHeight="1" x14ac:dyDescent="0.15">
      <c r="A524" s="318">
        <v>522</v>
      </c>
      <c r="B524" s="325">
        <f>IFERROR(VLOOKUP($A524,'様式C-1-2用'!$B$3:$O$1100,2,0),"")</f>
        <v>0</v>
      </c>
      <c r="C524" s="325" t="str">
        <f>IFERROR(VLOOKUP($A524,'様式C-1-2用'!$B$3:$O$1100,3,0),"")</f>
        <v/>
      </c>
      <c r="D524" s="325">
        <f>IFERROR(VLOOKUP($A524,'様式C-1-2用'!$B$3:$O$1100,5,0),"")</f>
        <v>0</v>
      </c>
      <c r="E524" s="325">
        <f>IFERROR(VLOOKUP($A524,'様式C-1-2用'!$B$3:$O$1100,6,0),"")</f>
        <v>0</v>
      </c>
      <c r="F524" s="325">
        <f>IFERROR(VLOOKUP($A524,'様式C-1-2用'!$B$3:$O$1100,7,0),"")</f>
        <v>0</v>
      </c>
      <c r="G524" s="325">
        <f>IFERROR(VLOOKUP($A524,'様式C-1-2用'!$B$3:$O$1100,8,0),"")</f>
        <v>0</v>
      </c>
      <c r="H524" s="331">
        <f>IFERROR(VLOOKUP($A524,'様式C-1-2用'!$B$3:$O$1100,9,0),"")</f>
        <v>0</v>
      </c>
      <c r="I524" s="325">
        <f>IFERROR(VLOOKUP($A524,'様式C-1-2用'!$B$3:$O$1100,10,0),"")</f>
        <v>0</v>
      </c>
      <c r="J524" s="325">
        <f>IFERROR(VLOOKUP($A524,'様式C-1-2用'!$B$3:$O$1100,11,0),"")</f>
        <v>0</v>
      </c>
      <c r="K524" s="325">
        <f t="shared" si="8"/>
        <v>0</v>
      </c>
      <c r="L524" s="325">
        <f>IFERROR(VLOOKUP($A524,'様式C-1-2用'!$B$3:$O$1100,12,0),"")</f>
        <v>0</v>
      </c>
      <c r="M524" s="325">
        <f>IFERROR(VLOOKUP($A524,'様式C-1-2用'!$B$3:$O$1100,13,0),"")</f>
        <v>0</v>
      </c>
      <c r="N524" s="325">
        <f>IFERROR(VLOOKUP($A524,'様式C-1-2用'!$B$3:$O$1100,14,0),"")</f>
        <v>0</v>
      </c>
      <c r="O524" s="325">
        <f>IFERROR(VLOOKUP($A524,'様式C-1-2用'!$B$3:$P$1100,15,0),"")</f>
        <v>0</v>
      </c>
    </row>
    <row r="525" spans="1:15" ht="15.95" customHeight="1" x14ac:dyDescent="0.15">
      <c r="A525" s="318">
        <v>523</v>
      </c>
      <c r="B525" s="325">
        <f>IFERROR(VLOOKUP($A525,'様式C-1-2用'!$B$3:$O$1100,2,0),"")</f>
        <v>0</v>
      </c>
      <c r="C525" s="325" t="str">
        <f>IFERROR(VLOOKUP($A525,'様式C-1-2用'!$B$3:$O$1100,3,0),"")</f>
        <v/>
      </c>
      <c r="D525" s="325">
        <f>IFERROR(VLOOKUP($A525,'様式C-1-2用'!$B$3:$O$1100,5,0),"")</f>
        <v>0</v>
      </c>
      <c r="E525" s="325">
        <f>IFERROR(VLOOKUP($A525,'様式C-1-2用'!$B$3:$O$1100,6,0),"")</f>
        <v>0</v>
      </c>
      <c r="F525" s="325">
        <f>IFERROR(VLOOKUP($A525,'様式C-1-2用'!$B$3:$O$1100,7,0),"")</f>
        <v>0</v>
      </c>
      <c r="G525" s="325">
        <f>IFERROR(VLOOKUP($A525,'様式C-1-2用'!$B$3:$O$1100,8,0),"")</f>
        <v>0</v>
      </c>
      <c r="H525" s="331">
        <f>IFERROR(VLOOKUP($A525,'様式C-1-2用'!$B$3:$O$1100,9,0),"")</f>
        <v>0</v>
      </c>
      <c r="I525" s="325">
        <f>IFERROR(VLOOKUP($A525,'様式C-1-2用'!$B$3:$O$1100,10,0),"")</f>
        <v>0</v>
      </c>
      <c r="J525" s="325">
        <f>IFERROR(VLOOKUP($A525,'様式C-1-2用'!$B$3:$O$1100,11,0),"")</f>
        <v>0</v>
      </c>
      <c r="K525" s="325">
        <f t="shared" si="8"/>
        <v>0</v>
      </c>
      <c r="L525" s="325">
        <f>IFERROR(VLOOKUP($A525,'様式C-1-2用'!$B$3:$O$1100,12,0),"")</f>
        <v>0</v>
      </c>
      <c r="M525" s="325">
        <f>IFERROR(VLOOKUP($A525,'様式C-1-2用'!$B$3:$O$1100,13,0),"")</f>
        <v>0</v>
      </c>
      <c r="N525" s="325">
        <f>IFERROR(VLOOKUP($A525,'様式C-1-2用'!$B$3:$O$1100,14,0),"")</f>
        <v>0</v>
      </c>
      <c r="O525" s="325">
        <f>IFERROR(VLOOKUP($A525,'様式C-1-2用'!$B$3:$P$1100,15,0),"")</f>
        <v>0</v>
      </c>
    </row>
    <row r="526" spans="1:15" ht="15.95" customHeight="1" x14ac:dyDescent="0.15">
      <c r="A526" s="318">
        <v>524</v>
      </c>
      <c r="B526" s="325">
        <f>IFERROR(VLOOKUP($A526,'様式C-1-2用'!$B$3:$O$1100,2,0),"")</f>
        <v>0</v>
      </c>
      <c r="C526" s="325" t="str">
        <f>IFERROR(VLOOKUP($A526,'様式C-1-2用'!$B$3:$O$1100,3,0),"")</f>
        <v/>
      </c>
      <c r="D526" s="325">
        <f>IFERROR(VLOOKUP($A526,'様式C-1-2用'!$B$3:$O$1100,5,0),"")</f>
        <v>0</v>
      </c>
      <c r="E526" s="325">
        <f>IFERROR(VLOOKUP($A526,'様式C-1-2用'!$B$3:$O$1100,6,0),"")</f>
        <v>0</v>
      </c>
      <c r="F526" s="325">
        <f>IFERROR(VLOOKUP($A526,'様式C-1-2用'!$B$3:$O$1100,7,0),"")</f>
        <v>0</v>
      </c>
      <c r="G526" s="325">
        <f>IFERROR(VLOOKUP($A526,'様式C-1-2用'!$B$3:$O$1100,8,0),"")</f>
        <v>0</v>
      </c>
      <c r="H526" s="331">
        <f>IFERROR(VLOOKUP($A526,'様式C-1-2用'!$B$3:$O$1100,9,0),"")</f>
        <v>0</v>
      </c>
      <c r="I526" s="325">
        <f>IFERROR(VLOOKUP($A526,'様式C-1-2用'!$B$3:$O$1100,10,0),"")</f>
        <v>0</v>
      </c>
      <c r="J526" s="325">
        <f>IFERROR(VLOOKUP($A526,'様式C-1-2用'!$B$3:$O$1100,11,0),"")</f>
        <v>0</v>
      </c>
      <c r="K526" s="325">
        <f t="shared" si="8"/>
        <v>0</v>
      </c>
      <c r="L526" s="325">
        <f>IFERROR(VLOOKUP($A526,'様式C-1-2用'!$B$3:$O$1100,12,0),"")</f>
        <v>0</v>
      </c>
      <c r="M526" s="325">
        <f>IFERROR(VLOOKUP($A526,'様式C-1-2用'!$B$3:$O$1100,13,0),"")</f>
        <v>0</v>
      </c>
      <c r="N526" s="325">
        <f>IFERROR(VLOOKUP($A526,'様式C-1-2用'!$B$3:$O$1100,14,0),"")</f>
        <v>0</v>
      </c>
      <c r="O526" s="325">
        <f>IFERROR(VLOOKUP($A526,'様式C-1-2用'!$B$3:$P$1100,15,0),"")</f>
        <v>0</v>
      </c>
    </row>
    <row r="527" spans="1:15" ht="15.95" customHeight="1" x14ac:dyDescent="0.15">
      <c r="A527" s="318">
        <v>525</v>
      </c>
      <c r="B527" s="325">
        <f>IFERROR(VLOOKUP($A527,'様式C-1-2用'!$B$3:$O$1100,2,0),"")</f>
        <v>0</v>
      </c>
      <c r="C527" s="325" t="str">
        <f>IFERROR(VLOOKUP($A527,'様式C-1-2用'!$B$3:$O$1100,3,0),"")</f>
        <v/>
      </c>
      <c r="D527" s="325">
        <f>IFERROR(VLOOKUP($A527,'様式C-1-2用'!$B$3:$O$1100,5,0),"")</f>
        <v>0</v>
      </c>
      <c r="E527" s="325">
        <f>IFERROR(VLOOKUP($A527,'様式C-1-2用'!$B$3:$O$1100,6,0),"")</f>
        <v>0</v>
      </c>
      <c r="F527" s="325">
        <f>IFERROR(VLOOKUP($A527,'様式C-1-2用'!$B$3:$O$1100,7,0),"")</f>
        <v>0</v>
      </c>
      <c r="G527" s="325">
        <f>IFERROR(VLOOKUP($A527,'様式C-1-2用'!$B$3:$O$1100,8,0),"")</f>
        <v>0</v>
      </c>
      <c r="H527" s="331">
        <f>IFERROR(VLOOKUP($A527,'様式C-1-2用'!$B$3:$O$1100,9,0),"")</f>
        <v>0</v>
      </c>
      <c r="I527" s="325">
        <f>IFERROR(VLOOKUP($A527,'様式C-1-2用'!$B$3:$O$1100,10,0),"")</f>
        <v>0</v>
      </c>
      <c r="J527" s="325">
        <f>IFERROR(VLOOKUP($A527,'様式C-1-2用'!$B$3:$O$1100,11,0),"")</f>
        <v>0</v>
      </c>
      <c r="K527" s="325">
        <f t="shared" si="8"/>
        <v>0</v>
      </c>
      <c r="L527" s="325">
        <f>IFERROR(VLOOKUP($A527,'様式C-1-2用'!$B$3:$O$1100,12,0),"")</f>
        <v>0</v>
      </c>
      <c r="M527" s="325">
        <f>IFERROR(VLOOKUP($A527,'様式C-1-2用'!$B$3:$O$1100,13,0),"")</f>
        <v>0</v>
      </c>
      <c r="N527" s="325">
        <f>IFERROR(VLOOKUP($A527,'様式C-1-2用'!$B$3:$O$1100,14,0),"")</f>
        <v>0</v>
      </c>
      <c r="O527" s="325">
        <f>IFERROR(VLOOKUP($A527,'様式C-1-2用'!$B$3:$P$1100,15,0),"")</f>
        <v>0</v>
      </c>
    </row>
    <row r="528" spans="1:15" ht="15.95" customHeight="1" x14ac:dyDescent="0.15">
      <c r="A528" s="318">
        <v>526</v>
      </c>
      <c r="B528" s="325">
        <f>IFERROR(VLOOKUP($A528,'様式C-1-2用'!$B$3:$O$1100,2,0),"")</f>
        <v>0</v>
      </c>
      <c r="C528" s="325" t="str">
        <f>IFERROR(VLOOKUP($A528,'様式C-1-2用'!$B$3:$O$1100,3,0),"")</f>
        <v/>
      </c>
      <c r="D528" s="325">
        <f>IFERROR(VLOOKUP($A528,'様式C-1-2用'!$B$3:$O$1100,5,0),"")</f>
        <v>0</v>
      </c>
      <c r="E528" s="325">
        <f>IFERROR(VLOOKUP($A528,'様式C-1-2用'!$B$3:$O$1100,6,0),"")</f>
        <v>0</v>
      </c>
      <c r="F528" s="325">
        <f>IFERROR(VLOOKUP($A528,'様式C-1-2用'!$B$3:$O$1100,7,0),"")</f>
        <v>0</v>
      </c>
      <c r="G528" s="325">
        <f>IFERROR(VLOOKUP($A528,'様式C-1-2用'!$B$3:$O$1100,8,0),"")</f>
        <v>0</v>
      </c>
      <c r="H528" s="331">
        <f>IFERROR(VLOOKUP($A528,'様式C-1-2用'!$B$3:$O$1100,9,0),"")</f>
        <v>0</v>
      </c>
      <c r="I528" s="325">
        <f>IFERROR(VLOOKUP($A528,'様式C-1-2用'!$B$3:$O$1100,10,0),"")</f>
        <v>0</v>
      </c>
      <c r="J528" s="325">
        <f>IFERROR(VLOOKUP($A528,'様式C-1-2用'!$B$3:$O$1100,11,0),"")</f>
        <v>0</v>
      </c>
      <c r="K528" s="325">
        <f t="shared" si="8"/>
        <v>0</v>
      </c>
      <c r="L528" s="325">
        <f>IFERROR(VLOOKUP($A528,'様式C-1-2用'!$B$3:$O$1100,12,0),"")</f>
        <v>0</v>
      </c>
      <c r="M528" s="325">
        <f>IFERROR(VLOOKUP($A528,'様式C-1-2用'!$B$3:$O$1100,13,0),"")</f>
        <v>0</v>
      </c>
      <c r="N528" s="325">
        <f>IFERROR(VLOOKUP($A528,'様式C-1-2用'!$B$3:$O$1100,14,0),"")</f>
        <v>0</v>
      </c>
      <c r="O528" s="325">
        <f>IFERROR(VLOOKUP($A528,'様式C-1-2用'!$B$3:$P$1100,15,0),"")</f>
        <v>0</v>
      </c>
    </row>
    <row r="529" spans="1:15" ht="15.95" customHeight="1" x14ac:dyDescent="0.15">
      <c r="A529" s="318">
        <v>527</v>
      </c>
      <c r="B529" s="325">
        <f>IFERROR(VLOOKUP($A529,'様式C-1-2用'!$B$3:$O$1100,2,0),"")</f>
        <v>0</v>
      </c>
      <c r="C529" s="325" t="str">
        <f>IFERROR(VLOOKUP($A529,'様式C-1-2用'!$B$3:$O$1100,3,0),"")</f>
        <v/>
      </c>
      <c r="D529" s="325">
        <f>IFERROR(VLOOKUP($A529,'様式C-1-2用'!$B$3:$O$1100,5,0),"")</f>
        <v>0</v>
      </c>
      <c r="E529" s="325">
        <f>IFERROR(VLOOKUP($A529,'様式C-1-2用'!$B$3:$O$1100,6,0),"")</f>
        <v>0</v>
      </c>
      <c r="F529" s="325">
        <f>IFERROR(VLOOKUP($A529,'様式C-1-2用'!$B$3:$O$1100,7,0),"")</f>
        <v>0</v>
      </c>
      <c r="G529" s="325">
        <f>IFERROR(VLOOKUP($A529,'様式C-1-2用'!$B$3:$O$1100,8,0),"")</f>
        <v>0</v>
      </c>
      <c r="H529" s="331">
        <f>IFERROR(VLOOKUP($A529,'様式C-1-2用'!$B$3:$O$1100,9,0),"")</f>
        <v>0</v>
      </c>
      <c r="I529" s="325">
        <f>IFERROR(VLOOKUP($A529,'様式C-1-2用'!$B$3:$O$1100,10,0),"")</f>
        <v>0</v>
      </c>
      <c r="J529" s="325">
        <f>IFERROR(VLOOKUP($A529,'様式C-1-2用'!$B$3:$O$1100,11,0),"")</f>
        <v>0</v>
      </c>
      <c r="K529" s="325">
        <f t="shared" si="8"/>
        <v>0</v>
      </c>
      <c r="L529" s="325">
        <f>IFERROR(VLOOKUP($A529,'様式C-1-2用'!$B$3:$O$1100,12,0),"")</f>
        <v>0</v>
      </c>
      <c r="M529" s="325">
        <f>IFERROR(VLOOKUP($A529,'様式C-1-2用'!$B$3:$O$1100,13,0),"")</f>
        <v>0</v>
      </c>
      <c r="N529" s="325">
        <f>IFERROR(VLOOKUP($A529,'様式C-1-2用'!$B$3:$O$1100,14,0),"")</f>
        <v>0</v>
      </c>
      <c r="O529" s="325">
        <f>IFERROR(VLOOKUP($A529,'様式C-1-2用'!$B$3:$P$1100,15,0),"")</f>
        <v>0</v>
      </c>
    </row>
    <row r="530" spans="1:15" ht="15.95" customHeight="1" x14ac:dyDescent="0.15">
      <c r="A530" s="318">
        <v>528</v>
      </c>
      <c r="B530" s="325">
        <f>IFERROR(VLOOKUP($A530,'様式C-1-2用'!$B$3:$O$1100,2,0),"")</f>
        <v>0</v>
      </c>
      <c r="C530" s="325" t="str">
        <f>IFERROR(VLOOKUP($A530,'様式C-1-2用'!$B$3:$O$1100,3,0),"")</f>
        <v/>
      </c>
      <c r="D530" s="325">
        <f>IFERROR(VLOOKUP($A530,'様式C-1-2用'!$B$3:$O$1100,5,0),"")</f>
        <v>0</v>
      </c>
      <c r="E530" s="325">
        <f>IFERROR(VLOOKUP($A530,'様式C-1-2用'!$B$3:$O$1100,6,0),"")</f>
        <v>0</v>
      </c>
      <c r="F530" s="325">
        <f>IFERROR(VLOOKUP($A530,'様式C-1-2用'!$B$3:$O$1100,7,0),"")</f>
        <v>0</v>
      </c>
      <c r="G530" s="325">
        <f>IFERROR(VLOOKUP($A530,'様式C-1-2用'!$B$3:$O$1100,8,0),"")</f>
        <v>0</v>
      </c>
      <c r="H530" s="331">
        <f>IFERROR(VLOOKUP($A530,'様式C-1-2用'!$B$3:$O$1100,9,0),"")</f>
        <v>0</v>
      </c>
      <c r="I530" s="325">
        <f>IFERROR(VLOOKUP($A530,'様式C-1-2用'!$B$3:$O$1100,10,0),"")</f>
        <v>0</v>
      </c>
      <c r="J530" s="325">
        <f>IFERROR(VLOOKUP($A530,'様式C-1-2用'!$B$3:$O$1100,11,0),"")</f>
        <v>0</v>
      </c>
      <c r="K530" s="325">
        <f t="shared" si="8"/>
        <v>0</v>
      </c>
      <c r="L530" s="325">
        <f>IFERROR(VLOOKUP($A530,'様式C-1-2用'!$B$3:$O$1100,12,0),"")</f>
        <v>0</v>
      </c>
      <c r="M530" s="325">
        <f>IFERROR(VLOOKUP($A530,'様式C-1-2用'!$B$3:$O$1100,13,0),"")</f>
        <v>0</v>
      </c>
      <c r="N530" s="325">
        <f>IFERROR(VLOOKUP($A530,'様式C-1-2用'!$B$3:$O$1100,14,0),"")</f>
        <v>0</v>
      </c>
      <c r="O530" s="325">
        <f>IFERROR(VLOOKUP($A530,'様式C-1-2用'!$B$3:$P$1100,15,0),"")</f>
        <v>0</v>
      </c>
    </row>
    <row r="531" spans="1:15" ht="15.95" customHeight="1" x14ac:dyDescent="0.15">
      <c r="A531" s="318">
        <v>529</v>
      </c>
      <c r="B531" s="325">
        <f>IFERROR(VLOOKUP($A531,'様式C-1-2用'!$B$3:$O$1100,2,0),"")</f>
        <v>0</v>
      </c>
      <c r="C531" s="325" t="str">
        <f>IFERROR(VLOOKUP($A531,'様式C-1-2用'!$B$3:$O$1100,3,0),"")</f>
        <v/>
      </c>
      <c r="D531" s="325">
        <f>IFERROR(VLOOKUP($A531,'様式C-1-2用'!$B$3:$O$1100,5,0),"")</f>
        <v>0</v>
      </c>
      <c r="E531" s="325">
        <f>IFERROR(VLOOKUP($A531,'様式C-1-2用'!$B$3:$O$1100,6,0),"")</f>
        <v>0</v>
      </c>
      <c r="F531" s="325">
        <f>IFERROR(VLOOKUP($A531,'様式C-1-2用'!$B$3:$O$1100,7,0),"")</f>
        <v>0</v>
      </c>
      <c r="G531" s="325">
        <f>IFERROR(VLOOKUP($A531,'様式C-1-2用'!$B$3:$O$1100,8,0),"")</f>
        <v>0</v>
      </c>
      <c r="H531" s="331">
        <f>IFERROR(VLOOKUP($A531,'様式C-1-2用'!$B$3:$O$1100,9,0),"")</f>
        <v>0</v>
      </c>
      <c r="I531" s="325">
        <f>IFERROR(VLOOKUP($A531,'様式C-1-2用'!$B$3:$O$1100,10,0),"")</f>
        <v>0</v>
      </c>
      <c r="J531" s="325">
        <f>IFERROR(VLOOKUP($A531,'様式C-1-2用'!$B$3:$O$1100,11,0),"")</f>
        <v>0</v>
      </c>
      <c r="K531" s="325">
        <f t="shared" si="8"/>
        <v>0</v>
      </c>
      <c r="L531" s="325">
        <f>IFERROR(VLOOKUP($A531,'様式C-1-2用'!$B$3:$O$1100,12,0),"")</f>
        <v>0</v>
      </c>
      <c r="M531" s="325">
        <f>IFERROR(VLOOKUP($A531,'様式C-1-2用'!$B$3:$O$1100,13,0),"")</f>
        <v>0</v>
      </c>
      <c r="N531" s="325">
        <f>IFERROR(VLOOKUP($A531,'様式C-1-2用'!$B$3:$O$1100,14,0),"")</f>
        <v>0</v>
      </c>
      <c r="O531" s="325">
        <f>IFERROR(VLOOKUP($A531,'様式C-1-2用'!$B$3:$P$1100,15,0),"")</f>
        <v>0</v>
      </c>
    </row>
    <row r="532" spans="1:15" ht="15.95" customHeight="1" x14ac:dyDescent="0.15">
      <c r="A532" s="318">
        <v>530</v>
      </c>
      <c r="B532" s="325">
        <f>IFERROR(VLOOKUP($A532,'様式C-1-2用'!$B$3:$O$1100,2,0),"")</f>
        <v>0</v>
      </c>
      <c r="C532" s="325" t="str">
        <f>IFERROR(VLOOKUP($A532,'様式C-1-2用'!$B$3:$O$1100,3,0),"")</f>
        <v/>
      </c>
      <c r="D532" s="325">
        <f>IFERROR(VLOOKUP($A532,'様式C-1-2用'!$B$3:$O$1100,5,0),"")</f>
        <v>0</v>
      </c>
      <c r="E532" s="325">
        <f>IFERROR(VLOOKUP($A532,'様式C-1-2用'!$B$3:$O$1100,6,0),"")</f>
        <v>0</v>
      </c>
      <c r="F532" s="325">
        <f>IFERROR(VLOOKUP($A532,'様式C-1-2用'!$B$3:$O$1100,7,0),"")</f>
        <v>0</v>
      </c>
      <c r="G532" s="325">
        <f>IFERROR(VLOOKUP($A532,'様式C-1-2用'!$B$3:$O$1100,8,0),"")</f>
        <v>0</v>
      </c>
      <c r="H532" s="331">
        <f>IFERROR(VLOOKUP($A532,'様式C-1-2用'!$B$3:$O$1100,9,0),"")</f>
        <v>0</v>
      </c>
      <c r="I532" s="325">
        <f>IFERROR(VLOOKUP($A532,'様式C-1-2用'!$B$3:$O$1100,10,0),"")</f>
        <v>0</v>
      </c>
      <c r="J532" s="325">
        <f>IFERROR(VLOOKUP($A532,'様式C-1-2用'!$B$3:$O$1100,11,0),"")</f>
        <v>0</v>
      </c>
      <c r="K532" s="325">
        <f t="shared" si="8"/>
        <v>0</v>
      </c>
      <c r="L532" s="325">
        <f>IFERROR(VLOOKUP($A532,'様式C-1-2用'!$B$3:$O$1100,12,0),"")</f>
        <v>0</v>
      </c>
      <c r="M532" s="325">
        <f>IFERROR(VLOOKUP($A532,'様式C-1-2用'!$B$3:$O$1100,13,0),"")</f>
        <v>0</v>
      </c>
      <c r="N532" s="325">
        <f>IFERROR(VLOOKUP($A532,'様式C-1-2用'!$B$3:$O$1100,14,0),"")</f>
        <v>0</v>
      </c>
      <c r="O532" s="325">
        <f>IFERROR(VLOOKUP($A532,'様式C-1-2用'!$B$3:$P$1100,15,0),"")</f>
        <v>0</v>
      </c>
    </row>
    <row r="533" spans="1:15" ht="15.95" customHeight="1" x14ac:dyDescent="0.15">
      <c r="A533" s="318">
        <v>531</v>
      </c>
      <c r="B533" s="325">
        <f>IFERROR(VLOOKUP($A533,'様式C-1-2用'!$B$3:$O$1100,2,0),"")</f>
        <v>0</v>
      </c>
      <c r="C533" s="325" t="str">
        <f>IFERROR(VLOOKUP($A533,'様式C-1-2用'!$B$3:$O$1100,3,0),"")</f>
        <v/>
      </c>
      <c r="D533" s="325">
        <f>IFERROR(VLOOKUP($A533,'様式C-1-2用'!$B$3:$O$1100,5,0),"")</f>
        <v>0</v>
      </c>
      <c r="E533" s="325">
        <f>IFERROR(VLOOKUP($A533,'様式C-1-2用'!$B$3:$O$1100,6,0),"")</f>
        <v>0</v>
      </c>
      <c r="F533" s="325">
        <f>IFERROR(VLOOKUP($A533,'様式C-1-2用'!$B$3:$O$1100,7,0),"")</f>
        <v>0</v>
      </c>
      <c r="G533" s="325">
        <f>IFERROR(VLOOKUP($A533,'様式C-1-2用'!$B$3:$O$1100,8,0),"")</f>
        <v>0</v>
      </c>
      <c r="H533" s="331">
        <f>IFERROR(VLOOKUP($A533,'様式C-1-2用'!$B$3:$O$1100,9,0),"")</f>
        <v>0</v>
      </c>
      <c r="I533" s="325">
        <f>IFERROR(VLOOKUP($A533,'様式C-1-2用'!$B$3:$O$1100,10,0),"")</f>
        <v>0</v>
      </c>
      <c r="J533" s="325">
        <f>IFERROR(VLOOKUP($A533,'様式C-1-2用'!$B$3:$O$1100,11,0),"")</f>
        <v>0</v>
      </c>
      <c r="K533" s="325">
        <f t="shared" si="8"/>
        <v>0</v>
      </c>
      <c r="L533" s="325">
        <f>IFERROR(VLOOKUP($A533,'様式C-1-2用'!$B$3:$O$1100,12,0),"")</f>
        <v>0</v>
      </c>
      <c r="M533" s="325">
        <f>IFERROR(VLOOKUP($A533,'様式C-1-2用'!$B$3:$O$1100,13,0),"")</f>
        <v>0</v>
      </c>
      <c r="N533" s="325">
        <f>IFERROR(VLOOKUP($A533,'様式C-1-2用'!$B$3:$O$1100,14,0),"")</f>
        <v>0</v>
      </c>
      <c r="O533" s="325">
        <f>IFERROR(VLOOKUP($A533,'様式C-1-2用'!$B$3:$P$1100,15,0),"")</f>
        <v>0</v>
      </c>
    </row>
    <row r="534" spans="1:15" ht="15.95" customHeight="1" x14ac:dyDescent="0.15">
      <c r="A534" s="318">
        <v>532</v>
      </c>
      <c r="B534" s="325">
        <f>IFERROR(VLOOKUP($A534,'様式C-1-2用'!$B$3:$O$1100,2,0),"")</f>
        <v>0</v>
      </c>
      <c r="C534" s="325" t="str">
        <f>IFERROR(VLOOKUP($A534,'様式C-1-2用'!$B$3:$O$1100,3,0),"")</f>
        <v/>
      </c>
      <c r="D534" s="325">
        <f>IFERROR(VLOOKUP($A534,'様式C-1-2用'!$B$3:$O$1100,5,0),"")</f>
        <v>0</v>
      </c>
      <c r="E534" s="325">
        <f>IFERROR(VLOOKUP($A534,'様式C-1-2用'!$B$3:$O$1100,6,0),"")</f>
        <v>0</v>
      </c>
      <c r="F534" s="325">
        <f>IFERROR(VLOOKUP($A534,'様式C-1-2用'!$B$3:$O$1100,7,0),"")</f>
        <v>0</v>
      </c>
      <c r="G534" s="325">
        <f>IFERROR(VLOOKUP($A534,'様式C-1-2用'!$B$3:$O$1100,8,0),"")</f>
        <v>0</v>
      </c>
      <c r="H534" s="331">
        <f>IFERROR(VLOOKUP($A534,'様式C-1-2用'!$B$3:$O$1100,9,0),"")</f>
        <v>0</v>
      </c>
      <c r="I534" s="325">
        <f>IFERROR(VLOOKUP($A534,'様式C-1-2用'!$B$3:$O$1100,10,0),"")</f>
        <v>0</v>
      </c>
      <c r="J534" s="325">
        <f>IFERROR(VLOOKUP($A534,'様式C-1-2用'!$B$3:$O$1100,11,0),"")</f>
        <v>0</v>
      </c>
      <c r="K534" s="325">
        <f t="shared" si="8"/>
        <v>0</v>
      </c>
      <c r="L534" s="325">
        <f>IFERROR(VLOOKUP($A534,'様式C-1-2用'!$B$3:$O$1100,12,0),"")</f>
        <v>0</v>
      </c>
      <c r="M534" s="325">
        <f>IFERROR(VLOOKUP($A534,'様式C-1-2用'!$B$3:$O$1100,13,0),"")</f>
        <v>0</v>
      </c>
      <c r="N534" s="325">
        <f>IFERROR(VLOOKUP($A534,'様式C-1-2用'!$B$3:$O$1100,14,0),"")</f>
        <v>0</v>
      </c>
      <c r="O534" s="325">
        <f>IFERROR(VLOOKUP($A534,'様式C-1-2用'!$B$3:$P$1100,15,0),"")</f>
        <v>0</v>
      </c>
    </row>
    <row r="535" spans="1:15" ht="15.95" customHeight="1" x14ac:dyDescent="0.15">
      <c r="A535" s="318">
        <v>533</v>
      </c>
      <c r="B535" s="325">
        <f>IFERROR(VLOOKUP($A535,'様式C-1-2用'!$B$3:$O$1100,2,0),"")</f>
        <v>0</v>
      </c>
      <c r="C535" s="325" t="str">
        <f>IFERROR(VLOOKUP($A535,'様式C-1-2用'!$B$3:$O$1100,3,0),"")</f>
        <v/>
      </c>
      <c r="D535" s="325">
        <f>IFERROR(VLOOKUP($A535,'様式C-1-2用'!$B$3:$O$1100,5,0),"")</f>
        <v>0</v>
      </c>
      <c r="E535" s="325">
        <f>IFERROR(VLOOKUP($A535,'様式C-1-2用'!$B$3:$O$1100,6,0),"")</f>
        <v>0</v>
      </c>
      <c r="F535" s="325">
        <f>IFERROR(VLOOKUP($A535,'様式C-1-2用'!$B$3:$O$1100,7,0),"")</f>
        <v>0</v>
      </c>
      <c r="G535" s="325">
        <f>IFERROR(VLOOKUP($A535,'様式C-1-2用'!$B$3:$O$1100,8,0),"")</f>
        <v>0</v>
      </c>
      <c r="H535" s="331">
        <f>IFERROR(VLOOKUP($A535,'様式C-1-2用'!$B$3:$O$1100,9,0),"")</f>
        <v>0</v>
      </c>
      <c r="I535" s="325">
        <f>IFERROR(VLOOKUP($A535,'様式C-1-2用'!$B$3:$O$1100,10,0),"")</f>
        <v>0</v>
      </c>
      <c r="J535" s="325">
        <f>IFERROR(VLOOKUP($A535,'様式C-1-2用'!$B$3:$O$1100,11,0),"")</f>
        <v>0</v>
      </c>
      <c r="K535" s="325">
        <f t="shared" si="8"/>
        <v>0</v>
      </c>
      <c r="L535" s="325">
        <f>IFERROR(VLOOKUP($A535,'様式C-1-2用'!$B$3:$O$1100,12,0),"")</f>
        <v>0</v>
      </c>
      <c r="M535" s="325">
        <f>IFERROR(VLOOKUP($A535,'様式C-1-2用'!$B$3:$O$1100,13,0),"")</f>
        <v>0</v>
      </c>
      <c r="N535" s="325">
        <f>IFERROR(VLOOKUP($A535,'様式C-1-2用'!$B$3:$O$1100,14,0),"")</f>
        <v>0</v>
      </c>
      <c r="O535" s="325">
        <f>IFERROR(VLOOKUP($A535,'様式C-1-2用'!$B$3:$P$1100,15,0),"")</f>
        <v>0</v>
      </c>
    </row>
    <row r="536" spans="1:15" ht="15.95" customHeight="1" x14ac:dyDescent="0.15">
      <c r="A536" s="318">
        <v>534</v>
      </c>
      <c r="B536" s="325">
        <f>IFERROR(VLOOKUP($A536,'様式C-1-2用'!$B$3:$O$1100,2,0),"")</f>
        <v>0</v>
      </c>
      <c r="C536" s="325" t="str">
        <f>IFERROR(VLOOKUP($A536,'様式C-1-2用'!$B$3:$O$1100,3,0),"")</f>
        <v/>
      </c>
      <c r="D536" s="325">
        <f>IFERROR(VLOOKUP($A536,'様式C-1-2用'!$B$3:$O$1100,5,0),"")</f>
        <v>0</v>
      </c>
      <c r="E536" s="325">
        <f>IFERROR(VLOOKUP($A536,'様式C-1-2用'!$B$3:$O$1100,6,0),"")</f>
        <v>0</v>
      </c>
      <c r="F536" s="325">
        <f>IFERROR(VLOOKUP($A536,'様式C-1-2用'!$B$3:$O$1100,7,0),"")</f>
        <v>0</v>
      </c>
      <c r="G536" s="325">
        <f>IFERROR(VLOOKUP($A536,'様式C-1-2用'!$B$3:$O$1100,8,0),"")</f>
        <v>0</v>
      </c>
      <c r="H536" s="331">
        <f>IFERROR(VLOOKUP($A536,'様式C-1-2用'!$B$3:$O$1100,9,0),"")</f>
        <v>0</v>
      </c>
      <c r="I536" s="325">
        <f>IFERROR(VLOOKUP($A536,'様式C-1-2用'!$B$3:$O$1100,10,0),"")</f>
        <v>0</v>
      </c>
      <c r="J536" s="325">
        <f>IFERROR(VLOOKUP($A536,'様式C-1-2用'!$B$3:$O$1100,11,0),"")</f>
        <v>0</v>
      </c>
      <c r="K536" s="325">
        <f t="shared" si="8"/>
        <v>0</v>
      </c>
      <c r="L536" s="325">
        <f>IFERROR(VLOOKUP($A536,'様式C-1-2用'!$B$3:$O$1100,12,0),"")</f>
        <v>0</v>
      </c>
      <c r="M536" s="325">
        <f>IFERROR(VLOOKUP($A536,'様式C-1-2用'!$B$3:$O$1100,13,0),"")</f>
        <v>0</v>
      </c>
      <c r="N536" s="325">
        <f>IFERROR(VLOOKUP($A536,'様式C-1-2用'!$B$3:$O$1100,14,0),"")</f>
        <v>0</v>
      </c>
      <c r="O536" s="325">
        <f>IFERROR(VLOOKUP($A536,'様式C-1-2用'!$B$3:$P$1100,15,0),"")</f>
        <v>0</v>
      </c>
    </row>
    <row r="537" spans="1:15" ht="15.95" customHeight="1" x14ac:dyDescent="0.15">
      <c r="A537" s="318">
        <v>535</v>
      </c>
      <c r="B537" s="325">
        <f>IFERROR(VLOOKUP($A537,'様式C-1-2用'!$B$3:$O$1100,2,0),"")</f>
        <v>0</v>
      </c>
      <c r="C537" s="325" t="str">
        <f>IFERROR(VLOOKUP($A537,'様式C-1-2用'!$B$3:$O$1100,3,0),"")</f>
        <v/>
      </c>
      <c r="D537" s="325">
        <f>IFERROR(VLOOKUP($A537,'様式C-1-2用'!$B$3:$O$1100,5,0),"")</f>
        <v>0</v>
      </c>
      <c r="E537" s="325">
        <f>IFERROR(VLOOKUP($A537,'様式C-1-2用'!$B$3:$O$1100,6,0),"")</f>
        <v>0</v>
      </c>
      <c r="F537" s="325">
        <f>IFERROR(VLOOKUP($A537,'様式C-1-2用'!$B$3:$O$1100,7,0),"")</f>
        <v>0</v>
      </c>
      <c r="G537" s="325">
        <f>IFERROR(VLOOKUP($A537,'様式C-1-2用'!$B$3:$O$1100,8,0),"")</f>
        <v>0</v>
      </c>
      <c r="H537" s="331">
        <f>IFERROR(VLOOKUP($A537,'様式C-1-2用'!$B$3:$O$1100,9,0),"")</f>
        <v>0</v>
      </c>
      <c r="I537" s="325">
        <f>IFERROR(VLOOKUP($A537,'様式C-1-2用'!$B$3:$O$1100,10,0),"")</f>
        <v>0</v>
      </c>
      <c r="J537" s="325">
        <f>IFERROR(VLOOKUP($A537,'様式C-1-2用'!$B$3:$O$1100,11,0),"")</f>
        <v>0</v>
      </c>
      <c r="K537" s="325">
        <f t="shared" si="8"/>
        <v>0</v>
      </c>
      <c r="L537" s="325">
        <f>IFERROR(VLOOKUP($A537,'様式C-1-2用'!$B$3:$O$1100,12,0),"")</f>
        <v>0</v>
      </c>
      <c r="M537" s="325">
        <f>IFERROR(VLOOKUP($A537,'様式C-1-2用'!$B$3:$O$1100,13,0),"")</f>
        <v>0</v>
      </c>
      <c r="N537" s="325">
        <f>IFERROR(VLOOKUP($A537,'様式C-1-2用'!$B$3:$O$1100,14,0),"")</f>
        <v>0</v>
      </c>
      <c r="O537" s="325">
        <f>IFERROR(VLOOKUP($A537,'様式C-1-2用'!$B$3:$P$1100,15,0),"")</f>
        <v>0</v>
      </c>
    </row>
    <row r="538" spans="1:15" ht="15.95" customHeight="1" x14ac:dyDescent="0.15">
      <c r="A538" s="318">
        <v>536</v>
      </c>
      <c r="B538" s="325">
        <f>IFERROR(VLOOKUP($A538,'様式C-1-2用'!$B$3:$O$1100,2,0),"")</f>
        <v>0</v>
      </c>
      <c r="C538" s="325" t="str">
        <f>IFERROR(VLOOKUP($A538,'様式C-1-2用'!$B$3:$O$1100,3,0),"")</f>
        <v/>
      </c>
      <c r="D538" s="325">
        <f>IFERROR(VLOOKUP($A538,'様式C-1-2用'!$B$3:$O$1100,5,0),"")</f>
        <v>0</v>
      </c>
      <c r="E538" s="325">
        <f>IFERROR(VLOOKUP($A538,'様式C-1-2用'!$B$3:$O$1100,6,0),"")</f>
        <v>0</v>
      </c>
      <c r="F538" s="325">
        <f>IFERROR(VLOOKUP($A538,'様式C-1-2用'!$B$3:$O$1100,7,0),"")</f>
        <v>0</v>
      </c>
      <c r="G538" s="325">
        <f>IFERROR(VLOOKUP($A538,'様式C-1-2用'!$B$3:$O$1100,8,0),"")</f>
        <v>0</v>
      </c>
      <c r="H538" s="331">
        <f>IFERROR(VLOOKUP($A538,'様式C-1-2用'!$B$3:$O$1100,9,0),"")</f>
        <v>0</v>
      </c>
      <c r="I538" s="325">
        <f>IFERROR(VLOOKUP($A538,'様式C-1-2用'!$B$3:$O$1100,10,0),"")</f>
        <v>0</v>
      </c>
      <c r="J538" s="325">
        <f>IFERROR(VLOOKUP($A538,'様式C-1-2用'!$B$3:$O$1100,11,0),"")</f>
        <v>0</v>
      </c>
      <c r="K538" s="325">
        <f t="shared" si="8"/>
        <v>0</v>
      </c>
      <c r="L538" s="325">
        <f>IFERROR(VLOOKUP($A538,'様式C-1-2用'!$B$3:$O$1100,12,0),"")</f>
        <v>0</v>
      </c>
      <c r="M538" s="325">
        <f>IFERROR(VLOOKUP($A538,'様式C-1-2用'!$B$3:$O$1100,13,0),"")</f>
        <v>0</v>
      </c>
      <c r="N538" s="325">
        <f>IFERROR(VLOOKUP($A538,'様式C-1-2用'!$B$3:$O$1100,14,0),"")</f>
        <v>0</v>
      </c>
      <c r="O538" s="325">
        <f>IFERROR(VLOOKUP($A538,'様式C-1-2用'!$B$3:$P$1100,15,0),"")</f>
        <v>0</v>
      </c>
    </row>
    <row r="539" spans="1:15" ht="15.95" customHeight="1" x14ac:dyDescent="0.15">
      <c r="A539" s="318">
        <v>537</v>
      </c>
      <c r="B539" s="325">
        <f>IFERROR(VLOOKUP($A539,'様式C-1-2用'!$B$3:$O$1100,2,0),"")</f>
        <v>0</v>
      </c>
      <c r="C539" s="325" t="str">
        <f>IFERROR(VLOOKUP($A539,'様式C-1-2用'!$B$3:$O$1100,3,0),"")</f>
        <v/>
      </c>
      <c r="D539" s="325">
        <f>IFERROR(VLOOKUP($A539,'様式C-1-2用'!$B$3:$O$1100,5,0),"")</f>
        <v>0</v>
      </c>
      <c r="E539" s="325">
        <f>IFERROR(VLOOKUP($A539,'様式C-1-2用'!$B$3:$O$1100,6,0),"")</f>
        <v>0</v>
      </c>
      <c r="F539" s="325">
        <f>IFERROR(VLOOKUP($A539,'様式C-1-2用'!$B$3:$O$1100,7,0),"")</f>
        <v>0</v>
      </c>
      <c r="G539" s="325">
        <f>IFERROR(VLOOKUP($A539,'様式C-1-2用'!$B$3:$O$1100,8,0),"")</f>
        <v>0</v>
      </c>
      <c r="H539" s="331">
        <f>IFERROR(VLOOKUP($A539,'様式C-1-2用'!$B$3:$O$1100,9,0),"")</f>
        <v>0</v>
      </c>
      <c r="I539" s="325">
        <f>IFERROR(VLOOKUP($A539,'様式C-1-2用'!$B$3:$O$1100,10,0),"")</f>
        <v>0</v>
      </c>
      <c r="J539" s="325">
        <f>IFERROR(VLOOKUP($A539,'様式C-1-2用'!$B$3:$O$1100,11,0),"")</f>
        <v>0</v>
      </c>
      <c r="K539" s="325">
        <f t="shared" si="8"/>
        <v>0</v>
      </c>
      <c r="L539" s="325">
        <f>IFERROR(VLOOKUP($A539,'様式C-1-2用'!$B$3:$O$1100,12,0),"")</f>
        <v>0</v>
      </c>
      <c r="M539" s="325">
        <f>IFERROR(VLOOKUP($A539,'様式C-1-2用'!$B$3:$O$1100,13,0),"")</f>
        <v>0</v>
      </c>
      <c r="N539" s="325">
        <f>IFERROR(VLOOKUP($A539,'様式C-1-2用'!$B$3:$O$1100,14,0),"")</f>
        <v>0</v>
      </c>
      <c r="O539" s="325">
        <f>IFERROR(VLOOKUP($A539,'様式C-1-2用'!$B$3:$P$1100,15,0),"")</f>
        <v>0</v>
      </c>
    </row>
    <row r="540" spans="1:15" ht="15.95" customHeight="1" x14ac:dyDescent="0.15">
      <c r="A540" s="318">
        <v>538</v>
      </c>
      <c r="B540" s="325">
        <f>IFERROR(VLOOKUP($A540,'様式C-1-2用'!$B$3:$O$1100,2,0),"")</f>
        <v>0</v>
      </c>
      <c r="C540" s="325" t="str">
        <f>IFERROR(VLOOKUP($A540,'様式C-1-2用'!$B$3:$O$1100,3,0),"")</f>
        <v/>
      </c>
      <c r="D540" s="325">
        <f>IFERROR(VLOOKUP($A540,'様式C-1-2用'!$B$3:$O$1100,5,0),"")</f>
        <v>0</v>
      </c>
      <c r="E540" s="325">
        <f>IFERROR(VLOOKUP($A540,'様式C-1-2用'!$B$3:$O$1100,6,0),"")</f>
        <v>0</v>
      </c>
      <c r="F540" s="325">
        <f>IFERROR(VLOOKUP($A540,'様式C-1-2用'!$B$3:$O$1100,7,0),"")</f>
        <v>0</v>
      </c>
      <c r="G540" s="325">
        <f>IFERROR(VLOOKUP($A540,'様式C-1-2用'!$B$3:$O$1100,8,0),"")</f>
        <v>0</v>
      </c>
      <c r="H540" s="331">
        <f>IFERROR(VLOOKUP($A540,'様式C-1-2用'!$B$3:$O$1100,9,0),"")</f>
        <v>0</v>
      </c>
      <c r="I540" s="325">
        <f>IFERROR(VLOOKUP($A540,'様式C-1-2用'!$B$3:$O$1100,10,0),"")</f>
        <v>0</v>
      </c>
      <c r="J540" s="325">
        <f>IFERROR(VLOOKUP($A540,'様式C-1-2用'!$B$3:$O$1100,11,0),"")</f>
        <v>0</v>
      </c>
      <c r="K540" s="325">
        <f t="shared" si="8"/>
        <v>0</v>
      </c>
      <c r="L540" s="325">
        <f>IFERROR(VLOOKUP($A540,'様式C-1-2用'!$B$3:$O$1100,12,0),"")</f>
        <v>0</v>
      </c>
      <c r="M540" s="325">
        <f>IFERROR(VLOOKUP($A540,'様式C-1-2用'!$B$3:$O$1100,13,0),"")</f>
        <v>0</v>
      </c>
      <c r="N540" s="325">
        <f>IFERROR(VLOOKUP($A540,'様式C-1-2用'!$B$3:$O$1100,14,0),"")</f>
        <v>0</v>
      </c>
      <c r="O540" s="325">
        <f>IFERROR(VLOOKUP($A540,'様式C-1-2用'!$B$3:$P$1100,15,0),"")</f>
        <v>0</v>
      </c>
    </row>
    <row r="541" spans="1:15" ht="15.95" customHeight="1" x14ac:dyDescent="0.15">
      <c r="A541" s="318">
        <v>539</v>
      </c>
      <c r="B541" s="325">
        <f>IFERROR(VLOOKUP($A541,'様式C-1-2用'!$B$3:$O$1100,2,0),"")</f>
        <v>0</v>
      </c>
      <c r="C541" s="325" t="str">
        <f>IFERROR(VLOOKUP($A541,'様式C-1-2用'!$B$3:$O$1100,3,0),"")</f>
        <v/>
      </c>
      <c r="D541" s="325">
        <f>IFERROR(VLOOKUP($A541,'様式C-1-2用'!$B$3:$O$1100,5,0),"")</f>
        <v>0</v>
      </c>
      <c r="E541" s="325">
        <f>IFERROR(VLOOKUP($A541,'様式C-1-2用'!$B$3:$O$1100,6,0),"")</f>
        <v>0</v>
      </c>
      <c r="F541" s="325">
        <f>IFERROR(VLOOKUP($A541,'様式C-1-2用'!$B$3:$O$1100,7,0),"")</f>
        <v>0</v>
      </c>
      <c r="G541" s="325">
        <f>IFERROR(VLOOKUP($A541,'様式C-1-2用'!$B$3:$O$1100,8,0),"")</f>
        <v>0</v>
      </c>
      <c r="H541" s="331">
        <f>IFERROR(VLOOKUP($A541,'様式C-1-2用'!$B$3:$O$1100,9,0),"")</f>
        <v>0</v>
      </c>
      <c r="I541" s="325">
        <f>IFERROR(VLOOKUP($A541,'様式C-1-2用'!$B$3:$O$1100,10,0),"")</f>
        <v>0</v>
      </c>
      <c r="J541" s="325">
        <f>IFERROR(VLOOKUP($A541,'様式C-1-2用'!$B$3:$O$1100,11,0),"")</f>
        <v>0</v>
      </c>
      <c r="K541" s="325">
        <f t="shared" si="8"/>
        <v>0</v>
      </c>
      <c r="L541" s="325">
        <f>IFERROR(VLOOKUP($A541,'様式C-1-2用'!$B$3:$O$1100,12,0),"")</f>
        <v>0</v>
      </c>
      <c r="M541" s="325">
        <f>IFERROR(VLOOKUP($A541,'様式C-1-2用'!$B$3:$O$1100,13,0),"")</f>
        <v>0</v>
      </c>
      <c r="N541" s="325">
        <f>IFERROR(VLOOKUP($A541,'様式C-1-2用'!$B$3:$O$1100,14,0),"")</f>
        <v>0</v>
      </c>
      <c r="O541" s="325">
        <f>IFERROR(VLOOKUP($A541,'様式C-1-2用'!$B$3:$P$1100,15,0),"")</f>
        <v>0</v>
      </c>
    </row>
    <row r="542" spans="1:15" ht="15.95" customHeight="1" x14ac:dyDescent="0.15">
      <c r="A542" s="318">
        <v>540</v>
      </c>
      <c r="B542" s="325">
        <f>IFERROR(VLOOKUP($A542,'様式C-1-2用'!$B$3:$O$1100,2,0),"")</f>
        <v>0</v>
      </c>
      <c r="C542" s="325" t="str">
        <f>IFERROR(VLOOKUP($A542,'様式C-1-2用'!$B$3:$O$1100,3,0),"")</f>
        <v/>
      </c>
      <c r="D542" s="325">
        <f>IFERROR(VLOOKUP($A542,'様式C-1-2用'!$B$3:$O$1100,5,0),"")</f>
        <v>0</v>
      </c>
      <c r="E542" s="325">
        <f>IFERROR(VLOOKUP($A542,'様式C-1-2用'!$B$3:$O$1100,6,0),"")</f>
        <v>0</v>
      </c>
      <c r="F542" s="325">
        <f>IFERROR(VLOOKUP($A542,'様式C-1-2用'!$B$3:$O$1100,7,0),"")</f>
        <v>0</v>
      </c>
      <c r="G542" s="325">
        <f>IFERROR(VLOOKUP($A542,'様式C-1-2用'!$B$3:$O$1100,8,0),"")</f>
        <v>0</v>
      </c>
      <c r="H542" s="331">
        <f>IFERROR(VLOOKUP($A542,'様式C-1-2用'!$B$3:$O$1100,9,0),"")</f>
        <v>0</v>
      </c>
      <c r="I542" s="325">
        <f>IFERROR(VLOOKUP($A542,'様式C-1-2用'!$B$3:$O$1100,10,0),"")</f>
        <v>0</v>
      </c>
      <c r="J542" s="325">
        <f>IFERROR(VLOOKUP($A542,'様式C-1-2用'!$B$3:$O$1100,11,0),"")</f>
        <v>0</v>
      </c>
      <c r="K542" s="325">
        <f t="shared" si="8"/>
        <v>0</v>
      </c>
      <c r="L542" s="325">
        <f>IFERROR(VLOOKUP($A542,'様式C-1-2用'!$B$3:$O$1100,12,0),"")</f>
        <v>0</v>
      </c>
      <c r="M542" s="325">
        <f>IFERROR(VLOOKUP($A542,'様式C-1-2用'!$B$3:$O$1100,13,0),"")</f>
        <v>0</v>
      </c>
      <c r="N542" s="325">
        <f>IFERROR(VLOOKUP($A542,'様式C-1-2用'!$B$3:$O$1100,14,0),"")</f>
        <v>0</v>
      </c>
      <c r="O542" s="325">
        <f>IFERROR(VLOOKUP($A542,'様式C-1-2用'!$B$3:$P$1100,15,0),"")</f>
        <v>0</v>
      </c>
    </row>
    <row r="543" spans="1:15" ht="15.95" customHeight="1" x14ac:dyDescent="0.15">
      <c r="A543" s="318">
        <v>541</v>
      </c>
      <c r="B543" s="325">
        <f>IFERROR(VLOOKUP($A543,'様式C-1-2用'!$B$3:$O$1100,2,0),"")</f>
        <v>0</v>
      </c>
      <c r="C543" s="325" t="str">
        <f>IFERROR(VLOOKUP($A543,'様式C-1-2用'!$B$3:$O$1100,3,0),"")</f>
        <v/>
      </c>
      <c r="D543" s="325">
        <f>IFERROR(VLOOKUP($A543,'様式C-1-2用'!$B$3:$O$1100,5,0),"")</f>
        <v>0</v>
      </c>
      <c r="E543" s="325">
        <f>IFERROR(VLOOKUP($A543,'様式C-1-2用'!$B$3:$O$1100,6,0),"")</f>
        <v>0</v>
      </c>
      <c r="F543" s="325">
        <f>IFERROR(VLOOKUP($A543,'様式C-1-2用'!$B$3:$O$1100,7,0),"")</f>
        <v>0</v>
      </c>
      <c r="G543" s="325">
        <f>IFERROR(VLOOKUP($A543,'様式C-1-2用'!$B$3:$O$1100,8,0),"")</f>
        <v>0</v>
      </c>
      <c r="H543" s="331">
        <f>IFERROR(VLOOKUP($A543,'様式C-1-2用'!$B$3:$O$1100,9,0),"")</f>
        <v>0</v>
      </c>
      <c r="I543" s="325">
        <f>IFERROR(VLOOKUP($A543,'様式C-1-2用'!$B$3:$O$1100,10,0),"")</f>
        <v>0</v>
      </c>
      <c r="J543" s="325">
        <f>IFERROR(VLOOKUP($A543,'様式C-1-2用'!$B$3:$O$1100,11,0),"")</f>
        <v>0</v>
      </c>
      <c r="K543" s="325">
        <f t="shared" si="8"/>
        <v>0</v>
      </c>
      <c r="L543" s="325">
        <f>IFERROR(VLOOKUP($A543,'様式C-1-2用'!$B$3:$O$1100,12,0),"")</f>
        <v>0</v>
      </c>
      <c r="M543" s="325">
        <f>IFERROR(VLOOKUP($A543,'様式C-1-2用'!$B$3:$O$1100,13,0),"")</f>
        <v>0</v>
      </c>
      <c r="N543" s="325">
        <f>IFERROR(VLOOKUP($A543,'様式C-1-2用'!$B$3:$O$1100,14,0),"")</f>
        <v>0</v>
      </c>
      <c r="O543" s="325">
        <f>IFERROR(VLOOKUP($A543,'様式C-1-2用'!$B$3:$P$1100,15,0),"")</f>
        <v>0</v>
      </c>
    </row>
    <row r="544" spans="1:15" ht="15.95" customHeight="1" x14ac:dyDescent="0.15">
      <c r="A544" s="318">
        <v>542</v>
      </c>
      <c r="B544" s="325">
        <f>IFERROR(VLOOKUP($A544,'様式C-1-2用'!$B$3:$O$1100,2,0),"")</f>
        <v>0</v>
      </c>
      <c r="C544" s="325" t="str">
        <f>IFERROR(VLOOKUP($A544,'様式C-1-2用'!$B$3:$O$1100,3,0),"")</f>
        <v/>
      </c>
      <c r="D544" s="325">
        <f>IFERROR(VLOOKUP($A544,'様式C-1-2用'!$B$3:$O$1100,5,0),"")</f>
        <v>0</v>
      </c>
      <c r="E544" s="325">
        <f>IFERROR(VLOOKUP($A544,'様式C-1-2用'!$B$3:$O$1100,6,0),"")</f>
        <v>0</v>
      </c>
      <c r="F544" s="325">
        <f>IFERROR(VLOOKUP($A544,'様式C-1-2用'!$B$3:$O$1100,7,0),"")</f>
        <v>0</v>
      </c>
      <c r="G544" s="325">
        <f>IFERROR(VLOOKUP($A544,'様式C-1-2用'!$B$3:$O$1100,8,0),"")</f>
        <v>0</v>
      </c>
      <c r="H544" s="331">
        <f>IFERROR(VLOOKUP($A544,'様式C-1-2用'!$B$3:$O$1100,9,0),"")</f>
        <v>0</v>
      </c>
      <c r="I544" s="325">
        <f>IFERROR(VLOOKUP($A544,'様式C-1-2用'!$B$3:$O$1100,10,0),"")</f>
        <v>0</v>
      </c>
      <c r="J544" s="325">
        <f>IFERROR(VLOOKUP($A544,'様式C-1-2用'!$B$3:$O$1100,11,0),"")</f>
        <v>0</v>
      </c>
      <c r="K544" s="325">
        <f t="shared" si="8"/>
        <v>0</v>
      </c>
      <c r="L544" s="325">
        <f>IFERROR(VLOOKUP($A544,'様式C-1-2用'!$B$3:$O$1100,12,0),"")</f>
        <v>0</v>
      </c>
      <c r="M544" s="325">
        <f>IFERROR(VLOOKUP($A544,'様式C-1-2用'!$B$3:$O$1100,13,0),"")</f>
        <v>0</v>
      </c>
      <c r="N544" s="325">
        <f>IFERROR(VLOOKUP($A544,'様式C-1-2用'!$B$3:$O$1100,14,0),"")</f>
        <v>0</v>
      </c>
      <c r="O544" s="325">
        <f>IFERROR(VLOOKUP($A544,'様式C-1-2用'!$B$3:$P$1100,15,0),"")</f>
        <v>0</v>
      </c>
    </row>
    <row r="545" spans="1:15" ht="15.95" customHeight="1" x14ac:dyDescent="0.15">
      <c r="A545" s="318">
        <v>543</v>
      </c>
      <c r="B545" s="325">
        <f>IFERROR(VLOOKUP($A545,'様式C-1-2用'!$B$3:$O$1100,2,0),"")</f>
        <v>0</v>
      </c>
      <c r="C545" s="325" t="str">
        <f>IFERROR(VLOOKUP($A545,'様式C-1-2用'!$B$3:$O$1100,3,0),"")</f>
        <v/>
      </c>
      <c r="D545" s="325">
        <f>IFERROR(VLOOKUP($A545,'様式C-1-2用'!$B$3:$O$1100,5,0),"")</f>
        <v>0</v>
      </c>
      <c r="E545" s="325">
        <f>IFERROR(VLOOKUP($A545,'様式C-1-2用'!$B$3:$O$1100,6,0),"")</f>
        <v>0</v>
      </c>
      <c r="F545" s="325">
        <f>IFERROR(VLOOKUP($A545,'様式C-1-2用'!$B$3:$O$1100,7,0),"")</f>
        <v>0</v>
      </c>
      <c r="G545" s="325">
        <f>IFERROR(VLOOKUP($A545,'様式C-1-2用'!$B$3:$O$1100,8,0),"")</f>
        <v>0</v>
      </c>
      <c r="H545" s="331">
        <f>IFERROR(VLOOKUP($A545,'様式C-1-2用'!$B$3:$O$1100,9,0),"")</f>
        <v>0</v>
      </c>
      <c r="I545" s="325">
        <f>IFERROR(VLOOKUP($A545,'様式C-1-2用'!$B$3:$O$1100,10,0),"")</f>
        <v>0</v>
      </c>
      <c r="J545" s="325">
        <f>IFERROR(VLOOKUP($A545,'様式C-1-2用'!$B$3:$O$1100,11,0),"")</f>
        <v>0</v>
      </c>
      <c r="K545" s="325">
        <f t="shared" si="8"/>
        <v>0</v>
      </c>
      <c r="L545" s="325">
        <f>IFERROR(VLOOKUP($A545,'様式C-1-2用'!$B$3:$O$1100,12,0),"")</f>
        <v>0</v>
      </c>
      <c r="M545" s="325">
        <f>IFERROR(VLOOKUP($A545,'様式C-1-2用'!$B$3:$O$1100,13,0),"")</f>
        <v>0</v>
      </c>
      <c r="N545" s="325">
        <f>IFERROR(VLOOKUP($A545,'様式C-1-2用'!$B$3:$O$1100,14,0),"")</f>
        <v>0</v>
      </c>
      <c r="O545" s="325">
        <f>IFERROR(VLOOKUP($A545,'様式C-1-2用'!$B$3:$P$1100,15,0),"")</f>
        <v>0</v>
      </c>
    </row>
    <row r="546" spans="1:15" ht="15.95" customHeight="1" x14ac:dyDescent="0.15">
      <c r="A546" s="318">
        <v>544</v>
      </c>
      <c r="B546" s="325">
        <f>IFERROR(VLOOKUP($A546,'様式C-1-2用'!$B$3:$O$1100,2,0),"")</f>
        <v>0</v>
      </c>
      <c r="C546" s="325" t="str">
        <f>IFERROR(VLOOKUP($A546,'様式C-1-2用'!$B$3:$O$1100,3,0),"")</f>
        <v/>
      </c>
      <c r="D546" s="325">
        <f>IFERROR(VLOOKUP($A546,'様式C-1-2用'!$B$3:$O$1100,5,0),"")</f>
        <v>0</v>
      </c>
      <c r="E546" s="325">
        <f>IFERROR(VLOOKUP($A546,'様式C-1-2用'!$B$3:$O$1100,6,0),"")</f>
        <v>0</v>
      </c>
      <c r="F546" s="325">
        <f>IFERROR(VLOOKUP($A546,'様式C-1-2用'!$B$3:$O$1100,7,0),"")</f>
        <v>0</v>
      </c>
      <c r="G546" s="325">
        <f>IFERROR(VLOOKUP($A546,'様式C-1-2用'!$B$3:$O$1100,8,0),"")</f>
        <v>0</v>
      </c>
      <c r="H546" s="331">
        <f>IFERROR(VLOOKUP($A546,'様式C-1-2用'!$B$3:$O$1100,9,0),"")</f>
        <v>0</v>
      </c>
      <c r="I546" s="325">
        <f>IFERROR(VLOOKUP($A546,'様式C-1-2用'!$B$3:$O$1100,10,0),"")</f>
        <v>0</v>
      </c>
      <c r="J546" s="325">
        <f>IFERROR(VLOOKUP($A546,'様式C-1-2用'!$B$3:$O$1100,11,0),"")</f>
        <v>0</v>
      </c>
      <c r="K546" s="325">
        <f t="shared" si="8"/>
        <v>0</v>
      </c>
      <c r="L546" s="325">
        <f>IFERROR(VLOOKUP($A546,'様式C-1-2用'!$B$3:$O$1100,12,0),"")</f>
        <v>0</v>
      </c>
      <c r="M546" s="325">
        <f>IFERROR(VLOOKUP($A546,'様式C-1-2用'!$B$3:$O$1100,13,0),"")</f>
        <v>0</v>
      </c>
      <c r="N546" s="325">
        <f>IFERROR(VLOOKUP($A546,'様式C-1-2用'!$B$3:$O$1100,14,0),"")</f>
        <v>0</v>
      </c>
      <c r="O546" s="325">
        <f>IFERROR(VLOOKUP($A546,'様式C-1-2用'!$B$3:$P$1100,15,0),"")</f>
        <v>0</v>
      </c>
    </row>
    <row r="547" spans="1:15" ht="15.95" customHeight="1" x14ac:dyDescent="0.15">
      <c r="A547" s="318">
        <v>545</v>
      </c>
      <c r="B547" s="325">
        <f>IFERROR(VLOOKUP($A547,'様式C-1-2用'!$B$3:$O$1100,2,0),"")</f>
        <v>0</v>
      </c>
      <c r="C547" s="325" t="str">
        <f>IFERROR(VLOOKUP($A547,'様式C-1-2用'!$B$3:$O$1100,3,0),"")</f>
        <v/>
      </c>
      <c r="D547" s="325">
        <f>IFERROR(VLOOKUP($A547,'様式C-1-2用'!$B$3:$O$1100,5,0),"")</f>
        <v>0</v>
      </c>
      <c r="E547" s="325">
        <f>IFERROR(VLOOKUP($A547,'様式C-1-2用'!$B$3:$O$1100,6,0),"")</f>
        <v>0</v>
      </c>
      <c r="F547" s="325">
        <f>IFERROR(VLOOKUP($A547,'様式C-1-2用'!$B$3:$O$1100,7,0),"")</f>
        <v>0</v>
      </c>
      <c r="G547" s="325">
        <f>IFERROR(VLOOKUP($A547,'様式C-1-2用'!$B$3:$O$1100,8,0),"")</f>
        <v>0</v>
      </c>
      <c r="H547" s="331">
        <f>IFERROR(VLOOKUP($A547,'様式C-1-2用'!$B$3:$O$1100,9,0),"")</f>
        <v>0</v>
      </c>
      <c r="I547" s="325">
        <f>IFERROR(VLOOKUP($A547,'様式C-1-2用'!$B$3:$O$1100,10,0),"")</f>
        <v>0</v>
      </c>
      <c r="J547" s="325">
        <f>IFERROR(VLOOKUP($A547,'様式C-1-2用'!$B$3:$O$1100,11,0),"")</f>
        <v>0</v>
      </c>
      <c r="K547" s="325">
        <f t="shared" si="8"/>
        <v>0</v>
      </c>
      <c r="L547" s="325">
        <f>IFERROR(VLOOKUP($A547,'様式C-1-2用'!$B$3:$O$1100,12,0),"")</f>
        <v>0</v>
      </c>
      <c r="M547" s="325">
        <f>IFERROR(VLOOKUP($A547,'様式C-1-2用'!$B$3:$O$1100,13,0),"")</f>
        <v>0</v>
      </c>
      <c r="N547" s="325">
        <f>IFERROR(VLOOKUP($A547,'様式C-1-2用'!$B$3:$O$1100,14,0),"")</f>
        <v>0</v>
      </c>
      <c r="O547" s="325">
        <f>IFERROR(VLOOKUP($A547,'様式C-1-2用'!$B$3:$P$1100,15,0),"")</f>
        <v>0</v>
      </c>
    </row>
    <row r="548" spans="1:15" ht="15.95" customHeight="1" x14ac:dyDescent="0.15">
      <c r="A548" s="318">
        <v>546</v>
      </c>
      <c r="B548" s="325">
        <f>IFERROR(VLOOKUP($A548,'様式C-1-2用'!$B$3:$O$1100,2,0),"")</f>
        <v>0</v>
      </c>
      <c r="C548" s="325" t="str">
        <f>IFERROR(VLOOKUP($A548,'様式C-1-2用'!$B$3:$O$1100,3,0),"")</f>
        <v/>
      </c>
      <c r="D548" s="325">
        <f>IFERROR(VLOOKUP($A548,'様式C-1-2用'!$B$3:$O$1100,5,0),"")</f>
        <v>0</v>
      </c>
      <c r="E548" s="325">
        <f>IFERROR(VLOOKUP($A548,'様式C-1-2用'!$B$3:$O$1100,6,0),"")</f>
        <v>0</v>
      </c>
      <c r="F548" s="325">
        <f>IFERROR(VLOOKUP($A548,'様式C-1-2用'!$B$3:$O$1100,7,0),"")</f>
        <v>0</v>
      </c>
      <c r="G548" s="325">
        <f>IFERROR(VLOOKUP($A548,'様式C-1-2用'!$B$3:$O$1100,8,0),"")</f>
        <v>0</v>
      </c>
      <c r="H548" s="331">
        <f>IFERROR(VLOOKUP($A548,'様式C-1-2用'!$B$3:$O$1100,9,0),"")</f>
        <v>0</v>
      </c>
      <c r="I548" s="325">
        <f>IFERROR(VLOOKUP($A548,'様式C-1-2用'!$B$3:$O$1100,10,0),"")</f>
        <v>0</v>
      </c>
      <c r="J548" s="325">
        <f>IFERROR(VLOOKUP($A548,'様式C-1-2用'!$B$3:$O$1100,11,0),"")</f>
        <v>0</v>
      </c>
      <c r="K548" s="325">
        <f t="shared" si="8"/>
        <v>0</v>
      </c>
      <c r="L548" s="325">
        <f>IFERROR(VLOOKUP($A548,'様式C-1-2用'!$B$3:$O$1100,12,0),"")</f>
        <v>0</v>
      </c>
      <c r="M548" s="325">
        <f>IFERROR(VLOOKUP($A548,'様式C-1-2用'!$B$3:$O$1100,13,0),"")</f>
        <v>0</v>
      </c>
      <c r="N548" s="325">
        <f>IFERROR(VLOOKUP($A548,'様式C-1-2用'!$B$3:$O$1100,14,0),"")</f>
        <v>0</v>
      </c>
      <c r="O548" s="325">
        <f>IFERROR(VLOOKUP($A548,'様式C-1-2用'!$B$3:$P$1100,15,0),"")</f>
        <v>0</v>
      </c>
    </row>
    <row r="549" spans="1:15" ht="15.95" customHeight="1" x14ac:dyDescent="0.15">
      <c r="A549" s="318">
        <v>547</v>
      </c>
      <c r="B549" s="325">
        <f>IFERROR(VLOOKUP($A549,'様式C-1-2用'!$B$3:$O$1100,2,0),"")</f>
        <v>0</v>
      </c>
      <c r="C549" s="325" t="str">
        <f>IFERROR(VLOOKUP($A549,'様式C-1-2用'!$B$3:$O$1100,3,0),"")</f>
        <v/>
      </c>
      <c r="D549" s="325">
        <f>IFERROR(VLOOKUP($A549,'様式C-1-2用'!$B$3:$O$1100,5,0),"")</f>
        <v>0</v>
      </c>
      <c r="E549" s="325">
        <f>IFERROR(VLOOKUP($A549,'様式C-1-2用'!$B$3:$O$1100,6,0),"")</f>
        <v>0</v>
      </c>
      <c r="F549" s="325">
        <f>IFERROR(VLOOKUP($A549,'様式C-1-2用'!$B$3:$O$1100,7,0),"")</f>
        <v>0</v>
      </c>
      <c r="G549" s="325">
        <f>IFERROR(VLOOKUP($A549,'様式C-1-2用'!$B$3:$O$1100,8,0),"")</f>
        <v>0</v>
      </c>
      <c r="H549" s="331">
        <f>IFERROR(VLOOKUP($A549,'様式C-1-2用'!$B$3:$O$1100,9,0),"")</f>
        <v>0</v>
      </c>
      <c r="I549" s="325">
        <f>IFERROR(VLOOKUP($A549,'様式C-1-2用'!$B$3:$O$1100,10,0),"")</f>
        <v>0</v>
      </c>
      <c r="J549" s="325">
        <f>IFERROR(VLOOKUP($A549,'様式C-1-2用'!$B$3:$O$1100,11,0),"")</f>
        <v>0</v>
      </c>
      <c r="K549" s="325">
        <f t="shared" si="8"/>
        <v>0</v>
      </c>
      <c r="L549" s="325">
        <f>IFERROR(VLOOKUP($A549,'様式C-1-2用'!$B$3:$O$1100,12,0),"")</f>
        <v>0</v>
      </c>
      <c r="M549" s="325">
        <f>IFERROR(VLOOKUP($A549,'様式C-1-2用'!$B$3:$O$1100,13,0),"")</f>
        <v>0</v>
      </c>
      <c r="N549" s="325">
        <f>IFERROR(VLOOKUP($A549,'様式C-1-2用'!$B$3:$O$1100,14,0),"")</f>
        <v>0</v>
      </c>
      <c r="O549" s="325">
        <f>IFERROR(VLOOKUP($A549,'様式C-1-2用'!$B$3:$P$1100,15,0),"")</f>
        <v>0</v>
      </c>
    </row>
    <row r="550" spans="1:15" ht="15.95" customHeight="1" x14ac:dyDescent="0.15">
      <c r="A550" s="318">
        <v>548</v>
      </c>
      <c r="B550" s="325">
        <f>IFERROR(VLOOKUP($A550,'様式C-1-2用'!$B$3:$O$1100,2,0),"")</f>
        <v>0</v>
      </c>
      <c r="C550" s="325" t="str">
        <f>IFERROR(VLOOKUP($A550,'様式C-1-2用'!$B$3:$O$1100,3,0),"")</f>
        <v/>
      </c>
      <c r="D550" s="325">
        <f>IFERROR(VLOOKUP($A550,'様式C-1-2用'!$B$3:$O$1100,5,0),"")</f>
        <v>0</v>
      </c>
      <c r="E550" s="325">
        <f>IFERROR(VLOOKUP($A550,'様式C-1-2用'!$B$3:$O$1100,6,0),"")</f>
        <v>0</v>
      </c>
      <c r="F550" s="325">
        <f>IFERROR(VLOOKUP($A550,'様式C-1-2用'!$B$3:$O$1100,7,0),"")</f>
        <v>0</v>
      </c>
      <c r="G550" s="325">
        <f>IFERROR(VLOOKUP($A550,'様式C-1-2用'!$B$3:$O$1100,8,0),"")</f>
        <v>0</v>
      </c>
      <c r="H550" s="331">
        <f>IFERROR(VLOOKUP($A550,'様式C-1-2用'!$B$3:$O$1100,9,0),"")</f>
        <v>0</v>
      </c>
      <c r="I550" s="325">
        <f>IFERROR(VLOOKUP($A550,'様式C-1-2用'!$B$3:$O$1100,10,0),"")</f>
        <v>0</v>
      </c>
      <c r="J550" s="325">
        <f>IFERROR(VLOOKUP($A550,'様式C-1-2用'!$B$3:$O$1100,11,0),"")</f>
        <v>0</v>
      </c>
      <c r="K550" s="325">
        <f t="shared" si="8"/>
        <v>0</v>
      </c>
      <c r="L550" s="325">
        <f>IFERROR(VLOOKUP($A550,'様式C-1-2用'!$B$3:$O$1100,12,0),"")</f>
        <v>0</v>
      </c>
      <c r="M550" s="325">
        <f>IFERROR(VLOOKUP($A550,'様式C-1-2用'!$B$3:$O$1100,13,0),"")</f>
        <v>0</v>
      </c>
      <c r="N550" s="325">
        <f>IFERROR(VLOOKUP($A550,'様式C-1-2用'!$B$3:$O$1100,14,0),"")</f>
        <v>0</v>
      </c>
      <c r="O550" s="325">
        <f>IFERROR(VLOOKUP($A550,'様式C-1-2用'!$B$3:$P$1100,15,0),"")</f>
        <v>0</v>
      </c>
    </row>
    <row r="551" spans="1:15" ht="15.95" customHeight="1" x14ac:dyDescent="0.15">
      <c r="A551" s="318">
        <v>549</v>
      </c>
      <c r="B551" s="325">
        <f>IFERROR(VLOOKUP($A551,'様式C-1-2用'!$B$3:$O$1100,2,0),"")</f>
        <v>0</v>
      </c>
      <c r="C551" s="325" t="str">
        <f>IFERROR(VLOOKUP($A551,'様式C-1-2用'!$B$3:$O$1100,3,0),"")</f>
        <v/>
      </c>
      <c r="D551" s="325">
        <f>IFERROR(VLOOKUP($A551,'様式C-1-2用'!$B$3:$O$1100,5,0),"")</f>
        <v>0</v>
      </c>
      <c r="E551" s="325">
        <f>IFERROR(VLOOKUP($A551,'様式C-1-2用'!$B$3:$O$1100,6,0),"")</f>
        <v>0</v>
      </c>
      <c r="F551" s="325">
        <f>IFERROR(VLOOKUP($A551,'様式C-1-2用'!$B$3:$O$1100,7,0),"")</f>
        <v>0</v>
      </c>
      <c r="G551" s="325">
        <f>IFERROR(VLOOKUP($A551,'様式C-1-2用'!$B$3:$O$1100,8,0),"")</f>
        <v>0</v>
      </c>
      <c r="H551" s="331">
        <f>IFERROR(VLOOKUP($A551,'様式C-1-2用'!$B$3:$O$1100,9,0),"")</f>
        <v>0</v>
      </c>
      <c r="I551" s="325">
        <f>IFERROR(VLOOKUP($A551,'様式C-1-2用'!$B$3:$O$1100,10,0),"")</f>
        <v>0</v>
      </c>
      <c r="J551" s="325">
        <f>IFERROR(VLOOKUP($A551,'様式C-1-2用'!$B$3:$O$1100,11,0),"")</f>
        <v>0</v>
      </c>
      <c r="K551" s="325">
        <f t="shared" si="8"/>
        <v>0</v>
      </c>
      <c r="L551" s="325">
        <f>IFERROR(VLOOKUP($A551,'様式C-1-2用'!$B$3:$O$1100,12,0),"")</f>
        <v>0</v>
      </c>
      <c r="M551" s="325">
        <f>IFERROR(VLOOKUP($A551,'様式C-1-2用'!$B$3:$O$1100,13,0),"")</f>
        <v>0</v>
      </c>
      <c r="N551" s="325">
        <f>IFERROR(VLOOKUP($A551,'様式C-1-2用'!$B$3:$O$1100,14,0),"")</f>
        <v>0</v>
      </c>
      <c r="O551" s="325">
        <f>IFERROR(VLOOKUP($A551,'様式C-1-2用'!$B$3:$P$1100,15,0),"")</f>
        <v>0</v>
      </c>
    </row>
    <row r="552" spans="1:15" ht="15.95" customHeight="1" x14ac:dyDescent="0.15">
      <c r="A552" s="318">
        <v>550</v>
      </c>
      <c r="B552" s="325">
        <f>IFERROR(VLOOKUP($A552,'様式C-1-2用'!$B$3:$O$1100,2,0),"")</f>
        <v>0</v>
      </c>
      <c r="C552" s="325" t="str">
        <f>IFERROR(VLOOKUP($A552,'様式C-1-2用'!$B$3:$O$1100,3,0),"")</f>
        <v/>
      </c>
      <c r="D552" s="325">
        <f>IFERROR(VLOOKUP($A552,'様式C-1-2用'!$B$3:$O$1100,5,0),"")</f>
        <v>0</v>
      </c>
      <c r="E552" s="325">
        <f>IFERROR(VLOOKUP($A552,'様式C-1-2用'!$B$3:$O$1100,6,0),"")</f>
        <v>0</v>
      </c>
      <c r="F552" s="325">
        <f>IFERROR(VLOOKUP($A552,'様式C-1-2用'!$B$3:$O$1100,7,0),"")</f>
        <v>0</v>
      </c>
      <c r="G552" s="325">
        <f>IFERROR(VLOOKUP($A552,'様式C-1-2用'!$B$3:$O$1100,8,0),"")</f>
        <v>0</v>
      </c>
      <c r="H552" s="331">
        <f>IFERROR(VLOOKUP($A552,'様式C-1-2用'!$B$3:$O$1100,9,0),"")</f>
        <v>0</v>
      </c>
      <c r="I552" s="325">
        <f>IFERROR(VLOOKUP($A552,'様式C-1-2用'!$B$3:$O$1100,10,0),"")</f>
        <v>0</v>
      </c>
      <c r="J552" s="325">
        <f>IFERROR(VLOOKUP($A552,'様式C-1-2用'!$B$3:$O$1100,11,0),"")</f>
        <v>0</v>
      </c>
      <c r="K552" s="325">
        <f t="shared" si="8"/>
        <v>0</v>
      </c>
      <c r="L552" s="325">
        <f>IFERROR(VLOOKUP($A552,'様式C-1-2用'!$B$3:$O$1100,12,0),"")</f>
        <v>0</v>
      </c>
      <c r="M552" s="325">
        <f>IFERROR(VLOOKUP($A552,'様式C-1-2用'!$B$3:$O$1100,13,0),"")</f>
        <v>0</v>
      </c>
      <c r="N552" s="325">
        <f>IFERROR(VLOOKUP($A552,'様式C-1-2用'!$B$3:$O$1100,14,0),"")</f>
        <v>0</v>
      </c>
      <c r="O552" s="325">
        <f>IFERROR(VLOOKUP($A552,'様式C-1-2用'!$B$3:$P$1100,15,0),"")</f>
        <v>0</v>
      </c>
    </row>
    <row r="553" spans="1:15" ht="15.95" customHeight="1" x14ac:dyDescent="0.15">
      <c r="A553" s="318">
        <v>551</v>
      </c>
      <c r="B553" s="325">
        <f>IFERROR(VLOOKUP($A553,'様式C-1-2用'!$B$3:$O$1100,2,0),"")</f>
        <v>0</v>
      </c>
      <c r="C553" s="325" t="str">
        <f>IFERROR(VLOOKUP($A553,'様式C-1-2用'!$B$3:$O$1100,3,0),"")</f>
        <v/>
      </c>
      <c r="D553" s="325">
        <f>IFERROR(VLOOKUP($A553,'様式C-1-2用'!$B$3:$O$1100,5,0),"")</f>
        <v>0</v>
      </c>
      <c r="E553" s="325">
        <f>IFERROR(VLOOKUP($A553,'様式C-1-2用'!$B$3:$O$1100,6,0),"")</f>
        <v>0</v>
      </c>
      <c r="F553" s="325">
        <f>IFERROR(VLOOKUP($A553,'様式C-1-2用'!$B$3:$O$1100,7,0),"")</f>
        <v>0</v>
      </c>
      <c r="G553" s="325">
        <f>IFERROR(VLOOKUP($A553,'様式C-1-2用'!$B$3:$O$1100,8,0),"")</f>
        <v>0</v>
      </c>
      <c r="H553" s="331">
        <f>IFERROR(VLOOKUP($A553,'様式C-1-2用'!$B$3:$O$1100,9,0),"")</f>
        <v>0</v>
      </c>
      <c r="I553" s="325">
        <f>IFERROR(VLOOKUP($A553,'様式C-1-2用'!$B$3:$O$1100,10,0),"")</f>
        <v>0</v>
      </c>
      <c r="J553" s="325">
        <f>IFERROR(VLOOKUP($A553,'様式C-1-2用'!$B$3:$O$1100,11,0),"")</f>
        <v>0</v>
      </c>
      <c r="K553" s="325">
        <f t="shared" si="8"/>
        <v>0</v>
      </c>
      <c r="L553" s="325">
        <f>IFERROR(VLOOKUP($A553,'様式C-1-2用'!$B$3:$O$1100,12,0),"")</f>
        <v>0</v>
      </c>
      <c r="M553" s="325">
        <f>IFERROR(VLOOKUP($A553,'様式C-1-2用'!$B$3:$O$1100,13,0),"")</f>
        <v>0</v>
      </c>
      <c r="N553" s="325">
        <f>IFERROR(VLOOKUP($A553,'様式C-1-2用'!$B$3:$O$1100,14,0),"")</f>
        <v>0</v>
      </c>
      <c r="O553" s="325">
        <f>IFERROR(VLOOKUP($A553,'様式C-1-2用'!$B$3:$P$1100,15,0),"")</f>
        <v>0</v>
      </c>
    </row>
    <row r="554" spans="1:15" ht="15.95" customHeight="1" x14ac:dyDescent="0.15">
      <c r="A554" s="318">
        <v>552</v>
      </c>
      <c r="B554" s="325">
        <f>IFERROR(VLOOKUP($A554,'様式C-1-2用'!$B$3:$O$1100,2,0),"")</f>
        <v>0</v>
      </c>
      <c r="C554" s="325" t="str">
        <f>IFERROR(VLOOKUP($A554,'様式C-1-2用'!$B$3:$O$1100,3,0),"")</f>
        <v/>
      </c>
      <c r="D554" s="325">
        <f>IFERROR(VLOOKUP($A554,'様式C-1-2用'!$B$3:$O$1100,5,0),"")</f>
        <v>0</v>
      </c>
      <c r="E554" s="325">
        <f>IFERROR(VLOOKUP($A554,'様式C-1-2用'!$B$3:$O$1100,6,0),"")</f>
        <v>0</v>
      </c>
      <c r="F554" s="325">
        <f>IFERROR(VLOOKUP($A554,'様式C-1-2用'!$B$3:$O$1100,7,0),"")</f>
        <v>0</v>
      </c>
      <c r="G554" s="325">
        <f>IFERROR(VLOOKUP($A554,'様式C-1-2用'!$B$3:$O$1100,8,0),"")</f>
        <v>0</v>
      </c>
      <c r="H554" s="331">
        <f>IFERROR(VLOOKUP($A554,'様式C-1-2用'!$B$3:$O$1100,9,0),"")</f>
        <v>0</v>
      </c>
      <c r="I554" s="325">
        <f>IFERROR(VLOOKUP($A554,'様式C-1-2用'!$B$3:$O$1100,10,0),"")</f>
        <v>0</v>
      </c>
      <c r="J554" s="325">
        <f>IFERROR(VLOOKUP($A554,'様式C-1-2用'!$B$3:$O$1100,11,0),"")</f>
        <v>0</v>
      </c>
      <c r="K554" s="325">
        <f t="shared" si="8"/>
        <v>0</v>
      </c>
      <c r="L554" s="325">
        <f>IFERROR(VLOOKUP($A554,'様式C-1-2用'!$B$3:$O$1100,12,0),"")</f>
        <v>0</v>
      </c>
      <c r="M554" s="325">
        <f>IFERROR(VLOOKUP($A554,'様式C-1-2用'!$B$3:$O$1100,13,0),"")</f>
        <v>0</v>
      </c>
      <c r="N554" s="325">
        <f>IFERROR(VLOOKUP($A554,'様式C-1-2用'!$B$3:$O$1100,14,0),"")</f>
        <v>0</v>
      </c>
      <c r="O554" s="325">
        <f>IFERROR(VLOOKUP($A554,'様式C-1-2用'!$B$3:$P$1100,15,0),"")</f>
        <v>0</v>
      </c>
    </row>
    <row r="555" spans="1:15" ht="15.95" customHeight="1" x14ac:dyDescent="0.15">
      <c r="A555" s="318">
        <v>553</v>
      </c>
      <c r="B555" s="325">
        <f>IFERROR(VLOOKUP($A555,'様式C-1-2用'!$B$3:$O$1100,2,0),"")</f>
        <v>0</v>
      </c>
      <c r="C555" s="325" t="str">
        <f>IFERROR(VLOOKUP($A555,'様式C-1-2用'!$B$3:$O$1100,3,0),"")</f>
        <v/>
      </c>
      <c r="D555" s="325">
        <f>IFERROR(VLOOKUP($A555,'様式C-1-2用'!$B$3:$O$1100,5,0),"")</f>
        <v>0</v>
      </c>
      <c r="E555" s="325">
        <f>IFERROR(VLOOKUP($A555,'様式C-1-2用'!$B$3:$O$1100,6,0),"")</f>
        <v>0</v>
      </c>
      <c r="F555" s="325">
        <f>IFERROR(VLOOKUP($A555,'様式C-1-2用'!$B$3:$O$1100,7,0),"")</f>
        <v>0</v>
      </c>
      <c r="G555" s="325">
        <f>IFERROR(VLOOKUP($A555,'様式C-1-2用'!$B$3:$O$1100,8,0),"")</f>
        <v>0</v>
      </c>
      <c r="H555" s="331">
        <f>IFERROR(VLOOKUP($A555,'様式C-1-2用'!$B$3:$O$1100,9,0),"")</f>
        <v>0</v>
      </c>
      <c r="I555" s="325">
        <f>IFERROR(VLOOKUP($A555,'様式C-1-2用'!$B$3:$O$1100,10,0),"")</f>
        <v>0</v>
      </c>
      <c r="J555" s="325">
        <f>IFERROR(VLOOKUP($A555,'様式C-1-2用'!$B$3:$O$1100,11,0),"")</f>
        <v>0</v>
      </c>
      <c r="K555" s="325">
        <f t="shared" si="8"/>
        <v>0</v>
      </c>
      <c r="L555" s="325">
        <f>IFERROR(VLOOKUP($A555,'様式C-1-2用'!$B$3:$O$1100,12,0),"")</f>
        <v>0</v>
      </c>
      <c r="M555" s="325">
        <f>IFERROR(VLOOKUP($A555,'様式C-1-2用'!$B$3:$O$1100,13,0),"")</f>
        <v>0</v>
      </c>
      <c r="N555" s="325">
        <f>IFERROR(VLOOKUP($A555,'様式C-1-2用'!$B$3:$O$1100,14,0),"")</f>
        <v>0</v>
      </c>
      <c r="O555" s="325">
        <f>IFERROR(VLOOKUP($A555,'様式C-1-2用'!$B$3:$P$1100,15,0),"")</f>
        <v>0</v>
      </c>
    </row>
    <row r="556" spans="1:15" ht="15.95" customHeight="1" x14ac:dyDescent="0.15">
      <c r="A556" s="318">
        <v>554</v>
      </c>
      <c r="B556" s="325">
        <f>IFERROR(VLOOKUP($A556,'様式C-1-2用'!$B$3:$O$1100,2,0),"")</f>
        <v>0</v>
      </c>
      <c r="C556" s="325" t="str">
        <f>IFERROR(VLOOKUP($A556,'様式C-1-2用'!$B$3:$O$1100,3,0),"")</f>
        <v/>
      </c>
      <c r="D556" s="325">
        <f>IFERROR(VLOOKUP($A556,'様式C-1-2用'!$B$3:$O$1100,5,0),"")</f>
        <v>0</v>
      </c>
      <c r="E556" s="325">
        <f>IFERROR(VLOOKUP($A556,'様式C-1-2用'!$B$3:$O$1100,6,0),"")</f>
        <v>0</v>
      </c>
      <c r="F556" s="325">
        <f>IFERROR(VLOOKUP($A556,'様式C-1-2用'!$B$3:$O$1100,7,0),"")</f>
        <v>0</v>
      </c>
      <c r="G556" s="325">
        <f>IFERROR(VLOOKUP($A556,'様式C-1-2用'!$B$3:$O$1100,8,0),"")</f>
        <v>0</v>
      </c>
      <c r="H556" s="331">
        <f>IFERROR(VLOOKUP($A556,'様式C-1-2用'!$B$3:$O$1100,9,0),"")</f>
        <v>0</v>
      </c>
      <c r="I556" s="325">
        <f>IFERROR(VLOOKUP($A556,'様式C-1-2用'!$B$3:$O$1100,10,0),"")</f>
        <v>0</v>
      </c>
      <c r="J556" s="325">
        <f>IFERROR(VLOOKUP($A556,'様式C-1-2用'!$B$3:$O$1100,11,0),"")</f>
        <v>0</v>
      </c>
      <c r="K556" s="325">
        <f t="shared" si="8"/>
        <v>0</v>
      </c>
      <c r="L556" s="325">
        <f>IFERROR(VLOOKUP($A556,'様式C-1-2用'!$B$3:$O$1100,12,0),"")</f>
        <v>0</v>
      </c>
      <c r="M556" s="325">
        <f>IFERROR(VLOOKUP($A556,'様式C-1-2用'!$B$3:$O$1100,13,0),"")</f>
        <v>0</v>
      </c>
      <c r="N556" s="325">
        <f>IFERROR(VLOOKUP($A556,'様式C-1-2用'!$B$3:$O$1100,14,0),"")</f>
        <v>0</v>
      </c>
      <c r="O556" s="325">
        <f>IFERROR(VLOOKUP($A556,'様式C-1-2用'!$B$3:$P$1100,15,0),"")</f>
        <v>0</v>
      </c>
    </row>
    <row r="557" spans="1:15" ht="15.95" customHeight="1" x14ac:dyDescent="0.15">
      <c r="A557" s="318">
        <v>555</v>
      </c>
      <c r="B557" s="325">
        <f>IFERROR(VLOOKUP($A557,'様式C-1-2用'!$B$3:$O$1100,2,0),"")</f>
        <v>0</v>
      </c>
      <c r="C557" s="325" t="str">
        <f>IFERROR(VLOOKUP($A557,'様式C-1-2用'!$B$3:$O$1100,3,0),"")</f>
        <v/>
      </c>
      <c r="D557" s="325">
        <f>IFERROR(VLOOKUP($A557,'様式C-1-2用'!$B$3:$O$1100,5,0),"")</f>
        <v>0</v>
      </c>
      <c r="E557" s="325">
        <f>IFERROR(VLOOKUP($A557,'様式C-1-2用'!$B$3:$O$1100,6,0),"")</f>
        <v>0</v>
      </c>
      <c r="F557" s="325">
        <f>IFERROR(VLOOKUP($A557,'様式C-1-2用'!$B$3:$O$1100,7,0),"")</f>
        <v>0</v>
      </c>
      <c r="G557" s="325">
        <f>IFERROR(VLOOKUP($A557,'様式C-1-2用'!$B$3:$O$1100,8,0),"")</f>
        <v>0</v>
      </c>
      <c r="H557" s="331">
        <f>IFERROR(VLOOKUP($A557,'様式C-1-2用'!$B$3:$O$1100,9,0),"")</f>
        <v>0</v>
      </c>
      <c r="I557" s="325">
        <f>IFERROR(VLOOKUP($A557,'様式C-1-2用'!$B$3:$O$1100,10,0),"")</f>
        <v>0</v>
      </c>
      <c r="J557" s="325">
        <f>IFERROR(VLOOKUP($A557,'様式C-1-2用'!$B$3:$O$1100,11,0),"")</f>
        <v>0</v>
      </c>
      <c r="K557" s="325">
        <f t="shared" si="8"/>
        <v>0</v>
      </c>
      <c r="L557" s="325">
        <f>IFERROR(VLOOKUP($A557,'様式C-1-2用'!$B$3:$O$1100,12,0),"")</f>
        <v>0</v>
      </c>
      <c r="M557" s="325">
        <f>IFERROR(VLOOKUP($A557,'様式C-1-2用'!$B$3:$O$1100,13,0),"")</f>
        <v>0</v>
      </c>
      <c r="N557" s="325">
        <f>IFERROR(VLOOKUP($A557,'様式C-1-2用'!$B$3:$O$1100,14,0),"")</f>
        <v>0</v>
      </c>
      <c r="O557" s="325">
        <f>IFERROR(VLOOKUP($A557,'様式C-1-2用'!$B$3:$P$1100,15,0),"")</f>
        <v>0</v>
      </c>
    </row>
    <row r="558" spans="1:15" ht="15.95" customHeight="1" x14ac:dyDescent="0.15">
      <c r="A558" s="318">
        <v>556</v>
      </c>
      <c r="B558" s="325">
        <f>IFERROR(VLOOKUP($A558,'様式C-1-2用'!$B$3:$O$1100,2,0),"")</f>
        <v>0</v>
      </c>
      <c r="C558" s="325" t="str">
        <f>IFERROR(VLOOKUP($A558,'様式C-1-2用'!$B$3:$O$1100,3,0),"")</f>
        <v/>
      </c>
      <c r="D558" s="325">
        <f>IFERROR(VLOOKUP($A558,'様式C-1-2用'!$B$3:$O$1100,5,0),"")</f>
        <v>0</v>
      </c>
      <c r="E558" s="325">
        <f>IFERROR(VLOOKUP($A558,'様式C-1-2用'!$B$3:$O$1100,6,0),"")</f>
        <v>0</v>
      </c>
      <c r="F558" s="325">
        <f>IFERROR(VLOOKUP($A558,'様式C-1-2用'!$B$3:$O$1100,7,0),"")</f>
        <v>0</v>
      </c>
      <c r="G558" s="325">
        <f>IFERROR(VLOOKUP($A558,'様式C-1-2用'!$B$3:$O$1100,8,0),"")</f>
        <v>0</v>
      </c>
      <c r="H558" s="331">
        <f>IFERROR(VLOOKUP($A558,'様式C-1-2用'!$B$3:$O$1100,9,0),"")</f>
        <v>0</v>
      </c>
      <c r="I558" s="325">
        <f>IFERROR(VLOOKUP($A558,'様式C-1-2用'!$B$3:$O$1100,10,0),"")</f>
        <v>0</v>
      </c>
      <c r="J558" s="325">
        <f>IFERROR(VLOOKUP($A558,'様式C-1-2用'!$B$3:$O$1100,11,0),"")</f>
        <v>0</v>
      </c>
      <c r="K558" s="325">
        <f t="shared" si="8"/>
        <v>0</v>
      </c>
      <c r="L558" s="325">
        <f>IFERROR(VLOOKUP($A558,'様式C-1-2用'!$B$3:$O$1100,12,0),"")</f>
        <v>0</v>
      </c>
      <c r="M558" s="325">
        <f>IFERROR(VLOOKUP($A558,'様式C-1-2用'!$B$3:$O$1100,13,0),"")</f>
        <v>0</v>
      </c>
      <c r="N558" s="325">
        <f>IFERROR(VLOOKUP($A558,'様式C-1-2用'!$B$3:$O$1100,14,0),"")</f>
        <v>0</v>
      </c>
      <c r="O558" s="325">
        <f>IFERROR(VLOOKUP($A558,'様式C-1-2用'!$B$3:$P$1100,15,0),"")</f>
        <v>0</v>
      </c>
    </row>
    <row r="559" spans="1:15" ht="15.95" customHeight="1" x14ac:dyDescent="0.15">
      <c r="A559" s="318">
        <v>557</v>
      </c>
      <c r="B559" s="325">
        <f>IFERROR(VLOOKUP($A559,'様式C-1-2用'!$B$3:$O$1100,2,0),"")</f>
        <v>0</v>
      </c>
      <c r="C559" s="325" t="str">
        <f>IFERROR(VLOOKUP($A559,'様式C-1-2用'!$B$3:$O$1100,3,0),"")</f>
        <v/>
      </c>
      <c r="D559" s="325">
        <f>IFERROR(VLOOKUP($A559,'様式C-1-2用'!$B$3:$O$1100,5,0),"")</f>
        <v>0</v>
      </c>
      <c r="E559" s="325">
        <f>IFERROR(VLOOKUP($A559,'様式C-1-2用'!$B$3:$O$1100,6,0),"")</f>
        <v>0</v>
      </c>
      <c r="F559" s="325">
        <f>IFERROR(VLOOKUP($A559,'様式C-1-2用'!$B$3:$O$1100,7,0),"")</f>
        <v>0</v>
      </c>
      <c r="G559" s="325">
        <f>IFERROR(VLOOKUP($A559,'様式C-1-2用'!$B$3:$O$1100,8,0),"")</f>
        <v>0</v>
      </c>
      <c r="H559" s="331">
        <f>IFERROR(VLOOKUP($A559,'様式C-1-2用'!$B$3:$O$1100,9,0),"")</f>
        <v>0</v>
      </c>
      <c r="I559" s="325">
        <f>IFERROR(VLOOKUP($A559,'様式C-1-2用'!$B$3:$O$1100,10,0),"")</f>
        <v>0</v>
      </c>
      <c r="J559" s="325">
        <f>IFERROR(VLOOKUP($A559,'様式C-1-2用'!$B$3:$O$1100,11,0),"")</f>
        <v>0</v>
      </c>
      <c r="K559" s="325">
        <f t="shared" si="8"/>
        <v>0</v>
      </c>
      <c r="L559" s="325">
        <f>IFERROR(VLOOKUP($A559,'様式C-1-2用'!$B$3:$O$1100,12,0),"")</f>
        <v>0</v>
      </c>
      <c r="M559" s="325">
        <f>IFERROR(VLOOKUP($A559,'様式C-1-2用'!$B$3:$O$1100,13,0),"")</f>
        <v>0</v>
      </c>
      <c r="N559" s="325">
        <f>IFERROR(VLOOKUP($A559,'様式C-1-2用'!$B$3:$O$1100,14,0),"")</f>
        <v>0</v>
      </c>
      <c r="O559" s="325">
        <f>IFERROR(VLOOKUP($A559,'様式C-1-2用'!$B$3:$P$1100,15,0),"")</f>
        <v>0</v>
      </c>
    </row>
    <row r="560" spans="1:15" ht="15.95" customHeight="1" x14ac:dyDescent="0.15">
      <c r="A560" s="318">
        <v>558</v>
      </c>
      <c r="B560" s="325">
        <f>IFERROR(VLOOKUP($A560,'様式C-1-2用'!$B$3:$O$1100,2,0),"")</f>
        <v>0</v>
      </c>
      <c r="C560" s="325" t="str">
        <f>IFERROR(VLOOKUP($A560,'様式C-1-2用'!$B$3:$O$1100,3,0),"")</f>
        <v/>
      </c>
      <c r="D560" s="325">
        <f>IFERROR(VLOOKUP($A560,'様式C-1-2用'!$B$3:$O$1100,5,0),"")</f>
        <v>0</v>
      </c>
      <c r="E560" s="325">
        <f>IFERROR(VLOOKUP($A560,'様式C-1-2用'!$B$3:$O$1100,6,0),"")</f>
        <v>0</v>
      </c>
      <c r="F560" s="325">
        <f>IFERROR(VLOOKUP($A560,'様式C-1-2用'!$B$3:$O$1100,7,0),"")</f>
        <v>0</v>
      </c>
      <c r="G560" s="325">
        <f>IFERROR(VLOOKUP($A560,'様式C-1-2用'!$B$3:$O$1100,8,0),"")</f>
        <v>0</v>
      </c>
      <c r="H560" s="331">
        <f>IFERROR(VLOOKUP($A560,'様式C-1-2用'!$B$3:$O$1100,9,0),"")</f>
        <v>0</v>
      </c>
      <c r="I560" s="325">
        <f>IFERROR(VLOOKUP($A560,'様式C-1-2用'!$B$3:$O$1100,10,0),"")</f>
        <v>0</v>
      </c>
      <c r="J560" s="325">
        <f>IFERROR(VLOOKUP($A560,'様式C-1-2用'!$B$3:$O$1100,11,0),"")</f>
        <v>0</v>
      </c>
      <c r="K560" s="325">
        <f t="shared" si="8"/>
        <v>0</v>
      </c>
      <c r="L560" s="325">
        <f>IFERROR(VLOOKUP($A560,'様式C-1-2用'!$B$3:$O$1100,12,0),"")</f>
        <v>0</v>
      </c>
      <c r="M560" s="325">
        <f>IFERROR(VLOOKUP($A560,'様式C-1-2用'!$B$3:$O$1100,13,0),"")</f>
        <v>0</v>
      </c>
      <c r="N560" s="325">
        <f>IFERROR(VLOOKUP($A560,'様式C-1-2用'!$B$3:$O$1100,14,0),"")</f>
        <v>0</v>
      </c>
      <c r="O560" s="325">
        <f>IFERROR(VLOOKUP($A560,'様式C-1-2用'!$B$3:$P$1100,15,0),"")</f>
        <v>0</v>
      </c>
    </row>
    <row r="561" spans="1:15" ht="15.95" customHeight="1" x14ac:dyDescent="0.15">
      <c r="A561" s="318">
        <v>559</v>
      </c>
      <c r="B561" s="325">
        <f>IFERROR(VLOOKUP($A561,'様式C-1-2用'!$B$3:$O$1100,2,0),"")</f>
        <v>0</v>
      </c>
      <c r="C561" s="325" t="str">
        <f>IFERROR(VLOOKUP($A561,'様式C-1-2用'!$B$3:$O$1100,3,0),"")</f>
        <v/>
      </c>
      <c r="D561" s="325">
        <f>IFERROR(VLOOKUP($A561,'様式C-1-2用'!$B$3:$O$1100,5,0),"")</f>
        <v>0</v>
      </c>
      <c r="E561" s="325">
        <f>IFERROR(VLOOKUP($A561,'様式C-1-2用'!$B$3:$O$1100,6,0),"")</f>
        <v>0</v>
      </c>
      <c r="F561" s="325">
        <f>IFERROR(VLOOKUP($A561,'様式C-1-2用'!$B$3:$O$1100,7,0),"")</f>
        <v>0</v>
      </c>
      <c r="G561" s="325">
        <f>IFERROR(VLOOKUP($A561,'様式C-1-2用'!$B$3:$O$1100,8,0),"")</f>
        <v>0</v>
      </c>
      <c r="H561" s="331">
        <f>IFERROR(VLOOKUP($A561,'様式C-1-2用'!$B$3:$O$1100,9,0),"")</f>
        <v>0</v>
      </c>
      <c r="I561" s="325">
        <f>IFERROR(VLOOKUP($A561,'様式C-1-2用'!$B$3:$O$1100,10,0),"")</f>
        <v>0</v>
      </c>
      <c r="J561" s="325">
        <f>IFERROR(VLOOKUP($A561,'様式C-1-2用'!$B$3:$O$1100,11,0),"")</f>
        <v>0</v>
      </c>
      <c r="K561" s="325">
        <f t="shared" si="8"/>
        <v>0</v>
      </c>
      <c r="L561" s="325">
        <f>IFERROR(VLOOKUP($A561,'様式C-1-2用'!$B$3:$O$1100,12,0),"")</f>
        <v>0</v>
      </c>
      <c r="M561" s="325">
        <f>IFERROR(VLOOKUP($A561,'様式C-1-2用'!$B$3:$O$1100,13,0),"")</f>
        <v>0</v>
      </c>
      <c r="N561" s="325">
        <f>IFERROR(VLOOKUP($A561,'様式C-1-2用'!$B$3:$O$1100,14,0),"")</f>
        <v>0</v>
      </c>
      <c r="O561" s="325">
        <f>IFERROR(VLOOKUP($A561,'様式C-1-2用'!$B$3:$P$1100,15,0),"")</f>
        <v>0</v>
      </c>
    </row>
    <row r="562" spans="1:15" ht="15.95" customHeight="1" x14ac:dyDescent="0.15">
      <c r="A562" s="318">
        <v>560</v>
      </c>
      <c r="B562" s="325">
        <f>IFERROR(VLOOKUP($A562,'様式C-1-2用'!$B$3:$O$1100,2,0),"")</f>
        <v>0</v>
      </c>
      <c r="C562" s="325" t="str">
        <f>IFERROR(VLOOKUP($A562,'様式C-1-2用'!$B$3:$O$1100,3,0),"")</f>
        <v/>
      </c>
      <c r="D562" s="325">
        <f>IFERROR(VLOOKUP($A562,'様式C-1-2用'!$B$3:$O$1100,5,0),"")</f>
        <v>0</v>
      </c>
      <c r="E562" s="325">
        <f>IFERROR(VLOOKUP($A562,'様式C-1-2用'!$B$3:$O$1100,6,0),"")</f>
        <v>0</v>
      </c>
      <c r="F562" s="325">
        <f>IFERROR(VLOOKUP($A562,'様式C-1-2用'!$B$3:$O$1100,7,0),"")</f>
        <v>0</v>
      </c>
      <c r="G562" s="325">
        <f>IFERROR(VLOOKUP($A562,'様式C-1-2用'!$B$3:$O$1100,8,0),"")</f>
        <v>0</v>
      </c>
      <c r="H562" s="331">
        <f>IFERROR(VLOOKUP($A562,'様式C-1-2用'!$B$3:$O$1100,9,0),"")</f>
        <v>0</v>
      </c>
      <c r="I562" s="325">
        <f>IFERROR(VLOOKUP($A562,'様式C-1-2用'!$B$3:$O$1100,10,0),"")</f>
        <v>0</v>
      </c>
      <c r="J562" s="325">
        <f>IFERROR(VLOOKUP($A562,'様式C-1-2用'!$B$3:$O$1100,11,0),"")</f>
        <v>0</v>
      </c>
      <c r="K562" s="325">
        <f t="shared" si="8"/>
        <v>0</v>
      </c>
      <c r="L562" s="325">
        <f>IFERROR(VLOOKUP($A562,'様式C-1-2用'!$B$3:$O$1100,12,0),"")</f>
        <v>0</v>
      </c>
      <c r="M562" s="325">
        <f>IFERROR(VLOOKUP($A562,'様式C-1-2用'!$B$3:$O$1100,13,0),"")</f>
        <v>0</v>
      </c>
      <c r="N562" s="325">
        <f>IFERROR(VLOOKUP($A562,'様式C-1-2用'!$B$3:$O$1100,14,0),"")</f>
        <v>0</v>
      </c>
      <c r="O562" s="325">
        <f>IFERROR(VLOOKUP($A562,'様式C-1-2用'!$B$3:$P$1100,15,0),"")</f>
        <v>0</v>
      </c>
    </row>
    <row r="563" spans="1:15" ht="15.95" customHeight="1" x14ac:dyDescent="0.15">
      <c r="A563" s="318">
        <v>561</v>
      </c>
      <c r="B563" s="325">
        <f>IFERROR(VLOOKUP($A563,'様式C-1-2用'!$B$3:$O$1100,2,0),"")</f>
        <v>0</v>
      </c>
      <c r="C563" s="325" t="str">
        <f>IFERROR(VLOOKUP($A563,'様式C-1-2用'!$B$3:$O$1100,3,0),"")</f>
        <v/>
      </c>
      <c r="D563" s="325">
        <f>IFERROR(VLOOKUP($A563,'様式C-1-2用'!$B$3:$O$1100,5,0),"")</f>
        <v>0</v>
      </c>
      <c r="E563" s="325">
        <f>IFERROR(VLOOKUP($A563,'様式C-1-2用'!$B$3:$O$1100,6,0),"")</f>
        <v>0</v>
      </c>
      <c r="F563" s="325">
        <f>IFERROR(VLOOKUP($A563,'様式C-1-2用'!$B$3:$O$1100,7,0),"")</f>
        <v>0</v>
      </c>
      <c r="G563" s="325">
        <f>IFERROR(VLOOKUP($A563,'様式C-1-2用'!$B$3:$O$1100,8,0),"")</f>
        <v>0</v>
      </c>
      <c r="H563" s="331">
        <f>IFERROR(VLOOKUP($A563,'様式C-1-2用'!$B$3:$O$1100,9,0),"")</f>
        <v>0</v>
      </c>
      <c r="I563" s="325">
        <f>IFERROR(VLOOKUP($A563,'様式C-1-2用'!$B$3:$O$1100,10,0),"")</f>
        <v>0</v>
      </c>
      <c r="J563" s="325">
        <f>IFERROR(VLOOKUP($A563,'様式C-1-2用'!$B$3:$O$1100,11,0),"")</f>
        <v>0</v>
      </c>
      <c r="K563" s="325">
        <f t="shared" si="8"/>
        <v>0</v>
      </c>
      <c r="L563" s="325">
        <f>IFERROR(VLOOKUP($A563,'様式C-1-2用'!$B$3:$O$1100,12,0),"")</f>
        <v>0</v>
      </c>
      <c r="M563" s="325">
        <f>IFERROR(VLOOKUP($A563,'様式C-1-2用'!$B$3:$O$1100,13,0),"")</f>
        <v>0</v>
      </c>
      <c r="N563" s="325">
        <f>IFERROR(VLOOKUP($A563,'様式C-1-2用'!$B$3:$O$1100,14,0),"")</f>
        <v>0</v>
      </c>
      <c r="O563" s="325">
        <f>IFERROR(VLOOKUP($A563,'様式C-1-2用'!$B$3:$P$1100,15,0),"")</f>
        <v>0</v>
      </c>
    </row>
    <row r="564" spans="1:15" ht="15.95" customHeight="1" x14ac:dyDescent="0.15">
      <c r="A564" s="318">
        <v>562</v>
      </c>
      <c r="B564" s="325">
        <f>IFERROR(VLOOKUP($A564,'様式C-1-2用'!$B$3:$O$1100,2,0),"")</f>
        <v>0</v>
      </c>
      <c r="C564" s="325" t="str">
        <f>IFERROR(VLOOKUP($A564,'様式C-1-2用'!$B$3:$O$1100,3,0),"")</f>
        <v/>
      </c>
      <c r="D564" s="325">
        <f>IFERROR(VLOOKUP($A564,'様式C-1-2用'!$B$3:$O$1100,5,0),"")</f>
        <v>0</v>
      </c>
      <c r="E564" s="325">
        <f>IFERROR(VLOOKUP($A564,'様式C-1-2用'!$B$3:$O$1100,6,0),"")</f>
        <v>0</v>
      </c>
      <c r="F564" s="325">
        <f>IFERROR(VLOOKUP($A564,'様式C-1-2用'!$B$3:$O$1100,7,0),"")</f>
        <v>0</v>
      </c>
      <c r="G564" s="325">
        <f>IFERROR(VLOOKUP($A564,'様式C-1-2用'!$B$3:$O$1100,8,0),"")</f>
        <v>0</v>
      </c>
      <c r="H564" s="331">
        <f>IFERROR(VLOOKUP($A564,'様式C-1-2用'!$B$3:$O$1100,9,0),"")</f>
        <v>0</v>
      </c>
      <c r="I564" s="325">
        <f>IFERROR(VLOOKUP($A564,'様式C-1-2用'!$B$3:$O$1100,10,0),"")</f>
        <v>0</v>
      </c>
      <c r="J564" s="325">
        <f>IFERROR(VLOOKUP($A564,'様式C-1-2用'!$B$3:$O$1100,11,0),"")</f>
        <v>0</v>
      </c>
      <c r="K564" s="325">
        <f t="shared" si="8"/>
        <v>0</v>
      </c>
      <c r="L564" s="325">
        <f>IFERROR(VLOOKUP($A564,'様式C-1-2用'!$B$3:$O$1100,12,0),"")</f>
        <v>0</v>
      </c>
      <c r="M564" s="325">
        <f>IFERROR(VLOOKUP($A564,'様式C-1-2用'!$B$3:$O$1100,13,0),"")</f>
        <v>0</v>
      </c>
      <c r="N564" s="325">
        <f>IFERROR(VLOOKUP($A564,'様式C-1-2用'!$B$3:$O$1100,14,0),"")</f>
        <v>0</v>
      </c>
      <c r="O564" s="325">
        <f>IFERROR(VLOOKUP($A564,'様式C-1-2用'!$B$3:$P$1100,15,0),"")</f>
        <v>0</v>
      </c>
    </row>
    <row r="565" spans="1:15" ht="15.95" customHeight="1" x14ac:dyDescent="0.15">
      <c r="A565" s="318">
        <v>563</v>
      </c>
      <c r="B565" s="325">
        <f>IFERROR(VLOOKUP($A565,'様式C-1-2用'!$B$3:$O$1100,2,0),"")</f>
        <v>0</v>
      </c>
      <c r="C565" s="325" t="str">
        <f>IFERROR(VLOOKUP($A565,'様式C-1-2用'!$B$3:$O$1100,3,0),"")</f>
        <v/>
      </c>
      <c r="D565" s="325">
        <f>IFERROR(VLOOKUP($A565,'様式C-1-2用'!$B$3:$O$1100,5,0),"")</f>
        <v>0</v>
      </c>
      <c r="E565" s="325">
        <f>IFERROR(VLOOKUP($A565,'様式C-1-2用'!$B$3:$O$1100,6,0),"")</f>
        <v>0</v>
      </c>
      <c r="F565" s="325">
        <f>IFERROR(VLOOKUP($A565,'様式C-1-2用'!$B$3:$O$1100,7,0),"")</f>
        <v>0</v>
      </c>
      <c r="G565" s="325">
        <f>IFERROR(VLOOKUP($A565,'様式C-1-2用'!$B$3:$O$1100,8,0),"")</f>
        <v>0</v>
      </c>
      <c r="H565" s="331">
        <f>IFERROR(VLOOKUP($A565,'様式C-1-2用'!$B$3:$O$1100,9,0),"")</f>
        <v>0</v>
      </c>
      <c r="I565" s="325">
        <f>IFERROR(VLOOKUP($A565,'様式C-1-2用'!$B$3:$O$1100,10,0),"")</f>
        <v>0</v>
      </c>
      <c r="J565" s="325">
        <f>IFERROR(VLOOKUP($A565,'様式C-1-2用'!$B$3:$O$1100,11,0),"")</f>
        <v>0</v>
      </c>
      <c r="K565" s="325">
        <f t="shared" si="8"/>
        <v>0</v>
      </c>
      <c r="L565" s="325">
        <f>IFERROR(VLOOKUP($A565,'様式C-1-2用'!$B$3:$O$1100,12,0),"")</f>
        <v>0</v>
      </c>
      <c r="M565" s="325">
        <f>IFERROR(VLOOKUP($A565,'様式C-1-2用'!$B$3:$O$1100,13,0),"")</f>
        <v>0</v>
      </c>
      <c r="N565" s="325">
        <f>IFERROR(VLOOKUP($A565,'様式C-1-2用'!$B$3:$O$1100,14,0),"")</f>
        <v>0</v>
      </c>
      <c r="O565" s="325">
        <f>IFERROR(VLOOKUP($A565,'様式C-1-2用'!$B$3:$P$1100,15,0),"")</f>
        <v>0</v>
      </c>
    </row>
    <row r="566" spans="1:15" ht="15.95" customHeight="1" x14ac:dyDescent="0.15">
      <c r="A566" s="318">
        <v>564</v>
      </c>
      <c r="B566" s="325">
        <f>IFERROR(VLOOKUP($A566,'様式C-1-2用'!$B$3:$O$1100,2,0),"")</f>
        <v>0</v>
      </c>
      <c r="C566" s="325" t="str">
        <f>IFERROR(VLOOKUP($A566,'様式C-1-2用'!$B$3:$O$1100,3,0),"")</f>
        <v/>
      </c>
      <c r="D566" s="325">
        <f>IFERROR(VLOOKUP($A566,'様式C-1-2用'!$B$3:$O$1100,5,0),"")</f>
        <v>0</v>
      </c>
      <c r="E566" s="325">
        <f>IFERROR(VLOOKUP($A566,'様式C-1-2用'!$B$3:$O$1100,6,0),"")</f>
        <v>0</v>
      </c>
      <c r="F566" s="325">
        <f>IFERROR(VLOOKUP($A566,'様式C-1-2用'!$B$3:$O$1100,7,0),"")</f>
        <v>0</v>
      </c>
      <c r="G566" s="325">
        <f>IFERROR(VLOOKUP($A566,'様式C-1-2用'!$B$3:$O$1100,8,0),"")</f>
        <v>0</v>
      </c>
      <c r="H566" s="331">
        <f>IFERROR(VLOOKUP($A566,'様式C-1-2用'!$B$3:$O$1100,9,0),"")</f>
        <v>0</v>
      </c>
      <c r="I566" s="325">
        <f>IFERROR(VLOOKUP($A566,'様式C-1-2用'!$B$3:$O$1100,10,0),"")</f>
        <v>0</v>
      </c>
      <c r="J566" s="325">
        <f>IFERROR(VLOOKUP($A566,'様式C-1-2用'!$B$3:$O$1100,11,0),"")</f>
        <v>0</v>
      </c>
      <c r="K566" s="325">
        <f t="shared" si="8"/>
        <v>0</v>
      </c>
      <c r="L566" s="325">
        <f>IFERROR(VLOOKUP($A566,'様式C-1-2用'!$B$3:$O$1100,12,0),"")</f>
        <v>0</v>
      </c>
      <c r="M566" s="325">
        <f>IFERROR(VLOOKUP($A566,'様式C-1-2用'!$B$3:$O$1100,13,0),"")</f>
        <v>0</v>
      </c>
      <c r="N566" s="325">
        <f>IFERROR(VLOOKUP($A566,'様式C-1-2用'!$B$3:$O$1100,14,0),"")</f>
        <v>0</v>
      </c>
      <c r="O566" s="325">
        <f>IFERROR(VLOOKUP($A566,'様式C-1-2用'!$B$3:$P$1100,15,0),"")</f>
        <v>0</v>
      </c>
    </row>
    <row r="567" spans="1:15" ht="15.95" customHeight="1" x14ac:dyDescent="0.15">
      <c r="A567" s="318">
        <v>565</v>
      </c>
      <c r="B567" s="325">
        <f>IFERROR(VLOOKUP($A567,'様式C-1-2用'!$B$3:$O$1100,2,0),"")</f>
        <v>0</v>
      </c>
      <c r="C567" s="325" t="str">
        <f>IFERROR(VLOOKUP($A567,'様式C-1-2用'!$B$3:$O$1100,3,0),"")</f>
        <v/>
      </c>
      <c r="D567" s="325">
        <f>IFERROR(VLOOKUP($A567,'様式C-1-2用'!$B$3:$O$1100,5,0),"")</f>
        <v>0</v>
      </c>
      <c r="E567" s="325">
        <f>IFERROR(VLOOKUP($A567,'様式C-1-2用'!$B$3:$O$1100,6,0),"")</f>
        <v>0</v>
      </c>
      <c r="F567" s="325">
        <f>IFERROR(VLOOKUP($A567,'様式C-1-2用'!$B$3:$O$1100,7,0),"")</f>
        <v>0</v>
      </c>
      <c r="G567" s="325">
        <f>IFERROR(VLOOKUP($A567,'様式C-1-2用'!$B$3:$O$1100,8,0),"")</f>
        <v>0</v>
      </c>
      <c r="H567" s="331">
        <f>IFERROR(VLOOKUP($A567,'様式C-1-2用'!$B$3:$O$1100,9,0),"")</f>
        <v>0</v>
      </c>
      <c r="I567" s="325">
        <f>IFERROR(VLOOKUP($A567,'様式C-1-2用'!$B$3:$O$1100,10,0),"")</f>
        <v>0</v>
      </c>
      <c r="J567" s="325">
        <f>IFERROR(VLOOKUP($A567,'様式C-1-2用'!$B$3:$O$1100,11,0),"")</f>
        <v>0</v>
      </c>
      <c r="K567" s="325">
        <f t="shared" si="8"/>
        <v>0</v>
      </c>
      <c r="L567" s="325">
        <f>IFERROR(VLOOKUP($A567,'様式C-1-2用'!$B$3:$O$1100,12,0),"")</f>
        <v>0</v>
      </c>
      <c r="M567" s="325">
        <f>IFERROR(VLOOKUP($A567,'様式C-1-2用'!$B$3:$O$1100,13,0),"")</f>
        <v>0</v>
      </c>
      <c r="N567" s="325">
        <f>IFERROR(VLOOKUP($A567,'様式C-1-2用'!$B$3:$O$1100,14,0),"")</f>
        <v>0</v>
      </c>
      <c r="O567" s="325">
        <f>IFERROR(VLOOKUP($A567,'様式C-1-2用'!$B$3:$P$1100,15,0),"")</f>
        <v>0</v>
      </c>
    </row>
    <row r="568" spans="1:15" ht="15.95" customHeight="1" x14ac:dyDescent="0.15">
      <c r="A568" s="318">
        <v>566</v>
      </c>
      <c r="B568" s="325">
        <f>IFERROR(VLOOKUP($A568,'様式C-1-2用'!$B$3:$O$1100,2,0),"")</f>
        <v>0</v>
      </c>
      <c r="C568" s="325" t="str">
        <f>IFERROR(VLOOKUP($A568,'様式C-1-2用'!$B$3:$O$1100,3,0),"")</f>
        <v/>
      </c>
      <c r="D568" s="325">
        <f>IFERROR(VLOOKUP($A568,'様式C-1-2用'!$B$3:$O$1100,5,0),"")</f>
        <v>0</v>
      </c>
      <c r="E568" s="325">
        <f>IFERROR(VLOOKUP($A568,'様式C-1-2用'!$B$3:$O$1100,6,0),"")</f>
        <v>0</v>
      </c>
      <c r="F568" s="325">
        <f>IFERROR(VLOOKUP($A568,'様式C-1-2用'!$B$3:$O$1100,7,0),"")</f>
        <v>0</v>
      </c>
      <c r="G568" s="325">
        <f>IFERROR(VLOOKUP($A568,'様式C-1-2用'!$B$3:$O$1100,8,0),"")</f>
        <v>0</v>
      </c>
      <c r="H568" s="331">
        <f>IFERROR(VLOOKUP($A568,'様式C-1-2用'!$B$3:$O$1100,9,0),"")</f>
        <v>0</v>
      </c>
      <c r="I568" s="325">
        <f>IFERROR(VLOOKUP($A568,'様式C-1-2用'!$B$3:$O$1100,10,0),"")</f>
        <v>0</v>
      </c>
      <c r="J568" s="325">
        <f>IFERROR(VLOOKUP($A568,'様式C-1-2用'!$B$3:$O$1100,11,0),"")</f>
        <v>0</v>
      </c>
      <c r="K568" s="325">
        <f t="shared" si="8"/>
        <v>0</v>
      </c>
      <c r="L568" s="325">
        <f>IFERROR(VLOOKUP($A568,'様式C-1-2用'!$B$3:$O$1100,12,0),"")</f>
        <v>0</v>
      </c>
      <c r="M568" s="325">
        <f>IFERROR(VLOOKUP($A568,'様式C-1-2用'!$B$3:$O$1100,13,0),"")</f>
        <v>0</v>
      </c>
      <c r="N568" s="325">
        <f>IFERROR(VLOOKUP($A568,'様式C-1-2用'!$B$3:$O$1100,14,0),"")</f>
        <v>0</v>
      </c>
      <c r="O568" s="325">
        <f>IFERROR(VLOOKUP($A568,'様式C-1-2用'!$B$3:$P$1100,15,0),"")</f>
        <v>0</v>
      </c>
    </row>
    <row r="569" spans="1:15" ht="15.95" customHeight="1" x14ac:dyDescent="0.15">
      <c r="A569" s="318">
        <v>567</v>
      </c>
      <c r="B569" s="325">
        <f>IFERROR(VLOOKUP($A569,'様式C-1-2用'!$B$3:$O$1100,2,0),"")</f>
        <v>0</v>
      </c>
      <c r="C569" s="325" t="str">
        <f>IFERROR(VLOOKUP($A569,'様式C-1-2用'!$B$3:$O$1100,3,0),"")</f>
        <v/>
      </c>
      <c r="D569" s="325">
        <f>IFERROR(VLOOKUP($A569,'様式C-1-2用'!$B$3:$O$1100,5,0),"")</f>
        <v>0</v>
      </c>
      <c r="E569" s="325">
        <f>IFERROR(VLOOKUP($A569,'様式C-1-2用'!$B$3:$O$1100,6,0),"")</f>
        <v>0</v>
      </c>
      <c r="F569" s="325">
        <f>IFERROR(VLOOKUP($A569,'様式C-1-2用'!$B$3:$O$1100,7,0),"")</f>
        <v>0</v>
      </c>
      <c r="G569" s="325">
        <f>IFERROR(VLOOKUP($A569,'様式C-1-2用'!$B$3:$O$1100,8,0),"")</f>
        <v>0</v>
      </c>
      <c r="H569" s="331">
        <f>IFERROR(VLOOKUP($A569,'様式C-1-2用'!$B$3:$O$1100,9,0),"")</f>
        <v>0</v>
      </c>
      <c r="I569" s="325">
        <f>IFERROR(VLOOKUP($A569,'様式C-1-2用'!$B$3:$O$1100,10,0),"")</f>
        <v>0</v>
      </c>
      <c r="J569" s="325">
        <f>IFERROR(VLOOKUP($A569,'様式C-1-2用'!$B$3:$O$1100,11,0),"")</f>
        <v>0</v>
      </c>
      <c r="K569" s="325">
        <f t="shared" si="8"/>
        <v>0</v>
      </c>
      <c r="L569" s="325">
        <f>IFERROR(VLOOKUP($A569,'様式C-1-2用'!$B$3:$O$1100,12,0),"")</f>
        <v>0</v>
      </c>
      <c r="M569" s="325">
        <f>IFERROR(VLOOKUP($A569,'様式C-1-2用'!$B$3:$O$1100,13,0),"")</f>
        <v>0</v>
      </c>
      <c r="N569" s="325">
        <f>IFERROR(VLOOKUP($A569,'様式C-1-2用'!$B$3:$O$1100,14,0),"")</f>
        <v>0</v>
      </c>
      <c r="O569" s="325">
        <f>IFERROR(VLOOKUP($A569,'様式C-1-2用'!$B$3:$P$1100,15,0),"")</f>
        <v>0</v>
      </c>
    </row>
    <row r="570" spans="1:15" ht="15.95" customHeight="1" x14ac:dyDescent="0.15">
      <c r="A570" s="318">
        <v>568</v>
      </c>
      <c r="B570" s="325">
        <f>IFERROR(VLOOKUP($A570,'様式C-1-2用'!$B$3:$O$1100,2,0),"")</f>
        <v>0</v>
      </c>
      <c r="C570" s="325" t="str">
        <f>IFERROR(VLOOKUP($A570,'様式C-1-2用'!$B$3:$O$1100,3,0),"")</f>
        <v/>
      </c>
      <c r="D570" s="325">
        <f>IFERROR(VLOOKUP($A570,'様式C-1-2用'!$B$3:$O$1100,5,0),"")</f>
        <v>0</v>
      </c>
      <c r="E570" s="325">
        <f>IFERROR(VLOOKUP($A570,'様式C-1-2用'!$B$3:$O$1100,6,0),"")</f>
        <v>0</v>
      </c>
      <c r="F570" s="325">
        <f>IFERROR(VLOOKUP($A570,'様式C-1-2用'!$B$3:$O$1100,7,0),"")</f>
        <v>0</v>
      </c>
      <c r="G570" s="325">
        <f>IFERROR(VLOOKUP($A570,'様式C-1-2用'!$B$3:$O$1100,8,0),"")</f>
        <v>0</v>
      </c>
      <c r="H570" s="331">
        <f>IFERROR(VLOOKUP($A570,'様式C-1-2用'!$B$3:$O$1100,9,0),"")</f>
        <v>0</v>
      </c>
      <c r="I570" s="325">
        <f>IFERROR(VLOOKUP($A570,'様式C-1-2用'!$B$3:$O$1100,10,0),"")</f>
        <v>0</v>
      </c>
      <c r="J570" s="325">
        <f>IFERROR(VLOOKUP($A570,'様式C-1-2用'!$B$3:$O$1100,11,0),"")</f>
        <v>0</v>
      </c>
      <c r="K570" s="325">
        <f t="shared" si="8"/>
        <v>0</v>
      </c>
      <c r="L570" s="325">
        <f>IFERROR(VLOOKUP($A570,'様式C-1-2用'!$B$3:$O$1100,12,0),"")</f>
        <v>0</v>
      </c>
      <c r="M570" s="325">
        <f>IFERROR(VLOOKUP($A570,'様式C-1-2用'!$B$3:$O$1100,13,0),"")</f>
        <v>0</v>
      </c>
      <c r="N570" s="325">
        <f>IFERROR(VLOOKUP($A570,'様式C-1-2用'!$B$3:$O$1100,14,0),"")</f>
        <v>0</v>
      </c>
      <c r="O570" s="325">
        <f>IFERROR(VLOOKUP($A570,'様式C-1-2用'!$B$3:$P$1100,15,0),"")</f>
        <v>0</v>
      </c>
    </row>
    <row r="571" spans="1:15" ht="15.95" customHeight="1" x14ac:dyDescent="0.15">
      <c r="A571" s="318">
        <v>569</v>
      </c>
      <c r="B571" s="325">
        <f>IFERROR(VLOOKUP($A571,'様式C-1-2用'!$B$3:$O$1100,2,0),"")</f>
        <v>0</v>
      </c>
      <c r="C571" s="325" t="str">
        <f>IFERROR(VLOOKUP($A571,'様式C-1-2用'!$B$3:$O$1100,3,0),"")</f>
        <v/>
      </c>
      <c r="D571" s="325">
        <f>IFERROR(VLOOKUP($A571,'様式C-1-2用'!$B$3:$O$1100,5,0),"")</f>
        <v>0</v>
      </c>
      <c r="E571" s="325">
        <f>IFERROR(VLOOKUP($A571,'様式C-1-2用'!$B$3:$O$1100,6,0),"")</f>
        <v>0</v>
      </c>
      <c r="F571" s="325">
        <f>IFERROR(VLOOKUP($A571,'様式C-1-2用'!$B$3:$O$1100,7,0),"")</f>
        <v>0</v>
      </c>
      <c r="G571" s="325">
        <f>IFERROR(VLOOKUP($A571,'様式C-1-2用'!$B$3:$O$1100,8,0),"")</f>
        <v>0</v>
      </c>
      <c r="H571" s="331">
        <f>IFERROR(VLOOKUP($A571,'様式C-1-2用'!$B$3:$O$1100,9,0),"")</f>
        <v>0</v>
      </c>
      <c r="I571" s="325">
        <f>IFERROR(VLOOKUP($A571,'様式C-1-2用'!$B$3:$O$1100,10,0),"")</f>
        <v>0</v>
      </c>
      <c r="J571" s="325">
        <f>IFERROR(VLOOKUP($A571,'様式C-1-2用'!$B$3:$O$1100,11,0),"")</f>
        <v>0</v>
      </c>
      <c r="K571" s="325">
        <f t="shared" si="8"/>
        <v>0</v>
      </c>
      <c r="L571" s="325">
        <f>IFERROR(VLOOKUP($A571,'様式C-1-2用'!$B$3:$O$1100,12,0),"")</f>
        <v>0</v>
      </c>
      <c r="M571" s="325">
        <f>IFERROR(VLOOKUP($A571,'様式C-1-2用'!$B$3:$O$1100,13,0),"")</f>
        <v>0</v>
      </c>
      <c r="N571" s="325">
        <f>IFERROR(VLOOKUP($A571,'様式C-1-2用'!$B$3:$O$1100,14,0),"")</f>
        <v>0</v>
      </c>
      <c r="O571" s="325">
        <f>IFERROR(VLOOKUP($A571,'様式C-1-2用'!$B$3:$P$1100,15,0),"")</f>
        <v>0</v>
      </c>
    </row>
    <row r="572" spans="1:15" ht="15.95" customHeight="1" x14ac:dyDescent="0.15">
      <c r="A572" s="318">
        <v>570</v>
      </c>
      <c r="B572" s="325">
        <f>IFERROR(VLOOKUP($A572,'様式C-1-2用'!$B$3:$O$1100,2,0),"")</f>
        <v>0</v>
      </c>
      <c r="C572" s="325" t="str">
        <f>IFERROR(VLOOKUP($A572,'様式C-1-2用'!$B$3:$O$1100,3,0),"")</f>
        <v/>
      </c>
      <c r="D572" s="325">
        <f>IFERROR(VLOOKUP($A572,'様式C-1-2用'!$B$3:$O$1100,5,0),"")</f>
        <v>0</v>
      </c>
      <c r="E572" s="325">
        <f>IFERROR(VLOOKUP($A572,'様式C-1-2用'!$B$3:$O$1100,6,0),"")</f>
        <v>0</v>
      </c>
      <c r="F572" s="325">
        <f>IFERROR(VLOOKUP($A572,'様式C-1-2用'!$B$3:$O$1100,7,0),"")</f>
        <v>0</v>
      </c>
      <c r="G572" s="325">
        <f>IFERROR(VLOOKUP($A572,'様式C-1-2用'!$B$3:$O$1100,8,0),"")</f>
        <v>0</v>
      </c>
      <c r="H572" s="331">
        <f>IFERROR(VLOOKUP($A572,'様式C-1-2用'!$B$3:$O$1100,9,0),"")</f>
        <v>0</v>
      </c>
      <c r="I572" s="325">
        <f>IFERROR(VLOOKUP($A572,'様式C-1-2用'!$B$3:$O$1100,10,0),"")</f>
        <v>0</v>
      </c>
      <c r="J572" s="325">
        <f>IFERROR(VLOOKUP($A572,'様式C-1-2用'!$B$3:$O$1100,11,0),"")</f>
        <v>0</v>
      </c>
      <c r="K572" s="325">
        <f t="shared" si="8"/>
        <v>0</v>
      </c>
      <c r="L572" s="325">
        <f>IFERROR(VLOOKUP($A572,'様式C-1-2用'!$B$3:$O$1100,12,0),"")</f>
        <v>0</v>
      </c>
      <c r="M572" s="325">
        <f>IFERROR(VLOOKUP($A572,'様式C-1-2用'!$B$3:$O$1100,13,0),"")</f>
        <v>0</v>
      </c>
      <c r="N572" s="325">
        <f>IFERROR(VLOOKUP($A572,'様式C-1-2用'!$B$3:$O$1100,14,0),"")</f>
        <v>0</v>
      </c>
      <c r="O572" s="325">
        <f>IFERROR(VLOOKUP($A572,'様式C-1-2用'!$B$3:$P$1100,15,0),"")</f>
        <v>0</v>
      </c>
    </row>
    <row r="573" spans="1:15" ht="15.95" customHeight="1" x14ac:dyDescent="0.15">
      <c r="A573" s="318">
        <v>571</v>
      </c>
      <c r="B573" s="325">
        <f>IFERROR(VLOOKUP($A573,'様式C-1-2用'!$B$3:$O$1100,2,0),"")</f>
        <v>0</v>
      </c>
      <c r="C573" s="325" t="str">
        <f>IFERROR(VLOOKUP($A573,'様式C-1-2用'!$B$3:$O$1100,3,0),"")</f>
        <v/>
      </c>
      <c r="D573" s="325">
        <f>IFERROR(VLOOKUP($A573,'様式C-1-2用'!$B$3:$O$1100,5,0),"")</f>
        <v>0</v>
      </c>
      <c r="E573" s="325">
        <f>IFERROR(VLOOKUP($A573,'様式C-1-2用'!$B$3:$O$1100,6,0),"")</f>
        <v>0</v>
      </c>
      <c r="F573" s="325">
        <f>IFERROR(VLOOKUP($A573,'様式C-1-2用'!$B$3:$O$1100,7,0),"")</f>
        <v>0</v>
      </c>
      <c r="G573" s="325">
        <f>IFERROR(VLOOKUP($A573,'様式C-1-2用'!$B$3:$O$1100,8,0),"")</f>
        <v>0</v>
      </c>
      <c r="H573" s="331">
        <f>IFERROR(VLOOKUP($A573,'様式C-1-2用'!$B$3:$O$1100,9,0),"")</f>
        <v>0</v>
      </c>
      <c r="I573" s="325">
        <f>IFERROR(VLOOKUP($A573,'様式C-1-2用'!$B$3:$O$1100,10,0),"")</f>
        <v>0</v>
      </c>
      <c r="J573" s="325">
        <f>IFERROR(VLOOKUP($A573,'様式C-1-2用'!$B$3:$O$1100,11,0),"")</f>
        <v>0</v>
      </c>
      <c r="K573" s="325">
        <f t="shared" si="8"/>
        <v>0</v>
      </c>
      <c r="L573" s="325">
        <f>IFERROR(VLOOKUP($A573,'様式C-1-2用'!$B$3:$O$1100,12,0),"")</f>
        <v>0</v>
      </c>
      <c r="M573" s="325">
        <f>IFERROR(VLOOKUP($A573,'様式C-1-2用'!$B$3:$O$1100,13,0),"")</f>
        <v>0</v>
      </c>
      <c r="N573" s="325">
        <f>IFERROR(VLOOKUP($A573,'様式C-1-2用'!$B$3:$O$1100,14,0),"")</f>
        <v>0</v>
      </c>
      <c r="O573" s="325">
        <f>IFERROR(VLOOKUP($A573,'様式C-1-2用'!$B$3:$P$1100,15,0),"")</f>
        <v>0</v>
      </c>
    </row>
    <row r="574" spans="1:15" ht="15.95" customHeight="1" x14ac:dyDescent="0.15">
      <c r="A574" s="318">
        <v>572</v>
      </c>
      <c r="B574" s="325">
        <f>IFERROR(VLOOKUP($A574,'様式C-1-2用'!$B$3:$O$1100,2,0),"")</f>
        <v>0</v>
      </c>
      <c r="C574" s="325" t="str">
        <f>IFERROR(VLOOKUP($A574,'様式C-1-2用'!$B$3:$O$1100,3,0),"")</f>
        <v/>
      </c>
      <c r="D574" s="325">
        <f>IFERROR(VLOOKUP($A574,'様式C-1-2用'!$B$3:$O$1100,5,0),"")</f>
        <v>0</v>
      </c>
      <c r="E574" s="325">
        <f>IFERROR(VLOOKUP($A574,'様式C-1-2用'!$B$3:$O$1100,6,0),"")</f>
        <v>0</v>
      </c>
      <c r="F574" s="325">
        <f>IFERROR(VLOOKUP($A574,'様式C-1-2用'!$B$3:$O$1100,7,0),"")</f>
        <v>0</v>
      </c>
      <c r="G574" s="325">
        <f>IFERROR(VLOOKUP($A574,'様式C-1-2用'!$B$3:$O$1100,8,0),"")</f>
        <v>0</v>
      </c>
      <c r="H574" s="331">
        <f>IFERROR(VLOOKUP($A574,'様式C-1-2用'!$B$3:$O$1100,9,0),"")</f>
        <v>0</v>
      </c>
      <c r="I574" s="325">
        <f>IFERROR(VLOOKUP($A574,'様式C-1-2用'!$B$3:$O$1100,10,0),"")</f>
        <v>0</v>
      </c>
      <c r="J574" s="325">
        <f>IFERROR(VLOOKUP($A574,'様式C-1-2用'!$B$3:$O$1100,11,0),"")</f>
        <v>0</v>
      </c>
      <c r="K574" s="325">
        <f t="shared" si="8"/>
        <v>0</v>
      </c>
      <c r="L574" s="325">
        <f>IFERROR(VLOOKUP($A574,'様式C-1-2用'!$B$3:$O$1100,12,0),"")</f>
        <v>0</v>
      </c>
      <c r="M574" s="325">
        <f>IFERROR(VLOOKUP($A574,'様式C-1-2用'!$B$3:$O$1100,13,0),"")</f>
        <v>0</v>
      </c>
      <c r="N574" s="325">
        <f>IFERROR(VLOOKUP($A574,'様式C-1-2用'!$B$3:$O$1100,14,0),"")</f>
        <v>0</v>
      </c>
      <c r="O574" s="325">
        <f>IFERROR(VLOOKUP($A574,'様式C-1-2用'!$B$3:$P$1100,15,0),"")</f>
        <v>0</v>
      </c>
    </row>
    <row r="575" spans="1:15" ht="15.95" customHeight="1" x14ac:dyDescent="0.15">
      <c r="A575" s="318">
        <v>573</v>
      </c>
      <c r="B575" s="325">
        <f>IFERROR(VLOOKUP($A575,'様式C-1-2用'!$B$3:$O$1100,2,0),"")</f>
        <v>0</v>
      </c>
      <c r="C575" s="325" t="str">
        <f>IFERROR(VLOOKUP($A575,'様式C-1-2用'!$B$3:$O$1100,3,0),"")</f>
        <v/>
      </c>
      <c r="D575" s="325">
        <f>IFERROR(VLOOKUP($A575,'様式C-1-2用'!$B$3:$O$1100,5,0),"")</f>
        <v>0</v>
      </c>
      <c r="E575" s="325">
        <f>IFERROR(VLOOKUP($A575,'様式C-1-2用'!$B$3:$O$1100,6,0),"")</f>
        <v>0</v>
      </c>
      <c r="F575" s="325">
        <f>IFERROR(VLOOKUP($A575,'様式C-1-2用'!$B$3:$O$1100,7,0),"")</f>
        <v>0</v>
      </c>
      <c r="G575" s="325">
        <f>IFERROR(VLOOKUP($A575,'様式C-1-2用'!$B$3:$O$1100,8,0),"")</f>
        <v>0</v>
      </c>
      <c r="H575" s="331">
        <f>IFERROR(VLOOKUP($A575,'様式C-1-2用'!$B$3:$O$1100,9,0),"")</f>
        <v>0</v>
      </c>
      <c r="I575" s="325">
        <f>IFERROR(VLOOKUP($A575,'様式C-1-2用'!$B$3:$O$1100,10,0),"")</f>
        <v>0</v>
      </c>
      <c r="J575" s="325">
        <f>IFERROR(VLOOKUP($A575,'様式C-1-2用'!$B$3:$O$1100,11,0),"")</f>
        <v>0</v>
      </c>
      <c r="K575" s="325">
        <f t="shared" si="8"/>
        <v>0</v>
      </c>
      <c r="L575" s="325">
        <f>IFERROR(VLOOKUP($A575,'様式C-1-2用'!$B$3:$O$1100,12,0),"")</f>
        <v>0</v>
      </c>
      <c r="M575" s="325">
        <f>IFERROR(VLOOKUP($A575,'様式C-1-2用'!$B$3:$O$1100,13,0),"")</f>
        <v>0</v>
      </c>
      <c r="N575" s="325">
        <f>IFERROR(VLOOKUP($A575,'様式C-1-2用'!$B$3:$O$1100,14,0),"")</f>
        <v>0</v>
      </c>
      <c r="O575" s="325">
        <f>IFERROR(VLOOKUP($A575,'様式C-1-2用'!$B$3:$P$1100,15,0),"")</f>
        <v>0</v>
      </c>
    </row>
    <row r="576" spans="1:15" ht="15.95" customHeight="1" x14ac:dyDescent="0.15">
      <c r="A576" s="318">
        <v>574</v>
      </c>
      <c r="B576" s="325">
        <f>IFERROR(VLOOKUP($A576,'様式C-1-2用'!$B$3:$O$1100,2,0),"")</f>
        <v>0</v>
      </c>
      <c r="C576" s="325" t="str">
        <f>IFERROR(VLOOKUP($A576,'様式C-1-2用'!$B$3:$O$1100,3,0),"")</f>
        <v/>
      </c>
      <c r="D576" s="325">
        <f>IFERROR(VLOOKUP($A576,'様式C-1-2用'!$B$3:$O$1100,5,0),"")</f>
        <v>0</v>
      </c>
      <c r="E576" s="325">
        <f>IFERROR(VLOOKUP($A576,'様式C-1-2用'!$B$3:$O$1100,6,0),"")</f>
        <v>0</v>
      </c>
      <c r="F576" s="325">
        <f>IFERROR(VLOOKUP($A576,'様式C-1-2用'!$B$3:$O$1100,7,0),"")</f>
        <v>0</v>
      </c>
      <c r="G576" s="325">
        <f>IFERROR(VLOOKUP($A576,'様式C-1-2用'!$B$3:$O$1100,8,0),"")</f>
        <v>0</v>
      </c>
      <c r="H576" s="331">
        <f>IFERROR(VLOOKUP($A576,'様式C-1-2用'!$B$3:$O$1100,9,0),"")</f>
        <v>0</v>
      </c>
      <c r="I576" s="325">
        <f>IFERROR(VLOOKUP($A576,'様式C-1-2用'!$B$3:$O$1100,10,0),"")</f>
        <v>0</v>
      </c>
      <c r="J576" s="325">
        <f>IFERROR(VLOOKUP($A576,'様式C-1-2用'!$B$3:$O$1100,11,0),"")</f>
        <v>0</v>
      </c>
      <c r="K576" s="325">
        <f t="shared" si="8"/>
        <v>0</v>
      </c>
      <c r="L576" s="325">
        <f>IFERROR(VLOOKUP($A576,'様式C-1-2用'!$B$3:$O$1100,12,0),"")</f>
        <v>0</v>
      </c>
      <c r="M576" s="325">
        <f>IFERROR(VLOOKUP($A576,'様式C-1-2用'!$B$3:$O$1100,13,0),"")</f>
        <v>0</v>
      </c>
      <c r="N576" s="325">
        <f>IFERROR(VLOOKUP($A576,'様式C-1-2用'!$B$3:$O$1100,14,0),"")</f>
        <v>0</v>
      </c>
      <c r="O576" s="325">
        <f>IFERROR(VLOOKUP($A576,'様式C-1-2用'!$B$3:$P$1100,15,0),"")</f>
        <v>0</v>
      </c>
    </row>
    <row r="577" spans="1:15" ht="15.95" customHeight="1" x14ac:dyDescent="0.15">
      <c r="A577" s="318">
        <v>575</v>
      </c>
      <c r="B577" s="325">
        <f>IFERROR(VLOOKUP($A577,'様式C-1-2用'!$B$3:$O$1100,2,0),"")</f>
        <v>0</v>
      </c>
      <c r="C577" s="325" t="str">
        <f>IFERROR(VLOOKUP($A577,'様式C-1-2用'!$B$3:$O$1100,3,0),"")</f>
        <v/>
      </c>
      <c r="D577" s="325">
        <f>IFERROR(VLOOKUP($A577,'様式C-1-2用'!$B$3:$O$1100,5,0),"")</f>
        <v>0</v>
      </c>
      <c r="E577" s="325">
        <f>IFERROR(VLOOKUP($A577,'様式C-1-2用'!$B$3:$O$1100,6,0),"")</f>
        <v>0</v>
      </c>
      <c r="F577" s="325">
        <f>IFERROR(VLOOKUP($A577,'様式C-1-2用'!$B$3:$O$1100,7,0),"")</f>
        <v>0</v>
      </c>
      <c r="G577" s="325">
        <f>IFERROR(VLOOKUP($A577,'様式C-1-2用'!$B$3:$O$1100,8,0),"")</f>
        <v>0</v>
      </c>
      <c r="H577" s="331">
        <f>IFERROR(VLOOKUP($A577,'様式C-1-2用'!$B$3:$O$1100,9,0),"")</f>
        <v>0</v>
      </c>
      <c r="I577" s="325">
        <f>IFERROR(VLOOKUP($A577,'様式C-1-2用'!$B$3:$O$1100,10,0),"")</f>
        <v>0</v>
      </c>
      <c r="J577" s="325">
        <f>IFERROR(VLOOKUP($A577,'様式C-1-2用'!$B$3:$O$1100,11,0),"")</f>
        <v>0</v>
      </c>
      <c r="K577" s="325">
        <f t="shared" si="8"/>
        <v>0</v>
      </c>
      <c r="L577" s="325">
        <f>IFERROR(VLOOKUP($A577,'様式C-1-2用'!$B$3:$O$1100,12,0),"")</f>
        <v>0</v>
      </c>
      <c r="M577" s="325">
        <f>IFERROR(VLOOKUP($A577,'様式C-1-2用'!$B$3:$O$1100,13,0),"")</f>
        <v>0</v>
      </c>
      <c r="N577" s="325">
        <f>IFERROR(VLOOKUP($A577,'様式C-1-2用'!$B$3:$O$1100,14,0),"")</f>
        <v>0</v>
      </c>
      <c r="O577" s="325">
        <f>IFERROR(VLOOKUP($A577,'様式C-1-2用'!$B$3:$P$1100,15,0),"")</f>
        <v>0</v>
      </c>
    </row>
    <row r="578" spans="1:15" ht="15.95" customHeight="1" x14ac:dyDescent="0.15">
      <c r="A578" s="318">
        <v>576</v>
      </c>
      <c r="B578" s="325">
        <f>IFERROR(VLOOKUP($A578,'様式C-1-2用'!$B$3:$O$1100,2,0),"")</f>
        <v>0</v>
      </c>
      <c r="C578" s="325" t="str">
        <f>IFERROR(VLOOKUP($A578,'様式C-1-2用'!$B$3:$O$1100,3,0),"")</f>
        <v/>
      </c>
      <c r="D578" s="325">
        <f>IFERROR(VLOOKUP($A578,'様式C-1-2用'!$B$3:$O$1100,5,0),"")</f>
        <v>0</v>
      </c>
      <c r="E578" s="325">
        <f>IFERROR(VLOOKUP($A578,'様式C-1-2用'!$B$3:$O$1100,6,0),"")</f>
        <v>0</v>
      </c>
      <c r="F578" s="325">
        <f>IFERROR(VLOOKUP($A578,'様式C-1-2用'!$B$3:$O$1100,7,0),"")</f>
        <v>0</v>
      </c>
      <c r="G578" s="325">
        <f>IFERROR(VLOOKUP($A578,'様式C-1-2用'!$B$3:$O$1100,8,0),"")</f>
        <v>0</v>
      </c>
      <c r="H578" s="331">
        <f>IFERROR(VLOOKUP($A578,'様式C-1-2用'!$B$3:$O$1100,9,0),"")</f>
        <v>0</v>
      </c>
      <c r="I578" s="325">
        <f>IFERROR(VLOOKUP($A578,'様式C-1-2用'!$B$3:$O$1100,10,0),"")</f>
        <v>0</v>
      </c>
      <c r="J578" s="325">
        <f>IFERROR(VLOOKUP($A578,'様式C-1-2用'!$B$3:$O$1100,11,0),"")</f>
        <v>0</v>
      </c>
      <c r="K578" s="325">
        <f t="shared" si="8"/>
        <v>0</v>
      </c>
      <c r="L578" s="325">
        <f>IFERROR(VLOOKUP($A578,'様式C-1-2用'!$B$3:$O$1100,12,0),"")</f>
        <v>0</v>
      </c>
      <c r="M578" s="325">
        <f>IFERROR(VLOOKUP($A578,'様式C-1-2用'!$B$3:$O$1100,13,0),"")</f>
        <v>0</v>
      </c>
      <c r="N578" s="325">
        <f>IFERROR(VLOOKUP($A578,'様式C-1-2用'!$B$3:$O$1100,14,0),"")</f>
        <v>0</v>
      </c>
      <c r="O578" s="325">
        <f>IFERROR(VLOOKUP($A578,'様式C-1-2用'!$B$3:$P$1100,15,0),"")</f>
        <v>0</v>
      </c>
    </row>
    <row r="579" spans="1:15" ht="15.95" customHeight="1" x14ac:dyDescent="0.15">
      <c r="A579" s="318">
        <v>577</v>
      </c>
      <c r="B579" s="325">
        <f>IFERROR(VLOOKUP($A579,'様式C-1-2用'!$B$3:$O$1100,2,0),"")</f>
        <v>0</v>
      </c>
      <c r="C579" s="325" t="str">
        <f>IFERROR(VLOOKUP($A579,'様式C-1-2用'!$B$3:$O$1100,3,0),"")</f>
        <v/>
      </c>
      <c r="D579" s="325">
        <f>IFERROR(VLOOKUP($A579,'様式C-1-2用'!$B$3:$O$1100,5,0),"")</f>
        <v>0</v>
      </c>
      <c r="E579" s="325">
        <f>IFERROR(VLOOKUP($A579,'様式C-1-2用'!$B$3:$O$1100,6,0),"")</f>
        <v>0</v>
      </c>
      <c r="F579" s="325">
        <f>IFERROR(VLOOKUP($A579,'様式C-1-2用'!$B$3:$O$1100,7,0),"")</f>
        <v>0</v>
      </c>
      <c r="G579" s="325">
        <f>IFERROR(VLOOKUP($A579,'様式C-1-2用'!$B$3:$O$1100,8,0),"")</f>
        <v>0</v>
      </c>
      <c r="H579" s="331">
        <f>IFERROR(VLOOKUP($A579,'様式C-1-2用'!$B$3:$O$1100,9,0),"")</f>
        <v>0</v>
      </c>
      <c r="I579" s="325">
        <f>IFERROR(VLOOKUP($A579,'様式C-1-2用'!$B$3:$O$1100,10,0),"")</f>
        <v>0</v>
      </c>
      <c r="J579" s="325">
        <f>IFERROR(VLOOKUP($A579,'様式C-1-2用'!$B$3:$O$1100,11,0),"")</f>
        <v>0</v>
      </c>
      <c r="K579" s="325">
        <f t="shared" si="8"/>
        <v>0</v>
      </c>
      <c r="L579" s="325">
        <f>IFERROR(VLOOKUP($A579,'様式C-1-2用'!$B$3:$O$1100,12,0),"")</f>
        <v>0</v>
      </c>
      <c r="M579" s="325">
        <f>IFERROR(VLOOKUP($A579,'様式C-1-2用'!$B$3:$O$1100,13,0),"")</f>
        <v>0</v>
      </c>
      <c r="N579" s="325">
        <f>IFERROR(VLOOKUP($A579,'様式C-1-2用'!$B$3:$O$1100,14,0),"")</f>
        <v>0</v>
      </c>
      <c r="O579" s="325">
        <f>IFERROR(VLOOKUP($A579,'様式C-1-2用'!$B$3:$P$1100,15,0),"")</f>
        <v>0</v>
      </c>
    </row>
    <row r="580" spans="1:15" ht="15.95" customHeight="1" x14ac:dyDescent="0.15">
      <c r="A580" s="318">
        <v>578</v>
      </c>
      <c r="B580" s="325">
        <f>IFERROR(VLOOKUP($A580,'様式C-1-2用'!$B$3:$O$1100,2,0),"")</f>
        <v>0</v>
      </c>
      <c r="C580" s="325" t="str">
        <f>IFERROR(VLOOKUP($A580,'様式C-1-2用'!$B$3:$O$1100,3,0),"")</f>
        <v/>
      </c>
      <c r="D580" s="325">
        <f>IFERROR(VLOOKUP($A580,'様式C-1-2用'!$B$3:$O$1100,5,0),"")</f>
        <v>0</v>
      </c>
      <c r="E580" s="325">
        <f>IFERROR(VLOOKUP($A580,'様式C-1-2用'!$B$3:$O$1100,6,0),"")</f>
        <v>0</v>
      </c>
      <c r="F580" s="325">
        <f>IFERROR(VLOOKUP($A580,'様式C-1-2用'!$B$3:$O$1100,7,0),"")</f>
        <v>0</v>
      </c>
      <c r="G580" s="325">
        <f>IFERROR(VLOOKUP($A580,'様式C-1-2用'!$B$3:$O$1100,8,0),"")</f>
        <v>0</v>
      </c>
      <c r="H580" s="331">
        <f>IFERROR(VLOOKUP($A580,'様式C-1-2用'!$B$3:$O$1100,9,0),"")</f>
        <v>0</v>
      </c>
      <c r="I580" s="325">
        <f>IFERROR(VLOOKUP($A580,'様式C-1-2用'!$B$3:$O$1100,10,0),"")</f>
        <v>0</v>
      </c>
      <c r="J580" s="325">
        <f>IFERROR(VLOOKUP($A580,'様式C-1-2用'!$B$3:$O$1100,11,0),"")</f>
        <v>0</v>
      </c>
      <c r="K580" s="325">
        <f t="shared" ref="K580:K643" si="9">IF(J580=0,I580,J580)</f>
        <v>0</v>
      </c>
      <c r="L580" s="325">
        <f>IFERROR(VLOOKUP($A580,'様式C-1-2用'!$B$3:$O$1100,12,0),"")</f>
        <v>0</v>
      </c>
      <c r="M580" s="325">
        <f>IFERROR(VLOOKUP($A580,'様式C-1-2用'!$B$3:$O$1100,13,0),"")</f>
        <v>0</v>
      </c>
      <c r="N580" s="325">
        <f>IFERROR(VLOOKUP($A580,'様式C-1-2用'!$B$3:$O$1100,14,0),"")</f>
        <v>0</v>
      </c>
      <c r="O580" s="325">
        <f>IFERROR(VLOOKUP($A580,'様式C-1-2用'!$B$3:$P$1100,15,0),"")</f>
        <v>0</v>
      </c>
    </row>
    <row r="581" spans="1:15" ht="15.95" customHeight="1" x14ac:dyDescent="0.15">
      <c r="A581" s="318">
        <v>579</v>
      </c>
      <c r="B581" s="325">
        <f>IFERROR(VLOOKUP($A581,'様式C-1-2用'!$B$3:$O$1100,2,0),"")</f>
        <v>0</v>
      </c>
      <c r="C581" s="325" t="str">
        <f>IFERROR(VLOOKUP($A581,'様式C-1-2用'!$B$3:$O$1100,3,0),"")</f>
        <v/>
      </c>
      <c r="D581" s="325">
        <f>IFERROR(VLOOKUP($A581,'様式C-1-2用'!$B$3:$O$1100,5,0),"")</f>
        <v>0</v>
      </c>
      <c r="E581" s="325">
        <f>IFERROR(VLOOKUP($A581,'様式C-1-2用'!$B$3:$O$1100,6,0),"")</f>
        <v>0</v>
      </c>
      <c r="F581" s="325">
        <f>IFERROR(VLOOKUP($A581,'様式C-1-2用'!$B$3:$O$1100,7,0),"")</f>
        <v>0</v>
      </c>
      <c r="G581" s="325">
        <f>IFERROR(VLOOKUP($A581,'様式C-1-2用'!$B$3:$O$1100,8,0),"")</f>
        <v>0</v>
      </c>
      <c r="H581" s="331">
        <f>IFERROR(VLOOKUP($A581,'様式C-1-2用'!$B$3:$O$1100,9,0),"")</f>
        <v>0</v>
      </c>
      <c r="I581" s="325">
        <f>IFERROR(VLOOKUP($A581,'様式C-1-2用'!$B$3:$O$1100,10,0),"")</f>
        <v>0</v>
      </c>
      <c r="J581" s="325">
        <f>IFERROR(VLOOKUP($A581,'様式C-1-2用'!$B$3:$O$1100,11,0),"")</f>
        <v>0</v>
      </c>
      <c r="K581" s="325">
        <f t="shared" si="9"/>
        <v>0</v>
      </c>
      <c r="L581" s="325">
        <f>IFERROR(VLOOKUP($A581,'様式C-1-2用'!$B$3:$O$1100,12,0),"")</f>
        <v>0</v>
      </c>
      <c r="M581" s="325">
        <f>IFERROR(VLOOKUP($A581,'様式C-1-2用'!$B$3:$O$1100,13,0),"")</f>
        <v>0</v>
      </c>
      <c r="N581" s="325">
        <f>IFERROR(VLOOKUP($A581,'様式C-1-2用'!$B$3:$O$1100,14,0),"")</f>
        <v>0</v>
      </c>
      <c r="O581" s="325">
        <f>IFERROR(VLOOKUP($A581,'様式C-1-2用'!$B$3:$P$1100,15,0),"")</f>
        <v>0</v>
      </c>
    </row>
    <row r="582" spans="1:15" ht="15.95" customHeight="1" x14ac:dyDescent="0.15">
      <c r="A582" s="318">
        <v>580</v>
      </c>
      <c r="B582" s="325">
        <f>IFERROR(VLOOKUP($A582,'様式C-1-2用'!$B$3:$O$1100,2,0),"")</f>
        <v>0</v>
      </c>
      <c r="C582" s="325" t="str">
        <f>IFERROR(VLOOKUP($A582,'様式C-1-2用'!$B$3:$O$1100,3,0),"")</f>
        <v/>
      </c>
      <c r="D582" s="325">
        <f>IFERROR(VLOOKUP($A582,'様式C-1-2用'!$B$3:$O$1100,5,0),"")</f>
        <v>0</v>
      </c>
      <c r="E582" s="325">
        <f>IFERROR(VLOOKUP($A582,'様式C-1-2用'!$B$3:$O$1100,6,0),"")</f>
        <v>0</v>
      </c>
      <c r="F582" s="325">
        <f>IFERROR(VLOOKUP($A582,'様式C-1-2用'!$B$3:$O$1100,7,0),"")</f>
        <v>0</v>
      </c>
      <c r="G582" s="325">
        <f>IFERROR(VLOOKUP($A582,'様式C-1-2用'!$B$3:$O$1100,8,0),"")</f>
        <v>0</v>
      </c>
      <c r="H582" s="331">
        <f>IFERROR(VLOOKUP($A582,'様式C-1-2用'!$B$3:$O$1100,9,0),"")</f>
        <v>0</v>
      </c>
      <c r="I582" s="325">
        <f>IFERROR(VLOOKUP($A582,'様式C-1-2用'!$B$3:$O$1100,10,0),"")</f>
        <v>0</v>
      </c>
      <c r="J582" s="325">
        <f>IFERROR(VLOOKUP($A582,'様式C-1-2用'!$B$3:$O$1100,11,0),"")</f>
        <v>0</v>
      </c>
      <c r="K582" s="325">
        <f t="shared" si="9"/>
        <v>0</v>
      </c>
      <c r="L582" s="325">
        <f>IFERROR(VLOOKUP($A582,'様式C-1-2用'!$B$3:$O$1100,12,0),"")</f>
        <v>0</v>
      </c>
      <c r="M582" s="325">
        <f>IFERROR(VLOOKUP($A582,'様式C-1-2用'!$B$3:$O$1100,13,0),"")</f>
        <v>0</v>
      </c>
      <c r="N582" s="325">
        <f>IFERROR(VLOOKUP($A582,'様式C-1-2用'!$B$3:$O$1100,14,0),"")</f>
        <v>0</v>
      </c>
      <c r="O582" s="325">
        <f>IFERROR(VLOOKUP($A582,'様式C-1-2用'!$B$3:$P$1100,15,0),"")</f>
        <v>0</v>
      </c>
    </row>
    <row r="583" spans="1:15" ht="15.95" customHeight="1" x14ac:dyDescent="0.15">
      <c r="A583" s="318">
        <v>581</v>
      </c>
      <c r="B583" s="325">
        <f>IFERROR(VLOOKUP($A583,'様式C-1-2用'!$B$3:$O$1100,2,0),"")</f>
        <v>0</v>
      </c>
      <c r="C583" s="325" t="str">
        <f>IFERROR(VLOOKUP($A583,'様式C-1-2用'!$B$3:$O$1100,3,0),"")</f>
        <v/>
      </c>
      <c r="D583" s="325">
        <f>IFERROR(VLOOKUP($A583,'様式C-1-2用'!$B$3:$O$1100,5,0),"")</f>
        <v>0</v>
      </c>
      <c r="E583" s="325">
        <f>IFERROR(VLOOKUP($A583,'様式C-1-2用'!$B$3:$O$1100,6,0),"")</f>
        <v>0</v>
      </c>
      <c r="F583" s="325">
        <f>IFERROR(VLOOKUP($A583,'様式C-1-2用'!$B$3:$O$1100,7,0),"")</f>
        <v>0</v>
      </c>
      <c r="G583" s="325">
        <f>IFERROR(VLOOKUP($A583,'様式C-1-2用'!$B$3:$O$1100,8,0),"")</f>
        <v>0</v>
      </c>
      <c r="H583" s="331">
        <f>IFERROR(VLOOKUP($A583,'様式C-1-2用'!$B$3:$O$1100,9,0),"")</f>
        <v>0</v>
      </c>
      <c r="I583" s="325">
        <f>IFERROR(VLOOKUP($A583,'様式C-1-2用'!$B$3:$O$1100,10,0),"")</f>
        <v>0</v>
      </c>
      <c r="J583" s="325">
        <f>IFERROR(VLOOKUP($A583,'様式C-1-2用'!$B$3:$O$1100,11,0),"")</f>
        <v>0</v>
      </c>
      <c r="K583" s="325">
        <f t="shared" si="9"/>
        <v>0</v>
      </c>
      <c r="L583" s="325">
        <f>IFERROR(VLOOKUP($A583,'様式C-1-2用'!$B$3:$O$1100,12,0),"")</f>
        <v>0</v>
      </c>
      <c r="M583" s="325">
        <f>IFERROR(VLOOKUP($A583,'様式C-1-2用'!$B$3:$O$1100,13,0),"")</f>
        <v>0</v>
      </c>
      <c r="N583" s="325">
        <f>IFERROR(VLOOKUP($A583,'様式C-1-2用'!$B$3:$O$1100,14,0),"")</f>
        <v>0</v>
      </c>
      <c r="O583" s="325">
        <f>IFERROR(VLOOKUP($A583,'様式C-1-2用'!$B$3:$P$1100,15,0),"")</f>
        <v>0</v>
      </c>
    </row>
    <row r="584" spans="1:15" ht="15.95" customHeight="1" x14ac:dyDescent="0.15">
      <c r="A584" s="318">
        <v>582</v>
      </c>
      <c r="B584" s="325">
        <f>IFERROR(VLOOKUP($A584,'様式C-1-2用'!$B$3:$O$1100,2,0),"")</f>
        <v>0</v>
      </c>
      <c r="C584" s="325" t="str">
        <f>IFERROR(VLOOKUP($A584,'様式C-1-2用'!$B$3:$O$1100,3,0),"")</f>
        <v/>
      </c>
      <c r="D584" s="325">
        <f>IFERROR(VLOOKUP($A584,'様式C-1-2用'!$B$3:$O$1100,5,0),"")</f>
        <v>0</v>
      </c>
      <c r="E584" s="325">
        <f>IFERROR(VLOOKUP($A584,'様式C-1-2用'!$B$3:$O$1100,6,0),"")</f>
        <v>0</v>
      </c>
      <c r="F584" s="325">
        <f>IFERROR(VLOOKUP($A584,'様式C-1-2用'!$B$3:$O$1100,7,0),"")</f>
        <v>0</v>
      </c>
      <c r="G584" s="325">
        <f>IFERROR(VLOOKUP($A584,'様式C-1-2用'!$B$3:$O$1100,8,0),"")</f>
        <v>0</v>
      </c>
      <c r="H584" s="331">
        <f>IFERROR(VLOOKUP($A584,'様式C-1-2用'!$B$3:$O$1100,9,0),"")</f>
        <v>0</v>
      </c>
      <c r="I584" s="325">
        <f>IFERROR(VLOOKUP($A584,'様式C-1-2用'!$B$3:$O$1100,10,0),"")</f>
        <v>0</v>
      </c>
      <c r="J584" s="325">
        <f>IFERROR(VLOOKUP($A584,'様式C-1-2用'!$B$3:$O$1100,11,0),"")</f>
        <v>0</v>
      </c>
      <c r="K584" s="325">
        <f t="shared" si="9"/>
        <v>0</v>
      </c>
      <c r="L584" s="325">
        <f>IFERROR(VLOOKUP($A584,'様式C-1-2用'!$B$3:$O$1100,12,0),"")</f>
        <v>0</v>
      </c>
      <c r="M584" s="325">
        <f>IFERROR(VLOOKUP($A584,'様式C-1-2用'!$B$3:$O$1100,13,0),"")</f>
        <v>0</v>
      </c>
      <c r="N584" s="325">
        <f>IFERROR(VLOOKUP($A584,'様式C-1-2用'!$B$3:$O$1100,14,0),"")</f>
        <v>0</v>
      </c>
      <c r="O584" s="325">
        <f>IFERROR(VLOOKUP($A584,'様式C-1-2用'!$B$3:$P$1100,15,0),"")</f>
        <v>0</v>
      </c>
    </row>
    <row r="585" spans="1:15" ht="15.95" customHeight="1" x14ac:dyDescent="0.15">
      <c r="A585" s="318">
        <v>583</v>
      </c>
      <c r="B585" s="325">
        <f>IFERROR(VLOOKUP($A585,'様式C-1-2用'!$B$3:$O$1100,2,0),"")</f>
        <v>0</v>
      </c>
      <c r="C585" s="325" t="str">
        <f>IFERROR(VLOOKUP($A585,'様式C-1-2用'!$B$3:$O$1100,3,0),"")</f>
        <v/>
      </c>
      <c r="D585" s="325">
        <f>IFERROR(VLOOKUP($A585,'様式C-1-2用'!$B$3:$O$1100,5,0),"")</f>
        <v>0</v>
      </c>
      <c r="E585" s="325">
        <f>IFERROR(VLOOKUP($A585,'様式C-1-2用'!$B$3:$O$1100,6,0),"")</f>
        <v>0</v>
      </c>
      <c r="F585" s="325">
        <f>IFERROR(VLOOKUP($A585,'様式C-1-2用'!$B$3:$O$1100,7,0),"")</f>
        <v>0</v>
      </c>
      <c r="G585" s="325">
        <f>IFERROR(VLOOKUP($A585,'様式C-1-2用'!$B$3:$O$1100,8,0),"")</f>
        <v>0</v>
      </c>
      <c r="H585" s="331">
        <f>IFERROR(VLOOKUP($A585,'様式C-1-2用'!$B$3:$O$1100,9,0),"")</f>
        <v>0</v>
      </c>
      <c r="I585" s="325">
        <f>IFERROR(VLOOKUP($A585,'様式C-1-2用'!$B$3:$O$1100,10,0),"")</f>
        <v>0</v>
      </c>
      <c r="J585" s="325">
        <f>IFERROR(VLOOKUP($A585,'様式C-1-2用'!$B$3:$O$1100,11,0),"")</f>
        <v>0</v>
      </c>
      <c r="K585" s="325">
        <f t="shared" si="9"/>
        <v>0</v>
      </c>
      <c r="L585" s="325">
        <f>IFERROR(VLOOKUP($A585,'様式C-1-2用'!$B$3:$O$1100,12,0),"")</f>
        <v>0</v>
      </c>
      <c r="M585" s="325">
        <f>IFERROR(VLOOKUP($A585,'様式C-1-2用'!$B$3:$O$1100,13,0),"")</f>
        <v>0</v>
      </c>
      <c r="N585" s="325">
        <f>IFERROR(VLOOKUP($A585,'様式C-1-2用'!$B$3:$O$1100,14,0),"")</f>
        <v>0</v>
      </c>
      <c r="O585" s="325">
        <f>IFERROR(VLOOKUP($A585,'様式C-1-2用'!$B$3:$P$1100,15,0),"")</f>
        <v>0</v>
      </c>
    </row>
    <row r="586" spans="1:15" ht="15.95" customHeight="1" x14ac:dyDescent="0.15">
      <c r="A586" s="318">
        <v>584</v>
      </c>
      <c r="B586" s="325">
        <f>IFERROR(VLOOKUP($A586,'様式C-1-2用'!$B$3:$O$1100,2,0),"")</f>
        <v>0</v>
      </c>
      <c r="C586" s="325" t="str">
        <f>IFERROR(VLOOKUP($A586,'様式C-1-2用'!$B$3:$O$1100,3,0),"")</f>
        <v/>
      </c>
      <c r="D586" s="325">
        <f>IFERROR(VLOOKUP($A586,'様式C-1-2用'!$B$3:$O$1100,5,0),"")</f>
        <v>0</v>
      </c>
      <c r="E586" s="325">
        <f>IFERROR(VLOOKUP($A586,'様式C-1-2用'!$B$3:$O$1100,6,0),"")</f>
        <v>0</v>
      </c>
      <c r="F586" s="325">
        <f>IFERROR(VLOOKUP($A586,'様式C-1-2用'!$B$3:$O$1100,7,0),"")</f>
        <v>0</v>
      </c>
      <c r="G586" s="325">
        <f>IFERROR(VLOOKUP($A586,'様式C-1-2用'!$B$3:$O$1100,8,0),"")</f>
        <v>0</v>
      </c>
      <c r="H586" s="331">
        <f>IFERROR(VLOOKUP($A586,'様式C-1-2用'!$B$3:$O$1100,9,0),"")</f>
        <v>0</v>
      </c>
      <c r="I586" s="325">
        <f>IFERROR(VLOOKUP($A586,'様式C-1-2用'!$B$3:$O$1100,10,0),"")</f>
        <v>0</v>
      </c>
      <c r="J586" s="325">
        <f>IFERROR(VLOOKUP($A586,'様式C-1-2用'!$B$3:$O$1100,11,0),"")</f>
        <v>0</v>
      </c>
      <c r="K586" s="325">
        <f t="shared" si="9"/>
        <v>0</v>
      </c>
      <c r="L586" s="325">
        <f>IFERROR(VLOOKUP($A586,'様式C-1-2用'!$B$3:$O$1100,12,0),"")</f>
        <v>0</v>
      </c>
      <c r="M586" s="325">
        <f>IFERROR(VLOOKUP($A586,'様式C-1-2用'!$B$3:$O$1100,13,0),"")</f>
        <v>0</v>
      </c>
      <c r="N586" s="325">
        <f>IFERROR(VLOOKUP($A586,'様式C-1-2用'!$B$3:$O$1100,14,0),"")</f>
        <v>0</v>
      </c>
      <c r="O586" s="325">
        <f>IFERROR(VLOOKUP($A586,'様式C-1-2用'!$B$3:$P$1100,15,0),"")</f>
        <v>0</v>
      </c>
    </row>
    <row r="587" spans="1:15" ht="15.95" customHeight="1" x14ac:dyDescent="0.15">
      <c r="A587" s="318">
        <v>585</v>
      </c>
      <c r="B587" s="325">
        <f>IFERROR(VLOOKUP($A587,'様式C-1-2用'!$B$3:$O$1100,2,0),"")</f>
        <v>0</v>
      </c>
      <c r="C587" s="325" t="str">
        <f>IFERROR(VLOOKUP($A587,'様式C-1-2用'!$B$3:$O$1100,3,0),"")</f>
        <v/>
      </c>
      <c r="D587" s="325">
        <f>IFERROR(VLOOKUP($A587,'様式C-1-2用'!$B$3:$O$1100,5,0),"")</f>
        <v>0</v>
      </c>
      <c r="E587" s="325">
        <f>IFERROR(VLOOKUP($A587,'様式C-1-2用'!$B$3:$O$1100,6,0),"")</f>
        <v>0</v>
      </c>
      <c r="F587" s="325">
        <f>IFERROR(VLOOKUP($A587,'様式C-1-2用'!$B$3:$O$1100,7,0),"")</f>
        <v>0</v>
      </c>
      <c r="G587" s="325">
        <f>IFERROR(VLOOKUP($A587,'様式C-1-2用'!$B$3:$O$1100,8,0),"")</f>
        <v>0</v>
      </c>
      <c r="H587" s="331">
        <f>IFERROR(VLOOKUP($A587,'様式C-1-2用'!$B$3:$O$1100,9,0),"")</f>
        <v>0</v>
      </c>
      <c r="I587" s="325">
        <f>IFERROR(VLOOKUP($A587,'様式C-1-2用'!$B$3:$O$1100,10,0),"")</f>
        <v>0</v>
      </c>
      <c r="J587" s="325">
        <f>IFERROR(VLOOKUP($A587,'様式C-1-2用'!$B$3:$O$1100,11,0),"")</f>
        <v>0</v>
      </c>
      <c r="K587" s="325">
        <f t="shared" si="9"/>
        <v>0</v>
      </c>
      <c r="L587" s="325">
        <f>IFERROR(VLOOKUP($A587,'様式C-1-2用'!$B$3:$O$1100,12,0),"")</f>
        <v>0</v>
      </c>
      <c r="M587" s="325">
        <f>IFERROR(VLOOKUP($A587,'様式C-1-2用'!$B$3:$O$1100,13,0),"")</f>
        <v>0</v>
      </c>
      <c r="N587" s="325">
        <f>IFERROR(VLOOKUP($A587,'様式C-1-2用'!$B$3:$O$1100,14,0),"")</f>
        <v>0</v>
      </c>
      <c r="O587" s="325">
        <f>IFERROR(VLOOKUP($A587,'様式C-1-2用'!$B$3:$P$1100,15,0),"")</f>
        <v>0</v>
      </c>
    </row>
    <row r="588" spans="1:15" ht="15.95" customHeight="1" x14ac:dyDescent="0.15">
      <c r="A588" s="318">
        <v>586</v>
      </c>
      <c r="B588" s="325">
        <f>IFERROR(VLOOKUP($A588,'様式C-1-2用'!$B$3:$O$1100,2,0),"")</f>
        <v>0</v>
      </c>
      <c r="C588" s="325" t="str">
        <f>IFERROR(VLOOKUP($A588,'様式C-1-2用'!$B$3:$O$1100,3,0),"")</f>
        <v/>
      </c>
      <c r="D588" s="325">
        <f>IFERROR(VLOOKUP($A588,'様式C-1-2用'!$B$3:$O$1100,5,0),"")</f>
        <v>0</v>
      </c>
      <c r="E588" s="325">
        <f>IFERROR(VLOOKUP($A588,'様式C-1-2用'!$B$3:$O$1100,6,0),"")</f>
        <v>0</v>
      </c>
      <c r="F588" s="325">
        <f>IFERROR(VLOOKUP($A588,'様式C-1-2用'!$B$3:$O$1100,7,0),"")</f>
        <v>0</v>
      </c>
      <c r="G588" s="325">
        <f>IFERROR(VLOOKUP($A588,'様式C-1-2用'!$B$3:$O$1100,8,0),"")</f>
        <v>0</v>
      </c>
      <c r="H588" s="331">
        <f>IFERROR(VLOOKUP($A588,'様式C-1-2用'!$B$3:$O$1100,9,0),"")</f>
        <v>0</v>
      </c>
      <c r="I588" s="325">
        <f>IFERROR(VLOOKUP($A588,'様式C-1-2用'!$B$3:$O$1100,10,0),"")</f>
        <v>0</v>
      </c>
      <c r="J588" s="325">
        <f>IFERROR(VLOOKUP($A588,'様式C-1-2用'!$B$3:$O$1100,11,0),"")</f>
        <v>0</v>
      </c>
      <c r="K588" s="325">
        <f t="shared" si="9"/>
        <v>0</v>
      </c>
      <c r="L588" s="325">
        <f>IFERROR(VLOOKUP($A588,'様式C-1-2用'!$B$3:$O$1100,12,0),"")</f>
        <v>0</v>
      </c>
      <c r="M588" s="325">
        <f>IFERROR(VLOOKUP($A588,'様式C-1-2用'!$B$3:$O$1100,13,0),"")</f>
        <v>0</v>
      </c>
      <c r="N588" s="325">
        <f>IFERROR(VLOOKUP($A588,'様式C-1-2用'!$B$3:$O$1100,14,0),"")</f>
        <v>0</v>
      </c>
      <c r="O588" s="325">
        <f>IFERROR(VLOOKUP($A588,'様式C-1-2用'!$B$3:$P$1100,15,0),"")</f>
        <v>0</v>
      </c>
    </row>
    <row r="589" spans="1:15" ht="15.95" customHeight="1" x14ac:dyDescent="0.15">
      <c r="A589" s="318">
        <v>587</v>
      </c>
      <c r="B589" s="325">
        <f>IFERROR(VLOOKUP($A589,'様式C-1-2用'!$B$3:$O$1100,2,0),"")</f>
        <v>0</v>
      </c>
      <c r="C589" s="325" t="str">
        <f>IFERROR(VLOOKUP($A589,'様式C-1-2用'!$B$3:$O$1100,3,0),"")</f>
        <v/>
      </c>
      <c r="D589" s="325">
        <f>IFERROR(VLOOKUP($A589,'様式C-1-2用'!$B$3:$O$1100,5,0),"")</f>
        <v>0</v>
      </c>
      <c r="E589" s="325">
        <f>IFERROR(VLOOKUP($A589,'様式C-1-2用'!$B$3:$O$1100,6,0),"")</f>
        <v>0</v>
      </c>
      <c r="F589" s="325">
        <f>IFERROR(VLOOKUP($A589,'様式C-1-2用'!$B$3:$O$1100,7,0),"")</f>
        <v>0</v>
      </c>
      <c r="G589" s="325">
        <f>IFERROR(VLOOKUP($A589,'様式C-1-2用'!$B$3:$O$1100,8,0),"")</f>
        <v>0</v>
      </c>
      <c r="H589" s="331">
        <f>IFERROR(VLOOKUP($A589,'様式C-1-2用'!$B$3:$O$1100,9,0),"")</f>
        <v>0</v>
      </c>
      <c r="I589" s="325">
        <f>IFERROR(VLOOKUP($A589,'様式C-1-2用'!$B$3:$O$1100,10,0),"")</f>
        <v>0</v>
      </c>
      <c r="J589" s="325">
        <f>IFERROR(VLOOKUP($A589,'様式C-1-2用'!$B$3:$O$1100,11,0),"")</f>
        <v>0</v>
      </c>
      <c r="K589" s="325">
        <f t="shared" si="9"/>
        <v>0</v>
      </c>
      <c r="L589" s="325">
        <f>IFERROR(VLOOKUP($A589,'様式C-1-2用'!$B$3:$O$1100,12,0),"")</f>
        <v>0</v>
      </c>
      <c r="M589" s="325">
        <f>IFERROR(VLOOKUP($A589,'様式C-1-2用'!$B$3:$O$1100,13,0),"")</f>
        <v>0</v>
      </c>
      <c r="N589" s="325">
        <f>IFERROR(VLOOKUP($A589,'様式C-1-2用'!$B$3:$O$1100,14,0),"")</f>
        <v>0</v>
      </c>
      <c r="O589" s="325">
        <f>IFERROR(VLOOKUP($A589,'様式C-1-2用'!$B$3:$P$1100,15,0),"")</f>
        <v>0</v>
      </c>
    </row>
    <row r="590" spans="1:15" ht="15.95" customHeight="1" x14ac:dyDescent="0.15">
      <c r="A590" s="318">
        <v>588</v>
      </c>
      <c r="B590" s="325">
        <f>IFERROR(VLOOKUP($A590,'様式C-1-2用'!$B$3:$O$1100,2,0),"")</f>
        <v>0</v>
      </c>
      <c r="C590" s="325" t="str">
        <f>IFERROR(VLOOKUP($A590,'様式C-1-2用'!$B$3:$O$1100,3,0),"")</f>
        <v/>
      </c>
      <c r="D590" s="325">
        <f>IFERROR(VLOOKUP($A590,'様式C-1-2用'!$B$3:$O$1100,5,0),"")</f>
        <v>0</v>
      </c>
      <c r="E590" s="325">
        <f>IFERROR(VLOOKUP($A590,'様式C-1-2用'!$B$3:$O$1100,6,0),"")</f>
        <v>0</v>
      </c>
      <c r="F590" s="325">
        <f>IFERROR(VLOOKUP($A590,'様式C-1-2用'!$B$3:$O$1100,7,0),"")</f>
        <v>0</v>
      </c>
      <c r="G590" s="325">
        <f>IFERROR(VLOOKUP($A590,'様式C-1-2用'!$B$3:$O$1100,8,0),"")</f>
        <v>0</v>
      </c>
      <c r="H590" s="331">
        <f>IFERROR(VLOOKUP($A590,'様式C-1-2用'!$B$3:$O$1100,9,0),"")</f>
        <v>0</v>
      </c>
      <c r="I590" s="325">
        <f>IFERROR(VLOOKUP($A590,'様式C-1-2用'!$B$3:$O$1100,10,0),"")</f>
        <v>0</v>
      </c>
      <c r="J590" s="325">
        <f>IFERROR(VLOOKUP($A590,'様式C-1-2用'!$B$3:$O$1100,11,0),"")</f>
        <v>0</v>
      </c>
      <c r="K590" s="325">
        <f t="shared" si="9"/>
        <v>0</v>
      </c>
      <c r="L590" s="325">
        <f>IFERROR(VLOOKUP($A590,'様式C-1-2用'!$B$3:$O$1100,12,0),"")</f>
        <v>0</v>
      </c>
      <c r="M590" s="325">
        <f>IFERROR(VLOOKUP($A590,'様式C-1-2用'!$B$3:$O$1100,13,0),"")</f>
        <v>0</v>
      </c>
      <c r="N590" s="325">
        <f>IFERROR(VLOOKUP($A590,'様式C-1-2用'!$B$3:$O$1100,14,0),"")</f>
        <v>0</v>
      </c>
      <c r="O590" s="325">
        <f>IFERROR(VLOOKUP($A590,'様式C-1-2用'!$B$3:$P$1100,15,0),"")</f>
        <v>0</v>
      </c>
    </row>
    <row r="591" spans="1:15" ht="15.95" customHeight="1" x14ac:dyDescent="0.15">
      <c r="A591" s="318">
        <v>589</v>
      </c>
      <c r="B591" s="325">
        <f>IFERROR(VLOOKUP($A591,'様式C-1-2用'!$B$3:$O$1100,2,0),"")</f>
        <v>0</v>
      </c>
      <c r="C591" s="325" t="str">
        <f>IFERROR(VLOOKUP($A591,'様式C-1-2用'!$B$3:$O$1100,3,0),"")</f>
        <v/>
      </c>
      <c r="D591" s="325">
        <f>IFERROR(VLOOKUP($A591,'様式C-1-2用'!$B$3:$O$1100,5,0),"")</f>
        <v>0</v>
      </c>
      <c r="E591" s="325">
        <f>IFERROR(VLOOKUP($A591,'様式C-1-2用'!$B$3:$O$1100,6,0),"")</f>
        <v>0</v>
      </c>
      <c r="F591" s="325">
        <f>IFERROR(VLOOKUP($A591,'様式C-1-2用'!$B$3:$O$1100,7,0),"")</f>
        <v>0</v>
      </c>
      <c r="G591" s="325">
        <f>IFERROR(VLOOKUP($A591,'様式C-1-2用'!$B$3:$O$1100,8,0),"")</f>
        <v>0</v>
      </c>
      <c r="H591" s="331">
        <f>IFERROR(VLOOKUP($A591,'様式C-1-2用'!$B$3:$O$1100,9,0),"")</f>
        <v>0</v>
      </c>
      <c r="I591" s="325">
        <f>IFERROR(VLOOKUP($A591,'様式C-1-2用'!$B$3:$O$1100,10,0),"")</f>
        <v>0</v>
      </c>
      <c r="J591" s="325">
        <f>IFERROR(VLOOKUP($A591,'様式C-1-2用'!$B$3:$O$1100,11,0),"")</f>
        <v>0</v>
      </c>
      <c r="K591" s="325">
        <f t="shared" si="9"/>
        <v>0</v>
      </c>
      <c r="L591" s="325">
        <f>IFERROR(VLOOKUP($A591,'様式C-1-2用'!$B$3:$O$1100,12,0),"")</f>
        <v>0</v>
      </c>
      <c r="M591" s="325">
        <f>IFERROR(VLOOKUP($A591,'様式C-1-2用'!$B$3:$O$1100,13,0),"")</f>
        <v>0</v>
      </c>
      <c r="N591" s="325">
        <f>IFERROR(VLOOKUP($A591,'様式C-1-2用'!$B$3:$O$1100,14,0),"")</f>
        <v>0</v>
      </c>
      <c r="O591" s="325">
        <f>IFERROR(VLOOKUP($A591,'様式C-1-2用'!$B$3:$P$1100,15,0),"")</f>
        <v>0</v>
      </c>
    </row>
    <row r="592" spans="1:15" ht="15.95" customHeight="1" x14ac:dyDescent="0.15">
      <c r="A592" s="318">
        <v>590</v>
      </c>
      <c r="B592" s="325">
        <f>IFERROR(VLOOKUP($A592,'様式C-1-2用'!$B$3:$O$1100,2,0),"")</f>
        <v>0</v>
      </c>
      <c r="C592" s="325" t="str">
        <f>IFERROR(VLOOKUP($A592,'様式C-1-2用'!$B$3:$O$1100,3,0),"")</f>
        <v/>
      </c>
      <c r="D592" s="325">
        <f>IFERROR(VLOOKUP($A592,'様式C-1-2用'!$B$3:$O$1100,5,0),"")</f>
        <v>0</v>
      </c>
      <c r="E592" s="325">
        <f>IFERROR(VLOOKUP($A592,'様式C-1-2用'!$B$3:$O$1100,6,0),"")</f>
        <v>0</v>
      </c>
      <c r="F592" s="325">
        <f>IFERROR(VLOOKUP($A592,'様式C-1-2用'!$B$3:$O$1100,7,0),"")</f>
        <v>0</v>
      </c>
      <c r="G592" s="325">
        <f>IFERROR(VLOOKUP($A592,'様式C-1-2用'!$B$3:$O$1100,8,0),"")</f>
        <v>0</v>
      </c>
      <c r="H592" s="331">
        <f>IFERROR(VLOOKUP($A592,'様式C-1-2用'!$B$3:$O$1100,9,0),"")</f>
        <v>0</v>
      </c>
      <c r="I592" s="325">
        <f>IFERROR(VLOOKUP($A592,'様式C-1-2用'!$B$3:$O$1100,10,0),"")</f>
        <v>0</v>
      </c>
      <c r="J592" s="325">
        <f>IFERROR(VLOOKUP($A592,'様式C-1-2用'!$B$3:$O$1100,11,0),"")</f>
        <v>0</v>
      </c>
      <c r="K592" s="325">
        <f t="shared" si="9"/>
        <v>0</v>
      </c>
      <c r="L592" s="325">
        <f>IFERROR(VLOOKUP($A592,'様式C-1-2用'!$B$3:$O$1100,12,0),"")</f>
        <v>0</v>
      </c>
      <c r="M592" s="325">
        <f>IFERROR(VLOOKUP($A592,'様式C-1-2用'!$B$3:$O$1100,13,0),"")</f>
        <v>0</v>
      </c>
      <c r="N592" s="325">
        <f>IFERROR(VLOOKUP($A592,'様式C-1-2用'!$B$3:$O$1100,14,0),"")</f>
        <v>0</v>
      </c>
      <c r="O592" s="325">
        <f>IFERROR(VLOOKUP($A592,'様式C-1-2用'!$B$3:$P$1100,15,0),"")</f>
        <v>0</v>
      </c>
    </row>
    <row r="593" spans="1:15" ht="15.95" customHeight="1" x14ac:dyDescent="0.15">
      <c r="A593" s="318">
        <v>591</v>
      </c>
      <c r="B593" s="325">
        <f>IFERROR(VLOOKUP($A593,'様式C-1-2用'!$B$3:$O$1100,2,0),"")</f>
        <v>0</v>
      </c>
      <c r="C593" s="325" t="str">
        <f>IFERROR(VLOOKUP($A593,'様式C-1-2用'!$B$3:$O$1100,3,0),"")</f>
        <v/>
      </c>
      <c r="D593" s="325">
        <f>IFERROR(VLOOKUP($A593,'様式C-1-2用'!$B$3:$O$1100,5,0),"")</f>
        <v>0</v>
      </c>
      <c r="E593" s="325">
        <f>IFERROR(VLOOKUP($A593,'様式C-1-2用'!$B$3:$O$1100,6,0),"")</f>
        <v>0</v>
      </c>
      <c r="F593" s="325">
        <f>IFERROR(VLOOKUP($A593,'様式C-1-2用'!$B$3:$O$1100,7,0),"")</f>
        <v>0</v>
      </c>
      <c r="G593" s="325">
        <f>IFERROR(VLOOKUP($A593,'様式C-1-2用'!$B$3:$O$1100,8,0),"")</f>
        <v>0</v>
      </c>
      <c r="H593" s="331">
        <f>IFERROR(VLOOKUP($A593,'様式C-1-2用'!$B$3:$O$1100,9,0),"")</f>
        <v>0</v>
      </c>
      <c r="I593" s="325">
        <f>IFERROR(VLOOKUP($A593,'様式C-1-2用'!$B$3:$O$1100,10,0),"")</f>
        <v>0</v>
      </c>
      <c r="J593" s="325">
        <f>IFERROR(VLOOKUP($A593,'様式C-1-2用'!$B$3:$O$1100,11,0),"")</f>
        <v>0</v>
      </c>
      <c r="K593" s="325">
        <f t="shared" si="9"/>
        <v>0</v>
      </c>
      <c r="L593" s="325">
        <f>IFERROR(VLOOKUP($A593,'様式C-1-2用'!$B$3:$O$1100,12,0),"")</f>
        <v>0</v>
      </c>
      <c r="M593" s="325">
        <f>IFERROR(VLOOKUP($A593,'様式C-1-2用'!$B$3:$O$1100,13,0),"")</f>
        <v>0</v>
      </c>
      <c r="N593" s="325">
        <f>IFERROR(VLOOKUP($A593,'様式C-1-2用'!$B$3:$O$1100,14,0),"")</f>
        <v>0</v>
      </c>
      <c r="O593" s="325">
        <f>IFERROR(VLOOKUP($A593,'様式C-1-2用'!$B$3:$P$1100,15,0),"")</f>
        <v>0</v>
      </c>
    </row>
    <row r="594" spans="1:15" ht="15.95" customHeight="1" x14ac:dyDescent="0.15">
      <c r="A594" s="318">
        <v>592</v>
      </c>
      <c r="B594" s="325">
        <f>IFERROR(VLOOKUP($A594,'様式C-1-2用'!$B$3:$O$1100,2,0),"")</f>
        <v>0</v>
      </c>
      <c r="C594" s="325" t="str">
        <f>IFERROR(VLOOKUP($A594,'様式C-1-2用'!$B$3:$O$1100,3,0),"")</f>
        <v/>
      </c>
      <c r="D594" s="325">
        <f>IFERROR(VLOOKUP($A594,'様式C-1-2用'!$B$3:$O$1100,5,0),"")</f>
        <v>0</v>
      </c>
      <c r="E594" s="325">
        <f>IFERROR(VLOOKUP($A594,'様式C-1-2用'!$B$3:$O$1100,6,0),"")</f>
        <v>0</v>
      </c>
      <c r="F594" s="325">
        <f>IFERROR(VLOOKUP($A594,'様式C-1-2用'!$B$3:$O$1100,7,0),"")</f>
        <v>0</v>
      </c>
      <c r="G594" s="325">
        <f>IFERROR(VLOOKUP($A594,'様式C-1-2用'!$B$3:$O$1100,8,0),"")</f>
        <v>0</v>
      </c>
      <c r="H594" s="331">
        <f>IFERROR(VLOOKUP($A594,'様式C-1-2用'!$B$3:$O$1100,9,0),"")</f>
        <v>0</v>
      </c>
      <c r="I594" s="325">
        <f>IFERROR(VLOOKUP($A594,'様式C-1-2用'!$B$3:$O$1100,10,0),"")</f>
        <v>0</v>
      </c>
      <c r="J594" s="325">
        <f>IFERROR(VLOOKUP($A594,'様式C-1-2用'!$B$3:$O$1100,11,0),"")</f>
        <v>0</v>
      </c>
      <c r="K594" s="325">
        <f t="shared" si="9"/>
        <v>0</v>
      </c>
      <c r="L594" s="325">
        <f>IFERROR(VLOOKUP($A594,'様式C-1-2用'!$B$3:$O$1100,12,0),"")</f>
        <v>0</v>
      </c>
      <c r="M594" s="325">
        <f>IFERROR(VLOOKUP($A594,'様式C-1-2用'!$B$3:$O$1100,13,0),"")</f>
        <v>0</v>
      </c>
      <c r="N594" s="325">
        <f>IFERROR(VLOOKUP($A594,'様式C-1-2用'!$B$3:$O$1100,14,0),"")</f>
        <v>0</v>
      </c>
      <c r="O594" s="325">
        <f>IFERROR(VLOOKUP($A594,'様式C-1-2用'!$B$3:$P$1100,15,0),"")</f>
        <v>0</v>
      </c>
    </row>
    <row r="595" spans="1:15" ht="15.95" customHeight="1" x14ac:dyDescent="0.15">
      <c r="A595" s="318">
        <v>593</v>
      </c>
      <c r="B595" s="325">
        <f>IFERROR(VLOOKUP($A595,'様式C-1-2用'!$B$3:$O$1100,2,0),"")</f>
        <v>0</v>
      </c>
      <c r="C595" s="325" t="str">
        <f>IFERROR(VLOOKUP($A595,'様式C-1-2用'!$B$3:$O$1100,3,0),"")</f>
        <v/>
      </c>
      <c r="D595" s="325">
        <f>IFERROR(VLOOKUP($A595,'様式C-1-2用'!$B$3:$O$1100,5,0),"")</f>
        <v>0</v>
      </c>
      <c r="E595" s="325">
        <f>IFERROR(VLOOKUP($A595,'様式C-1-2用'!$B$3:$O$1100,6,0),"")</f>
        <v>0</v>
      </c>
      <c r="F595" s="325">
        <f>IFERROR(VLOOKUP($A595,'様式C-1-2用'!$B$3:$O$1100,7,0),"")</f>
        <v>0</v>
      </c>
      <c r="G595" s="325">
        <f>IFERROR(VLOOKUP($A595,'様式C-1-2用'!$B$3:$O$1100,8,0),"")</f>
        <v>0</v>
      </c>
      <c r="H595" s="331">
        <f>IFERROR(VLOOKUP($A595,'様式C-1-2用'!$B$3:$O$1100,9,0),"")</f>
        <v>0</v>
      </c>
      <c r="I595" s="325">
        <f>IFERROR(VLOOKUP($A595,'様式C-1-2用'!$B$3:$O$1100,10,0),"")</f>
        <v>0</v>
      </c>
      <c r="J595" s="325">
        <f>IFERROR(VLOOKUP($A595,'様式C-1-2用'!$B$3:$O$1100,11,0),"")</f>
        <v>0</v>
      </c>
      <c r="K595" s="325">
        <f t="shared" si="9"/>
        <v>0</v>
      </c>
      <c r="L595" s="325">
        <f>IFERROR(VLOOKUP($A595,'様式C-1-2用'!$B$3:$O$1100,12,0),"")</f>
        <v>0</v>
      </c>
      <c r="M595" s="325">
        <f>IFERROR(VLOOKUP($A595,'様式C-1-2用'!$B$3:$O$1100,13,0),"")</f>
        <v>0</v>
      </c>
      <c r="N595" s="325">
        <f>IFERROR(VLOOKUP($A595,'様式C-1-2用'!$B$3:$O$1100,14,0),"")</f>
        <v>0</v>
      </c>
      <c r="O595" s="325">
        <f>IFERROR(VLOOKUP($A595,'様式C-1-2用'!$B$3:$P$1100,15,0),"")</f>
        <v>0</v>
      </c>
    </row>
    <row r="596" spans="1:15" ht="15.95" customHeight="1" x14ac:dyDescent="0.15">
      <c r="A596" s="318">
        <v>594</v>
      </c>
      <c r="B596" s="325">
        <f>IFERROR(VLOOKUP($A596,'様式C-1-2用'!$B$3:$O$1100,2,0),"")</f>
        <v>0</v>
      </c>
      <c r="C596" s="325" t="str">
        <f>IFERROR(VLOOKUP($A596,'様式C-1-2用'!$B$3:$O$1100,3,0),"")</f>
        <v/>
      </c>
      <c r="D596" s="325">
        <f>IFERROR(VLOOKUP($A596,'様式C-1-2用'!$B$3:$O$1100,5,0),"")</f>
        <v>0</v>
      </c>
      <c r="E596" s="325">
        <f>IFERROR(VLOOKUP($A596,'様式C-1-2用'!$B$3:$O$1100,6,0),"")</f>
        <v>0</v>
      </c>
      <c r="F596" s="325">
        <f>IFERROR(VLOOKUP($A596,'様式C-1-2用'!$B$3:$O$1100,7,0),"")</f>
        <v>0</v>
      </c>
      <c r="G596" s="325">
        <f>IFERROR(VLOOKUP($A596,'様式C-1-2用'!$B$3:$O$1100,8,0),"")</f>
        <v>0</v>
      </c>
      <c r="H596" s="331">
        <f>IFERROR(VLOOKUP($A596,'様式C-1-2用'!$B$3:$O$1100,9,0),"")</f>
        <v>0</v>
      </c>
      <c r="I596" s="325">
        <f>IFERROR(VLOOKUP($A596,'様式C-1-2用'!$B$3:$O$1100,10,0),"")</f>
        <v>0</v>
      </c>
      <c r="J596" s="325">
        <f>IFERROR(VLOOKUP($A596,'様式C-1-2用'!$B$3:$O$1100,11,0),"")</f>
        <v>0</v>
      </c>
      <c r="K596" s="325">
        <f t="shared" si="9"/>
        <v>0</v>
      </c>
      <c r="L596" s="325">
        <f>IFERROR(VLOOKUP($A596,'様式C-1-2用'!$B$3:$O$1100,12,0),"")</f>
        <v>0</v>
      </c>
      <c r="M596" s="325">
        <f>IFERROR(VLOOKUP($A596,'様式C-1-2用'!$B$3:$O$1100,13,0),"")</f>
        <v>0</v>
      </c>
      <c r="N596" s="325">
        <f>IFERROR(VLOOKUP($A596,'様式C-1-2用'!$B$3:$O$1100,14,0),"")</f>
        <v>0</v>
      </c>
      <c r="O596" s="325">
        <f>IFERROR(VLOOKUP($A596,'様式C-1-2用'!$B$3:$P$1100,15,0),"")</f>
        <v>0</v>
      </c>
    </row>
    <row r="597" spans="1:15" ht="15.95" customHeight="1" x14ac:dyDescent="0.15">
      <c r="A597" s="318">
        <v>595</v>
      </c>
      <c r="B597" s="325">
        <f>IFERROR(VLOOKUP($A597,'様式C-1-2用'!$B$3:$O$1100,2,0),"")</f>
        <v>0</v>
      </c>
      <c r="C597" s="325" t="str">
        <f>IFERROR(VLOOKUP($A597,'様式C-1-2用'!$B$3:$O$1100,3,0),"")</f>
        <v/>
      </c>
      <c r="D597" s="325">
        <f>IFERROR(VLOOKUP($A597,'様式C-1-2用'!$B$3:$O$1100,5,0),"")</f>
        <v>0</v>
      </c>
      <c r="E597" s="325">
        <f>IFERROR(VLOOKUP($A597,'様式C-1-2用'!$B$3:$O$1100,6,0),"")</f>
        <v>0</v>
      </c>
      <c r="F597" s="325">
        <f>IFERROR(VLOOKUP($A597,'様式C-1-2用'!$B$3:$O$1100,7,0),"")</f>
        <v>0</v>
      </c>
      <c r="G597" s="325">
        <f>IFERROR(VLOOKUP($A597,'様式C-1-2用'!$B$3:$O$1100,8,0),"")</f>
        <v>0</v>
      </c>
      <c r="H597" s="331">
        <f>IFERROR(VLOOKUP($A597,'様式C-1-2用'!$B$3:$O$1100,9,0),"")</f>
        <v>0</v>
      </c>
      <c r="I597" s="325">
        <f>IFERROR(VLOOKUP($A597,'様式C-1-2用'!$B$3:$O$1100,10,0),"")</f>
        <v>0</v>
      </c>
      <c r="J597" s="325">
        <f>IFERROR(VLOOKUP($A597,'様式C-1-2用'!$B$3:$O$1100,11,0),"")</f>
        <v>0</v>
      </c>
      <c r="K597" s="325">
        <f t="shared" si="9"/>
        <v>0</v>
      </c>
      <c r="L597" s="325">
        <f>IFERROR(VLOOKUP($A597,'様式C-1-2用'!$B$3:$O$1100,12,0),"")</f>
        <v>0</v>
      </c>
      <c r="M597" s="325">
        <f>IFERROR(VLOOKUP($A597,'様式C-1-2用'!$B$3:$O$1100,13,0),"")</f>
        <v>0</v>
      </c>
      <c r="N597" s="325">
        <f>IFERROR(VLOOKUP($A597,'様式C-1-2用'!$B$3:$O$1100,14,0),"")</f>
        <v>0</v>
      </c>
      <c r="O597" s="325">
        <f>IFERROR(VLOOKUP($A597,'様式C-1-2用'!$B$3:$P$1100,15,0),"")</f>
        <v>0</v>
      </c>
    </row>
    <row r="598" spans="1:15" ht="15.95" customHeight="1" x14ac:dyDescent="0.15">
      <c r="A598" s="318">
        <v>596</v>
      </c>
      <c r="B598" s="325">
        <f>IFERROR(VLOOKUP($A598,'様式C-1-2用'!$B$3:$O$1100,2,0),"")</f>
        <v>0</v>
      </c>
      <c r="C598" s="325" t="str">
        <f>IFERROR(VLOOKUP($A598,'様式C-1-2用'!$B$3:$O$1100,3,0),"")</f>
        <v/>
      </c>
      <c r="D598" s="325">
        <f>IFERROR(VLOOKUP($A598,'様式C-1-2用'!$B$3:$O$1100,5,0),"")</f>
        <v>0</v>
      </c>
      <c r="E598" s="325">
        <f>IFERROR(VLOOKUP($A598,'様式C-1-2用'!$B$3:$O$1100,6,0),"")</f>
        <v>0</v>
      </c>
      <c r="F598" s="325">
        <f>IFERROR(VLOOKUP($A598,'様式C-1-2用'!$B$3:$O$1100,7,0),"")</f>
        <v>0</v>
      </c>
      <c r="G598" s="325">
        <f>IFERROR(VLOOKUP($A598,'様式C-1-2用'!$B$3:$O$1100,8,0),"")</f>
        <v>0</v>
      </c>
      <c r="H598" s="331">
        <f>IFERROR(VLOOKUP($A598,'様式C-1-2用'!$B$3:$O$1100,9,0),"")</f>
        <v>0</v>
      </c>
      <c r="I598" s="325">
        <f>IFERROR(VLOOKUP($A598,'様式C-1-2用'!$B$3:$O$1100,10,0),"")</f>
        <v>0</v>
      </c>
      <c r="J598" s="325">
        <f>IFERROR(VLOOKUP($A598,'様式C-1-2用'!$B$3:$O$1100,11,0),"")</f>
        <v>0</v>
      </c>
      <c r="K598" s="325">
        <f t="shared" si="9"/>
        <v>0</v>
      </c>
      <c r="L598" s="325">
        <f>IFERROR(VLOOKUP($A598,'様式C-1-2用'!$B$3:$O$1100,12,0),"")</f>
        <v>0</v>
      </c>
      <c r="M598" s="325">
        <f>IFERROR(VLOOKUP($A598,'様式C-1-2用'!$B$3:$O$1100,13,0),"")</f>
        <v>0</v>
      </c>
      <c r="N598" s="325">
        <f>IFERROR(VLOOKUP($A598,'様式C-1-2用'!$B$3:$O$1100,14,0),"")</f>
        <v>0</v>
      </c>
      <c r="O598" s="325">
        <f>IFERROR(VLOOKUP($A598,'様式C-1-2用'!$B$3:$P$1100,15,0),"")</f>
        <v>0</v>
      </c>
    </row>
    <row r="599" spans="1:15" ht="15.95" customHeight="1" x14ac:dyDescent="0.15">
      <c r="A599" s="318">
        <v>597</v>
      </c>
      <c r="B599" s="325">
        <f>IFERROR(VLOOKUP($A599,'様式C-1-2用'!$B$3:$O$1100,2,0),"")</f>
        <v>0</v>
      </c>
      <c r="C599" s="325" t="str">
        <f>IFERROR(VLOOKUP($A599,'様式C-1-2用'!$B$3:$O$1100,3,0),"")</f>
        <v/>
      </c>
      <c r="D599" s="325">
        <f>IFERROR(VLOOKUP($A599,'様式C-1-2用'!$B$3:$O$1100,5,0),"")</f>
        <v>0</v>
      </c>
      <c r="E599" s="325">
        <f>IFERROR(VLOOKUP($A599,'様式C-1-2用'!$B$3:$O$1100,6,0),"")</f>
        <v>0</v>
      </c>
      <c r="F599" s="325">
        <f>IFERROR(VLOOKUP($A599,'様式C-1-2用'!$B$3:$O$1100,7,0),"")</f>
        <v>0</v>
      </c>
      <c r="G599" s="325">
        <f>IFERROR(VLOOKUP($A599,'様式C-1-2用'!$B$3:$O$1100,8,0),"")</f>
        <v>0</v>
      </c>
      <c r="H599" s="331">
        <f>IFERROR(VLOOKUP($A599,'様式C-1-2用'!$B$3:$O$1100,9,0),"")</f>
        <v>0</v>
      </c>
      <c r="I599" s="325">
        <f>IFERROR(VLOOKUP($A599,'様式C-1-2用'!$B$3:$O$1100,10,0),"")</f>
        <v>0</v>
      </c>
      <c r="J599" s="325">
        <f>IFERROR(VLOOKUP($A599,'様式C-1-2用'!$B$3:$O$1100,11,0),"")</f>
        <v>0</v>
      </c>
      <c r="K599" s="325">
        <f t="shared" si="9"/>
        <v>0</v>
      </c>
      <c r="L599" s="325">
        <f>IFERROR(VLOOKUP($A599,'様式C-1-2用'!$B$3:$O$1100,12,0),"")</f>
        <v>0</v>
      </c>
      <c r="M599" s="325">
        <f>IFERROR(VLOOKUP($A599,'様式C-1-2用'!$B$3:$O$1100,13,0),"")</f>
        <v>0</v>
      </c>
      <c r="N599" s="325">
        <f>IFERROR(VLOOKUP($A599,'様式C-1-2用'!$B$3:$O$1100,14,0),"")</f>
        <v>0</v>
      </c>
      <c r="O599" s="325">
        <f>IFERROR(VLOOKUP($A599,'様式C-1-2用'!$B$3:$P$1100,15,0),"")</f>
        <v>0</v>
      </c>
    </row>
    <row r="600" spans="1:15" ht="15.95" customHeight="1" x14ac:dyDescent="0.15">
      <c r="A600" s="318">
        <v>598</v>
      </c>
      <c r="B600" s="325">
        <f>IFERROR(VLOOKUP($A600,'様式C-1-2用'!$B$3:$O$1100,2,0),"")</f>
        <v>0</v>
      </c>
      <c r="C600" s="325" t="str">
        <f>IFERROR(VLOOKUP($A600,'様式C-1-2用'!$B$3:$O$1100,3,0),"")</f>
        <v/>
      </c>
      <c r="D600" s="325">
        <f>IFERROR(VLOOKUP($A600,'様式C-1-2用'!$B$3:$O$1100,5,0),"")</f>
        <v>0</v>
      </c>
      <c r="E600" s="325">
        <f>IFERROR(VLOOKUP($A600,'様式C-1-2用'!$B$3:$O$1100,6,0),"")</f>
        <v>0</v>
      </c>
      <c r="F600" s="325">
        <f>IFERROR(VLOOKUP($A600,'様式C-1-2用'!$B$3:$O$1100,7,0),"")</f>
        <v>0</v>
      </c>
      <c r="G600" s="325">
        <f>IFERROR(VLOOKUP($A600,'様式C-1-2用'!$B$3:$O$1100,8,0),"")</f>
        <v>0</v>
      </c>
      <c r="H600" s="331">
        <f>IFERROR(VLOOKUP($A600,'様式C-1-2用'!$B$3:$O$1100,9,0),"")</f>
        <v>0</v>
      </c>
      <c r="I600" s="325">
        <f>IFERROR(VLOOKUP($A600,'様式C-1-2用'!$B$3:$O$1100,10,0),"")</f>
        <v>0</v>
      </c>
      <c r="J600" s="325">
        <f>IFERROR(VLOOKUP($A600,'様式C-1-2用'!$B$3:$O$1100,11,0),"")</f>
        <v>0</v>
      </c>
      <c r="K600" s="325">
        <f t="shared" si="9"/>
        <v>0</v>
      </c>
      <c r="L600" s="325">
        <f>IFERROR(VLOOKUP($A600,'様式C-1-2用'!$B$3:$O$1100,12,0),"")</f>
        <v>0</v>
      </c>
      <c r="M600" s="325">
        <f>IFERROR(VLOOKUP($A600,'様式C-1-2用'!$B$3:$O$1100,13,0),"")</f>
        <v>0</v>
      </c>
      <c r="N600" s="325">
        <f>IFERROR(VLOOKUP($A600,'様式C-1-2用'!$B$3:$O$1100,14,0),"")</f>
        <v>0</v>
      </c>
      <c r="O600" s="325">
        <f>IFERROR(VLOOKUP($A600,'様式C-1-2用'!$B$3:$P$1100,15,0),"")</f>
        <v>0</v>
      </c>
    </row>
    <row r="601" spans="1:15" ht="15.95" customHeight="1" x14ac:dyDescent="0.15">
      <c r="A601" s="318">
        <v>599</v>
      </c>
      <c r="B601" s="325">
        <f>IFERROR(VLOOKUP($A601,'様式C-1-2用'!$B$3:$O$1100,2,0),"")</f>
        <v>0</v>
      </c>
      <c r="C601" s="325" t="str">
        <f>IFERROR(VLOOKUP($A601,'様式C-1-2用'!$B$3:$O$1100,3,0),"")</f>
        <v/>
      </c>
      <c r="D601" s="325">
        <f>IFERROR(VLOOKUP($A601,'様式C-1-2用'!$B$3:$O$1100,5,0),"")</f>
        <v>0</v>
      </c>
      <c r="E601" s="325">
        <f>IFERROR(VLOOKUP($A601,'様式C-1-2用'!$B$3:$O$1100,6,0),"")</f>
        <v>0</v>
      </c>
      <c r="F601" s="325">
        <f>IFERROR(VLOOKUP($A601,'様式C-1-2用'!$B$3:$O$1100,7,0),"")</f>
        <v>0</v>
      </c>
      <c r="G601" s="325">
        <f>IFERROR(VLOOKUP($A601,'様式C-1-2用'!$B$3:$O$1100,8,0),"")</f>
        <v>0</v>
      </c>
      <c r="H601" s="331">
        <f>IFERROR(VLOOKUP($A601,'様式C-1-2用'!$B$3:$O$1100,9,0),"")</f>
        <v>0</v>
      </c>
      <c r="I601" s="325">
        <f>IFERROR(VLOOKUP($A601,'様式C-1-2用'!$B$3:$O$1100,10,0),"")</f>
        <v>0</v>
      </c>
      <c r="J601" s="325">
        <f>IFERROR(VLOOKUP($A601,'様式C-1-2用'!$B$3:$O$1100,11,0),"")</f>
        <v>0</v>
      </c>
      <c r="K601" s="325">
        <f t="shared" si="9"/>
        <v>0</v>
      </c>
      <c r="L601" s="325">
        <f>IFERROR(VLOOKUP($A601,'様式C-1-2用'!$B$3:$O$1100,12,0),"")</f>
        <v>0</v>
      </c>
      <c r="M601" s="325">
        <f>IFERROR(VLOOKUP($A601,'様式C-1-2用'!$B$3:$O$1100,13,0),"")</f>
        <v>0</v>
      </c>
      <c r="N601" s="325">
        <f>IFERROR(VLOOKUP($A601,'様式C-1-2用'!$B$3:$O$1100,14,0),"")</f>
        <v>0</v>
      </c>
      <c r="O601" s="325">
        <f>IFERROR(VLOOKUP($A601,'様式C-1-2用'!$B$3:$P$1100,15,0),"")</f>
        <v>0</v>
      </c>
    </row>
    <row r="602" spans="1:15" ht="15.95" customHeight="1" x14ac:dyDescent="0.15">
      <c r="A602" s="318">
        <v>600</v>
      </c>
      <c r="B602" s="325">
        <f>IFERROR(VLOOKUP($A602,'様式C-1-2用'!$B$3:$O$1100,2,0),"")</f>
        <v>0</v>
      </c>
      <c r="C602" s="325" t="str">
        <f>IFERROR(VLOOKUP($A602,'様式C-1-2用'!$B$3:$O$1100,3,0),"")</f>
        <v/>
      </c>
      <c r="D602" s="325">
        <f>IFERROR(VLOOKUP($A602,'様式C-1-2用'!$B$3:$O$1100,5,0),"")</f>
        <v>0</v>
      </c>
      <c r="E602" s="325">
        <f>IFERROR(VLOOKUP($A602,'様式C-1-2用'!$B$3:$O$1100,6,0),"")</f>
        <v>0</v>
      </c>
      <c r="F602" s="325">
        <f>IFERROR(VLOOKUP($A602,'様式C-1-2用'!$B$3:$O$1100,7,0),"")</f>
        <v>0</v>
      </c>
      <c r="G602" s="325">
        <f>IFERROR(VLOOKUP($A602,'様式C-1-2用'!$B$3:$O$1100,8,0),"")</f>
        <v>0</v>
      </c>
      <c r="H602" s="331">
        <f>IFERROR(VLOOKUP($A602,'様式C-1-2用'!$B$3:$O$1100,9,0),"")</f>
        <v>0</v>
      </c>
      <c r="I602" s="325">
        <f>IFERROR(VLOOKUP($A602,'様式C-1-2用'!$B$3:$O$1100,10,0),"")</f>
        <v>0</v>
      </c>
      <c r="J602" s="325">
        <f>IFERROR(VLOOKUP($A602,'様式C-1-2用'!$B$3:$O$1100,11,0),"")</f>
        <v>0</v>
      </c>
      <c r="K602" s="325">
        <f t="shared" si="9"/>
        <v>0</v>
      </c>
      <c r="L602" s="325">
        <f>IFERROR(VLOOKUP($A602,'様式C-1-2用'!$B$3:$O$1100,12,0),"")</f>
        <v>0</v>
      </c>
      <c r="M602" s="325">
        <f>IFERROR(VLOOKUP($A602,'様式C-1-2用'!$B$3:$O$1100,13,0),"")</f>
        <v>0</v>
      </c>
      <c r="N602" s="325">
        <f>IFERROR(VLOOKUP($A602,'様式C-1-2用'!$B$3:$O$1100,14,0),"")</f>
        <v>0</v>
      </c>
      <c r="O602" s="325">
        <f>IFERROR(VLOOKUP($A602,'様式C-1-2用'!$B$3:$P$1100,15,0),"")</f>
        <v>0</v>
      </c>
    </row>
    <row r="603" spans="1:15" ht="15.95" customHeight="1" x14ac:dyDescent="0.15">
      <c r="A603" s="318">
        <v>601</v>
      </c>
      <c r="B603" s="325">
        <f>IFERROR(VLOOKUP($A603,'様式C-1-2用'!$B$3:$O$1100,2,0),"")</f>
        <v>0</v>
      </c>
      <c r="C603" s="325" t="str">
        <f>IFERROR(VLOOKUP($A603,'様式C-1-2用'!$B$3:$O$1100,3,0),"")</f>
        <v/>
      </c>
      <c r="D603" s="325">
        <f>IFERROR(VLOOKUP($A603,'様式C-1-2用'!$B$3:$O$1100,5,0),"")</f>
        <v>0</v>
      </c>
      <c r="E603" s="325">
        <f>IFERROR(VLOOKUP($A603,'様式C-1-2用'!$B$3:$O$1100,6,0),"")</f>
        <v>0</v>
      </c>
      <c r="F603" s="325">
        <f>IFERROR(VLOOKUP($A603,'様式C-1-2用'!$B$3:$O$1100,7,0),"")</f>
        <v>0</v>
      </c>
      <c r="G603" s="325">
        <f>IFERROR(VLOOKUP($A603,'様式C-1-2用'!$B$3:$O$1100,8,0),"")</f>
        <v>0</v>
      </c>
      <c r="H603" s="331">
        <f>IFERROR(VLOOKUP($A603,'様式C-1-2用'!$B$3:$O$1100,9,0),"")</f>
        <v>0</v>
      </c>
      <c r="I603" s="325">
        <f>IFERROR(VLOOKUP($A603,'様式C-1-2用'!$B$3:$O$1100,10,0),"")</f>
        <v>0</v>
      </c>
      <c r="J603" s="325">
        <f>IFERROR(VLOOKUP($A603,'様式C-1-2用'!$B$3:$O$1100,11,0),"")</f>
        <v>0</v>
      </c>
      <c r="K603" s="325">
        <f t="shared" si="9"/>
        <v>0</v>
      </c>
      <c r="L603" s="325">
        <f>IFERROR(VLOOKUP($A603,'様式C-1-2用'!$B$3:$O$1100,12,0),"")</f>
        <v>0</v>
      </c>
      <c r="M603" s="325">
        <f>IFERROR(VLOOKUP($A603,'様式C-1-2用'!$B$3:$O$1100,13,0),"")</f>
        <v>0</v>
      </c>
      <c r="N603" s="325">
        <f>IFERROR(VLOOKUP($A603,'様式C-1-2用'!$B$3:$O$1100,14,0),"")</f>
        <v>0</v>
      </c>
      <c r="O603" s="325">
        <f>IFERROR(VLOOKUP($A603,'様式C-1-2用'!$B$3:$P$1100,15,0),"")</f>
        <v>0</v>
      </c>
    </row>
    <row r="604" spans="1:15" ht="15.95" customHeight="1" x14ac:dyDescent="0.15">
      <c r="A604" s="318">
        <v>602</v>
      </c>
      <c r="B604" s="325">
        <f>IFERROR(VLOOKUP($A604,'様式C-1-2用'!$B$3:$O$1100,2,0),"")</f>
        <v>0</v>
      </c>
      <c r="C604" s="325" t="str">
        <f>IFERROR(VLOOKUP($A604,'様式C-1-2用'!$B$3:$O$1100,3,0),"")</f>
        <v/>
      </c>
      <c r="D604" s="325">
        <f>IFERROR(VLOOKUP($A604,'様式C-1-2用'!$B$3:$O$1100,5,0),"")</f>
        <v>0</v>
      </c>
      <c r="E604" s="325">
        <f>IFERROR(VLOOKUP($A604,'様式C-1-2用'!$B$3:$O$1100,6,0),"")</f>
        <v>0</v>
      </c>
      <c r="F604" s="325">
        <f>IFERROR(VLOOKUP($A604,'様式C-1-2用'!$B$3:$O$1100,7,0),"")</f>
        <v>0</v>
      </c>
      <c r="G604" s="325">
        <f>IFERROR(VLOOKUP($A604,'様式C-1-2用'!$B$3:$O$1100,8,0),"")</f>
        <v>0</v>
      </c>
      <c r="H604" s="331">
        <f>IFERROR(VLOOKUP($A604,'様式C-1-2用'!$B$3:$O$1100,9,0),"")</f>
        <v>0</v>
      </c>
      <c r="I604" s="325">
        <f>IFERROR(VLOOKUP($A604,'様式C-1-2用'!$B$3:$O$1100,10,0),"")</f>
        <v>0</v>
      </c>
      <c r="J604" s="325">
        <f>IFERROR(VLOOKUP($A604,'様式C-1-2用'!$B$3:$O$1100,11,0),"")</f>
        <v>0</v>
      </c>
      <c r="K604" s="325">
        <f t="shared" si="9"/>
        <v>0</v>
      </c>
      <c r="L604" s="325">
        <f>IFERROR(VLOOKUP($A604,'様式C-1-2用'!$B$3:$O$1100,12,0),"")</f>
        <v>0</v>
      </c>
      <c r="M604" s="325">
        <f>IFERROR(VLOOKUP($A604,'様式C-1-2用'!$B$3:$O$1100,13,0),"")</f>
        <v>0</v>
      </c>
      <c r="N604" s="325">
        <f>IFERROR(VLOOKUP($A604,'様式C-1-2用'!$B$3:$O$1100,14,0),"")</f>
        <v>0</v>
      </c>
      <c r="O604" s="325">
        <f>IFERROR(VLOOKUP($A604,'様式C-1-2用'!$B$3:$P$1100,15,0),"")</f>
        <v>0</v>
      </c>
    </row>
    <row r="605" spans="1:15" ht="15.95" customHeight="1" x14ac:dyDescent="0.15">
      <c r="A605" s="318">
        <v>603</v>
      </c>
      <c r="B605" s="325">
        <f>IFERROR(VLOOKUP($A605,'様式C-1-2用'!$B$3:$O$1100,2,0),"")</f>
        <v>0</v>
      </c>
      <c r="C605" s="325" t="str">
        <f>IFERROR(VLOOKUP($A605,'様式C-1-2用'!$B$3:$O$1100,3,0),"")</f>
        <v/>
      </c>
      <c r="D605" s="325">
        <f>IFERROR(VLOOKUP($A605,'様式C-1-2用'!$B$3:$O$1100,5,0),"")</f>
        <v>0</v>
      </c>
      <c r="E605" s="325">
        <f>IFERROR(VLOOKUP($A605,'様式C-1-2用'!$B$3:$O$1100,6,0),"")</f>
        <v>0</v>
      </c>
      <c r="F605" s="325">
        <f>IFERROR(VLOOKUP($A605,'様式C-1-2用'!$B$3:$O$1100,7,0),"")</f>
        <v>0</v>
      </c>
      <c r="G605" s="325">
        <f>IFERROR(VLOOKUP($A605,'様式C-1-2用'!$B$3:$O$1100,8,0),"")</f>
        <v>0</v>
      </c>
      <c r="H605" s="331">
        <f>IFERROR(VLOOKUP($A605,'様式C-1-2用'!$B$3:$O$1100,9,0),"")</f>
        <v>0</v>
      </c>
      <c r="I605" s="325">
        <f>IFERROR(VLOOKUP($A605,'様式C-1-2用'!$B$3:$O$1100,10,0),"")</f>
        <v>0</v>
      </c>
      <c r="J605" s="325">
        <f>IFERROR(VLOOKUP($A605,'様式C-1-2用'!$B$3:$O$1100,11,0),"")</f>
        <v>0</v>
      </c>
      <c r="K605" s="325">
        <f t="shared" si="9"/>
        <v>0</v>
      </c>
      <c r="L605" s="325">
        <f>IFERROR(VLOOKUP($A605,'様式C-1-2用'!$B$3:$O$1100,12,0),"")</f>
        <v>0</v>
      </c>
      <c r="M605" s="325">
        <f>IFERROR(VLOOKUP($A605,'様式C-1-2用'!$B$3:$O$1100,13,0),"")</f>
        <v>0</v>
      </c>
      <c r="N605" s="325">
        <f>IFERROR(VLOOKUP($A605,'様式C-1-2用'!$B$3:$O$1100,14,0),"")</f>
        <v>0</v>
      </c>
      <c r="O605" s="325">
        <f>IFERROR(VLOOKUP($A605,'様式C-1-2用'!$B$3:$P$1100,15,0),"")</f>
        <v>0</v>
      </c>
    </row>
    <row r="606" spans="1:15" ht="15.95" customHeight="1" x14ac:dyDescent="0.15">
      <c r="A606" s="318">
        <v>604</v>
      </c>
      <c r="B606" s="325">
        <f>IFERROR(VLOOKUP($A606,'様式C-1-2用'!$B$3:$O$1100,2,0),"")</f>
        <v>0</v>
      </c>
      <c r="C606" s="325" t="str">
        <f>IFERROR(VLOOKUP($A606,'様式C-1-2用'!$B$3:$O$1100,3,0),"")</f>
        <v/>
      </c>
      <c r="D606" s="325">
        <f>IFERROR(VLOOKUP($A606,'様式C-1-2用'!$B$3:$O$1100,5,0),"")</f>
        <v>0</v>
      </c>
      <c r="E606" s="325">
        <f>IFERROR(VLOOKUP($A606,'様式C-1-2用'!$B$3:$O$1100,6,0),"")</f>
        <v>0</v>
      </c>
      <c r="F606" s="325">
        <f>IFERROR(VLOOKUP($A606,'様式C-1-2用'!$B$3:$O$1100,7,0),"")</f>
        <v>0</v>
      </c>
      <c r="G606" s="325">
        <f>IFERROR(VLOOKUP($A606,'様式C-1-2用'!$B$3:$O$1100,8,0),"")</f>
        <v>0</v>
      </c>
      <c r="H606" s="331">
        <f>IFERROR(VLOOKUP($A606,'様式C-1-2用'!$B$3:$O$1100,9,0),"")</f>
        <v>0</v>
      </c>
      <c r="I606" s="325">
        <f>IFERROR(VLOOKUP($A606,'様式C-1-2用'!$B$3:$O$1100,10,0),"")</f>
        <v>0</v>
      </c>
      <c r="J606" s="325">
        <f>IFERROR(VLOOKUP($A606,'様式C-1-2用'!$B$3:$O$1100,11,0),"")</f>
        <v>0</v>
      </c>
      <c r="K606" s="325">
        <f t="shared" si="9"/>
        <v>0</v>
      </c>
      <c r="L606" s="325">
        <f>IFERROR(VLOOKUP($A606,'様式C-1-2用'!$B$3:$O$1100,12,0),"")</f>
        <v>0</v>
      </c>
      <c r="M606" s="325">
        <f>IFERROR(VLOOKUP($A606,'様式C-1-2用'!$B$3:$O$1100,13,0),"")</f>
        <v>0</v>
      </c>
      <c r="N606" s="325">
        <f>IFERROR(VLOOKUP($A606,'様式C-1-2用'!$B$3:$O$1100,14,0),"")</f>
        <v>0</v>
      </c>
      <c r="O606" s="325">
        <f>IFERROR(VLOOKUP($A606,'様式C-1-2用'!$B$3:$P$1100,15,0),"")</f>
        <v>0</v>
      </c>
    </row>
    <row r="607" spans="1:15" ht="15.95" customHeight="1" x14ac:dyDescent="0.15">
      <c r="A607" s="318">
        <v>605</v>
      </c>
      <c r="B607" s="325">
        <f>IFERROR(VLOOKUP($A607,'様式C-1-2用'!$B$3:$O$1100,2,0),"")</f>
        <v>0</v>
      </c>
      <c r="C607" s="325" t="str">
        <f>IFERROR(VLOOKUP($A607,'様式C-1-2用'!$B$3:$O$1100,3,0),"")</f>
        <v/>
      </c>
      <c r="D607" s="325">
        <f>IFERROR(VLOOKUP($A607,'様式C-1-2用'!$B$3:$O$1100,5,0),"")</f>
        <v>0</v>
      </c>
      <c r="E607" s="325">
        <f>IFERROR(VLOOKUP($A607,'様式C-1-2用'!$B$3:$O$1100,6,0),"")</f>
        <v>0</v>
      </c>
      <c r="F607" s="325">
        <f>IFERROR(VLOOKUP($A607,'様式C-1-2用'!$B$3:$O$1100,7,0),"")</f>
        <v>0</v>
      </c>
      <c r="G607" s="325">
        <f>IFERROR(VLOOKUP($A607,'様式C-1-2用'!$B$3:$O$1100,8,0),"")</f>
        <v>0</v>
      </c>
      <c r="H607" s="331">
        <f>IFERROR(VLOOKUP($A607,'様式C-1-2用'!$B$3:$O$1100,9,0),"")</f>
        <v>0</v>
      </c>
      <c r="I607" s="325">
        <f>IFERROR(VLOOKUP($A607,'様式C-1-2用'!$B$3:$O$1100,10,0),"")</f>
        <v>0</v>
      </c>
      <c r="J607" s="325">
        <f>IFERROR(VLOOKUP($A607,'様式C-1-2用'!$B$3:$O$1100,11,0),"")</f>
        <v>0</v>
      </c>
      <c r="K607" s="325">
        <f t="shared" si="9"/>
        <v>0</v>
      </c>
      <c r="L607" s="325">
        <f>IFERROR(VLOOKUP($A607,'様式C-1-2用'!$B$3:$O$1100,12,0),"")</f>
        <v>0</v>
      </c>
      <c r="M607" s="325">
        <f>IFERROR(VLOOKUP($A607,'様式C-1-2用'!$B$3:$O$1100,13,0),"")</f>
        <v>0</v>
      </c>
      <c r="N607" s="325">
        <f>IFERROR(VLOOKUP($A607,'様式C-1-2用'!$B$3:$O$1100,14,0),"")</f>
        <v>0</v>
      </c>
      <c r="O607" s="325">
        <f>IFERROR(VLOOKUP($A607,'様式C-1-2用'!$B$3:$P$1100,15,0),"")</f>
        <v>0</v>
      </c>
    </row>
    <row r="608" spans="1:15" ht="15.95" customHeight="1" x14ac:dyDescent="0.15">
      <c r="A608" s="318">
        <v>606</v>
      </c>
      <c r="B608" s="325">
        <f>IFERROR(VLOOKUP($A608,'様式C-1-2用'!$B$3:$O$1100,2,0),"")</f>
        <v>0</v>
      </c>
      <c r="C608" s="325" t="str">
        <f>IFERROR(VLOOKUP($A608,'様式C-1-2用'!$B$3:$O$1100,3,0),"")</f>
        <v/>
      </c>
      <c r="D608" s="325">
        <f>IFERROR(VLOOKUP($A608,'様式C-1-2用'!$B$3:$O$1100,5,0),"")</f>
        <v>0</v>
      </c>
      <c r="E608" s="325">
        <f>IFERROR(VLOOKUP($A608,'様式C-1-2用'!$B$3:$O$1100,6,0),"")</f>
        <v>0</v>
      </c>
      <c r="F608" s="325">
        <f>IFERROR(VLOOKUP($A608,'様式C-1-2用'!$B$3:$O$1100,7,0),"")</f>
        <v>0</v>
      </c>
      <c r="G608" s="325">
        <f>IFERROR(VLOOKUP($A608,'様式C-1-2用'!$B$3:$O$1100,8,0),"")</f>
        <v>0</v>
      </c>
      <c r="H608" s="331">
        <f>IFERROR(VLOOKUP($A608,'様式C-1-2用'!$B$3:$O$1100,9,0),"")</f>
        <v>0</v>
      </c>
      <c r="I608" s="325">
        <f>IFERROR(VLOOKUP($A608,'様式C-1-2用'!$B$3:$O$1100,10,0),"")</f>
        <v>0</v>
      </c>
      <c r="J608" s="325">
        <f>IFERROR(VLOOKUP($A608,'様式C-1-2用'!$B$3:$O$1100,11,0),"")</f>
        <v>0</v>
      </c>
      <c r="K608" s="325">
        <f t="shared" si="9"/>
        <v>0</v>
      </c>
      <c r="L608" s="325">
        <f>IFERROR(VLOOKUP($A608,'様式C-1-2用'!$B$3:$O$1100,12,0),"")</f>
        <v>0</v>
      </c>
      <c r="M608" s="325">
        <f>IFERROR(VLOOKUP($A608,'様式C-1-2用'!$B$3:$O$1100,13,0),"")</f>
        <v>0</v>
      </c>
      <c r="N608" s="325">
        <f>IFERROR(VLOOKUP($A608,'様式C-1-2用'!$B$3:$O$1100,14,0),"")</f>
        <v>0</v>
      </c>
      <c r="O608" s="325">
        <f>IFERROR(VLOOKUP($A608,'様式C-1-2用'!$B$3:$P$1100,15,0),"")</f>
        <v>0</v>
      </c>
    </row>
    <row r="609" spans="1:15" ht="15.95" customHeight="1" x14ac:dyDescent="0.15">
      <c r="A609" s="318">
        <v>607</v>
      </c>
      <c r="B609" s="325">
        <f>IFERROR(VLOOKUP($A609,'様式C-1-2用'!$B$3:$O$1100,2,0),"")</f>
        <v>0</v>
      </c>
      <c r="C609" s="325" t="str">
        <f>IFERROR(VLOOKUP($A609,'様式C-1-2用'!$B$3:$O$1100,3,0),"")</f>
        <v/>
      </c>
      <c r="D609" s="325">
        <f>IFERROR(VLOOKUP($A609,'様式C-1-2用'!$B$3:$O$1100,5,0),"")</f>
        <v>0</v>
      </c>
      <c r="E609" s="325">
        <f>IFERROR(VLOOKUP($A609,'様式C-1-2用'!$B$3:$O$1100,6,0),"")</f>
        <v>0</v>
      </c>
      <c r="F609" s="325">
        <f>IFERROR(VLOOKUP($A609,'様式C-1-2用'!$B$3:$O$1100,7,0),"")</f>
        <v>0</v>
      </c>
      <c r="G609" s="325">
        <f>IFERROR(VLOOKUP($A609,'様式C-1-2用'!$B$3:$O$1100,8,0),"")</f>
        <v>0</v>
      </c>
      <c r="H609" s="331">
        <f>IFERROR(VLOOKUP($A609,'様式C-1-2用'!$B$3:$O$1100,9,0),"")</f>
        <v>0</v>
      </c>
      <c r="I609" s="325">
        <f>IFERROR(VLOOKUP($A609,'様式C-1-2用'!$B$3:$O$1100,10,0),"")</f>
        <v>0</v>
      </c>
      <c r="J609" s="325">
        <f>IFERROR(VLOOKUP($A609,'様式C-1-2用'!$B$3:$O$1100,11,0),"")</f>
        <v>0</v>
      </c>
      <c r="K609" s="325">
        <f t="shared" si="9"/>
        <v>0</v>
      </c>
      <c r="L609" s="325">
        <f>IFERROR(VLOOKUP($A609,'様式C-1-2用'!$B$3:$O$1100,12,0),"")</f>
        <v>0</v>
      </c>
      <c r="M609" s="325">
        <f>IFERROR(VLOOKUP($A609,'様式C-1-2用'!$B$3:$O$1100,13,0),"")</f>
        <v>0</v>
      </c>
      <c r="N609" s="325">
        <f>IFERROR(VLOOKUP($A609,'様式C-1-2用'!$B$3:$O$1100,14,0),"")</f>
        <v>0</v>
      </c>
      <c r="O609" s="325">
        <f>IFERROR(VLOOKUP($A609,'様式C-1-2用'!$B$3:$P$1100,15,0),"")</f>
        <v>0</v>
      </c>
    </row>
    <row r="610" spans="1:15" ht="15.95" customHeight="1" x14ac:dyDescent="0.15">
      <c r="A610" s="318">
        <v>608</v>
      </c>
      <c r="B610" s="325">
        <f>IFERROR(VLOOKUP($A610,'様式C-1-2用'!$B$3:$O$1100,2,0),"")</f>
        <v>0</v>
      </c>
      <c r="C610" s="325" t="str">
        <f>IFERROR(VLOOKUP($A610,'様式C-1-2用'!$B$3:$O$1100,3,0),"")</f>
        <v/>
      </c>
      <c r="D610" s="325">
        <f>IFERROR(VLOOKUP($A610,'様式C-1-2用'!$B$3:$O$1100,5,0),"")</f>
        <v>0</v>
      </c>
      <c r="E610" s="325">
        <f>IFERROR(VLOOKUP($A610,'様式C-1-2用'!$B$3:$O$1100,6,0),"")</f>
        <v>0</v>
      </c>
      <c r="F610" s="325">
        <f>IFERROR(VLOOKUP($A610,'様式C-1-2用'!$B$3:$O$1100,7,0),"")</f>
        <v>0</v>
      </c>
      <c r="G610" s="325">
        <f>IFERROR(VLOOKUP($A610,'様式C-1-2用'!$B$3:$O$1100,8,0),"")</f>
        <v>0</v>
      </c>
      <c r="H610" s="331">
        <f>IFERROR(VLOOKUP($A610,'様式C-1-2用'!$B$3:$O$1100,9,0),"")</f>
        <v>0</v>
      </c>
      <c r="I610" s="325">
        <f>IFERROR(VLOOKUP($A610,'様式C-1-2用'!$B$3:$O$1100,10,0),"")</f>
        <v>0</v>
      </c>
      <c r="J610" s="325">
        <f>IFERROR(VLOOKUP($A610,'様式C-1-2用'!$B$3:$O$1100,11,0),"")</f>
        <v>0</v>
      </c>
      <c r="K610" s="325">
        <f t="shared" si="9"/>
        <v>0</v>
      </c>
      <c r="L610" s="325">
        <f>IFERROR(VLOOKUP($A610,'様式C-1-2用'!$B$3:$O$1100,12,0),"")</f>
        <v>0</v>
      </c>
      <c r="M610" s="325">
        <f>IFERROR(VLOOKUP($A610,'様式C-1-2用'!$B$3:$O$1100,13,0),"")</f>
        <v>0</v>
      </c>
      <c r="N610" s="325">
        <f>IFERROR(VLOOKUP($A610,'様式C-1-2用'!$B$3:$O$1100,14,0),"")</f>
        <v>0</v>
      </c>
      <c r="O610" s="325">
        <f>IFERROR(VLOOKUP($A610,'様式C-1-2用'!$B$3:$P$1100,15,0),"")</f>
        <v>0</v>
      </c>
    </row>
    <row r="611" spans="1:15" ht="15.95" customHeight="1" x14ac:dyDescent="0.15">
      <c r="A611" s="318">
        <v>609</v>
      </c>
      <c r="B611" s="325">
        <f>IFERROR(VLOOKUP($A611,'様式C-1-2用'!$B$3:$O$1100,2,0),"")</f>
        <v>0</v>
      </c>
      <c r="C611" s="325" t="str">
        <f>IFERROR(VLOOKUP($A611,'様式C-1-2用'!$B$3:$O$1100,3,0),"")</f>
        <v/>
      </c>
      <c r="D611" s="325">
        <f>IFERROR(VLOOKUP($A611,'様式C-1-2用'!$B$3:$O$1100,5,0),"")</f>
        <v>0</v>
      </c>
      <c r="E611" s="325">
        <f>IFERROR(VLOOKUP($A611,'様式C-1-2用'!$B$3:$O$1100,6,0),"")</f>
        <v>0</v>
      </c>
      <c r="F611" s="325">
        <f>IFERROR(VLOOKUP($A611,'様式C-1-2用'!$B$3:$O$1100,7,0),"")</f>
        <v>0</v>
      </c>
      <c r="G611" s="325">
        <f>IFERROR(VLOOKUP($A611,'様式C-1-2用'!$B$3:$O$1100,8,0),"")</f>
        <v>0</v>
      </c>
      <c r="H611" s="331">
        <f>IFERROR(VLOOKUP($A611,'様式C-1-2用'!$B$3:$O$1100,9,0),"")</f>
        <v>0</v>
      </c>
      <c r="I611" s="325">
        <f>IFERROR(VLOOKUP($A611,'様式C-1-2用'!$B$3:$O$1100,10,0),"")</f>
        <v>0</v>
      </c>
      <c r="J611" s="325">
        <f>IFERROR(VLOOKUP($A611,'様式C-1-2用'!$B$3:$O$1100,11,0),"")</f>
        <v>0</v>
      </c>
      <c r="K611" s="325">
        <f t="shared" si="9"/>
        <v>0</v>
      </c>
      <c r="L611" s="325">
        <f>IFERROR(VLOOKUP($A611,'様式C-1-2用'!$B$3:$O$1100,12,0),"")</f>
        <v>0</v>
      </c>
      <c r="M611" s="325">
        <f>IFERROR(VLOOKUP($A611,'様式C-1-2用'!$B$3:$O$1100,13,0),"")</f>
        <v>0</v>
      </c>
      <c r="N611" s="325">
        <f>IFERROR(VLOOKUP($A611,'様式C-1-2用'!$B$3:$O$1100,14,0),"")</f>
        <v>0</v>
      </c>
      <c r="O611" s="325">
        <f>IFERROR(VLOOKUP($A611,'様式C-1-2用'!$B$3:$P$1100,15,0),"")</f>
        <v>0</v>
      </c>
    </row>
    <row r="612" spans="1:15" ht="15.95" customHeight="1" x14ac:dyDescent="0.15">
      <c r="A612" s="318">
        <v>610</v>
      </c>
      <c r="B612" s="325">
        <f>IFERROR(VLOOKUP($A612,'様式C-1-2用'!$B$3:$O$1100,2,0),"")</f>
        <v>0</v>
      </c>
      <c r="C612" s="325" t="str">
        <f>IFERROR(VLOOKUP($A612,'様式C-1-2用'!$B$3:$O$1100,3,0),"")</f>
        <v/>
      </c>
      <c r="D612" s="325">
        <f>IFERROR(VLOOKUP($A612,'様式C-1-2用'!$B$3:$O$1100,5,0),"")</f>
        <v>0</v>
      </c>
      <c r="E612" s="325">
        <f>IFERROR(VLOOKUP($A612,'様式C-1-2用'!$B$3:$O$1100,6,0),"")</f>
        <v>0</v>
      </c>
      <c r="F612" s="325">
        <f>IFERROR(VLOOKUP($A612,'様式C-1-2用'!$B$3:$O$1100,7,0),"")</f>
        <v>0</v>
      </c>
      <c r="G612" s="325">
        <f>IFERROR(VLOOKUP($A612,'様式C-1-2用'!$B$3:$O$1100,8,0),"")</f>
        <v>0</v>
      </c>
      <c r="H612" s="331">
        <f>IFERROR(VLOOKUP($A612,'様式C-1-2用'!$B$3:$O$1100,9,0),"")</f>
        <v>0</v>
      </c>
      <c r="I612" s="325">
        <f>IFERROR(VLOOKUP($A612,'様式C-1-2用'!$B$3:$O$1100,10,0),"")</f>
        <v>0</v>
      </c>
      <c r="J612" s="325">
        <f>IFERROR(VLOOKUP($A612,'様式C-1-2用'!$B$3:$O$1100,11,0),"")</f>
        <v>0</v>
      </c>
      <c r="K612" s="325">
        <f t="shared" si="9"/>
        <v>0</v>
      </c>
      <c r="L612" s="325">
        <f>IFERROR(VLOOKUP($A612,'様式C-1-2用'!$B$3:$O$1100,12,0),"")</f>
        <v>0</v>
      </c>
      <c r="M612" s="325">
        <f>IFERROR(VLOOKUP($A612,'様式C-1-2用'!$B$3:$O$1100,13,0),"")</f>
        <v>0</v>
      </c>
      <c r="N612" s="325">
        <f>IFERROR(VLOOKUP($A612,'様式C-1-2用'!$B$3:$O$1100,14,0),"")</f>
        <v>0</v>
      </c>
      <c r="O612" s="325">
        <f>IFERROR(VLOOKUP($A612,'様式C-1-2用'!$B$3:$P$1100,15,0),"")</f>
        <v>0</v>
      </c>
    </row>
    <row r="613" spans="1:15" ht="15.95" customHeight="1" x14ac:dyDescent="0.15">
      <c r="A613" s="318">
        <v>611</v>
      </c>
      <c r="B613" s="325">
        <f>IFERROR(VLOOKUP($A613,'様式C-1-2用'!$B$3:$O$1100,2,0),"")</f>
        <v>0</v>
      </c>
      <c r="C613" s="325" t="str">
        <f>IFERROR(VLOOKUP($A613,'様式C-1-2用'!$B$3:$O$1100,3,0),"")</f>
        <v/>
      </c>
      <c r="D613" s="325">
        <f>IFERROR(VLOOKUP($A613,'様式C-1-2用'!$B$3:$O$1100,5,0),"")</f>
        <v>0</v>
      </c>
      <c r="E613" s="325">
        <f>IFERROR(VLOOKUP($A613,'様式C-1-2用'!$B$3:$O$1100,6,0),"")</f>
        <v>0</v>
      </c>
      <c r="F613" s="325">
        <f>IFERROR(VLOOKUP($A613,'様式C-1-2用'!$B$3:$O$1100,7,0),"")</f>
        <v>0</v>
      </c>
      <c r="G613" s="325">
        <f>IFERROR(VLOOKUP($A613,'様式C-1-2用'!$B$3:$O$1100,8,0),"")</f>
        <v>0</v>
      </c>
      <c r="H613" s="331">
        <f>IFERROR(VLOOKUP($A613,'様式C-1-2用'!$B$3:$O$1100,9,0),"")</f>
        <v>0</v>
      </c>
      <c r="I613" s="325">
        <f>IFERROR(VLOOKUP($A613,'様式C-1-2用'!$B$3:$O$1100,10,0),"")</f>
        <v>0</v>
      </c>
      <c r="J613" s="325">
        <f>IFERROR(VLOOKUP($A613,'様式C-1-2用'!$B$3:$O$1100,11,0),"")</f>
        <v>0</v>
      </c>
      <c r="K613" s="325">
        <f t="shared" si="9"/>
        <v>0</v>
      </c>
      <c r="L613" s="325">
        <f>IFERROR(VLOOKUP($A613,'様式C-1-2用'!$B$3:$O$1100,12,0),"")</f>
        <v>0</v>
      </c>
      <c r="M613" s="325">
        <f>IFERROR(VLOOKUP($A613,'様式C-1-2用'!$B$3:$O$1100,13,0),"")</f>
        <v>0</v>
      </c>
      <c r="N613" s="325">
        <f>IFERROR(VLOOKUP($A613,'様式C-1-2用'!$B$3:$O$1100,14,0),"")</f>
        <v>0</v>
      </c>
      <c r="O613" s="325">
        <f>IFERROR(VLOOKUP($A613,'様式C-1-2用'!$B$3:$P$1100,15,0),"")</f>
        <v>0</v>
      </c>
    </row>
    <row r="614" spans="1:15" ht="15.95" customHeight="1" x14ac:dyDescent="0.15">
      <c r="A614" s="318">
        <v>612</v>
      </c>
      <c r="B614" s="325">
        <f>IFERROR(VLOOKUP($A614,'様式C-1-2用'!$B$3:$O$1100,2,0),"")</f>
        <v>0</v>
      </c>
      <c r="C614" s="325" t="str">
        <f>IFERROR(VLOOKUP($A614,'様式C-1-2用'!$B$3:$O$1100,3,0),"")</f>
        <v/>
      </c>
      <c r="D614" s="325">
        <f>IFERROR(VLOOKUP($A614,'様式C-1-2用'!$B$3:$O$1100,5,0),"")</f>
        <v>0</v>
      </c>
      <c r="E614" s="325">
        <f>IFERROR(VLOOKUP($A614,'様式C-1-2用'!$B$3:$O$1100,6,0),"")</f>
        <v>0</v>
      </c>
      <c r="F614" s="325">
        <f>IFERROR(VLOOKUP($A614,'様式C-1-2用'!$B$3:$O$1100,7,0),"")</f>
        <v>0</v>
      </c>
      <c r="G614" s="325">
        <f>IFERROR(VLOOKUP($A614,'様式C-1-2用'!$B$3:$O$1100,8,0),"")</f>
        <v>0</v>
      </c>
      <c r="H614" s="331">
        <f>IFERROR(VLOOKUP($A614,'様式C-1-2用'!$B$3:$O$1100,9,0),"")</f>
        <v>0</v>
      </c>
      <c r="I614" s="325">
        <f>IFERROR(VLOOKUP($A614,'様式C-1-2用'!$B$3:$O$1100,10,0),"")</f>
        <v>0</v>
      </c>
      <c r="J614" s="325">
        <f>IFERROR(VLOOKUP($A614,'様式C-1-2用'!$B$3:$O$1100,11,0),"")</f>
        <v>0</v>
      </c>
      <c r="K614" s="325">
        <f t="shared" si="9"/>
        <v>0</v>
      </c>
      <c r="L614" s="325">
        <f>IFERROR(VLOOKUP($A614,'様式C-1-2用'!$B$3:$O$1100,12,0),"")</f>
        <v>0</v>
      </c>
      <c r="M614" s="325">
        <f>IFERROR(VLOOKUP($A614,'様式C-1-2用'!$B$3:$O$1100,13,0),"")</f>
        <v>0</v>
      </c>
      <c r="N614" s="325">
        <f>IFERROR(VLOOKUP($A614,'様式C-1-2用'!$B$3:$O$1100,14,0),"")</f>
        <v>0</v>
      </c>
      <c r="O614" s="325">
        <f>IFERROR(VLOOKUP($A614,'様式C-1-2用'!$B$3:$P$1100,15,0),"")</f>
        <v>0</v>
      </c>
    </row>
    <row r="615" spans="1:15" ht="15.95" customHeight="1" x14ac:dyDescent="0.15">
      <c r="A615" s="318">
        <v>613</v>
      </c>
      <c r="B615" s="325">
        <f>IFERROR(VLOOKUP($A615,'様式C-1-2用'!$B$3:$O$1100,2,0),"")</f>
        <v>0</v>
      </c>
      <c r="C615" s="325" t="str">
        <f>IFERROR(VLOOKUP($A615,'様式C-1-2用'!$B$3:$O$1100,3,0),"")</f>
        <v/>
      </c>
      <c r="D615" s="325">
        <f>IFERROR(VLOOKUP($A615,'様式C-1-2用'!$B$3:$O$1100,5,0),"")</f>
        <v>0</v>
      </c>
      <c r="E615" s="325">
        <f>IFERROR(VLOOKUP($A615,'様式C-1-2用'!$B$3:$O$1100,6,0),"")</f>
        <v>0</v>
      </c>
      <c r="F615" s="325">
        <f>IFERROR(VLOOKUP($A615,'様式C-1-2用'!$B$3:$O$1100,7,0),"")</f>
        <v>0</v>
      </c>
      <c r="G615" s="325">
        <f>IFERROR(VLOOKUP($A615,'様式C-1-2用'!$B$3:$O$1100,8,0),"")</f>
        <v>0</v>
      </c>
      <c r="H615" s="331">
        <f>IFERROR(VLOOKUP($A615,'様式C-1-2用'!$B$3:$O$1100,9,0),"")</f>
        <v>0</v>
      </c>
      <c r="I615" s="325">
        <f>IFERROR(VLOOKUP($A615,'様式C-1-2用'!$B$3:$O$1100,10,0),"")</f>
        <v>0</v>
      </c>
      <c r="J615" s="325">
        <f>IFERROR(VLOOKUP($A615,'様式C-1-2用'!$B$3:$O$1100,11,0),"")</f>
        <v>0</v>
      </c>
      <c r="K615" s="325">
        <f t="shared" si="9"/>
        <v>0</v>
      </c>
      <c r="L615" s="325">
        <f>IFERROR(VLOOKUP($A615,'様式C-1-2用'!$B$3:$O$1100,12,0),"")</f>
        <v>0</v>
      </c>
      <c r="M615" s="325">
        <f>IFERROR(VLOOKUP($A615,'様式C-1-2用'!$B$3:$O$1100,13,0),"")</f>
        <v>0</v>
      </c>
      <c r="N615" s="325">
        <f>IFERROR(VLOOKUP($A615,'様式C-1-2用'!$B$3:$O$1100,14,0),"")</f>
        <v>0</v>
      </c>
      <c r="O615" s="325">
        <f>IFERROR(VLOOKUP($A615,'様式C-1-2用'!$B$3:$P$1100,15,0),"")</f>
        <v>0</v>
      </c>
    </row>
    <row r="616" spans="1:15" ht="15.95" customHeight="1" x14ac:dyDescent="0.15">
      <c r="A616" s="318">
        <v>614</v>
      </c>
      <c r="B616" s="325">
        <f>IFERROR(VLOOKUP($A616,'様式C-1-2用'!$B$3:$O$1100,2,0),"")</f>
        <v>0</v>
      </c>
      <c r="C616" s="325" t="str">
        <f>IFERROR(VLOOKUP($A616,'様式C-1-2用'!$B$3:$O$1100,3,0),"")</f>
        <v/>
      </c>
      <c r="D616" s="325">
        <f>IFERROR(VLOOKUP($A616,'様式C-1-2用'!$B$3:$O$1100,5,0),"")</f>
        <v>0</v>
      </c>
      <c r="E616" s="325">
        <f>IFERROR(VLOOKUP($A616,'様式C-1-2用'!$B$3:$O$1100,6,0),"")</f>
        <v>0</v>
      </c>
      <c r="F616" s="325">
        <f>IFERROR(VLOOKUP($A616,'様式C-1-2用'!$B$3:$O$1100,7,0),"")</f>
        <v>0</v>
      </c>
      <c r="G616" s="325">
        <f>IFERROR(VLOOKUP($A616,'様式C-1-2用'!$B$3:$O$1100,8,0),"")</f>
        <v>0</v>
      </c>
      <c r="H616" s="331">
        <f>IFERROR(VLOOKUP($A616,'様式C-1-2用'!$B$3:$O$1100,9,0),"")</f>
        <v>0</v>
      </c>
      <c r="I616" s="325">
        <f>IFERROR(VLOOKUP($A616,'様式C-1-2用'!$B$3:$O$1100,10,0),"")</f>
        <v>0</v>
      </c>
      <c r="J616" s="325">
        <f>IFERROR(VLOOKUP($A616,'様式C-1-2用'!$B$3:$O$1100,11,0),"")</f>
        <v>0</v>
      </c>
      <c r="K616" s="325">
        <f t="shared" si="9"/>
        <v>0</v>
      </c>
      <c r="L616" s="325">
        <f>IFERROR(VLOOKUP($A616,'様式C-1-2用'!$B$3:$O$1100,12,0),"")</f>
        <v>0</v>
      </c>
      <c r="M616" s="325">
        <f>IFERROR(VLOOKUP($A616,'様式C-1-2用'!$B$3:$O$1100,13,0),"")</f>
        <v>0</v>
      </c>
      <c r="N616" s="325">
        <f>IFERROR(VLOOKUP($A616,'様式C-1-2用'!$B$3:$O$1100,14,0),"")</f>
        <v>0</v>
      </c>
      <c r="O616" s="325">
        <f>IFERROR(VLOOKUP($A616,'様式C-1-2用'!$B$3:$P$1100,15,0),"")</f>
        <v>0</v>
      </c>
    </row>
    <row r="617" spans="1:15" ht="15.95" customHeight="1" x14ac:dyDescent="0.15">
      <c r="A617" s="318">
        <v>615</v>
      </c>
      <c r="B617" s="325">
        <f>IFERROR(VLOOKUP($A617,'様式C-1-2用'!$B$3:$O$1100,2,0),"")</f>
        <v>0</v>
      </c>
      <c r="C617" s="325" t="str">
        <f>IFERROR(VLOOKUP($A617,'様式C-1-2用'!$B$3:$O$1100,3,0),"")</f>
        <v/>
      </c>
      <c r="D617" s="325">
        <f>IFERROR(VLOOKUP($A617,'様式C-1-2用'!$B$3:$O$1100,5,0),"")</f>
        <v>0</v>
      </c>
      <c r="E617" s="325">
        <f>IFERROR(VLOOKUP($A617,'様式C-1-2用'!$B$3:$O$1100,6,0),"")</f>
        <v>0</v>
      </c>
      <c r="F617" s="325">
        <f>IFERROR(VLOOKUP($A617,'様式C-1-2用'!$B$3:$O$1100,7,0),"")</f>
        <v>0</v>
      </c>
      <c r="G617" s="325">
        <f>IFERROR(VLOOKUP($A617,'様式C-1-2用'!$B$3:$O$1100,8,0),"")</f>
        <v>0</v>
      </c>
      <c r="H617" s="331">
        <f>IFERROR(VLOOKUP($A617,'様式C-1-2用'!$B$3:$O$1100,9,0),"")</f>
        <v>0</v>
      </c>
      <c r="I617" s="325">
        <f>IFERROR(VLOOKUP($A617,'様式C-1-2用'!$B$3:$O$1100,10,0),"")</f>
        <v>0</v>
      </c>
      <c r="J617" s="325">
        <f>IFERROR(VLOOKUP($A617,'様式C-1-2用'!$B$3:$O$1100,11,0),"")</f>
        <v>0</v>
      </c>
      <c r="K617" s="325">
        <f t="shared" si="9"/>
        <v>0</v>
      </c>
      <c r="L617" s="325">
        <f>IFERROR(VLOOKUP($A617,'様式C-1-2用'!$B$3:$O$1100,12,0),"")</f>
        <v>0</v>
      </c>
      <c r="M617" s="325">
        <f>IFERROR(VLOOKUP($A617,'様式C-1-2用'!$B$3:$O$1100,13,0),"")</f>
        <v>0</v>
      </c>
      <c r="N617" s="325">
        <f>IFERROR(VLOOKUP($A617,'様式C-1-2用'!$B$3:$O$1100,14,0),"")</f>
        <v>0</v>
      </c>
      <c r="O617" s="325">
        <f>IFERROR(VLOOKUP($A617,'様式C-1-2用'!$B$3:$P$1100,15,0),"")</f>
        <v>0</v>
      </c>
    </row>
    <row r="618" spans="1:15" ht="15.95" customHeight="1" x14ac:dyDescent="0.15">
      <c r="A618" s="318">
        <v>616</v>
      </c>
      <c r="B618" s="325">
        <f>IFERROR(VLOOKUP($A618,'様式C-1-2用'!$B$3:$O$1100,2,0),"")</f>
        <v>0</v>
      </c>
      <c r="C618" s="325" t="str">
        <f>IFERROR(VLOOKUP($A618,'様式C-1-2用'!$B$3:$O$1100,3,0),"")</f>
        <v/>
      </c>
      <c r="D618" s="325">
        <f>IFERROR(VLOOKUP($A618,'様式C-1-2用'!$B$3:$O$1100,5,0),"")</f>
        <v>0</v>
      </c>
      <c r="E618" s="325">
        <f>IFERROR(VLOOKUP($A618,'様式C-1-2用'!$B$3:$O$1100,6,0),"")</f>
        <v>0</v>
      </c>
      <c r="F618" s="325">
        <f>IFERROR(VLOOKUP($A618,'様式C-1-2用'!$B$3:$O$1100,7,0),"")</f>
        <v>0</v>
      </c>
      <c r="G618" s="325">
        <f>IFERROR(VLOOKUP($A618,'様式C-1-2用'!$B$3:$O$1100,8,0),"")</f>
        <v>0</v>
      </c>
      <c r="H618" s="331">
        <f>IFERROR(VLOOKUP($A618,'様式C-1-2用'!$B$3:$O$1100,9,0),"")</f>
        <v>0</v>
      </c>
      <c r="I618" s="325">
        <f>IFERROR(VLOOKUP($A618,'様式C-1-2用'!$B$3:$O$1100,10,0),"")</f>
        <v>0</v>
      </c>
      <c r="J618" s="325">
        <f>IFERROR(VLOOKUP($A618,'様式C-1-2用'!$B$3:$O$1100,11,0),"")</f>
        <v>0</v>
      </c>
      <c r="K618" s="325">
        <f t="shared" si="9"/>
        <v>0</v>
      </c>
      <c r="L618" s="325">
        <f>IFERROR(VLOOKUP($A618,'様式C-1-2用'!$B$3:$O$1100,12,0),"")</f>
        <v>0</v>
      </c>
      <c r="M618" s="325">
        <f>IFERROR(VLOOKUP($A618,'様式C-1-2用'!$B$3:$O$1100,13,0),"")</f>
        <v>0</v>
      </c>
      <c r="N618" s="325">
        <f>IFERROR(VLOOKUP($A618,'様式C-1-2用'!$B$3:$O$1100,14,0),"")</f>
        <v>0</v>
      </c>
      <c r="O618" s="325">
        <f>IFERROR(VLOOKUP($A618,'様式C-1-2用'!$B$3:$P$1100,15,0),"")</f>
        <v>0</v>
      </c>
    </row>
    <row r="619" spans="1:15" ht="15.95" customHeight="1" x14ac:dyDescent="0.15">
      <c r="A619" s="318">
        <v>617</v>
      </c>
      <c r="B619" s="325">
        <f>IFERROR(VLOOKUP($A619,'様式C-1-2用'!$B$3:$O$1100,2,0),"")</f>
        <v>0</v>
      </c>
      <c r="C619" s="325" t="str">
        <f>IFERROR(VLOOKUP($A619,'様式C-1-2用'!$B$3:$O$1100,3,0),"")</f>
        <v/>
      </c>
      <c r="D619" s="325">
        <f>IFERROR(VLOOKUP($A619,'様式C-1-2用'!$B$3:$O$1100,5,0),"")</f>
        <v>0</v>
      </c>
      <c r="E619" s="325">
        <f>IFERROR(VLOOKUP($A619,'様式C-1-2用'!$B$3:$O$1100,6,0),"")</f>
        <v>0</v>
      </c>
      <c r="F619" s="325">
        <f>IFERROR(VLOOKUP($A619,'様式C-1-2用'!$B$3:$O$1100,7,0),"")</f>
        <v>0</v>
      </c>
      <c r="G619" s="325">
        <f>IFERROR(VLOOKUP($A619,'様式C-1-2用'!$B$3:$O$1100,8,0),"")</f>
        <v>0</v>
      </c>
      <c r="H619" s="331">
        <f>IFERROR(VLOOKUP($A619,'様式C-1-2用'!$B$3:$O$1100,9,0),"")</f>
        <v>0</v>
      </c>
      <c r="I619" s="325">
        <f>IFERROR(VLOOKUP($A619,'様式C-1-2用'!$B$3:$O$1100,10,0),"")</f>
        <v>0</v>
      </c>
      <c r="J619" s="325">
        <f>IFERROR(VLOOKUP($A619,'様式C-1-2用'!$B$3:$O$1100,11,0),"")</f>
        <v>0</v>
      </c>
      <c r="K619" s="325">
        <f t="shared" si="9"/>
        <v>0</v>
      </c>
      <c r="L619" s="325">
        <f>IFERROR(VLOOKUP($A619,'様式C-1-2用'!$B$3:$O$1100,12,0),"")</f>
        <v>0</v>
      </c>
      <c r="M619" s="325">
        <f>IFERROR(VLOOKUP($A619,'様式C-1-2用'!$B$3:$O$1100,13,0),"")</f>
        <v>0</v>
      </c>
      <c r="N619" s="325">
        <f>IFERROR(VLOOKUP($A619,'様式C-1-2用'!$B$3:$O$1100,14,0),"")</f>
        <v>0</v>
      </c>
      <c r="O619" s="325">
        <f>IFERROR(VLOOKUP($A619,'様式C-1-2用'!$B$3:$P$1100,15,0),"")</f>
        <v>0</v>
      </c>
    </row>
    <row r="620" spans="1:15" ht="15.95" customHeight="1" x14ac:dyDescent="0.15">
      <c r="A620" s="318">
        <v>618</v>
      </c>
      <c r="B620" s="325">
        <f>IFERROR(VLOOKUP($A620,'様式C-1-2用'!$B$3:$O$1100,2,0),"")</f>
        <v>0</v>
      </c>
      <c r="C620" s="325" t="str">
        <f>IFERROR(VLOOKUP($A620,'様式C-1-2用'!$B$3:$O$1100,3,0),"")</f>
        <v/>
      </c>
      <c r="D620" s="325">
        <f>IFERROR(VLOOKUP($A620,'様式C-1-2用'!$B$3:$O$1100,5,0),"")</f>
        <v>0</v>
      </c>
      <c r="E620" s="325">
        <f>IFERROR(VLOOKUP($A620,'様式C-1-2用'!$B$3:$O$1100,6,0),"")</f>
        <v>0</v>
      </c>
      <c r="F620" s="325">
        <f>IFERROR(VLOOKUP($A620,'様式C-1-2用'!$B$3:$O$1100,7,0),"")</f>
        <v>0</v>
      </c>
      <c r="G620" s="325">
        <f>IFERROR(VLOOKUP($A620,'様式C-1-2用'!$B$3:$O$1100,8,0),"")</f>
        <v>0</v>
      </c>
      <c r="H620" s="331">
        <f>IFERROR(VLOOKUP($A620,'様式C-1-2用'!$B$3:$O$1100,9,0),"")</f>
        <v>0</v>
      </c>
      <c r="I620" s="325">
        <f>IFERROR(VLOOKUP($A620,'様式C-1-2用'!$B$3:$O$1100,10,0),"")</f>
        <v>0</v>
      </c>
      <c r="J620" s="325">
        <f>IFERROR(VLOOKUP($A620,'様式C-1-2用'!$B$3:$O$1100,11,0),"")</f>
        <v>0</v>
      </c>
      <c r="K620" s="325">
        <f t="shared" si="9"/>
        <v>0</v>
      </c>
      <c r="L620" s="325">
        <f>IFERROR(VLOOKUP($A620,'様式C-1-2用'!$B$3:$O$1100,12,0),"")</f>
        <v>0</v>
      </c>
      <c r="M620" s="325">
        <f>IFERROR(VLOOKUP($A620,'様式C-1-2用'!$B$3:$O$1100,13,0),"")</f>
        <v>0</v>
      </c>
      <c r="N620" s="325">
        <f>IFERROR(VLOOKUP($A620,'様式C-1-2用'!$B$3:$O$1100,14,0),"")</f>
        <v>0</v>
      </c>
      <c r="O620" s="325">
        <f>IFERROR(VLOOKUP($A620,'様式C-1-2用'!$B$3:$P$1100,15,0),"")</f>
        <v>0</v>
      </c>
    </row>
    <row r="621" spans="1:15" ht="15.95" customHeight="1" x14ac:dyDescent="0.15">
      <c r="A621" s="318">
        <v>619</v>
      </c>
      <c r="B621" s="325">
        <f>IFERROR(VLOOKUP($A621,'様式C-1-2用'!$B$3:$O$1100,2,0),"")</f>
        <v>0</v>
      </c>
      <c r="C621" s="325" t="str">
        <f>IFERROR(VLOOKUP($A621,'様式C-1-2用'!$B$3:$O$1100,3,0),"")</f>
        <v/>
      </c>
      <c r="D621" s="325">
        <f>IFERROR(VLOOKUP($A621,'様式C-1-2用'!$B$3:$O$1100,5,0),"")</f>
        <v>0</v>
      </c>
      <c r="E621" s="325">
        <f>IFERROR(VLOOKUP($A621,'様式C-1-2用'!$B$3:$O$1100,6,0),"")</f>
        <v>0</v>
      </c>
      <c r="F621" s="325">
        <f>IFERROR(VLOOKUP($A621,'様式C-1-2用'!$B$3:$O$1100,7,0),"")</f>
        <v>0</v>
      </c>
      <c r="G621" s="325">
        <f>IFERROR(VLOOKUP($A621,'様式C-1-2用'!$B$3:$O$1100,8,0),"")</f>
        <v>0</v>
      </c>
      <c r="H621" s="331">
        <f>IFERROR(VLOOKUP($A621,'様式C-1-2用'!$B$3:$O$1100,9,0),"")</f>
        <v>0</v>
      </c>
      <c r="I621" s="325">
        <f>IFERROR(VLOOKUP($A621,'様式C-1-2用'!$B$3:$O$1100,10,0),"")</f>
        <v>0</v>
      </c>
      <c r="J621" s="325">
        <f>IFERROR(VLOOKUP($A621,'様式C-1-2用'!$B$3:$O$1100,11,0),"")</f>
        <v>0</v>
      </c>
      <c r="K621" s="325">
        <f t="shared" si="9"/>
        <v>0</v>
      </c>
      <c r="L621" s="325">
        <f>IFERROR(VLOOKUP($A621,'様式C-1-2用'!$B$3:$O$1100,12,0),"")</f>
        <v>0</v>
      </c>
      <c r="M621" s="325">
        <f>IFERROR(VLOOKUP($A621,'様式C-1-2用'!$B$3:$O$1100,13,0),"")</f>
        <v>0</v>
      </c>
      <c r="N621" s="325">
        <f>IFERROR(VLOOKUP($A621,'様式C-1-2用'!$B$3:$O$1100,14,0),"")</f>
        <v>0</v>
      </c>
      <c r="O621" s="325">
        <f>IFERROR(VLOOKUP($A621,'様式C-1-2用'!$B$3:$P$1100,15,0),"")</f>
        <v>0</v>
      </c>
    </row>
    <row r="622" spans="1:15" ht="15.95" customHeight="1" x14ac:dyDescent="0.15">
      <c r="A622" s="318">
        <v>620</v>
      </c>
      <c r="B622" s="325">
        <f>IFERROR(VLOOKUP($A622,'様式C-1-2用'!$B$3:$O$1100,2,0),"")</f>
        <v>0</v>
      </c>
      <c r="C622" s="325" t="str">
        <f>IFERROR(VLOOKUP($A622,'様式C-1-2用'!$B$3:$O$1100,3,0),"")</f>
        <v/>
      </c>
      <c r="D622" s="325">
        <f>IFERROR(VLOOKUP($A622,'様式C-1-2用'!$B$3:$O$1100,5,0),"")</f>
        <v>0</v>
      </c>
      <c r="E622" s="325">
        <f>IFERROR(VLOOKUP($A622,'様式C-1-2用'!$B$3:$O$1100,6,0),"")</f>
        <v>0</v>
      </c>
      <c r="F622" s="325">
        <f>IFERROR(VLOOKUP($A622,'様式C-1-2用'!$B$3:$O$1100,7,0),"")</f>
        <v>0</v>
      </c>
      <c r="G622" s="325">
        <f>IFERROR(VLOOKUP($A622,'様式C-1-2用'!$B$3:$O$1100,8,0),"")</f>
        <v>0</v>
      </c>
      <c r="H622" s="331">
        <f>IFERROR(VLOOKUP($A622,'様式C-1-2用'!$B$3:$O$1100,9,0),"")</f>
        <v>0</v>
      </c>
      <c r="I622" s="325">
        <f>IFERROR(VLOOKUP($A622,'様式C-1-2用'!$B$3:$O$1100,10,0),"")</f>
        <v>0</v>
      </c>
      <c r="J622" s="325">
        <f>IFERROR(VLOOKUP($A622,'様式C-1-2用'!$B$3:$O$1100,11,0),"")</f>
        <v>0</v>
      </c>
      <c r="K622" s="325">
        <f t="shared" si="9"/>
        <v>0</v>
      </c>
      <c r="L622" s="325">
        <f>IFERROR(VLOOKUP($A622,'様式C-1-2用'!$B$3:$O$1100,12,0),"")</f>
        <v>0</v>
      </c>
      <c r="M622" s="325">
        <f>IFERROR(VLOOKUP($A622,'様式C-1-2用'!$B$3:$O$1100,13,0),"")</f>
        <v>0</v>
      </c>
      <c r="N622" s="325">
        <f>IFERROR(VLOOKUP($A622,'様式C-1-2用'!$B$3:$O$1100,14,0),"")</f>
        <v>0</v>
      </c>
      <c r="O622" s="325">
        <f>IFERROR(VLOOKUP($A622,'様式C-1-2用'!$B$3:$P$1100,15,0),"")</f>
        <v>0</v>
      </c>
    </row>
    <row r="623" spans="1:15" ht="15.95" customHeight="1" x14ac:dyDescent="0.15">
      <c r="A623" s="318">
        <v>621</v>
      </c>
      <c r="B623" s="325">
        <f>IFERROR(VLOOKUP($A623,'様式C-1-2用'!$B$3:$O$1100,2,0),"")</f>
        <v>0</v>
      </c>
      <c r="C623" s="325" t="str">
        <f>IFERROR(VLOOKUP($A623,'様式C-1-2用'!$B$3:$O$1100,3,0),"")</f>
        <v/>
      </c>
      <c r="D623" s="325">
        <f>IFERROR(VLOOKUP($A623,'様式C-1-2用'!$B$3:$O$1100,5,0),"")</f>
        <v>0</v>
      </c>
      <c r="E623" s="325">
        <f>IFERROR(VLOOKUP($A623,'様式C-1-2用'!$B$3:$O$1100,6,0),"")</f>
        <v>0</v>
      </c>
      <c r="F623" s="325">
        <f>IFERROR(VLOOKUP($A623,'様式C-1-2用'!$B$3:$O$1100,7,0),"")</f>
        <v>0</v>
      </c>
      <c r="G623" s="325">
        <f>IFERROR(VLOOKUP($A623,'様式C-1-2用'!$B$3:$O$1100,8,0),"")</f>
        <v>0</v>
      </c>
      <c r="H623" s="331">
        <f>IFERROR(VLOOKUP($A623,'様式C-1-2用'!$B$3:$O$1100,9,0),"")</f>
        <v>0</v>
      </c>
      <c r="I623" s="325">
        <f>IFERROR(VLOOKUP($A623,'様式C-1-2用'!$B$3:$O$1100,10,0),"")</f>
        <v>0</v>
      </c>
      <c r="J623" s="325">
        <f>IFERROR(VLOOKUP($A623,'様式C-1-2用'!$B$3:$O$1100,11,0),"")</f>
        <v>0</v>
      </c>
      <c r="K623" s="325">
        <f t="shared" si="9"/>
        <v>0</v>
      </c>
      <c r="L623" s="325">
        <f>IFERROR(VLOOKUP($A623,'様式C-1-2用'!$B$3:$O$1100,12,0),"")</f>
        <v>0</v>
      </c>
      <c r="M623" s="325">
        <f>IFERROR(VLOOKUP($A623,'様式C-1-2用'!$B$3:$O$1100,13,0),"")</f>
        <v>0</v>
      </c>
      <c r="N623" s="325">
        <f>IFERROR(VLOOKUP($A623,'様式C-1-2用'!$B$3:$O$1100,14,0),"")</f>
        <v>0</v>
      </c>
      <c r="O623" s="325">
        <f>IFERROR(VLOOKUP($A623,'様式C-1-2用'!$B$3:$P$1100,15,0),"")</f>
        <v>0</v>
      </c>
    </row>
    <row r="624" spans="1:15" ht="15.95" customHeight="1" x14ac:dyDescent="0.15">
      <c r="A624" s="318">
        <v>622</v>
      </c>
      <c r="B624" s="325">
        <f>IFERROR(VLOOKUP($A624,'様式C-1-2用'!$B$3:$O$1100,2,0),"")</f>
        <v>0</v>
      </c>
      <c r="C624" s="325" t="str">
        <f>IFERROR(VLOOKUP($A624,'様式C-1-2用'!$B$3:$O$1100,3,0),"")</f>
        <v/>
      </c>
      <c r="D624" s="325">
        <f>IFERROR(VLOOKUP($A624,'様式C-1-2用'!$B$3:$O$1100,5,0),"")</f>
        <v>0</v>
      </c>
      <c r="E624" s="325">
        <f>IFERROR(VLOOKUP($A624,'様式C-1-2用'!$B$3:$O$1100,6,0),"")</f>
        <v>0</v>
      </c>
      <c r="F624" s="325">
        <f>IFERROR(VLOOKUP($A624,'様式C-1-2用'!$B$3:$O$1100,7,0),"")</f>
        <v>0</v>
      </c>
      <c r="G624" s="325">
        <f>IFERROR(VLOOKUP($A624,'様式C-1-2用'!$B$3:$O$1100,8,0),"")</f>
        <v>0</v>
      </c>
      <c r="H624" s="331">
        <f>IFERROR(VLOOKUP($A624,'様式C-1-2用'!$B$3:$O$1100,9,0),"")</f>
        <v>0</v>
      </c>
      <c r="I624" s="325">
        <f>IFERROR(VLOOKUP($A624,'様式C-1-2用'!$B$3:$O$1100,10,0),"")</f>
        <v>0</v>
      </c>
      <c r="J624" s="325">
        <f>IFERROR(VLOOKUP($A624,'様式C-1-2用'!$B$3:$O$1100,11,0),"")</f>
        <v>0</v>
      </c>
      <c r="K624" s="325">
        <f t="shared" si="9"/>
        <v>0</v>
      </c>
      <c r="L624" s="325">
        <f>IFERROR(VLOOKUP($A624,'様式C-1-2用'!$B$3:$O$1100,12,0),"")</f>
        <v>0</v>
      </c>
      <c r="M624" s="325">
        <f>IFERROR(VLOOKUP($A624,'様式C-1-2用'!$B$3:$O$1100,13,0),"")</f>
        <v>0</v>
      </c>
      <c r="N624" s="325">
        <f>IFERROR(VLOOKUP($A624,'様式C-1-2用'!$B$3:$O$1100,14,0),"")</f>
        <v>0</v>
      </c>
      <c r="O624" s="325">
        <f>IFERROR(VLOOKUP($A624,'様式C-1-2用'!$B$3:$P$1100,15,0),"")</f>
        <v>0</v>
      </c>
    </row>
    <row r="625" spans="1:15" ht="15.95" customHeight="1" x14ac:dyDescent="0.15">
      <c r="A625" s="318">
        <v>623</v>
      </c>
      <c r="B625" s="325">
        <f>IFERROR(VLOOKUP($A625,'様式C-1-2用'!$B$3:$O$1100,2,0),"")</f>
        <v>0</v>
      </c>
      <c r="C625" s="325" t="str">
        <f>IFERROR(VLOOKUP($A625,'様式C-1-2用'!$B$3:$O$1100,3,0),"")</f>
        <v/>
      </c>
      <c r="D625" s="325">
        <f>IFERROR(VLOOKUP($A625,'様式C-1-2用'!$B$3:$O$1100,5,0),"")</f>
        <v>0</v>
      </c>
      <c r="E625" s="325">
        <f>IFERROR(VLOOKUP($A625,'様式C-1-2用'!$B$3:$O$1100,6,0),"")</f>
        <v>0</v>
      </c>
      <c r="F625" s="325">
        <f>IFERROR(VLOOKUP($A625,'様式C-1-2用'!$B$3:$O$1100,7,0),"")</f>
        <v>0</v>
      </c>
      <c r="G625" s="325">
        <f>IFERROR(VLOOKUP($A625,'様式C-1-2用'!$B$3:$O$1100,8,0),"")</f>
        <v>0</v>
      </c>
      <c r="H625" s="331">
        <f>IFERROR(VLOOKUP($A625,'様式C-1-2用'!$B$3:$O$1100,9,0),"")</f>
        <v>0</v>
      </c>
      <c r="I625" s="325">
        <f>IFERROR(VLOOKUP($A625,'様式C-1-2用'!$B$3:$O$1100,10,0),"")</f>
        <v>0</v>
      </c>
      <c r="J625" s="325">
        <f>IFERROR(VLOOKUP($A625,'様式C-1-2用'!$B$3:$O$1100,11,0),"")</f>
        <v>0</v>
      </c>
      <c r="K625" s="325">
        <f t="shared" si="9"/>
        <v>0</v>
      </c>
      <c r="L625" s="325">
        <f>IFERROR(VLOOKUP($A625,'様式C-1-2用'!$B$3:$O$1100,12,0),"")</f>
        <v>0</v>
      </c>
      <c r="M625" s="325">
        <f>IFERROR(VLOOKUP($A625,'様式C-1-2用'!$B$3:$O$1100,13,0),"")</f>
        <v>0</v>
      </c>
      <c r="N625" s="325">
        <f>IFERROR(VLOOKUP($A625,'様式C-1-2用'!$B$3:$O$1100,14,0),"")</f>
        <v>0</v>
      </c>
      <c r="O625" s="325">
        <f>IFERROR(VLOOKUP($A625,'様式C-1-2用'!$B$3:$P$1100,15,0),"")</f>
        <v>0</v>
      </c>
    </row>
    <row r="626" spans="1:15" ht="15.95" customHeight="1" x14ac:dyDescent="0.15">
      <c r="A626" s="318">
        <v>624</v>
      </c>
      <c r="B626" s="325">
        <f>IFERROR(VLOOKUP($A626,'様式C-1-2用'!$B$3:$O$1100,2,0),"")</f>
        <v>0</v>
      </c>
      <c r="C626" s="325" t="str">
        <f>IFERROR(VLOOKUP($A626,'様式C-1-2用'!$B$3:$O$1100,3,0),"")</f>
        <v/>
      </c>
      <c r="D626" s="325">
        <f>IFERROR(VLOOKUP($A626,'様式C-1-2用'!$B$3:$O$1100,5,0),"")</f>
        <v>0</v>
      </c>
      <c r="E626" s="325">
        <f>IFERROR(VLOOKUP($A626,'様式C-1-2用'!$B$3:$O$1100,6,0),"")</f>
        <v>0</v>
      </c>
      <c r="F626" s="325">
        <f>IFERROR(VLOOKUP($A626,'様式C-1-2用'!$B$3:$O$1100,7,0),"")</f>
        <v>0</v>
      </c>
      <c r="G626" s="325">
        <f>IFERROR(VLOOKUP($A626,'様式C-1-2用'!$B$3:$O$1100,8,0),"")</f>
        <v>0</v>
      </c>
      <c r="H626" s="331">
        <f>IFERROR(VLOOKUP($A626,'様式C-1-2用'!$B$3:$O$1100,9,0),"")</f>
        <v>0</v>
      </c>
      <c r="I626" s="325">
        <f>IFERROR(VLOOKUP($A626,'様式C-1-2用'!$B$3:$O$1100,10,0),"")</f>
        <v>0</v>
      </c>
      <c r="J626" s="325">
        <f>IFERROR(VLOOKUP($A626,'様式C-1-2用'!$B$3:$O$1100,11,0),"")</f>
        <v>0</v>
      </c>
      <c r="K626" s="325">
        <f t="shared" si="9"/>
        <v>0</v>
      </c>
      <c r="L626" s="325">
        <f>IFERROR(VLOOKUP($A626,'様式C-1-2用'!$B$3:$O$1100,12,0),"")</f>
        <v>0</v>
      </c>
      <c r="M626" s="325">
        <f>IFERROR(VLOOKUP($A626,'様式C-1-2用'!$B$3:$O$1100,13,0),"")</f>
        <v>0</v>
      </c>
      <c r="N626" s="325">
        <f>IFERROR(VLOOKUP($A626,'様式C-1-2用'!$B$3:$O$1100,14,0),"")</f>
        <v>0</v>
      </c>
      <c r="O626" s="325">
        <f>IFERROR(VLOOKUP($A626,'様式C-1-2用'!$B$3:$P$1100,15,0),"")</f>
        <v>0</v>
      </c>
    </row>
    <row r="627" spans="1:15" ht="15.95" customHeight="1" x14ac:dyDescent="0.15">
      <c r="A627" s="318">
        <v>625</v>
      </c>
      <c r="B627" s="325">
        <f>IFERROR(VLOOKUP($A627,'様式C-1-2用'!$B$3:$O$1100,2,0),"")</f>
        <v>0</v>
      </c>
      <c r="C627" s="325" t="str">
        <f>IFERROR(VLOOKUP($A627,'様式C-1-2用'!$B$3:$O$1100,3,0),"")</f>
        <v/>
      </c>
      <c r="D627" s="325">
        <f>IFERROR(VLOOKUP($A627,'様式C-1-2用'!$B$3:$O$1100,5,0),"")</f>
        <v>0</v>
      </c>
      <c r="E627" s="325">
        <f>IFERROR(VLOOKUP($A627,'様式C-1-2用'!$B$3:$O$1100,6,0),"")</f>
        <v>0</v>
      </c>
      <c r="F627" s="325">
        <f>IFERROR(VLOOKUP($A627,'様式C-1-2用'!$B$3:$O$1100,7,0),"")</f>
        <v>0</v>
      </c>
      <c r="G627" s="325">
        <f>IFERROR(VLOOKUP($A627,'様式C-1-2用'!$B$3:$O$1100,8,0),"")</f>
        <v>0</v>
      </c>
      <c r="H627" s="331">
        <f>IFERROR(VLOOKUP($A627,'様式C-1-2用'!$B$3:$O$1100,9,0),"")</f>
        <v>0</v>
      </c>
      <c r="I627" s="325">
        <f>IFERROR(VLOOKUP($A627,'様式C-1-2用'!$B$3:$O$1100,10,0),"")</f>
        <v>0</v>
      </c>
      <c r="J627" s="325">
        <f>IFERROR(VLOOKUP($A627,'様式C-1-2用'!$B$3:$O$1100,11,0),"")</f>
        <v>0</v>
      </c>
      <c r="K627" s="325">
        <f t="shared" si="9"/>
        <v>0</v>
      </c>
      <c r="L627" s="325">
        <f>IFERROR(VLOOKUP($A627,'様式C-1-2用'!$B$3:$O$1100,12,0),"")</f>
        <v>0</v>
      </c>
      <c r="M627" s="325">
        <f>IFERROR(VLOOKUP($A627,'様式C-1-2用'!$B$3:$O$1100,13,0),"")</f>
        <v>0</v>
      </c>
      <c r="N627" s="325">
        <f>IFERROR(VLOOKUP($A627,'様式C-1-2用'!$B$3:$O$1100,14,0),"")</f>
        <v>0</v>
      </c>
      <c r="O627" s="325">
        <f>IFERROR(VLOOKUP($A627,'様式C-1-2用'!$B$3:$P$1100,15,0),"")</f>
        <v>0</v>
      </c>
    </row>
    <row r="628" spans="1:15" ht="15.95" customHeight="1" x14ac:dyDescent="0.15">
      <c r="A628" s="318">
        <v>626</v>
      </c>
      <c r="B628" s="325">
        <f>IFERROR(VLOOKUP($A628,'様式C-1-2用'!$B$3:$O$1100,2,0),"")</f>
        <v>0</v>
      </c>
      <c r="C628" s="325" t="str">
        <f>IFERROR(VLOOKUP($A628,'様式C-1-2用'!$B$3:$O$1100,3,0),"")</f>
        <v/>
      </c>
      <c r="D628" s="325">
        <f>IFERROR(VLOOKUP($A628,'様式C-1-2用'!$B$3:$O$1100,5,0),"")</f>
        <v>0</v>
      </c>
      <c r="E628" s="325">
        <f>IFERROR(VLOOKUP($A628,'様式C-1-2用'!$B$3:$O$1100,6,0),"")</f>
        <v>0</v>
      </c>
      <c r="F628" s="325">
        <f>IFERROR(VLOOKUP($A628,'様式C-1-2用'!$B$3:$O$1100,7,0),"")</f>
        <v>0</v>
      </c>
      <c r="G628" s="325">
        <f>IFERROR(VLOOKUP($A628,'様式C-1-2用'!$B$3:$O$1100,8,0),"")</f>
        <v>0</v>
      </c>
      <c r="H628" s="331">
        <f>IFERROR(VLOOKUP($A628,'様式C-1-2用'!$B$3:$O$1100,9,0),"")</f>
        <v>0</v>
      </c>
      <c r="I628" s="325">
        <f>IFERROR(VLOOKUP($A628,'様式C-1-2用'!$B$3:$O$1100,10,0),"")</f>
        <v>0</v>
      </c>
      <c r="J628" s="325">
        <f>IFERROR(VLOOKUP($A628,'様式C-1-2用'!$B$3:$O$1100,11,0),"")</f>
        <v>0</v>
      </c>
      <c r="K628" s="325">
        <f t="shared" si="9"/>
        <v>0</v>
      </c>
      <c r="L628" s="325">
        <f>IFERROR(VLOOKUP($A628,'様式C-1-2用'!$B$3:$O$1100,12,0),"")</f>
        <v>0</v>
      </c>
      <c r="M628" s="325">
        <f>IFERROR(VLOOKUP($A628,'様式C-1-2用'!$B$3:$O$1100,13,0),"")</f>
        <v>0</v>
      </c>
      <c r="N628" s="325">
        <f>IFERROR(VLOOKUP($A628,'様式C-1-2用'!$B$3:$O$1100,14,0),"")</f>
        <v>0</v>
      </c>
      <c r="O628" s="325">
        <f>IFERROR(VLOOKUP($A628,'様式C-1-2用'!$B$3:$P$1100,15,0),"")</f>
        <v>0</v>
      </c>
    </row>
    <row r="629" spans="1:15" ht="15.95" customHeight="1" x14ac:dyDescent="0.15">
      <c r="A629" s="318">
        <v>627</v>
      </c>
      <c r="B629" s="325">
        <f>IFERROR(VLOOKUP($A629,'様式C-1-2用'!$B$3:$O$1100,2,0),"")</f>
        <v>0</v>
      </c>
      <c r="C629" s="325" t="str">
        <f>IFERROR(VLOOKUP($A629,'様式C-1-2用'!$B$3:$O$1100,3,0),"")</f>
        <v/>
      </c>
      <c r="D629" s="325">
        <f>IFERROR(VLOOKUP($A629,'様式C-1-2用'!$B$3:$O$1100,5,0),"")</f>
        <v>0</v>
      </c>
      <c r="E629" s="325">
        <f>IFERROR(VLOOKUP($A629,'様式C-1-2用'!$B$3:$O$1100,6,0),"")</f>
        <v>0</v>
      </c>
      <c r="F629" s="325">
        <f>IFERROR(VLOOKUP($A629,'様式C-1-2用'!$B$3:$O$1100,7,0),"")</f>
        <v>0</v>
      </c>
      <c r="G629" s="325">
        <f>IFERROR(VLOOKUP($A629,'様式C-1-2用'!$B$3:$O$1100,8,0),"")</f>
        <v>0</v>
      </c>
      <c r="H629" s="331">
        <f>IFERROR(VLOOKUP($A629,'様式C-1-2用'!$B$3:$O$1100,9,0),"")</f>
        <v>0</v>
      </c>
      <c r="I629" s="325">
        <f>IFERROR(VLOOKUP($A629,'様式C-1-2用'!$B$3:$O$1100,10,0),"")</f>
        <v>0</v>
      </c>
      <c r="J629" s="325">
        <f>IFERROR(VLOOKUP($A629,'様式C-1-2用'!$B$3:$O$1100,11,0),"")</f>
        <v>0</v>
      </c>
      <c r="K629" s="325">
        <f t="shared" si="9"/>
        <v>0</v>
      </c>
      <c r="L629" s="325">
        <f>IFERROR(VLOOKUP($A629,'様式C-1-2用'!$B$3:$O$1100,12,0),"")</f>
        <v>0</v>
      </c>
      <c r="M629" s="325">
        <f>IFERROR(VLOOKUP($A629,'様式C-1-2用'!$B$3:$O$1100,13,0),"")</f>
        <v>0</v>
      </c>
      <c r="N629" s="325">
        <f>IFERROR(VLOOKUP($A629,'様式C-1-2用'!$B$3:$O$1100,14,0),"")</f>
        <v>0</v>
      </c>
      <c r="O629" s="325">
        <f>IFERROR(VLOOKUP($A629,'様式C-1-2用'!$B$3:$P$1100,15,0),"")</f>
        <v>0</v>
      </c>
    </row>
    <row r="630" spans="1:15" ht="15.95" customHeight="1" x14ac:dyDescent="0.15">
      <c r="A630" s="318">
        <v>628</v>
      </c>
      <c r="B630" s="325">
        <f>IFERROR(VLOOKUP($A630,'様式C-1-2用'!$B$3:$O$1100,2,0),"")</f>
        <v>0</v>
      </c>
      <c r="C630" s="325" t="str">
        <f>IFERROR(VLOOKUP($A630,'様式C-1-2用'!$B$3:$O$1100,3,0),"")</f>
        <v/>
      </c>
      <c r="D630" s="325">
        <f>IFERROR(VLOOKUP($A630,'様式C-1-2用'!$B$3:$O$1100,5,0),"")</f>
        <v>0</v>
      </c>
      <c r="E630" s="325">
        <f>IFERROR(VLOOKUP($A630,'様式C-1-2用'!$B$3:$O$1100,6,0),"")</f>
        <v>0</v>
      </c>
      <c r="F630" s="325">
        <f>IFERROR(VLOOKUP($A630,'様式C-1-2用'!$B$3:$O$1100,7,0),"")</f>
        <v>0</v>
      </c>
      <c r="G630" s="325">
        <f>IFERROR(VLOOKUP($A630,'様式C-1-2用'!$B$3:$O$1100,8,0),"")</f>
        <v>0</v>
      </c>
      <c r="H630" s="331">
        <f>IFERROR(VLOOKUP($A630,'様式C-1-2用'!$B$3:$O$1100,9,0),"")</f>
        <v>0</v>
      </c>
      <c r="I630" s="325">
        <f>IFERROR(VLOOKUP($A630,'様式C-1-2用'!$B$3:$O$1100,10,0),"")</f>
        <v>0</v>
      </c>
      <c r="J630" s="325">
        <f>IFERROR(VLOOKUP($A630,'様式C-1-2用'!$B$3:$O$1100,11,0),"")</f>
        <v>0</v>
      </c>
      <c r="K630" s="325">
        <f t="shared" si="9"/>
        <v>0</v>
      </c>
      <c r="L630" s="325">
        <f>IFERROR(VLOOKUP($A630,'様式C-1-2用'!$B$3:$O$1100,12,0),"")</f>
        <v>0</v>
      </c>
      <c r="M630" s="325">
        <f>IFERROR(VLOOKUP($A630,'様式C-1-2用'!$B$3:$O$1100,13,0),"")</f>
        <v>0</v>
      </c>
      <c r="N630" s="325">
        <f>IFERROR(VLOOKUP($A630,'様式C-1-2用'!$B$3:$O$1100,14,0),"")</f>
        <v>0</v>
      </c>
      <c r="O630" s="325">
        <f>IFERROR(VLOOKUP($A630,'様式C-1-2用'!$B$3:$P$1100,15,0),"")</f>
        <v>0</v>
      </c>
    </row>
    <row r="631" spans="1:15" ht="15.95" customHeight="1" x14ac:dyDescent="0.15">
      <c r="A631" s="318">
        <v>629</v>
      </c>
      <c r="B631" s="325">
        <f>IFERROR(VLOOKUP($A631,'様式C-1-2用'!$B$3:$O$1100,2,0),"")</f>
        <v>0</v>
      </c>
      <c r="C631" s="325" t="str">
        <f>IFERROR(VLOOKUP($A631,'様式C-1-2用'!$B$3:$O$1100,3,0),"")</f>
        <v/>
      </c>
      <c r="D631" s="325">
        <f>IFERROR(VLOOKUP($A631,'様式C-1-2用'!$B$3:$O$1100,5,0),"")</f>
        <v>0</v>
      </c>
      <c r="E631" s="325">
        <f>IFERROR(VLOOKUP($A631,'様式C-1-2用'!$B$3:$O$1100,6,0),"")</f>
        <v>0</v>
      </c>
      <c r="F631" s="325">
        <f>IFERROR(VLOOKUP($A631,'様式C-1-2用'!$B$3:$O$1100,7,0),"")</f>
        <v>0</v>
      </c>
      <c r="G631" s="325">
        <f>IFERROR(VLOOKUP($A631,'様式C-1-2用'!$B$3:$O$1100,8,0),"")</f>
        <v>0</v>
      </c>
      <c r="H631" s="331">
        <f>IFERROR(VLOOKUP($A631,'様式C-1-2用'!$B$3:$O$1100,9,0),"")</f>
        <v>0</v>
      </c>
      <c r="I631" s="325">
        <f>IFERROR(VLOOKUP($A631,'様式C-1-2用'!$B$3:$O$1100,10,0),"")</f>
        <v>0</v>
      </c>
      <c r="J631" s="325">
        <f>IFERROR(VLOOKUP($A631,'様式C-1-2用'!$B$3:$O$1100,11,0),"")</f>
        <v>0</v>
      </c>
      <c r="K631" s="325">
        <f t="shared" si="9"/>
        <v>0</v>
      </c>
      <c r="L631" s="325">
        <f>IFERROR(VLOOKUP($A631,'様式C-1-2用'!$B$3:$O$1100,12,0),"")</f>
        <v>0</v>
      </c>
      <c r="M631" s="325">
        <f>IFERROR(VLOOKUP($A631,'様式C-1-2用'!$B$3:$O$1100,13,0),"")</f>
        <v>0</v>
      </c>
      <c r="N631" s="325">
        <f>IFERROR(VLOOKUP($A631,'様式C-1-2用'!$B$3:$O$1100,14,0),"")</f>
        <v>0</v>
      </c>
      <c r="O631" s="325">
        <f>IFERROR(VLOOKUP($A631,'様式C-1-2用'!$B$3:$P$1100,15,0),"")</f>
        <v>0</v>
      </c>
    </row>
    <row r="632" spans="1:15" ht="15.95" customHeight="1" x14ac:dyDescent="0.15">
      <c r="A632" s="318">
        <v>630</v>
      </c>
      <c r="B632" s="325">
        <f>IFERROR(VLOOKUP($A632,'様式C-1-2用'!$B$3:$O$1100,2,0),"")</f>
        <v>0</v>
      </c>
      <c r="C632" s="325" t="str">
        <f>IFERROR(VLOOKUP($A632,'様式C-1-2用'!$B$3:$O$1100,3,0),"")</f>
        <v/>
      </c>
      <c r="D632" s="325">
        <f>IFERROR(VLOOKUP($A632,'様式C-1-2用'!$B$3:$O$1100,5,0),"")</f>
        <v>0</v>
      </c>
      <c r="E632" s="325">
        <f>IFERROR(VLOOKUP($A632,'様式C-1-2用'!$B$3:$O$1100,6,0),"")</f>
        <v>0</v>
      </c>
      <c r="F632" s="325">
        <f>IFERROR(VLOOKUP($A632,'様式C-1-2用'!$B$3:$O$1100,7,0),"")</f>
        <v>0</v>
      </c>
      <c r="G632" s="325">
        <f>IFERROR(VLOOKUP($A632,'様式C-1-2用'!$B$3:$O$1100,8,0),"")</f>
        <v>0</v>
      </c>
      <c r="H632" s="331">
        <f>IFERROR(VLOOKUP($A632,'様式C-1-2用'!$B$3:$O$1100,9,0),"")</f>
        <v>0</v>
      </c>
      <c r="I632" s="325">
        <f>IFERROR(VLOOKUP($A632,'様式C-1-2用'!$B$3:$O$1100,10,0),"")</f>
        <v>0</v>
      </c>
      <c r="J632" s="325">
        <f>IFERROR(VLOOKUP($A632,'様式C-1-2用'!$B$3:$O$1100,11,0),"")</f>
        <v>0</v>
      </c>
      <c r="K632" s="325">
        <f t="shared" si="9"/>
        <v>0</v>
      </c>
      <c r="L632" s="325">
        <f>IFERROR(VLOOKUP($A632,'様式C-1-2用'!$B$3:$O$1100,12,0),"")</f>
        <v>0</v>
      </c>
      <c r="M632" s="325">
        <f>IFERROR(VLOOKUP($A632,'様式C-1-2用'!$B$3:$O$1100,13,0),"")</f>
        <v>0</v>
      </c>
      <c r="N632" s="325">
        <f>IFERROR(VLOOKUP($A632,'様式C-1-2用'!$B$3:$O$1100,14,0),"")</f>
        <v>0</v>
      </c>
      <c r="O632" s="325">
        <f>IFERROR(VLOOKUP($A632,'様式C-1-2用'!$B$3:$P$1100,15,0),"")</f>
        <v>0</v>
      </c>
    </row>
    <row r="633" spans="1:15" ht="15.95" customHeight="1" x14ac:dyDescent="0.15">
      <c r="A633" s="318">
        <v>631</v>
      </c>
      <c r="B633" s="325">
        <f>IFERROR(VLOOKUP($A633,'様式C-1-2用'!$B$3:$O$1100,2,0),"")</f>
        <v>0</v>
      </c>
      <c r="C633" s="325" t="str">
        <f>IFERROR(VLOOKUP($A633,'様式C-1-2用'!$B$3:$O$1100,3,0),"")</f>
        <v/>
      </c>
      <c r="D633" s="325">
        <f>IFERROR(VLOOKUP($A633,'様式C-1-2用'!$B$3:$O$1100,5,0),"")</f>
        <v>0</v>
      </c>
      <c r="E633" s="325">
        <f>IFERROR(VLOOKUP($A633,'様式C-1-2用'!$B$3:$O$1100,6,0),"")</f>
        <v>0</v>
      </c>
      <c r="F633" s="325">
        <f>IFERROR(VLOOKUP($A633,'様式C-1-2用'!$B$3:$O$1100,7,0),"")</f>
        <v>0</v>
      </c>
      <c r="G633" s="325">
        <f>IFERROR(VLOOKUP($A633,'様式C-1-2用'!$B$3:$O$1100,8,0),"")</f>
        <v>0</v>
      </c>
      <c r="H633" s="331">
        <f>IFERROR(VLOOKUP($A633,'様式C-1-2用'!$B$3:$O$1100,9,0),"")</f>
        <v>0</v>
      </c>
      <c r="I633" s="325">
        <f>IFERROR(VLOOKUP($A633,'様式C-1-2用'!$B$3:$O$1100,10,0),"")</f>
        <v>0</v>
      </c>
      <c r="J633" s="325">
        <f>IFERROR(VLOOKUP($A633,'様式C-1-2用'!$B$3:$O$1100,11,0),"")</f>
        <v>0</v>
      </c>
      <c r="K633" s="325">
        <f t="shared" si="9"/>
        <v>0</v>
      </c>
      <c r="L633" s="325">
        <f>IFERROR(VLOOKUP($A633,'様式C-1-2用'!$B$3:$O$1100,12,0),"")</f>
        <v>0</v>
      </c>
      <c r="M633" s="325">
        <f>IFERROR(VLOOKUP($A633,'様式C-1-2用'!$B$3:$O$1100,13,0),"")</f>
        <v>0</v>
      </c>
      <c r="N633" s="325">
        <f>IFERROR(VLOOKUP($A633,'様式C-1-2用'!$B$3:$O$1100,14,0),"")</f>
        <v>0</v>
      </c>
      <c r="O633" s="325">
        <f>IFERROR(VLOOKUP($A633,'様式C-1-2用'!$B$3:$P$1100,15,0),"")</f>
        <v>0</v>
      </c>
    </row>
    <row r="634" spans="1:15" ht="15.95" customHeight="1" x14ac:dyDescent="0.15">
      <c r="A634" s="318">
        <v>632</v>
      </c>
      <c r="B634" s="325">
        <f>IFERROR(VLOOKUP($A634,'様式C-1-2用'!$B$3:$O$1100,2,0),"")</f>
        <v>0</v>
      </c>
      <c r="C634" s="325" t="str">
        <f>IFERROR(VLOOKUP($A634,'様式C-1-2用'!$B$3:$O$1100,3,0),"")</f>
        <v/>
      </c>
      <c r="D634" s="325">
        <f>IFERROR(VLOOKUP($A634,'様式C-1-2用'!$B$3:$O$1100,5,0),"")</f>
        <v>0</v>
      </c>
      <c r="E634" s="325">
        <f>IFERROR(VLOOKUP($A634,'様式C-1-2用'!$B$3:$O$1100,6,0),"")</f>
        <v>0</v>
      </c>
      <c r="F634" s="325">
        <f>IFERROR(VLOOKUP($A634,'様式C-1-2用'!$B$3:$O$1100,7,0),"")</f>
        <v>0</v>
      </c>
      <c r="G634" s="325">
        <f>IFERROR(VLOOKUP($A634,'様式C-1-2用'!$B$3:$O$1100,8,0),"")</f>
        <v>0</v>
      </c>
      <c r="H634" s="331">
        <f>IFERROR(VLOOKUP($A634,'様式C-1-2用'!$B$3:$O$1100,9,0),"")</f>
        <v>0</v>
      </c>
      <c r="I634" s="325">
        <f>IFERROR(VLOOKUP($A634,'様式C-1-2用'!$B$3:$O$1100,10,0),"")</f>
        <v>0</v>
      </c>
      <c r="J634" s="325">
        <f>IFERROR(VLOOKUP($A634,'様式C-1-2用'!$B$3:$O$1100,11,0),"")</f>
        <v>0</v>
      </c>
      <c r="K634" s="325">
        <f t="shared" si="9"/>
        <v>0</v>
      </c>
      <c r="L634" s="325">
        <f>IFERROR(VLOOKUP($A634,'様式C-1-2用'!$B$3:$O$1100,12,0),"")</f>
        <v>0</v>
      </c>
      <c r="M634" s="325">
        <f>IFERROR(VLOOKUP($A634,'様式C-1-2用'!$B$3:$O$1100,13,0),"")</f>
        <v>0</v>
      </c>
      <c r="N634" s="325">
        <f>IFERROR(VLOOKUP($A634,'様式C-1-2用'!$B$3:$O$1100,14,0),"")</f>
        <v>0</v>
      </c>
      <c r="O634" s="325">
        <f>IFERROR(VLOOKUP($A634,'様式C-1-2用'!$B$3:$P$1100,15,0),"")</f>
        <v>0</v>
      </c>
    </row>
    <row r="635" spans="1:15" ht="15.95" customHeight="1" x14ac:dyDescent="0.15">
      <c r="A635" s="318">
        <v>633</v>
      </c>
      <c r="B635" s="325">
        <f>IFERROR(VLOOKUP($A635,'様式C-1-2用'!$B$3:$O$1100,2,0),"")</f>
        <v>0</v>
      </c>
      <c r="C635" s="325" t="str">
        <f>IFERROR(VLOOKUP($A635,'様式C-1-2用'!$B$3:$O$1100,3,0),"")</f>
        <v/>
      </c>
      <c r="D635" s="325">
        <f>IFERROR(VLOOKUP($A635,'様式C-1-2用'!$B$3:$O$1100,5,0),"")</f>
        <v>0</v>
      </c>
      <c r="E635" s="325">
        <f>IFERROR(VLOOKUP($A635,'様式C-1-2用'!$B$3:$O$1100,6,0),"")</f>
        <v>0</v>
      </c>
      <c r="F635" s="325">
        <f>IFERROR(VLOOKUP($A635,'様式C-1-2用'!$B$3:$O$1100,7,0),"")</f>
        <v>0</v>
      </c>
      <c r="G635" s="325">
        <f>IFERROR(VLOOKUP($A635,'様式C-1-2用'!$B$3:$O$1100,8,0),"")</f>
        <v>0</v>
      </c>
      <c r="H635" s="331">
        <f>IFERROR(VLOOKUP($A635,'様式C-1-2用'!$B$3:$O$1100,9,0),"")</f>
        <v>0</v>
      </c>
      <c r="I635" s="325">
        <f>IFERROR(VLOOKUP($A635,'様式C-1-2用'!$B$3:$O$1100,10,0),"")</f>
        <v>0</v>
      </c>
      <c r="J635" s="325">
        <f>IFERROR(VLOOKUP($A635,'様式C-1-2用'!$B$3:$O$1100,11,0),"")</f>
        <v>0</v>
      </c>
      <c r="K635" s="325">
        <f t="shared" si="9"/>
        <v>0</v>
      </c>
      <c r="L635" s="325">
        <f>IFERROR(VLOOKUP($A635,'様式C-1-2用'!$B$3:$O$1100,12,0),"")</f>
        <v>0</v>
      </c>
      <c r="M635" s="325">
        <f>IFERROR(VLOOKUP($A635,'様式C-1-2用'!$B$3:$O$1100,13,0),"")</f>
        <v>0</v>
      </c>
      <c r="N635" s="325">
        <f>IFERROR(VLOOKUP($A635,'様式C-1-2用'!$B$3:$O$1100,14,0),"")</f>
        <v>0</v>
      </c>
      <c r="O635" s="325">
        <f>IFERROR(VLOOKUP($A635,'様式C-1-2用'!$B$3:$P$1100,15,0),"")</f>
        <v>0</v>
      </c>
    </row>
    <row r="636" spans="1:15" ht="15.95" customHeight="1" x14ac:dyDescent="0.15">
      <c r="A636" s="318">
        <v>634</v>
      </c>
      <c r="B636" s="325">
        <f>IFERROR(VLOOKUP($A636,'様式C-1-2用'!$B$3:$O$1100,2,0),"")</f>
        <v>0</v>
      </c>
      <c r="C636" s="325" t="str">
        <f>IFERROR(VLOOKUP($A636,'様式C-1-2用'!$B$3:$O$1100,3,0),"")</f>
        <v/>
      </c>
      <c r="D636" s="325">
        <f>IFERROR(VLOOKUP($A636,'様式C-1-2用'!$B$3:$O$1100,5,0),"")</f>
        <v>0</v>
      </c>
      <c r="E636" s="325">
        <f>IFERROR(VLOOKUP($A636,'様式C-1-2用'!$B$3:$O$1100,6,0),"")</f>
        <v>0</v>
      </c>
      <c r="F636" s="325">
        <f>IFERROR(VLOOKUP($A636,'様式C-1-2用'!$B$3:$O$1100,7,0),"")</f>
        <v>0</v>
      </c>
      <c r="G636" s="325">
        <f>IFERROR(VLOOKUP($A636,'様式C-1-2用'!$B$3:$O$1100,8,0),"")</f>
        <v>0</v>
      </c>
      <c r="H636" s="331">
        <f>IFERROR(VLOOKUP($A636,'様式C-1-2用'!$B$3:$O$1100,9,0),"")</f>
        <v>0</v>
      </c>
      <c r="I636" s="325">
        <f>IFERROR(VLOOKUP($A636,'様式C-1-2用'!$B$3:$O$1100,10,0),"")</f>
        <v>0</v>
      </c>
      <c r="J636" s="325">
        <f>IFERROR(VLOOKUP($A636,'様式C-1-2用'!$B$3:$O$1100,11,0),"")</f>
        <v>0</v>
      </c>
      <c r="K636" s="325">
        <f t="shared" si="9"/>
        <v>0</v>
      </c>
      <c r="L636" s="325">
        <f>IFERROR(VLOOKUP($A636,'様式C-1-2用'!$B$3:$O$1100,12,0),"")</f>
        <v>0</v>
      </c>
      <c r="M636" s="325">
        <f>IFERROR(VLOOKUP($A636,'様式C-1-2用'!$B$3:$O$1100,13,0),"")</f>
        <v>0</v>
      </c>
      <c r="N636" s="325">
        <f>IFERROR(VLOOKUP($A636,'様式C-1-2用'!$B$3:$O$1100,14,0),"")</f>
        <v>0</v>
      </c>
      <c r="O636" s="325">
        <f>IFERROR(VLOOKUP($A636,'様式C-1-2用'!$B$3:$P$1100,15,0),"")</f>
        <v>0</v>
      </c>
    </row>
    <row r="637" spans="1:15" ht="15.95" customHeight="1" x14ac:dyDescent="0.15">
      <c r="A637" s="318">
        <v>635</v>
      </c>
      <c r="B637" s="325">
        <f>IFERROR(VLOOKUP($A637,'様式C-1-2用'!$B$3:$O$1100,2,0),"")</f>
        <v>0</v>
      </c>
      <c r="C637" s="325" t="str">
        <f>IFERROR(VLOOKUP($A637,'様式C-1-2用'!$B$3:$O$1100,3,0),"")</f>
        <v/>
      </c>
      <c r="D637" s="325">
        <f>IFERROR(VLOOKUP($A637,'様式C-1-2用'!$B$3:$O$1100,5,0),"")</f>
        <v>0</v>
      </c>
      <c r="E637" s="325">
        <f>IFERROR(VLOOKUP($A637,'様式C-1-2用'!$B$3:$O$1100,6,0),"")</f>
        <v>0</v>
      </c>
      <c r="F637" s="325">
        <f>IFERROR(VLOOKUP($A637,'様式C-1-2用'!$B$3:$O$1100,7,0),"")</f>
        <v>0</v>
      </c>
      <c r="G637" s="325">
        <f>IFERROR(VLOOKUP($A637,'様式C-1-2用'!$B$3:$O$1100,8,0),"")</f>
        <v>0</v>
      </c>
      <c r="H637" s="331">
        <f>IFERROR(VLOOKUP($A637,'様式C-1-2用'!$B$3:$O$1100,9,0),"")</f>
        <v>0</v>
      </c>
      <c r="I637" s="325">
        <f>IFERROR(VLOOKUP($A637,'様式C-1-2用'!$B$3:$O$1100,10,0),"")</f>
        <v>0</v>
      </c>
      <c r="J637" s="325">
        <f>IFERROR(VLOOKUP($A637,'様式C-1-2用'!$B$3:$O$1100,11,0),"")</f>
        <v>0</v>
      </c>
      <c r="K637" s="325">
        <f t="shared" si="9"/>
        <v>0</v>
      </c>
      <c r="L637" s="325">
        <f>IFERROR(VLOOKUP($A637,'様式C-1-2用'!$B$3:$O$1100,12,0),"")</f>
        <v>0</v>
      </c>
      <c r="M637" s="325">
        <f>IFERROR(VLOOKUP($A637,'様式C-1-2用'!$B$3:$O$1100,13,0),"")</f>
        <v>0</v>
      </c>
      <c r="N637" s="325">
        <f>IFERROR(VLOOKUP($A637,'様式C-1-2用'!$B$3:$O$1100,14,0),"")</f>
        <v>0</v>
      </c>
      <c r="O637" s="325">
        <f>IFERROR(VLOOKUP($A637,'様式C-1-2用'!$B$3:$P$1100,15,0),"")</f>
        <v>0</v>
      </c>
    </row>
    <row r="638" spans="1:15" ht="15.95" customHeight="1" x14ac:dyDescent="0.15">
      <c r="A638" s="318">
        <v>636</v>
      </c>
      <c r="B638" s="325">
        <f>IFERROR(VLOOKUP($A638,'様式C-1-2用'!$B$3:$O$1100,2,0),"")</f>
        <v>0</v>
      </c>
      <c r="C638" s="325" t="str">
        <f>IFERROR(VLOOKUP($A638,'様式C-1-2用'!$B$3:$O$1100,3,0),"")</f>
        <v/>
      </c>
      <c r="D638" s="325">
        <f>IFERROR(VLOOKUP($A638,'様式C-1-2用'!$B$3:$O$1100,5,0),"")</f>
        <v>0</v>
      </c>
      <c r="E638" s="325">
        <f>IFERROR(VLOOKUP($A638,'様式C-1-2用'!$B$3:$O$1100,6,0),"")</f>
        <v>0</v>
      </c>
      <c r="F638" s="325">
        <f>IFERROR(VLOOKUP($A638,'様式C-1-2用'!$B$3:$O$1100,7,0),"")</f>
        <v>0</v>
      </c>
      <c r="G638" s="325">
        <f>IFERROR(VLOOKUP($A638,'様式C-1-2用'!$B$3:$O$1100,8,0),"")</f>
        <v>0</v>
      </c>
      <c r="H638" s="331">
        <f>IFERROR(VLOOKUP($A638,'様式C-1-2用'!$B$3:$O$1100,9,0),"")</f>
        <v>0</v>
      </c>
      <c r="I638" s="325">
        <f>IFERROR(VLOOKUP($A638,'様式C-1-2用'!$B$3:$O$1100,10,0),"")</f>
        <v>0</v>
      </c>
      <c r="J638" s="325">
        <f>IFERROR(VLOOKUP($A638,'様式C-1-2用'!$B$3:$O$1100,11,0),"")</f>
        <v>0</v>
      </c>
      <c r="K638" s="325">
        <f t="shared" si="9"/>
        <v>0</v>
      </c>
      <c r="L638" s="325">
        <f>IFERROR(VLOOKUP($A638,'様式C-1-2用'!$B$3:$O$1100,12,0),"")</f>
        <v>0</v>
      </c>
      <c r="M638" s="325">
        <f>IFERROR(VLOOKUP($A638,'様式C-1-2用'!$B$3:$O$1100,13,0),"")</f>
        <v>0</v>
      </c>
      <c r="N638" s="325">
        <f>IFERROR(VLOOKUP($A638,'様式C-1-2用'!$B$3:$O$1100,14,0),"")</f>
        <v>0</v>
      </c>
      <c r="O638" s="325">
        <f>IFERROR(VLOOKUP($A638,'様式C-1-2用'!$B$3:$P$1100,15,0),"")</f>
        <v>0</v>
      </c>
    </row>
    <row r="639" spans="1:15" ht="15.95" customHeight="1" x14ac:dyDescent="0.15">
      <c r="A639" s="318">
        <v>637</v>
      </c>
      <c r="B639" s="325">
        <f>IFERROR(VLOOKUP($A639,'様式C-1-2用'!$B$3:$O$1100,2,0),"")</f>
        <v>0</v>
      </c>
      <c r="C639" s="325" t="str">
        <f>IFERROR(VLOOKUP($A639,'様式C-1-2用'!$B$3:$O$1100,3,0),"")</f>
        <v/>
      </c>
      <c r="D639" s="325">
        <f>IFERROR(VLOOKUP($A639,'様式C-1-2用'!$B$3:$O$1100,5,0),"")</f>
        <v>0</v>
      </c>
      <c r="E639" s="325">
        <f>IFERROR(VLOOKUP($A639,'様式C-1-2用'!$B$3:$O$1100,6,0),"")</f>
        <v>0</v>
      </c>
      <c r="F639" s="325">
        <f>IFERROR(VLOOKUP($A639,'様式C-1-2用'!$B$3:$O$1100,7,0),"")</f>
        <v>0</v>
      </c>
      <c r="G639" s="325">
        <f>IFERROR(VLOOKUP($A639,'様式C-1-2用'!$B$3:$O$1100,8,0),"")</f>
        <v>0</v>
      </c>
      <c r="H639" s="331">
        <f>IFERROR(VLOOKUP($A639,'様式C-1-2用'!$B$3:$O$1100,9,0),"")</f>
        <v>0</v>
      </c>
      <c r="I639" s="325">
        <f>IFERROR(VLOOKUP($A639,'様式C-1-2用'!$B$3:$O$1100,10,0),"")</f>
        <v>0</v>
      </c>
      <c r="J639" s="325">
        <f>IFERROR(VLOOKUP($A639,'様式C-1-2用'!$B$3:$O$1100,11,0),"")</f>
        <v>0</v>
      </c>
      <c r="K639" s="325">
        <f t="shared" si="9"/>
        <v>0</v>
      </c>
      <c r="L639" s="325">
        <f>IFERROR(VLOOKUP($A639,'様式C-1-2用'!$B$3:$O$1100,12,0),"")</f>
        <v>0</v>
      </c>
      <c r="M639" s="325">
        <f>IFERROR(VLOOKUP($A639,'様式C-1-2用'!$B$3:$O$1100,13,0),"")</f>
        <v>0</v>
      </c>
      <c r="N639" s="325">
        <f>IFERROR(VLOOKUP($A639,'様式C-1-2用'!$B$3:$O$1100,14,0),"")</f>
        <v>0</v>
      </c>
      <c r="O639" s="325">
        <f>IFERROR(VLOOKUP($A639,'様式C-1-2用'!$B$3:$P$1100,15,0),"")</f>
        <v>0</v>
      </c>
    </row>
    <row r="640" spans="1:15" ht="15.95" customHeight="1" x14ac:dyDescent="0.15">
      <c r="A640" s="318">
        <v>638</v>
      </c>
      <c r="B640" s="325">
        <f>IFERROR(VLOOKUP($A640,'様式C-1-2用'!$B$3:$O$1100,2,0),"")</f>
        <v>0</v>
      </c>
      <c r="C640" s="325" t="str">
        <f>IFERROR(VLOOKUP($A640,'様式C-1-2用'!$B$3:$O$1100,3,0),"")</f>
        <v/>
      </c>
      <c r="D640" s="325">
        <f>IFERROR(VLOOKUP($A640,'様式C-1-2用'!$B$3:$O$1100,5,0),"")</f>
        <v>0</v>
      </c>
      <c r="E640" s="325">
        <f>IFERROR(VLOOKUP($A640,'様式C-1-2用'!$B$3:$O$1100,6,0),"")</f>
        <v>0</v>
      </c>
      <c r="F640" s="325">
        <f>IFERROR(VLOOKUP($A640,'様式C-1-2用'!$B$3:$O$1100,7,0),"")</f>
        <v>0</v>
      </c>
      <c r="G640" s="325">
        <f>IFERROR(VLOOKUP($A640,'様式C-1-2用'!$B$3:$O$1100,8,0),"")</f>
        <v>0</v>
      </c>
      <c r="H640" s="331">
        <f>IFERROR(VLOOKUP($A640,'様式C-1-2用'!$B$3:$O$1100,9,0),"")</f>
        <v>0</v>
      </c>
      <c r="I640" s="325">
        <f>IFERROR(VLOOKUP($A640,'様式C-1-2用'!$B$3:$O$1100,10,0),"")</f>
        <v>0</v>
      </c>
      <c r="J640" s="325">
        <f>IFERROR(VLOOKUP($A640,'様式C-1-2用'!$B$3:$O$1100,11,0),"")</f>
        <v>0</v>
      </c>
      <c r="K640" s="325">
        <f t="shared" si="9"/>
        <v>0</v>
      </c>
      <c r="L640" s="325">
        <f>IFERROR(VLOOKUP($A640,'様式C-1-2用'!$B$3:$O$1100,12,0),"")</f>
        <v>0</v>
      </c>
      <c r="M640" s="325">
        <f>IFERROR(VLOOKUP($A640,'様式C-1-2用'!$B$3:$O$1100,13,0),"")</f>
        <v>0</v>
      </c>
      <c r="N640" s="325">
        <f>IFERROR(VLOOKUP($A640,'様式C-1-2用'!$B$3:$O$1100,14,0),"")</f>
        <v>0</v>
      </c>
      <c r="O640" s="325">
        <f>IFERROR(VLOOKUP($A640,'様式C-1-2用'!$B$3:$P$1100,15,0),"")</f>
        <v>0</v>
      </c>
    </row>
    <row r="641" spans="1:15" ht="15.95" customHeight="1" x14ac:dyDescent="0.15">
      <c r="A641" s="318">
        <v>639</v>
      </c>
      <c r="B641" s="325">
        <f>IFERROR(VLOOKUP($A641,'様式C-1-2用'!$B$3:$O$1100,2,0),"")</f>
        <v>0</v>
      </c>
      <c r="C641" s="325" t="str">
        <f>IFERROR(VLOOKUP($A641,'様式C-1-2用'!$B$3:$O$1100,3,0),"")</f>
        <v/>
      </c>
      <c r="D641" s="325">
        <f>IFERROR(VLOOKUP($A641,'様式C-1-2用'!$B$3:$O$1100,5,0),"")</f>
        <v>0</v>
      </c>
      <c r="E641" s="325">
        <f>IFERROR(VLOOKUP($A641,'様式C-1-2用'!$B$3:$O$1100,6,0),"")</f>
        <v>0</v>
      </c>
      <c r="F641" s="325">
        <f>IFERROR(VLOOKUP($A641,'様式C-1-2用'!$B$3:$O$1100,7,0),"")</f>
        <v>0</v>
      </c>
      <c r="G641" s="325">
        <f>IFERROR(VLOOKUP($A641,'様式C-1-2用'!$B$3:$O$1100,8,0),"")</f>
        <v>0</v>
      </c>
      <c r="H641" s="331">
        <f>IFERROR(VLOOKUP($A641,'様式C-1-2用'!$B$3:$O$1100,9,0),"")</f>
        <v>0</v>
      </c>
      <c r="I641" s="325">
        <f>IFERROR(VLOOKUP($A641,'様式C-1-2用'!$B$3:$O$1100,10,0),"")</f>
        <v>0</v>
      </c>
      <c r="J641" s="325">
        <f>IFERROR(VLOOKUP($A641,'様式C-1-2用'!$B$3:$O$1100,11,0),"")</f>
        <v>0</v>
      </c>
      <c r="K641" s="325">
        <f t="shared" si="9"/>
        <v>0</v>
      </c>
      <c r="L641" s="325">
        <f>IFERROR(VLOOKUP($A641,'様式C-1-2用'!$B$3:$O$1100,12,0),"")</f>
        <v>0</v>
      </c>
      <c r="M641" s="325">
        <f>IFERROR(VLOOKUP($A641,'様式C-1-2用'!$B$3:$O$1100,13,0),"")</f>
        <v>0</v>
      </c>
      <c r="N641" s="325">
        <f>IFERROR(VLOOKUP($A641,'様式C-1-2用'!$B$3:$O$1100,14,0),"")</f>
        <v>0</v>
      </c>
      <c r="O641" s="325">
        <f>IFERROR(VLOOKUP($A641,'様式C-1-2用'!$B$3:$P$1100,15,0),"")</f>
        <v>0</v>
      </c>
    </row>
    <row r="642" spans="1:15" ht="15.95" customHeight="1" x14ac:dyDescent="0.15">
      <c r="A642" s="318">
        <v>640</v>
      </c>
      <c r="B642" s="325">
        <f>IFERROR(VLOOKUP($A642,'様式C-1-2用'!$B$3:$O$1100,2,0),"")</f>
        <v>0</v>
      </c>
      <c r="C642" s="325" t="str">
        <f>IFERROR(VLOOKUP($A642,'様式C-1-2用'!$B$3:$O$1100,3,0),"")</f>
        <v/>
      </c>
      <c r="D642" s="325">
        <f>IFERROR(VLOOKUP($A642,'様式C-1-2用'!$B$3:$O$1100,5,0),"")</f>
        <v>0</v>
      </c>
      <c r="E642" s="325">
        <f>IFERROR(VLOOKUP($A642,'様式C-1-2用'!$B$3:$O$1100,6,0),"")</f>
        <v>0</v>
      </c>
      <c r="F642" s="325">
        <f>IFERROR(VLOOKUP($A642,'様式C-1-2用'!$B$3:$O$1100,7,0),"")</f>
        <v>0</v>
      </c>
      <c r="G642" s="325">
        <f>IFERROR(VLOOKUP($A642,'様式C-1-2用'!$B$3:$O$1100,8,0),"")</f>
        <v>0</v>
      </c>
      <c r="H642" s="331">
        <f>IFERROR(VLOOKUP($A642,'様式C-1-2用'!$B$3:$O$1100,9,0),"")</f>
        <v>0</v>
      </c>
      <c r="I642" s="325">
        <f>IFERROR(VLOOKUP($A642,'様式C-1-2用'!$B$3:$O$1100,10,0),"")</f>
        <v>0</v>
      </c>
      <c r="J642" s="325">
        <f>IFERROR(VLOOKUP($A642,'様式C-1-2用'!$B$3:$O$1100,11,0),"")</f>
        <v>0</v>
      </c>
      <c r="K642" s="325">
        <f t="shared" si="9"/>
        <v>0</v>
      </c>
      <c r="L642" s="325">
        <f>IFERROR(VLOOKUP($A642,'様式C-1-2用'!$B$3:$O$1100,12,0),"")</f>
        <v>0</v>
      </c>
      <c r="M642" s="325">
        <f>IFERROR(VLOOKUP($A642,'様式C-1-2用'!$B$3:$O$1100,13,0),"")</f>
        <v>0</v>
      </c>
      <c r="N642" s="325">
        <f>IFERROR(VLOOKUP($A642,'様式C-1-2用'!$B$3:$O$1100,14,0),"")</f>
        <v>0</v>
      </c>
      <c r="O642" s="325">
        <f>IFERROR(VLOOKUP($A642,'様式C-1-2用'!$B$3:$P$1100,15,0),"")</f>
        <v>0</v>
      </c>
    </row>
    <row r="643" spans="1:15" ht="15.95" customHeight="1" x14ac:dyDescent="0.15">
      <c r="A643" s="318">
        <v>641</v>
      </c>
      <c r="B643" s="325">
        <f>IFERROR(VLOOKUP($A643,'様式C-1-2用'!$B$3:$O$1100,2,0),"")</f>
        <v>0</v>
      </c>
      <c r="C643" s="325" t="str">
        <f>IFERROR(VLOOKUP($A643,'様式C-1-2用'!$B$3:$O$1100,3,0),"")</f>
        <v/>
      </c>
      <c r="D643" s="325">
        <f>IFERROR(VLOOKUP($A643,'様式C-1-2用'!$B$3:$O$1100,5,0),"")</f>
        <v>0</v>
      </c>
      <c r="E643" s="325">
        <f>IFERROR(VLOOKUP($A643,'様式C-1-2用'!$B$3:$O$1100,6,0),"")</f>
        <v>0</v>
      </c>
      <c r="F643" s="325">
        <f>IFERROR(VLOOKUP($A643,'様式C-1-2用'!$B$3:$O$1100,7,0),"")</f>
        <v>0</v>
      </c>
      <c r="G643" s="325">
        <f>IFERROR(VLOOKUP($A643,'様式C-1-2用'!$B$3:$O$1100,8,0),"")</f>
        <v>0</v>
      </c>
      <c r="H643" s="331">
        <f>IFERROR(VLOOKUP($A643,'様式C-1-2用'!$B$3:$O$1100,9,0),"")</f>
        <v>0</v>
      </c>
      <c r="I643" s="325">
        <f>IFERROR(VLOOKUP($A643,'様式C-1-2用'!$B$3:$O$1100,10,0),"")</f>
        <v>0</v>
      </c>
      <c r="J643" s="325">
        <f>IFERROR(VLOOKUP($A643,'様式C-1-2用'!$B$3:$O$1100,11,0),"")</f>
        <v>0</v>
      </c>
      <c r="K643" s="325">
        <f t="shared" si="9"/>
        <v>0</v>
      </c>
      <c r="L643" s="325">
        <f>IFERROR(VLOOKUP($A643,'様式C-1-2用'!$B$3:$O$1100,12,0),"")</f>
        <v>0</v>
      </c>
      <c r="M643" s="325">
        <f>IFERROR(VLOOKUP($A643,'様式C-1-2用'!$B$3:$O$1100,13,0),"")</f>
        <v>0</v>
      </c>
      <c r="N643" s="325">
        <f>IFERROR(VLOOKUP($A643,'様式C-1-2用'!$B$3:$O$1100,14,0),"")</f>
        <v>0</v>
      </c>
      <c r="O643" s="325">
        <f>IFERROR(VLOOKUP($A643,'様式C-1-2用'!$B$3:$P$1100,15,0),"")</f>
        <v>0</v>
      </c>
    </row>
    <row r="644" spans="1:15" ht="15.95" customHeight="1" x14ac:dyDescent="0.15">
      <c r="A644" s="318">
        <v>642</v>
      </c>
      <c r="B644" s="325">
        <f>IFERROR(VLOOKUP($A644,'様式C-1-2用'!$B$3:$O$1100,2,0),"")</f>
        <v>0</v>
      </c>
      <c r="C644" s="325" t="str">
        <f>IFERROR(VLOOKUP($A644,'様式C-1-2用'!$B$3:$O$1100,3,0),"")</f>
        <v/>
      </c>
      <c r="D644" s="325">
        <f>IFERROR(VLOOKUP($A644,'様式C-1-2用'!$B$3:$O$1100,5,0),"")</f>
        <v>0</v>
      </c>
      <c r="E644" s="325">
        <f>IFERROR(VLOOKUP($A644,'様式C-1-2用'!$B$3:$O$1100,6,0),"")</f>
        <v>0</v>
      </c>
      <c r="F644" s="325">
        <f>IFERROR(VLOOKUP($A644,'様式C-1-2用'!$B$3:$O$1100,7,0),"")</f>
        <v>0</v>
      </c>
      <c r="G644" s="325">
        <f>IFERROR(VLOOKUP($A644,'様式C-1-2用'!$B$3:$O$1100,8,0),"")</f>
        <v>0</v>
      </c>
      <c r="H644" s="331">
        <f>IFERROR(VLOOKUP($A644,'様式C-1-2用'!$B$3:$O$1100,9,0),"")</f>
        <v>0</v>
      </c>
      <c r="I644" s="325">
        <f>IFERROR(VLOOKUP($A644,'様式C-1-2用'!$B$3:$O$1100,10,0),"")</f>
        <v>0</v>
      </c>
      <c r="J644" s="325">
        <f>IFERROR(VLOOKUP($A644,'様式C-1-2用'!$B$3:$O$1100,11,0),"")</f>
        <v>0</v>
      </c>
      <c r="K644" s="325">
        <f t="shared" ref="K644:K707" si="10">IF(J644=0,I644,J644)</f>
        <v>0</v>
      </c>
      <c r="L644" s="325">
        <f>IFERROR(VLOOKUP($A644,'様式C-1-2用'!$B$3:$O$1100,12,0),"")</f>
        <v>0</v>
      </c>
      <c r="M644" s="325">
        <f>IFERROR(VLOOKUP($A644,'様式C-1-2用'!$B$3:$O$1100,13,0),"")</f>
        <v>0</v>
      </c>
      <c r="N644" s="325">
        <f>IFERROR(VLOOKUP($A644,'様式C-1-2用'!$B$3:$O$1100,14,0),"")</f>
        <v>0</v>
      </c>
      <c r="O644" s="325">
        <f>IFERROR(VLOOKUP($A644,'様式C-1-2用'!$B$3:$P$1100,15,0),"")</f>
        <v>0</v>
      </c>
    </row>
    <row r="645" spans="1:15" ht="15.95" customHeight="1" x14ac:dyDescent="0.15">
      <c r="A645" s="318">
        <v>643</v>
      </c>
      <c r="B645" s="325">
        <f>IFERROR(VLOOKUP($A645,'様式C-1-2用'!$B$3:$O$1100,2,0),"")</f>
        <v>0</v>
      </c>
      <c r="C645" s="325" t="str">
        <f>IFERROR(VLOOKUP($A645,'様式C-1-2用'!$B$3:$O$1100,3,0),"")</f>
        <v/>
      </c>
      <c r="D645" s="325">
        <f>IFERROR(VLOOKUP($A645,'様式C-1-2用'!$B$3:$O$1100,5,0),"")</f>
        <v>0</v>
      </c>
      <c r="E645" s="325">
        <f>IFERROR(VLOOKUP($A645,'様式C-1-2用'!$B$3:$O$1100,6,0),"")</f>
        <v>0</v>
      </c>
      <c r="F645" s="325">
        <f>IFERROR(VLOOKUP($A645,'様式C-1-2用'!$B$3:$O$1100,7,0),"")</f>
        <v>0</v>
      </c>
      <c r="G645" s="325">
        <f>IFERROR(VLOOKUP($A645,'様式C-1-2用'!$B$3:$O$1100,8,0),"")</f>
        <v>0</v>
      </c>
      <c r="H645" s="331">
        <f>IFERROR(VLOOKUP($A645,'様式C-1-2用'!$B$3:$O$1100,9,0),"")</f>
        <v>0</v>
      </c>
      <c r="I645" s="325">
        <f>IFERROR(VLOOKUP($A645,'様式C-1-2用'!$B$3:$O$1100,10,0),"")</f>
        <v>0</v>
      </c>
      <c r="J645" s="325">
        <f>IFERROR(VLOOKUP($A645,'様式C-1-2用'!$B$3:$O$1100,11,0),"")</f>
        <v>0</v>
      </c>
      <c r="K645" s="325">
        <f t="shared" si="10"/>
        <v>0</v>
      </c>
      <c r="L645" s="325">
        <f>IFERROR(VLOOKUP($A645,'様式C-1-2用'!$B$3:$O$1100,12,0),"")</f>
        <v>0</v>
      </c>
      <c r="M645" s="325">
        <f>IFERROR(VLOOKUP($A645,'様式C-1-2用'!$B$3:$O$1100,13,0),"")</f>
        <v>0</v>
      </c>
      <c r="N645" s="325">
        <f>IFERROR(VLOOKUP($A645,'様式C-1-2用'!$B$3:$O$1100,14,0),"")</f>
        <v>0</v>
      </c>
      <c r="O645" s="325">
        <f>IFERROR(VLOOKUP($A645,'様式C-1-2用'!$B$3:$P$1100,15,0),"")</f>
        <v>0</v>
      </c>
    </row>
    <row r="646" spans="1:15" ht="15.95" customHeight="1" x14ac:dyDescent="0.15">
      <c r="A646" s="318">
        <v>644</v>
      </c>
      <c r="B646" s="325">
        <f>IFERROR(VLOOKUP($A646,'様式C-1-2用'!$B$3:$O$1100,2,0),"")</f>
        <v>0</v>
      </c>
      <c r="C646" s="325" t="str">
        <f>IFERROR(VLOOKUP($A646,'様式C-1-2用'!$B$3:$O$1100,3,0),"")</f>
        <v/>
      </c>
      <c r="D646" s="325">
        <f>IFERROR(VLOOKUP($A646,'様式C-1-2用'!$B$3:$O$1100,5,0),"")</f>
        <v>0</v>
      </c>
      <c r="E646" s="325">
        <f>IFERROR(VLOOKUP($A646,'様式C-1-2用'!$B$3:$O$1100,6,0),"")</f>
        <v>0</v>
      </c>
      <c r="F646" s="325">
        <f>IFERROR(VLOOKUP($A646,'様式C-1-2用'!$B$3:$O$1100,7,0),"")</f>
        <v>0</v>
      </c>
      <c r="G646" s="325">
        <f>IFERROR(VLOOKUP($A646,'様式C-1-2用'!$B$3:$O$1100,8,0),"")</f>
        <v>0</v>
      </c>
      <c r="H646" s="331">
        <f>IFERROR(VLOOKUP($A646,'様式C-1-2用'!$B$3:$O$1100,9,0),"")</f>
        <v>0</v>
      </c>
      <c r="I646" s="325">
        <f>IFERROR(VLOOKUP($A646,'様式C-1-2用'!$B$3:$O$1100,10,0),"")</f>
        <v>0</v>
      </c>
      <c r="J646" s="325">
        <f>IFERROR(VLOOKUP($A646,'様式C-1-2用'!$B$3:$O$1100,11,0),"")</f>
        <v>0</v>
      </c>
      <c r="K646" s="325">
        <f t="shared" si="10"/>
        <v>0</v>
      </c>
      <c r="L646" s="325">
        <f>IFERROR(VLOOKUP($A646,'様式C-1-2用'!$B$3:$O$1100,12,0),"")</f>
        <v>0</v>
      </c>
      <c r="M646" s="325">
        <f>IFERROR(VLOOKUP($A646,'様式C-1-2用'!$B$3:$O$1100,13,0),"")</f>
        <v>0</v>
      </c>
      <c r="N646" s="325">
        <f>IFERROR(VLOOKUP($A646,'様式C-1-2用'!$B$3:$O$1100,14,0),"")</f>
        <v>0</v>
      </c>
      <c r="O646" s="325">
        <f>IFERROR(VLOOKUP($A646,'様式C-1-2用'!$B$3:$P$1100,15,0),"")</f>
        <v>0</v>
      </c>
    </row>
    <row r="647" spans="1:15" ht="15.95" customHeight="1" x14ac:dyDescent="0.15">
      <c r="A647" s="318">
        <v>645</v>
      </c>
      <c r="B647" s="325">
        <f>IFERROR(VLOOKUP($A647,'様式C-1-2用'!$B$3:$O$1100,2,0),"")</f>
        <v>0</v>
      </c>
      <c r="C647" s="325" t="str">
        <f>IFERROR(VLOOKUP($A647,'様式C-1-2用'!$B$3:$O$1100,3,0),"")</f>
        <v/>
      </c>
      <c r="D647" s="325">
        <f>IFERROR(VLOOKUP($A647,'様式C-1-2用'!$B$3:$O$1100,5,0),"")</f>
        <v>0</v>
      </c>
      <c r="E647" s="325">
        <f>IFERROR(VLOOKUP($A647,'様式C-1-2用'!$B$3:$O$1100,6,0),"")</f>
        <v>0</v>
      </c>
      <c r="F647" s="325">
        <f>IFERROR(VLOOKUP($A647,'様式C-1-2用'!$B$3:$O$1100,7,0),"")</f>
        <v>0</v>
      </c>
      <c r="G647" s="325">
        <f>IFERROR(VLOOKUP($A647,'様式C-1-2用'!$B$3:$O$1100,8,0),"")</f>
        <v>0</v>
      </c>
      <c r="H647" s="331">
        <f>IFERROR(VLOOKUP($A647,'様式C-1-2用'!$B$3:$O$1100,9,0),"")</f>
        <v>0</v>
      </c>
      <c r="I647" s="325">
        <f>IFERROR(VLOOKUP($A647,'様式C-1-2用'!$B$3:$O$1100,10,0),"")</f>
        <v>0</v>
      </c>
      <c r="J647" s="325">
        <f>IFERROR(VLOOKUP($A647,'様式C-1-2用'!$B$3:$O$1100,11,0),"")</f>
        <v>0</v>
      </c>
      <c r="K647" s="325">
        <f t="shared" si="10"/>
        <v>0</v>
      </c>
      <c r="L647" s="325">
        <f>IFERROR(VLOOKUP($A647,'様式C-1-2用'!$B$3:$O$1100,12,0),"")</f>
        <v>0</v>
      </c>
      <c r="M647" s="325">
        <f>IFERROR(VLOOKUP($A647,'様式C-1-2用'!$B$3:$O$1100,13,0),"")</f>
        <v>0</v>
      </c>
      <c r="N647" s="325">
        <f>IFERROR(VLOOKUP($A647,'様式C-1-2用'!$B$3:$O$1100,14,0),"")</f>
        <v>0</v>
      </c>
      <c r="O647" s="325">
        <f>IFERROR(VLOOKUP($A647,'様式C-1-2用'!$B$3:$P$1100,15,0),"")</f>
        <v>0</v>
      </c>
    </row>
    <row r="648" spans="1:15" ht="15.95" customHeight="1" x14ac:dyDescent="0.15">
      <c r="A648" s="318">
        <v>646</v>
      </c>
      <c r="B648" s="325">
        <f>IFERROR(VLOOKUP($A648,'様式C-1-2用'!$B$3:$O$1100,2,0),"")</f>
        <v>0</v>
      </c>
      <c r="C648" s="325" t="str">
        <f>IFERROR(VLOOKUP($A648,'様式C-1-2用'!$B$3:$O$1100,3,0),"")</f>
        <v/>
      </c>
      <c r="D648" s="325">
        <f>IFERROR(VLOOKUP($A648,'様式C-1-2用'!$B$3:$O$1100,5,0),"")</f>
        <v>0</v>
      </c>
      <c r="E648" s="325">
        <f>IFERROR(VLOOKUP($A648,'様式C-1-2用'!$B$3:$O$1100,6,0),"")</f>
        <v>0</v>
      </c>
      <c r="F648" s="325">
        <f>IFERROR(VLOOKUP($A648,'様式C-1-2用'!$B$3:$O$1100,7,0),"")</f>
        <v>0</v>
      </c>
      <c r="G648" s="325">
        <f>IFERROR(VLOOKUP($A648,'様式C-1-2用'!$B$3:$O$1100,8,0),"")</f>
        <v>0</v>
      </c>
      <c r="H648" s="331">
        <f>IFERROR(VLOOKUP($A648,'様式C-1-2用'!$B$3:$O$1100,9,0),"")</f>
        <v>0</v>
      </c>
      <c r="I648" s="325">
        <f>IFERROR(VLOOKUP($A648,'様式C-1-2用'!$B$3:$O$1100,10,0),"")</f>
        <v>0</v>
      </c>
      <c r="J648" s="325">
        <f>IFERROR(VLOOKUP($A648,'様式C-1-2用'!$B$3:$O$1100,11,0),"")</f>
        <v>0</v>
      </c>
      <c r="K648" s="325">
        <f t="shared" si="10"/>
        <v>0</v>
      </c>
      <c r="L648" s="325">
        <f>IFERROR(VLOOKUP($A648,'様式C-1-2用'!$B$3:$O$1100,12,0),"")</f>
        <v>0</v>
      </c>
      <c r="M648" s="325">
        <f>IFERROR(VLOOKUP($A648,'様式C-1-2用'!$B$3:$O$1100,13,0),"")</f>
        <v>0</v>
      </c>
      <c r="N648" s="325">
        <f>IFERROR(VLOOKUP($A648,'様式C-1-2用'!$B$3:$O$1100,14,0),"")</f>
        <v>0</v>
      </c>
      <c r="O648" s="325">
        <f>IFERROR(VLOOKUP($A648,'様式C-1-2用'!$B$3:$P$1100,15,0),"")</f>
        <v>0</v>
      </c>
    </row>
    <row r="649" spans="1:15" ht="15.95" customHeight="1" x14ac:dyDescent="0.15">
      <c r="A649" s="318">
        <v>647</v>
      </c>
      <c r="B649" s="325">
        <f>IFERROR(VLOOKUP($A649,'様式C-1-2用'!$B$3:$O$1100,2,0),"")</f>
        <v>0</v>
      </c>
      <c r="C649" s="325" t="str">
        <f>IFERROR(VLOOKUP($A649,'様式C-1-2用'!$B$3:$O$1100,3,0),"")</f>
        <v/>
      </c>
      <c r="D649" s="325">
        <f>IFERROR(VLOOKUP($A649,'様式C-1-2用'!$B$3:$O$1100,5,0),"")</f>
        <v>0</v>
      </c>
      <c r="E649" s="325">
        <f>IFERROR(VLOOKUP($A649,'様式C-1-2用'!$B$3:$O$1100,6,0),"")</f>
        <v>0</v>
      </c>
      <c r="F649" s="325">
        <f>IFERROR(VLOOKUP($A649,'様式C-1-2用'!$B$3:$O$1100,7,0),"")</f>
        <v>0</v>
      </c>
      <c r="G649" s="325">
        <f>IFERROR(VLOOKUP($A649,'様式C-1-2用'!$B$3:$O$1100,8,0),"")</f>
        <v>0</v>
      </c>
      <c r="H649" s="331">
        <f>IFERROR(VLOOKUP($A649,'様式C-1-2用'!$B$3:$O$1100,9,0),"")</f>
        <v>0</v>
      </c>
      <c r="I649" s="325">
        <f>IFERROR(VLOOKUP($A649,'様式C-1-2用'!$B$3:$O$1100,10,0),"")</f>
        <v>0</v>
      </c>
      <c r="J649" s="325">
        <f>IFERROR(VLOOKUP($A649,'様式C-1-2用'!$B$3:$O$1100,11,0),"")</f>
        <v>0</v>
      </c>
      <c r="K649" s="325">
        <f t="shared" si="10"/>
        <v>0</v>
      </c>
      <c r="L649" s="325">
        <f>IFERROR(VLOOKUP($A649,'様式C-1-2用'!$B$3:$O$1100,12,0),"")</f>
        <v>0</v>
      </c>
      <c r="M649" s="325">
        <f>IFERROR(VLOOKUP($A649,'様式C-1-2用'!$B$3:$O$1100,13,0),"")</f>
        <v>0</v>
      </c>
      <c r="N649" s="325">
        <f>IFERROR(VLOOKUP($A649,'様式C-1-2用'!$B$3:$O$1100,14,0),"")</f>
        <v>0</v>
      </c>
      <c r="O649" s="325">
        <f>IFERROR(VLOOKUP($A649,'様式C-1-2用'!$B$3:$P$1100,15,0),"")</f>
        <v>0</v>
      </c>
    </row>
    <row r="650" spans="1:15" ht="15.95" customHeight="1" x14ac:dyDescent="0.15">
      <c r="A650" s="318">
        <v>648</v>
      </c>
      <c r="B650" s="325">
        <f>IFERROR(VLOOKUP($A650,'様式C-1-2用'!$B$3:$O$1100,2,0),"")</f>
        <v>0</v>
      </c>
      <c r="C650" s="325" t="str">
        <f>IFERROR(VLOOKUP($A650,'様式C-1-2用'!$B$3:$O$1100,3,0),"")</f>
        <v/>
      </c>
      <c r="D650" s="325">
        <f>IFERROR(VLOOKUP($A650,'様式C-1-2用'!$B$3:$O$1100,5,0),"")</f>
        <v>0</v>
      </c>
      <c r="E650" s="325">
        <f>IFERROR(VLOOKUP($A650,'様式C-1-2用'!$B$3:$O$1100,6,0),"")</f>
        <v>0</v>
      </c>
      <c r="F650" s="325">
        <f>IFERROR(VLOOKUP($A650,'様式C-1-2用'!$B$3:$O$1100,7,0),"")</f>
        <v>0</v>
      </c>
      <c r="G650" s="325">
        <f>IFERROR(VLOOKUP($A650,'様式C-1-2用'!$B$3:$O$1100,8,0),"")</f>
        <v>0</v>
      </c>
      <c r="H650" s="331">
        <f>IFERROR(VLOOKUP($A650,'様式C-1-2用'!$B$3:$O$1100,9,0),"")</f>
        <v>0</v>
      </c>
      <c r="I650" s="325">
        <f>IFERROR(VLOOKUP($A650,'様式C-1-2用'!$B$3:$O$1100,10,0),"")</f>
        <v>0</v>
      </c>
      <c r="J650" s="325">
        <f>IFERROR(VLOOKUP($A650,'様式C-1-2用'!$B$3:$O$1100,11,0),"")</f>
        <v>0</v>
      </c>
      <c r="K650" s="325">
        <f t="shared" si="10"/>
        <v>0</v>
      </c>
      <c r="L650" s="325">
        <f>IFERROR(VLOOKUP($A650,'様式C-1-2用'!$B$3:$O$1100,12,0),"")</f>
        <v>0</v>
      </c>
      <c r="M650" s="325">
        <f>IFERROR(VLOOKUP($A650,'様式C-1-2用'!$B$3:$O$1100,13,0),"")</f>
        <v>0</v>
      </c>
      <c r="N650" s="325">
        <f>IFERROR(VLOOKUP($A650,'様式C-1-2用'!$B$3:$O$1100,14,0),"")</f>
        <v>0</v>
      </c>
      <c r="O650" s="325">
        <f>IFERROR(VLOOKUP($A650,'様式C-1-2用'!$B$3:$P$1100,15,0),"")</f>
        <v>0</v>
      </c>
    </row>
    <row r="651" spans="1:15" ht="15.95" customHeight="1" x14ac:dyDescent="0.15">
      <c r="A651" s="318">
        <v>649</v>
      </c>
      <c r="B651" s="325">
        <f>IFERROR(VLOOKUP($A651,'様式C-1-2用'!$B$3:$O$1100,2,0),"")</f>
        <v>0</v>
      </c>
      <c r="C651" s="325" t="str">
        <f>IFERROR(VLOOKUP($A651,'様式C-1-2用'!$B$3:$O$1100,3,0),"")</f>
        <v/>
      </c>
      <c r="D651" s="325">
        <f>IFERROR(VLOOKUP($A651,'様式C-1-2用'!$B$3:$O$1100,5,0),"")</f>
        <v>0</v>
      </c>
      <c r="E651" s="325">
        <f>IFERROR(VLOOKUP($A651,'様式C-1-2用'!$B$3:$O$1100,6,0),"")</f>
        <v>0</v>
      </c>
      <c r="F651" s="325">
        <f>IFERROR(VLOOKUP($A651,'様式C-1-2用'!$B$3:$O$1100,7,0),"")</f>
        <v>0</v>
      </c>
      <c r="G651" s="325">
        <f>IFERROR(VLOOKUP($A651,'様式C-1-2用'!$B$3:$O$1100,8,0),"")</f>
        <v>0</v>
      </c>
      <c r="H651" s="331">
        <f>IFERROR(VLOOKUP($A651,'様式C-1-2用'!$B$3:$O$1100,9,0),"")</f>
        <v>0</v>
      </c>
      <c r="I651" s="325">
        <f>IFERROR(VLOOKUP($A651,'様式C-1-2用'!$B$3:$O$1100,10,0),"")</f>
        <v>0</v>
      </c>
      <c r="J651" s="325">
        <f>IFERROR(VLOOKUP($A651,'様式C-1-2用'!$B$3:$O$1100,11,0),"")</f>
        <v>0</v>
      </c>
      <c r="K651" s="325">
        <f t="shared" si="10"/>
        <v>0</v>
      </c>
      <c r="L651" s="325">
        <f>IFERROR(VLOOKUP($A651,'様式C-1-2用'!$B$3:$O$1100,12,0),"")</f>
        <v>0</v>
      </c>
      <c r="M651" s="325">
        <f>IFERROR(VLOOKUP($A651,'様式C-1-2用'!$B$3:$O$1100,13,0),"")</f>
        <v>0</v>
      </c>
      <c r="N651" s="325">
        <f>IFERROR(VLOOKUP($A651,'様式C-1-2用'!$B$3:$O$1100,14,0),"")</f>
        <v>0</v>
      </c>
      <c r="O651" s="325">
        <f>IFERROR(VLOOKUP($A651,'様式C-1-2用'!$B$3:$P$1100,15,0),"")</f>
        <v>0</v>
      </c>
    </row>
    <row r="652" spans="1:15" ht="15.95" customHeight="1" x14ac:dyDescent="0.15">
      <c r="A652" s="318">
        <v>650</v>
      </c>
      <c r="B652" s="325">
        <f>IFERROR(VLOOKUP($A652,'様式C-1-2用'!$B$3:$O$1100,2,0),"")</f>
        <v>0</v>
      </c>
      <c r="C652" s="325" t="str">
        <f>IFERROR(VLOOKUP($A652,'様式C-1-2用'!$B$3:$O$1100,3,0),"")</f>
        <v/>
      </c>
      <c r="D652" s="325">
        <f>IFERROR(VLOOKUP($A652,'様式C-1-2用'!$B$3:$O$1100,5,0),"")</f>
        <v>0</v>
      </c>
      <c r="E652" s="325">
        <f>IFERROR(VLOOKUP($A652,'様式C-1-2用'!$B$3:$O$1100,6,0),"")</f>
        <v>0</v>
      </c>
      <c r="F652" s="325">
        <f>IFERROR(VLOOKUP($A652,'様式C-1-2用'!$B$3:$O$1100,7,0),"")</f>
        <v>0</v>
      </c>
      <c r="G652" s="325">
        <f>IFERROR(VLOOKUP($A652,'様式C-1-2用'!$B$3:$O$1100,8,0),"")</f>
        <v>0</v>
      </c>
      <c r="H652" s="331">
        <f>IFERROR(VLOOKUP($A652,'様式C-1-2用'!$B$3:$O$1100,9,0),"")</f>
        <v>0</v>
      </c>
      <c r="I652" s="325">
        <f>IFERROR(VLOOKUP($A652,'様式C-1-2用'!$B$3:$O$1100,10,0),"")</f>
        <v>0</v>
      </c>
      <c r="J652" s="325">
        <f>IFERROR(VLOOKUP($A652,'様式C-1-2用'!$B$3:$O$1100,11,0),"")</f>
        <v>0</v>
      </c>
      <c r="K652" s="325">
        <f t="shared" si="10"/>
        <v>0</v>
      </c>
      <c r="L652" s="325">
        <f>IFERROR(VLOOKUP($A652,'様式C-1-2用'!$B$3:$O$1100,12,0),"")</f>
        <v>0</v>
      </c>
      <c r="M652" s="325">
        <f>IFERROR(VLOOKUP($A652,'様式C-1-2用'!$B$3:$O$1100,13,0),"")</f>
        <v>0</v>
      </c>
      <c r="N652" s="325">
        <f>IFERROR(VLOOKUP($A652,'様式C-1-2用'!$B$3:$O$1100,14,0),"")</f>
        <v>0</v>
      </c>
      <c r="O652" s="325">
        <f>IFERROR(VLOOKUP($A652,'様式C-1-2用'!$B$3:$P$1100,15,0),"")</f>
        <v>0</v>
      </c>
    </row>
    <row r="653" spans="1:15" ht="15.95" customHeight="1" x14ac:dyDescent="0.15">
      <c r="A653" s="318">
        <v>651</v>
      </c>
      <c r="B653" s="325">
        <f>IFERROR(VLOOKUP($A653,'様式C-1-2用'!$B$3:$O$1100,2,0),"")</f>
        <v>0</v>
      </c>
      <c r="C653" s="325" t="str">
        <f>IFERROR(VLOOKUP($A653,'様式C-1-2用'!$B$3:$O$1100,3,0),"")</f>
        <v/>
      </c>
      <c r="D653" s="325">
        <f>IFERROR(VLOOKUP($A653,'様式C-1-2用'!$B$3:$O$1100,5,0),"")</f>
        <v>0</v>
      </c>
      <c r="E653" s="325">
        <f>IFERROR(VLOOKUP($A653,'様式C-1-2用'!$B$3:$O$1100,6,0),"")</f>
        <v>0</v>
      </c>
      <c r="F653" s="325">
        <f>IFERROR(VLOOKUP($A653,'様式C-1-2用'!$B$3:$O$1100,7,0),"")</f>
        <v>0</v>
      </c>
      <c r="G653" s="325">
        <f>IFERROR(VLOOKUP($A653,'様式C-1-2用'!$B$3:$O$1100,8,0),"")</f>
        <v>0</v>
      </c>
      <c r="H653" s="331">
        <f>IFERROR(VLOOKUP($A653,'様式C-1-2用'!$B$3:$O$1100,9,0),"")</f>
        <v>0</v>
      </c>
      <c r="I653" s="325">
        <f>IFERROR(VLOOKUP($A653,'様式C-1-2用'!$B$3:$O$1100,10,0),"")</f>
        <v>0</v>
      </c>
      <c r="J653" s="325">
        <f>IFERROR(VLOOKUP($A653,'様式C-1-2用'!$B$3:$O$1100,11,0),"")</f>
        <v>0</v>
      </c>
      <c r="K653" s="325">
        <f t="shared" si="10"/>
        <v>0</v>
      </c>
      <c r="L653" s="325">
        <f>IFERROR(VLOOKUP($A653,'様式C-1-2用'!$B$3:$O$1100,12,0),"")</f>
        <v>0</v>
      </c>
      <c r="M653" s="325">
        <f>IFERROR(VLOOKUP($A653,'様式C-1-2用'!$B$3:$O$1100,13,0),"")</f>
        <v>0</v>
      </c>
      <c r="N653" s="325">
        <f>IFERROR(VLOOKUP($A653,'様式C-1-2用'!$B$3:$O$1100,14,0),"")</f>
        <v>0</v>
      </c>
      <c r="O653" s="325">
        <f>IFERROR(VLOOKUP($A653,'様式C-1-2用'!$B$3:$P$1100,15,0),"")</f>
        <v>0</v>
      </c>
    </row>
    <row r="654" spans="1:15" ht="15.95" customHeight="1" x14ac:dyDescent="0.15">
      <c r="A654" s="318">
        <v>652</v>
      </c>
      <c r="B654" s="325">
        <f>IFERROR(VLOOKUP($A654,'様式C-1-2用'!$B$3:$O$1100,2,0),"")</f>
        <v>0</v>
      </c>
      <c r="C654" s="325" t="str">
        <f>IFERROR(VLOOKUP($A654,'様式C-1-2用'!$B$3:$O$1100,3,0),"")</f>
        <v/>
      </c>
      <c r="D654" s="325">
        <f>IFERROR(VLOOKUP($A654,'様式C-1-2用'!$B$3:$O$1100,5,0),"")</f>
        <v>0</v>
      </c>
      <c r="E654" s="325">
        <f>IFERROR(VLOOKUP($A654,'様式C-1-2用'!$B$3:$O$1100,6,0),"")</f>
        <v>0</v>
      </c>
      <c r="F654" s="325">
        <f>IFERROR(VLOOKUP($A654,'様式C-1-2用'!$B$3:$O$1100,7,0),"")</f>
        <v>0</v>
      </c>
      <c r="G654" s="325">
        <f>IFERROR(VLOOKUP($A654,'様式C-1-2用'!$B$3:$O$1100,8,0),"")</f>
        <v>0</v>
      </c>
      <c r="H654" s="331">
        <f>IFERROR(VLOOKUP($A654,'様式C-1-2用'!$B$3:$O$1100,9,0),"")</f>
        <v>0</v>
      </c>
      <c r="I654" s="325">
        <f>IFERROR(VLOOKUP($A654,'様式C-1-2用'!$B$3:$O$1100,10,0),"")</f>
        <v>0</v>
      </c>
      <c r="J654" s="325">
        <f>IFERROR(VLOOKUP($A654,'様式C-1-2用'!$B$3:$O$1100,11,0),"")</f>
        <v>0</v>
      </c>
      <c r="K654" s="325">
        <f t="shared" si="10"/>
        <v>0</v>
      </c>
      <c r="L654" s="325">
        <f>IFERROR(VLOOKUP($A654,'様式C-1-2用'!$B$3:$O$1100,12,0),"")</f>
        <v>0</v>
      </c>
      <c r="M654" s="325">
        <f>IFERROR(VLOOKUP($A654,'様式C-1-2用'!$B$3:$O$1100,13,0),"")</f>
        <v>0</v>
      </c>
      <c r="N654" s="325">
        <f>IFERROR(VLOOKUP($A654,'様式C-1-2用'!$B$3:$O$1100,14,0),"")</f>
        <v>0</v>
      </c>
      <c r="O654" s="325">
        <f>IFERROR(VLOOKUP($A654,'様式C-1-2用'!$B$3:$P$1100,15,0),"")</f>
        <v>0</v>
      </c>
    </row>
    <row r="655" spans="1:15" ht="15.95" customHeight="1" x14ac:dyDescent="0.15">
      <c r="A655" s="318">
        <v>653</v>
      </c>
      <c r="B655" s="325">
        <f>IFERROR(VLOOKUP($A655,'様式C-1-2用'!$B$3:$O$1100,2,0),"")</f>
        <v>0</v>
      </c>
      <c r="C655" s="325" t="str">
        <f>IFERROR(VLOOKUP($A655,'様式C-1-2用'!$B$3:$O$1100,3,0),"")</f>
        <v/>
      </c>
      <c r="D655" s="325">
        <f>IFERROR(VLOOKUP($A655,'様式C-1-2用'!$B$3:$O$1100,5,0),"")</f>
        <v>0</v>
      </c>
      <c r="E655" s="325">
        <f>IFERROR(VLOOKUP($A655,'様式C-1-2用'!$B$3:$O$1100,6,0),"")</f>
        <v>0</v>
      </c>
      <c r="F655" s="325">
        <f>IFERROR(VLOOKUP($A655,'様式C-1-2用'!$B$3:$O$1100,7,0),"")</f>
        <v>0</v>
      </c>
      <c r="G655" s="325">
        <f>IFERROR(VLOOKUP($A655,'様式C-1-2用'!$B$3:$O$1100,8,0),"")</f>
        <v>0</v>
      </c>
      <c r="H655" s="331">
        <f>IFERROR(VLOOKUP($A655,'様式C-1-2用'!$B$3:$O$1100,9,0),"")</f>
        <v>0</v>
      </c>
      <c r="I655" s="325">
        <f>IFERROR(VLOOKUP($A655,'様式C-1-2用'!$B$3:$O$1100,10,0),"")</f>
        <v>0</v>
      </c>
      <c r="J655" s="325">
        <f>IFERROR(VLOOKUP($A655,'様式C-1-2用'!$B$3:$O$1100,11,0),"")</f>
        <v>0</v>
      </c>
      <c r="K655" s="325">
        <f t="shared" si="10"/>
        <v>0</v>
      </c>
      <c r="L655" s="325">
        <f>IFERROR(VLOOKUP($A655,'様式C-1-2用'!$B$3:$O$1100,12,0),"")</f>
        <v>0</v>
      </c>
      <c r="M655" s="325">
        <f>IFERROR(VLOOKUP($A655,'様式C-1-2用'!$B$3:$O$1100,13,0),"")</f>
        <v>0</v>
      </c>
      <c r="N655" s="325">
        <f>IFERROR(VLOOKUP($A655,'様式C-1-2用'!$B$3:$O$1100,14,0),"")</f>
        <v>0</v>
      </c>
      <c r="O655" s="325">
        <f>IFERROR(VLOOKUP($A655,'様式C-1-2用'!$B$3:$P$1100,15,0),"")</f>
        <v>0</v>
      </c>
    </row>
    <row r="656" spans="1:15" ht="15.95" customHeight="1" x14ac:dyDescent="0.15">
      <c r="A656" s="318">
        <v>654</v>
      </c>
      <c r="B656" s="325">
        <f>IFERROR(VLOOKUP($A656,'様式C-1-2用'!$B$3:$O$1100,2,0),"")</f>
        <v>0</v>
      </c>
      <c r="C656" s="325" t="str">
        <f>IFERROR(VLOOKUP($A656,'様式C-1-2用'!$B$3:$O$1100,3,0),"")</f>
        <v/>
      </c>
      <c r="D656" s="325">
        <f>IFERROR(VLOOKUP($A656,'様式C-1-2用'!$B$3:$O$1100,5,0),"")</f>
        <v>0</v>
      </c>
      <c r="E656" s="325">
        <f>IFERROR(VLOOKUP($A656,'様式C-1-2用'!$B$3:$O$1100,6,0),"")</f>
        <v>0</v>
      </c>
      <c r="F656" s="325">
        <f>IFERROR(VLOOKUP($A656,'様式C-1-2用'!$B$3:$O$1100,7,0),"")</f>
        <v>0</v>
      </c>
      <c r="G656" s="325">
        <f>IFERROR(VLOOKUP($A656,'様式C-1-2用'!$B$3:$O$1100,8,0),"")</f>
        <v>0</v>
      </c>
      <c r="H656" s="331">
        <f>IFERROR(VLOOKUP($A656,'様式C-1-2用'!$B$3:$O$1100,9,0),"")</f>
        <v>0</v>
      </c>
      <c r="I656" s="325">
        <f>IFERROR(VLOOKUP($A656,'様式C-1-2用'!$B$3:$O$1100,10,0),"")</f>
        <v>0</v>
      </c>
      <c r="J656" s="325">
        <f>IFERROR(VLOOKUP($A656,'様式C-1-2用'!$B$3:$O$1100,11,0),"")</f>
        <v>0</v>
      </c>
      <c r="K656" s="325">
        <f t="shared" si="10"/>
        <v>0</v>
      </c>
      <c r="L656" s="325">
        <f>IFERROR(VLOOKUP($A656,'様式C-1-2用'!$B$3:$O$1100,12,0),"")</f>
        <v>0</v>
      </c>
      <c r="M656" s="325">
        <f>IFERROR(VLOOKUP($A656,'様式C-1-2用'!$B$3:$O$1100,13,0),"")</f>
        <v>0</v>
      </c>
      <c r="N656" s="325">
        <f>IFERROR(VLOOKUP($A656,'様式C-1-2用'!$B$3:$O$1100,14,0),"")</f>
        <v>0</v>
      </c>
      <c r="O656" s="325">
        <f>IFERROR(VLOOKUP($A656,'様式C-1-2用'!$B$3:$P$1100,15,0),"")</f>
        <v>0</v>
      </c>
    </row>
    <row r="657" spans="1:15" ht="15.95" customHeight="1" x14ac:dyDescent="0.15">
      <c r="A657" s="318">
        <v>655</v>
      </c>
      <c r="B657" s="325">
        <f>IFERROR(VLOOKUP($A657,'様式C-1-2用'!$B$3:$O$1100,2,0),"")</f>
        <v>0</v>
      </c>
      <c r="C657" s="325" t="str">
        <f>IFERROR(VLOOKUP($A657,'様式C-1-2用'!$B$3:$O$1100,3,0),"")</f>
        <v/>
      </c>
      <c r="D657" s="325">
        <f>IFERROR(VLOOKUP($A657,'様式C-1-2用'!$B$3:$O$1100,5,0),"")</f>
        <v>0</v>
      </c>
      <c r="E657" s="325">
        <f>IFERROR(VLOOKUP($A657,'様式C-1-2用'!$B$3:$O$1100,6,0),"")</f>
        <v>0</v>
      </c>
      <c r="F657" s="325">
        <f>IFERROR(VLOOKUP($A657,'様式C-1-2用'!$B$3:$O$1100,7,0),"")</f>
        <v>0</v>
      </c>
      <c r="G657" s="325">
        <f>IFERROR(VLOOKUP($A657,'様式C-1-2用'!$B$3:$O$1100,8,0),"")</f>
        <v>0</v>
      </c>
      <c r="H657" s="331">
        <f>IFERROR(VLOOKUP($A657,'様式C-1-2用'!$B$3:$O$1100,9,0),"")</f>
        <v>0</v>
      </c>
      <c r="I657" s="325">
        <f>IFERROR(VLOOKUP($A657,'様式C-1-2用'!$B$3:$O$1100,10,0),"")</f>
        <v>0</v>
      </c>
      <c r="J657" s="325">
        <f>IFERROR(VLOOKUP($A657,'様式C-1-2用'!$B$3:$O$1100,11,0),"")</f>
        <v>0</v>
      </c>
      <c r="K657" s="325">
        <f t="shared" si="10"/>
        <v>0</v>
      </c>
      <c r="L657" s="325">
        <f>IFERROR(VLOOKUP($A657,'様式C-1-2用'!$B$3:$O$1100,12,0),"")</f>
        <v>0</v>
      </c>
      <c r="M657" s="325">
        <f>IFERROR(VLOOKUP($A657,'様式C-1-2用'!$B$3:$O$1100,13,0),"")</f>
        <v>0</v>
      </c>
      <c r="N657" s="325">
        <f>IFERROR(VLOOKUP($A657,'様式C-1-2用'!$B$3:$O$1100,14,0),"")</f>
        <v>0</v>
      </c>
      <c r="O657" s="325">
        <f>IFERROR(VLOOKUP($A657,'様式C-1-2用'!$B$3:$P$1100,15,0),"")</f>
        <v>0</v>
      </c>
    </row>
    <row r="658" spans="1:15" ht="15.95" customHeight="1" x14ac:dyDescent="0.15">
      <c r="A658" s="318">
        <v>656</v>
      </c>
      <c r="B658" s="325">
        <f>IFERROR(VLOOKUP($A658,'様式C-1-2用'!$B$3:$O$1100,2,0),"")</f>
        <v>0</v>
      </c>
      <c r="C658" s="325" t="str">
        <f>IFERROR(VLOOKUP($A658,'様式C-1-2用'!$B$3:$O$1100,3,0),"")</f>
        <v/>
      </c>
      <c r="D658" s="325">
        <f>IFERROR(VLOOKUP($A658,'様式C-1-2用'!$B$3:$O$1100,5,0),"")</f>
        <v>0</v>
      </c>
      <c r="E658" s="325">
        <f>IFERROR(VLOOKUP($A658,'様式C-1-2用'!$B$3:$O$1100,6,0),"")</f>
        <v>0</v>
      </c>
      <c r="F658" s="325">
        <f>IFERROR(VLOOKUP($A658,'様式C-1-2用'!$B$3:$O$1100,7,0),"")</f>
        <v>0</v>
      </c>
      <c r="G658" s="325">
        <f>IFERROR(VLOOKUP($A658,'様式C-1-2用'!$B$3:$O$1100,8,0),"")</f>
        <v>0</v>
      </c>
      <c r="H658" s="331">
        <f>IFERROR(VLOOKUP($A658,'様式C-1-2用'!$B$3:$O$1100,9,0),"")</f>
        <v>0</v>
      </c>
      <c r="I658" s="325">
        <f>IFERROR(VLOOKUP($A658,'様式C-1-2用'!$B$3:$O$1100,10,0),"")</f>
        <v>0</v>
      </c>
      <c r="J658" s="325">
        <f>IFERROR(VLOOKUP($A658,'様式C-1-2用'!$B$3:$O$1100,11,0),"")</f>
        <v>0</v>
      </c>
      <c r="K658" s="325">
        <f t="shared" si="10"/>
        <v>0</v>
      </c>
      <c r="L658" s="325">
        <f>IFERROR(VLOOKUP($A658,'様式C-1-2用'!$B$3:$O$1100,12,0),"")</f>
        <v>0</v>
      </c>
      <c r="M658" s="325">
        <f>IFERROR(VLOOKUP($A658,'様式C-1-2用'!$B$3:$O$1100,13,0),"")</f>
        <v>0</v>
      </c>
      <c r="N658" s="325">
        <f>IFERROR(VLOOKUP($A658,'様式C-1-2用'!$B$3:$O$1100,14,0),"")</f>
        <v>0</v>
      </c>
      <c r="O658" s="325">
        <f>IFERROR(VLOOKUP($A658,'様式C-1-2用'!$B$3:$P$1100,15,0),"")</f>
        <v>0</v>
      </c>
    </row>
    <row r="659" spans="1:15" ht="15.95" customHeight="1" x14ac:dyDescent="0.15">
      <c r="A659" s="318">
        <v>657</v>
      </c>
      <c r="B659" s="325">
        <f>IFERROR(VLOOKUP($A659,'様式C-1-2用'!$B$3:$O$1100,2,0),"")</f>
        <v>0</v>
      </c>
      <c r="C659" s="325" t="str">
        <f>IFERROR(VLOOKUP($A659,'様式C-1-2用'!$B$3:$O$1100,3,0),"")</f>
        <v/>
      </c>
      <c r="D659" s="325">
        <f>IFERROR(VLOOKUP($A659,'様式C-1-2用'!$B$3:$O$1100,5,0),"")</f>
        <v>0</v>
      </c>
      <c r="E659" s="325">
        <f>IFERROR(VLOOKUP($A659,'様式C-1-2用'!$B$3:$O$1100,6,0),"")</f>
        <v>0</v>
      </c>
      <c r="F659" s="325">
        <f>IFERROR(VLOOKUP($A659,'様式C-1-2用'!$B$3:$O$1100,7,0),"")</f>
        <v>0</v>
      </c>
      <c r="G659" s="325">
        <f>IFERROR(VLOOKUP($A659,'様式C-1-2用'!$B$3:$O$1100,8,0),"")</f>
        <v>0</v>
      </c>
      <c r="H659" s="331">
        <f>IFERROR(VLOOKUP($A659,'様式C-1-2用'!$B$3:$O$1100,9,0),"")</f>
        <v>0</v>
      </c>
      <c r="I659" s="325">
        <f>IFERROR(VLOOKUP($A659,'様式C-1-2用'!$B$3:$O$1100,10,0),"")</f>
        <v>0</v>
      </c>
      <c r="J659" s="325">
        <f>IFERROR(VLOOKUP($A659,'様式C-1-2用'!$B$3:$O$1100,11,0),"")</f>
        <v>0</v>
      </c>
      <c r="K659" s="325">
        <f t="shared" si="10"/>
        <v>0</v>
      </c>
      <c r="L659" s="325">
        <f>IFERROR(VLOOKUP($A659,'様式C-1-2用'!$B$3:$O$1100,12,0),"")</f>
        <v>0</v>
      </c>
      <c r="M659" s="325">
        <f>IFERROR(VLOOKUP($A659,'様式C-1-2用'!$B$3:$O$1100,13,0),"")</f>
        <v>0</v>
      </c>
      <c r="N659" s="325">
        <f>IFERROR(VLOOKUP($A659,'様式C-1-2用'!$B$3:$O$1100,14,0),"")</f>
        <v>0</v>
      </c>
      <c r="O659" s="325">
        <f>IFERROR(VLOOKUP($A659,'様式C-1-2用'!$B$3:$P$1100,15,0),"")</f>
        <v>0</v>
      </c>
    </row>
    <row r="660" spans="1:15" ht="15.95" customHeight="1" x14ac:dyDescent="0.15">
      <c r="A660" s="318">
        <v>658</v>
      </c>
      <c r="B660" s="325">
        <f>IFERROR(VLOOKUP($A660,'様式C-1-2用'!$B$3:$O$1100,2,0),"")</f>
        <v>0</v>
      </c>
      <c r="C660" s="325" t="str">
        <f>IFERROR(VLOOKUP($A660,'様式C-1-2用'!$B$3:$O$1100,3,0),"")</f>
        <v/>
      </c>
      <c r="D660" s="325">
        <f>IFERROR(VLOOKUP($A660,'様式C-1-2用'!$B$3:$O$1100,5,0),"")</f>
        <v>0</v>
      </c>
      <c r="E660" s="325">
        <f>IFERROR(VLOOKUP($A660,'様式C-1-2用'!$B$3:$O$1100,6,0),"")</f>
        <v>0</v>
      </c>
      <c r="F660" s="325">
        <f>IFERROR(VLOOKUP($A660,'様式C-1-2用'!$B$3:$O$1100,7,0),"")</f>
        <v>0</v>
      </c>
      <c r="G660" s="325">
        <f>IFERROR(VLOOKUP($A660,'様式C-1-2用'!$B$3:$O$1100,8,0),"")</f>
        <v>0</v>
      </c>
      <c r="H660" s="331">
        <f>IFERROR(VLOOKUP($A660,'様式C-1-2用'!$B$3:$O$1100,9,0),"")</f>
        <v>0</v>
      </c>
      <c r="I660" s="325">
        <f>IFERROR(VLOOKUP($A660,'様式C-1-2用'!$B$3:$O$1100,10,0),"")</f>
        <v>0</v>
      </c>
      <c r="J660" s="325">
        <f>IFERROR(VLOOKUP($A660,'様式C-1-2用'!$B$3:$O$1100,11,0),"")</f>
        <v>0</v>
      </c>
      <c r="K660" s="325">
        <f t="shared" si="10"/>
        <v>0</v>
      </c>
      <c r="L660" s="325">
        <f>IFERROR(VLOOKUP($A660,'様式C-1-2用'!$B$3:$O$1100,12,0),"")</f>
        <v>0</v>
      </c>
      <c r="M660" s="325">
        <f>IFERROR(VLOOKUP($A660,'様式C-1-2用'!$B$3:$O$1100,13,0),"")</f>
        <v>0</v>
      </c>
      <c r="N660" s="325">
        <f>IFERROR(VLOOKUP($A660,'様式C-1-2用'!$B$3:$O$1100,14,0),"")</f>
        <v>0</v>
      </c>
      <c r="O660" s="325">
        <f>IFERROR(VLOOKUP($A660,'様式C-1-2用'!$B$3:$P$1100,15,0),"")</f>
        <v>0</v>
      </c>
    </row>
    <row r="661" spans="1:15" ht="15.95" customHeight="1" x14ac:dyDescent="0.15">
      <c r="A661" s="318">
        <v>659</v>
      </c>
      <c r="B661" s="325">
        <f>IFERROR(VLOOKUP($A661,'様式C-1-2用'!$B$3:$O$1100,2,0),"")</f>
        <v>0</v>
      </c>
      <c r="C661" s="325" t="str">
        <f>IFERROR(VLOOKUP($A661,'様式C-1-2用'!$B$3:$O$1100,3,0),"")</f>
        <v/>
      </c>
      <c r="D661" s="325">
        <f>IFERROR(VLOOKUP($A661,'様式C-1-2用'!$B$3:$O$1100,5,0),"")</f>
        <v>0</v>
      </c>
      <c r="E661" s="325">
        <f>IFERROR(VLOOKUP($A661,'様式C-1-2用'!$B$3:$O$1100,6,0),"")</f>
        <v>0</v>
      </c>
      <c r="F661" s="325">
        <f>IFERROR(VLOOKUP($A661,'様式C-1-2用'!$B$3:$O$1100,7,0),"")</f>
        <v>0</v>
      </c>
      <c r="G661" s="325">
        <f>IFERROR(VLOOKUP($A661,'様式C-1-2用'!$B$3:$O$1100,8,0),"")</f>
        <v>0</v>
      </c>
      <c r="H661" s="331">
        <f>IFERROR(VLOOKUP($A661,'様式C-1-2用'!$B$3:$O$1100,9,0),"")</f>
        <v>0</v>
      </c>
      <c r="I661" s="325">
        <f>IFERROR(VLOOKUP($A661,'様式C-1-2用'!$B$3:$O$1100,10,0),"")</f>
        <v>0</v>
      </c>
      <c r="J661" s="325">
        <f>IFERROR(VLOOKUP($A661,'様式C-1-2用'!$B$3:$O$1100,11,0),"")</f>
        <v>0</v>
      </c>
      <c r="K661" s="325">
        <f t="shared" si="10"/>
        <v>0</v>
      </c>
      <c r="L661" s="325">
        <f>IFERROR(VLOOKUP($A661,'様式C-1-2用'!$B$3:$O$1100,12,0),"")</f>
        <v>0</v>
      </c>
      <c r="M661" s="325">
        <f>IFERROR(VLOOKUP($A661,'様式C-1-2用'!$B$3:$O$1100,13,0),"")</f>
        <v>0</v>
      </c>
      <c r="N661" s="325">
        <f>IFERROR(VLOOKUP($A661,'様式C-1-2用'!$B$3:$O$1100,14,0),"")</f>
        <v>0</v>
      </c>
      <c r="O661" s="325">
        <f>IFERROR(VLOOKUP($A661,'様式C-1-2用'!$B$3:$P$1100,15,0),"")</f>
        <v>0</v>
      </c>
    </row>
    <row r="662" spans="1:15" ht="15.95" customHeight="1" x14ac:dyDescent="0.15">
      <c r="A662" s="318">
        <v>660</v>
      </c>
      <c r="B662" s="325">
        <f>IFERROR(VLOOKUP($A662,'様式C-1-2用'!$B$3:$O$1100,2,0),"")</f>
        <v>0</v>
      </c>
      <c r="C662" s="325" t="str">
        <f>IFERROR(VLOOKUP($A662,'様式C-1-2用'!$B$3:$O$1100,3,0),"")</f>
        <v/>
      </c>
      <c r="D662" s="325">
        <f>IFERROR(VLOOKUP($A662,'様式C-1-2用'!$B$3:$O$1100,5,0),"")</f>
        <v>0</v>
      </c>
      <c r="E662" s="325">
        <f>IFERROR(VLOOKUP($A662,'様式C-1-2用'!$B$3:$O$1100,6,0),"")</f>
        <v>0</v>
      </c>
      <c r="F662" s="325">
        <f>IFERROR(VLOOKUP($A662,'様式C-1-2用'!$B$3:$O$1100,7,0),"")</f>
        <v>0</v>
      </c>
      <c r="G662" s="325">
        <f>IFERROR(VLOOKUP($A662,'様式C-1-2用'!$B$3:$O$1100,8,0),"")</f>
        <v>0</v>
      </c>
      <c r="H662" s="331">
        <f>IFERROR(VLOOKUP($A662,'様式C-1-2用'!$B$3:$O$1100,9,0),"")</f>
        <v>0</v>
      </c>
      <c r="I662" s="325">
        <f>IFERROR(VLOOKUP($A662,'様式C-1-2用'!$B$3:$O$1100,10,0),"")</f>
        <v>0</v>
      </c>
      <c r="J662" s="325">
        <f>IFERROR(VLOOKUP($A662,'様式C-1-2用'!$B$3:$O$1100,11,0),"")</f>
        <v>0</v>
      </c>
      <c r="K662" s="325">
        <f t="shared" si="10"/>
        <v>0</v>
      </c>
      <c r="L662" s="325">
        <f>IFERROR(VLOOKUP($A662,'様式C-1-2用'!$B$3:$O$1100,12,0),"")</f>
        <v>0</v>
      </c>
      <c r="M662" s="325">
        <f>IFERROR(VLOOKUP($A662,'様式C-1-2用'!$B$3:$O$1100,13,0),"")</f>
        <v>0</v>
      </c>
      <c r="N662" s="325">
        <f>IFERROR(VLOOKUP($A662,'様式C-1-2用'!$B$3:$O$1100,14,0),"")</f>
        <v>0</v>
      </c>
      <c r="O662" s="325">
        <f>IFERROR(VLOOKUP($A662,'様式C-1-2用'!$B$3:$P$1100,15,0),"")</f>
        <v>0</v>
      </c>
    </row>
    <row r="663" spans="1:15" ht="15.95" customHeight="1" x14ac:dyDescent="0.15">
      <c r="A663" s="318">
        <v>661</v>
      </c>
      <c r="B663" s="325">
        <f>IFERROR(VLOOKUP($A663,'様式C-1-2用'!$B$3:$O$1100,2,0),"")</f>
        <v>0</v>
      </c>
      <c r="C663" s="325" t="str">
        <f>IFERROR(VLOOKUP($A663,'様式C-1-2用'!$B$3:$O$1100,3,0),"")</f>
        <v/>
      </c>
      <c r="D663" s="325">
        <f>IFERROR(VLOOKUP($A663,'様式C-1-2用'!$B$3:$O$1100,5,0),"")</f>
        <v>0</v>
      </c>
      <c r="E663" s="325">
        <f>IFERROR(VLOOKUP($A663,'様式C-1-2用'!$B$3:$O$1100,6,0),"")</f>
        <v>0</v>
      </c>
      <c r="F663" s="325">
        <f>IFERROR(VLOOKUP($A663,'様式C-1-2用'!$B$3:$O$1100,7,0),"")</f>
        <v>0</v>
      </c>
      <c r="G663" s="325">
        <f>IFERROR(VLOOKUP($A663,'様式C-1-2用'!$B$3:$O$1100,8,0),"")</f>
        <v>0</v>
      </c>
      <c r="H663" s="331">
        <f>IFERROR(VLOOKUP($A663,'様式C-1-2用'!$B$3:$O$1100,9,0),"")</f>
        <v>0</v>
      </c>
      <c r="I663" s="325">
        <f>IFERROR(VLOOKUP($A663,'様式C-1-2用'!$B$3:$O$1100,10,0),"")</f>
        <v>0</v>
      </c>
      <c r="J663" s="325">
        <f>IFERROR(VLOOKUP($A663,'様式C-1-2用'!$B$3:$O$1100,11,0),"")</f>
        <v>0</v>
      </c>
      <c r="K663" s="325">
        <f t="shared" si="10"/>
        <v>0</v>
      </c>
      <c r="L663" s="325">
        <f>IFERROR(VLOOKUP($A663,'様式C-1-2用'!$B$3:$O$1100,12,0),"")</f>
        <v>0</v>
      </c>
      <c r="M663" s="325">
        <f>IFERROR(VLOOKUP($A663,'様式C-1-2用'!$B$3:$O$1100,13,0),"")</f>
        <v>0</v>
      </c>
      <c r="N663" s="325">
        <f>IFERROR(VLOOKUP($A663,'様式C-1-2用'!$B$3:$O$1100,14,0),"")</f>
        <v>0</v>
      </c>
      <c r="O663" s="325">
        <f>IFERROR(VLOOKUP($A663,'様式C-1-2用'!$B$3:$P$1100,15,0),"")</f>
        <v>0</v>
      </c>
    </row>
    <row r="664" spans="1:15" ht="15.95" customHeight="1" x14ac:dyDescent="0.15">
      <c r="A664" s="318">
        <v>662</v>
      </c>
      <c r="B664" s="325">
        <f>IFERROR(VLOOKUP($A664,'様式C-1-2用'!$B$3:$O$1100,2,0),"")</f>
        <v>0</v>
      </c>
      <c r="C664" s="325" t="str">
        <f>IFERROR(VLOOKUP($A664,'様式C-1-2用'!$B$3:$O$1100,3,0),"")</f>
        <v/>
      </c>
      <c r="D664" s="325">
        <f>IFERROR(VLOOKUP($A664,'様式C-1-2用'!$B$3:$O$1100,5,0),"")</f>
        <v>0</v>
      </c>
      <c r="E664" s="325">
        <f>IFERROR(VLOOKUP($A664,'様式C-1-2用'!$B$3:$O$1100,6,0),"")</f>
        <v>0</v>
      </c>
      <c r="F664" s="325">
        <f>IFERROR(VLOOKUP($A664,'様式C-1-2用'!$B$3:$O$1100,7,0),"")</f>
        <v>0</v>
      </c>
      <c r="G664" s="325">
        <f>IFERROR(VLOOKUP($A664,'様式C-1-2用'!$B$3:$O$1100,8,0),"")</f>
        <v>0</v>
      </c>
      <c r="H664" s="331">
        <f>IFERROR(VLOOKUP($A664,'様式C-1-2用'!$B$3:$O$1100,9,0),"")</f>
        <v>0</v>
      </c>
      <c r="I664" s="325">
        <f>IFERROR(VLOOKUP($A664,'様式C-1-2用'!$B$3:$O$1100,10,0),"")</f>
        <v>0</v>
      </c>
      <c r="J664" s="325">
        <f>IFERROR(VLOOKUP($A664,'様式C-1-2用'!$B$3:$O$1100,11,0),"")</f>
        <v>0</v>
      </c>
      <c r="K664" s="325">
        <f t="shared" si="10"/>
        <v>0</v>
      </c>
      <c r="L664" s="325">
        <f>IFERROR(VLOOKUP($A664,'様式C-1-2用'!$B$3:$O$1100,12,0),"")</f>
        <v>0</v>
      </c>
      <c r="M664" s="325">
        <f>IFERROR(VLOOKUP($A664,'様式C-1-2用'!$B$3:$O$1100,13,0),"")</f>
        <v>0</v>
      </c>
      <c r="N664" s="325">
        <f>IFERROR(VLOOKUP($A664,'様式C-1-2用'!$B$3:$O$1100,14,0),"")</f>
        <v>0</v>
      </c>
      <c r="O664" s="325">
        <f>IFERROR(VLOOKUP($A664,'様式C-1-2用'!$B$3:$P$1100,15,0),"")</f>
        <v>0</v>
      </c>
    </row>
    <row r="665" spans="1:15" ht="15.95" customHeight="1" x14ac:dyDescent="0.15">
      <c r="A665" s="318">
        <v>663</v>
      </c>
      <c r="B665" s="325">
        <f>IFERROR(VLOOKUP($A665,'様式C-1-2用'!$B$3:$O$1100,2,0),"")</f>
        <v>0</v>
      </c>
      <c r="C665" s="325" t="str">
        <f>IFERROR(VLOOKUP($A665,'様式C-1-2用'!$B$3:$O$1100,3,0),"")</f>
        <v/>
      </c>
      <c r="D665" s="325">
        <f>IFERROR(VLOOKUP($A665,'様式C-1-2用'!$B$3:$O$1100,5,0),"")</f>
        <v>0</v>
      </c>
      <c r="E665" s="325">
        <f>IFERROR(VLOOKUP($A665,'様式C-1-2用'!$B$3:$O$1100,6,0),"")</f>
        <v>0</v>
      </c>
      <c r="F665" s="325">
        <f>IFERROR(VLOOKUP($A665,'様式C-1-2用'!$B$3:$O$1100,7,0),"")</f>
        <v>0</v>
      </c>
      <c r="G665" s="325">
        <f>IFERROR(VLOOKUP($A665,'様式C-1-2用'!$B$3:$O$1100,8,0),"")</f>
        <v>0</v>
      </c>
      <c r="H665" s="331">
        <f>IFERROR(VLOOKUP($A665,'様式C-1-2用'!$B$3:$O$1100,9,0),"")</f>
        <v>0</v>
      </c>
      <c r="I665" s="325">
        <f>IFERROR(VLOOKUP($A665,'様式C-1-2用'!$B$3:$O$1100,10,0),"")</f>
        <v>0</v>
      </c>
      <c r="J665" s="325">
        <f>IFERROR(VLOOKUP($A665,'様式C-1-2用'!$B$3:$O$1100,11,0),"")</f>
        <v>0</v>
      </c>
      <c r="K665" s="325">
        <f t="shared" si="10"/>
        <v>0</v>
      </c>
      <c r="L665" s="325">
        <f>IFERROR(VLOOKUP($A665,'様式C-1-2用'!$B$3:$O$1100,12,0),"")</f>
        <v>0</v>
      </c>
      <c r="M665" s="325">
        <f>IFERROR(VLOOKUP($A665,'様式C-1-2用'!$B$3:$O$1100,13,0),"")</f>
        <v>0</v>
      </c>
      <c r="N665" s="325">
        <f>IFERROR(VLOOKUP($A665,'様式C-1-2用'!$B$3:$O$1100,14,0),"")</f>
        <v>0</v>
      </c>
      <c r="O665" s="325">
        <f>IFERROR(VLOOKUP($A665,'様式C-1-2用'!$B$3:$P$1100,15,0),"")</f>
        <v>0</v>
      </c>
    </row>
    <row r="666" spans="1:15" ht="15.95" customHeight="1" x14ac:dyDescent="0.15">
      <c r="A666" s="318">
        <v>664</v>
      </c>
      <c r="B666" s="325">
        <f>IFERROR(VLOOKUP($A666,'様式C-1-2用'!$B$3:$O$1100,2,0),"")</f>
        <v>0</v>
      </c>
      <c r="C666" s="325" t="str">
        <f>IFERROR(VLOOKUP($A666,'様式C-1-2用'!$B$3:$O$1100,3,0),"")</f>
        <v/>
      </c>
      <c r="D666" s="325">
        <f>IFERROR(VLOOKUP($A666,'様式C-1-2用'!$B$3:$O$1100,5,0),"")</f>
        <v>0</v>
      </c>
      <c r="E666" s="325">
        <f>IFERROR(VLOOKUP($A666,'様式C-1-2用'!$B$3:$O$1100,6,0),"")</f>
        <v>0</v>
      </c>
      <c r="F666" s="325">
        <f>IFERROR(VLOOKUP($A666,'様式C-1-2用'!$B$3:$O$1100,7,0),"")</f>
        <v>0</v>
      </c>
      <c r="G666" s="325">
        <f>IFERROR(VLOOKUP($A666,'様式C-1-2用'!$B$3:$O$1100,8,0),"")</f>
        <v>0</v>
      </c>
      <c r="H666" s="331">
        <f>IFERROR(VLOOKUP($A666,'様式C-1-2用'!$B$3:$O$1100,9,0),"")</f>
        <v>0</v>
      </c>
      <c r="I666" s="325">
        <f>IFERROR(VLOOKUP($A666,'様式C-1-2用'!$B$3:$O$1100,10,0),"")</f>
        <v>0</v>
      </c>
      <c r="J666" s="325">
        <f>IFERROR(VLOOKUP($A666,'様式C-1-2用'!$B$3:$O$1100,11,0),"")</f>
        <v>0</v>
      </c>
      <c r="K666" s="325">
        <f t="shared" si="10"/>
        <v>0</v>
      </c>
      <c r="L666" s="325">
        <f>IFERROR(VLOOKUP($A666,'様式C-1-2用'!$B$3:$O$1100,12,0),"")</f>
        <v>0</v>
      </c>
      <c r="M666" s="325">
        <f>IFERROR(VLOOKUP($A666,'様式C-1-2用'!$B$3:$O$1100,13,0),"")</f>
        <v>0</v>
      </c>
      <c r="N666" s="325">
        <f>IFERROR(VLOOKUP($A666,'様式C-1-2用'!$B$3:$O$1100,14,0),"")</f>
        <v>0</v>
      </c>
      <c r="O666" s="325">
        <f>IFERROR(VLOOKUP($A666,'様式C-1-2用'!$B$3:$P$1100,15,0),"")</f>
        <v>0</v>
      </c>
    </row>
    <row r="667" spans="1:15" ht="15.95" customHeight="1" x14ac:dyDescent="0.15">
      <c r="A667" s="318">
        <v>665</v>
      </c>
      <c r="B667" s="325">
        <f>IFERROR(VLOOKUP($A667,'様式C-1-2用'!$B$3:$O$1100,2,0),"")</f>
        <v>0</v>
      </c>
      <c r="C667" s="325" t="str">
        <f>IFERROR(VLOOKUP($A667,'様式C-1-2用'!$B$3:$O$1100,3,0),"")</f>
        <v/>
      </c>
      <c r="D667" s="325">
        <f>IFERROR(VLOOKUP($A667,'様式C-1-2用'!$B$3:$O$1100,5,0),"")</f>
        <v>0</v>
      </c>
      <c r="E667" s="325">
        <f>IFERROR(VLOOKUP($A667,'様式C-1-2用'!$B$3:$O$1100,6,0),"")</f>
        <v>0</v>
      </c>
      <c r="F667" s="325">
        <f>IFERROR(VLOOKUP($A667,'様式C-1-2用'!$B$3:$O$1100,7,0),"")</f>
        <v>0</v>
      </c>
      <c r="G667" s="325">
        <f>IFERROR(VLOOKUP($A667,'様式C-1-2用'!$B$3:$O$1100,8,0),"")</f>
        <v>0</v>
      </c>
      <c r="H667" s="331">
        <f>IFERROR(VLOOKUP($A667,'様式C-1-2用'!$B$3:$O$1100,9,0),"")</f>
        <v>0</v>
      </c>
      <c r="I667" s="325">
        <f>IFERROR(VLOOKUP($A667,'様式C-1-2用'!$B$3:$O$1100,10,0),"")</f>
        <v>0</v>
      </c>
      <c r="J667" s="325">
        <f>IFERROR(VLOOKUP($A667,'様式C-1-2用'!$B$3:$O$1100,11,0),"")</f>
        <v>0</v>
      </c>
      <c r="K667" s="325">
        <f t="shared" si="10"/>
        <v>0</v>
      </c>
      <c r="L667" s="325">
        <f>IFERROR(VLOOKUP($A667,'様式C-1-2用'!$B$3:$O$1100,12,0),"")</f>
        <v>0</v>
      </c>
      <c r="M667" s="325">
        <f>IFERROR(VLOOKUP($A667,'様式C-1-2用'!$B$3:$O$1100,13,0),"")</f>
        <v>0</v>
      </c>
      <c r="N667" s="325">
        <f>IFERROR(VLOOKUP($A667,'様式C-1-2用'!$B$3:$O$1100,14,0),"")</f>
        <v>0</v>
      </c>
      <c r="O667" s="325">
        <f>IFERROR(VLOOKUP($A667,'様式C-1-2用'!$B$3:$P$1100,15,0),"")</f>
        <v>0</v>
      </c>
    </row>
    <row r="668" spans="1:15" ht="15.95" customHeight="1" x14ac:dyDescent="0.15">
      <c r="A668" s="318">
        <v>666</v>
      </c>
      <c r="B668" s="325">
        <f>IFERROR(VLOOKUP($A668,'様式C-1-2用'!$B$3:$O$1100,2,0),"")</f>
        <v>0</v>
      </c>
      <c r="C668" s="325" t="str">
        <f>IFERROR(VLOOKUP($A668,'様式C-1-2用'!$B$3:$O$1100,3,0),"")</f>
        <v/>
      </c>
      <c r="D668" s="325">
        <f>IFERROR(VLOOKUP($A668,'様式C-1-2用'!$B$3:$O$1100,5,0),"")</f>
        <v>0</v>
      </c>
      <c r="E668" s="325">
        <f>IFERROR(VLOOKUP($A668,'様式C-1-2用'!$B$3:$O$1100,6,0),"")</f>
        <v>0</v>
      </c>
      <c r="F668" s="325">
        <f>IFERROR(VLOOKUP($A668,'様式C-1-2用'!$B$3:$O$1100,7,0),"")</f>
        <v>0</v>
      </c>
      <c r="G668" s="325">
        <f>IFERROR(VLOOKUP($A668,'様式C-1-2用'!$B$3:$O$1100,8,0),"")</f>
        <v>0</v>
      </c>
      <c r="H668" s="331">
        <f>IFERROR(VLOOKUP($A668,'様式C-1-2用'!$B$3:$O$1100,9,0),"")</f>
        <v>0</v>
      </c>
      <c r="I668" s="325">
        <f>IFERROR(VLOOKUP($A668,'様式C-1-2用'!$B$3:$O$1100,10,0),"")</f>
        <v>0</v>
      </c>
      <c r="J668" s="325">
        <f>IFERROR(VLOOKUP($A668,'様式C-1-2用'!$B$3:$O$1100,11,0),"")</f>
        <v>0</v>
      </c>
      <c r="K668" s="325">
        <f t="shared" si="10"/>
        <v>0</v>
      </c>
      <c r="L668" s="325">
        <f>IFERROR(VLOOKUP($A668,'様式C-1-2用'!$B$3:$O$1100,12,0),"")</f>
        <v>0</v>
      </c>
      <c r="M668" s="325">
        <f>IFERROR(VLOOKUP($A668,'様式C-1-2用'!$B$3:$O$1100,13,0),"")</f>
        <v>0</v>
      </c>
      <c r="N668" s="325">
        <f>IFERROR(VLOOKUP($A668,'様式C-1-2用'!$B$3:$O$1100,14,0),"")</f>
        <v>0</v>
      </c>
      <c r="O668" s="325">
        <f>IFERROR(VLOOKUP($A668,'様式C-1-2用'!$B$3:$P$1100,15,0),"")</f>
        <v>0</v>
      </c>
    </row>
    <row r="669" spans="1:15" ht="15.95" customHeight="1" x14ac:dyDescent="0.15">
      <c r="A669" s="318">
        <v>667</v>
      </c>
      <c r="B669" s="325">
        <f>IFERROR(VLOOKUP($A669,'様式C-1-2用'!$B$3:$O$1100,2,0),"")</f>
        <v>0</v>
      </c>
      <c r="C669" s="325" t="str">
        <f>IFERROR(VLOOKUP($A669,'様式C-1-2用'!$B$3:$O$1100,3,0),"")</f>
        <v/>
      </c>
      <c r="D669" s="325">
        <f>IFERROR(VLOOKUP($A669,'様式C-1-2用'!$B$3:$O$1100,5,0),"")</f>
        <v>0</v>
      </c>
      <c r="E669" s="325">
        <f>IFERROR(VLOOKUP($A669,'様式C-1-2用'!$B$3:$O$1100,6,0),"")</f>
        <v>0</v>
      </c>
      <c r="F669" s="325">
        <f>IFERROR(VLOOKUP($A669,'様式C-1-2用'!$B$3:$O$1100,7,0),"")</f>
        <v>0</v>
      </c>
      <c r="G669" s="325">
        <f>IFERROR(VLOOKUP($A669,'様式C-1-2用'!$B$3:$O$1100,8,0),"")</f>
        <v>0</v>
      </c>
      <c r="H669" s="331">
        <f>IFERROR(VLOOKUP($A669,'様式C-1-2用'!$B$3:$O$1100,9,0),"")</f>
        <v>0</v>
      </c>
      <c r="I669" s="325">
        <f>IFERROR(VLOOKUP($A669,'様式C-1-2用'!$B$3:$O$1100,10,0),"")</f>
        <v>0</v>
      </c>
      <c r="J669" s="325">
        <f>IFERROR(VLOOKUP($A669,'様式C-1-2用'!$B$3:$O$1100,11,0),"")</f>
        <v>0</v>
      </c>
      <c r="K669" s="325">
        <f t="shared" si="10"/>
        <v>0</v>
      </c>
      <c r="L669" s="325">
        <f>IFERROR(VLOOKUP($A669,'様式C-1-2用'!$B$3:$O$1100,12,0),"")</f>
        <v>0</v>
      </c>
      <c r="M669" s="325">
        <f>IFERROR(VLOOKUP($A669,'様式C-1-2用'!$B$3:$O$1100,13,0),"")</f>
        <v>0</v>
      </c>
      <c r="N669" s="325">
        <f>IFERROR(VLOOKUP($A669,'様式C-1-2用'!$B$3:$O$1100,14,0),"")</f>
        <v>0</v>
      </c>
      <c r="O669" s="325">
        <f>IFERROR(VLOOKUP($A669,'様式C-1-2用'!$B$3:$P$1100,15,0),"")</f>
        <v>0</v>
      </c>
    </row>
    <row r="670" spans="1:15" ht="15.95" customHeight="1" x14ac:dyDescent="0.15">
      <c r="A670" s="318">
        <v>668</v>
      </c>
      <c r="B670" s="325">
        <f>IFERROR(VLOOKUP($A670,'様式C-1-2用'!$B$3:$O$1100,2,0),"")</f>
        <v>0</v>
      </c>
      <c r="C670" s="325" t="str">
        <f>IFERROR(VLOOKUP($A670,'様式C-1-2用'!$B$3:$O$1100,3,0),"")</f>
        <v/>
      </c>
      <c r="D670" s="325">
        <f>IFERROR(VLOOKUP($A670,'様式C-1-2用'!$B$3:$O$1100,5,0),"")</f>
        <v>0</v>
      </c>
      <c r="E670" s="325">
        <f>IFERROR(VLOOKUP($A670,'様式C-1-2用'!$B$3:$O$1100,6,0),"")</f>
        <v>0</v>
      </c>
      <c r="F670" s="325">
        <f>IFERROR(VLOOKUP($A670,'様式C-1-2用'!$B$3:$O$1100,7,0),"")</f>
        <v>0</v>
      </c>
      <c r="G670" s="325">
        <f>IFERROR(VLOOKUP($A670,'様式C-1-2用'!$B$3:$O$1100,8,0),"")</f>
        <v>0</v>
      </c>
      <c r="H670" s="331">
        <f>IFERROR(VLOOKUP($A670,'様式C-1-2用'!$B$3:$O$1100,9,0),"")</f>
        <v>0</v>
      </c>
      <c r="I670" s="325">
        <f>IFERROR(VLOOKUP($A670,'様式C-1-2用'!$B$3:$O$1100,10,0),"")</f>
        <v>0</v>
      </c>
      <c r="J670" s="325">
        <f>IFERROR(VLOOKUP($A670,'様式C-1-2用'!$B$3:$O$1100,11,0),"")</f>
        <v>0</v>
      </c>
      <c r="K670" s="325">
        <f t="shared" si="10"/>
        <v>0</v>
      </c>
      <c r="L670" s="325">
        <f>IFERROR(VLOOKUP($A670,'様式C-1-2用'!$B$3:$O$1100,12,0),"")</f>
        <v>0</v>
      </c>
      <c r="M670" s="325">
        <f>IFERROR(VLOOKUP($A670,'様式C-1-2用'!$B$3:$O$1100,13,0),"")</f>
        <v>0</v>
      </c>
      <c r="N670" s="325">
        <f>IFERROR(VLOOKUP($A670,'様式C-1-2用'!$B$3:$O$1100,14,0),"")</f>
        <v>0</v>
      </c>
      <c r="O670" s="325">
        <f>IFERROR(VLOOKUP($A670,'様式C-1-2用'!$B$3:$P$1100,15,0),"")</f>
        <v>0</v>
      </c>
    </row>
    <row r="671" spans="1:15" ht="15.95" customHeight="1" x14ac:dyDescent="0.15">
      <c r="A671" s="318">
        <v>669</v>
      </c>
      <c r="B671" s="325">
        <f>IFERROR(VLOOKUP($A671,'様式C-1-2用'!$B$3:$O$1100,2,0),"")</f>
        <v>0</v>
      </c>
      <c r="C671" s="325" t="str">
        <f>IFERROR(VLOOKUP($A671,'様式C-1-2用'!$B$3:$O$1100,3,0),"")</f>
        <v/>
      </c>
      <c r="D671" s="325">
        <f>IFERROR(VLOOKUP($A671,'様式C-1-2用'!$B$3:$O$1100,5,0),"")</f>
        <v>0</v>
      </c>
      <c r="E671" s="325">
        <f>IFERROR(VLOOKUP($A671,'様式C-1-2用'!$B$3:$O$1100,6,0),"")</f>
        <v>0</v>
      </c>
      <c r="F671" s="325">
        <f>IFERROR(VLOOKUP($A671,'様式C-1-2用'!$B$3:$O$1100,7,0),"")</f>
        <v>0</v>
      </c>
      <c r="G671" s="325">
        <f>IFERROR(VLOOKUP($A671,'様式C-1-2用'!$B$3:$O$1100,8,0),"")</f>
        <v>0</v>
      </c>
      <c r="H671" s="331">
        <f>IFERROR(VLOOKUP($A671,'様式C-1-2用'!$B$3:$O$1100,9,0),"")</f>
        <v>0</v>
      </c>
      <c r="I671" s="325">
        <f>IFERROR(VLOOKUP($A671,'様式C-1-2用'!$B$3:$O$1100,10,0),"")</f>
        <v>0</v>
      </c>
      <c r="J671" s="325">
        <f>IFERROR(VLOOKUP($A671,'様式C-1-2用'!$B$3:$O$1100,11,0),"")</f>
        <v>0</v>
      </c>
      <c r="K671" s="325">
        <f t="shared" si="10"/>
        <v>0</v>
      </c>
      <c r="L671" s="325">
        <f>IFERROR(VLOOKUP($A671,'様式C-1-2用'!$B$3:$O$1100,12,0),"")</f>
        <v>0</v>
      </c>
      <c r="M671" s="325">
        <f>IFERROR(VLOOKUP($A671,'様式C-1-2用'!$B$3:$O$1100,13,0),"")</f>
        <v>0</v>
      </c>
      <c r="N671" s="325">
        <f>IFERROR(VLOOKUP($A671,'様式C-1-2用'!$B$3:$O$1100,14,0),"")</f>
        <v>0</v>
      </c>
      <c r="O671" s="325">
        <f>IFERROR(VLOOKUP($A671,'様式C-1-2用'!$B$3:$P$1100,15,0),"")</f>
        <v>0</v>
      </c>
    </row>
    <row r="672" spans="1:15" ht="15.95" customHeight="1" x14ac:dyDescent="0.15">
      <c r="A672" s="318">
        <v>670</v>
      </c>
      <c r="B672" s="325">
        <f>IFERROR(VLOOKUP($A672,'様式C-1-2用'!$B$3:$O$1100,2,0),"")</f>
        <v>0</v>
      </c>
      <c r="C672" s="325" t="str">
        <f>IFERROR(VLOOKUP($A672,'様式C-1-2用'!$B$3:$O$1100,3,0),"")</f>
        <v/>
      </c>
      <c r="D672" s="325">
        <f>IFERROR(VLOOKUP($A672,'様式C-1-2用'!$B$3:$O$1100,5,0),"")</f>
        <v>0</v>
      </c>
      <c r="E672" s="325">
        <f>IFERROR(VLOOKUP($A672,'様式C-1-2用'!$B$3:$O$1100,6,0),"")</f>
        <v>0</v>
      </c>
      <c r="F672" s="325">
        <f>IFERROR(VLOOKUP($A672,'様式C-1-2用'!$B$3:$O$1100,7,0),"")</f>
        <v>0</v>
      </c>
      <c r="G672" s="325">
        <f>IFERROR(VLOOKUP($A672,'様式C-1-2用'!$B$3:$O$1100,8,0),"")</f>
        <v>0</v>
      </c>
      <c r="H672" s="331">
        <f>IFERROR(VLOOKUP($A672,'様式C-1-2用'!$B$3:$O$1100,9,0),"")</f>
        <v>0</v>
      </c>
      <c r="I672" s="325">
        <f>IFERROR(VLOOKUP($A672,'様式C-1-2用'!$B$3:$O$1100,10,0),"")</f>
        <v>0</v>
      </c>
      <c r="J672" s="325">
        <f>IFERROR(VLOOKUP($A672,'様式C-1-2用'!$B$3:$O$1100,11,0),"")</f>
        <v>0</v>
      </c>
      <c r="K672" s="325">
        <f t="shared" si="10"/>
        <v>0</v>
      </c>
      <c r="L672" s="325">
        <f>IFERROR(VLOOKUP($A672,'様式C-1-2用'!$B$3:$O$1100,12,0),"")</f>
        <v>0</v>
      </c>
      <c r="M672" s="325">
        <f>IFERROR(VLOOKUP($A672,'様式C-1-2用'!$B$3:$O$1100,13,0),"")</f>
        <v>0</v>
      </c>
      <c r="N672" s="325">
        <f>IFERROR(VLOOKUP($A672,'様式C-1-2用'!$B$3:$O$1100,14,0),"")</f>
        <v>0</v>
      </c>
      <c r="O672" s="325">
        <f>IFERROR(VLOOKUP($A672,'様式C-1-2用'!$B$3:$P$1100,15,0),"")</f>
        <v>0</v>
      </c>
    </row>
    <row r="673" spans="1:15" ht="15.95" customHeight="1" x14ac:dyDescent="0.15">
      <c r="A673" s="318">
        <v>671</v>
      </c>
      <c r="B673" s="325">
        <f>IFERROR(VLOOKUP($A673,'様式C-1-2用'!$B$3:$O$1100,2,0),"")</f>
        <v>0</v>
      </c>
      <c r="C673" s="325" t="str">
        <f>IFERROR(VLOOKUP($A673,'様式C-1-2用'!$B$3:$O$1100,3,0),"")</f>
        <v/>
      </c>
      <c r="D673" s="325">
        <f>IFERROR(VLOOKUP($A673,'様式C-1-2用'!$B$3:$O$1100,5,0),"")</f>
        <v>0</v>
      </c>
      <c r="E673" s="325">
        <f>IFERROR(VLOOKUP($A673,'様式C-1-2用'!$B$3:$O$1100,6,0),"")</f>
        <v>0</v>
      </c>
      <c r="F673" s="325">
        <f>IFERROR(VLOOKUP($A673,'様式C-1-2用'!$B$3:$O$1100,7,0),"")</f>
        <v>0</v>
      </c>
      <c r="G673" s="325">
        <f>IFERROR(VLOOKUP($A673,'様式C-1-2用'!$B$3:$O$1100,8,0),"")</f>
        <v>0</v>
      </c>
      <c r="H673" s="331">
        <f>IFERROR(VLOOKUP($A673,'様式C-1-2用'!$B$3:$O$1100,9,0),"")</f>
        <v>0</v>
      </c>
      <c r="I673" s="325">
        <f>IFERROR(VLOOKUP($A673,'様式C-1-2用'!$B$3:$O$1100,10,0),"")</f>
        <v>0</v>
      </c>
      <c r="J673" s="325">
        <f>IFERROR(VLOOKUP($A673,'様式C-1-2用'!$B$3:$O$1100,11,0),"")</f>
        <v>0</v>
      </c>
      <c r="K673" s="325">
        <f t="shared" si="10"/>
        <v>0</v>
      </c>
      <c r="L673" s="325">
        <f>IFERROR(VLOOKUP($A673,'様式C-1-2用'!$B$3:$O$1100,12,0),"")</f>
        <v>0</v>
      </c>
      <c r="M673" s="325">
        <f>IFERROR(VLOOKUP($A673,'様式C-1-2用'!$B$3:$O$1100,13,0),"")</f>
        <v>0</v>
      </c>
      <c r="N673" s="325">
        <f>IFERROR(VLOOKUP($A673,'様式C-1-2用'!$B$3:$O$1100,14,0),"")</f>
        <v>0</v>
      </c>
      <c r="O673" s="325">
        <f>IFERROR(VLOOKUP($A673,'様式C-1-2用'!$B$3:$P$1100,15,0),"")</f>
        <v>0</v>
      </c>
    </row>
    <row r="674" spans="1:15" ht="15.95" customHeight="1" x14ac:dyDescent="0.15">
      <c r="A674" s="318">
        <v>672</v>
      </c>
      <c r="B674" s="325">
        <f>IFERROR(VLOOKUP($A674,'様式C-1-2用'!$B$3:$O$1100,2,0),"")</f>
        <v>0</v>
      </c>
      <c r="C674" s="325" t="str">
        <f>IFERROR(VLOOKUP($A674,'様式C-1-2用'!$B$3:$O$1100,3,0),"")</f>
        <v/>
      </c>
      <c r="D674" s="325">
        <f>IFERROR(VLOOKUP($A674,'様式C-1-2用'!$B$3:$O$1100,5,0),"")</f>
        <v>0</v>
      </c>
      <c r="E674" s="325">
        <f>IFERROR(VLOOKUP($A674,'様式C-1-2用'!$B$3:$O$1100,6,0),"")</f>
        <v>0</v>
      </c>
      <c r="F674" s="325">
        <f>IFERROR(VLOOKUP($A674,'様式C-1-2用'!$B$3:$O$1100,7,0),"")</f>
        <v>0</v>
      </c>
      <c r="G674" s="325">
        <f>IFERROR(VLOOKUP($A674,'様式C-1-2用'!$B$3:$O$1100,8,0),"")</f>
        <v>0</v>
      </c>
      <c r="H674" s="331">
        <f>IFERROR(VLOOKUP($A674,'様式C-1-2用'!$B$3:$O$1100,9,0),"")</f>
        <v>0</v>
      </c>
      <c r="I674" s="325">
        <f>IFERROR(VLOOKUP($A674,'様式C-1-2用'!$B$3:$O$1100,10,0),"")</f>
        <v>0</v>
      </c>
      <c r="J674" s="325">
        <f>IFERROR(VLOOKUP($A674,'様式C-1-2用'!$B$3:$O$1100,11,0),"")</f>
        <v>0</v>
      </c>
      <c r="K674" s="325">
        <f t="shared" si="10"/>
        <v>0</v>
      </c>
      <c r="L674" s="325">
        <f>IFERROR(VLOOKUP($A674,'様式C-1-2用'!$B$3:$O$1100,12,0),"")</f>
        <v>0</v>
      </c>
      <c r="M674" s="325">
        <f>IFERROR(VLOOKUP($A674,'様式C-1-2用'!$B$3:$O$1100,13,0),"")</f>
        <v>0</v>
      </c>
      <c r="N674" s="325">
        <f>IFERROR(VLOOKUP($A674,'様式C-1-2用'!$B$3:$O$1100,14,0),"")</f>
        <v>0</v>
      </c>
      <c r="O674" s="325">
        <f>IFERROR(VLOOKUP($A674,'様式C-1-2用'!$B$3:$P$1100,15,0),"")</f>
        <v>0</v>
      </c>
    </row>
    <row r="675" spans="1:15" ht="15.95" customHeight="1" x14ac:dyDescent="0.15">
      <c r="A675" s="318">
        <v>673</v>
      </c>
      <c r="B675" s="325">
        <f>IFERROR(VLOOKUP($A675,'様式C-1-2用'!$B$3:$O$1100,2,0),"")</f>
        <v>0</v>
      </c>
      <c r="C675" s="325" t="str">
        <f>IFERROR(VLOOKUP($A675,'様式C-1-2用'!$B$3:$O$1100,3,0),"")</f>
        <v/>
      </c>
      <c r="D675" s="325">
        <f>IFERROR(VLOOKUP($A675,'様式C-1-2用'!$B$3:$O$1100,5,0),"")</f>
        <v>0</v>
      </c>
      <c r="E675" s="325">
        <f>IFERROR(VLOOKUP($A675,'様式C-1-2用'!$B$3:$O$1100,6,0),"")</f>
        <v>0</v>
      </c>
      <c r="F675" s="325">
        <f>IFERROR(VLOOKUP($A675,'様式C-1-2用'!$B$3:$O$1100,7,0),"")</f>
        <v>0</v>
      </c>
      <c r="G675" s="325">
        <f>IFERROR(VLOOKUP($A675,'様式C-1-2用'!$B$3:$O$1100,8,0),"")</f>
        <v>0</v>
      </c>
      <c r="H675" s="331">
        <f>IFERROR(VLOOKUP($A675,'様式C-1-2用'!$B$3:$O$1100,9,0),"")</f>
        <v>0</v>
      </c>
      <c r="I675" s="325">
        <f>IFERROR(VLOOKUP($A675,'様式C-1-2用'!$B$3:$O$1100,10,0),"")</f>
        <v>0</v>
      </c>
      <c r="J675" s="325">
        <f>IFERROR(VLOOKUP($A675,'様式C-1-2用'!$B$3:$O$1100,11,0),"")</f>
        <v>0</v>
      </c>
      <c r="K675" s="325">
        <f t="shared" si="10"/>
        <v>0</v>
      </c>
      <c r="L675" s="325">
        <f>IFERROR(VLOOKUP($A675,'様式C-1-2用'!$B$3:$O$1100,12,0),"")</f>
        <v>0</v>
      </c>
      <c r="M675" s="325">
        <f>IFERROR(VLOOKUP($A675,'様式C-1-2用'!$B$3:$O$1100,13,0),"")</f>
        <v>0</v>
      </c>
      <c r="N675" s="325">
        <f>IFERROR(VLOOKUP($A675,'様式C-1-2用'!$B$3:$O$1100,14,0),"")</f>
        <v>0</v>
      </c>
      <c r="O675" s="325">
        <f>IFERROR(VLOOKUP($A675,'様式C-1-2用'!$B$3:$P$1100,15,0),"")</f>
        <v>0</v>
      </c>
    </row>
    <row r="676" spans="1:15" ht="15.95" customHeight="1" x14ac:dyDescent="0.15">
      <c r="A676" s="318">
        <v>674</v>
      </c>
      <c r="B676" s="325">
        <f>IFERROR(VLOOKUP($A676,'様式C-1-2用'!$B$3:$O$1100,2,0),"")</f>
        <v>0</v>
      </c>
      <c r="C676" s="325" t="str">
        <f>IFERROR(VLOOKUP($A676,'様式C-1-2用'!$B$3:$O$1100,3,0),"")</f>
        <v/>
      </c>
      <c r="D676" s="325">
        <f>IFERROR(VLOOKUP($A676,'様式C-1-2用'!$B$3:$O$1100,5,0),"")</f>
        <v>0</v>
      </c>
      <c r="E676" s="325">
        <f>IFERROR(VLOOKUP($A676,'様式C-1-2用'!$B$3:$O$1100,6,0),"")</f>
        <v>0</v>
      </c>
      <c r="F676" s="325">
        <f>IFERROR(VLOOKUP($A676,'様式C-1-2用'!$B$3:$O$1100,7,0),"")</f>
        <v>0</v>
      </c>
      <c r="G676" s="325">
        <f>IFERROR(VLOOKUP($A676,'様式C-1-2用'!$B$3:$O$1100,8,0),"")</f>
        <v>0</v>
      </c>
      <c r="H676" s="331">
        <f>IFERROR(VLOOKUP($A676,'様式C-1-2用'!$B$3:$O$1100,9,0),"")</f>
        <v>0</v>
      </c>
      <c r="I676" s="325">
        <f>IFERROR(VLOOKUP($A676,'様式C-1-2用'!$B$3:$O$1100,10,0),"")</f>
        <v>0</v>
      </c>
      <c r="J676" s="325">
        <f>IFERROR(VLOOKUP($A676,'様式C-1-2用'!$B$3:$O$1100,11,0),"")</f>
        <v>0</v>
      </c>
      <c r="K676" s="325">
        <f t="shared" si="10"/>
        <v>0</v>
      </c>
      <c r="L676" s="325">
        <f>IFERROR(VLOOKUP($A676,'様式C-1-2用'!$B$3:$O$1100,12,0),"")</f>
        <v>0</v>
      </c>
      <c r="M676" s="325">
        <f>IFERROR(VLOOKUP($A676,'様式C-1-2用'!$B$3:$O$1100,13,0),"")</f>
        <v>0</v>
      </c>
      <c r="N676" s="325">
        <f>IFERROR(VLOOKUP($A676,'様式C-1-2用'!$B$3:$O$1100,14,0),"")</f>
        <v>0</v>
      </c>
      <c r="O676" s="325">
        <f>IFERROR(VLOOKUP($A676,'様式C-1-2用'!$B$3:$P$1100,15,0),"")</f>
        <v>0</v>
      </c>
    </row>
    <row r="677" spans="1:15" ht="15.95" customHeight="1" x14ac:dyDescent="0.15">
      <c r="A677" s="318">
        <v>675</v>
      </c>
      <c r="B677" s="325">
        <f>IFERROR(VLOOKUP($A677,'様式C-1-2用'!$B$3:$O$1100,2,0),"")</f>
        <v>0</v>
      </c>
      <c r="C677" s="325" t="str">
        <f>IFERROR(VLOOKUP($A677,'様式C-1-2用'!$B$3:$O$1100,3,0),"")</f>
        <v/>
      </c>
      <c r="D677" s="325">
        <f>IFERROR(VLOOKUP($A677,'様式C-1-2用'!$B$3:$O$1100,5,0),"")</f>
        <v>0</v>
      </c>
      <c r="E677" s="325">
        <f>IFERROR(VLOOKUP($A677,'様式C-1-2用'!$B$3:$O$1100,6,0),"")</f>
        <v>0</v>
      </c>
      <c r="F677" s="325">
        <f>IFERROR(VLOOKUP($A677,'様式C-1-2用'!$B$3:$O$1100,7,0),"")</f>
        <v>0</v>
      </c>
      <c r="G677" s="325">
        <f>IFERROR(VLOOKUP($A677,'様式C-1-2用'!$B$3:$O$1100,8,0),"")</f>
        <v>0</v>
      </c>
      <c r="H677" s="331">
        <f>IFERROR(VLOOKUP($A677,'様式C-1-2用'!$B$3:$O$1100,9,0),"")</f>
        <v>0</v>
      </c>
      <c r="I677" s="325">
        <f>IFERROR(VLOOKUP($A677,'様式C-1-2用'!$B$3:$O$1100,10,0),"")</f>
        <v>0</v>
      </c>
      <c r="J677" s="325">
        <f>IFERROR(VLOOKUP($A677,'様式C-1-2用'!$B$3:$O$1100,11,0),"")</f>
        <v>0</v>
      </c>
      <c r="K677" s="325">
        <f t="shared" si="10"/>
        <v>0</v>
      </c>
      <c r="L677" s="325">
        <f>IFERROR(VLOOKUP($A677,'様式C-1-2用'!$B$3:$O$1100,12,0),"")</f>
        <v>0</v>
      </c>
      <c r="M677" s="325">
        <f>IFERROR(VLOOKUP($A677,'様式C-1-2用'!$B$3:$O$1100,13,0),"")</f>
        <v>0</v>
      </c>
      <c r="N677" s="325">
        <f>IFERROR(VLOOKUP($A677,'様式C-1-2用'!$B$3:$O$1100,14,0),"")</f>
        <v>0</v>
      </c>
      <c r="O677" s="325">
        <f>IFERROR(VLOOKUP($A677,'様式C-1-2用'!$B$3:$P$1100,15,0),"")</f>
        <v>0</v>
      </c>
    </row>
    <row r="678" spans="1:15" ht="15.95" customHeight="1" x14ac:dyDescent="0.15">
      <c r="A678" s="318">
        <v>676</v>
      </c>
      <c r="B678" s="325">
        <f>IFERROR(VLOOKUP($A678,'様式C-1-2用'!$B$3:$O$1100,2,0),"")</f>
        <v>0</v>
      </c>
      <c r="C678" s="325" t="str">
        <f>IFERROR(VLOOKUP($A678,'様式C-1-2用'!$B$3:$O$1100,3,0),"")</f>
        <v/>
      </c>
      <c r="D678" s="325">
        <f>IFERROR(VLOOKUP($A678,'様式C-1-2用'!$B$3:$O$1100,5,0),"")</f>
        <v>0</v>
      </c>
      <c r="E678" s="325">
        <f>IFERROR(VLOOKUP($A678,'様式C-1-2用'!$B$3:$O$1100,6,0),"")</f>
        <v>0</v>
      </c>
      <c r="F678" s="325">
        <f>IFERROR(VLOOKUP($A678,'様式C-1-2用'!$B$3:$O$1100,7,0),"")</f>
        <v>0</v>
      </c>
      <c r="G678" s="325">
        <f>IFERROR(VLOOKUP($A678,'様式C-1-2用'!$B$3:$O$1100,8,0),"")</f>
        <v>0</v>
      </c>
      <c r="H678" s="331">
        <f>IFERROR(VLOOKUP($A678,'様式C-1-2用'!$B$3:$O$1100,9,0),"")</f>
        <v>0</v>
      </c>
      <c r="I678" s="325">
        <f>IFERROR(VLOOKUP($A678,'様式C-1-2用'!$B$3:$O$1100,10,0),"")</f>
        <v>0</v>
      </c>
      <c r="J678" s="325">
        <f>IFERROR(VLOOKUP($A678,'様式C-1-2用'!$B$3:$O$1100,11,0),"")</f>
        <v>0</v>
      </c>
      <c r="K678" s="325">
        <f t="shared" si="10"/>
        <v>0</v>
      </c>
      <c r="L678" s="325">
        <f>IFERROR(VLOOKUP($A678,'様式C-1-2用'!$B$3:$O$1100,12,0),"")</f>
        <v>0</v>
      </c>
      <c r="M678" s="325">
        <f>IFERROR(VLOOKUP($A678,'様式C-1-2用'!$B$3:$O$1100,13,0),"")</f>
        <v>0</v>
      </c>
      <c r="N678" s="325">
        <f>IFERROR(VLOOKUP($A678,'様式C-1-2用'!$B$3:$O$1100,14,0),"")</f>
        <v>0</v>
      </c>
      <c r="O678" s="325">
        <f>IFERROR(VLOOKUP($A678,'様式C-1-2用'!$B$3:$P$1100,15,0),"")</f>
        <v>0</v>
      </c>
    </row>
    <row r="679" spans="1:15" ht="15.95" customHeight="1" x14ac:dyDescent="0.15">
      <c r="A679" s="318">
        <v>677</v>
      </c>
      <c r="B679" s="325">
        <f>IFERROR(VLOOKUP($A679,'様式C-1-2用'!$B$3:$O$1100,2,0),"")</f>
        <v>0</v>
      </c>
      <c r="C679" s="325" t="str">
        <f>IFERROR(VLOOKUP($A679,'様式C-1-2用'!$B$3:$O$1100,3,0),"")</f>
        <v/>
      </c>
      <c r="D679" s="325">
        <f>IFERROR(VLOOKUP($A679,'様式C-1-2用'!$B$3:$O$1100,5,0),"")</f>
        <v>0</v>
      </c>
      <c r="E679" s="325">
        <f>IFERROR(VLOOKUP($A679,'様式C-1-2用'!$B$3:$O$1100,6,0),"")</f>
        <v>0</v>
      </c>
      <c r="F679" s="325">
        <f>IFERROR(VLOOKUP($A679,'様式C-1-2用'!$B$3:$O$1100,7,0),"")</f>
        <v>0</v>
      </c>
      <c r="G679" s="325">
        <f>IFERROR(VLOOKUP($A679,'様式C-1-2用'!$B$3:$O$1100,8,0),"")</f>
        <v>0</v>
      </c>
      <c r="H679" s="331">
        <f>IFERROR(VLOOKUP($A679,'様式C-1-2用'!$B$3:$O$1100,9,0),"")</f>
        <v>0</v>
      </c>
      <c r="I679" s="325">
        <f>IFERROR(VLOOKUP($A679,'様式C-1-2用'!$B$3:$O$1100,10,0),"")</f>
        <v>0</v>
      </c>
      <c r="J679" s="325">
        <f>IFERROR(VLOOKUP($A679,'様式C-1-2用'!$B$3:$O$1100,11,0),"")</f>
        <v>0</v>
      </c>
      <c r="K679" s="325">
        <f t="shared" si="10"/>
        <v>0</v>
      </c>
      <c r="L679" s="325">
        <f>IFERROR(VLOOKUP($A679,'様式C-1-2用'!$B$3:$O$1100,12,0),"")</f>
        <v>0</v>
      </c>
      <c r="M679" s="325">
        <f>IFERROR(VLOOKUP($A679,'様式C-1-2用'!$B$3:$O$1100,13,0),"")</f>
        <v>0</v>
      </c>
      <c r="N679" s="325">
        <f>IFERROR(VLOOKUP($A679,'様式C-1-2用'!$B$3:$O$1100,14,0),"")</f>
        <v>0</v>
      </c>
      <c r="O679" s="325">
        <f>IFERROR(VLOOKUP($A679,'様式C-1-2用'!$B$3:$P$1100,15,0),"")</f>
        <v>0</v>
      </c>
    </row>
    <row r="680" spans="1:15" ht="15.95" customHeight="1" x14ac:dyDescent="0.15">
      <c r="A680" s="318">
        <v>678</v>
      </c>
      <c r="B680" s="325">
        <f>IFERROR(VLOOKUP($A680,'様式C-1-2用'!$B$3:$O$1100,2,0),"")</f>
        <v>0</v>
      </c>
      <c r="C680" s="325" t="str">
        <f>IFERROR(VLOOKUP($A680,'様式C-1-2用'!$B$3:$O$1100,3,0),"")</f>
        <v/>
      </c>
      <c r="D680" s="325">
        <f>IFERROR(VLOOKUP($A680,'様式C-1-2用'!$B$3:$O$1100,5,0),"")</f>
        <v>0</v>
      </c>
      <c r="E680" s="325">
        <f>IFERROR(VLOOKUP($A680,'様式C-1-2用'!$B$3:$O$1100,6,0),"")</f>
        <v>0</v>
      </c>
      <c r="F680" s="325">
        <f>IFERROR(VLOOKUP($A680,'様式C-1-2用'!$B$3:$O$1100,7,0),"")</f>
        <v>0</v>
      </c>
      <c r="G680" s="325">
        <f>IFERROR(VLOOKUP($A680,'様式C-1-2用'!$B$3:$O$1100,8,0),"")</f>
        <v>0</v>
      </c>
      <c r="H680" s="331">
        <f>IFERROR(VLOOKUP($A680,'様式C-1-2用'!$B$3:$O$1100,9,0),"")</f>
        <v>0</v>
      </c>
      <c r="I680" s="325">
        <f>IFERROR(VLOOKUP($A680,'様式C-1-2用'!$B$3:$O$1100,10,0),"")</f>
        <v>0</v>
      </c>
      <c r="J680" s="325">
        <f>IFERROR(VLOOKUP($A680,'様式C-1-2用'!$B$3:$O$1100,11,0),"")</f>
        <v>0</v>
      </c>
      <c r="K680" s="325">
        <f t="shared" si="10"/>
        <v>0</v>
      </c>
      <c r="L680" s="325">
        <f>IFERROR(VLOOKUP($A680,'様式C-1-2用'!$B$3:$O$1100,12,0),"")</f>
        <v>0</v>
      </c>
      <c r="M680" s="325">
        <f>IFERROR(VLOOKUP($A680,'様式C-1-2用'!$B$3:$O$1100,13,0),"")</f>
        <v>0</v>
      </c>
      <c r="N680" s="325">
        <f>IFERROR(VLOOKUP($A680,'様式C-1-2用'!$B$3:$O$1100,14,0),"")</f>
        <v>0</v>
      </c>
      <c r="O680" s="325">
        <f>IFERROR(VLOOKUP($A680,'様式C-1-2用'!$B$3:$P$1100,15,0),"")</f>
        <v>0</v>
      </c>
    </row>
    <row r="681" spans="1:15" ht="15.95" customHeight="1" x14ac:dyDescent="0.15">
      <c r="A681" s="318">
        <v>679</v>
      </c>
      <c r="B681" s="325">
        <f>IFERROR(VLOOKUP($A681,'様式C-1-2用'!$B$3:$O$1100,2,0),"")</f>
        <v>0</v>
      </c>
      <c r="C681" s="325" t="str">
        <f>IFERROR(VLOOKUP($A681,'様式C-1-2用'!$B$3:$O$1100,3,0),"")</f>
        <v/>
      </c>
      <c r="D681" s="325">
        <f>IFERROR(VLOOKUP($A681,'様式C-1-2用'!$B$3:$O$1100,5,0),"")</f>
        <v>0</v>
      </c>
      <c r="E681" s="325">
        <f>IFERROR(VLOOKUP($A681,'様式C-1-2用'!$B$3:$O$1100,6,0),"")</f>
        <v>0</v>
      </c>
      <c r="F681" s="325">
        <f>IFERROR(VLOOKUP($A681,'様式C-1-2用'!$B$3:$O$1100,7,0),"")</f>
        <v>0</v>
      </c>
      <c r="G681" s="325">
        <f>IFERROR(VLOOKUP($A681,'様式C-1-2用'!$B$3:$O$1100,8,0),"")</f>
        <v>0</v>
      </c>
      <c r="H681" s="331">
        <f>IFERROR(VLOOKUP($A681,'様式C-1-2用'!$B$3:$O$1100,9,0),"")</f>
        <v>0</v>
      </c>
      <c r="I681" s="325">
        <f>IFERROR(VLOOKUP($A681,'様式C-1-2用'!$B$3:$O$1100,10,0),"")</f>
        <v>0</v>
      </c>
      <c r="J681" s="325">
        <f>IFERROR(VLOOKUP($A681,'様式C-1-2用'!$B$3:$O$1100,11,0),"")</f>
        <v>0</v>
      </c>
      <c r="K681" s="325">
        <f t="shared" si="10"/>
        <v>0</v>
      </c>
      <c r="L681" s="325">
        <f>IFERROR(VLOOKUP($A681,'様式C-1-2用'!$B$3:$O$1100,12,0),"")</f>
        <v>0</v>
      </c>
      <c r="M681" s="325">
        <f>IFERROR(VLOOKUP($A681,'様式C-1-2用'!$B$3:$O$1100,13,0),"")</f>
        <v>0</v>
      </c>
      <c r="N681" s="325">
        <f>IFERROR(VLOOKUP($A681,'様式C-1-2用'!$B$3:$O$1100,14,0),"")</f>
        <v>0</v>
      </c>
      <c r="O681" s="325">
        <f>IFERROR(VLOOKUP($A681,'様式C-1-2用'!$B$3:$P$1100,15,0),"")</f>
        <v>0</v>
      </c>
    </row>
    <row r="682" spans="1:15" ht="15.95" customHeight="1" x14ac:dyDescent="0.15">
      <c r="A682" s="318">
        <v>680</v>
      </c>
      <c r="B682" s="325">
        <f>IFERROR(VLOOKUP($A682,'様式C-1-2用'!$B$3:$O$1100,2,0),"")</f>
        <v>0</v>
      </c>
      <c r="C682" s="325" t="str">
        <f>IFERROR(VLOOKUP($A682,'様式C-1-2用'!$B$3:$O$1100,3,0),"")</f>
        <v/>
      </c>
      <c r="D682" s="325">
        <f>IFERROR(VLOOKUP($A682,'様式C-1-2用'!$B$3:$O$1100,5,0),"")</f>
        <v>0</v>
      </c>
      <c r="E682" s="325">
        <f>IFERROR(VLOOKUP($A682,'様式C-1-2用'!$B$3:$O$1100,6,0),"")</f>
        <v>0</v>
      </c>
      <c r="F682" s="325">
        <f>IFERROR(VLOOKUP($A682,'様式C-1-2用'!$B$3:$O$1100,7,0),"")</f>
        <v>0</v>
      </c>
      <c r="G682" s="325">
        <f>IFERROR(VLOOKUP($A682,'様式C-1-2用'!$B$3:$O$1100,8,0),"")</f>
        <v>0</v>
      </c>
      <c r="H682" s="331">
        <f>IFERROR(VLOOKUP($A682,'様式C-1-2用'!$B$3:$O$1100,9,0),"")</f>
        <v>0</v>
      </c>
      <c r="I682" s="325">
        <f>IFERROR(VLOOKUP($A682,'様式C-1-2用'!$B$3:$O$1100,10,0),"")</f>
        <v>0</v>
      </c>
      <c r="J682" s="325">
        <f>IFERROR(VLOOKUP($A682,'様式C-1-2用'!$B$3:$O$1100,11,0),"")</f>
        <v>0</v>
      </c>
      <c r="K682" s="325">
        <f t="shared" si="10"/>
        <v>0</v>
      </c>
      <c r="L682" s="325">
        <f>IFERROR(VLOOKUP($A682,'様式C-1-2用'!$B$3:$O$1100,12,0),"")</f>
        <v>0</v>
      </c>
      <c r="M682" s="325">
        <f>IFERROR(VLOOKUP($A682,'様式C-1-2用'!$B$3:$O$1100,13,0),"")</f>
        <v>0</v>
      </c>
      <c r="N682" s="325">
        <f>IFERROR(VLOOKUP($A682,'様式C-1-2用'!$B$3:$O$1100,14,0),"")</f>
        <v>0</v>
      </c>
      <c r="O682" s="325">
        <f>IFERROR(VLOOKUP($A682,'様式C-1-2用'!$B$3:$P$1100,15,0),"")</f>
        <v>0</v>
      </c>
    </row>
    <row r="683" spans="1:15" ht="15.95" customHeight="1" x14ac:dyDescent="0.15">
      <c r="A683" s="318">
        <v>681</v>
      </c>
      <c r="B683" s="325">
        <f>IFERROR(VLOOKUP($A683,'様式C-1-2用'!$B$3:$O$1100,2,0),"")</f>
        <v>0</v>
      </c>
      <c r="C683" s="325" t="str">
        <f>IFERROR(VLOOKUP($A683,'様式C-1-2用'!$B$3:$O$1100,3,0),"")</f>
        <v/>
      </c>
      <c r="D683" s="325">
        <f>IFERROR(VLOOKUP($A683,'様式C-1-2用'!$B$3:$O$1100,5,0),"")</f>
        <v>0</v>
      </c>
      <c r="E683" s="325">
        <f>IFERROR(VLOOKUP($A683,'様式C-1-2用'!$B$3:$O$1100,6,0),"")</f>
        <v>0</v>
      </c>
      <c r="F683" s="325">
        <f>IFERROR(VLOOKUP($A683,'様式C-1-2用'!$B$3:$O$1100,7,0),"")</f>
        <v>0</v>
      </c>
      <c r="G683" s="325">
        <f>IFERROR(VLOOKUP($A683,'様式C-1-2用'!$B$3:$O$1100,8,0),"")</f>
        <v>0</v>
      </c>
      <c r="H683" s="331">
        <f>IFERROR(VLOOKUP($A683,'様式C-1-2用'!$B$3:$O$1100,9,0),"")</f>
        <v>0</v>
      </c>
      <c r="I683" s="325">
        <f>IFERROR(VLOOKUP($A683,'様式C-1-2用'!$B$3:$O$1100,10,0),"")</f>
        <v>0</v>
      </c>
      <c r="J683" s="325">
        <f>IFERROR(VLOOKUP($A683,'様式C-1-2用'!$B$3:$O$1100,11,0),"")</f>
        <v>0</v>
      </c>
      <c r="K683" s="325">
        <f t="shared" si="10"/>
        <v>0</v>
      </c>
      <c r="L683" s="325">
        <f>IFERROR(VLOOKUP($A683,'様式C-1-2用'!$B$3:$O$1100,12,0),"")</f>
        <v>0</v>
      </c>
      <c r="M683" s="325">
        <f>IFERROR(VLOOKUP($A683,'様式C-1-2用'!$B$3:$O$1100,13,0),"")</f>
        <v>0</v>
      </c>
      <c r="N683" s="325">
        <f>IFERROR(VLOOKUP($A683,'様式C-1-2用'!$B$3:$O$1100,14,0),"")</f>
        <v>0</v>
      </c>
      <c r="O683" s="325">
        <f>IFERROR(VLOOKUP($A683,'様式C-1-2用'!$B$3:$P$1100,15,0),"")</f>
        <v>0</v>
      </c>
    </row>
    <row r="684" spans="1:15" ht="15.95" customHeight="1" x14ac:dyDescent="0.15">
      <c r="A684" s="318">
        <v>682</v>
      </c>
      <c r="B684" s="325">
        <f>IFERROR(VLOOKUP($A684,'様式C-1-2用'!$B$3:$O$1100,2,0),"")</f>
        <v>0</v>
      </c>
      <c r="C684" s="325" t="str">
        <f>IFERROR(VLOOKUP($A684,'様式C-1-2用'!$B$3:$O$1100,3,0),"")</f>
        <v/>
      </c>
      <c r="D684" s="325">
        <f>IFERROR(VLOOKUP($A684,'様式C-1-2用'!$B$3:$O$1100,5,0),"")</f>
        <v>0</v>
      </c>
      <c r="E684" s="325">
        <f>IFERROR(VLOOKUP($A684,'様式C-1-2用'!$B$3:$O$1100,6,0),"")</f>
        <v>0</v>
      </c>
      <c r="F684" s="325">
        <f>IFERROR(VLOOKUP($A684,'様式C-1-2用'!$B$3:$O$1100,7,0),"")</f>
        <v>0</v>
      </c>
      <c r="G684" s="325">
        <f>IFERROR(VLOOKUP($A684,'様式C-1-2用'!$B$3:$O$1100,8,0),"")</f>
        <v>0</v>
      </c>
      <c r="H684" s="331">
        <f>IFERROR(VLOOKUP($A684,'様式C-1-2用'!$B$3:$O$1100,9,0),"")</f>
        <v>0</v>
      </c>
      <c r="I684" s="325">
        <f>IFERROR(VLOOKUP($A684,'様式C-1-2用'!$B$3:$O$1100,10,0),"")</f>
        <v>0</v>
      </c>
      <c r="J684" s="325">
        <f>IFERROR(VLOOKUP($A684,'様式C-1-2用'!$B$3:$O$1100,11,0),"")</f>
        <v>0</v>
      </c>
      <c r="K684" s="325">
        <f t="shared" si="10"/>
        <v>0</v>
      </c>
      <c r="L684" s="325">
        <f>IFERROR(VLOOKUP($A684,'様式C-1-2用'!$B$3:$O$1100,12,0),"")</f>
        <v>0</v>
      </c>
      <c r="M684" s="325">
        <f>IFERROR(VLOOKUP($A684,'様式C-1-2用'!$B$3:$O$1100,13,0),"")</f>
        <v>0</v>
      </c>
      <c r="N684" s="325">
        <f>IFERROR(VLOOKUP($A684,'様式C-1-2用'!$B$3:$O$1100,14,0),"")</f>
        <v>0</v>
      </c>
      <c r="O684" s="325">
        <f>IFERROR(VLOOKUP($A684,'様式C-1-2用'!$B$3:$P$1100,15,0),"")</f>
        <v>0</v>
      </c>
    </row>
    <row r="685" spans="1:15" ht="15.95" customHeight="1" x14ac:dyDescent="0.15">
      <c r="A685" s="318">
        <v>683</v>
      </c>
      <c r="B685" s="325">
        <f>IFERROR(VLOOKUP($A685,'様式C-1-2用'!$B$3:$O$1100,2,0),"")</f>
        <v>0</v>
      </c>
      <c r="C685" s="325" t="str">
        <f>IFERROR(VLOOKUP($A685,'様式C-1-2用'!$B$3:$O$1100,3,0),"")</f>
        <v/>
      </c>
      <c r="D685" s="325">
        <f>IFERROR(VLOOKUP($A685,'様式C-1-2用'!$B$3:$O$1100,5,0),"")</f>
        <v>0</v>
      </c>
      <c r="E685" s="325">
        <f>IFERROR(VLOOKUP($A685,'様式C-1-2用'!$B$3:$O$1100,6,0),"")</f>
        <v>0</v>
      </c>
      <c r="F685" s="325">
        <f>IFERROR(VLOOKUP($A685,'様式C-1-2用'!$B$3:$O$1100,7,0),"")</f>
        <v>0</v>
      </c>
      <c r="G685" s="325">
        <f>IFERROR(VLOOKUP($A685,'様式C-1-2用'!$B$3:$O$1100,8,0),"")</f>
        <v>0</v>
      </c>
      <c r="H685" s="331">
        <f>IFERROR(VLOOKUP($A685,'様式C-1-2用'!$B$3:$O$1100,9,0),"")</f>
        <v>0</v>
      </c>
      <c r="I685" s="325">
        <f>IFERROR(VLOOKUP($A685,'様式C-1-2用'!$B$3:$O$1100,10,0),"")</f>
        <v>0</v>
      </c>
      <c r="J685" s="325">
        <f>IFERROR(VLOOKUP($A685,'様式C-1-2用'!$B$3:$O$1100,11,0),"")</f>
        <v>0</v>
      </c>
      <c r="K685" s="325">
        <f t="shared" si="10"/>
        <v>0</v>
      </c>
      <c r="L685" s="325">
        <f>IFERROR(VLOOKUP($A685,'様式C-1-2用'!$B$3:$O$1100,12,0),"")</f>
        <v>0</v>
      </c>
      <c r="M685" s="325">
        <f>IFERROR(VLOOKUP($A685,'様式C-1-2用'!$B$3:$O$1100,13,0),"")</f>
        <v>0</v>
      </c>
      <c r="N685" s="325">
        <f>IFERROR(VLOOKUP($A685,'様式C-1-2用'!$B$3:$O$1100,14,0),"")</f>
        <v>0</v>
      </c>
      <c r="O685" s="325">
        <f>IFERROR(VLOOKUP($A685,'様式C-1-2用'!$B$3:$P$1100,15,0),"")</f>
        <v>0</v>
      </c>
    </row>
    <row r="686" spans="1:15" ht="15.95" customHeight="1" x14ac:dyDescent="0.15">
      <c r="A686" s="318">
        <v>684</v>
      </c>
      <c r="B686" s="325">
        <f>IFERROR(VLOOKUP($A686,'様式C-1-2用'!$B$3:$O$1100,2,0),"")</f>
        <v>0</v>
      </c>
      <c r="C686" s="325" t="str">
        <f>IFERROR(VLOOKUP($A686,'様式C-1-2用'!$B$3:$O$1100,3,0),"")</f>
        <v/>
      </c>
      <c r="D686" s="325">
        <f>IFERROR(VLOOKUP($A686,'様式C-1-2用'!$B$3:$O$1100,5,0),"")</f>
        <v>0</v>
      </c>
      <c r="E686" s="325">
        <f>IFERROR(VLOOKUP($A686,'様式C-1-2用'!$B$3:$O$1100,6,0),"")</f>
        <v>0</v>
      </c>
      <c r="F686" s="325">
        <f>IFERROR(VLOOKUP($A686,'様式C-1-2用'!$B$3:$O$1100,7,0),"")</f>
        <v>0</v>
      </c>
      <c r="G686" s="325">
        <f>IFERROR(VLOOKUP($A686,'様式C-1-2用'!$B$3:$O$1100,8,0),"")</f>
        <v>0</v>
      </c>
      <c r="H686" s="331">
        <f>IFERROR(VLOOKUP($A686,'様式C-1-2用'!$B$3:$O$1100,9,0),"")</f>
        <v>0</v>
      </c>
      <c r="I686" s="325">
        <f>IFERROR(VLOOKUP($A686,'様式C-1-2用'!$B$3:$O$1100,10,0),"")</f>
        <v>0</v>
      </c>
      <c r="J686" s="325">
        <f>IFERROR(VLOOKUP($A686,'様式C-1-2用'!$B$3:$O$1100,11,0),"")</f>
        <v>0</v>
      </c>
      <c r="K686" s="325">
        <f t="shared" si="10"/>
        <v>0</v>
      </c>
      <c r="L686" s="325">
        <f>IFERROR(VLOOKUP($A686,'様式C-1-2用'!$B$3:$O$1100,12,0),"")</f>
        <v>0</v>
      </c>
      <c r="M686" s="325">
        <f>IFERROR(VLOOKUP($A686,'様式C-1-2用'!$B$3:$O$1100,13,0),"")</f>
        <v>0</v>
      </c>
      <c r="N686" s="325">
        <f>IFERROR(VLOOKUP($A686,'様式C-1-2用'!$B$3:$O$1100,14,0),"")</f>
        <v>0</v>
      </c>
      <c r="O686" s="325">
        <f>IFERROR(VLOOKUP($A686,'様式C-1-2用'!$B$3:$P$1100,15,0),"")</f>
        <v>0</v>
      </c>
    </row>
    <row r="687" spans="1:15" ht="15.95" customHeight="1" x14ac:dyDescent="0.15">
      <c r="A687" s="318">
        <v>685</v>
      </c>
      <c r="B687" s="325">
        <f>IFERROR(VLOOKUP($A687,'様式C-1-2用'!$B$3:$O$1100,2,0),"")</f>
        <v>0</v>
      </c>
      <c r="C687" s="325" t="str">
        <f>IFERROR(VLOOKUP($A687,'様式C-1-2用'!$B$3:$O$1100,3,0),"")</f>
        <v/>
      </c>
      <c r="D687" s="325">
        <f>IFERROR(VLOOKUP($A687,'様式C-1-2用'!$B$3:$O$1100,5,0),"")</f>
        <v>0</v>
      </c>
      <c r="E687" s="325">
        <f>IFERROR(VLOOKUP($A687,'様式C-1-2用'!$B$3:$O$1100,6,0),"")</f>
        <v>0</v>
      </c>
      <c r="F687" s="325">
        <f>IFERROR(VLOOKUP($A687,'様式C-1-2用'!$B$3:$O$1100,7,0),"")</f>
        <v>0</v>
      </c>
      <c r="G687" s="325">
        <f>IFERROR(VLOOKUP($A687,'様式C-1-2用'!$B$3:$O$1100,8,0),"")</f>
        <v>0</v>
      </c>
      <c r="H687" s="331">
        <f>IFERROR(VLOOKUP($A687,'様式C-1-2用'!$B$3:$O$1100,9,0),"")</f>
        <v>0</v>
      </c>
      <c r="I687" s="325">
        <f>IFERROR(VLOOKUP($A687,'様式C-1-2用'!$B$3:$O$1100,10,0),"")</f>
        <v>0</v>
      </c>
      <c r="J687" s="325">
        <f>IFERROR(VLOOKUP($A687,'様式C-1-2用'!$B$3:$O$1100,11,0),"")</f>
        <v>0</v>
      </c>
      <c r="K687" s="325">
        <f t="shared" si="10"/>
        <v>0</v>
      </c>
      <c r="L687" s="325">
        <f>IFERROR(VLOOKUP($A687,'様式C-1-2用'!$B$3:$O$1100,12,0),"")</f>
        <v>0</v>
      </c>
      <c r="M687" s="325">
        <f>IFERROR(VLOOKUP($A687,'様式C-1-2用'!$B$3:$O$1100,13,0),"")</f>
        <v>0</v>
      </c>
      <c r="N687" s="325">
        <f>IFERROR(VLOOKUP($A687,'様式C-1-2用'!$B$3:$O$1100,14,0),"")</f>
        <v>0</v>
      </c>
      <c r="O687" s="325">
        <f>IFERROR(VLOOKUP($A687,'様式C-1-2用'!$B$3:$P$1100,15,0),"")</f>
        <v>0</v>
      </c>
    </row>
    <row r="688" spans="1:15" ht="15.95" customHeight="1" x14ac:dyDescent="0.15">
      <c r="A688" s="318">
        <v>686</v>
      </c>
      <c r="B688" s="325">
        <f>IFERROR(VLOOKUP($A688,'様式C-1-2用'!$B$3:$O$1100,2,0),"")</f>
        <v>0</v>
      </c>
      <c r="C688" s="325" t="str">
        <f>IFERROR(VLOOKUP($A688,'様式C-1-2用'!$B$3:$O$1100,3,0),"")</f>
        <v/>
      </c>
      <c r="D688" s="325">
        <f>IFERROR(VLOOKUP($A688,'様式C-1-2用'!$B$3:$O$1100,5,0),"")</f>
        <v>0</v>
      </c>
      <c r="E688" s="325">
        <f>IFERROR(VLOOKUP($A688,'様式C-1-2用'!$B$3:$O$1100,6,0),"")</f>
        <v>0</v>
      </c>
      <c r="F688" s="325">
        <f>IFERROR(VLOOKUP($A688,'様式C-1-2用'!$B$3:$O$1100,7,0),"")</f>
        <v>0</v>
      </c>
      <c r="G688" s="325">
        <f>IFERROR(VLOOKUP($A688,'様式C-1-2用'!$B$3:$O$1100,8,0),"")</f>
        <v>0</v>
      </c>
      <c r="H688" s="331">
        <f>IFERROR(VLOOKUP($A688,'様式C-1-2用'!$B$3:$O$1100,9,0),"")</f>
        <v>0</v>
      </c>
      <c r="I688" s="325">
        <f>IFERROR(VLOOKUP($A688,'様式C-1-2用'!$B$3:$O$1100,10,0),"")</f>
        <v>0</v>
      </c>
      <c r="J688" s="325">
        <f>IFERROR(VLOOKUP($A688,'様式C-1-2用'!$B$3:$O$1100,11,0),"")</f>
        <v>0</v>
      </c>
      <c r="K688" s="325">
        <f t="shared" si="10"/>
        <v>0</v>
      </c>
      <c r="L688" s="325">
        <f>IFERROR(VLOOKUP($A688,'様式C-1-2用'!$B$3:$O$1100,12,0),"")</f>
        <v>0</v>
      </c>
      <c r="M688" s="325">
        <f>IFERROR(VLOOKUP($A688,'様式C-1-2用'!$B$3:$O$1100,13,0),"")</f>
        <v>0</v>
      </c>
      <c r="N688" s="325">
        <f>IFERROR(VLOOKUP($A688,'様式C-1-2用'!$B$3:$O$1100,14,0),"")</f>
        <v>0</v>
      </c>
      <c r="O688" s="325">
        <f>IFERROR(VLOOKUP($A688,'様式C-1-2用'!$B$3:$P$1100,15,0),"")</f>
        <v>0</v>
      </c>
    </row>
    <row r="689" spans="1:15" ht="15.95" customHeight="1" x14ac:dyDescent="0.15">
      <c r="A689" s="318">
        <v>687</v>
      </c>
      <c r="B689" s="325">
        <f>IFERROR(VLOOKUP($A689,'様式C-1-2用'!$B$3:$O$1100,2,0),"")</f>
        <v>0</v>
      </c>
      <c r="C689" s="325" t="str">
        <f>IFERROR(VLOOKUP($A689,'様式C-1-2用'!$B$3:$O$1100,3,0),"")</f>
        <v/>
      </c>
      <c r="D689" s="325">
        <f>IFERROR(VLOOKUP($A689,'様式C-1-2用'!$B$3:$O$1100,5,0),"")</f>
        <v>0</v>
      </c>
      <c r="E689" s="325">
        <f>IFERROR(VLOOKUP($A689,'様式C-1-2用'!$B$3:$O$1100,6,0),"")</f>
        <v>0</v>
      </c>
      <c r="F689" s="325">
        <f>IFERROR(VLOOKUP($A689,'様式C-1-2用'!$B$3:$O$1100,7,0),"")</f>
        <v>0</v>
      </c>
      <c r="G689" s="325">
        <f>IFERROR(VLOOKUP($A689,'様式C-1-2用'!$B$3:$O$1100,8,0),"")</f>
        <v>0</v>
      </c>
      <c r="H689" s="331">
        <f>IFERROR(VLOOKUP($A689,'様式C-1-2用'!$B$3:$O$1100,9,0),"")</f>
        <v>0</v>
      </c>
      <c r="I689" s="325">
        <f>IFERROR(VLOOKUP($A689,'様式C-1-2用'!$B$3:$O$1100,10,0),"")</f>
        <v>0</v>
      </c>
      <c r="J689" s="325">
        <f>IFERROR(VLOOKUP($A689,'様式C-1-2用'!$B$3:$O$1100,11,0),"")</f>
        <v>0</v>
      </c>
      <c r="K689" s="325">
        <f t="shared" si="10"/>
        <v>0</v>
      </c>
      <c r="L689" s="325">
        <f>IFERROR(VLOOKUP($A689,'様式C-1-2用'!$B$3:$O$1100,12,0),"")</f>
        <v>0</v>
      </c>
      <c r="M689" s="325">
        <f>IFERROR(VLOOKUP($A689,'様式C-1-2用'!$B$3:$O$1100,13,0),"")</f>
        <v>0</v>
      </c>
      <c r="N689" s="325">
        <f>IFERROR(VLOOKUP($A689,'様式C-1-2用'!$B$3:$O$1100,14,0),"")</f>
        <v>0</v>
      </c>
      <c r="O689" s="325">
        <f>IFERROR(VLOOKUP($A689,'様式C-1-2用'!$B$3:$P$1100,15,0),"")</f>
        <v>0</v>
      </c>
    </row>
    <row r="690" spans="1:15" ht="15.95" customHeight="1" x14ac:dyDescent="0.15">
      <c r="A690" s="318">
        <v>688</v>
      </c>
      <c r="B690" s="325">
        <f>IFERROR(VLOOKUP($A690,'様式C-1-2用'!$B$3:$O$1100,2,0),"")</f>
        <v>0</v>
      </c>
      <c r="C690" s="325" t="str">
        <f>IFERROR(VLOOKUP($A690,'様式C-1-2用'!$B$3:$O$1100,3,0),"")</f>
        <v/>
      </c>
      <c r="D690" s="325">
        <f>IFERROR(VLOOKUP($A690,'様式C-1-2用'!$B$3:$O$1100,5,0),"")</f>
        <v>0</v>
      </c>
      <c r="E690" s="325">
        <f>IFERROR(VLOOKUP($A690,'様式C-1-2用'!$B$3:$O$1100,6,0),"")</f>
        <v>0</v>
      </c>
      <c r="F690" s="325">
        <f>IFERROR(VLOOKUP($A690,'様式C-1-2用'!$B$3:$O$1100,7,0),"")</f>
        <v>0</v>
      </c>
      <c r="G690" s="325">
        <f>IFERROR(VLOOKUP($A690,'様式C-1-2用'!$B$3:$O$1100,8,0),"")</f>
        <v>0</v>
      </c>
      <c r="H690" s="331">
        <f>IFERROR(VLOOKUP($A690,'様式C-1-2用'!$B$3:$O$1100,9,0),"")</f>
        <v>0</v>
      </c>
      <c r="I690" s="325">
        <f>IFERROR(VLOOKUP($A690,'様式C-1-2用'!$B$3:$O$1100,10,0),"")</f>
        <v>0</v>
      </c>
      <c r="J690" s="325">
        <f>IFERROR(VLOOKUP($A690,'様式C-1-2用'!$B$3:$O$1100,11,0),"")</f>
        <v>0</v>
      </c>
      <c r="K690" s="325">
        <f t="shared" si="10"/>
        <v>0</v>
      </c>
      <c r="L690" s="325">
        <f>IFERROR(VLOOKUP($A690,'様式C-1-2用'!$B$3:$O$1100,12,0),"")</f>
        <v>0</v>
      </c>
      <c r="M690" s="325">
        <f>IFERROR(VLOOKUP($A690,'様式C-1-2用'!$B$3:$O$1100,13,0),"")</f>
        <v>0</v>
      </c>
      <c r="N690" s="325">
        <f>IFERROR(VLOOKUP($A690,'様式C-1-2用'!$B$3:$O$1100,14,0),"")</f>
        <v>0</v>
      </c>
      <c r="O690" s="325">
        <f>IFERROR(VLOOKUP($A690,'様式C-1-2用'!$B$3:$P$1100,15,0),"")</f>
        <v>0</v>
      </c>
    </row>
    <row r="691" spans="1:15" ht="15.95" customHeight="1" x14ac:dyDescent="0.15">
      <c r="A691" s="318">
        <v>689</v>
      </c>
      <c r="B691" s="325">
        <f>IFERROR(VLOOKUP($A691,'様式C-1-2用'!$B$3:$O$1100,2,0),"")</f>
        <v>0</v>
      </c>
      <c r="C691" s="325" t="str">
        <f>IFERROR(VLOOKUP($A691,'様式C-1-2用'!$B$3:$O$1100,3,0),"")</f>
        <v/>
      </c>
      <c r="D691" s="325">
        <f>IFERROR(VLOOKUP($A691,'様式C-1-2用'!$B$3:$O$1100,5,0),"")</f>
        <v>0</v>
      </c>
      <c r="E691" s="325">
        <f>IFERROR(VLOOKUP($A691,'様式C-1-2用'!$B$3:$O$1100,6,0),"")</f>
        <v>0</v>
      </c>
      <c r="F691" s="325">
        <f>IFERROR(VLOOKUP($A691,'様式C-1-2用'!$B$3:$O$1100,7,0),"")</f>
        <v>0</v>
      </c>
      <c r="G691" s="325">
        <f>IFERROR(VLOOKUP($A691,'様式C-1-2用'!$B$3:$O$1100,8,0),"")</f>
        <v>0</v>
      </c>
      <c r="H691" s="331">
        <f>IFERROR(VLOOKUP($A691,'様式C-1-2用'!$B$3:$O$1100,9,0),"")</f>
        <v>0</v>
      </c>
      <c r="I691" s="325">
        <f>IFERROR(VLOOKUP($A691,'様式C-1-2用'!$B$3:$O$1100,10,0),"")</f>
        <v>0</v>
      </c>
      <c r="J691" s="325">
        <f>IFERROR(VLOOKUP($A691,'様式C-1-2用'!$B$3:$O$1100,11,0),"")</f>
        <v>0</v>
      </c>
      <c r="K691" s="325">
        <f t="shared" si="10"/>
        <v>0</v>
      </c>
      <c r="L691" s="325">
        <f>IFERROR(VLOOKUP($A691,'様式C-1-2用'!$B$3:$O$1100,12,0),"")</f>
        <v>0</v>
      </c>
      <c r="M691" s="325">
        <f>IFERROR(VLOOKUP($A691,'様式C-1-2用'!$B$3:$O$1100,13,0),"")</f>
        <v>0</v>
      </c>
      <c r="N691" s="325">
        <f>IFERROR(VLOOKUP($A691,'様式C-1-2用'!$B$3:$O$1100,14,0),"")</f>
        <v>0</v>
      </c>
      <c r="O691" s="325">
        <f>IFERROR(VLOOKUP($A691,'様式C-1-2用'!$B$3:$P$1100,15,0),"")</f>
        <v>0</v>
      </c>
    </row>
    <row r="692" spans="1:15" ht="15.95" customHeight="1" x14ac:dyDescent="0.15">
      <c r="A692" s="318">
        <v>690</v>
      </c>
      <c r="B692" s="325">
        <f>IFERROR(VLOOKUP($A692,'様式C-1-2用'!$B$3:$O$1100,2,0),"")</f>
        <v>0</v>
      </c>
      <c r="C692" s="325" t="str">
        <f>IFERROR(VLOOKUP($A692,'様式C-1-2用'!$B$3:$O$1100,3,0),"")</f>
        <v/>
      </c>
      <c r="D692" s="325">
        <f>IFERROR(VLOOKUP($A692,'様式C-1-2用'!$B$3:$O$1100,5,0),"")</f>
        <v>0</v>
      </c>
      <c r="E692" s="325">
        <f>IFERROR(VLOOKUP($A692,'様式C-1-2用'!$B$3:$O$1100,6,0),"")</f>
        <v>0</v>
      </c>
      <c r="F692" s="325">
        <f>IFERROR(VLOOKUP($A692,'様式C-1-2用'!$B$3:$O$1100,7,0),"")</f>
        <v>0</v>
      </c>
      <c r="G692" s="325">
        <f>IFERROR(VLOOKUP($A692,'様式C-1-2用'!$B$3:$O$1100,8,0),"")</f>
        <v>0</v>
      </c>
      <c r="H692" s="331">
        <f>IFERROR(VLOOKUP($A692,'様式C-1-2用'!$B$3:$O$1100,9,0),"")</f>
        <v>0</v>
      </c>
      <c r="I692" s="325">
        <f>IFERROR(VLOOKUP($A692,'様式C-1-2用'!$B$3:$O$1100,10,0),"")</f>
        <v>0</v>
      </c>
      <c r="J692" s="325">
        <f>IFERROR(VLOOKUP($A692,'様式C-1-2用'!$B$3:$O$1100,11,0),"")</f>
        <v>0</v>
      </c>
      <c r="K692" s="325">
        <f t="shared" si="10"/>
        <v>0</v>
      </c>
      <c r="L692" s="325">
        <f>IFERROR(VLOOKUP($A692,'様式C-1-2用'!$B$3:$O$1100,12,0),"")</f>
        <v>0</v>
      </c>
      <c r="M692" s="325">
        <f>IFERROR(VLOOKUP($A692,'様式C-1-2用'!$B$3:$O$1100,13,0),"")</f>
        <v>0</v>
      </c>
      <c r="N692" s="325">
        <f>IFERROR(VLOOKUP($A692,'様式C-1-2用'!$B$3:$O$1100,14,0),"")</f>
        <v>0</v>
      </c>
      <c r="O692" s="325">
        <f>IFERROR(VLOOKUP($A692,'様式C-1-2用'!$B$3:$P$1100,15,0),"")</f>
        <v>0</v>
      </c>
    </row>
    <row r="693" spans="1:15" ht="15.95" customHeight="1" x14ac:dyDescent="0.15">
      <c r="A693" s="318">
        <v>691</v>
      </c>
      <c r="B693" s="325">
        <f>IFERROR(VLOOKUP($A693,'様式C-1-2用'!$B$3:$O$1100,2,0),"")</f>
        <v>0</v>
      </c>
      <c r="C693" s="325" t="str">
        <f>IFERROR(VLOOKUP($A693,'様式C-1-2用'!$B$3:$O$1100,3,0),"")</f>
        <v/>
      </c>
      <c r="D693" s="325">
        <f>IFERROR(VLOOKUP($A693,'様式C-1-2用'!$B$3:$O$1100,5,0),"")</f>
        <v>0</v>
      </c>
      <c r="E693" s="325">
        <f>IFERROR(VLOOKUP($A693,'様式C-1-2用'!$B$3:$O$1100,6,0),"")</f>
        <v>0</v>
      </c>
      <c r="F693" s="325">
        <f>IFERROR(VLOOKUP($A693,'様式C-1-2用'!$B$3:$O$1100,7,0),"")</f>
        <v>0</v>
      </c>
      <c r="G693" s="325">
        <f>IFERROR(VLOOKUP($A693,'様式C-1-2用'!$B$3:$O$1100,8,0),"")</f>
        <v>0</v>
      </c>
      <c r="H693" s="331">
        <f>IFERROR(VLOOKUP($A693,'様式C-1-2用'!$B$3:$O$1100,9,0),"")</f>
        <v>0</v>
      </c>
      <c r="I693" s="325">
        <f>IFERROR(VLOOKUP($A693,'様式C-1-2用'!$B$3:$O$1100,10,0),"")</f>
        <v>0</v>
      </c>
      <c r="J693" s="325">
        <f>IFERROR(VLOOKUP($A693,'様式C-1-2用'!$B$3:$O$1100,11,0),"")</f>
        <v>0</v>
      </c>
      <c r="K693" s="325">
        <f t="shared" si="10"/>
        <v>0</v>
      </c>
      <c r="L693" s="325">
        <f>IFERROR(VLOOKUP($A693,'様式C-1-2用'!$B$3:$O$1100,12,0),"")</f>
        <v>0</v>
      </c>
      <c r="M693" s="325">
        <f>IFERROR(VLOOKUP($A693,'様式C-1-2用'!$B$3:$O$1100,13,0),"")</f>
        <v>0</v>
      </c>
      <c r="N693" s="325">
        <f>IFERROR(VLOOKUP($A693,'様式C-1-2用'!$B$3:$O$1100,14,0),"")</f>
        <v>0</v>
      </c>
      <c r="O693" s="325">
        <f>IFERROR(VLOOKUP($A693,'様式C-1-2用'!$B$3:$P$1100,15,0),"")</f>
        <v>0</v>
      </c>
    </row>
    <row r="694" spans="1:15" ht="15.95" customHeight="1" x14ac:dyDescent="0.15">
      <c r="A694" s="318">
        <v>692</v>
      </c>
      <c r="B694" s="325">
        <f>IFERROR(VLOOKUP($A694,'様式C-1-2用'!$B$3:$O$1100,2,0),"")</f>
        <v>0</v>
      </c>
      <c r="C694" s="325" t="str">
        <f>IFERROR(VLOOKUP($A694,'様式C-1-2用'!$B$3:$O$1100,3,0),"")</f>
        <v/>
      </c>
      <c r="D694" s="325">
        <f>IFERROR(VLOOKUP($A694,'様式C-1-2用'!$B$3:$O$1100,5,0),"")</f>
        <v>0</v>
      </c>
      <c r="E694" s="325">
        <f>IFERROR(VLOOKUP($A694,'様式C-1-2用'!$B$3:$O$1100,6,0),"")</f>
        <v>0</v>
      </c>
      <c r="F694" s="325">
        <f>IFERROR(VLOOKUP($A694,'様式C-1-2用'!$B$3:$O$1100,7,0),"")</f>
        <v>0</v>
      </c>
      <c r="G694" s="325">
        <f>IFERROR(VLOOKUP($A694,'様式C-1-2用'!$B$3:$O$1100,8,0),"")</f>
        <v>0</v>
      </c>
      <c r="H694" s="331">
        <f>IFERROR(VLOOKUP($A694,'様式C-1-2用'!$B$3:$O$1100,9,0),"")</f>
        <v>0</v>
      </c>
      <c r="I694" s="325">
        <f>IFERROR(VLOOKUP($A694,'様式C-1-2用'!$B$3:$O$1100,10,0),"")</f>
        <v>0</v>
      </c>
      <c r="J694" s="325">
        <f>IFERROR(VLOOKUP($A694,'様式C-1-2用'!$B$3:$O$1100,11,0),"")</f>
        <v>0</v>
      </c>
      <c r="K694" s="325">
        <f t="shared" si="10"/>
        <v>0</v>
      </c>
      <c r="L694" s="325">
        <f>IFERROR(VLOOKUP($A694,'様式C-1-2用'!$B$3:$O$1100,12,0),"")</f>
        <v>0</v>
      </c>
      <c r="M694" s="325">
        <f>IFERROR(VLOOKUP($A694,'様式C-1-2用'!$B$3:$O$1100,13,0),"")</f>
        <v>0</v>
      </c>
      <c r="N694" s="325">
        <f>IFERROR(VLOOKUP($A694,'様式C-1-2用'!$B$3:$O$1100,14,0),"")</f>
        <v>0</v>
      </c>
      <c r="O694" s="325">
        <f>IFERROR(VLOOKUP($A694,'様式C-1-2用'!$B$3:$P$1100,15,0),"")</f>
        <v>0</v>
      </c>
    </row>
    <row r="695" spans="1:15" ht="15.95" customHeight="1" x14ac:dyDescent="0.15">
      <c r="A695" s="318">
        <v>693</v>
      </c>
      <c r="B695" s="325">
        <f>IFERROR(VLOOKUP($A695,'様式C-1-2用'!$B$3:$O$1100,2,0),"")</f>
        <v>0</v>
      </c>
      <c r="C695" s="325" t="str">
        <f>IFERROR(VLOOKUP($A695,'様式C-1-2用'!$B$3:$O$1100,3,0),"")</f>
        <v/>
      </c>
      <c r="D695" s="325">
        <f>IFERROR(VLOOKUP($A695,'様式C-1-2用'!$B$3:$O$1100,5,0),"")</f>
        <v>0</v>
      </c>
      <c r="E695" s="325">
        <f>IFERROR(VLOOKUP($A695,'様式C-1-2用'!$B$3:$O$1100,6,0),"")</f>
        <v>0</v>
      </c>
      <c r="F695" s="325">
        <f>IFERROR(VLOOKUP($A695,'様式C-1-2用'!$B$3:$O$1100,7,0),"")</f>
        <v>0</v>
      </c>
      <c r="G695" s="325">
        <f>IFERROR(VLOOKUP($A695,'様式C-1-2用'!$B$3:$O$1100,8,0),"")</f>
        <v>0</v>
      </c>
      <c r="H695" s="331">
        <f>IFERROR(VLOOKUP($A695,'様式C-1-2用'!$B$3:$O$1100,9,0),"")</f>
        <v>0</v>
      </c>
      <c r="I695" s="325">
        <f>IFERROR(VLOOKUP($A695,'様式C-1-2用'!$B$3:$O$1100,10,0),"")</f>
        <v>0</v>
      </c>
      <c r="J695" s="325">
        <f>IFERROR(VLOOKUP($A695,'様式C-1-2用'!$B$3:$O$1100,11,0),"")</f>
        <v>0</v>
      </c>
      <c r="K695" s="325">
        <f t="shared" si="10"/>
        <v>0</v>
      </c>
      <c r="L695" s="325">
        <f>IFERROR(VLOOKUP($A695,'様式C-1-2用'!$B$3:$O$1100,12,0),"")</f>
        <v>0</v>
      </c>
      <c r="M695" s="325">
        <f>IFERROR(VLOOKUP($A695,'様式C-1-2用'!$B$3:$O$1100,13,0),"")</f>
        <v>0</v>
      </c>
      <c r="N695" s="325">
        <f>IFERROR(VLOOKUP($A695,'様式C-1-2用'!$B$3:$O$1100,14,0),"")</f>
        <v>0</v>
      </c>
      <c r="O695" s="325">
        <f>IFERROR(VLOOKUP($A695,'様式C-1-2用'!$B$3:$P$1100,15,0),"")</f>
        <v>0</v>
      </c>
    </row>
    <row r="696" spans="1:15" ht="15.95" customHeight="1" x14ac:dyDescent="0.15">
      <c r="A696" s="318">
        <v>694</v>
      </c>
      <c r="B696" s="325">
        <f>IFERROR(VLOOKUP($A696,'様式C-1-2用'!$B$3:$O$1100,2,0),"")</f>
        <v>0</v>
      </c>
      <c r="C696" s="325" t="str">
        <f>IFERROR(VLOOKUP($A696,'様式C-1-2用'!$B$3:$O$1100,3,0),"")</f>
        <v/>
      </c>
      <c r="D696" s="325">
        <f>IFERROR(VLOOKUP($A696,'様式C-1-2用'!$B$3:$O$1100,5,0),"")</f>
        <v>0</v>
      </c>
      <c r="E696" s="325">
        <f>IFERROR(VLOOKUP($A696,'様式C-1-2用'!$B$3:$O$1100,6,0),"")</f>
        <v>0</v>
      </c>
      <c r="F696" s="325">
        <f>IFERROR(VLOOKUP($A696,'様式C-1-2用'!$B$3:$O$1100,7,0),"")</f>
        <v>0</v>
      </c>
      <c r="G696" s="325">
        <f>IFERROR(VLOOKUP($A696,'様式C-1-2用'!$B$3:$O$1100,8,0),"")</f>
        <v>0</v>
      </c>
      <c r="H696" s="331">
        <f>IFERROR(VLOOKUP($A696,'様式C-1-2用'!$B$3:$O$1100,9,0),"")</f>
        <v>0</v>
      </c>
      <c r="I696" s="325">
        <f>IFERROR(VLOOKUP($A696,'様式C-1-2用'!$B$3:$O$1100,10,0),"")</f>
        <v>0</v>
      </c>
      <c r="J696" s="325">
        <f>IFERROR(VLOOKUP($A696,'様式C-1-2用'!$B$3:$O$1100,11,0),"")</f>
        <v>0</v>
      </c>
      <c r="K696" s="325">
        <f t="shared" si="10"/>
        <v>0</v>
      </c>
      <c r="L696" s="325">
        <f>IFERROR(VLOOKUP($A696,'様式C-1-2用'!$B$3:$O$1100,12,0),"")</f>
        <v>0</v>
      </c>
      <c r="M696" s="325">
        <f>IFERROR(VLOOKUP($A696,'様式C-1-2用'!$B$3:$O$1100,13,0),"")</f>
        <v>0</v>
      </c>
      <c r="N696" s="325">
        <f>IFERROR(VLOOKUP($A696,'様式C-1-2用'!$B$3:$O$1100,14,0),"")</f>
        <v>0</v>
      </c>
      <c r="O696" s="325">
        <f>IFERROR(VLOOKUP($A696,'様式C-1-2用'!$B$3:$P$1100,15,0),"")</f>
        <v>0</v>
      </c>
    </row>
    <row r="697" spans="1:15" ht="15.95" customHeight="1" x14ac:dyDescent="0.15">
      <c r="A697" s="318">
        <v>695</v>
      </c>
      <c r="B697" s="325">
        <f>IFERROR(VLOOKUP($A697,'様式C-1-2用'!$B$3:$O$1100,2,0),"")</f>
        <v>0</v>
      </c>
      <c r="C697" s="325" t="str">
        <f>IFERROR(VLOOKUP($A697,'様式C-1-2用'!$B$3:$O$1100,3,0),"")</f>
        <v/>
      </c>
      <c r="D697" s="325">
        <f>IFERROR(VLOOKUP($A697,'様式C-1-2用'!$B$3:$O$1100,5,0),"")</f>
        <v>0</v>
      </c>
      <c r="E697" s="325">
        <f>IFERROR(VLOOKUP($A697,'様式C-1-2用'!$B$3:$O$1100,6,0),"")</f>
        <v>0</v>
      </c>
      <c r="F697" s="325">
        <f>IFERROR(VLOOKUP($A697,'様式C-1-2用'!$B$3:$O$1100,7,0),"")</f>
        <v>0</v>
      </c>
      <c r="G697" s="325">
        <f>IFERROR(VLOOKUP($A697,'様式C-1-2用'!$B$3:$O$1100,8,0),"")</f>
        <v>0</v>
      </c>
      <c r="H697" s="331">
        <f>IFERROR(VLOOKUP($A697,'様式C-1-2用'!$B$3:$O$1100,9,0),"")</f>
        <v>0</v>
      </c>
      <c r="I697" s="325">
        <f>IFERROR(VLOOKUP($A697,'様式C-1-2用'!$B$3:$O$1100,10,0),"")</f>
        <v>0</v>
      </c>
      <c r="J697" s="325">
        <f>IFERROR(VLOOKUP($A697,'様式C-1-2用'!$B$3:$O$1100,11,0),"")</f>
        <v>0</v>
      </c>
      <c r="K697" s="325">
        <f t="shared" si="10"/>
        <v>0</v>
      </c>
      <c r="L697" s="325">
        <f>IFERROR(VLOOKUP($A697,'様式C-1-2用'!$B$3:$O$1100,12,0),"")</f>
        <v>0</v>
      </c>
      <c r="M697" s="325">
        <f>IFERROR(VLOOKUP($A697,'様式C-1-2用'!$B$3:$O$1100,13,0),"")</f>
        <v>0</v>
      </c>
      <c r="N697" s="325">
        <f>IFERROR(VLOOKUP($A697,'様式C-1-2用'!$B$3:$O$1100,14,0),"")</f>
        <v>0</v>
      </c>
      <c r="O697" s="325">
        <f>IFERROR(VLOOKUP($A697,'様式C-1-2用'!$B$3:$P$1100,15,0),"")</f>
        <v>0</v>
      </c>
    </row>
    <row r="698" spans="1:15" ht="15.95" customHeight="1" x14ac:dyDescent="0.15">
      <c r="A698" s="318">
        <v>696</v>
      </c>
      <c r="B698" s="325">
        <f>IFERROR(VLOOKUP($A698,'様式C-1-2用'!$B$3:$O$1100,2,0),"")</f>
        <v>0</v>
      </c>
      <c r="C698" s="325" t="str">
        <f>IFERROR(VLOOKUP($A698,'様式C-1-2用'!$B$3:$O$1100,3,0),"")</f>
        <v/>
      </c>
      <c r="D698" s="325">
        <f>IFERROR(VLOOKUP($A698,'様式C-1-2用'!$B$3:$O$1100,5,0),"")</f>
        <v>0</v>
      </c>
      <c r="E698" s="325">
        <f>IFERROR(VLOOKUP($A698,'様式C-1-2用'!$B$3:$O$1100,6,0),"")</f>
        <v>0</v>
      </c>
      <c r="F698" s="325">
        <f>IFERROR(VLOOKUP($A698,'様式C-1-2用'!$B$3:$O$1100,7,0),"")</f>
        <v>0</v>
      </c>
      <c r="G698" s="325">
        <f>IFERROR(VLOOKUP($A698,'様式C-1-2用'!$B$3:$O$1100,8,0),"")</f>
        <v>0</v>
      </c>
      <c r="H698" s="331">
        <f>IFERROR(VLOOKUP($A698,'様式C-1-2用'!$B$3:$O$1100,9,0),"")</f>
        <v>0</v>
      </c>
      <c r="I698" s="325">
        <f>IFERROR(VLOOKUP($A698,'様式C-1-2用'!$B$3:$O$1100,10,0),"")</f>
        <v>0</v>
      </c>
      <c r="J698" s="325">
        <f>IFERROR(VLOOKUP($A698,'様式C-1-2用'!$B$3:$O$1100,11,0),"")</f>
        <v>0</v>
      </c>
      <c r="K698" s="325">
        <f t="shared" si="10"/>
        <v>0</v>
      </c>
      <c r="L698" s="325">
        <f>IFERROR(VLOOKUP($A698,'様式C-1-2用'!$B$3:$O$1100,12,0),"")</f>
        <v>0</v>
      </c>
      <c r="M698" s="325">
        <f>IFERROR(VLOOKUP($A698,'様式C-1-2用'!$B$3:$O$1100,13,0),"")</f>
        <v>0</v>
      </c>
      <c r="N698" s="325">
        <f>IFERROR(VLOOKUP($A698,'様式C-1-2用'!$B$3:$O$1100,14,0),"")</f>
        <v>0</v>
      </c>
      <c r="O698" s="325">
        <f>IFERROR(VLOOKUP($A698,'様式C-1-2用'!$B$3:$P$1100,15,0),"")</f>
        <v>0</v>
      </c>
    </row>
    <row r="699" spans="1:15" ht="15.95" customHeight="1" x14ac:dyDescent="0.15">
      <c r="A699" s="318">
        <v>697</v>
      </c>
      <c r="B699" s="325">
        <f>IFERROR(VLOOKUP($A699,'様式C-1-2用'!$B$3:$O$1100,2,0),"")</f>
        <v>0</v>
      </c>
      <c r="C699" s="325" t="str">
        <f>IFERROR(VLOOKUP($A699,'様式C-1-2用'!$B$3:$O$1100,3,0),"")</f>
        <v/>
      </c>
      <c r="D699" s="325">
        <f>IFERROR(VLOOKUP($A699,'様式C-1-2用'!$B$3:$O$1100,5,0),"")</f>
        <v>0</v>
      </c>
      <c r="E699" s="325">
        <f>IFERROR(VLOOKUP($A699,'様式C-1-2用'!$B$3:$O$1100,6,0),"")</f>
        <v>0</v>
      </c>
      <c r="F699" s="325">
        <f>IFERROR(VLOOKUP($A699,'様式C-1-2用'!$B$3:$O$1100,7,0),"")</f>
        <v>0</v>
      </c>
      <c r="G699" s="325">
        <f>IFERROR(VLOOKUP($A699,'様式C-1-2用'!$B$3:$O$1100,8,0),"")</f>
        <v>0</v>
      </c>
      <c r="H699" s="331">
        <f>IFERROR(VLOOKUP($A699,'様式C-1-2用'!$B$3:$O$1100,9,0),"")</f>
        <v>0</v>
      </c>
      <c r="I699" s="325">
        <f>IFERROR(VLOOKUP($A699,'様式C-1-2用'!$B$3:$O$1100,10,0),"")</f>
        <v>0</v>
      </c>
      <c r="J699" s="325">
        <f>IFERROR(VLOOKUP($A699,'様式C-1-2用'!$B$3:$O$1100,11,0),"")</f>
        <v>0</v>
      </c>
      <c r="K699" s="325">
        <f t="shared" si="10"/>
        <v>0</v>
      </c>
      <c r="L699" s="325">
        <f>IFERROR(VLOOKUP($A699,'様式C-1-2用'!$B$3:$O$1100,12,0),"")</f>
        <v>0</v>
      </c>
      <c r="M699" s="325">
        <f>IFERROR(VLOOKUP($A699,'様式C-1-2用'!$B$3:$O$1100,13,0),"")</f>
        <v>0</v>
      </c>
      <c r="N699" s="325">
        <f>IFERROR(VLOOKUP($A699,'様式C-1-2用'!$B$3:$O$1100,14,0),"")</f>
        <v>0</v>
      </c>
      <c r="O699" s="325">
        <f>IFERROR(VLOOKUP($A699,'様式C-1-2用'!$B$3:$P$1100,15,0),"")</f>
        <v>0</v>
      </c>
    </row>
    <row r="700" spans="1:15" ht="15.95" customHeight="1" x14ac:dyDescent="0.15">
      <c r="A700" s="318">
        <v>698</v>
      </c>
      <c r="B700" s="325">
        <f>IFERROR(VLOOKUP($A700,'様式C-1-2用'!$B$3:$O$1100,2,0),"")</f>
        <v>0</v>
      </c>
      <c r="C700" s="325" t="str">
        <f>IFERROR(VLOOKUP($A700,'様式C-1-2用'!$B$3:$O$1100,3,0),"")</f>
        <v/>
      </c>
      <c r="D700" s="325">
        <f>IFERROR(VLOOKUP($A700,'様式C-1-2用'!$B$3:$O$1100,5,0),"")</f>
        <v>0</v>
      </c>
      <c r="E700" s="325">
        <f>IFERROR(VLOOKUP($A700,'様式C-1-2用'!$B$3:$O$1100,6,0),"")</f>
        <v>0</v>
      </c>
      <c r="F700" s="325">
        <f>IFERROR(VLOOKUP($A700,'様式C-1-2用'!$B$3:$O$1100,7,0),"")</f>
        <v>0</v>
      </c>
      <c r="G700" s="325">
        <f>IFERROR(VLOOKUP($A700,'様式C-1-2用'!$B$3:$O$1100,8,0),"")</f>
        <v>0</v>
      </c>
      <c r="H700" s="331">
        <f>IFERROR(VLOOKUP($A700,'様式C-1-2用'!$B$3:$O$1100,9,0),"")</f>
        <v>0</v>
      </c>
      <c r="I700" s="325">
        <f>IFERROR(VLOOKUP($A700,'様式C-1-2用'!$B$3:$O$1100,10,0),"")</f>
        <v>0</v>
      </c>
      <c r="J700" s="325">
        <f>IFERROR(VLOOKUP($A700,'様式C-1-2用'!$B$3:$O$1100,11,0),"")</f>
        <v>0</v>
      </c>
      <c r="K700" s="325">
        <f t="shared" si="10"/>
        <v>0</v>
      </c>
      <c r="L700" s="325">
        <f>IFERROR(VLOOKUP($A700,'様式C-1-2用'!$B$3:$O$1100,12,0),"")</f>
        <v>0</v>
      </c>
      <c r="M700" s="325">
        <f>IFERROR(VLOOKUP($A700,'様式C-1-2用'!$B$3:$O$1100,13,0),"")</f>
        <v>0</v>
      </c>
      <c r="N700" s="325">
        <f>IFERROR(VLOOKUP($A700,'様式C-1-2用'!$B$3:$O$1100,14,0),"")</f>
        <v>0</v>
      </c>
      <c r="O700" s="325">
        <f>IFERROR(VLOOKUP($A700,'様式C-1-2用'!$B$3:$P$1100,15,0),"")</f>
        <v>0</v>
      </c>
    </row>
    <row r="701" spans="1:15" ht="15.95" customHeight="1" x14ac:dyDescent="0.15">
      <c r="A701" s="318">
        <v>699</v>
      </c>
      <c r="B701" s="325">
        <f>IFERROR(VLOOKUP($A701,'様式C-1-2用'!$B$3:$O$1100,2,0),"")</f>
        <v>0</v>
      </c>
      <c r="C701" s="325" t="str">
        <f>IFERROR(VLOOKUP($A701,'様式C-1-2用'!$B$3:$O$1100,3,0),"")</f>
        <v/>
      </c>
      <c r="D701" s="325">
        <f>IFERROR(VLOOKUP($A701,'様式C-1-2用'!$B$3:$O$1100,5,0),"")</f>
        <v>0</v>
      </c>
      <c r="E701" s="325">
        <f>IFERROR(VLOOKUP($A701,'様式C-1-2用'!$B$3:$O$1100,6,0),"")</f>
        <v>0</v>
      </c>
      <c r="F701" s="325">
        <f>IFERROR(VLOOKUP($A701,'様式C-1-2用'!$B$3:$O$1100,7,0),"")</f>
        <v>0</v>
      </c>
      <c r="G701" s="325">
        <f>IFERROR(VLOOKUP($A701,'様式C-1-2用'!$B$3:$O$1100,8,0),"")</f>
        <v>0</v>
      </c>
      <c r="H701" s="331">
        <f>IFERROR(VLOOKUP($A701,'様式C-1-2用'!$B$3:$O$1100,9,0),"")</f>
        <v>0</v>
      </c>
      <c r="I701" s="325">
        <f>IFERROR(VLOOKUP($A701,'様式C-1-2用'!$B$3:$O$1100,10,0),"")</f>
        <v>0</v>
      </c>
      <c r="J701" s="325">
        <f>IFERROR(VLOOKUP($A701,'様式C-1-2用'!$B$3:$O$1100,11,0),"")</f>
        <v>0</v>
      </c>
      <c r="K701" s="325">
        <f t="shared" si="10"/>
        <v>0</v>
      </c>
      <c r="L701" s="325">
        <f>IFERROR(VLOOKUP($A701,'様式C-1-2用'!$B$3:$O$1100,12,0),"")</f>
        <v>0</v>
      </c>
      <c r="M701" s="325">
        <f>IFERROR(VLOOKUP($A701,'様式C-1-2用'!$B$3:$O$1100,13,0),"")</f>
        <v>0</v>
      </c>
      <c r="N701" s="325">
        <f>IFERROR(VLOOKUP($A701,'様式C-1-2用'!$B$3:$O$1100,14,0),"")</f>
        <v>0</v>
      </c>
      <c r="O701" s="325">
        <f>IFERROR(VLOOKUP($A701,'様式C-1-2用'!$B$3:$P$1100,15,0),"")</f>
        <v>0</v>
      </c>
    </row>
    <row r="702" spans="1:15" ht="15.95" customHeight="1" x14ac:dyDescent="0.15">
      <c r="A702" s="318">
        <v>700</v>
      </c>
      <c r="B702" s="325">
        <f>IFERROR(VLOOKUP($A702,'様式C-1-2用'!$B$3:$O$1100,2,0),"")</f>
        <v>0</v>
      </c>
      <c r="C702" s="325" t="str">
        <f>IFERROR(VLOOKUP($A702,'様式C-1-2用'!$B$3:$O$1100,3,0),"")</f>
        <v/>
      </c>
      <c r="D702" s="325">
        <f>IFERROR(VLOOKUP($A702,'様式C-1-2用'!$B$3:$O$1100,5,0),"")</f>
        <v>0</v>
      </c>
      <c r="E702" s="325">
        <f>IFERROR(VLOOKUP($A702,'様式C-1-2用'!$B$3:$O$1100,6,0),"")</f>
        <v>0</v>
      </c>
      <c r="F702" s="325">
        <f>IFERROR(VLOOKUP($A702,'様式C-1-2用'!$B$3:$O$1100,7,0),"")</f>
        <v>0</v>
      </c>
      <c r="G702" s="325">
        <f>IFERROR(VLOOKUP($A702,'様式C-1-2用'!$B$3:$O$1100,8,0),"")</f>
        <v>0</v>
      </c>
      <c r="H702" s="331">
        <f>IFERROR(VLOOKUP($A702,'様式C-1-2用'!$B$3:$O$1100,9,0),"")</f>
        <v>0</v>
      </c>
      <c r="I702" s="325">
        <f>IFERROR(VLOOKUP($A702,'様式C-1-2用'!$B$3:$O$1100,10,0),"")</f>
        <v>0</v>
      </c>
      <c r="J702" s="325">
        <f>IFERROR(VLOOKUP($A702,'様式C-1-2用'!$B$3:$O$1100,11,0),"")</f>
        <v>0</v>
      </c>
      <c r="K702" s="325">
        <f t="shared" si="10"/>
        <v>0</v>
      </c>
      <c r="L702" s="325">
        <f>IFERROR(VLOOKUP($A702,'様式C-1-2用'!$B$3:$O$1100,12,0),"")</f>
        <v>0</v>
      </c>
      <c r="M702" s="325">
        <f>IFERROR(VLOOKUP($A702,'様式C-1-2用'!$B$3:$O$1100,13,0),"")</f>
        <v>0</v>
      </c>
      <c r="N702" s="325">
        <f>IFERROR(VLOOKUP($A702,'様式C-1-2用'!$B$3:$O$1100,14,0),"")</f>
        <v>0</v>
      </c>
      <c r="O702" s="325">
        <f>IFERROR(VLOOKUP($A702,'様式C-1-2用'!$B$3:$P$1100,15,0),"")</f>
        <v>0</v>
      </c>
    </row>
    <row r="703" spans="1:15" ht="15.95" customHeight="1" x14ac:dyDescent="0.15">
      <c r="A703" s="318">
        <v>701</v>
      </c>
      <c r="B703" s="325">
        <f>IFERROR(VLOOKUP($A703,'様式C-1-2用'!$B$3:$O$1100,2,0),"")</f>
        <v>0</v>
      </c>
      <c r="C703" s="325" t="str">
        <f>IFERROR(VLOOKUP($A703,'様式C-1-2用'!$B$3:$O$1100,3,0),"")</f>
        <v/>
      </c>
      <c r="D703" s="325">
        <f>IFERROR(VLOOKUP($A703,'様式C-1-2用'!$B$3:$O$1100,5,0),"")</f>
        <v>0</v>
      </c>
      <c r="E703" s="325">
        <f>IFERROR(VLOOKUP($A703,'様式C-1-2用'!$B$3:$O$1100,6,0),"")</f>
        <v>0</v>
      </c>
      <c r="F703" s="325">
        <f>IFERROR(VLOOKUP($A703,'様式C-1-2用'!$B$3:$O$1100,7,0),"")</f>
        <v>0</v>
      </c>
      <c r="G703" s="325">
        <f>IFERROR(VLOOKUP($A703,'様式C-1-2用'!$B$3:$O$1100,8,0),"")</f>
        <v>0</v>
      </c>
      <c r="H703" s="331">
        <f>IFERROR(VLOOKUP($A703,'様式C-1-2用'!$B$3:$O$1100,9,0),"")</f>
        <v>0</v>
      </c>
      <c r="I703" s="325">
        <f>IFERROR(VLOOKUP($A703,'様式C-1-2用'!$B$3:$O$1100,10,0),"")</f>
        <v>0</v>
      </c>
      <c r="J703" s="325">
        <f>IFERROR(VLOOKUP($A703,'様式C-1-2用'!$B$3:$O$1100,11,0),"")</f>
        <v>0</v>
      </c>
      <c r="K703" s="325">
        <f t="shared" si="10"/>
        <v>0</v>
      </c>
      <c r="L703" s="325">
        <f>IFERROR(VLOOKUP($A703,'様式C-1-2用'!$B$3:$O$1100,12,0),"")</f>
        <v>0</v>
      </c>
      <c r="M703" s="325">
        <f>IFERROR(VLOOKUP($A703,'様式C-1-2用'!$B$3:$O$1100,13,0),"")</f>
        <v>0</v>
      </c>
      <c r="N703" s="325">
        <f>IFERROR(VLOOKUP($A703,'様式C-1-2用'!$B$3:$O$1100,14,0),"")</f>
        <v>0</v>
      </c>
      <c r="O703" s="325">
        <f>IFERROR(VLOOKUP($A703,'様式C-1-2用'!$B$3:$P$1100,15,0),"")</f>
        <v>0</v>
      </c>
    </row>
    <row r="704" spans="1:15" ht="15.95" customHeight="1" x14ac:dyDescent="0.15">
      <c r="A704" s="318">
        <v>702</v>
      </c>
      <c r="B704" s="325">
        <f>IFERROR(VLOOKUP($A704,'様式C-1-2用'!$B$3:$O$1100,2,0),"")</f>
        <v>0</v>
      </c>
      <c r="C704" s="325" t="str">
        <f>IFERROR(VLOOKUP($A704,'様式C-1-2用'!$B$3:$O$1100,3,0),"")</f>
        <v/>
      </c>
      <c r="D704" s="325">
        <f>IFERROR(VLOOKUP($A704,'様式C-1-2用'!$B$3:$O$1100,5,0),"")</f>
        <v>0</v>
      </c>
      <c r="E704" s="325">
        <f>IFERROR(VLOOKUP($A704,'様式C-1-2用'!$B$3:$O$1100,6,0),"")</f>
        <v>0</v>
      </c>
      <c r="F704" s="325">
        <f>IFERROR(VLOOKUP($A704,'様式C-1-2用'!$B$3:$O$1100,7,0),"")</f>
        <v>0</v>
      </c>
      <c r="G704" s="325">
        <f>IFERROR(VLOOKUP($A704,'様式C-1-2用'!$B$3:$O$1100,8,0),"")</f>
        <v>0</v>
      </c>
      <c r="H704" s="331">
        <f>IFERROR(VLOOKUP($A704,'様式C-1-2用'!$B$3:$O$1100,9,0),"")</f>
        <v>0</v>
      </c>
      <c r="I704" s="325">
        <f>IFERROR(VLOOKUP($A704,'様式C-1-2用'!$B$3:$O$1100,10,0),"")</f>
        <v>0</v>
      </c>
      <c r="J704" s="325">
        <f>IFERROR(VLOOKUP($A704,'様式C-1-2用'!$B$3:$O$1100,11,0),"")</f>
        <v>0</v>
      </c>
      <c r="K704" s="325">
        <f t="shared" si="10"/>
        <v>0</v>
      </c>
      <c r="L704" s="325">
        <f>IFERROR(VLOOKUP($A704,'様式C-1-2用'!$B$3:$O$1100,12,0),"")</f>
        <v>0</v>
      </c>
      <c r="M704" s="325">
        <f>IFERROR(VLOOKUP($A704,'様式C-1-2用'!$B$3:$O$1100,13,0),"")</f>
        <v>0</v>
      </c>
      <c r="N704" s="325">
        <f>IFERROR(VLOOKUP($A704,'様式C-1-2用'!$B$3:$O$1100,14,0),"")</f>
        <v>0</v>
      </c>
      <c r="O704" s="325">
        <f>IFERROR(VLOOKUP($A704,'様式C-1-2用'!$B$3:$P$1100,15,0),"")</f>
        <v>0</v>
      </c>
    </row>
    <row r="705" spans="1:15" ht="15.95" customHeight="1" x14ac:dyDescent="0.15">
      <c r="A705" s="318">
        <v>703</v>
      </c>
      <c r="B705" s="325">
        <f>IFERROR(VLOOKUP($A705,'様式C-1-2用'!$B$3:$O$1100,2,0),"")</f>
        <v>0</v>
      </c>
      <c r="C705" s="325" t="str">
        <f>IFERROR(VLOOKUP($A705,'様式C-1-2用'!$B$3:$O$1100,3,0),"")</f>
        <v/>
      </c>
      <c r="D705" s="325">
        <f>IFERROR(VLOOKUP($A705,'様式C-1-2用'!$B$3:$O$1100,5,0),"")</f>
        <v>0</v>
      </c>
      <c r="E705" s="325">
        <f>IFERROR(VLOOKUP($A705,'様式C-1-2用'!$B$3:$O$1100,6,0),"")</f>
        <v>0</v>
      </c>
      <c r="F705" s="325">
        <f>IFERROR(VLOOKUP($A705,'様式C-1-2用'!$B$3:$O$1100,7,0),"")</f>
        <v>0</v>
      </c>
      <c r="G705" s="325">
        <f>IFERROR(VLOOKUP($A705,'様式C-1-2用'!$B$3:$O$1100,8,0),"")</f>
        <v>0</v>
      </c>
      <c r="H705" s="331">
        <f>IFERROR(VLOOKUP($A705,'様式C-1-2用'!$B$3:$O$1100,9,0),"")</f>
        <v>0</v>
      </c>
      <c r="I705" s="325">
        <f>IFERROR(VLOOKUP($A705,'様式C-1-2用'!$B$3:$O$1100,10,0),"")</f>
        <v>0</v>
      </c>
      <c r="J705" s="325">
        <f>IFERROR(VLOOKUP($A705,'様式C-1-2用'!$B$3:$O$1100,11,0),"")</f>
        <v>0</v>
      </c>
      <c r="K705" s="325">
        <f t="shared" si="10"/>
        <v>0</v>
      </c>
      <c r="L705" s="325">
        <f>IFERROR(VLOOKUP($A705,'様式C-1-2用'!$B$3:$O$1100,12,0),"")</f>
        <v>0</v>
      </c>
      <c r="M705" s="325">
        <f>IFERROR(VLOOKUP($A705,'様式C-1-2用'!$B$3:$O$1100,13,0),"")</f>
        <v>0</v>
      </c>
      <c r="N705" s="325">
        <f>IFERROR(VLOOKUP($A705,'様式C-1-2用'!$B$3:$O$1100,14,0),"")</f>
        <v>0</v>
      </c>
      <c r="O705" s="325">
        <f>IFERROR(VLOOKUP($A705,'様式C-1-2用'!$B$3:$P$1100,15,0),"")</f>
        <v>0</v>
      </c>
    </row>
    <row r="706" spans="1:15" ht="15.95" customHeight="1" x14ac:dyDescent="0.15">
      <c r="A706" s="318">
        <v>704</v>
      </c>
      <c r="B706" s="325">
        <f>IFERROR(VLOOKUP($A706,'様式C-1-2用'!$B$3:$O$1100,2,0),"")</f>
        <v>0</v>
      </c>
      <c r="C706" s="325" t="str">
        <f>IFERROR(VLOOKUP($A706,'様式C-1-2用'!$B$3:$O$1100,3,0),"")</f>
        <v/>
      </c>
      <c r="D706" s="325">
        <f>IFERROR(VLOOKUP($A706,'様式C-1-2用'!$B$3:$O$1100,5,0),"")</f>
        <v>0</v>
      </c>
      <c r="E706" s="325">
        <f>IFERROR(VLOOKUP($A706,'様式C-1-2用'!$B$3:$O$1100,6,0),"")</f>
        <v>0</v>
      </c>
      <c r="F706" s="325">
        <f>IFERROR(VLOOKUP($A706,'様式C-1-2用'!$B$3:$O$1100,7,0),"")</f>
        <v>0</v>
      </c>
      <c r="G706" s="325">
        <f>IFERROR(VLOOKUP($A706,'様式C-1-2用'!$B$3:$O$1100,8,0),"")</f>
        <v>0</v>
      </c>
      <c r="H706" s="331">
        <f>IFERROR(VLOOKUP($A706,'様式C-1-2用'!$B$3:$O$1100,9,0),"")</f>
        <v>0</v>
      </c>
      <c r="I706" s="325">
        <f>IFERROR(VLOOKUP($A706,'様式C-1-2用'!$B$3:$O$1100,10,0),"")</f>
        <v>0</v>
      </c>
      <c r="J706" s="325">
        <f>IFERROR(VLOOKUP($A706,'様式C-1-2用'!$B$3:$O$1100,11,0),"")</f>
        <v>0</v>
      </c>
      <c r="K706" s="325">
        <f t="shared" si="10"/>
        <v>0</v>
      </c>
      <c r="L706" s="325">
        <f>IFERROR(VLOOKUP($A706,'様式C-1-2用'!$B$3:$O$1100,12,0),"")</f>
        <v>0</v>
      </c>
      <c r="M706" s="325">
        <f>IFERROR(VLOOKUP($A706,'様式C-1-2用'!$B$3:$O$1100,13,0),"")</f>
        <v>0</v>
      </c>
      <c r="N706" s="325">
        <f>IFERROR(VLOOKUP($A706,'様式C-1-2用'!$B$3:$O$1100,14,0),"")</f>
        <v>0</v>
      </c>
      <c r="O706" s="325">
        <f>IFERROR(VLOOKUP($A706,'様式C-1-2用'!$B$3:$P$1100,15,0),"")</f>
        <v>0</v>
      </c>
    </row>
    <row r="707" spans="1:15" ht="15.95" customHeight="1" x14ac:dyDescent="0.15">
      <c r="A707" s="318">
        <v>705</v>
      </c>
      <c r="B707" s="325">
        <f>IFERROR(VLOOKUP($A707,'様式C-1-2用'!$B$3:$O$1100,2,0),"")</f>
        <v>0</v>
      </c>
      <c r="C707" s="325" t="str">
        <f>IFERROR(VLOOKUP($A707,'様式C-1-2用'!$B$3:$O$1100,3,0),"")</f>
        <v/>
      </c>
      <c r="D707" s="325">
        <f>IFERROR(VLOOKUP($A707,'様式C-1-2用'!$B$3:$O$1100,5,0),"")</f>
        <v>0</v>
      </c>
      <c r="E707" s="325">
        <f>IFERROR(VLOOKUP($A707,'様式C-1-2用'!$B$3:$O$1100,6,0),"")</f>
        <v>0</v>
      </c>
      <c r="F707" s="325">
        <f>IFERROR(VLOOKUP($A707,'様式C-1-2用'!$B$3:$O$1100,7,0),"")</f>
        <v>0</v>
      </c>
      <c r="G707" s="325">
        <f>IFERROR(VLOOKUP($A707,'様式C-1-2用'!$B$3:$O$1100,8,0),"")</f>
        <v>0</v>
      </c>
      <c r="H707" s="331">
        <f>IFERROR(VLOOKUP($A707,'様式C-1-2用'!$B$3:$O$1100,9,0),"")</f>
        <v>0</v>
      </c>
      <c r="I707" s="325">
        <f>IFERROR(VLOOKUP($A707,'様式C-1-2用'!$B$3:$O$1100,10,0),"")</f>
        <v>0</v>
      </c>
      <c r="J707" s="325">
        <f>IFERROR(VLOOKUP($A707,'様式C-1-2用'!$B$3:$O$1100,11,0),"")</f>
        <v>0</v>
      </c>
      <c r="K707" s="325">
        <f t="shared" si="10"/>
        <v>0</v>
      </c>
      <c r="L707" s="325">
        <f>IFERROR(VLOOKUP($A707,'様式C-1-2用'!$B$3:$O$1100,12,0),"")</f>
        <v>0</v>
      </c>
      <c r="M707" s="325">
        <f>IFERROR(VLOOKUP($A707,'様式C-1-2用'!$B$3:$O$1100,13,0),"")</f>
        <v>0</v>
      </c>
      <c r="N707" s="325">
        <f>IFERROR(VLOOKUP($A707,'様式C-1-2用'!$B$3:$O$1100,14,0),"")</f>
        <v>0</v>
      </c>
      <c r="O707" s="325">
        <f>IFERROR(VLOOKUP($A707,'様式C-1-2用'!$B$3:$P$1100,15,0),"")</f>
        <v>0</v>
      </c>
    </row>
    <row r="708" spans="1:15" ht="15.95" customHeight="1" x14ac:dyDescent="0.15">
      <c r="A708" s="318">
        <v>706</v>
      </c>
      <c r="B708" s="325">
        <f>IFERROR(VLOOKUP($A708,'様式C-1-2用'!$B$3:$O$1100,2,0),"")</f>
        <v>0</v>
      </c>
      <c r="C708" s="325" t="str">
        <f>IFERROR(VLOOKUP($A708,'様式C-1-2用'!$B$3:$O$1100,3,0),"")</f>
        <v/>
      </c>
      <c r="D708" s="325">
        <f>IFERROR(VLOOKUP($A708,'様式C-1-2用'!$B$3:$O$1100,5,0),"")</f>
        <v>0</v>
      </c>
      <c r="E708" s="325">
        <f>IFERROR(VLOOKUP($A708,'様式C-1-2用'!$B$3:$O$1100,6,0),"")</f>
        <v>0</v>
      </c>
      <c r="F708" s="325">
        <f>IFERROR(VLOOKUP($A708,'様式C-1-2用'!$B$3:$O$1100,7,0),"")</f>
        <v>0</v>
      </c>
      <c r="G708" s="325">
        <f>IFERROR(VLOOKUP($A708,'様式C-1-2用'!$B$3:$O$1100,8,0),"")</f>
        <v>0</v>
      </c>
      <c r="H708" s="331">
        <f>IFERROR(VLOOKUP($A708,'様式C-1-2用'!$B$3:$O$1100,9,0),"")</f>
        <v>0</v>
      </c>
      <c r="I708" s="325">
        <f>IFERROR(VLOOKUP($A708,'様式C-1-2用'!$B$3:$O$1100,10,0),"")</f>
        <v>0</v>
      </c>
      <c r="J708" s="325">
        <f>IFERROR(VLOOKUP($A708,'様式C-1-2用'!$B$3:$O$1100,11,0),"")</f>
        <v>0</v>
      </c>
      <c r="K708" s="325">
        <f t="shared" ref="K708:K771" si="11">IF(J708=0,I708,J708)</f>
        <v>0</v>
      </c>
      <c r="L708" s="325">
        <f>IFERROR(VLOOKUP($A708,'様式C-1-2用'!$B$3:$O$1100,12,0),"")</f>
        <v>0</v>
      </c>
      <c r="M708" s="325">
        <f>IFERROR(VLOOKUP($A708,'様式C-1-2用'!$B$3:$O$1100,13,0),"")</f>
        <v>0</v>
      </c>
      <c r="N708" s="325">
        <f>IFERROR(VLOOKUP($A708,'様式C-1-2用'!$B$3:$O$1100,14,0),"")</f>
        <v>0</v>
      </c>
      <c r="O708" s="325">
        <f>IFERROR(VLOOKUP($A708,'様式C-1-2用'!$B$3:$P$1100,15,0),"")</f>
        <v>0</v>
      </c>
    </row>
    <row r="709" spans="1:15" ht="15.95" customHeight="1" x14ac:dyDescent="0.15">
      <c r="A709" s="318">
        <v>707</v>
      </c>
      <c r="B709" s="325">
        <f>IFERROR(VLOOKUP($A709,'様式C-1-2用'!$B$3:$O$1100,2,0),"")</f>
        <v>0</v>
      </c>
      <c r="C709" s="325" t="str">
        <f>IFERROR(VLOOKUP($A709,'様式C-1-2用'!$B$3:$O$1100,3,0),"")</f>
        <v/>
      </c>
      <c r="D709" s="325">
        <f>IFERROR(VLOOKUP($A709,'様式C-1-2用'!$B$3:$O$1100,5,0),"")</f>
        <v>0</v>
      </c>
      <c r="E709" s="325">
        <f>IFERROR(VLOOKUP($A709,'様式C-1-2用'!$B$3:$O$1100,6,0),"")</f>
        <v>0</v>
      </c>
      <c r="F709" s="325">
        <f>IFERROR(VLOOKUP($A709,'様式C-1-2用'!$B$3:$O$1100,7,0),"")</f>
        <v>0</v>
      </c>
      <c r="G709" s="325">
        <f>IFERROR(VLOOKUP($A709,'様式C-1-2用'!$B$3:$O$1100,8,0),"")</f>
        <v>0</v>
      </c>
      <c r="H709" s="331">
        <f>IFERROR(VLOOKUP($A709,'様式C-1-2用'!$B$3:$O$1100,9,0),"")</f>
        <v>0</v>
      </c>
      <c r="I709" s="325">
        <f>IFERROR(VLOOKUP($A709,'様式C-1-2用'!$B$3:$O$1100,10,0),"")</f>
        <v>0</v>
      </c>
      <c r="J709" s="325">
        <f>IFERROR(VLOOKUP($A709,'様式C-1-2用'!$B$3:$O$1100,11,0),"")</f>
        <v>0</v>
      </c>
      <c r="K709" s="325">
        <f t="shared" si="11"/>
        <v>0</v>
      </c>
      <c r="L709" s="325">
        <f>IFERROR(VLOOKUP($A709,'様式C-1-2用'!$B$3:$O$1100,12,0),"")</f>
        <v>0</v>
      </c>
      <c r="M709" s="325">
        <f>IFERROR(VLOOKUP($A709,'様式C-1-2用'!$B$3:$O$1100,13,0),"")</f>
        <v>0</v>
      </c>
      <c r="N709" s="325">
        <f>IFERROR(VLOOKUP($A709,'様式C-1-2用'!$B$3:$O$1100,14,0),"")</f>
        <v>0</v>
      </c>
      <c r="O709" s="325">
        <f>IFERROR(VLOOKUP($A709,'様式C-1-2用'!$B$3:$P$1100,15,0),"")</f>
        <v>0</v>
      </c>
    </row>
    <row r="710" spans="1:15" ht="15.95" customHeight="1" x14ac:dyDescent="0.15">
      <c r="A710" s="318">
        <v>708</v>
      </c>
      <c r="B710" s="325">
        <f>IFERROR(VLOOKUP($A710,'様式C-1-2用'!$B$3:$O$1100,2,0),"")</f>
        <v>0</v>
      </c>
      <c r="C710" s="325" t="str">
        <f>IFERROR(VLOOKUP($A710,'様式C-1-2用'!$B$3:$O$1100,3,0),"")</f>
        <v/>
      </c>
      <c r="D710" s="325">
        <f>IFERROR(VLOOKUP($A710,'様式C-1-2用'!$B$3:$O$1100,5,0),"")</f>
        <v>0</v>
      </c>
      <c r="E710" s="325">
        <f>IFERROR(VLOOKUP($A710,'様式C-1-2用'!$B$3:$O$1100,6,0),"")</f>
        <v>0</v>
      </c>
      <c r="F710" s="325">
        <f>IFERROR(VLOOKUP($A710,'様式C-1-2用'!$B$3:$O$1100,7,0),"")</f>
        <v>0</v>
      </c>
      <c r="G710" s="325">
        <f>IFERROR(VLOOKUP($A710,'様式C-1-2用'!$B$3:$O$1100,8,0),"")</f>
        <v>0</v>
      </c>
      <c r="H710" s="331">
        <f>IFERROR(VLOOKUP($A710,'様式C-1-2用'!$B$3:$O$1100,9,0),"")</f>
        <v>0</v>
      </c>
      <c r="I710" s="325">
        <f>IFERROR(VLOOKUP($A710,'様式C-1-2用'!$B$3:$O$1100,10,0),"")</f>
        <v>0</v>
      </c>
      <c r="J710" s="325">
        <f>IFERROR(VLOOKUP($A710,'様式C-1-2用'!$B$3:$O$1100,11,0),"")</f>
        <v>0</v>
      </c>
      <c r="K710" s="325">
        <f t="shared" si="11"/>
        <v>0</v>
      </c>
      <c r="L710" s="325">
        <f>IFERROR(VLOOKUP($A710,'様式C-1-2用'!$B$3:$O$1100,12,0),"")</f>
        <v>0</v>
      </c>
      <c r="M710" s="325">
        <f>IFERROR(VLOOKUP($A710,'様式C-1-2用'!$B$3:$O$1100,13,0),"")</f>
        <v>0</v>
      </c>
      <c r="N710" s="325">
        <f>IFERROR(VLOOKUP($A710,'様式C-1-2用'!$B$3:$O$1100,14,0),"")</f>
        <v>0</v>
      </c>
      <c r="O710" s="325">
        <f>IFERROR(VLOOKUP($A710,'様式C-1-2用'!$B$3:$P$1100,15,0),"")</f>
        <v>0</v>
      </c>
    </row>
    <row r="711" spans="1:15" ht="15.95" customHeight="1" x14ac:dyDescent="0.15">
      <c r="A711" s="318">
        <v>709</v>
      </c>
      <c r="B711" s="325">
        <f>IFERROR(VLOOKUP($A711,'様式C-1-2用'!$B$3:$O$1100,2,0),"")</f>
        <v>0</v>
      </c>
      <c r="C711" s="325" t="str">
        <f>IFERROR(VLOOKUP($A711,'様式C-1-2用'!$B$3:$O$1100,3,0),"")</f>
        <v/>
      </c>
      <c r="D711" s="325">
        <f>IFERROR(VLOOKUP($A711,'様式C-1-2用'!$B$3:$O$1100,5,0),"")</f>
        <v>0</v>
      </c>
      <c r="E711" s="325">
        <f>IFERROR(VLOOKUP($A711,'様式C-1-2用'!$B$3:$O$1100,6,0),"")</f>
        <v>0</v>
      </c>
      <c r="F711" s="325">
        <f>IFERROR(VLOOKUP($A711,'様式C-1-2用'!$B$3:$O$1100,7,0),"")</f>
        <v>0</v>
      </c>
      <c r="G711" s="325">
        <f>IFERROR(VLOOKUP($A711,'様式C-1-2用'!$B$3:$O$1100,8,0),"")</f>
        <v>0</v>
      </c>
      <c r="H711" s="331">
        <f>IFERROR(VLOOKUP($A711,'様式C-1-2用'!$B$3:$O$1100,9,0),"")</f>
        <v>0</v>
      </c>
      <c r="I711" s="325">
        <f>IFERROR(VLOOKUP($A711,'様式C-1-2用'!$B$3:$O$1100,10,0),"")</f>
        <v>0</v>
      </c>
      <c r="J711" s="325">
        <f>IFERROR(VLOOKUP($A711,'様式C-1-2用'!$B$3:$O$1100,11,0),"")</f>
        <v>0</v>
      </c>
      <c r="K711" s="325">
        <f t="shared" si="11"/>
        <v>0</v>
      </c>
      <c r="L711" s="325">
        <f>IFERROR(VLOOKUP($A711,'様式C-1-2用'!$B$3:$O$1100,12,0),"")</f>
        <v>0</v>
      </c>
      <c r="M711" s="325">
        <f>IFERROR(VLOOKUP($A711,'様式C-1-2用'!$B$3:$O$1100,13,0),"")</f>
        <v>0</v>
      </c>
      <c r="N711" s="325">
        <f>IFERROR(VLOOKUP($A711,'様式C-1-2用'!$B$3:$O$1100,14,0),"")</f>
        <v>0</v>
      </c>
      <c r="O711" s="325">
        <f>IFERROR(VLOOKUP($A711,'様式C-1-2用'!$B$3:$P$1100,15,0),"")</f>
        <v>0</v>
      </c>
    </row>
    <row r="712" spans="1:15" ht="15.95" customHeight="1" x14ac:dyDescent="0.15">
      <c r="A712" s="318">
        <v>710</v>
      </c>
      <c r="B712" s="325">
        <f>IFERROR(VLOOKUP($A712,'様式C-1-2用'!$B$3:$O$1100,2,0),"")</f>
        <v>0</v>
      </c>
      <c r="C712" s="325" t="str">
        <f>IFERROR(VLOOKUP($A712,'様式C-1-2用'!$B$3:$O$1100,3,0),"")</f>
        <v/>
      </c>
      <c r="D712" s="325">
        <f>IFERROR(VLOOKUP($A712,'様式C-1-2用'!$B$3:$O$1100,5,0),"")</f>
        <v>0</v>
      </c>
      <c r="E712" s="325">
        <f>IFERROR(VLOOKUP($A712,'様式C-1-2用'!$B$3:$O$1100,6,0),"")</f>
        <v>0</v>
      </c>
      <c r="F712" s="325">
        <f>IFERROR(VLOOKUP($A712,'様式C-1-2用'!$B$3:$O$1100,7,0),"")</f>
        <v>0</v>
      </c>
      <c r="G712" s="325">
        <f>IFERROR(VLOOKUP($A712,'様式C-1-2用'!$B$3:$O$1100,8,0),"")</f>
        <v>0</v>
      </c>
      <c r="H712" s="331">
        <f>IFERROR(VLOOKUP($A712,'様式C-1-2用'!$B$3:$O$1100,9,0),"")</f>
        <v>0</v>
      </c>
      <c r="I712" s="325">
        <f>IFERROR(VLOOKUP($A712,'様式C-1-2用'!$B$3:$O$1100,10,0),"")</f>
        <v>0</v>
      </c>
      <c r="J712" s="325">
        <f>IFERROR(VLOOKUP($A712,'様式C-1-2用'!$B$3:$O$1100,11,0),"")</f>
        <v>0</v>
      </c>
      <c r="K712" s="325">
        <f t="shared" si="11"/>
        <v>0</v>
      </c>
      <c r="L712" s="325">
        <f>IFERROR(VLOOKUP($A712,'様式C-1-2用'!$B$3:$O$1100,12,0),"")</f>
        <v>0</v>
      </c>
      <c r="M712" s="325">
        <f>IFERROR(VLOOKUP($A712,'様式C-1-2用'!$B$3:$O$1100,13,0),"")</f>
        <v>0</v>
      </c>
      <c r="N712" s="325">
        <f>IFERROR(VLOOKUP($A712,'様式C-1-2用'!$B$3:$O$1100,14,0),"")</f>
        <v>0</v>
      </c>
      <c r="O712" s="325">
        <f>IFERROR(VLOOKUP($A712,'様式C-1-2用'!$B$3:$P$1100,15,0),"")</f>
        <v>0</v>
      </c>
    </row>
    <row r="713" spans="1:15" ht="15.95" customHeight="1" x14ac:dyDescent="0.15">
      <c r="A713" s="318">
        <v>711</v>
      </c>
      <c r="B713" s="325">
        <f>IFERROR(VLOOKUP($A713,'様式C-1-2用'!$B$3:$O$1100,2,0),"")</f>
        <v>0</v>
      </c>
      <c r="C713" s="325" t="str">
        <f>IFERROR(VLOOKUP($A713,'様式C-1-2用'!$B$3:$O$1100,3,0),"")</f>
        <v/>
      </c>
      <c r="D713" s="325">
        <f>IFERROR(VLOOKUP($A713,'様式C-1-2用'!$B$3:$O$1100,5,0),"")</f>
        <v>0</v>
      </c>
      <c r="E713" s="325">
        <f>IFERROR(VLOOKUP($A713,'様式C-1-2用'!$B$3:$O$1100,6,0),"")</f>
        <v>0</v>
      </c>
      <c r="F713" s="325">
        <f>IFERROR(VLOOKUP($A713,'様式C-1-2用'!$B$3:$O$1100,7,0),"")</f>
        <v>0</v>
      </c>
      <c r="G713" s="325">
        <f>IFERROR(VLOOKUP($A713,'様式C-1-2用'!$B$3:$O$1100,8,0),"")</f>
        <v>0</v>
      </c>
      <c r="H713" s="331">
        <f>IFERROR(VLOOKUP($A713,'様式C-1-2用'!$B$3:$O$1100,9,0),"")</f>
        <v>0</v>
      </c>
      <c r="I713" s="325">
        <f>IFERROR(VLOOKUP($A713,'様式C-1-2用'!$B$3:$O$1100,10,0),"")</f>
        <v>0</v>
      </c>
      <c r="J713" s="325">
        <f>IFERROR(VLOOKUP($A713,'様式C-1-2用'!$B$3:$O$1100,11,0),"")</f>
        <v>0</v>
      </c>
      <c r="K713" s="325">
        <f t="shared" si="11"/>
        <v>0</v>
      </c>
      <c r="L713" s="325">
        <f>IFERROR(VLOOKUP($A713,'様式C-1-2用'!$B$3:$O$1100,12,0),"")</f>
        <v>0</v>
      </c>
      <c r="M713" s="325">
        <f>IFERROR(VLOOKUP($A713,'様式C-1-2用'!$B$3:$O$1100,13,0),"")</f>
        <v>0</v>
      </c>
      <c r="N713" s="325">
        <f>IFERROR(VLOOKUP($A713,'様式C-1-2用'!$B$3:$O$1100,14,0),"")</f>
        <v>0</v>
      </c>
      <c r="O713" s="325">
        <f>IFERROR(VLOOKUP($A713,'様式C-1-2用'!$B$3:$P$1100,15,0),"")</f>
        <v>0</v>
      </c>
    </row>
    <row r="714" spans="1:15" ht="15.95" customHeight="1" x14ac:dyDescent="0.15">
      <c r="A714" s="318">
        <v>712</v>
      </c>
      <c r="B714" s="325">
        <f>IFERROR(VLOOKUP($A714,'様式C-1-2用'!$B$3:$O$1100,2,0),"")</f>
        <v>0</v>
      </c>
      <c r="C714" s="325" t="str">
        <f>IFERROR(VLOOKUP($A714,'様式C-1-2用'!$B$3:$O$1100,3,0),"")</f>
        <v/>
      </c>
      <c r="D714" s="325">
        <f>IFERROR(VLOOKUP($A714,'様式C-1-2用'!$B$3:$O$1100,5,0),"")</f>
        <v>0</v>
      </c>
      <c r="E714" s="325">
        <f>IFERROR(VLOOKUP($A714,'様式C-1-2用'!$B$3:$O$1100,6,0),"")</f>
        <v>0</v>
      </c>
      <c r="F714" s="325">
        <f>IFERROR(VLOOKUP($A714,'様式C-1-2用'!$B$3:$O$1100,7,0),"")</f>
        <v>0</v>
      </c>
      <c r="G714" s="325">
        <f>IFERROR(VLOOKUP($A714,'様式C-1-2用'!$B$3:$O$1100,8,0),"")</f>
        <v>0</v>
      </c>
      <c r="H714" s="331">
        <f>IFERROR(VLOOKUP($A714,'様式C-1-2用'!$B$3:$O$1100,9,0),"")</f>
        <v>0</v>
      </c>
      <c r="I714" s="325">
        <f>IFERROR(VLOOKUP($A714,'様式C-1-2用'!$B$3:$O$1100,10,0),"")</f>
        <v>0</v>
      </c>
      <c r="J714" s="325">
        <f>IFERROR(VLOOKUP($A714,'様式C-1-2用'!$B$3:$O$1100,11,0),"")</f>
        <v>0</v>
      </c>
      <c r="K714" s="325">
        <f t="shared" si="11"/>
        <v>0</v>
      </c>
      <c r="L714" s="325">
        <f>IFERROR(VLOOKUP($A714,'様式C-1-2用'!$B$3:$O$1100,12,0),"")</f>
        <v>0</v>
      </c>
      <c r="M714" s="325">
        <f>IFERROR(VLOOKUP($A714,'様式C-1-2用'!$B$3:$O$1100,13,0),"")</f>
        <v>0</v>
      </c>
      <c r="N714" s="325">
        <f>IFERROR(VLOOKUP($A714,'様式C-1-2用'!$B$3:$O$1100,14,0),"")</f>
        <v>0</v>
      </c>
      <c r="O714" s="325">
        <f>IFERROR(VLOOKUP($A714,'様式C-1-2用'!$B$3:$P$1100,15,0),"")</f>
        <v>0</v>
      </c>
    </row>
    <row r="715" spans="1:15" ht="15.95" customHeight="1" x14ac:dyDescent="0.15">
      <c r="A715" s="318">
        <v>713</v>
      </c>
      <c r="B715" s="325">
        <f>IFERROR(VLOOKUP($A715,'様式C-1-2用'!$B$3:$O$1100,2,0),"")</f>
        <v>0</v>
      </c>
      <c r="C715" s="325" t="str">
        <f>IFERROR(VLOOKUP($A715,'様式C-1-2用'!$B$3:$O$1100,3,0),"")</f>
        <v/>
      </c>
      <c r="D715" s="325">
        <f>IFERROR(VLOOKUP($A715,'様式C-1-2用'!$B$3:$O$1100,5,0),"")</f>
        <v>0</v>
      </c>
      <c r="E715" s="325">
        <f>IFERROR(VLOOKUP($A715,'様式C-1-2用'!$B$3:$O$1100,6,0),"")</f>
        <v>0</v>
      </c>
      <c r="F715" s="325">
        <f>IFERROR(VLOOKUP($A715,'様式C-1-2用'!$B$3:$O$1100,7,0),"")</f>
        <v>0</v>
      </c>
      <c r="G715" s="325">
        <f>IFERROR(VLOOKUP($A715,'様式C-1-2用'!$B$3:$O$1100,8,0),"")</f>
        <v>0</v>
      </c>
      <c r="H715" s="331">
        <f>IFERROR(VLOOKUP($A715,'様式C-1-2用'!$B$3:$O$1100,9,0),"")</f>
        <v>0</v>
      </c>
      <c r="I715" s="325">
        <f>IFERROR(VLOOKUP($A715,'様式C-1-2用'!$B$3:$O$1100,10,0),"")</f>
        <v>0</v>
      </c>
      <c r="J715" s="325">
        <f>IFERROR(VLOOKUP($A715,'様式C-1-2用'!$B$3:$O$1100,11,0),"")</f>
        <v>0</v>
      </c>
      <c r="K715" s="325">
        <f t="shared" si="11"/>
        <v>0</v>
      </c>
      <c r="L715" s="325">
        <f>IFERROR(VLOOKUP($A715,'様式C-1-2用'!$B$3:$O$1100,12,0),"")</f>
        <v>0</v>
      </c>
      <c r="M715" s="325">
        <f>IFERROR(VLOOKUP($A715,'様式C-1-2用'!$B$3:$O$1100,13,0),"")</f>
        <v>0</v>
      </c>
      <c r="N715" s="325">
        <f>IFERROR(VLOOKUP($A715,'様式C-1-2用'!$B$3:$O$1100,14,0),"")</f>
        <v>0</v>
      </c>
      <c r="O715" s="325">
        <f>IFERROR(VLOOKUP($A715,'様式C-1-2用'!$B$3:$P$1100,15,0),"")</f>
        <v>0</v>
      </c>
    </row>
    <row r="716" spans="1:15" ht="15.95" customHeight="1" x14ac:dyDescent="0.15">
      <c r="A716" s="318">
        <v>714</v>
      </c>
      <c r="B716" s="325">
        <f>IFERROR(VLOOKUP($A716,'様式C-1-2用'!$B$3:$O$1100,2,0),"")</f>
        <v>0</v>
      </c>
      <c r="C716" s="325" t="str">
        <f>IFERROR(VLOOKUP($A716,'様式C-1-2用'!$B$3:$O$1100,3,0),"")</f>
        <v/>
      </c>
      <c r="D716" s="325">
        <f>IFERROR(VLOOKUP($A716,'様式C-1-2用'!$B$3:$O$1100,5,0),"")</f>
        <v>0</v>
      </c>
      <c r="E716" s="325">
        <f>IFERROR(VLOOKUP($A716,'様式C-1-2用'!$B$3:$O$1100,6,0),"")</f>
        <v>0</v>
      </c>
      <c r="F716" s="325">
        <f>IFERROR(VLOOKUP($A716,'様式C-1-2用'!$B$3:$O$1100,7,0),"")</f>
        <v>0</v>
      </c>
      <c r="G716" s="325">
        <f>IFERROR(VLOOKUP($A716,'様式C-1-2用'!$B$3:$O$1100,8,0),"")</f>
        <v>0</v>
      </c>
      <c r="H716" s="331">
        <f>IFERROR(VLOOKUP($A716,'様式C-1-2用'!$B$3:$O$1100,9,0),"")</f>
        <v>0</v>
      </c>
      <c r="I716" s="325">
        <f>IFERROR(VLOOKUP($A716,'様式C-1-2用'!$B$3:$O$1100,10,0),"")</f>
        <v>0</v>
      </c>
      <c r="J716" s="325">
        <f>IFERROR(VLOOKUP($A716,'様式C-1-2用'!$B$3:$O$1100,11,0),"")</f>
        <v>0</v>
      </c>
      <c r="K716" s="325">
        <f t="shared" si="11"/>
        <v>0</v>
      </c>
      <c r="L716" s="325">
        <f>IFERROR(VLOOKUP($A716,'様式C-1-2用'!$B$3:$O$1100,12,0),"")</f>
        <v>0</v>
      </c>
      <c r="M716" s="325">
        <f>IFERROR(VLOOKUP($A716,'様式C-1-2用'!$B$3:$O$1100,13,0),"")</f>
        <v>0</v>
      </c>
      <c r="N716" s="325">
        <f>IFERROR(VLOOKUP($A716,'様式C-1-2用'!$B$3:$O$1100,14,0),"")</f>
        <v>0</v>
      </c>
      <c r="O716" s="325">
        <f>IFERROR(VLOOKUP($A716,'様式C-1-2用'!$B$3:$P$1100,15,0),"")</f>
        <v>0</v>
      </c>
    </row>
    <row r="717" spans="1:15" ht="15.95" customHeight="1" x14ac:dyDescent="0.15">
      <c r="A717" s="318">
        <v>715</v>
      </c>
      <c r="B717" s="325">
        <f>IFERROR(VLOOKUP($A717,'様式C-1-2用'!$B$3:$O$1100,2,0),"")</f>
        <v>0</v>
      </c>
      <c r="C717" s="325" t="str">
        <f>IFERROR(VLOOKUP($A717,'様式C-1-2用'!$B$3:$O$1100,3,0),"")</f>
        <v/>
      </c>
      <c r="D717" s="325">
        <f>IFERROR(VLOOKUP($A717,'様式C-1-2用'!$B$3:$O$1100,5,0),"")</f>
        <v>0</v>
      </c>
      <c r="E717" s="325">
        <f>IFERROR(VLOOKUP($A717,'様式C-1-2用'!$B$3:$O$1100,6,0),"")</f>
        <v>0</v>
      </c>
      <c r="F717" s="325">
        <f>IFERROR(VLOOKUP($A717,'様式C-1-2用'!$B$3:$O$1100,7,0),"")</f>
        <v>0</v>
      </c>
      <c r="G717" s="325">
        <f>IFERROR(VLOOKUP($A717,'様式C-1-2用'!$B$3:$O$1100,8,0),"")</f>
        <v>0</v>
      </c>
      <c r="H717" s="331">
        <f>IFERROR(VLOOKUP($A717,'様式C-1-2用'!$B$3:$O$1100,9,0),"")</f>
        <v>0</v>
      </c>
      <c r="I717" s="325">
        <f>IFERROR(VLOOKUP($A717,'様式C-1-2用'!$B$3:$O$1100,10,0),"")</f>
        <v>0</v>
      </c>
      <c r="J717" s="325">
        <f>IFERROR(VLOOKUP($A717,'様式C-1-2用'!$B$3:$O$1100,11,0),"")</f>
        <v>0</v>
      </c>
      <c r="K717" s="325">
        <f t="shared" si="11"/>
        <v>0</v>
      </c>
      <c r="L717" s="325">
        <f>IFERROR(VLOOKUP($A717,'様式C-1-2用'!$B$3:$O$1100,12,0),"")</f>
        <v>0</v>
      </c>
      <c r="M717" s="325">
        <f>IFERROR(VLOOKUP($A717,'様式C-1-2用'!$B$3:$O$1100,13,0),"")</f>
        <v>0</v>
      </c>
      <c r="N717" s="325">
        <f>IFERROR(VLOOKUP($A717,'様式C-1-2用'!$B$3:$O$1100,14,0),"")</f>
        <v>0</v>
      </c>
      <c r="O717" s="325">
        <f>IFERROR(VLOOKUP($A717,'様式C-1-2用'!$B$3:$P$1100,15,0),"")</f>
        <v>0</v>
      </c>
    </row>
    <row r="718" spans="1:15" ht="15.95" customHeight="1" x14ac:dyDescent="0.15">
      <c r="A718" s="318">
        <v>716</v>
      </c>
      <c r="B718" s="325">
        <f>IFERROR(VLOOKUP($A718,'様式C-1-2用'!$B$3:$O$1100,2,0),"")</f>
        <v>0</v>
      </c>
      <c r="C718" s="325" t="str">
        <f>IFERROR(VLOOKUP($A718,'様式C-1-2用'!$B$3:$O$1100,3,0),"")</f>
        <v/>
      </c>
      <c r="D718" s="325">
        <f>IFERROR(VLOOKUP($A718,'様式C-1-2用'!$B$3:$O$1100,5,0),"")</f>
        <v>0</v>
      </c>
      <c r="E718" s="325">
        <f>IFERROR(VLOOKUP($A718,'様式C-1-2用'!$B$3:$O$1100,6,0),"")</f>
        <v>0</v>
      </c>
      <c r="F718" s="325">
        <f>IFERROR(VLOOKUP($A718,'様式C-1-2用'!$B$3:$O$1100,7,0),"")</f>
        <v>0</v>
      </c>
      <c r="G718" s="325">
        <f>IFERROR(VLOOKUP($A718,'様式C-1-2用'!$B$3:$O$1100,8,0),"")</f>
        <v>0</v>
      </c>
      <c r="H718" s="331">
        <f>IFERROR(VLOOKUP($A718,'様式C-1-2用'!$B$3:$O$1100,9,0),"")</f>
        <v>0</v>
      </c>
      <c r="I718" s="325">
        <f>IFERROR(VLOOKUP($A718,'様式C-1-2用'!$B$3:$O$1100,10,0),"")</f>
        <v>0</v>
      </c>
      <c r="J718" s="325">
        <f>IFERROR(VLOOKUP($A718,'様式C-1-2用'!$B$3:$O$1100,11,0),"")</f>
        <v>0</v>
      </c>
      <c r="K718" s="325">
        <f t="shared" si="11"/>
        <v>0</v>
      </c>
      <c r="L718" s="325">
        <f>IFERROR(VLOOKUP($A718,'様式C-1-2用'!$B$3:$O$1100,12,0),"")</f>
        <v>0</v>
      </c>
      <c r="M718" s="325">
        <f>IFERROR(VLOOKUP($A718,'様式C-1-2用'!$B$3:$O$1100,13,0),"")</f>
        <v>0</v>
      </c>
      <c r="N718" s="325">
        <f>IFERROR(VLOOKUP($A718,'様式C-1-2用'!$B$3:$O$1100,14,0),"")</f>
        <v>0</v>
      </c>
      <c r="O718" s="325">
        <f>IFERROR(VLOOKUP($A718,'様式C-1-2用'!$B$3:$P$1100,15,0),"")</f>
        <v>0</v>
      </c>
    </row>
    <row r="719" spans="1:15" ht="15.95" customHeight="1" x14ac:dyDescent="0.15">
      <c r="A719" s="318">
        <v>717</v>
      </c>
      <c r="B719" s="325">
        <f>IFERROR(VLOOKUP($A719,'様式C-1-2用'!$B$3:$O$1100,2,0),"")</f>
        <v>0</v>
      </c>
      <c r="C719" s="325" t="str">
        <f>IFERROR(VLOOKUP($A719,'様式C-1-2用'!$B$3:$O$1100,3,0),"")</f>
        <v/>
      </c>
      <c r="D719" s="325">
        <f>IFERROR(VLOOKUP($A719,'様式C-1-2用'!$B$3:$O$1100,5,0),"")</f>
        <v>0</v>
      </c>
      <c r="E719" s="325">
        <f>IFERROR(VLOOKUP($A719,'様式C-1-2用'!$B$3:$O$1100,6,0),"")</f>
        <v>0</v>
      </c>
      <c r="F719" s="325">
        <f>IFERROR(VLOOKUP($A719,'様式C-1-2用'!$B$3:$O$1100,7,0),"")</f>
        <v>0</v>
      </c>
      <c r="G719" s="325">
        <f>IFERROR(VLOOKUP($A719,'様式C-1-2用'!$B$3:$O$1100,8,0),"")</f>
        <v>0</v>
      </c>
      <c r="H719" s="331">
        <f>IFERROR(VLOOKUP($A719,'様式C-1-2用'!$B$3:$O$1100,9,0),"")</f>
        <v>0</v>
      </c>
      <c r="I719" s="325">
        <f>IFERROR(VLOOKUP($A719,'様式C-1-2用'!$B$3:$O$1100,10,0),"")</f>
        <v>0</v>
      </c>
      <c r="J719" s="325">
        <f>IFERROR(VLOOKUP($A719,'様式C-1-2用'!$B$3:$O$1100,11,0),"")</f>
        <v>0</v>
      </c>
      <c r="K719" s="325">
        <f t="shared" si="11"/>
        <v>0</v>
      </c>
      <c r="L719" s="325">
        <f>IFERROR(VLOOKUP($A719,'様式C-1-2用'!$B$3:$O$1100,12,0),"")</f>
        <v>0</v>
      </c>
      <c r="M719" s="325">
        <f>IFERROR(VLOOKUP($A719,'様式C-1-2用'!$B$3:$O$1100,13,0),"")</f>
        <v>0</v>
      </c>
      <c r="N719" s="325">
        <f>IFERROR(VLOOKUP($A719,'様式C-1-2用'!$B$3:$O$1100,14,0),"")</f>
        <v>0</v>
      </c>
      <c r="O719" s="325">
        <f>IFERROR(VLOOKUP($A719,'様式C-1-2用'!$B$3:$P$1100,15,0),"")</f>
        <v>0</v>
      </c>
    </row>
    <row r="720" spans="1:15" ht="15.95" customHeight="1" x14ac:dyDescent="0.15">
      <c r="A720" s="318">
        <v>718</v>
      </c>
      <c r="B720" s="325">
        <f>IFERROR(VLOOKUP($A720,'様式C-1-2用'!$B$3:$O$1100,2,0),"")</f>
        <v>0</v>
      </c>
      <c r="C720" s="325" t="str">
        <f>IFERROR(VLOOKUP($A720,'様式C-1-2用'!$B$3:$O$1100,3,0),"")</f>
        <v/>
      </c>
      <c r="D720" s="325">
        <f>IFERROR(VLOOKUP($A720,'様式C-1-2用'!$B$3:$O$1100,5,0),"")</f>
        <v>0</v>
      </c>
      <c r="E720" s="325">
        <f>IFERROR(VLOOKUP($A720,'様式C-1-2用'!$B$3:$O$1100,6,0),"")</f>
        <v>0</v>
      </c>
      <c r="F720" s="325">
        <f>IFERROR(VLOOKUP($A720,'様式C-1-2用'!$B$3:$O$1100,7,0),"")</f>
        <v>0</v>
      </c>
      <c r="G720" s="325">
        <f>IFERROR(VLOOKUP($A720,'様式C-1-2用'!$B$3:$O$1100,8,0),"")</f>
        <v>0</v>
      </c>
      <c r="H720" s="331">
        <f>IFERROR(VLOOKUP($A720,'様式C-1-2用'!$B$3:$O$1100,9,0),"")</f>
        <v>0</v>
      </c>
      <c r="I720" s="325">
        <f>IFERROR(VLOOKUP($A720,'様式C-1-2用'!$B$3:$O$1100,10,0),"")</f>
        <v>0</v>
      </c>
      <c r="J720" s="325">
        <f>IFERROR(VLOOKUP($A720,'様式C-1-2用'!$B$3:$O$1100,11,0),"")</f>
        <v>0</v>
      </c>
      <c r="K720" s="325">
        <f t="shared" si="11"/>
        <v>0</v>
      </c>
      <c r="L720" s="325">
        <f>IFERROR(VLOOKUP($A720,'様式C-1-2用'!$B$3:$O$1100,12,0),"")</f>
        <v>0</v>
      </c>
      <c r="M720" s="325">
        <f>IFERROR(VLOOKUP($A720,'様式C-1-2用'!$B$3:$O$1100,13,0),"")</f>
        <v>0</v>
      </c>
      <c r="N720" s="325">
        <f>IFERROR(VLOOKUP($A720,'様式C-1-2用'!$B$3:$O$1100,14,0),"")</f>
        <v>0</v>
      </c>
      <c r="O720" s="325">
        <f>IFERROR(VLOOKUP($A720,'様式C-1-2用'!$B$3:$P$1100,15,0),"")</f>
        <v>0</v>
      </c>
    </row>
    <row r="721" spans="1:15" ht="15.95" customHeight="1" x14ac:dyDescent="0.15">
      <c r="A721" s="318">
        <v>719</v>
      </c>
      <c r="B721" s="325">
        <f>IFERROR(VLOOKUP($A721,'様式C-1-2用'!$B$3:$O$1100,2,0),"")</f>
        <v>0</v>
      </c>
      <c r="C721" s="325" t="str">
        <f>IFERROR(VLOOKUP($A721,'様式C-1-2用'!$B$3:$O$1100,3,0),"")</f>
        <v/>
      </c>
      <c r="D721" s="325">
        <f>IFERROR(VLOOKUP($A721,'様式C-1-2用'!$B$3:$O$1100,5,0),"")</f>
        <v>0</v>
      </c>
      <c r="E721" s="325">
        <f>IFERROR(VLOOKUP($A721,'様式C-1-2用'!$B$3:$O$1100,6,0),"")</f>
        <v>0</v>
      </c>
      <c r="F721" s="325">
        <f>IFERROR(VLOOKUP($A721,'様式C-1-2用'!$B$3:$O$1100,7,0),"")</f>
        <v>0</v>
      </c>
      <c r="G721" s="325">
        <f>IFERROR(VLOOKUP($A721,'様式C-1-2用'!$B$3:$O$1100,8,0),"")</f>
        <v>0</v>
      </c>
      <c r="H721" s="331">
        <f>IFERROR(VLOOKUP($A721,'様式C-1-2用'!$B$3:$O$1100,9,0),"")</f>
        <v>0</v>
      </c>
      <c r="I721" s="325">
        <f>IFERROR(VLOOKUP($A721,'様式C-1-2用'!$B$3:$O$1100,10,0),"")</f>
        <v>0</v>
      </c>
      <c r="J721" s="325">
        <f>IFERROR(VLOOKUP($A721,'様式C-1-2用'!$B$3:$O$1100,11,0),"")</f>
        <v>0</v>
      </c>
      <c r="K721" s="325">
        <f t="shared" si="11"/>
        <v>0</v>
      </c>
      <c r="L721" s="325">
        <f>IFERROR(VLOOKUP($A721,'様式C-1-2用'!$B$3:$O$1100,12,0),"")</f>
        <v>0</v>
      </c>
      <c r="M721" s="325">
        <f>IFERROR(VLOOKUP($A721,'様式C-1-2用'!$B$3:$O$1100,13,0),"")</f>
        <v>0</v>
      </c>
      <c r="N721" s="325">
        <f>IFERROR(VLOOKUP($A721,'様式C-1-2用'!$B$3:$O$1100,14,0),"")</f>
        <v>0</v>
      </c>
      <c r="O721" s="325">
        <f>IFERROR(VLOOKUP($A721,'様式C-1-2用'!$B$3:$P$1100,15,0),"")</f>
        <v>0</v>
      </c>
    </row>
    <row r="722" spans="1:15" ht="15.95" customHeight="1" x14ac:dyDescent="0.15">
      <c r="A722" s="318">
        <v>720</v>
      </c>
      <c r="B722" s="325">
        <f>IFERROR(VLOOKUP($A722,'様式C-1-2用'!$B$3:$O$1100,2,0),"")</f>
        <v>0</v>
      </c>
      <c r="C722" s="325" t="str">
        <f>IFERROR(VLOOKUP($A722,'様式C-1-2用'!$B$3:$O$1100,3,0),"")</f>
        <v/>
      </c>
      <c r="D722" s="325">
        <f>IFERROR(VLOOKUP($A722,'様式C-1-2用'!$B$3:$O$1100,5,0),"")</f>
        <v>0</v>
      </c>
      <c r="E722" s="325">
        <f>IFERROR(VLOOKUP($A722,'様式C-1-2用'!$B$3:$O$1100,6,0),"")</f>
        <v>0</v>
      </c>
      <c r="F722" s="325">
        <f>IFERROR(VLOOKUP($A722,'様式C-1-2用'!$B$3:$O$1100,7,0),"")</f>
        <v>0</v>
      </c>
      <c r="G722" s="325">
        <f>IFERROR(VLOOKUP($A722,'様式C-1-2用'!$B$3:$O$1100,8,0),"")</f>
        <v>0</v>
      </c>
      <c r="H722" s="331">
        <f>IFERROR(VLOOKUP($A722,'様式C-1-2用'!$B$3:$O$1100,9,0),"")</f>
        <v>0</v>
      </c>
      <c r="I722" s="325">
        <f>IFERROR(VLOOKUP($A722,'様式C-1-2用'!$B$3:$O$1100,10,0),"")</f>
        <v>0</v>
      </c>
      <c r="J722" s="325">
        <f>IFERROR(VLOOKUP($A722,'様式C-1-2用'!$B$3:$O$1100,11,0),"")</f>
        <v>0</v>
      </c>
      <c r="K722" s="325">
        <f t="shared" si="11"/>
        <v>0</v>
      </c>
      <c r="L722" s="325">
        <f>IFERROR(VLOOKUP($A722,'様式C-1-2用'!$B$3:$O$1100,12,0),"")</f>
        <v>0</v>
      </c>
      <c r="M722" s="325">
        <f>IFERROR(VLOOKUP($A722,'様式C-1-2用'!$B$3:$O$1100,13,0),"")</f>
        <v>0</v>
      </c>
      <c r="N722" s="325">
        <f>IFERROR(VLOOKUP($A722,'様式C-1-2用'!$B$3:$O$1100,14,0),"")</f>
        <v>0</v>
      </c>
      <c r="O722" s="325">
        <f>IFERROR(VLOOKUP($A722,'様式C-1-2用'!$B$3:$P$1100,15,0),"")</f>
        <v>0</v>
      </c>
    </row>
    <row r="723" spans="1:15" ht="15.95" customHeight="1" x14ac:dyDescent="0.15">
      <c r="A723" s="318">
        <v>721</v>
      </c>
      <c r="B723" s="325">
        <f>IFERROR(VLOOKUP($A723,'様式C-1-2用'!$B$3:$O$1100,2,0),"")</f>
        <v>0</v>
      </c>
      <c r="C723" s="325" t="str">
        <f>IFERROR(VLOOKUP($A723,'様式C-1-2用'!$B$3:$O$1100,3,0),"")</f>
        <v/>
      </c>
      <c r="D723" s="325">
        <f>IFERROR(VLOOKUP($A723,'様式C-1-2用'!$B$3:$O$1100,5,0),"")</f>
        <v>0</v>
      </c>
      <c r="E723" s="325">
        <f>IFERROR(VLOOKUP($A723,'様式C-1-2用'!$B$3:$O$1100,6,0),"")</f>
        <v>0</v>
      </c>
      <c r="F723" s="325">
        <f>IFERROR(VLOOKUP($A723,'様式C-1-2用'!$B$3:$O$1100,7,0),"")</f>
        <v>0</v>
      </c>
      <c r="G723" s="325">
        <f>IFERROR(VLOOKUP($A723,'様式C-1-2用'!$B$3:$O$1100,8,0),"")</f>
        <v>0</v>
      </c>
      <c r="H723" s="331">
        <f>IFERROR(VLOOKUP($A723,'様式C-1-2用'!$B$3:$O$1100,9,0),"")</f>
        <v>0</v>
      </c>
      <c r="I723" s="325">
        <f>IFERROR(VLOOKUP($A723,'様式C-1-2用'!$B$3:$O$1100,10,0),"")</f>
        <v>0</v>
      </c>
      <c r="J723" s="325">
        <f>IFERROR(VLOOKUP($A723,'様式C-1-2用'!$B$3:$O$1100,11,0),"")</f>
        <v>0</v>
      </c>
      <c r="K723" s="325">
        <f t="shared" si="11"/>
        <v>0</v>
      </c>
      <c r="L723" s="325">
        <f>IFERROR(VLOOKUP($A723,'様式C-1-2用'!$B$3:$O$1100,12,0),"")</f>
        <v>0</v>
      </c>
      <c r="M723" s="325">
        <f>IFERROR(VLOOKUP($A723,'様式C-1-2用'!$B$3:$O$1100,13,0),"")</f>
        <v>0</v>
      </c>
      <c r="N723" s="325">
        <f>IFERROR(VLOOKUP($A723,'様式C-1-2用'!$B$3:$O$1100,14,0),"")</f>
        <v>0</v>
      </c>
      <c r="O723" s="325">
        <f>IFERROR(VLOOKUP($A723,'様式C-1-2用'!$B$3:$P$1100,15,0),"")</f>
        <v>0</v>
      </c>
    </row>
    <row r="724" spans="1:15" ht="15.95" customHeight="1" x14ac:dyDescent="0.15">
      <c r="A724" s="318">
        <v>722</v>
      </c>
      <c r="B724" s="325">
        <f>IFERROR(VLOOKUP($A724,'様式C-1-2用'!$B$3:$O$1100,2,0),"")</f>
        <v>0</v>
      </c>
      <c r="C724" s="325" t="str">
        <f>IFERROR(VLOOKUP($A724,'様式C-1-2用'!$B$3:$O$1100,3,0),"")</f>
        <v/>
      </c>
      <c r="D724" s="325">
        <f>IFERROR(VLOOKUP($A724,'様式C-1-2用'!$B$3:$O$1100,5,0),"")</f>
        <v>0</v>
      </c>
      <c r="E724" s="325">
        <f>IFERROR(VLOOKUP($A724,'様式C-1-2用'!$B$3:$O$1100,6,0),"")</f>
        <v>0</v>
      </c>
      <c r="F724" s="325">
        <f>IFERROR(VLOOKUP($A724,'様式C-1-2用'!$B$3:$O$1100,7,0),"")</f>
        <v>0</v>
      </c>
      <c r="G724" s="325">
        <f>IFERROR(VLOOKUP($A724,'様式C-1-2用'!$B$3:$O$1100,8,0),"")</f>
        <v>0</v>
      </c>
      <c r="H724" s="331">
        <f>IFERROR(VLOOKUP($A724,'様式C-1-2用'!$B$3:$O$1100,9,0),"")</f>
        <v>0</v>
      </c>
      <c r="I724" s="325">
        <f>IFERROR(VLOOKUP($A724,'様式C-1-2用'!$B$3:$O$1100,10,0),"")</f>
        <v>0</v>
      </c>
      <c r="J724" s="325">
        <f>IFERROR(VLOOKUP($A724,'様式C-1-2用'!$B$3:$O$1100,11,0),"")</f>
        <v>0</v>
      </c>
      <c r="K724" s="325">
        <f t="shared" si="11"/>
        <v>0</v>
      </c>
      <c r="L724" s="325">
        <f>IFERROR(VLOOKUP($A724,'様式C-1-2用'!$B$3:$O$1100,12,0),"")</f>
        <v>0</v>
      </c>
      <c r="M724" s="325">
        <f>IFERROR(VLOOKUP($A724,'様式C-1-2用'!$B$3:$O$1100,13,0),"")</f>
        <v>0</v>
      </c>
      <c r="N724" s="325">
        <f>IFERROR(VLOOKUP($A724,'様式C-1-2用'!$B$3:$O$1100,14,0),"")</f>
        <v>0</v>
      </c>
      <c r="O724" s="325">
        <f>IFERROR(VLOOKUP($A724,'様式C-1-2用'!$B$3:$P$1100,15,0),"")</f>
        <v>0</v>
      </c>
    </row>
    <row r="725" spans="1:15" ht="15.95" customHeight="1" x14ac:dyDescent="0.15">
      <c r="A725" s="318">
        <v>723</v>
      </c>
      <c r="B725" s="325">
        <f>IFERROR(VLOOKUP($A725,'様式C-1-2用'!$B$3:$O$1100,2,0),"")</f>
        <v>0</v>
      </c>
      <c r="C725" s="325" t="str">
        <f>IFERROR(VLOOKUP($A725,'様式C-1-2用'!$B$3:$O$1100,3,0),"")</f>
        <v/>
      </c>
      <c r="D725" s="325">
        <f>IFERROR(VLOOKUP($A725,'様式C-1-2用'!$B$3:$O$1100,5,0),"")</f>
        <v>0</v>
      </c>
      <c r="E725" s="325">
        <f>IFERROR(VLOOKUP($A725,'様式C-1-2用'!$B$3:$O$1100,6,0),"")</f>
        <v>0</v>
      </c>
      <c r="F725" s="325">
        <f>IFERROR(VLOOKUP($A725,'様式C-1-2用'!$B$3:$O$1100,7,0),"")</f>
        <v>0</v>
      </c>
      <c r="G725" s="325">
        <f>IFERROR(VLOOKUP($A725,'様式C-1-2用'!$B$3:$O$1100,8,0),"")</f>
        <v>0</v>
      </c>
      <c r="H725" s="331">
        <f>IFERROR(VLOOKUP($A725,'様式C-1-2用'!$B$3:$O$1100,9,0),"")</f>
        <v>0</v>
      </c>
      <c r="I725" s="325">
        <f>IFERROR(VLOOKUP($A725,'様式C-1-2用'!$B$3:$O$1100,10,0),"")</f>
        <v>0</v>
      </c>
      <c r="J725" s="325">
        <f>IFERROR(VLOOKUP($A725,'様式C-1-2用'!$B$3:$O$1100,11,0),"")</f>
        <v>0</v>
      </c>
      <c r="K725" s="325">
        <f t="shared" si="11"/>
        <v>0</v>
      </c>
      <c r="L725" s="325">
        <f>IFERROR(VLOOKUP($A725,'様式C-1-2用'!$B$3:$O$1100,12,0),"")</f>
        <v>0</v>
      </c>
      <c r="M725" s="325">
        <f>IFERROR(VLOOKUP($A725,'様式C-1-2用'!$B$3:$O$1100,13,0),"")</f>
        <v>0</v>
      </c>
      <c r="N725" s="325">
        <f>IFERROR(VLOOKUP($A725,'様式C-1-2用'!$B$3:$O$1100,14,0),"")</f>
        <v>0</v>
      </c>
      <c r="O725" s="325">
        <f>IFERROR(VLOOKUP($A725,'様式C-1-2用'!$B$3:$P$1100,15,0),"")</f>
        <v>0</v>
      </c>
    </row>
    <row r="726" spans="1:15" ht="15.95" customHeight="1" x14ac:dyDescent="0.15">
      <c r="A726" s="318">
        <v>724</v>
      </c>
      <c r="B726" s="325">
        <f>IFERROR(VLOOKUP($A726,'様式C-1-2用'!$B$3:$O$1100,2,0),"")</f>
        <v>0</v>
      </c>
      <c r="C726" s="325" t="str">
        <f>IFERROR(VLOOKUP($A726,'様式C-1-2用'!$B$3:$O$1100,3,0),"")</f>
        <v/>
      </c>
      <c r="D726" s="325">
        <f>IFERROR(VLOOKUP($A726,'様式C-1-2用'!$B$3:$O$1100,5,0),"")</f>
        <v>0</v>
      </c>
      <c r="E726" s="325">
        <f>IFERROR(VLOOKUP($A726,'様式C-1-2用'!$B$3:$O$1100,6,0),"")</f>
        <v>0</v>
      </c>
      <c r="F726" s="325">
        <f>IFERROR(VLOOKUP($A726,'様式C-1-2用'!$B$3:$O$1100,7,0),"")</f>
        <v>0</v>
      </c>
      <c r="G726" s="325">
        <f>IFERROR(VLOOKUP($A726,'様式C-1-2用'!$B$3:$O$1100,8,0),"")</f>
        <v>0</v>
      </c>
      <c r="H726" s="331">
        <f>IFERROR(VLOOKUP($A726,'様式C-1-2用'!$B$3:$O$1100,9,0),"")</f>
        <v>0</v>
      </c>
      <c r="I726" s="325">
        <f>IFERROR(VLOOKUP($A726,'様式C-1-2用'!$B$3:$O$1100,10,0),"")</f>
        <v>0</v>
      </c>
      <c r="J726" s="325">
        <f>IFERROR(VLOOKUP($A726,'様式C-1-2用'!$B$3:$O$1100,11,0),"")</f>
        <v>0</v>
      </c>
      <c r="K726" s="325">
        <f t="shared" si="11"/>
        <v>0</v>
      </c>
      <c r="L726" s="325">
        <f>IFERROR(VLOOKUP($A726,'様式C-1-2用'!$B$3:$O$1100,12,0),"")</f>
        <v>0</v>
      </c>
      <c r="M726" s="325">
        <f>IFERROR(VLOOKUP($A726,'様式C-1-2用'!$B$3:$O$1100,13,0),"")</f>
        <v>0</v>
      </c>
      <c r="N726" s="325">
        <f>IFERROR(VLOOKUP($A726,'様式C-1-2用'!$B$3:$O$1100,14,0),"")</f>
        <v>0</v>
      </c>
      <c r="O726" s="325">
        <f>IFERROR(VLOOKUP($A726,'様式C-1-2用'!$B$3:$P$1100,15,0),"")</f>
        <v>0</v>
      </c>
    </row>
    <row r="727" spans="1:15" ht="15.95" customHeight="1" x14ac:dyDescent="0.15">
      <c r="A727" s="318">
        <v>725</v>
      </c>
      <c r="B727" s="325">
        <f>IFERROR(VLOOKUP($A727,'様式C-1-2用'!$B$3:$O$1100,2,0),"")</f>
        <v>0</v>
      </c>
      <c r="C727" s="325" t="str">
        <f>IFERROR(VLOOKUP($A727,'様式C-1-2用'!$B$3:$O$1100,3,0),"")</f>
        <v/>
      </c>
      <c r="D727" s="325">
        <f>IFERROR(VLOOKUP($A727,'様式C-1-2用'!$B$3:$O$1100,5,0),"")</f>
        <v>0</v>
      </c>
      <c r="E727" s="325">
        <f>IFERROR(VLOOKUP($A727,'様式C-1-2用'!$B$3:$O$1100,6,0),"")</f>
        <v>0</v>
      </c>
      <c r="F727" s="325">
        <f>IFERROR(VLOOKUP($A727,'様式C-1-2用'!$B$3:$O$1100,7,0),"")</f>
        <v>0</v>
      </c>
      <c r="G727" s="325">
        <f>IFERROR(VLOOKUP($A727,'様式C-1-2用'!$B$3:$O$1100,8,0),"")</f>
        <v>0</v>
      </c>
      <c r="H727" s="331">
        <f>IFERROR(VLOOKUP($A727,'様式C-1-2用'!$B$3:$O$1100,9,0),"")</f>
        <v>0</v>
      </c>
      <c r="I727" s="325">
        <f>IFERROR(VLOOKUP($A727,'様式C-1-2用'!$B$3:$O$1100,10,0),"")</f>
        <v>0</v>
      </c>
      <c r="J727" s="325">
        <f>IFERROR(VLOOKUP($A727,'様式C-1-2用'!$B$3:$O$1100,11,0),"")</f>
        <v>0</v>
      </c>
      <c r="K727" s="325">
        <f t="shared" si="11"/>
        <v>0</v>
      </c>
      <c r="L727" s="325">
        <f>IFERROR(VLOOKUP($A727,'様式C-1-2用'!$B$3:$O$1100,12,0),"")</f>
        <v>0</v>
      </c>
      <c r="M727" s="325">
        <f>IFERROR(VLOOKUP($A727,'様式C-1-2用'!$B$3:$O$1100,13,0),"")</f>
        <v>0</v>
      </c>
      <c r="N727" s="325">
        <f>IFERROR(VLOOKUP($A727,'様式C-1-2用'!$B$3:$O$1100,14,0),"")</f>
        <v>0</v>
      </c>
      <c r="O727" s="325">
        <f>IFERROR(VLOOKUP($A727,'様式C-1-2用'!$B$3:$P$1100,15,0),"")</f>
        <v>0</v>
      </c>
    </row>
    <row r="728" spans="1:15" ht="15.95" customHeight="1" x14ac:dyDescent="0.15">
      <c r="A728" s="318">
        <v>726</v>
      </c>
      <c r="B728" s="325">
        <f>IFERROR(VLOOKUP($A728,'様式C-1-2用'!$B$3:$O$1100,2,0),"")</f>
        <v>0</v>
      </c>
      <c r="C728" s="325" t="str">
        <f>IFERROR(VLOOKUP($A728,'様式C-1-2用'!$B$3:$O$1100,3,0),"")</f>
        <v/>
      </c>
      <c r="D728" s="325">
        <f>IFERROR(VLOOKUP($A728,'様式C-1-2用'!$B$3:$O$1100,5,0),"")</f>
        <v>0</v>
      </c>
      <c r="E728" s="325">
        <f>IFERROR(VLOOKUP($A728,'様式C-1-2用'!$B$3:$O$1100,6,0),"")</f>
        <v>0</v>
      </c>
      <c r="F728" s="325">
        <f>IFERROR(VLOOKUP($A728,'様式C-1-2用'!$B$3:$O$1100,7,0),"")</f>
        <v>0</v>
      </c>
      <c r="G728" s="325">
        <f>IFERROR(VLOOKUP($A728,'様式C-1-2用'!$B$3:$O$1100,8,0),"")</f>
        <v>0</v>
      </c>
      <c r="H728" s="331">
        <f>IFERROR(VLOOKUP($A728,'様式C-1-2用'!$B$3:$O$1100,9,0),"")</f>
        <v>0</v>
      </c>
      <c r="I728" s="325">
        <f>IFERROR(VLOOKUP($A728,'様式C-1-2用'!$B$3:$O$1100,10,0),"")</f>
        <v>0</v>
      </c>
      <c r="J728" s="325">
        <f>IFERROR(VLOOKUP($A728,'様式C-1-2用'!$B$3:$O$1100,11,0),"")</f>
        <v>0</v>
      </c>
      <c r="K728" s="325">
        <f t="shared" si="11"/>
        <v>0</v>
      </c>
      <c r="L728" s="325">
        <f>IFERROR(VLOOKUP($A728,'様式C-1-2用'!$B$3:$O$1100,12,0),"")</f>
        <v>0</v>
      </c>
      <c r="M728" s="325">
        <f>IFERROR(VLOOKUP($A728,'様式C-1-2用'!$B$3:$O$1100,13,0),"")</f>
        <v>0</v>
      </c>
      <c r="N728" s="325">
        <f>IFERROR(VLOOKUP($A728,'様式C-1-2用'!$B$3:$O$1100,14,0),"")</f>
        <v>0</v>
      </c>
      <c r="O728" s="325">
        <f>IFERROR(VLOOKUP($A728,'様式C-1-2用'!$B$3:$P$1100,15,0),"")</f>
        <v>0</v>
      </c>
    </row>
    <row r="729" spans="1:15" ht="15.95" customHeight="1" x14ac:dyDescent="0.15">
      <c r="A729" s="318">
        <v>727</v>
      </c>
      <c r="B729" s="325">
        <f>IFERROR(VLOOKUP($A729,'様式C-1-2用'!$B$3:$O$1100,2,0),"")</f>
        <v>0</v>
      </c>
      <c r="C729" s="325" t="str">
        <f>IFERROR(VLOOKUP($A729,'様式C-1-2用'!$B$3:$O$1100,3,0),"")</f>
        <v/>
      </c>
      <c r="D729" s="325">
        <f>IFERROR(VLOOKUP($A729,'様式C-1-2用'!$B$3:$O$1100,5,0),"")</f>
        <v>0</v>
      </c>
      <c r="E729" s="325">
        <f>IFERROR(VLOOKUP($A729,'様式C-1-2用'!$B$3:$O$1100,6,0),"")</f>
        <v>0</v>
      </c>
      <c r="F729" s="325">
        <f>IFERROR(VLOOKUP($A729,'様式C-1-2用'!$B$3:$O$1100,7,0),"")</f>
        <v>0</v>
      </c>
      <c r="G729" s="325">
        <f>IFERROR(VLOOKUP($A729,'様式C-1-2用'!$B$3:$O$1100,8,0),"")</f>
        <v>0</v>
      </c>
      <c r="H729" s="331">
        <f>IFERROR(VLOOKUP($A729,'様式C-1-2用'!$B$3:$O$1100,9,0),"")</f>
        <v>0</v>
      </c>
      <c r="I729" s="325">
        <f>IFERROR(VLOOKUP($A729,'様式C-1-2用'!$B$3:$O$1100,10,0),"")</f>
        <v>0</v>
      </c>
      <c r="J729" s="325">
        <f>IFERROR(VLOOKUP($A729,'様式C-1-2用'!$B$3:$O$1100,11,0),"")</f>
        <v>0</v>
      </c>
      <c r="K729" s="325">
        <f t="shared" si="11"/>
        <v>0</v>
      </c>
      <c r="L729" s="325">
        <f>IFERROR(VLOOKUP($A729,'様式C-1-2用'!$B$3:$O$1100,12,0),"")</f>
        <v>0</v>
      </c>
      <c r="M729" s="325">
        <f>IFERROR(VLOOKUP($A729,'様式C-1-2用'!$B$3:$O$1100,13,0),"")</f>
        <v>0</v>
      </c>
      <c r="N729" s="325">
        <f>IFERROR(VLOOKUP($A729,'様式C-1-2用'!$B$3:$O$1100,14,0),"")</f>
        <v>0</v>
      </c>
      <c r="O729" s="325">
        <f>IFERROR(VLOOKUP($A729,'様式C-1-2用'!$B$3:$P$1100,15,0),"")</f>
        <v>0</v>
      </c>
    </row>
    <row r="730" spans="1:15" ht="15.95" customHeight="1" x14ac:dyDescent="0.15">
      <c r="A730" s="318">
        <v>728</v>
      </c>
      <c r="B730" s="325">
        <f>IFERROR(VLOOKUP($A730,'様式C-1-2用'!$B$3:$O$1100,2,0),"")</f>
        <v>0</v>
      </c>
      <c r="C730" s="325" t="str">
        <f>IFERROR(VLOOKUP($A730,'様式C-1-2用'!$B$3:$O$1100,3,0),"")</f>
        <v/>
      </c>
      <c r="D730" s="325">
        <f>IFERROR(VLOOKUP($A730,'様式C-1-2用'!$B$3:$O$1100,5,0),"")</f>
        <v>0</v>
      </c>
      <c r="E730" s="325">
        <f>IFERROR(VLOOKUP($A730,'様式C-1-2用'!$B$3:$O$1100,6,0),"")</f>
        <v>0</v>
      </c>
      <c r="F730" s="325">
        <f>IFERROR(VLOOKUP($A730,'様式C-1-2用'!$B$3:$O$1100,7,0),"")</f>
        <v>0</v>
      </c>
      <c r="G730" s="325">
        <f>IFERROR(VLOOKUP($A730,'様式C-1-2用'!$B$3:$O$1100,8,0),"")</f>
        <v>0</v>
      </c>
      <c r="H730" s="331">
        <f>IFERROR(VLOOKUP($A730,'様式C-1-2用'!$B$3:$O$1100,9,0),"")</f>
        <v>0</v>
      </c>
      <c r="I730" s="325">
        <f>IFERROR(VLOOKUP($A730,'様式C-1-2用'!$B$3:$O$1100,10,0),"")</f>
        <v>0</v>
      </c>
      <c r="J730" s="325">
        <f>IFERROR(VLOOKUP($A730,'様式C-1-2用'!$B$3:$O$1100,11,0),"")</f>
        <v>0</v>
      </c>
      <c r="K730" s="325">
        <f t="shared" si="11"/>
        <v>0</v>
      </c>
      <c r="L730" s="325">
        <f>IFERROR(VLOOKUP($A730,'様式C-1-2用'!$B$3:$O$1100,12,0),"")</f>
        <v>0</v>
      </c>
      <c r="M730" s="325">
        <f>IFERROR(VLOOKUP($A730,'様式C-1-2用'!$B$3:$O$1100,13,0),"")</f>
        <v>0</v>
      </c>
      <c r="N730" s="325">
        <f>IFERROR(VLOOKUP($A730,'様式C-1-2用'!$B$3:$O$1100,14,0),"")</f>
        <v>0</v>
      </c>
      <c r="O730" s="325">
        <f>IFERROR(VLOOKUP($A730,'様式C-1-2用'!$B$3:$P$1100,15,0),"")</f>
        <v>0</v>
      </c>
    </row>
    <row r="731" spans="1:15" ht="15.95" customHeight="1" x14ac:dyDescent="0.15">
      <c r="A731" s="318">
        <v>729</v>
      </c>
      <c r="B731" s="325">
        <f>IFERROR(VLOOKUP($A731,'様式C-1-2用'!$B$3:$O$1100,2,0),"")</f>
        <v>0</v>
      </c>
      <c r="C731" s="325" t="str">
        <f>IFERROR(VLOOKUP($A731,'様式C-1-2用'!$B$3:$O$1100,3,0),"")</f>
        <v/>
      </c>
      <c r="D731" s="325">
        <f>IFERROR(VLOOKUP($A731,'様式C-1-2用'!$B$3:$O$1100,5,0),"")</f>
        <v>0</v>
      </c>
      <c r="E731" s="325">
        <f>IFERROR(VLOOKUP($A731,'様式C-1-2用'!$B$3:$O$1100,6,0),"")</f>
        <v>0</v>
      </c>
      <c r="F731" s="325">
        <f>IFERROR(VLOOKUP($A731,'様式C-1-2用'!$B$3:$O$1100,7,0),"")</f>
        <v>0</v>
      </c>
      <c r="G731" s="325">
        <f>IFERROR(VLOOKUP($A731,'様式C-1-2用'!$B$3:$O$1100,8,0),"")</f>
        <v>0</v>
      </c>
      <c r="H731" s="331">
        <f>IFERROR(VLOOKUP($A731,'様式C-1-2用'!$B$3:$O$1100,9,0),"")</f>
        <v>0</v>
      </c>
      <c r="I731" s="325">
        <f>IFERROR(VLOOKUP($A731,'様式C-1-2用'!$B$3:$O$1100,10,0),"")</f>
        <v>0</v>
      </c>
      <c r="J731" s="325">
        <f>IFERROR(VLOOKUP($A731,'様式C-1-2用'!$B$3:$O$1100,11,0),"")</f>
        <v>0</v>
      </c>
      <c r="K731" s="325">
        <f t="shared" si="11"/>
        <v>0</v>
      </c>
      <c r="L731" s="325">
        <f>IFERROR(VLOOKUP($A731,'様式C-1-2用'!$B$3:$O$1100,12,0),"")</f>
        <v>0</v>
      </c>
      <c r="M731" s="325">
        <f>IFERROR(VLOOKUP($A731,'様式C-1-2用'!$B$3:$O$1100,13,0),"")</f>
        <v>0</v>
      </c>
      <c r="N731" s="325">
        <f>IFERROR(VLOOKUP($A731,'様式C-1-2用'!$B$3:$O$1100,14,0),"")</f>
        <v>0</v>
      </c>
      <c r="O731" s="325">
        <f>IFERROR(VLOOKUP($A731,'様式C-1-2用'!$B$3:$P$1100,15,0),"")</f>
        <v>0</v>
      </c>
    </row>
    <row r="732" spans="1:15" ht="15.95" customHeight="1" x14ac:dyDescent="0.15">
      <c r="A732" s="318">
        <v>730</v>
      </c>
      <c r="B732" s="325">
        <f>IFERROR(VLOOKUP($A732,'様式C-1-2用'!$B$3:$O$1100,2,0),"")</f>
        <v>0</v>
      </c>
      <c r="C732" s="325" t="str">
        <f>IFERROR(VLOOKUP($A732,'様式C-1-2用'!$B$3:$O$1100,3,0),"")</f>
        <v/>
      </c>
      <c r="D732" s="325">
        <f>IFERROR(VLOOKUP($A732,'様式C-1-2用'!$B$3:$O$1100,5,0),"")</f>
        <v>0</v>
      </c>
      <c r="E732" s="325">
        <f>IFERROR(VLOOKUP($A732,'様式C-1-2用'!$B$3:$O$1100,6,0),"")</f>
        <v>0</v>
      </c>
      <c r="F732" s="325">
        <f>IFERROR(VLOOKUP($A732,'様式C-1-2用'!$B$3:$O$1100,7,0),"")</f>
        <v>0</v>
      </c>
      <c r="G732" s="325">
        <f>IFERROR(VLOOKUP($A732,'様式C-1-2用'!$B$3:$O$1100,8,0),"")</f>
        <v>0</v>
      </c>
      <c r="H732" s="331">
        <f>IFERROR(VLOOKUP($A732,'様式C-1-2用'!$B$3:$O$1100,9,0),"")</f>
        <v>0</v>
      </c>
      <c r="I732" s="325">
        <f>IFERROR(VLOOKUP($A732,'様式C-1-2用'!$B$3:$O$1100,10,0),"")</f>
        <v>0</v>
      </c>
      <c r="J732" s="325">
        <f>IFERROR(VLOOKUP($A732,'様式C-1-2用'!$B$3:$O$1100,11,0),"")</f>
        <v>0</v>
      </c>
      <c r="K732" s="325">
        <f t="shared" si="11"/>
        <v>0</v>
      </c>
      <c r="L732" s="325">
        <f>IFERROR(VLOOKUP($A732,'様式C-1-2用'!$B$3:$O$1100,12,0),"")</f>
        <v>0</v>
      </c>
      <c r="M732" s="325">
        <f>IFERROR(VLOOKUP($A732,'様式C-1-2用'!$B$3:$O$1100,13,0),"")</f>
        <v>0</v>
      </c>
      <c r="N732" s="325">
        <f>IFERROR(VLOOKUP($A732,'様式C-1-2用'!$B$3:$O$1100,14,0),"")</f>
        <v>0</v>
      </c>
      <c r="O732" s="325">
        <f>IFERROR(VLOOKUP($A732,'様式C-1-2用'!$B$3:$P$1100,15,0),"")</f>
        <v>0</v>
      </c>
    </row>
    <row r="733" spans="1:15" ht="15.95" customHeight="1" x14ac:dyDescent="0.15">
      <c r="A733" s="318">
        <v>731</v>
      </c>
      <c r="B733" s="325">
        <f>IFERROR(VLOOKUP($A733,'様式C-1-2用'!$B$3:$O$1100,2,0),"")</f>
        <v>0</v>
      </c>
      <c r="C733" s="325" t="str">
        <f>IFERROR(VLOOKUP($A733,'様式C-1-2用'!$B$3:$O$1100,3,0),"")</f>
        <v/>
      </c>
      <c r="D733" s="325">
        <f>IFERROR(VLOOKUP($A733,'様式C-1-2用'!$B$3:$O$1100,5,0),"")</f>
        <v>0</v>
      </c>
      <c r="E733" s="325">
        <f>IFERROR(VLOOKUP($A733,'様式C-1-2用'!$B$3:$O$1100,6,0),"")</f>
        <v>0</v>
      </c>
      <c r="F733" s="325">
        <f>IFERROR(VLOOKUP($A733,'様式C-1-2用'!$B$3:$O$1100,7,0),"")</f>
        <v>0</v>
      </c>
      <c r="G733" s="325">
        <f>IFERROR(VLOOKUP($A733,'様式C-1-2用'!$B$3:$O$1100,8,0),"")</f>
        <v>0</v>
      </c>
      <c r="H733" s="331">
        <f>IFERROR(VLOOKUP($A733,'様式C-1-2用'!$B$3:$O$1100,9,0),"")</f>
        <v>0</v>
      </c>
      <c r="I733" s="325">
        <f>IFERROR(VLOOKUP($A733,'様式C-1-2用'!$B$3:$O$1100,10,0),"")</f>
        <v>0</v>
      </c>
      <c r="J733" s="325">
        <f>IFERROR(VLOOKUP($A733,'様式C-1-2用'!$B$3:$O$1100,11,0),"")</f>
        <v>0</v>
      </c>
      <c r="K733" s="325">
        <f t="shared" si="11"/>
        <v>0</v>
      </c>
      <c r="L733" s="325">
        <f>IFERROR(VLOOKUP($A733,'様式C-1-2用'!$B$3:$O$1100,12,0),"")</f>
        <v>0</v>
      </c>
      <c r="M733" s="325">
        <f>IFERROR(VLOOKUP($A733,'様式C-1-2用'!$B$3:$O$1100,13,0),"")</f>
        <v>0</v>
      </c>
      <c r="N733" s="325">
        <f>IFERROR(VLOOKUP($A733,'様式C-1-2用'!$B$3:$O$1100,14,0),"")</f>
        <v>0</v>
      </c>
      <c r="O733" s="325">
        <f>IFERROR(VLOOKUP($A733,'様式C-1-2用'!$B$3:$P$1100,15,0),"")</f>
        <v>0</v>
      </c>
    </row>
    <row r="734" spans="1:15" ht="15.95" customHeight="1" x14ac:dyDescent="0.15">
      <c r="A734" s="318">
        <v>732</v>
      </c>
      <c r="B734" s="325">
        <f>IFERROR(VLOOKUP($A734,'様式C-1-2用'!$B$3:$O$1100,2,0),"")</f>
        <v>0</v>
      </c>
      <c r="C734" s="325" t="str">
        <f>IFERROR(VLOOKUP($A734,'様式C-1-2用'!$B$3:$O$1100,3,0),"")</f>
        <v/>
      </c>
      <c r="D734" s="325">
        <f>IFERROR(VLOOKUP($A734,'様式C-1-2用'!$B$3:$O$1100,5,0),"")</f>
        <v>0</v>
      </c>
      <c r="E734" s="325">
        <f>IFERROR(VLOOKUP($A734,'様式C-1-2用'!$B$3:$O$1100,6,0),"")</f>
        <v>0</v>
      </c>
      <c r="F734" s="325">
        <f>IFERROR(VLOOKUP($A734,'様式C-1-2用'!$B$3:$O$1100,7,0),"")</f>
        <v>0</v>
      </c>
      <c r="G734" s="325">
        <f>IFERROR(VLOOKUP($A734,'様式C-1-2用'!$B$3:$O$1100,8,0),"")</f>
        <v>0</v>
      </c>
      <c r="H734" s="331">
        <f>IFERROR(VLOOKUP($A734,'様式C-1-2用'!$B$3:$O$1100,9,0),"")</f>
        <v>0</v>
      </c>
      <c r="I734" s="325">
        <f>IFERROR(VLOOKUP($A734,'様式C-1-2用'!$B$3:$O$1100,10,0),"")</f>
        <v>0</v>
      </c>
      <c r="J734" s="325">
        <f>IFERROR(VLOOKUP($A734,'様式C-1-2用'!$B$3:$O$1100,11,0),"")</f>
        <v>0</v>
      </c>
      <c r="K734" s="325">
        <f t="shared" si="11"/>
        <v>0</v>
      </c>
      <c r="L734" s="325">
        <f>IFERROR(VLOOKUP($A734,'様式C-1-2用'!$B$3:$O$1100,12,0),"")</f>
        <v>0</v>
      </c>
      <c r="M734" s="325">
        <f>IFERROR(VLOOKUP($A734,'様式C-1-2用'!$B$3:$O$1100,13,0),"")</f>
        <v>0</v>
      </c>
      <c r="N734" s="325">
        <f>IFERROR(VLOOKUP($A734,'様式C-1-2用'!$B$3:$O$1100,14,0),"")</f>
        <v>0</v>
      </c>
      <c r="O734" s="325">
        <f>IFERROR(VLOOKUP($A734,'様式C-1-2用'!$B$3:$P$1100,15,0),"")</f>
        <v>0</v>
      </c>
    </row>
    <row r="735" spans="1:15" ht="15.95" customHeight="1" x14ac:dyDescent="0.15">
      <c r="A735" s="318">
        <v>733</v>
      </c>
      <c r="B735" s="325">
        <f>IFERROR(VLOOKUP($A735,'様式C-1-2用'!$B$3:$O$1100,2,0),"")</f>
        <v>0</v>
      </c>
      <c r="C735" s="325" t="str">
        <f>IFERROR(VLOOKUP($A735,'様式C-1-2用'!$B$3:$O$1100,3,0),"")</f>
        <v/>
      </c>
      <c r="D735" s="325">
        <f>IFERROR(VLOOKUP($A735,'様式C-1-2用'!$B$3:$O$1100,5,0),"")</f>
        <v>0</v>
      </c>
      <c r="E735" s="325">
        <f>IFERROR(VLOOKUP($A735,'様式C-1-2用'!$B$3:$O$1100,6,0),"")</f>
        <v>0</v>
      </c>
      <c r="F735" s="325">
        <f>IFERROR(VLOOKUP($A735,'様式C-1-2用'!$B$3:$O$1100,7,0),"")</f>
        <v>0</v>
      </c>
      <c r="G735" s="325">
        <f>IFERROR(VLOOKUP($A735,'様式C-1-2用'!$B$3:$O$1100,8,0),"")</f>
        <v>0</v>
      </c>
      <c r="H735" s="331">
        <f>IFERROR(VLOOKUP($A735,'様式C-1-2用'!$B$3:$O$1100,9,0),"")</f>
        <v>0</v>
      </c>
      <c r="I735" s="325">
        <f>IFERROR(VLOOKUP($A735,'様式C-1-2用'!$B$3:$O$1100,10,0),"")</f>
        <v>0</v>
      </c>
      <c r="J735" s="325">
        <f>IFERROR(VLOOKUP($A735,'様式C-1-2用'!$B$3:$O$1100,11,0),"")</f>
        <v>0</v>
      </c>
      <c r="K735" s="325">
        <f t="shared" si="11"/>
        <v>0</v>
      </c>
      <c r="L735" s="325">
        <f>IFERROR(VLOOKUP($A735,'様式C-1-2用'!$B$3:$O$1100,12,0),"")</f>
        <v>0</v>
      </c>
      <c r="M735" s="325">
        <f>IFERROR(VLOOKUP($A735,'様式C-1-2用'!$B$3:$O$1100,13,0),"")</f>
        <v>0</v>
      </c>
      <c r="N735" s="325">
        <f>IFERROR(VLOOKUP($A735,'様式C-1-2用'!$B$3:$O$1100,14,0),"")</f>
        <v>0</v>
      </c>
      <c r="O735" s="325">
        <f>IFERROR(VLOOKUP($A735,'様式C-1-2用'!$B$3:$P$1100,15,0),"")</f>
        <v>0</v>
      </c>
    </row>
    <row r="736" spans="1:15" ht="15.95" customHeight="1" x14ac:dyDescent="0.15">
      <c r="A736" s="318">
        <v>734</v>
      </c>
      <c r="B736" s="325">
        <f>IFERROR(VLOOKUP($A736,'様式C-1-2用'!$B$3:$O$1100,2,0),"")</f>
        <v>0</v>
      </c>
      <c r="C736" s="325" t="str">
        <f>IFERROR(VLOOKUP($A736,'様式C-1-2用'!$B$3:$O$1100,3,0),"")</f>
        <v/>
      </c>
      <c r="D736" s="325">
        <f>IFERROR(VLOOKUP($A736,'様式C-1-2用'!$B$3:$O$1100,5,0),"")</f>
        <v>0</v>
      </c>
      <c r="E736" s="325">
        <f>IFERROR(VLOOKUP($A736,'様式C-1-2用'!$B$3:$O$1100,6,0),"")</f>
        <v>0</v>
      </c>
      <c r="F736" s="325">
        <f>IFERROR(VLOOKUP($A736,'様式C-1-2用'!$B$3:$O$1100,7,0),"")</f>
        <v>0</v>
      </c>
      <c r="G736" s="325">
        <f>IFERROR(VLOOKUP($A736,'様式C-1-2用'!$B$3:$O$1100,8,0),"")</f>
        <v>0</v>
      </c>
      <c r="H736" s="331">
        <f>IFERROR(VLOOKUP($A736,'様式C-1-2用'!$B$3:$O$1100,9,0),"")</f>
        <v>0</v>
      </c>
      <c r="I736" s="325">
        <f>IFERROR(VLOOKUP($A736,'様式C-1-2用'!$B$3:$O$1100,10,0),"")</f>
        <v>0</v>
      </c>
      <c r="J736" s="325">
        <f>IFERROR(VLOOKUP($A736,'様式C-1-2用'!$B$3:$O$1100,11,0),"")</f>
        <v>0</v>
      </c>
      <c r="K736" s="325">
        <f t="shared" si="11"/>
        <v>0</v>
      </c>
      <c r="L736" s="325">
        <f>IFERROR(VLOOKUP($A736,'様式C-1-2用'!$B$3:$O$1100,12,0),"")</f>
        <v>0</v>
      </c>
      <c r="M736" s="325">
        <f>IFERROR(VLOOKUP($A736,'様式C-1-2用'!$B$3:$O$1100,13,0),"")</f>
        <v>0</v>
      </c>
      <c r="N736" s="325">
        <f>IFERROR(VLOOKUP($A736,'様式C-1-2用'!$B$3:$O$1100,14,0),"")</f>
        <v>0</v>
      </c>
      <c r="O736" s="325">
        <f>IFERROR(VLOOKUP($A736,'様式C-1-2用'!$B$3:$P$1100,15,0),"")</f>
        <v>0</v>
      </c>
    </row>
    <row r="737" spans="1:15" ht="15.95" customHeight="1" x14ac:dyDescent="0.15">
      <c r="A737" s="318">
        <v>735</v>
      </c>
      <c r="B737" s="325">
        <f>IFERROR(VLOOKUP($A737,'様式C-1-2用'!$B$3:$O$1100,2,0),"")</f>
        <v>0</v>
      </c>
      <c r="C737" s="325" t="str">
        <f>IFERROR(VLOOKUP($A737,'様式C-1-2用'!$B$3:$O$1100,3,0),"")</f>
        <v/>
      </c>
      <c r="D737" s="325">
        <f>IFERROR(VLOOKUP($A737,'様式C-1-2用'!$B$3:$O$1100,5,0),"")</f>
        <v>0</v>
      </c>
      <c r="E737" s="325">
        <f>IFERROR(VLOOKUP($A737,'様式C-1-2用'!$B$3:$O$1100,6,0),"")</f>
        <v>0</v>
      </c>
      <c r="F737" s="325">
        <f>IFERROR(VLOOKUP($A737,'様式C-1-2用'!$B$3:$O$1100,7,0),"")</f>
        <v>0</v>
      </c>
      <c r="G737" s="325">
        <f>IFERROR(VLOOKUP($A737,'様式C-1-2用'!$B$3:$O$1100,8,0),"")</f>
        <v>0</v>
      </c>
      <c r="H737" s="331">
        <f>IFERROR(VLOOKUP($A737,'様式C-1-2用'!$B$3:$O$1100,9,0),"")</f>
        <v>0</v>
      </c>
      <c r="I737" s="325">
        <f>IFERROR(VLOOKUP($A737,'様式C-1-2用'!$B$3:$O$1100,10,0),"")</f>
        <v>0</v>
      </c>
      <c r="J737" s="325">
        <f>IFERROR(VLOOKUP($A737,'様式C-1-2用'!$B$3:$O$1100,11,0),"")</f>
        <v>0</v>
      </c>
      <c r="K737" s="325">
        <f t="shared" si="11"/>
        <v>0</v>
      </c>
      <c r="L737" s="325">
        <f>IFERROR(VLOOKUP($A737,'様式C-1-2用'!$B$3:$O$1100,12,0),"")</f>
        <v>0</v>
      </c>
      <c r="M737" s="325">
        <f>IFERROR(VLOOKUP($A737,'様式C-1-2用'!$B$3:$O$1100,13,0),"")</f>
        <v>0</v>
      </c>
      <c r="N737" s="325">
        <f>IFERROR(VLOOKUP($A737,'様式C-1-2用'!$B$3:$O$1100,14,0),"")</f>
        <v>0</v>
      </c>
      <c r="O737" s="325">
        <f>IFERROR(VLOOKUP($A737,'様式C-1-2用'!$B$3:$P$1100,15,0),"")</f>
        <v>0</v>
      </c>
    </row>
    <row r="738" spans="1:15" ht="15.95" customHeight="1" x14ac:dyDescent="0.15">
      <c r="A738" s="318">
        <v>736</v>
      </c>
      <c r="B738" s="325">
        <f>IFERROR(VLOOKUP($A738,'様式C-1-2用'!$B$3:$O$1100,2,0),"")</f>
        <v>0</v>
      </c>
      <c r="C738" s="325" t="str">
        <f>IFERROR(VLOOKUP($A738,'様式C-1-2用'!$B$3:$O$1100,3,0),"")</f>
        <v/>
      </c>
      <c r="D738" s="325">
        <f>IFERROR(VLOOKUP($A738,'様式C-1-2用'!$B$3:$O$1100,5,0),"")</f>
        <v>0</v>
      </c>
      <c r="E738" s="325">
        <f>IFERROR(VLOOKUP($A738,'様式C-1-2用'!$B$3:$O$1100,6,0),"")</f>
        <v>0</v>
      </c>
      <c r="F738" s="325">
        <f>IFERROR(VLOOKUP($A738,'様式C-1-2用'!$B$3:$O$1100,7,0),"")</f>
        <v>0</v>
      </c>
      <c r="G738" s="325">
        <f>IFERROR(VLOOKUP($A738,'様式C-1-2用'!$B$3:$O$1100,8,0),"")</f>
        <v>0</v>
      </c>
      <c r="H738" s="331">
        <f>IFERROR(VLOOKUP($A738,'様式C-1-2用'!$B$3:$O$1100,9,0),"")</f>
        <v>0</v>
      </c>
      <c r="I738" s="325">
        <f>IFERROR(VLOOKUP($A738,'様式C-1-2用'!$B$3:$O$1100,10,0),"")</f>
        <v>0</v>
      </c>
      <c r="J738" s="325">
        <f>IFERROR(VLOOKUP($A738,'様式C-1-2用'!$B$3:$O$1100,11,0),"")</f>
        <v>0</v>
      </c>
      <c r="K738" s="325">
        <f t="shared" si="11"/>
        <v>0</v>
      </c>
      <c r="L738" s="325">
        <f>IFERROR(VLOOKUP($A738,'様式C-1-2用'!$B$3:$O$1100,12,0),"")</f>
        <v>0</v>
      </c>
      <c r="M738" s="325">
        <f>IFERROR(VLOOKUP($A738,'様式C-1-2用'!$B$3:$O$1100,13,0),"")</f>
        <v>0</v>
      </c>
      <c r="N738" s="325">
        <f>IFERROR(VLOOKUP($A738,'様式C-1-2用'!$B$3:$O$1100,14,0),"")</f>
        <v>0</v>
      </c>
      <c r="O738" s="325">
        <f>IFERROR(VLOOKUP($A738,'様式C-1-2用'!$B$3:$P$1100,15,0),"")</f>
        <v>0</v>
      </c>
    </row>
    <row r="739" spans="1:15" ht="15.95" customHeight="1" x14ac:dyDescent="0.15">
      <c r="A739" s="318">
        <v>737</v>
      </c>
      <c r="B739" s="325">
        <f>IFERROR(VLOOKUP($A739,'様式C-1-2用'!$B$3:$O$1100,2,0),"")</f>
        <v>0</v>
      </c>
      <c r="C739" s="325" t="str">
        <f>IFERROR(VLOOKUP($A739,'様式C-1-2用'!$B$3:$O$1100,3,0),"")</f>
        <v/>
      </c>
      <c r="D739" s="325">
        <f>IFERROR(VLOOKUP($A739,'様式C-1-2用'!$B$3:$O$1100,5,0),"")</f>
        <v>0</v>
      </c>
      <c r="E739" s="325">
        <f>IFERROR(VLOOKUP($A739,'様式C-1-2用'!$B$3:$O$1100,6,0),"")</f>
        <v>0</v>
      </c>
      <c r="F739" s="325">
        <f>IFERROR(VLOOKUP($A739,'様式C-1-2用'!$B$3:$O$1100,7,0),"")</f>
        <v>0</v>
      </c>
      <c r="G739" s="325">
        <f>IFERROR(VLOOKUP($A739,'様式C-1-2用'!$B$3:$O$1100,8,0),"")</f>
        <v>0</v>
      </c>
      <c r="H739" s="331">
        <f>IFERROR(VLOOKUP($A739,'様式C-1-2用'!$B$3:$O$1100,9,0),"")</f>
        <v>0</v>
      </c>
      <c r="I739" s="325">
        <f>IFERROR(VLOOKUP($A739,'様式C-1-2用'!$B$3:$O$1100,10,0),"")</f>
        <v>0</v>
      </c>
      <c r="J739" s="325">
        <f>IFERROR(VLOOKUP($A739,'様式C-1-2用'!$B$3:$O$1100,11,0),"")</f>
        <v>0</v>
      </c>
      <c r="K739" s="325">
        <f t="shared" si="11"/>
        <v>0</v>
      </c>
      <c r="L739" s="325">
        <f>IFERROR(VLOOKUP($A739,'様式C-1-2用'!$B$3:$O$1100,12,0),"")</f>
        <v>0</v>
      </c>
      <c r="M739" s="325">
        <f>IFERROR(VLOOKUP($A739,'様式C-1-2用'!$B$3:$O$1100,13,0),"")</f>
        <v>0</v>
      </c>
      <c r="N739" s="325">
        <f>IFERROR(VLOOKUP($A739,'様式C-1-2用'!$B$3:$O$1100,14,0),"")</f>
        <v>0</v>
      </c>
      <c r="O739" s="325">
        <f>IFERROR(VLOOKUP($A739,'様式C-1-2用'!$B$3:$P$1100,15,0),"")</f>
        <v>0</v>
      </c>
    </row>
    <row r="740" spans="1:15" ht="15.95" customHeight="1" x14ac:dyDescent="0.15">
      <c r="A740" s="318">
        <v>738</v>
      </c>
      <c r="B740" s="325">
        <f>IFERROR(VLOOKUP($A740,'様式C-1-2用'!$B$3:$O$1100,2,0),"")</f>
        <v>0</v>
      </c>
      <c r="C740" s="325" t="str">
        <f>IFERROR(VLOOKUP($A740,'様式C-1-2用'!$B$3:$O$1100,3,0),"")</f>
        <v/>
      </c>
      <c r="D740" s="325">
        <f>IFERROR(VLOOKUP($A740,'様式C-1-2用'!$B$3:$O$1100,5,0),"")</f>
        <v>0</v>
      </c>
      <c r="E740" s="325">
        <f>IFERROR(VLOOKUP($A740,'様式C-1-2用'!$B$3:$O$1100,6,0),"")</f>
        <v>0</v>
      </c>
      <c r="F740" s="325">
        <f>IFERROR(VLOOKUP($A740,'様式C-1-2用'!$B$3:$O$1100,7,0),"")</f>
        <v>0</v>
      </c>
      <c r="G740" s="325">
        <f>IFERROR(VLOOKUP($A740,'様式C-1-2用'!$B$3:$O$1100,8,0),"")</f>
        <v>0</v>
      </c>
      <c r="H740" s="331">
        <f>IFERROR(VLOOKUP($A740,'様式C-1-2用'!$B$3:$O$1100,9,0),"")</f>
        <v>0</v>
      </c>
      <c r="I740" s="325">
        <f>IFERROR(VLOOKUP($A740,'様式C-1-2用'!$B$3:$O$1100,10,0),"")</f>
        <v>0</v>
      </c>
      <c r="J740" s="325">
        <f>IFERROR(VLOOKUP($A740,'様式C-1-2用'!$B$3:$O$1100,11,0),"")</f>
        <v>0</v>
      </c>
      <c r="K740" s="325">
        <f t="shared" si="11"/>
        <v>0</v>
      </c>
      <c r="L740" s="325">
        <f>IFERROR(VLOOKUP($A740,'様式C-1-2用'!$B$3:$O$1100,12,0),"")</f>
        <v>0</v>
      </c>
      <c r="M740" s="325">
        <f>IFERROR(VLOOKUP($A740,'様式C-1-2用'!$B$3:$O$1100,13,0),"")</f>
        <v>0</v>
      </c>
      <c r="N740" s="325">
        <f>IFERROR(VLOOKUP($A740,'様式C-1-2用'!$B$3:$O$1100,14,0),"")</f>
        <v>0</v>
      </c>
      <c r="O740" s="325">
        <f>IFERROR(VLOOKUP($A740,'様式C-1-2用'!$B$3:$P$1100,15,0),"")</f>
        <v>0</v>
      </c>
    </row>
    <row r="741" spans="1:15" ht="15.95" customHeight="1" x14ac:dyDescent="0.15">
      <c r="A741" s="318">
        <v>739</v>
      </c>
      <c r="B741" s="325">
        <f>IFERROR(VLOOKUP($A741,'様式C-1-2用'!$B$3:$O$1100,2,0),"")</f>
        <v>0</v>
      </c>
      <c r="C741" s="325" t="str">
        <f>IFERROR(VLOOKUP($A741,'様式C-1-2用'!$B$3:$O$1100,3,0),"")</f>
        <v/>
      </c>
      <c r="D741" s="325">
        <f>IFERROR(VLOOKUP($A741,'様式C-1-2用'!$B$3:$O$1100,5,0),"")</f>
        <v>0</v>
      </c>
      <c r="E741" s="325">
        <f>IFERROR(VLOOKUP($A741,'様式C-1-2用'!$B$3:$O$1100,6,0),"")</f>
        <v>0</v>
      </c>
      <c r="F741" s="325">
        <f>IFERROR(VLOOKUP($A741,'様式C-1-2用'!$B$3:$O$1100,7,0),"")</f>
        <v>0</v>
      </c>
      <c r="G741" s="325">
        <f>IFERROR(VLOOKUP($A741,'様式C-1-2用'!$B$3:$O$1100,8,0),"")</f>
        <v>0</v>
      </c>
      <c r="H741" s="331">
        <f>IFERROR(VLOOKUP($A741,'様式C-1-2用'!$B$3:$O$1100,9,0),"")</f>
        <v>0</v>
      </c>
      <c r="I741" s="325">
        <f>IFERROR(VLOOKUP($A741,'様式C-1-2用'!$B$3:$O$1100,10,0),"")</f>
        <v>0</v>
      </c>
      <c r="J741" s="325">
        <f>IFERROR(VLOOKUP($A741,'様式C-1-2用'!$B$3:$O$1100,11,0),"")</f>
        <v>0</v>
      </c>
      <c r="K741" s="325">
        <f t="shared" si="11"/>
        <v>0</v>
      </c>
      <c r="L741" s="325">
        <f>IFERROR(VLOOKUP($A741,'様式C-1-2用'!$B$3:$O$1100,12,0),"")</f>
        <v>0</v>
      </c>
      <c r="M741" s="325">
        <f>IFERROR(VLOOKUP($A741,'様式C-1-2用'!$B$3:$O$1100,13,0),"")</f>
        <v>0</v>
      </c>
      <c r="N741" s="325">
        <f>IFERROR(VLOOKUP($A741,'様式C-1-2用'!$B$3:$O$1100,14,0),"")</f>
        <v>0</v>
      </c>
      <c r="O741" s="325">
        <f>IFERROR(VLOOKUP($A741,'様式C-1-2用'!$B$3:$P$1100,15,0),"")</f>
        <v>0</v>
      </c>
    </row>
    <row r="742" spans="1:15" ht="15.95" customHeight="1" x14ac:dyDescent="0.15">
      <c r="A742" s="318">
        <v>740</v>
      </c>
      <c r="B742" s="325">
        <f>IFERROR(VLOOKUP($A742,'様式C-1-2用'!$B$3:$O$1100,2,0),"")</f>
        <v>0</v>
      </c>
      <c r="C742" s="325" t="str">
        <f>IFERROR(VLOOKUP($A742,'様式C-1-2用'!$B$3:$O$1100,3,0),"")</f>
        <v/>
      </c>
      <c r="D742" s="325">
        <f>IFERROR(VLOOKUP($A742,'様式C-1-2用'!$B$3:$O$1100,5,0),"")</f>
        <v>0</v>
      </c>
      <c r="E742" s="325">
        <f>IFERROR(VLOOKUP($A742,'様式C-1-2用'!$B$3:$O$1100,6,0),"")</f>
        <v>0</v>
      </c>
      <c r="F742" s="325">
        <f>IFERROR(VLOOKUP($A742,'様式C-1-2用'!$B$3:$O$1100,7,0),"")</f>
        <v>0</v>
      </c>
      <c r="G742" s="325">
        <f>IFERROR(VLOOKUP($A742,'様式C-1-2用'!$B$3:$O$1100,8,0),"")</f>
        <v>0</v>
      </c>
      <c r="H742" s="331">
        <f>IFERROR(VLOOKUP($A742,'様式C-1-2用'!$B$3:$O$1100,9,0),"")</f>
        <v>0</v>
      </c>
      <c r="I742" s="325">
        <f>IFERROR(VLOOKUP($A742,'様式C-1-2用'!$B$3:$O$1100,10,0),"")</f>
        <v>0</v>
      </c>
      <c r="J742" s="325">
        <f>IFERROR(VLOOKUP($A742,'様式C-1-2用'!$B$3:$O$1100,11,0),"")</f>
        <v>0</v>
      </c>
      <c r="K742" s="325">
        <f t="shared" si="11"/>
        <v>0</v>
      </c>
      <c r="L742" s="325">
        <f>IFERROR(VLOOKUP($A742,'様式C-1-2用'!$B$3:$O$1100,12,0),"")</f>
        <v>0</v>
      </c>
      <c r="M742" s="325">
        <f>IFERROR(VLOOKUP($A742,'様式C-1-2用'!$B$3:$O$1100,13,0),"")</f>
        <v>0</v>
      </c>
      <c r="N742" s="325">
        <f>IFERROR(VLOOKUP($A742,'様式C-1-2用'!$B$3:$O$1100,14,0),"")</f>
        <v>0</v>
      </c>
      <c r="O742" s="325">
        <f>IFERROR(VLOOKUP($A742,'様式C-1-2用'!$B$3:$P$1100,15,0),"")</f>
        <v>0</v>
      </c>
    </row>
    <row r="743" spans="1:15" ht="15.95" customHeight="1" x14ac:dyDescent="0.15">
      <c r="A743" s="318">
        <v>741</v>
      </c>
      <c r="B743" s="325">
        <f>IFERROR(VLOOKUP($A743,'様式C-1-2用'!$B$3:$O$1100,2,0),"")</f>
        <v>0</v>
      </c>
      <c r="C743" s="325" t="str">
        <f>IFERROR(VLOOKUP($A743,'様式C-1-2用'!$B$3:$O$1100,3,0),"")</f>
        <v/>
      </c>
      <c r="D743" s="325">
        <f>IFERROR(VLOOKUP($A743,'様式C-1-2用'!$B$3:$O$1100,5,0),"")</f>
        <v>0</v>
      </c>
      <c r="E743" s="325">
        <f>IFERROR(VLOOKUP($A743,'様式C-1-2用'!$B$3:$O$1100,6,0),"")</f>
        <v>0</v>
      </c>
      <c r="F743" s="325">
        <f>IFERROR(VLOOKUP($A743,'様式C-1-2用'!$B$3:$O$1100,7,0),"")</f>
        <v>0</v>
      </c>
      <c r="G743" s="325">
        <f>IFERROR(VLOOKUP($A743,'様式C-1-2用'!$B$3:$O$1100,8,0),"")</f>
        <v>0</v>
      </c>
      <c r="H743" s="331">
        <f>IFERROR(VLOOKUP($A743,'様式C-1-2用'!$B$3:$O$1100,9,0),"")</f>
        <v>0</v>
      </c>
      <c r="I743" s="325">
        <f>IFERROR(VLOOKUP($A743,'様式C-1-2用'!$B$3:$O$1100,10,0),"")</f>
        <v>0</v>
      </c>
      <c r="J743" s="325">
        <f>IFERROR(VLOOKUP($A743,'様式C-1-2用'!$B$3:$O$1100,11,0),"")</f>
        <v>0</v>
      </c>
      <c r="K743" s="325">
        <f t="shared" si="11"/>
        <v>0</v>
      </c>
      <c r="L743" s="325">
        <f>IFERROR(VLOOKUP($A743,'様式C-1-2用'!$B$3:$O$1100,12,0),"")</f>
        <v>0</v>
      </c>
      <c r="M743" s="325">
        <f>IFERROR(VLOOKUP($A743,'様式C-1-2用'!$B$3:$O$1100,13,0),"")</f>
        <v>0</v>
      </c>
      <c r="N743" s="325">
        <f>IFERROR(VLOOKUP($A743,'様式C-1-2用'!$B$3:$O$1100,14,0),"")</f>
        <v>0</v>
      </c>
      <c r="O743" s="325">
        <f>IFERROR(VLOOKUP($A743,'様式C-1-2用'!$B$3:$P$1100,15,0),"")</f>
        <v>0</v>
      </c>
    </row>
    <row r="744" spans="1:15" ht="15.95" customHeight="1" x14ac:dyDescent="0.15">
      <c r="A744" s="318">
        <v>742</v>
      </c>
      <c r="B744" s="325">
        <f>IFERROR(VLOOKUP($A744,'様式C-1-2用'!$B$3:$O$1100,2,0),"")</f>
        <v>0</v>
      </c>
      <c r="C744" s="325" t="str">
        <f>IFERROR(VLOOKUP($A744,'様式C-1-2用'!$B$3:$O$1100,3,0),"")</f>
        <v/>
      </c>
      <c r="D744" s="325">
        <f>IFERROR(VLOOKUP($A744,'様式C-1-2用'!$B$3:$O$1100,5,0),"")</f>
        <v>0</v>
      </c>
      <c r="E744" s="325">
        <f>IFERROR(VLOOKUP($A744,'様式C-1-2用'!$B$3:$O$1100,6,0),"")</f>
        <v>0</v>
      </c>
      <c r="F744" s="325">
        <f>IFERROR(VLOOKUP($A744,'様式C-1-2用'!$B$3:$O$1100,7,0),"")</f>
        <v>0</v>
      </c>
      <c r="G744" s="325">
        <f>IFERROR(VLOOKUP($A744,'様式C-1-2用'!$B$3:$O$1100,8,0),"")</f>
        <v>0</v>
      </c>
      <c r="H744" s="331">
        <f>IFERROR(VLOOKUP($A744,'様式C-1-2用'!$B$3:$O$1100,9,0),"")</f>
        <v>0</v>
      </c>
      <c r="I744" s="325">
        <f>IFERROR(VLOOKUP($A744,'様式C-1-2用'!$B$3:$O$1100,10,0),"")</f>
        <v>0</v>
      </c>
      <c r="J744" s="325">
        <f>IFERROR(VLOOKUP($A744,'様式C-1-2用'!$B$3:$O$1100,11,0),"")</f>
        <v>0</v>
      </c>
      <c r="K744" s="325">
        <f t="shared" si="11"/>
        <v>0</v>
      </c>
      <c r="L744" s="325">
        <f>IFERROR(VLOOKUP($A744,'様式C-1-2用'!$B$3:$O$1100,12,0),"")</f>
        <v>0</v>
      </c>
      <c r="M744" s="325">
        <f>IFERROR(VLOOKUP($A744,'様式C-1-2用'!$B$3:$O$1100,13,0),"")</f>
        <v>0</v>
      </c>
      <c r="N744" s="325">
        <f>IFERROR(VLOOKUP($A744,'様式C-1-2用'!$B$3:$O$1100,14,0),"")</f>
        <v>0</v>
      </c>
      <c r="O744" s="325">
        <f>IFERROR(VLOOKUP($A744,'様式C-1-2用'!$B$3:$P$1100,15,0),"")</f>
        <v>0</v>
      </c>
    </row>
    <row r="745" spans="1:15" ht="15.95" customHeight="1" x14ac:dyDescent="0.15">
      <c r="A745" s="318">
        <v>743</v>
      </c>
      <c r="B745" s="325">
        <f>IFERROR(VLOOKUP($A745,'様式C-1-2用'!$B$3:$O$1100,2,0),"")</f>
        <v>0</v>
      </c>
      <c r="C745" s="325" t="str">
        <f>IFERROR(VLOOKUP($A745,'様式C-1-2用'!$B$3:$O$1100,3,0),"")</f>
        <v/>
      </c>
      <c r="D745" s="325">
        <f>IFERROR(VLOOKUP($A745,'様式C-1-2用'!$B$3:$O$1100,5,0),"")</f>
        <v>0</v>
      </c>
      <c r="E745" s="325">
        <f>IFERROR(VLOOKUP($A745,'様式C-1-2用'!$B$3:$O$1100,6,0),"")</f>
        <v>0</v>
      </c>
      <c r="F745" s="325">
        <f>IFERROR(VLOOKUP($A745,'様式C-1-2用'!$B$3:$O$1100,7,0),"")</f>
        <v>0</v>
      </c>
      <c r="G745" s="325">
        <f>IFERROR(VLOOKUP($A745,'様式C-1-2用'!$B$3:$O$1100,8,0),"")</f>
        <v>0</v>
      </c>
      <c r="H745" s="331">
        <f>IFERROR(VLOOKUP($A745,'様式C-1-2用'!$B$3:$O$1100,9,0),"")</f>
        <v>0</v>
      </c>
      <c r="I745" s="325">
        <f>IFERROR(VLOOKUP($A745,'様式C-1-2用'!$B$3:$O$1100,10,0),"")</f>
        <v>0</v>
      </c>
      <c r="J745" s="325">
        <f>IFERROR(VLOOKUP($A745,'様式C-1-2用'!$B$3:$O$1100,11,0),"")</f>
        <v>0</v>
      </c>
      <c r="K745" s="325">
        <f t="shared" si="11"/>
        <v>0</v>
      </c>
      <c r="L745" s="325">
        <f>IFERROR(VLOOKUP($A745,'様式C-1-2用'!$B$3:$O$1100,12,0),"")</f>
        <v>0</v>
      </c>
      <c r="M745" s="325">
        <f>IFERROR(VLOOKUP($A745,'様式C-1-2用'!$B$3:$O$1100,13,0),"")</f>
        <v>0</v>
      </c>
      <c r="N745" s="325">
        <f>IFERROR(VLOOKUP($A745,'様式C-1-2用'!$B$3:$O$1100,14,0),"")</f>
        <v>0</v>
      </c>
      <c r="O745" s="325">
        <f>IFERROR(VLOOKUP($A745,'様式C-1-2用'!$B$3:$P$1100,15,0),"")</f>
        <v>0</v>
      </c>
    </row>
    <row r="746" spans="1:15" ht="15.95" customHeight="1" x14ac:dyDescent="0.15">
      <c r="A746" s="318">
        <v>744</v>
      </c>
      <c r="B746" s="325">
        <f>IFERROR(VLOOKUP($A746,'様式C-1-2用'!$B$3:$O$1100,2,0),"")</f>
        <v>0</v>
      </c>
      <c r="C746" s="325" t="str">
        <f>IFERROR(VLOOKUP($A746,'様式C-1-2用'!$B$3:$O$1100,3,0),"")</f>
        <v/>
      </c>
      <c r="D746" s="325">
        <f>IFERROR(VLOOKUP($A746,'様式C-1-2用'!$B$3:$O$1100,5,0),"")</f>
        <v>0</v>
      </c>
      <c r="E746" s="325">
        <f>IFERROR(VLOOKUP($A746,'様式C-1-2用'!$B$3:$O$1100,6,0),"")</f>
        <v>0</v>
      </c>
      <c r="F746" s="325">
        <f>IFERROR(VLOOKUP($A746,'様式C-1-2用'!$B$3:$O$1100,7,0),"")</f>
        <v>0</v>
      </c>
      <c r="G746" s="325">
        <f>IFERROR(VLOOKUP($A746,'様式C-1-2用'!$B$3:$O$1100,8,0),"")</f>
        <v>0</v>
      </c>
      <c r="H746" s="331">
        <f>IFERROR(VLOOKUP($A746,'様式C-1-2用'!$B$3:$O$1100,9,0),"")</f>
        <v>0</v>
      </c>
      <c r="I746" s="325">
        <f>IFERROR(VLOOKUP($A746,'様式C-1-2用'!$B$3:$O$1100,10,0),"")</f>
        <v>0</v>
      </c>
      <c r="J746" s="325">
        <f>IFERROR(VLOOKUP($A746,'様式C-1-2用'!$B$3:$O$1100,11,0),"")</f>
        <v>0</v>
      </c>
      <c r="K746" s="325">
        <f t="shared" si="11"/>
        <v>0</v>
      </c>
      <c r="L746" s="325">
        <f>IFERROR(VLOOKUP($A746,'様式C-1-2用'!$B$3:$O$1100,12,0),"")</f>
        <v>0</v>
      </c>
      <c r="M746" s="325">
        <f>IFERROR(VLOOKUP($A746,'様式C-1-2用'!$B$3:$O$1100,13,0),"")</f>
        <v>0</v>
      </c>
      <c r="N746" s="325">
        <f>IFERROR(VLOOKUP($A746,'様式C-1-2用'!$B$3:$O$1100,14,0),"")</f>
        <v>0</v>
      </c>
      <c r="O746" s="325">
        <f>IFERROR(VLOOKUP($A746,'様式C-1-2用'!$B$3:$P$1100,15,0),"")</f>
        <v>0</v>
      </c>
    </row>
    <row r="747" spans="1:15" ht="15.95" customHeight="1" x14ac:dyDescent="0.15">
      <c r="A747" s="318">
        <v>745</v>
      </c>
      <c r="B747" s="325">
        <f>IFERROR(VLOOKUP($A747,'様式C-1-2用'!$B$3:$O$1100,2,0),"")</f>
        <v>0</v>
      </c>
      <c r="C747" s="325" t="str">
        <f>IFERROR(VLOOKUP($A747,'様式C-1-2用'!$B$3:$O$1100,3,0),"")</f>
        <v/>
      </c>
      <c r="D747" s="325">
        <f>IFERROR(VLOOKUP($A747,'様式C-1-2用'!$B$3:$O$1100,5,0),"")</f>
        <v>0</v>
      </c>
      <c r="E747" s="325">
        <f>IFERROR(VLOOKUP($A747,'様式C-1-2用'!$B$3:$O$1100,6,0),"")</f>
        <v>0</v>
      </c>
      <c r="F747" s="325">
        <f>IFERROR(VLOOKUP($A747,'様式C-1-2用'!$B$3:$O$1100,7,0),"")</f>
        <v>0</v>
      </c>
      <c r="G747" s="325">
        <f>IFERROR(VLOOKUP($A747,'様式C-1-2用'!$B$3:$O$1100,8,0),"")</f>
        <v>0</v>
      </c>
      <c r="H747" s="331">
        <f>IFERROR(VLOOKUP($A747,'様式C-1-2用'!$B$3:$O$1100,9,0),"")</f>
        <v>0</v>
      </c>
      <c r="I747" s="325">
        <f>IFERROR(VLOOKUP($A747,'様式C-1-2用'!$B$3:$O$1100,10,0),"")</f>
        <v>0</v>
      </c>
      <c r="J747" s="325">
        <f>IFERROR(VLOOKUP($A747,'様式C-1-2用'!$B$3:$O$1100,11,0),"")</f>
        <v>0</v>
      </c>
      <c r="K747" s="325">
        <f t="shared" si="11"/>
        <v>0</v>
      </c>
      <c r="L747" s="325">
        <f>IFERROR(VLOOKUP($A747,'様式C-1-2用'!$B$3:$O$1100,12,0),"")</f>
        <v>0</v>
      </c>
      <c r="M747" s="325">
        <f>IFERROR(VLOOKUP($A747,'様式C-1-2用'!$B$3:$O$1100,13,0),"")</f>
        <v>0</v>
      </c>
      <c r="N747" s="325">
        <f>IFERROR(VLOOKUP($A747,'様式C-1-2用'!$B$3:$O$1100,14,0),"")</f>
        <v>0</v>
      </c>
      <c r="O747" s="325">
        <f>IFERROR(VLOOKUP($A747,'様式C-1-2用'!$B$3:$P$1100,15,0),"")</f>
        <v>0</v>
      </c>
    </row>
    <row r="748" spans="1:15" ht="15.95" customHeight="1" x14ac:dyDescent="0.15">
      <c r="A748" s="318">
        <v>746</v>
      </c>
      <c r="B748" s="325">
        <f>IFERROR(VLOOKUP($A748,'様式C-1-2用'!$B$3:$O$1100,2,0),"")</f>
        <v>0</v>
      </c>
      <c r="C748" s="325" t="str">
        <f>IFERROR(VLOOKUP($A748,'様式C-1-2用'!$B$3:$O$1100,3,0),"")</f>
        <v/>
      </c>
      <c r="D748" s="325">
        <f>IFERROR(VLOOKUP($A748,'様式C-1-2用'!$B$3:$O$1100,5,0),"")</f>
        <v>0</v>
      </c>
      <c r="E748" s="325">
        <f>IFERROR(VLOOKUP($A748,'様式C-1-2用'!$B$3:$O$1100,6,0),"")</f>
        <v>0</v>
      </c>
      <c r="F748" s="325">
        <f>IFERROR(VLOOKUP($A748,'様式C-1-2用'!$B$3:$O$1100,7,0),"")</f>
        <v>0</v>
      </c>
      <c r="G748" s="325">
        <f>IFERROR(VLOOKUP($A748,'様式C-1-2用'!$B$3:$O$1100,8,0),"")</f>
        <v>0</v>
      </c>
      <c r="H748" s="331">
        <f>IFERROR(VLOOKUP($A748,'様式C-1-2用'!$B$3:$O$1100,9,0),"")</f>
        <v>0</v>
      </c>
      <c r="I748" s="325">
        <f>IFERROR(VLOOKUP($A748,'様式C-1-2用'!$B$3:$O$1100,10,0),"")</f>
        <v>0</v>
      </c>
      <c r="J748" s="325">
        <f>IFERROR(VLOOKUP($A748,'様式C-1-2用'!$B$3:$O$1100,11,0),"")</f>
        <v>0</v>
      </c>
      <c r="K748" s="325">
        <f t="shared" si="11"/>
        <v>0</v>
      </c>
      <c r="L748" s="325">
        <f>IFERROR(VLOOKUP($A748,'様式C-1-2用'!$B$3:$O$1100,12,0),"")</f>
        <v>0</v>
      </c>
      <c r="M748" s="325">
        <f>IFERROR(VLOOKUP($A748,'様式C-1-2用'!$B$3:$O$1100,13,0),"")</f>
        <v>0</v>
      </c>
      <c r="N748" s="325">
        <f>IFERROR(VLOOKUP($A748,'様式C-1-2用'!$B$3:$O$1100,14,0),"")</f>
        <v>0</v>
      </c>
      <c r="O748" s="325">
        <f>IFERROR(VLOOKUP($A748,'様式C-1-2用'!$B$3:$P$1100,15,0),"")</f>
        <v>0</v>
      </c>
    </row>
    <row r="749" spans="1:15" ht="15.95" customHeight="1" x14ac:dyDescent="0.15">
      <c r="A749" s="318">
        <v>747</v>
      </c>
      <c r="B749" s="325">
        <f>IFERROR(VLOOKUP($A749,'様式C-1-2用'!$B$3:$O$1100,2,0),"")</f>
        <v>0</v>
      </c>
      <c r="C749" s="325" t="str">
        <f>IFERROR(VLOOKUP($A749,'様式C-1-2用'!$B$3:$O$1100,3,0),"")</f>
        <v/>
      </c>
      <c r="D749" s="325">
        <f>IFERROR(VLOOKUP($A749,'様式C-1-2用'!$B$3:$O$1100,5,0),"")</f>
        <v>0</v>
      </c>
      <c r="E749" s="325">
        <f>IFERROR(VLOOKUP($A749,'様式C-1-2用'!$B$3:$O$1100,6,0),"")</f>
        <v>0</v>
      </c>
      <c r="F749" s="325">
        <f>IFERROR(VLOOKUP($A749,'様式C-1-2用'!$B$3:$O$1100,7,0),"")</f>
        <v>0</v>
      </c>
      <c r="G749" s="325">
        <f>IFERROR(VLOOKUP($A749,'様式C-1-2用'!$B$3:$O$1100,8,0),"")</f>
        <v>0</v>
      </c>
      <c r="H749" s="331">
        <f>IFERROR(VLOOKUP($A749,'様式C-1-2用'!$B$3:$O$1100,9,0),"")</f>
        <v>0</v>
      </c>
      <c r="I749" s="325">
        <f>IFERROR(VLOOKUP($A749,'様式C-1-2用'!$B$3:$O$1100,10,0),"")</f>
        <v>0</v>
      </c>
      <c r="J749" s="325">
        <f>IFERROR(VLOOKUP($A749,'様式C-1-2用'!$B$3:$O$1100,11,0),"")</f>
        <v>0</v>
      </c>
      <c r="K749" s="325">
        <f t="shared" si="11"/>
        <v>0</v>
      </c>
      <c r="L749" s="325">
        <f>IFERROR(VLOOKUP($A749,'様式C-1-2用'!$B$3:$O$1100,12,0),"")</f>
        <v>0</v>
      </c>
      <c r="M749" s="325">
        <f>IFERROR(VLOOKUP($A749,'様式C-1-2用'!$B$3:$O$1100,13,0),"")</f>
        <v>0</v>
      </c>
      <c r="N749" s="325">
        <f>IFERROR(VLOOKUP($A749,'様式C-1-2用'!$B$3:$O$1100,14,0),"")</f>
        <v>0</v>
      </c>
      <c r="O749" s="325">
        <f>IFERROR(VLOOKUP($A749,'様式C-1-2用'!$B$3:$P$1100,15,0),"")</f>
        <v>0</v>
      </c>
    </row>
    <row r="750" spans="1:15" ht="15.95" customHeight="1" x14ac:dyDescent="0.15">
      <c r="A750" s="318">
        <v>748</v>
      </c>
      <c r="B750" s="325">
        <f>IFERROR(VLOOKUP($A750,'様式C-1-2用'!$B$3:$O$1100,2,0),"")</f>
        <v>0</v>
      </c>
      <c r="C750" s="325" t="str">
        <f>IFERROR(VLOOKUP($A750,'様式C-1-2用'!$B$3:$O$1100,3,0),"")</f>
        <v/>
      </c>
      <c r="D750" s="325">
        <f>IFERROR(VLOOKUP($A750,'様式C-1-2用'!$B$3:$O$1100,5,0),"")</f>
        <v>0</v>
      </c>
      <c r="E750" s="325">
        <f>IFERROR(VLOOKUP($A750,'様式C-1-2用'!$B$3:$O$1100,6,0),"")</f>
        <v>0</v>
      </c>
      <c r="F750" s="325">
        <f>IFERROR(VLOOKUP($A750,'様式C-1-2用'!$B$3:$O$1100,7,0),"")</f>
        <v>0</v>
      </c>
      <c r="G750" s="325">
        <f>IFERROR(VLOOKUP($A750,'様式C-1-2用'!$B$3:$O$1100,8,0),"")</f>
        <v>0</v>
      </c>
      <c r="H750" s="331">
        <f>IFERROR(VLOOKUP($A750,'様式C-1-2用'!$B$3:$O$1100,9,0),"")</f>
        <v>0</v>
      </c>
      <c r="I750" s="325">
        <f>IFERROR(VLOOKUP($A750,'様式C-1-2用'!$B$3:$O$1100,10,0),"")</f>
        <v>0</v>
      </c>
      <c r="J750" s="325">
        <f>IFERROR(VLOOKUP($A750,'様式C-1-2用'!$B$3:$O$1100,11,0),"")</f>
        <v>0</v>
      </c>
      <c r="K750" s="325">
        <f t="shared" si="11"/>
        <v>0</v>
      </c>
      <c r="L750" s="325">
        <f>IFERROR(VLOOKUP($A750,'様式C-1-2用'!$B$3:$O$1100,12,0),"")</f>
        <v>0</v>
      </c>
      <c r="M750" s="325">
        <f>IFERROR(VLOOKUP($A750,'様式C-1-2用'!$B$3:$O$1100,13,0),"")</f>
        <v>0</v>
      </c>
      <c r="N750" s="325">
        <f>IFERROR(VLOOKUP($A750,'様式C-1-2用'!$B$3:$O$1100,14,0),"")</f>
        <v>0</v>
      </c>
      <c r="O750" s="325">
        <f>IFERROR(VLOOKUP($A750,'様式C-1-2用'!$B$3:$P$1100,15,0),"")</f>
        <v>0</v>
      </c>
    </row>
    <row r="751" spans="1:15" ht="15.95" customHeight="1" x14ac:dyDescent="0.15">
      <c r="A751" s="318">
        <v>749</v>
      </c>
      <c r="B751" s="325">
        <f>IFERROR(VLOOKUP($A751,'様式C-1-2用'!$B$3:$O$1100,2,0),"")</f>
        <v>0</v>
      </c>
      <c r="C751" s="325" t="str">
        <f>IFERROR(VLOOKUP($A751,'様式C-1-2用'!$B$3:$O$1100,3,0),"")</f>
        <v/>
      </c>
      <c r="D751" s="325">
        <f>IFERROR(VLOOKUP($A751,'様式C-1-2用'!$B$3:$O$1100,5,0),"")</f>
        <v>0</v>
      </c>
      <c r="E751" s="325">
        <f>IFERROR(VLOOKUP($A751,'様式C-1-2用'!$B$3:$O$1100,6,0),"")</f>
        <v>0</v>
      </c>
      <c r="F751" s="325">
        <f>IFERROR(VLOOKUP($A751,'様式C-1-2用'!$B$3:$O$1100,7,0),"")</f>
        <v>0</v>
      </c>
      <c r="G751" s="325">
        <f>IFERROR(VLOOKUP($A751,'様式C-1-2用'!$B$3:$O$1100,8,0),"")</f>
        <v>0</v>
      </c>
      <c r="H751" s="331">
        <f>IFERROR(VLOOKUP($A751,'様式C-1-2用'!$B$3:$O$1100,9,0),"")</f>
        <v>0</v>
      </c>
      <c r="I751" s="325">
        <f>IFERROR(VLOOKUP($A751,'様式C-1-2用'!$B$3:$O$1100,10,0),"")</f>
        <v>0</v>
      </c>
      <c r="J751" s="325">
        <f>IFERROR(VLOOKUP($A751,'様式C-1-2用'!$B$3:$O$1100,11,0),"")</f>
        <v>0</v>
      </c>
      <c r="K751" s="325">
        <f t="shared" si="11"/>
        <v>0</v>
      </c>
      <c r="L751" s="325">
        <f>IFERROR(VLOOKUP($A751,'様式C-1-2用'!$B$3:$O$1100,12,0),"")</f>
        <v>0</v>
      </c>
      <c r="M751" s="325">
        <f>IFERROR(VLOOKUP($A751,'様式C-1-2用'!$B$3:$O$1100,13,0),"")</f>
        <v>0</v>
      </c>
      <c r="N751" s="325">
        <f>IFERROR(VLOOKUP($A751,'様式C-1-2用'!$B$3:$O$1100,14,0),"")</f>
        <v>0</v>
      </c>
      <c r="O751" s="325">
        <f>IFERROR(VLOOKUP($A751,'様式C-1-2用'!$B$3:$P$1100,15,0),"")</f>
        <v>0</v>
      </c>
    </row>
    <row r="752" spans="1:15" ht="15.95" customHeight="1" x14ac:dyDescent="0.15">
      <c r="A752" s="318">
        <v>750</v>
      </c>
      <c r="B752" s="325">
        <f>IFERROR(VLOOKUP($A752,'様式C-1-2用'!$B$3:$O$1100,2,0),"")</f>
        <v>0</v>
      </c>
      <c r="C752" s="325" t="str">
        <f>IFERROR(VLOOKUP($A752,'様式C-1-2用'!$B$3:$O$1100,3,0),"")</f>
        <v/>
      </c>
      <c r="D752" s="325">
        <f>IFERROR(VLOOKUP($A752,'様式C-1-2用'!$B$3:$O$1100,5,0),"")</f>
        <v>0</v>
      </c>
      <c r="E752" s="325">
        <f>IFERROR(VLOOKUP($A752,'様式C-1-2用'!$B$3:$O$1100,6,0),"")</f>
        <v>0</v>
      </c>
      <c r="F752" s="325">
        <f>IFERROR(VLOOKUP($A752,'様式C-1-2用'!$B$3:$O$1100,7,0),"")</f>
        <v>0</v>
      </c>
      <c r="G752" s="325">
        <f>IFERROR(VLOOKUP($A752,'様式C-1-2用'!$B$3:$O$1100,8,0),"")</f>
        <v>0</v>
      </c>
      <c r="H752" s="331">
        <f>IFERROR(VLOOKUP($A752,'様式C-1-2用'!$B$3:$O$1100,9,0),"")</f>
        <v>0</v>
      </c>
      <c r="I752" s="325">
        <f>IFERROR(VLOOKUP($A752,'様式C-1-2用'!$B$3:$O$1100,10,0),"")</f>
        <v>0</v>
      </c>
      <c r="J752" s="325">
        <f>IFERROR(VLOOKUP($A752,'様式C-1-2用'!$B$3:$O$1100,11,0),"")</f>
        <v>0</v>
      </c>
      <c r="K752" s="325">
        <f t="shared" si="11"/>
        <v>0</v>
      </c>
      <c r="L752" s="325">
        <f>IFERROR(VLOOKUP($A752,'様式C-1-2用'!$B$3:$O$1100,12,0),"")</f>
        <v>0</v>
      </c>
      <c r="M752" s="325">
        <f>IFERROR(VLOOKUP($A752,'様式C-1-2用'!$B$3:$O$1100,13,0),"")</f>
        <v>0</v>
      </c>
      <c r="N752" s="325">
        <f>IFERROR(VLOOKUP($A752,'様式C-1-2用'!$B$3:$O$1100,14,0),"")</f>
        <v>0</v>
      </c>
      <c r="O752" s="325">
        <f>IFERROR(VLOOKUP($A752,'様式C-1-2用'!$B$3:$P$1100,15,0),"")</f>
        <v>0</v>
      </c>
    </row>
    <row r="753" spans="1:15" ht="15.95" customHeight="1" x14ac:dyDescent="0.15">
      <c r="A753" s="318">
        <v>751</v>
      </c>
      <c r="B753" s="325">
        <f>IFERROR(VLOOKUP($A753,'様式C-1-2用'!$B$3:$O$1100,2,0),"")</f>
        <v>0</v>
      </c>
      <c r="C753" s="325" t="str">
        <f>IFERROR(VLOOKUP($A753,'様式C-1-2用'!$B$3:$O$1100,3,0),"")</f>
        <v/>
      </c>
      <c r="D753" s="325">
        <f>IFERROR(VLOOKUP($A753,'様式C-1-2用'!$B$3:$O$1100,5,0),"")</f>
        <v>0</v>
      </c>
      <c r="E753" s="325">
        <f>IFERROR(VLOOKUP($A753,'様式C-1-2用'!$B$3:$O$1100,6,0),"")</f>
        <v>0</v>
      </c>
      <c r="F753" s="325">
        <f>IFERROR(VLOOKUP($A753,'様式C-1-2用'!$B$3:$O$1100,7,0),"")</f>
        <v>0</v>
      </c>
      <c r="G753" s="325">
        <f>IFERROR(VLOOKUP($A753,'様式C-1-2用'!$B$3:$O$1100,8,0),"")</f>
        <v>0</v>
      </c>
      <c r="H753" s="331">
        <f>IFERROR(VLOOKUP($A753,'様式C-1-2用'!$B$3:$O$1100,9,0),"")</f>
        <v>0</v>
      </c>
      <c r="I753" s="325">
        <f>IFERROR(VLOOKUP($A753,'様式C-1-2用'!$B$3:$O$1100,10,0),"")</f>
        <v>0</v>
      </c>
      <c r="J753" s="325">
        <f>IFERROR(VLOOKUP($A753,'様式C-1-2用'!$B$3:$O$1100,11,0),"")</f>
        <v>0</v>
      </c>
      <c r="K753" s="325">
        <f t="shared" si="11"/>
        <v>0</v>
      </c>
      <c r="L753" s="325">
        <f>IFERROR(VLOOKUP($A753,'様式C-1-2用'!$B$3:$O$1100,12,0),"")</f>
        <v>0</v>
      </c>
      <c r="M753" s="325">
        <f>IFERROR(VLOOKUP($A753,'様式C-1-2用'!$B$3:$O$1100,13,0),"")</f>
        <v>0</v>
      </c>
      <c r="N753" s="325">
        <f>IFERROR(VLOOKUP($A753,'様式C-1-2用'!$B$3:$O$1100,14,0),"")</f>
        <v>0</v>
      </c>
      <c r="O753" s="325">
        <f>IFERROR(VLOOKUP($A753,'様式C-1-2用'!$B$3:$P$1100,15,0),"")</f>
        <v>0</v>
      </c>
    </row>
    <row r="754" spans="1:15" ht="15.95" customHeight="1" x14ac:dyDescent="0.15">
      <c r="A754" s="318">
        <v>752</v>
      </c>
      <c r="B754" s="325">
        <f>IFERROR(VLOOKUP($A754,'様式C-1-2用'!$B$3:$O$1100,2,0),"")</f>
        <v>0</v>
      </c>
      <c r="C754" s="325" t="str">
        <f>IFERROR(VLOOKUP($A754,'様式C-1-2用'!$B$3:$O$1100,3,0),"")</f>
        <v/>
      </c>
      <c r="D754" s="325">
        <f>IFERROR(VLOOKUP($A754,'様式C-1-2用'!$B$3:$O$1100,5,0),"")</f>
        <v>0</v>
      </c>
      <c r="E754" s="325">
        <f>IFERROR(VLOOKUP($A754,'様式C-1-2用'!$B$3:$O$1100,6,0),"")</f>
        <v>0</v>
      </c>
      <c r="F754" s="325">
        <f>IFERROR(VLOOKUP($A754,'様式C-1-2用'!$B$3:$O$1100,7,0),"")</f>
        <v>0</v>
      </c>
      <c r="G754" s="325">
        <f>IFERROR(VLOOKUP($A754,'様式C-1-2用'!$B$3:$O$1100,8,0),"")</f>
        <v>0</v>
      </c>
      <c r="H754" s="331">
        <f>IFERROR(VLOOKUP($A754,'様式C-1-2用'!$B$3:$O$1100,9,0),"")</f>
        <v>0</v>
      </c>
      <c r="I754" s="325">
        <f>IFERROR(VLOOKUP($A754,'様式C-1-2用'!$B$3:$O$1100,10,0),"")</f>
        <v>0</v>
      </c>
      <c r="J754" s="325">
        <f>IFERROR(VLOOKUP($A754,'様式C-1-2用'!$B$3:$O$1100,11,0),"")</f>
        <v>0</v>
      </c>
      <c r="K754" s="325">
        <f t="shared" si="11"/>
        <v>0</v>
      </c>
      <c r="L754" s="325">
        <f>IFERROR(VLOOKUP($A754,'様式C-1-2用'!$B$3:$O$1100,12,0),"")</f>
        <v>0</v>
      </c>
      <c r="M754" s="325">
        <f>IFERROR(VLOOKUP($A754,'様式C-1-2用'!$B$3:$O$1100,13,0),"")</f>
        <v>0</v>
      </c>
      <c r="N754" s="325">
        <f>IFERROR(VLOOKUP($A754,'様式C-1-2用'!$B$3:$O$1100,14,0),"")</f>
        <v>0</v>
      </c>
      <c r="O754" s="325">
        <f>IFERROR(VLOOKUP($A754,'様式C-1-2用'!$B$3:$P$1100,15,0),"")</f>
        <v>0</v>
      </c>
    </row>
    <row r="755" spans="1:15" ht="15.95" customHeight="1" x14ac:dyDescent="0.15">
      <c r="A755" s="318">
        <v>753</v>
      </c>
      <c r="B755" s="325">
        <f>IFERROR(VLOOKUP($A755,'様式C-1-2用'!$B$3:$O$1100,2,0),"")</f>
        <v>0</v>
      </c>
      <c r="C755" s="325" t="str">
        <f>IFERROR(VLOOKUP($A755,'様式C-1-2用'!$B$3:$O$1100,3,0),"")</f>
        <v/>
      </c>
      <c r="D755" s="325">
        <f>IFERROR(VLOOKUP($A755,'様式C-1-2用'!$B$3:$O$1100,5,0),"")</f>
        <v>0</v>
      </c>
      <c r="E755" s="325">
        <f>IFERROR(VLOOKUP($A755,'様式C-1-2用'!$B$3:$O$1100,6,0),"")</f>
        <v>0</v>
      </c>
      <c r="F755" s="325">
        <f>IFERROR(VLOOKUP($A755,'様式C-1-2用'!$B$3:$O$1100,7,0),"")</f>
        <v>0</v>
      </c>
      <c r="G755" s="325">
        <f>IFERROR(VLOOKUP($A755,'様式C-1-2用'!$B$3:$O$1100,8,0),"")</f>
        <v>0</v>
      </c>
      <c r="H755" s="331">
        <f>IFERROR(VLOOKUP($A755,'様式C-1-2用'!$B$3:$O$1100,9,0),"")</f>
        <v>0</v>
      </c>
      <c r="I755" s="325">
        <f>IFERROR(VLOOKUP($A755,'様式C-1-2用'!$B$3:$O$1100,10,0),"")</f>
        <v>0</v>
      </c>
      <c r="J755" s="325">
        <f>IFERROR(VLOOKUP($A755,'様式C-1-2用'!$B$3:$O$1100,11,0),"")</f>
        <v>0</v>
      </c>
      <c r="K755" s="325">
        <f t="shared" si="11"/>
        <v>0</v>
      </c>
      <c r="L755" s="325">
        <f>IFERROR(VLOOKUP($A755,'様式C-1-2用'!$B$3:$O$1100,12,0),"")</f>
        <v>0</v>
      </c>
      <c r="M755" s="325">
        <f>IFERROR(VLOOKUP($A755,'様式C-1-2用'!$B$3:$O$1100,13,0),"")</f>
        <v>0</v>
      </c>
      <c r="N755" s="325">
        <f>IFERROR(VLOOKUP($A755,'様式C-1-2用'!$B$3:$O$1100,14,0),"")</f>
        <v>0</v>
      </c>
      <c r="O755" s="325">
        <f>IFERROR(VLOOKUP($A755,'様式C-1-2用'!$B$3:$P$1100,15,0),"")</f>
        <v>0</v>
      </c>
    </row>
    <row r="756" spans="1:15" ht="15.95" customHeight="1" x14ac:dyDescent="0.15">
      <c r="A756" s="318">
        <v>754</v>
      </c>
      <c r="B756" s="325">
        <f>IFERROR(VLOOKUP($A756,'様式C-1-2用'!$B$3:$O$1100,2,0),"")</f>
        <v>0</v>
      </c>
      <c r="C756" s="325" t="str">
        <f>IFERROR(VLOOKUP($A756,'様式C-1-2用'!$B$3:$O$1100,3,0),"")</f>
        <v/>
      </c>
      <c r="D756" s="325">
        <f>IFERROR(VLOOKUP($A756,'様式C-1-2用'!$B$3:$O$1100,5,0),"")</f>
        <v>0</v>
      </c>
      <c r="E756" s="325">
        <f>IFERROR(VLOOKUP($A756,'様式C-1-2用'!$B$3:$O$1100,6,0),"")</f>
        <v>0</v>
      </c>
      <c r="F756" s="325">
        <f>IFERROR(VLOOKUP($A756,'様式C-1-2用'!$B$3:$O$1100,7,0),"")</f>
        <v>0</v>
      </c>
      <c r="G756" s="325">
        <f>IFERROR(VLOOKUP($A756,'様式C-1-2用'!$B$3:$O$1100,8,0),"")</f>
        <v>0</v>
      </c>
      <c r="H756" s="331">
        <f>IFERROR(VLOOKUP($A756,'様式C-1-2用'!$B$3:$O$1100,9,0),"")</f>
        <v>0</v>
      </c>
      <c r="I756" s="325">
        <f>IFERROR(VLOOKUP($A756,'様式C-1-2用'!$B$3:$O$1100,10,0),"")</f>
        <v>0</v>
      </c>
      <c r="J756" s="325">
        <f>IFERROR(VLOOKUP($A756,'様式C-1-2用'!$B$3:$O$1100,11,0),"")</f>
        <v>0</v>
      </c>
      <c r="K756" s="325">
        <f t="shared" si="11"/>
        <v>0</v>
      </c>
      <c r="L756" s="325">
        <f>IFERROR(VLOOKUP($A756,'様式C-1-2用'!$B$3:$O$1100,12,0),"")</f>
        <v>0</v>
      </c>
      <c r="M756" s="325">
        <f>IFERROR(VLOOKUP($A756,'様式C-1-2用'!$B$3:$O$1100,13,0),"")</f>
        <v>0</v>
      </c>
      <c r="N756" s="325">
        <f>IFERROR(VLOOKUP($A756,'様式C-1-2用'!$B$3:$O$1100,14,0),"")</f>
        <v>0</v>
      </c>
      <c r="O756" s="325">
        <f>IFERROR(VLOOKUP($A756,'様式C-1-2用'!$B$3:$P$1100,15,0),"")</f>
        <v>0</v>
      </c>
    </row>
    <row r="757" spans="1:15" ht="15.95" customHeight="1" x14ac:dyDescent="0.15">
      <c r="A757" s="318">
        <v>755</v>
      </c>
      <c r="B757" s="325">
        <f>IFERROR(VLOOKUP($A757,'様式C-1-2用'!$B$3:$O$1100,2,0),"")</f>
        <v>0</v>
      </c>
      <c r="C757" s="325" t="str">
        <f>IFERROR(VLOOKUP($A757,'様式C-1-2用'!$B$3:$O$1100,3,0),"")</f>
        <v/>
      </c>
      <c r="D757" s="325">
        <f>IFERROR(VLOOKUP($A757,'様式C-1-2用'!$B$3:$O$1100,5,0),"")</f>
        <v>0</v>
      </c>
      <c r="E757" s="325">
        <f>IFERROR(VLOOKUP($A757,'様式C-1-2用'!$B$3:$O$1100,6,0),"")</f>
        <v>0</v>
      </c>
      <c r="F757" s="325">
        <f>IFERROR(VLOOKUP($A757,'様式C-1-2用'!$B$3:$O$1100,7,0),"")</f>
        <v>0</v>
      </c>
      <c r="G757" s="325">
        <f>IFERROR(VLOOKUP($A757,'様式C-1-2用'!$B$3:$O$1100,8,0),"")</f>
        <v>0</v>
      </c>
      <c r="H757" s="331">
        <f>IFERROR(VLOOKUP($A757,'様式C-1-2用'!$B$3:$O$1100,9,0),"")</f>
        <v>0</v>
      </c>
      <c r="I757" s="325">
        <f>IFERROR(VLOOKUP($A757,'様式C-1-2用'!$B$3:$O$1100,10,0),"")</f>
        <v>0</v>
      </c>
      <c r="J757" s="325">
        <f>IFERROR(VLOOKUP($A757,'様式C-1-2用'!$B$3:$O$1100,11,0),"")</f>
        <v>0</v>
      </c>
      <c r="K757" s="325">
        <f t="shared" si="11"/>
        <v>0</v>
      </c>
      <c r="L757" s="325">
        <f>IFERROR(VLOOKUP($A757,'様式C-1-2用'!$B$3:$O$1100,12,0),"")</f>
        <v>0</v>
      </c>
      <c r="M757" s="325">
        <f>IFERROR(VLOOKUP($A757,'様式C-1-2用'!$B$3:$O$1100,13,0),"")</f>
        <v>0</v>
      </c>
      <c r="N757" s="325">
        <f>IFERROR(VLOOKUP($A757,'様式C-1-2用'!$B$3:$O$1100,14,0),"")</f>
        <v>0</v>
      </c>
      <c r="O757" s="325">
        <f>IFERROR(VLOOKUP($A757,'様式C-1-2用'!$B$3:$P$1100,15,0),"")</f>
        <v>0</v>
      </c>
    </row>
    <row r="758" spans="1:15" ht="15.95" customHeight="1" x14ac:dyDescent="0.15">
      <c r="A758" s="318">
        <v>756</v>
      </c>
      <c r="B758" s="325">
        <f>IFERROR(VLOOKUP($A758,'様式C-1-2用'!$B$3:$O$1100,2,0),"")</f>
        <v>0</v>
      </c>
      <c r="C758" s="325" t="str">
        <f>IFERROR(VLOOKUP($A758,'様式C-1-2用'!$B$3:$O$1100,3,0),"")</f>
        <v/>
      </c>
      <c r="D758" s="325">
        <f>IFERROR(VLOOKUP($A758,'様式C-1-2用'!$B$3:$O$1100,5,0),"")</f>
        <v>0</v>
      </c>
      <c r="E758" s="325">
        <f>IFERROR(VLOOKUP($A758,'様式C-1-2用'!$B$3:$O$1100,6,0),"")</f>
        <v>0</v>
      </c>
      <c r="F758" s="325">
        <f>IFERROR(VLOOKUP($A758,'様式C-1-2用'!$B$3:$O$1100,7,0),"")</f>
        <v>0</v>
      </c>
      <c r="G758" s="325">
        <f>IFERROR(VLOOKUP($A758,'様式C-1-2用'!$B$3:$O$1100,8,0),"")</f>
        <v>0</v>
      </c>
      <c r="H758" s="331">
        <f>IFERROR(VLOOKUP($A758,'様式C-1-2用'!$B$3:$O$1100,9,0),"")</f>
        <v>0</v>
      </c>
      <c r="I758" s="325">
        <f>IFERROR(VLOOKUP($A758,'様式C-1-2用'!$B$3:$O$1100,10,0),"")</f>
        <v>0</v>
      </c>
      <c r="J758" s="325">
        <f>IFERROR(VLOOKUP($A758,'様式C-1-2用'!$B$3:$O$1100,11,0),"")</f>
        <v>0</v>
      </c>
      <c r="K758" s="325">
        <f t="shared" si="11"/>
        <v>0</v>
      </c>
      <c r="L758" s="325">
        <f>IFERROR(VLOOKUP($A758,'様式C-1-2用'!$B$3:$O$1100,12,0),"")</f>
        <v>0</v>
      </c>
      <c r="M758" s="325">
        <f>IFERROR(VLOOKUP($A758,'様式C-1-2用'!$B$3:$O$1100,13,0),"")</f>
        <v>0</v>
      </c>
      <c r="N758" s="325">
        <f>IFERROR(VLOOKUP($A758,'様式C-1-2用'!$B$3:$O$1100,14,0),"")</f>
        <v>0</v>
      </c>
      <c r="O758" s="325">
        <f>IFERROR(VLOOKUP($A758,'様式C-1-2用'!$B$3:$P$1100,15,0),"")</f>
        <v>0</v>
      </c>
    </row>
    <row r="759" spans="1:15" ht="15.95" customHeight="1" x14ac:dyDescent="0.15">
      <c r="A759" s="318">
        <v>757</v>
      </c>
      <c r="B759" s="325">
        <f>IFERROR(VLOOKUP($A759,'様式C-1-2用'!$B$3:$O$1100,2,0),"")</f>
        <v>0</v>
      </c>
      <c r="C759" s="325" t="str">
        <f>IFERROR(VLOOKUP($A759,'様式C-1-2用'!$B$3:$O$1100,3,0),"")</f>
        <v/>
      </c>
      <c r="D759" s="325">
        <f>IFERROR(VLOOKUP($A759,'様式C-1-2用'!$B$3:$O$1100,5,0),"")</f>
        <v>0</v>
      </c>
      <c r="E759" s="325">
        <f>IFERROR(VLOOKUP($A759,'様式C-1-2用'!$B$3:$O$1100,6,0),"")</f>
        <v>0</v>
      </c>
      <c r="F759" s="325">
        <f>IFERROR(VLOOKUP($A759,'様式C-1-2用'!$B$3:$O$1100,7,0),"")</f>
        <v>0</v>
      </c>
      <c r="G759" s="325">
        <f>IFERROR(VLOOKUP($A759,'様式C-1-2用'!$B$3:$O$1100,8,0),"")</f>
        <v>0</v>
      </c>
      <c r="H759" s="331">
        <f>IFERROR(VLOOKUP($A759,'様式C-1-2用'!$B$3:$O$1100,9,0),"")</f>
        <v>0</v>
      </c>
      <c r="I759" s="325">
        <f>IFERROR(VLOOKUP($A759,'様式C-1-2用'!$B$3:$O$1100,10,0),"")</f>
        <v>0</v>
      </c>
      <c r="J759" s="325">
        <f>IFERROR(VLOOKUP($A759,'様式C-1-2用'!$B$3:$O$1100,11,0),"")</f>
        <v>0</v>
      </c>
      <c r="K759" s="325">
        <f t="shared" si="11"/>
        <v>0</v>
      </c>
      <c r="L759" s="325">
        <f>IFERROR(VLOOKUP($A759,'様式C-1-2用'!$B$3:$O$1100,12,0),"")</f>
        <v>0</v>
      </c>
      <c r="M759" s="325">
        <f>IFERROR(VLOOKUP($A759,'様式C-1-2用'!$B$3:$O$1100,13,0),"")</f>
        <v>0</v>
      </c>
      <c r="N759" s="325">
        <f>IFERROR(VLOOKUP($A759,'様式C-1-2用'!$B$3:$O$1100,14,0),"")</f>
        <v>0</v>
      </c>
      <c r="O759" s="325">
        <f>IFERROR(VLOOKUP($A759,'様式C-1-2用'!$B$3:$P$1100,15,0),"")</f>
        <v>0</v>
      </c>
    </row>
    <row r="760" spans="1:15" ht="15.95" customHeight="1" x14ac:dyDescent="0.15">
      <c r="A760" s="318">
        <v>758</v>
      </c>
      <c r="B760" s="325">
        <f>IFERROR(VLOOKUP($A760,'様式C-1-2用'!$B$3:$O$1100,2,0),"")</f>
        <v>0</v>
      </c>
      <c r="C760" s="325" t="str">
        <f>IFERROR(VLOOKUP($A760,'様式C-1-2用'!$B$3:$O$1100,3,0),"")</f>
        <v/>
      </c>
      <c r="D760" s="325">
        <f>IFERROR(VLOOKUP($A760,'様式C-1-2用'!$B$3:$O$1100,5,0),"")</f>
        <v>0</v>
      </c>
      <c r="E760" s="325">
        <f>IFERROR(VLOOKUP($A760,'様式C-1-2用'!$B$3:$O$1100,6,0),"")</f>
        <v>0</v>
      </c>
      <c r="F760" s="325">
        <f>IFERROR(VLOOKUP($A760,'様式C-1-2用'!$B$3:$O$1100,7,0),"")</f>
        <v>0</v>
      </c>
      <c r="G760" s="325">
        <f>IFERROR(VLOOKUP($A760,'様式C-1-2用'!$B$3:$O$1100,8,0),"")</f>
        <v>0</v>
      </c>
      <c r="H760" s="331">
        <f>IFERROR(VLOOKUP($A760,'様式C-1-2用'!$B$3:$O$1100,9,0),"")</f>
        <v>0</v>
      </c>
      <c r="I760" s="325">
        <f>IFERROR(VLOOKUP($A760,'様式C-1-2用'!$B$3:$O$1100,10,0),"")</f>
        <v>0</v>
      </c>
      <c r="J760" s="325">
        <f>IFERROR(VLOOKUP($A760,'様式C-1-2用'!$B$3:$O$1100,11,0),"")</f>
        <v>0</v>
      </c>
      <c r="K760" s="325">
        <f t="shared" si="11"/>
        <v>0</v>
      </c>
      <c r="L760" s="325">
        <f>IFERROR(VLOOKUP($A760,'様式C-1-2用'!$B$3:$O$1100,12,0),"")</f>
        <v>0</v>
      </c>
      <c r="M760" s="325">
        <f>IFERROR(VLOOKUP($A760,'様式C-1-2用'!$B$3:$O$1100,13,0),"")</f>
        <v>0</v>
      </c>
      <c r="N760" s="325">
        <f>IFERROR(VLOOKUP($A760,'様式C-1-2用'!$B$3:$O$1100,14,0),"")</f>
        <v>0</v>
      </c>
      <c r="O760" s="325">
        <f>IFERROR(VLOOKUP($A760,'様式C-1-2用'!$B$3:$P$1100,15,0),"")</f>
        <v>0</v>
      </c>
    </row>
    <row r="761" spans="1:15" ht="15.95" customHeight="1" x14ac:dyDescent="0.15">
      <c r="A761" s="318">
        <v>759</v>
      </c>
      <c r="B761" s="325">
        <f>IFERROR(VLOOKUP($A761,'様式C-1-2用'!$B$3:$O$1100,2,0),"")</f>
        <v>0</v>
      </c>
      <c r="C761" s="325" t="str">
        <f>IFERROR(VLOOKUP($A761,'様式C-1-2用'!$B$3:$O$1100,3,0),"")</f>
        <v/>
      </c>
      <c r="D761" s="325">
        <f>IFERROR(VLOOKUP($A761,'様式C-1-2用'!$B$3:$O$1100,5,0),"")</f>
        <v>0</v>
      </c>
      <c r="E761" s="325">
        <f>IFERROR(VLOOKUP($A761,'様式C-1-2用'!$B$3:$O$1100,6,0),"")</f>
        <v>0</v>
      </c>
      <c r="F761" s="325">
        <f>IFERROR(VLOOKUP($A761,'様式C-1-2用'!$B$3:$O$1100,7,0),"")</f>
        <v>0</v>
      </c>
      <c r="G761" s="325">
        <f>IFERROR(VLOOKUP($A761,'様式C-1-2用'!$B$3:$O$1100,8,0),"")</f>
        <v>0</v>
      </c>
      <c r="H761" s="331">
        <f>IFERROR(VLOOKUP($A761,'様式C-1-2用'!$B$3:$O$1100,9,0),"")</f>
        <v>0</v>
      </c>
      <c r="I761" s="325">
        <f>IFERROR(VLOOKUP($A761,'様式C-1-2用'!$B$3:$O$1100,10,0),"")</f>
        <v>0</v>
      </c>
      <c r="J761" s="325">
        <f>IFERROR(VLOOKUP($A761,'様式C-1-2用'!$B$3:$O$1100,11,0),"")</f>
        <v>0</v>
      </c>
      <c r="K761" s="325">
        <f t="shared" si="11"/>
        <v>0</v>
      </c>
      <c r="L761" s="325">
        <f>IFERROR(VLOOKUP($A761,'様式C-1-2用'!$B$3:$O$1100,12,0),"")</f>
        <v>0</v>
      </c>
      <c r="M761" s="325">
        <f>IFERROR(VLOOKUP($A761,'様式C-1-2用'!$B$3:$O$1100,13,0),"")</f>
        <v>0</v>
      </c>
      <c r="N761" s="325">
        <f>IFERROR(VLOOKUP($A761,'様式C-1-2用'!$B$3:$O$1100,14,0),"")</f>
        <v>0</v>
      </c>
      <c r="O761" s="325">
        <f>IFERROR(VLOOKUP($A761,'様式C-1-2用'!$B$3:$P$1100,15,0),"")</f>
        <v>0</v>
      </c>
    </row>
    <row r="762" spans="1:15" ht="15.95" customHeight="1" x14ac:dyDescent="0.15">
      <c r="A762" s="318">
        <v>760</v>
      </c>
      <c r="B762" s="325">
        <f>IFERROR(VLOOKUP($A762,'様式C-1-2用'!$B$3:$O$1100,2,0),"")</f>
        <v>0</v>
      </c>
      <c r="C762" s="325" t="str">
        <f>IFERROR(VLOOKUP($A762,'様式C-1-2用'!$B$3:$O$1100,3,0),"")</f>
        <v/>
      </c>
      <c r="D762" s="325">
        <f>IFERROR(VLOOKUP($A762,'様式C-1-2用'!$B$3:$O$1100,5,0),"")</f>
        <v>0</v>
      </c>
      <c r="E762" s="325">
        <f>IFERROR(VLOOKUP($A762,'様式C-1-2用'!$B$3:$O$1100,6,0),"")</f>
        <v>0</v>
      </c>
      <c r="F762" s="325">
        <f>IFERROR(VLOOKUP($A762,'様式C-1-2用'!$B$3:$O$1100,7,0),"")</f>
        <v>0</v>
      </c>
      <c r="G762" s="325">
        <f>IFERROR(VLOOKUP($A762,'様式C-1-2用'!$B$3:$O$1100,8,0),"")</f>
        <v>0</v>
      </c>
      <c r="H762" s="331">
        <f>IFERROR(VLOOKUP($A762,'様式C-1-2用'!$B$3:$O$1100,9,0),"")</f>
        <v>0</v>
      </c>
      <c r="I762" s="325">
        <f>IFERROR(VLOOKUP($A762,'様式C-1-2用'!$B$3:$O$1100,10,0),"")</f>
        <v>0</v>
      </c>
      <c r="J762" s="325">
        <f>IFERROR(VLOOKUP($A762,'様式C-1-2用'!$B$3:$O$1100,11,0),"")</f>
        <v>0</v>
      </c>
      <c r="K762" s="325">
        <f t="shared" si="11"/>
        <v>0</v>
      </c>
      <c r="L762" s="325">
        <f>IFERROR(VLOOKUP($A762,'様式C-1-2用'!$B$3:$O$1100,12,0),"")</f>
        <v>0</v>
      </c>
      <c r="M762" s="325">
        <f>IFERROR(VLOOKUP($A762,'様式C-1-2用'!$B$3:$O$1100,13,0),"")</f>
        <v>0</v>
      </c>
      <c r="N762" s="325">
        <f>IFERROR(VLOOKUP($A762,'様式C-1-2用'!$B$3:$O$1100,14,0),"")</f>
        <v>0</v>
      </c>
      <c r="O762" s="325">
        <f>IFERROR(VLOOKUP($A762,'様式C-1-2用'!$B$3:$P$1100,15,0),"")</f>
        <v>0</v>
      </c>
    </row>
    <row r="763" spans="1:15" ht="15.95" customHeight="1" x14ac:dyDescent="0.15">
      <c r="A763" s="318">
        <v>761</v>
      </c>
      <c r="B763" s="325">
        <f>IFERROR(VLOOKUP($A763,'様式C-1-2用'!$B$3:$O$1100,2,0),"")</f>
        <v>0</v>
      </c>
      <c r="C763" s="325" t="str">
        <f>IFERROR(VLOOKUP($A763,'様式C-1-2用'!$B$3:$O$1100,3,0),"")</f>
        <v/>
      </c>
      <c r="D763" s="325">
        <f>IFERROR(VLOOKUP($A763,'様式C-1-2用'!$B$3:$O$1100,5,0),"")</f>
        <v>0</v>
      </c>
      <c r="E763" s="325">
        <f>IFERROR(VLOOKUP($A763,'様式C-1-2用'!$B$3:$O$1100,6,0),"")</f>
        <v>0</v>
      </c>
      <c r="F763" s="325">
        <f>IFERROR(VLOOKUP($A763,'様式C-1-2用'!$B$3:$O$1100,7,0),"")</f>
        <v>0</v>
      </c>
      <c r="G763" s="325">
        <f>IFERROR(VLOOKUP($A763,'様式C-1-2用'!$B$3:$O$1100,8,0),"")</f>
        <v>0</v>
      </c>
      <c r="H763" s="331">
        <f>IFERROR(VLOOKUP($A763,'様式C-1-2用'!$B$3:$O$1100,9,0),"")</f>
        <v>0</v>
      </c>
      <c r="I763" s="325">
        <f>IFERROR(VLOOKUP($A763,'様式C-1-2用'!$B$3:$O$1100,10,0),"")</f>
        <v>0</v>
      </c>
      <c r="J763" s="325">
        <f>IFERROR(VLOOKUP($A763,'様式C-1-2用'!$B$3:$O$1100,11,0),"")</f>
        <v>0</v>
      </c>
      <c r="K763" s="325">
        <f t="shared" si="11"/>
        <v>0</v>
      </c>
      <c r="L763" s="325">
        <f>IFERROR(VLOOKUP($A763,'様式C-1-2用'!$B$3:$O$1100,12,0),"")</f>
        <v>0</v>
      </c>
      <c r="M763" s="325">
        <f>IFERROR(VLOOKUP($A763,'様式C-1-2用'!$B$3:$O$1100,13,0),"")</f>
        <v>0</v>
      </c>
      <c r="N763" s="325">
        <f>IFERROR(VLOOKUP($A763,'様式C-1-2用'!$B$3:$O$1100,14,0),"")</f>
        <v>0</v>
      </c>
      <c r="O763" s="325">
        <f>IFERROR(VLOOKUP($A763,'様式C-1-2用'!$B$3:$P$1100,15,0),"")</f>
        <v>0</v>
      </c>
    </row>
    <row r="764" spans="1:15" ht="15.95" customHeight="1" x14ac:dyDescent="0.15">
      <c r="A764" s="318">
        <v>762</v>
      </c>
      <c r="B764" s="325">
        <f>IFERROR(VLOOKUP($A764,'様式C-1-2用'!$B$3:$O$1100,2,0),"")</f>
        <v>0</v>
      </c>
      <c r="C764" s="325" t="str">
        <f>IFERROR(VLOOKUP($A764,'様式C-1-2用'!$B$3:$O$1100,3,0),"")</f>
        <v/>
      </c>
      <c r="D764" s="325">
        <f>IFERROR(VLOOKUP($A764,'様式C-1-2用'!$B$3:$O$1100,5,0),"")</f>
        <v>0</v>
      </c>
      <c r="E764" s="325">
        <f>IFERROR(VLOOKUP($A764,'様式C-1-2用'!$B$3:$O$1100,6,0),"")</f>
        <v>0</v>
      </c>
      <c r="F764" s="325">
        <f>IFERROR(VLOOKUP($A764,'様式C-1-2用'!$B$3:$O$1100,7,0),"")</f>
        <v>0</v>
      </c>
      <c r="G764" s="325">
        <f>IFERROR(VLOOKUP($A764,'様式C-1-2用'!$B$3:$O$1100,8,0),"")</f>
        <v>0</v>
      </c>
      <c r="H764" s="331">
        <f>IFERROR(VLOOKUP($A764,'様式C-1-2用'!$B$3:$O$1100,9,0),"")</f>
        <v>0</v>
      </c>
      <c r="I764" s="325">
        <f>IFERROR(VLOOKUP($A764,'様式C-1-2用'!$B$3:$O$1100,10,0),"")</f>
        <v>0</v>
      </c>
      <c r="J764" s="325">
        <f>IFERROR(VLOOKUP($A764,'様式C-1-2用'!$B$3:$O$1100,11,0),"")</f>
        <v>0</v>
      </c>
      <c r="K764" s="325">
        <f t="shared" si="11"/>
        <v>0</v>
      </c>
      <c r="L764" s="325">
        <f>IFERROR(VLOOKUP($A764,'様式C-1-2用'!$B$3:$O$1100,12,0),"")</f>
        <v>0</v>
      </c>
      <c r="M764" s="325">
        <f>IFERROR(VLOOKUP($A764,'様式C-1-2用'!$B$3:$O$1100,13,0),"")</f>
        <v>0</v>
      </c>
      <c r="N764" s="325">
        <f>IFERROR(VLOOKUP($A764,'様式C-1-2用'!$B$3:$O$1100,14,0),"")</f>
        <v>0</v>
      </c>
      <c r="O764" s="325">
        <f>IFERROR(VLOOKUP($A764,'様式C-1-2用'!$B$3:$P$1100,15,0),"")</f>
        <v>0</v>
      </c>
    </row>
    <row r="765" spans="1:15" ht="15.95" customHeight="1" x14ac:dyDescent="0.15">
      <c r="A765" s="318">
        <v>763</v>
      </c>
      <c r="B765" s="325">
        <f>IFERROR(VLOOKUP($A765,'様式C-1-2用'!$B$3:$O$1100,2,0),"")</f>
        <v>0</v>
      </c>
      <c r="C765" s="325" t="str">
        <f>IFERROR(VLOOKUP($A765,'様式C-1-2用'!$B$3:$O$1100,3,0),"")</f>
        <v/>
      </c>
      <c r="D765" s="325">
        <f>IFERROR(VLOOKUP($A765,'様式C-1-2用'!$B$3:$O$1100,5,0),"")</f>
        <v>0</v>
      </c>
      <c r="E765" s="325">
        <f>IFERROR(VLOOKUP($A765,'様式C-1-2用'!$B$3:$O$1100,6,0),"")</f>
        <v>0</v>
      </c>
      <c r="F765" s="325">
        <f>IFERROR(VLOOKUP($A765,'様式C-1-2用'!$B$3:$O$1100,7,0),"")</f>
        <v>0</v>
      </c>
      <c r="G765" s="325">
        <f>IFERROR(VLOOKUP($A765,'様式C-1-2用'!$B$3:$O$1100,8,0),"")</f>
        <v>0</v>
      </c>
      <c r="H765" s="331">
        <f>IFERROR(VLOOKUP($A765,'様式C-1-2用'!$B$3:$O$1100,9,0),"")</f>
        <v>0</v>
      </c>
      <c r="I765" s="325">
        <f>IFERROR(VLOOKUP($A765,'様式C-1-2用'!$B$3:$O$1100,10,0),"")</f>
        <v>0</v>
      </c>
      <c r="J765" s="325">
        <f>IFERROR(VLOOKUP($A765,'様式C-1-2用'!$B$3:$O$1100,11,0),"")</f>
        <v>0</v>
      </c>
      <c r="K765" s="325">
        <f t="shared" si="11"/>
        <v>0</v>
      </c>
      <c r="L765" s="325">
        <f>IFERROR(VLOOKUP($A765,'様式C-1-2用'!$B$3:$O$1100,12,0),"")</f>
        <v>0</v>
      </c>
      <c r="M765" s="325">
        <f>IFERROR(VLOOKUP($A765,'様式C-1-2用'!$B$3:$O$1100,13,0),"")</f>
        <v>0</v>
      </c>
      <c r="N765" s="325">
        <f>IFERROR(VLOOKUP($A765,'様式C-1-2用'!$B$3:$O$1100,14,0),"")</f>
        <v>0</v>
      </c>
      <c r="O765" s="325">
        <f>IFERROR(VLOOKUP($A765,'様式C-1-2用'!$B$3:$P$1100,15,0),"")</f>
        <v>0</v>
      </c>
    </row>
    <row r="766" spans="1:15" ht="15.95" customHeight="1" x14ac:dyDescent="0.15">
      <c r="A766" s="318">
        <v>764</v>
      </c>
      <c r="B766" s="325">
        <f>IFERROR(VLOOKUP($A766,'様式C-1-2用'!$B$3:$O$1100,2,0),"")</f>
        <v>0</v>
      </c>
      <c r="C766" s="325" t="str">
        <f>IFERROR(VLOOKUP($A766,'様式C-1-2用'!$B$3:$O$1100,3,0),"")</f>
        <v/>
      </c>
      <c r="D766" s="325">
        <f>IFERROR(VLOOKUP($A766,'様式C-1-2用'!$B$3:$O$1100,5,0),"")</f>
        <v>0</v>
      </c>
      <c r="E766" s="325">
        <f>IFERROR(VLOOKUP($A766,'様式C-1-2用'!$B$3:$O$1100,6,0),"")</f>
        <v>0</v>
      </c>
      <c r="F766" s="325">
        <f>IFERROR(VLOOKUP($A766,'様式C-1-2用'!$B$3:$O$1100,7,0),"")</f>
        <v>0</v>
      </c>
      <c r="G766" s="325">
        <f>IFERROR(VLOOKUP($A766,'様式C-1-2用'!$B$3:$O$1100,8,0),"")</f>
        <v>0</v>
      </c>
      <c r="H766" s="331">
        <f>IFERROR(VLOOKUP($A766,'様式C-1-2用'!$B$3:$O$1100,9,0),"")</f>
        <v>0</v>
      </c>
      <c r="I766" s="325">
        <f>IFERROR(VLOOKUP($A766,'様式C-1-2用'!$B$3:$O$1100,10,0),"")</f>
        <v>0</v>
      </c>
      <c r="J766" s="325">
        <f>IFERROR(VLOOKUP($A766,'様式C-1-2用'!$B$3:$O$1100,11,0),"")</f>
        <v>0</v>
      </c>
      <c r="K766" s="325">
        <f t="shared" si="11"/>
        <v>0</v>
      </c>
      <c r="L766" s="325">
        <f>IFERROR(VLOOKUP($A766,'様式C-1-2用'!$B$3:$O$1100,12,0),"")</f>
        <v>0</v>
      </c>
      <c r="M766" s="325">
        <f>IFERROR(VLOOKUP($A766,'様式C-1-2用'!$B$3:$O$1100,13,0),"")</f>
        <v>0</v>
      </c>
      <c r="N766" s="325">
        <f>IFERROR(VLOOKUP($A766,'様式C-1-2用'!$B$3:$O$1100,14,0),"")</f>
        <v>0</v>
      </c>
      <c r="O766" s="325">
        <f>IFERROR(VLOOKUP($A766,'様式C-1-2用'!$B$3:$P$1100,15,0),"")</f>
        <v>0</v>
      </c>
    </row>
    <row r="767" spans="1:15" ht="15.95" customHeight="1" x14ac:dyDescent="0.15">
      <c r="A767" s="318">
        <v>765</v>
      </c>
      <c r="B767" s="325">
        <f>IFERROR(VLOOKUP($A767,'様式C-1-2用'!$B$3:$O$1100,2,0),"")</f>
        <v>0</v>
      </c>
      <c r="C767" s="325" t="str">
        <f>IFERROR(VLOOKUP($A767,'様式C-1-2用'!$B$3:$O$1100,3,0),"")</f>
        <v/>
      </c>
      <c r="D767" s="325">
        <f>IFERROR(VLOOKUP($A767,'様式C-1-2用'!$B$3:$O$1100,5,0),"")</f>
        <v>0</v>
      </c>
      <c r="E767" s="325">
        <f>IFERROR(VLOOKUP($A767,'様式C-1-2用'!$B$3:$O$1100,6,0),"")</f>
        <v>0</v>
      </c>
      <c r="F767" s="325">
        <f>IFERROR(VLOOKUP($A767,'様式C-1-2用'!$B$3:$O$1100,7,0),"")</f>
        <v>0</v>
      </c>
      <c r="G767" s="325">
        <f>IFERROR(VLOOKUP($A767,'様式C-1-2用'!$B$3:$O$1100,8,0),"")</f>
        <v>0</v>
      </c>
      <c r="H767" s="331">
        <f>IFERROR(VLOOKUP($A767,'様式C-1-2用'!$B$3:$O$1100,9,0),"")</f>
        <v>0</v>
      </c>
      <c r="I767" s="325">
        <f>IFERROR(VLOOKUP($A767,'様式C-1-2用'!$B$3:$O$1100,10,0),"")</f>
        <v>0</v>
      </c>
      <c r="J767" s="325">
        <f>IFERROR(VLOOKUP($A767,'様式C-1-2用'!$B$3:$O$1100,11,0),"")</f>
        <v>0</v>
      </c>
      <c r="K767" s="325">
        <f t="shared" si="11"/>
        <v>0</v>
      </c>
      <c r="L767" s="325">
        <f>IFERROR(VLOOKUP($A767,'様式C-1-2用'!$B$3:$O$1100,12,0),"")</f>
        <v>0</v>
      </c>
      <c r="M767" s="325">
        <f>IFERROR(VLOOKUP($A767,'様式C-1-2用'!$B$3:$O$1100,13,0),"")</f>
        <v>0</v>
      </c>
      <c r="N767" s="325">
        <f>IFERROR(VLOOKUP($A767,'様式C-1-2用'!$B$3:$O$1100,14,0),"")</f>
        <v>0</v>
      </c>
      <c r="O767" s="325">
        <f>IFERROR(VLOOKUP($A767,'様式C-1-2用'!$B$3:$P$1100,15,0),"")</f>
        <v>0</v>
      </c>
    </row>
    <row r="768" spans="1:15" ht="15.95" customHeight="1" x14ac:dyDescent="0.15">
      <c r="A768" s="318">
        <v>766</v>
      </c>
      <c r="B768" s="325">
        <f>IFERROR(VLOOKUP($A768,'様式C-1-2用'!$B$3:$O$1100,2,0),"")</f>
        <v>0</v>
      </c>
      <c r="C768" s="325" t="str">
        <f>IFERROR(VLOOKUP($A768,'様式C-1-2用'!$B$3:$O$1100,3,0),"")</f>
        <v/>
      </c>
      <c r="D768" s="325">
        <f>IFERROR(VLOOKUP($A768,'様式C-1-2用'!$B$3:$O$1100,5,0),"")</f>
        <v>0</v>
      </c>
      <c r="E768" s="325">
        <f>IFERROR(VLOOKUP($A768,'様式C-1-2用'!$B$3:$O$1100,6,0),"")</f>
        <v>0</v>
      </c>
      <c r="F768" s="325">
        <f>IFERROR(VLOOKUP($A768,'様式C-1-2用'!$B$3:$O$1100,7,0),"")</f>
        <v>0</v>
      </c>
      <c r="G768" s="325">
        <f>IFERROR(VLOOKUP($A768,'様式C-1-2用'!$B$3:$O$1100,8,0),"")</f>
        <v>0</v>
      </c>
      <c r="H768" s="331">
        <f>IFERROR(VLOOKUP($A768,'様式C-1-2用'!$B$3:$O$1100,9,0),"")</f>
        <v>0</v>
      </c>
      <c r="I768" s="325">
        <f>IFERROR(VLOOKUP($A768,'様式C-1-2用'!$B$3:$O$1100,10,0),"")</f>
        <v>0</v>
      </c>
      <c r="J768" s="325">
        <f>IFERROR(VLOOKUP($A768,'様式C-1-2用'!$B$3:$O$1100,11,0),"")</f>
        <v>0</v>
      </c>
      <c r="K768" s="325">
        <f t="shared" si="11"/>
        <v>0</v>
      </c>
      <c r="L768" s="325">
        <f>IFERROR(VLOOKUP($A768,'様式C-1-2用'!$B$3:$O$1100,12,0),"")</f>
        <v>0</v>
      </c>
      <c r="M768" s="325">
        <f>IFERROR(VLOOKUP($A768,'様式C-1-2用'!$B$3:$O$1100,13,0),"")</f>
        <v>0</v>
      </c>
      <c r="N768" s="325">
        <f>IFERROR(VLOOKUP($A768,'様式C-1-2用'!$B$3:$O$1100,14,0),"")</f>
        <v>0</v>
      </c>
      <c r="O768" s="325">
        <f>IFERROR(VLOOKUP($A768,'様式C-1-2用'!$B$3:$P$1100,15,0),"")</f>
        <v>0</v>
      </c>
    </row>
    <row r="769" spans="1:15" ht="15.95" customHeight="1" x14ac:dyDescent="0.15">
      <c r="A769" s="318">
        <v>767</v>
      </c>
      <c r="B769" s="325">
        <f>IFERROR(VLOOKUP($A769,'様式C-1-2用'!$B$3:$O$1100,2,0),"")</f>
        <v>0</v>
      </c>
      <c r="C769" s="325" t="str">
        <f>IFERROR(VLOOKUP($A769,'様式C-1-2用'!$B$3:$O$1100,3,0),"")</f>
        <v/>
      </c>
      <c r="D769" s="325">
        <f>IFERROR(VLOOKUP($A769,'様式C-1-2用'!$B$3:$O$1100,5,0),"")</f>
        <v>0</v>
      </c>
      <c r="E769" s="325">
        <f>IFERROR(VLOOKUP($A769,'様式C-1-2用'!$B$3:$O$1100,6,0),"")</f>
        <v>0</v>
      </c>
      <c r="F769" s="325">
        <f>IFERROR(VLOOKUP($A769,'様式C-1-2用'!$B$3:$O$1100,7,0),"")</f>
        <v>0</v>
      </c>
      <c r="G769" s="325">
        <f>IFERROR(VLOOKUP($A769,'様式C-1-2用'!$B$3:$O$1100,8,0),"")</f>
        <v>0</v>
      </c>
      <c r="H769" s="331">
        <f>IFERROR(VLOOKUP($A769,'様式C-1-2用'!$B$3:$O$1100,9,0),"")</f>
        <v>0</v>
      </c>
      <c r="I769" s="325">
        <f>IFERROR(VLOOKUP($A769,'様式C-1-2用'!$B$3:$O$1100,10,0),"")</f>
        <v>0</v>
      </c>
      <c r="J769" s="325">
        <f>IFERROR(VLOOKUP($A769,'様式C-1-2用'!$B$3:$O$1100,11,0),"")</f>
        <v>0</v>
      </c>
      <c r="K769" s="325">
        <f t="shared" si="11"/>
        <v>0</v>
      </c>
      <c r="L769" s="325">
        <f>IFERROR(VLOOKUP($A769,'様式C-1-2用'!$B$3:$O$1100,12,0),"")</f>
        <v>0</v>
      </c>
      <c r="M769" s="325">
        <f>IFERROR(VLOOKUP($A769,'様式C-1-2用'!$B$3:$O$1100,13,0),"")</f>
        <v>0</v>
      </c>
      <c r="N769" s="325">
        <f>IFERROR(VLOOKUP($A769,'様式C-1-2用'!$B$3:$O$1100,14,0),"")</f>
        <v>0</v>
      </c>
      <c r="O769" s="325">
        <f>IFERROR(VLOOKUP($A769,'様式C-1-2用'!$B$3:$P$1100,15,0),"")</f>
        <v>0</v>
      </c>
    </row>
    <row r="770" spans="1:15" ht="15.95" customHeight="1" x14ac:dyDescent="0.15">
      <c r="A770" s="318">
        <v>768</v>
      </c>
      <c r="B770" s="325">
        <f>IFERROR(VLOOKUP($A770,'様式C-1-2用'!$B$3:$O$1100,2,0),"")</f>
        <v>0</v>
      </c>
      <c r="C770" s="325" t="str">
        <f>IFERROR(VLOOKUP($A770,'様式C-1-2用'!$B$3:$O$1100,3,0),"")</f>
        <v/>
      </c>
      <c r="D770" s="325">
        <f>IFERROR(VLOOKUP($A770,'様式C-1-2用'!$B$3:$O$1100,5,0),"")</f>
        <v>0</v>
      </c>
      <c r="E770" s="325">
        <f>IFERROR(VLOOKUP($A770,'様式C-1-2用'!$B$3:$O$1100,6,0),"")</f>
        <v>0</v>
      </c>
      <c r="F770" s="325">
        <f>IFERROR(VLOOKUP($A770,'様式C-1-2用'!$B$3:$O$1100,7,0),"")</f>
        <v>0</v>
      </c>
      <c r="G770" s="325">
        <f>IFERROR(VLOOKUP($A770,'様式C-1-2用'!$B$3:$O$1100,8,0),"")</f>
        <v>0</v>
      </c>
      <c r="H770" s="331">
        <f>IFERROR(VLOOKUP($A770,'様式C-1-2用'!$B$3:$O$1100,9,0),"")</f>
        <v>0</v>
      </c>
      <c r="I770" s="325">
        <f>IFERROR(VLOOKUP($A770,'様式C-1-2用'!$B$3:$O$1100,10,0),"")</f>
        <v>0</v>
      </c>
      <c r="J770" s="325">
        <f>IFERROR(VLOOKUP($A770,'様式C-1-2用'!$B$3:$O$1100,11,0),"")</f>
        <v>0</v>
      </c>
      <c r="K770" s="325">
        <f t="shared" si="11"/>
        <v>0</v>
      </c>
      <c r="L770" s="325">
        <f>IFERROR(VLOOKUP($A770,'様式C-1-2用'!$B$3:$O$1100,12,0),"")</f>
        <v>0</v>
      </c>
      <c r="M770" s="325">
        <f>IFERROR(VLOOKUP($A770,'様式C-1-2用'!$B$3:$O$1100,13,0),"")</f>
        <v>0</v>
      </c>
      <c r="N770" s="325">
        <f>IFERROR(VLOOKUP($A770,'様式C-1-2用'!$B$3:$O$1100,14,0),"")</f>
        <v>0</v>
      </c>
      <c r="O770" s="325">
        <f>IFERROR(VLOOKUP($A770,'様式C-1-2用'!$B$3:$P$1100,15,0),"")</f>
        <v>0</v>
      </c>
    </row>
    <row r="771" spans="1:15" ht="15.95" customHeight="1" x14ac:dyDescent="0.15">
      <c r="A771" s="318">
        <v>769</v>
      </c>
      <c r="B771" s="325">
        <f>IFERROR(VLOOKUP($A771,'様式C-1-2用'!$B$3:$O$1100,2,0),"")</f>
        <v>0</v>
      </c>
      <c r="C771" s="325" t="str">
        <f>IFERROR(VLOOKUP($A771,'様式C-1-2用'!$B$3:$O$1100,3,0),"")</f>
        <v/>
      </c>
      <c r="D771" s="325">
        <f>IFERROR(VLOOKUP($A771,'様式C-1-2用'!$B$3:$O$1100,5,0),"")</f>
        <v>0</v>
      </c>
      <c r="E771" s="325">
        <f>IFERROR(VLOOKUP($A771,'様式C-1-2用'!$B$3:$O$1100,6,0),"")</f>
        <v>0</v>
      </c>
      <c r="F771" s="325">
        <f>IFERROR(VLOOKUP($A771,'様式C-1-2用'!$B$3:$O$1100,7,0),"")</f>
        <v>0</v>
      </c>
      <c r="G771" s="325">
        <f>IFERROR(VLOOKUP($A771,'様式C-1-2用'!$B$3:$O$1100,8,0),"")</f>
        <v>0</v>
      </c>
      <c r="H771" s="331">
        <f>IFERROR(VLOOKUP($A771,'様式C-1-2用'!$B$3:$O$1100,9,0),"")</f>
        <v>0</v>
      </c>
      <c r="I771" s="325">
        <f>IFERROR(VLOOKUP($A771,'様式C-1-2用'!$B$3:$O$1100,10,0),"")</f>
        <v>0</v>
      </c>
      <c r="J771" s="325">
        <f>IFERROR(VLOOKUP($A771,'様式C-1-2用'!$B$3:$O$1100,11,0),"")</f>
        <v>0</v>
      </c>
      <c r="K771" s="325">
        <f t="shared" si="11"/>
        <v>0</v>
      </c>
      <c r="L771" s="325">
        <f>IFERROR(VLOOKUP($A771,'様式C-1-2用'!$B$3:$O$1100,12,0),"")</f>
        <v>0</v>
      </c>
      <c r="M771" s="325">
        <f>IFERROR(VLOOKUP($A771,'様式C-1-2用'!$B$3:$O$1100,13,0),"")</f>
        <v>0</v>
      </c>
      <c r="N771" s="325">
        <f>IFERROR(VLOOKUP($A771,'様式C-1-2用'!$B$3:$O$1100,14,0),"")</f>
        <v>0</v>
      </c>
      <c r="O771" s="325">
        <f>IFERROR(VLOOKUP($A771,'様式C-1-2用'!$B$3:$P$1100,15,0),"")</f>
        <v>0</v>
      </c>
    </row>
    <row r="772" spans="1:15" ht="15.95" customHeight="1" x14ac:dyDescent="0.15">
      <c r="A772" s="318">
        <v>770</v>
      </c>
      <c r="B772" s="325">
        <f>IFERROR(VLOOKUP($A772,'様式C-1-2用'!$B$3:$O$1100,2,0),"")</f>
        <v>0</v>
      </c>
      <c r="C772" s="325" t="str">
        <f>IFERROR(VLOOKUP($A772,'様式C-1-2用'!$B$3:$O$1100,3,0),"")</f>
        <v/>
      </c>
      <c r="D772" s="325">
        <f>IFERROR(VLOOKUP($A772,'様式C-1-2用'!$B$3:$O$1100,5,0),"")</f>
        <v>0</v>
      </c>
      <c r="E772" s="325">
        <f>IFERROR(VLOOKUP($A772,'様式C-1-2用'!$B$3:$O$1100,6,0),"")</f>
        <v>0</v>
      </c>
      <c r="F772" s="325">
        <f>IFERROR(VLOOKUP($A772,'様式C-1-2用'!$B$3:$O$1100,7,0),"")</f>
        <v>0</v>
      </c>
      <c r="G772" s="325">
        <f>IFERROR(VLOOKUP($A772,'様式C-1-2用'!$B$3:$O$1100,8,0),"")</f>
        <v>0</v>
      </c>
      <c r="H772" s="331">
        <f>IFERROR(VLOOKUP($A772,'様式C-1-2用'!$B$3:$O$1100,9,0),"")</f>
        <v>0</v>
      </c>
      <c r="I772" s="325">
        <f>IFERROR(VLOOKUP($A772,'様式C-1-2用'!$B$3:$O$1100,10,0),"")</f>
        <v>0</v>
      </c>
      <c r="J772" s="325">
        <f>IFERROR(VLOOKUP($A772,'様式C-1-2用'!$B$3:$O$1100,11,0),"")</f>
        <v>0</v>
      </c>
      <c r="K772" s="325">
        <f t="shared" ref="K772:K835" si="12">IF(J772=0,I772,J772)</f>
        <v>0</v>
      </c>
      <c r="L772" s="325">
        <f>IFERROR(VLOOKUP($A772,'様式C-1-2用'!$B$3:$O$1100,12,0),"")</f>
        <v>0</v>
      </c>
      <c r="M772" s="325">
        <f>IFERROR(VLOOKUP($A772,'様式C-1-2用'!$B$3:$O$1100,13,0),"")</f>
        <v>0</v>
      </c>
      <c r="N772" s="325">
        <f>IFERROR(VLOOKUP($A772,'様式C-1-2用'!$B$3:$O$1100,14,0),"")</f>
        <v>0</v>
      </c>
      <c r="O772" s="325">
        <f>IFERROR(VLOOKUP($A772,'様式C-1-2用'!$B$3:$P$1100,15,0),"")</f>
        <v>0</v>
      </c>
    </row>
    <row r="773" spans="1:15" ht="15.95" customHeight="1" x14ac:dyDescent="0.15">
      <c r="A773" s="318">
        <v>771</v>
      </c>
      <c r="B773" s="325">
        <f>IFERROR(VLOOKUP($A773,'様式C-1-2用'!$B$3:$O$1100,2,0),"")</f>
        <v>0</v>
      </c>
      <c r="C773" s="325" t="str">
        <f>IFERROR(VLOOKUP($A773,'様式C-1-2用'!$B$3:$O$1100,3,0),"")</f>
        <v/>
      </c>
      <c r="D773" s="325">
        <f>IFERROR(VLOOKUP($A773,'様式C-1-2用'!$B$3:$O$1100,5,0),"")</f>
        <v>0</v>
      </c>
      <c r="E773" s="325">
        <f>IFERROR(VLOOKUP($A773,'様式C-1-2用'!$B$3:$O$1100,6,0),"")</f>
        <v>0</v>
      </c>
      <c r="F773" s="325">
        <f>IFERROR(VLOOKUP($A773,'様式C-1-2用'!$B$3:$O$1100,7,0),"")</f>
        <v>0</v>
      </c>
      <c r="G773" s="325">
        <f>IFERROR(VLOOKUP($A773,'様式C-1-2用'!$B$3:$O$1100,8,0),"")</f>
        <v>0</v>
      </c>
      <c r="H773" s="331">
        <f>IFERROR(VLOOKUP($A773,'様式C-1-2用'!$B$3:$O$1100,9,0),"")</f>
        <v>0</v>
      </c>
      <c r="I773" s="325">
        <f>IFERROR(VLOOKUP($A773,'様式C-1-2用'!$B$3:$O$1100,10,0),"")</f>
        <v>0</v>
      </c>
      <c r="J773" s="325">
        <f>IFERROR(VLOOKUP($A773,'様式C-1-2用'!$B$3:$O$1100,11,0),"")</f>
        <v>0</v>
      </c>
      <c r="K773" s="325">
        <f t="shared" si="12"/>
        <v>0</v>
      </c>
      <c r="L773" s="325">
        <f>IFERROR(VLOOKUP($A773,'様式C-1-2用'!$B$3:$O$1100,12,0),"")</f>
        <v>0</v>
      </c>
      <c r="M773" s="325">
        <f>IFERROR(VLOOKUP($A773,'様式C-1-2用'!$B$3:$O$1100,13,0),"")</f>
        <v>0</v>
      </c>
      <c r="N773" s="325">
        <f>IFERROR(VLOOKUP($A773,'様式C-1-2用'!$B$3:$O$1100,14,0),"")</f>
        <v>0</v>
      </c>
      <c r="O773" s="325">
        <f>IFERROR(VLOOKUP($A773,'様式C-1-2用'!$B$3:$P$1100,15,0),"")</f>
        <v>0</v>
      </c>
    </row>
    <row r="774" spans="1:15" ht="15.95" customHeight="1" x14ac:dyDescent="0.15">
      <c r="A774" s="318">
        <v>772</v>
      </c>
      <c r="B774" s="325">
        <f>IFERROR(VLOOKUP($A774,'様式C-1-2用'!$B$3:$O$1100,2,0),"")</f>
        <v>0</v>
      </c>
      <c r="C774" s="325" t="str">
        <f>IFERROR(VLOOKUP($A774,'様式C-1-2用'!$B$3:$O$1100,3,0),"")</f>
        <v/>
      </c>
      <c r="D774" s="325">
        <f>IFERROR(VLOOKUP($A774,'様式C-1-2用'!$B$3:$O$1100,5,0),"")</f>
        <v>0</v>
      </c>
      <c r="E774" s="325">
        <f>IFERROR(VLOOKUP($A774,'様式C-1-2用'!$B$3:$O$1100,6,0),"")</f>
        <v>0</v>
      </c>
      <c r="F774" s="325">
        <f>IFERROR(VLOOKUP($A774,'様式C-1-2用'!$B$3:$O$1100,7,0),"")</f>
        <v>0</v>
      </c>
      <c r="G774" s="325">
        <f>IFERROR(VLOOKUP($A774,'様式C-1-2用'!$B$3:$O$1100,8,0),"")</f>
        <v>0</v>
      </c>
      <c r="H774" s="331">
        <f>IFERROR(VLOOKUP($A774,'様式C-1-2用'!$B$3:$O$1100,9,0),"")</f>
        <v>0</v>
      </c>
      <c r="I774" s="325">
        <f>IFERROR(VLOOKUP($A774,'様式C-1-2用'!$B$3:$O$1100,10,0),"")</f>
        <v>0</v>
      </c>
      <c r="J774" s="325">
        <f>IFERROR(VLOOKUP($A774,'様式C-1-2用'!$B$3:$O$1100,11,0),"")</f>
        <v>0</v>
      </c>
      <c r="K774" s="325">
        <f t="shared" si="12"/>
        <v>0</v>
      </c>
      <c r="L774" s="325">
        <f>IFERROR(VLOOKUP($A774,'様式C-1-2用'!$B$3:$O$1100,12,0),"")</f>
        <v>0</v>
      </c>
      <c r="M774" s="325">
        <f>IFERROR(VLOOKUP($A774,'様式C-1-2用'!$B$3:$O$1100,13,0),"")</f>
        <v>0</v>
      </c>
      <c r="N774" s="325">
        <f>IFERROR(VLOOKUP($A774,'様式C-1-2用'!$B$3:$O$1100,14,0),"")</f>
        <v>0</v>
      </c>
      <c r="O774" s="325">
        <f>IFERROR(VLOOKUP($A774,'様式C-1-2用'!$B$3:$P$1100,15,0),"")</f>
        <v>0</v>
      </c>
    </row>
    <row r="775" spans="1:15" ht="15.95" customHeight="1" x14ac:dyDescent="0.15">
      <c r="A775" s="318">
        <v>773</v>
      </c>
      <c r="B775" s="325">
        <f>IFERROR(VLOOKUP($A775,'様式C-1-2用'!$B$3:$O$1100,2,0),"")</f>
        <v>0</v>
      </c>
      <c r="C775" s="325" t="str">
        <f>IFERROR(VLOOKUP($A775,'様式C-1-2用'!$B$3:$O$1100,3,0),"")</f>
        <v/>
      </c>
      <c r="D775" s="325">
        <f>IFERROR(VLOOKUP($A775,'様式C-1-2用'!$B$3:$O$1100,5,0),"")</f>
        <v>0</v>
      </c>
      <c r="E775" s="325">
        <f>IFERROR(VLOOKUP($A775,'様式C-1-2用'!$B$3:$O$1100,6,0),"")</f>
        <v>0</v>
      </c>
      <c r="F775" s="325">
        <f>IFERROR(VLOOKUP($A775,'様式C-1-2用'!$B$3:$O$1100,7,0),"")</f>
        <v>0</v>
      </c>
      <c r="G775" s="325">
        <f>IFERROR(VLOOKUP($A775,'様式C-1-2用'!$B$3:$O$1100,8,0),"")</f>
        <v>0</v>
      </c>
      <c r="H775" s="331">
        <f>IFERROR(VLOOKUP($A775,'様式C-1-2用'!$B$3:$O$1100,9,0),"")</f>
        <v>0</v>
      </c>
      <c r="I775" s="325">
        <f>IFERROR(VLOOKUP($A775,'様式C-1-2用'!$B$3:$O$1100,10,0),"")</f>
        <v>0</v>
      </c>
      <c r="J775" s="325">
        <f>IFERROR(VLOOKUP($A775,'様式C-1-2用'!$B$3:$O$1100,11,0),"")</f>
        <v>0</v>
      </c>
      <c r="K775" s="325">
        <f t="shared" si="12"/>
        <v>0</v>
      </c>
      <c r="L775" s="325">
        <f>IFERROR(VLOOKUP($A775,'様式C-1-2用'!$B$3:$O$1100,12,0),"")</f>
        <v>0</v>
      </c>
      <c r="M775" s="325">
        <f>IFERROR(VLOOKUP($A775,'様式C-1-2用'!$B$3:$O$1100,13,0),"")</f>
        <v>0</v>
      </c>
      <c r="N775" s="325">
        <f>IFERROR(VLOOKUP($A775,'様式C-1-2用'!$B$3:$O$1100,14,0),"")</f>
        <v>0</v>
      </c>
      <c r="O775" s="325">
        <f>IFERROR(VLOOKUP($A775,'様式C-1-2用'!$B$3:$P$1100,15,0),"")</f>
        <v>0</v>
      </c>
    </row>
    <row r="776" spans="1:15" ht="15.95" customHeight="1" x14ac:dyDescent="0.15">
      <c r="A776" s="318">
        <v>774</v>
      </c>
      <c r="B776" s="325">
        <f>IFERROR(VLOOKUP($A776,'様式C-1-2用'!$B$3:$O$1100,2,0),"")</f>
        <v>0</v>
      </c>
      <c r="C776" s="325" t="str">
        <f>IFERROR(VLOOKUP($A776,'様式C-1-2用'!$B$3:$O$1100,3,0),"")</f>
        <v/>
      </c>
      <c r="D776" s="325">
        <f>IFERROR(VLOOKUP($A776,'様式C-1-2用'!$B$3:$O$1100,5,0),"")</f>
        <v>0</v>
      </c>
      <c r="E776" s="325">
        <f>IFERROR(VLOOKUP($A776,'様式C-1-2用'!$B$3:$O$1100,6,0),"")</f>
        <v>0</v>
      </c>
      <c r="F776" s="325">
        <f>IFERROR(VLOOKUP($A776,'様式C-1-2用'!$B$3:$O$1100,7,0),"")</f>
        <v>0</v>
      </c>
      <c r="G776" s="325">
        <f>IFERROR(VLOOKUP($A776,'様式C-1-2用'!$B$3:$O$1100,8,0),"")</f>
        <v>0</v>
      </c>
      <c r="H776" s="331">
        <f>IFERROR(VLOOKUP($A776,'様式C-1-2用'!$B$3:$O$1100,9,0),"")</f>
        <v>0</v>
      </c>
      <c r="I776" s="325">
        <f>IFERROR(VLOOKUP($A776,'様式C-1-2用'!$B$3:$O$1100,10,0),"")</f>
        <v>0</v>
      </c>
      <c r="J776" s="325">
        <f>IFERROR(VLOOKUP($A776,'様式C-1-2用'!$B$3:$O$1100,11,0),"")</f>
        <v>0</v>
      </c>
      <c r="K776" s="325">
        <f t="shared" si="12"/>
        <v>0</v>
      </c>
      <c r="L776" s="325">
        <f>IFERROR(VLOOKUP($A776,'様式C-1-2用'!$B$3:$O$1100,12,0),"")</f>
        <v>0</v>
      </c>
      <c r="M776" s="325">
        <f>IFERROR(VLOOKUP($A776,'様式C-1-2用'!$B$3:$O$1100,13,0),"")</f>
        <v>0</v>
      </c>
      <c r="N776" s="325">
        <f>IFERROR(VLOOKUP($A776,'様式C-1-2用'!$B$3:$O$1100,14,0),"")</f>
        <v>0</v>
      </c>
      <c r="O776" s="325">
        <f>IFERROR(VLOOKUP($A776,'様式C-1-2用'!$B$3:$P$1100,15,0),"")</f>
        <v>0</v>
      </c>
    </row>
    <row r="777" spans="1:15" ht="15.95" customHeight="1" x14ac:dyDescent="0.15">
      <c r="A777" s="318">
        <v>775</v>
      </c>
      <c r="B777" s="325">
        <f>IFERROR(VLOOKUP($A777,'様式C-1-2用'!$B$3:$O$1100,2,0),"")</f>
        <v>0</v>
      </c>
      <c r="C777" s="325" t="str">
        <f>IFERROR(VLOOKUP($A777,'様式C-1-2用'!$B$3:$O$1100,3,0),"")</f>
        <v/>
      </c>
      <c r="D777" s="325">
        <f>IFERROR(VLOOKUP($A777,'様式C-1-2用'!$B$3:$O$1100,5,0),"")</f>
        <v>0</v>
      </c>
      <c r="E777" s="325">
        <f>IFERROR(VLOOKUP($A777,'様式C-1-2用'!$B$3:$O$1100,6,0),"")</f>
        <v>0</v>
      </c>
      <c r="F777" s="325">
        <f>IFERROR(VLOOKUP($A777,'様式C-1-2用'!$B$3:$O$1100,7,0),"")</f>
        <v>0</v>
      </c>
      <c r="G777" s="325">
        <f>IFERROR(VLOOKUP($A777,'様式C-1-2用'!$B$3:$O$1100,8,0),"")</f>
        <v>0</v>
      </c>
      <c r="H777" s="331">
        <f>IFERROR(VLOOKUP($A777,'様式C-1-2用'!$B$3:$O$1100,9,0),"")</f>
        <v>0</v>
      </c>
      <c r="I777" s="325">
        <f>IFERROR(VLOOKUP($A777,'様式C-1-2用'!$B$3:$O$1100,10,0),"")</f>
        <v>0</v>
      </c>
      <c r="J777" s="325">
        <f>IFERROR(VLOOKUP($A777,'様式C-1-2用'!$B$3:$O$1100,11,0),"")</f>
        <v>0</v>
      </c>
      <c r="K777" s="325">
        <f t="shared" si="12"/>
        <v>0</v>
      </c>
      <c r="L777" s="325">
        <f>IFERROR(VLOOKUP($A777,'様式C-1-2用'!$B$3:$O$1100,12,0),"")</f>
        <v>0</v>
      </c>
      <c r="M777" s="325">
        <f>IFERROR(VLOOKUP($A777,'様式C-1-2用'!$B$3:$O$1100,13,0),"")</f>
        <v>0</v>
      </c>
      <c r="N777" s="325">
        <f>IFERROR(VLOOKUP($A777,'様式C-1-2用'!$B$3:$O$1100,14,0),"")</f>
        <v>0</v>
      </c>
      <c r="O777" s="325">
        <f>IFERROR(VLOOKUP($A777,'様式C-1-2用'!$B$3:$P$1100,15,0),"")</f>
        <v>0</v>
      </c>
    </row>
    <row r="778" spans="1:15" ht="15.95" customHeight="1" x14ac:dyDescent="0.15">
      <c r="A778" s="318">
        <v>776</v>
      </c>
      <c r="B778" s="325">
        <f>IFERROR(VLOOKUP($A778,'様式C-1-2用'!$B$3:$O$1100,2,0),"")</f>
        <v>0</v>
      </c>
      <c r="C778" s="325" t="str">
        <f>IFERROR(VLOOKUP($A778,'様式C-1-2用'!$B$3:$O$1100,3,0),"")</f>
        <v/>
      </c>
      <c r="D778" s="325">
        <f>IFERROR(VLOOKUP($A778,'様式C-1-2用'!$B$3:$O$1100,5,0),"")</f>
        <v>0</v>
      </c>
      <c r="E778" s="325">
        <f>IFERROR(VLOOKUP($A778,'様式C-1-2用'!$B$3:$O$1100,6,0),"")</f>
        <v>0</v>
      </c>
      <c r="F778" s="325">
        <f>IFERROR(VLOOKUP($A778,'様式C-1-2用'!$B$3:$O$1100,7,0),"")</f>
        <v>0</v>
      </c>
      <c r="G778" s="325">
        <f>IFERROR(VLOOKUP($A778,'様式C-1-2用'!$B$3:$O$1100,8,0),"")</f>
        <v>0</v>
      </c>
      <c r="H778" s="331">
        <f>IFERROR(VLOOKUP($A778,'様式C-1-2用'!$B$3:$O$1100,9,0),"")</f>
        <v>0</v>
      </c>
      <c r="I778" s="325">
        <f>IFERROR(VLOOKUP($A778,'様式C-1-2用'!$B$3:$O$1100,10,0),"")</f>
        <v>0</v>
      </c>
      <c r="J778" s="325">
        <f>IFERROR(VLOOKUP($A778,'様式C-1-2用'!$B$3:$O$1100,11,0),"")</f>
        <v>0</v>
      </c>
      <c r="K778" s="325">
        <f t="shared" si="12"/>
        <v>0</v>
      </c>
      <c r="L778" s="325">
        <f>IFERROR(VLOOKUP($A778,'様式C-1-2用'!$B$3:$O$1100,12,0),"")</f>
        <v>0</v>
      </c>
      <c r="M778" s="325">
        <f>IFERROR(VLOOKUP($A778,'様式C-1-2用'!$B$3:$O$1100,13,0),"")</f>
        <v>0</v>
      </c>
      <c r="N778" s="325">
        <f>IFERROR(VLOOKUP($A778,'様式C-1-2用'!$B$3:$O$1100,14,0),"")</f>
        <v>0</v>
      </c>
      <c r="O778" s="325">
        <f>IFERROR(VLOOKUP($A778,'様式C-1-2用'!$B$3:$P$1100,15,0),"")</f>
        <v>0</v>
      </c>
    </row>
    <row r="779" spans="1:15" ht="15.95" customHeight="1" x14ac:dyDescent="0.15">
      <c r="A779" s="318">
        <v>777</v>
      </c>
      <c r="B779" s="325">
        <f>IFERROR(VLOOKUP($A779,'様式C-1-2用'!$B$3:$O$1100,2,0),"")</f>
        <v>0</v>
      </c>
      <c r="C779" s="325" t="str">
        <f>IFERROR(VLOOKUP($A779,'様式C-1-2用'!$B$3:$O$1100,3,0),"")</f>
        <v/>
      </c>
      <c r="D779" s="325">
        <f>IFERROR(VLOOKUP($A779,'様式C-1-2用'!$B$3:$O$1100,5,0),"")</f>
        <v>0</v>
      </c>
      <c r="E779" s="325">
        <f>IFERROR(VLOOKUP($A779,'様式C-1-2用'!$B$3:$O$1100,6,0),"")</f>
        <v>0</v>
      </c>
      <c r="F779" s="325">
        <f>IFERROR(VLOOKUP($A779,'様式C-1-2用'!$B$3:$O$1100,7,0),"")</f>
        <v>0</v>
      </c>
      <c r="G779" s="325">
        <f>IFERROR(VLOOKUP($A779,'様式C-1-2用'!$B$3:$O$1100,8,0),"")</f>
        <v>0</v>
      </c>
      <c r="H779" s="331">
        <f>IFERROR(VLOOKUP($A779,'様式C-1-2用'!$B$3:$O$1100,9,0),"")</f>
        <v>0</v>
      </c>
      <c r="I779" s="325">
        <f>IFERROR(VLOOKUP($A779,'様式C-1-2用'!$B$3:$O$1100,10,0),"")</f>
        <v>0</v>
      </c>
      <c r="J779" s="325">
        <f>IFERROR(VLOOKUP($A779,'様式C-1-2用'!$B$3:$O$1100,11,0),"")</f>
        <v>0</v>
      </c>
      <c r="K779" s="325">
        <f t="shared" si="12"/>
        <v>0</v>
      </c>
      <c r="L779" s="325">
        <f>IFERROR(VLOOKUP($A779,'様式C-1-2用'!$B$3:$O$1100,12,0),"")</f>
        <v>0</v>
      </c>
      <c r="M779" s="325">
        <f>IFERROR(VLOOKUP($A779,'様式C-1-2用'!$B$3:$O$1100,13,0),"")</f>
        <v>0</v>
      </c>
      <c r="N779" s="325">
        <f>IFERROR(VLOOKUP($A779,'様式C-1-2用'!$B$3:$O$1100,14,0),"")</f>
        <v>0</v>
      </c>
      <c r="O779" s="325">
        <f>IFERROR(VLOOKUP($A779,'様式C-1-2用'!$B$3:$P$1100,15,0),"")</f>
        <v>0</v>
      </c>
    </row>
    <row r="780" spans="1:15" ht="15.95" customHeight="1" x14ac:dyDescent="0.15">
      <c r="A780" s="318">
        <v>778</v>
      </c>
      <c r="B780" s="325">
        <f>IFERROR(VLOOKUP($A780,'様式C-1-2用'!$B$3:$O$1100,2,0),"")</f>
        <v>0</v>
      </c>
      <c r="C780" s="325" t="str">
        <f>IFERROR(VLOOKUP($A780,'様式C-1-2用'!$B$3:$O$1100,3,0),"")</f>
        <v/>
      </c>
      <c r="D780" s="325">
        <f>IFERROR(VLOOKUP($A780,'様式C-1-2用'!$B$3:$O$1100,5,0),"")</f>
        <v>0</v>
      </c>
      <c r="E780" s="325">
        <f>IFERROR(VLOOKUP($A780,'様式C-1-2用'!$B$3:$O$1100,6,0),"")</f>
        <v>0</v>
      </c>
      <c r="F780" s="325">
        <f>IFERROR(VLOOKUP($A780,'様式C-1-2用'!$B$3:$O$1100,7,0),"")</f>
        <v>0</v>
      </c>
      <c r="G780" s="325">
        <f>IFERROR(VLOOKUP($A780,'様式C-1-2用'!$B$3:$O$1100,8,0),"")</f>
        <v>0</v>
      </c>
      <c r="H780" s="331">
        <f>IFERROR(VLOOKUP($A780,'様式C-1-2用'!$B$3:$O$1100,9,0),"")</f>
        <v>0</v>
      </c>
      <c r="I780" s="325">
        <f>IFERROR(VLOOKUP($A780,'様式C-1-2用'!$B$3:$O$1100,10,0),"")</f>
        <v>0</v>
      </c>
      <c r="J780" s="325">
        <f>IFERROR(VLOOKUP($A780,'様式C-1-2用'!$B$3:$O$1100,11,0),"")</f>
        <v>0</v>
      </c>
      <c r="K780" s="325">
        <f t="shared" si="12"/>
        <v>0</v>
      </c>
      <c r="L780" s="325">
        <f>IFERROR(VLOOKUP($A780,'様式C-1-2用'!$B$3:$O$1100,12,0),"")</f>
        <v>0</v>
      </c>
      <c r="M780" s="325">
        <f>IFERROR(VLOOKUP($A780,'様式C-1-2用'!$B$3:$O$1100,13,0),"")</f>
        <v>0</v>
      </c>
      <c r="N780" s="325">
        <f>IFERROR(VLOOKUP($A780,'様式C-1-2用'!$B$3:$O$1100,14,0),"")</f>
        <v>0</v>
      </c>
      <c r="O780" s="325">
        <f>IFERROR(VLOOKUP($A780,'様式C-1-2用'!$B$3:$P$1100,15,0),"")</f>
        <v>0</v>
      </c>
    </row>
    <row r="781" spans="1:15" ht="15.95" customHeight="1" x14ac:dyDescent="0.15">
      <c r="A781" s="318">
        <v>779</v>
      </c>
      <c r="B781" s="325">
        <f>IFERROR(VLOOKUP($A781,'様式C-1-2用'!$B$3:$O$1100,2,0),"")</f>
        <v>0</v>
      </c>
      <c r="C781" s="325" t="str">
        <f>IFERROR(VLOOKUP($A781,'様式C-1-2用'!$B$3:$O$1100,3,0),"")</f>
        <v/>
      </c>
      <c r="D781" s="325">
        <f>IFERROR(VLOOKUP($A781,'様式C-1-2用'!$B$3:$O$1100,5,0),"")</f>
        <v>0</v>
      </c>
      <c r="E781" s="325">
        <f>IFERROR(VLOOKUP($A781,'様式C-1-2用'!$B$3:$O$1100,6,0),"")</f>
        <v>0</v>
      </c>
      <c r="F781" s="325">
        <f>IFERROR(VLOOKUP($A781,'様式C-1-2用'!$B$3:$O$1100,7,0),"")</f>
        <v>0</v>
      </c>
      <c r="G781" s="325">
        <f>IFERROR(VLOOKUP($A781,'様式C-1-2用'!$B$3:$O$1100,8,0),"")</f>
        <v>0</v>
      </c>
      <c r="H781" s="331">
        <f>IFERROR(VLOOKUP($A781,'様式C-1-2用'!$B$3:$O$1100,9,0),"")</f>
        <v>0</v>
      </c>
      <c r="I781" s="325">
        <f>IFERROR(VLOOKUP($A781,'様式C-1-2用'!$B$3:$O$1100,10,0),"")</f>
        <v>0</v>
      </c>
      <c r="J781" s="325">
        <f>IFERROR(VLOOKUP($A781,'様式C-1-2用'!$B$3:$O$1100,11,0),"")</f>
        <v>0</v>
      </c>
      <c r="K781" s="325">
        <f t="shared" si="12"/>
        <v>0</v>
      </c>
      <c r="L781" s="325">
        <f>IFERROR(VLOOKUP($A781,'様式C-1-2用'!$B$3:$O$1100,12,0),"")</f>
        <v>0</v>
      </c>
      <c r="M781" s="325">
        <f>IFERROR(VLOOKUP($A781,'様式C-1-2用'!$B$3:$O$1100,13,0),"")</f>
        <v>0</v>
      </c>
      <c r="N781" s="325">
        <f>IFERROR(VLOOKUP($A781,'様式C-1-2用'!$B$3:$O$1100,14,0),"")</f>
        <v>0</v>
      </c>
      <c r="O781" s="325">
        <f>IFERROR(VLOOKUP($A781,'様式C-1-2用'!$B$3:$P$1100,15,0),"")</f>
        <v>0</v>
      </c>
    </row>
    <row r="782" spans="1:15" ht="15.95" customHeight="1" x14ac:dyDescent="0.15">
      <c r="A782" s="318">
        <v>780</v>
      </c>
      <c r="B782" s="325">
        <f>IFERROR(VLOOKUP($A782,'様式C-1-2用'!$B$3:$O$1100,2,0),"")</f>
        <v>0</v>
      </c>
      <c r="C782" s="325" t="str">
        <f>IFERROR(VLOOKUP($A782,'様式C-1-2用'!$B$3:$O$1100,3,0),"")</f>
        <v/>
      </c>
      <c r="D782" s="325">
        <f>IFERROR(VLOOKUP($A782,'様式C-1-2用'!$B$3:$O$1100,5,0),"")</f>
        <v>0</v>
      </c>
      <c r="E782" s="325">
        <f>IFERROR(VLOOKUP($A782,'様式C-1-2用'!$B$3:$O$1100,6,0),"")</f>
        <v>0</v>
      </c>
      <c r="F782" s="325">
        <f>IFERROR(VLOOKUP($A782,'様式C-1-2用'!$B$3:$O$1100,7,0),"")</f>
        <v>0</v>
      </c>
      <c r="G782" s="325">
        <f>IFERROR(VLOOKUP($A782,'様式C-1-2用'!$B$3:$O$1100,8,0),"")</f>
        <v>0</v>
      </c>
      <c r="H782" s="331">
        <f>IFERROR(VLOOKUP($A782,'様式C-1-2用'!$B$3:$O$1100,9,0),"")</f>
        <v>0</v>
      </c>
      <c r="I782" s="325">
        <f>IFERROR(VLOOKUP($A782,'様式C-1-2用'!$B$3:$O$1100,10,0),"")</f>
        <v>0</v>
      </c>
      <c r="J782" s="325">
        <f>IFERROR(VLOOKUP($A782,'様式C-1-2用'!$B$3:$O$1100,11,0),"")</f>
        <v>0</v>
      </c>
      <c r="K782" s="325">
        <f t="shared" si="12"/>
        <v>0</v>
      </c>
      <c r="L782" s="325">
        <f>IFERROR(VLOOKUP($A782,'様式C-1-2用'!$B$3:$O$1100,12,0),"")</f>
        <v>0</v>
      </c>
      <c r="M782" s="325">
        <f>IFERROR(VLOOKUP($A782,'様式C-1-2用'!$B$3:$O$1100,13,0),"")</f>
        <v>0</v>
      </c>
      <c r="N782" s="325">
        <f>IFERROR(VLOOKUP($A782,'様式C-1-2用'!$B$3:$O$1100,14,0),"")</f>
        <v>0</v>
      </c>
      <c r="O782" s="325">
        <f>IFERROR(VLOOKUP($A782,'様式C-1-2用'!$B$3:$P$1100,15,0),"")</f>
        <v>0</v>
      </c>
    </row>
    <row r="783" spans="1:15" ht="15.95" customHeight="1" x14ac:dyDescent="0.15">
      <c r="A783" s="318">
        <v>781</v>
      </c>
      <c r="B783" s="325">
        <f>IFERROR(VLOOKUP($A783,'様式C-1-2用'!$B$3:$O$1100,2,0),"")</f>
        <v>0</v>
      </c>
      <c r="C783" s="325" t="str">
        <f>IFERROR(VLOOKUP($A783,'様式C-1-2用'!$B$3:$O$1100,3,0),"")</f>
        <v/>
      </c>
      <c r="D783" s="325">
        <f>IFERROR(VLOOKUP($A783,'様式C-1-2用'!$B$3:$O$1100,5,0),"")</f>
        <v>0</v>
      </c>
      <c r="E783" s="325">
        <f>IFERROR(VLOOKUP($A783,'様式C-1-2用'!$B$3:$O$1100,6,0),"")</f>
        <v>0</v>
      </c>
      <c r="F783" s="325">
        <f>IFERROR(VLOOKUP($A783,'様式C-1-2用'!$B$3:$O$1100,7,0),"")</f>
        <v>0</v>
      </c>
      <c r="G783" s="325">
        <f>IFERROR(VLOOKUP($A783,'様式C-1-2用'!$B$3:$O$1100,8,0),"")</f>
        <v>0</v>
      </c>
      <c r="H783" s="331">
        <f>IFERROR(VLOOKUP($A783,'様式C-1-2用'!$B$3:$O$1100,9,0),"")</f>
        <v>0</v>
      </c>
      <c r="I783" s="325">
        <f>IFERROR(VLOOKUP($A783,'様式C-1-2用'!$B$3:$O$1100,10,0),"")</f>
        <v>0</v>
      </c>
      <c r="J783" s="325">
        <f>IFERROR(VLOOKUP($A783,'様式C-1-2用'!$B$3:$O$1100,11,0),"")</f>
        <v>0</v>
      </c>
      <c r="K783" s="325">
        <f t="shared" si="12"/>
        <v>0</v>
      </c>
      <c r="L783" s="325">
        <f>IFERROR(VLOOKUP($A783,'様式C-1-2用'!$B$3:$O$1100,12,0),"")</f>
        <v>0</v>
      </c>
      <c r="M783" s="325">
        <f>IFERROR(VLOOKUP($A783,'様式C-1-2用'!$B$3:$O$1100,13,0),"")</f>
        <v>0</v>
      </c>
      <c r="N783" s="325">
        <f>IFERROR(VLOOKUP($A783,'様式C-1-2用'!$B$3:$O$1100,14,0),"")</f>
        <v>0</v>
      </c>
      <c r="O783" s="325">
        <f>IFERROR(VLOOKUP($A783,'様式C-1-2用'!$B$3:$P$1100,15,0),"")</f>
        <v>0</v>
      </c>
    </row>
    <row r="784" spans="1:15" ht="15.95" customHeight="1" x14ac:dyDescent="0.15">
      <c r="A784" s="318">
        <v>782</v>
      </c>
      <c r="B784" s="325">
        <f>IFERROR(VLOOKUP($A784,'様式C-1-2用'!$B$3:$O$1100,2,0),"")</f>
        <v>0</v>
      </c>
      <c r="C784" s="325" t="str">
        <f>IFERROR(VLOOKUP($A784,'様式C-1-2用'!$B$3:$O$1100,3,0),"")</f>
        <v/>
      </c>
      <c r="D784" s="325">
        <f>IFERROR(VLOOKUP($A784,'様式C-1-2用'!$B$3:$O$1100,5,0),"")</f>
        <v>0</v>
      </c>
      <c r="E784" s="325">
        <f>IFERROR(VLOOKUP($A784,'様式C-1-2用'!$B$3:$O$1100,6,0),"")</f>
        <v>0</v>
      </c>
      <c r="F784" s="325">
        <f>IFERROR(VLOOKUP($A784,'様式C-1-2用'!$B$3:$O$1100,7,0),"")</f>
        <v>0</v>
      </c>
      <c r="G784" s="325">
        <f>IFERROR(VLOOKUP($A784,'様式C-1-2用'!$B$3:$O$1100,8,0),"")</f>
        <v>0</v>
      </c>
      <c r="H784" s="331">
        <f>IFERROR(VLOOKUP($A784,'様式C-1-2用'!$B$3:$O$1100,9,0),"")</f>
        <v>0</v>
      </c>
      <c r="I784" s="325">
        <f>IFERROR(VLOOKUP($A784,'様式C-1-2用'!$B$3:$O$1100,10,0),"")</f>
        <v>0</v>
      </c>
      <c r="J784" s="325">
        <f>IFERROR(VLOOKUP($A784,'様式C-1-2用'!$B$3:$O$1100,11,0),"")</f>
        <v>0</v>
      </c>
      <c r="K784" s="325">
        <f t="shared" si="12"/>
        <v>0</v>
      </c>
      <c r="L784" s="325">
        <f>IFERROR(VLOOKUP($A784,'様式C-1-2用'!$B$3:$O$1100,12,0),"")</f>
        <v>0</v>
      </c>
      <c r="M784" s="325">
        <f>IFERROR(VLOOKUP($A784,'様式C-1-2用'!$B$3:$O$1100,13,0),"")</f>
        <v>0</v>
      </c>
      <c r="N784" s="325">
        <f>IFERROR(VLOOKUP($A784,'様式C-1-2用'!$B$3:$O$1100,14,0),"")</f>
        <v>0</v>
      </c>
      <c r="O784" s="325">
        <f>IFERROR(VLOOKUP($A784,'様式C-1-2用'!$B$3:$P$1100,15,0),"")</f>
        <v>0</v>
      </c>
    </row>
    <row r="785" spans="1:15" ht="15.95" customHeight="1" x14ac:dyDescent="0.15">
      <c r="A785" s="318">
        <v>783</v>
      </c>
      <c r="B785" s="325">
        <f>IFERROR(VLOOKUP($A785,'様式C-1-2用'!$B$3:$O$1100,2,0),"")</f>
        <v>0</v>
      </c>
      <c r="C785" s="325" t="str">
        <f>IFERROR(VLOOKUP($A785,'様式C-1-2用'!$B$3:$O$1100,3,0),"")</f>
        <v/>
      </c>
      <c r="D785" s="325">
        <f>IFERROR(VLOOKUP($A785,'様式C-1-2用'!$B$3:$O$1100,5,0),"")</f>
        <v>0</v>
      </c>
      <c r="E785" s="325">
        <f>IFERROR(VLOOKUP($A785,'様式C-1-2用'!$B$3:$O$1100,6,0),"")</f>
        <v>0</v>
      </c>
      <c r="F785" s="325">
        <f>IFERROR(VLOOKUP($A785,'様式C-1-2用'!$B$3:$O$1100,7,0),"")</f>
        <v>0</v>
      </c>
      <c r="G785" s="325">
        <f>IFERROR(VLOOKUP($A785,'様式C-1-2用'!$B$3:$O$1100,8,0),"")</f>
        <v>0</v>
      </c>
      <c r="H785" s="331">
        <f>IFERROR(VLOOKUP($A785,'様式C-1-2用'!$B$3:$O$1100,9,0),"")</f>
        <v>0</v>
      </c>
      <c r="I785" s="325">
        <f>IFERROR(VLOOKUP($A785,'様式C-1-2用'!$B$3:$O$1100,10,0),"")</f>
        <v>0</v>
      </c>
      <c r="J785" s="325">
        <f>IFERROR(VLOOKUP($A785,'様式C-1-2用'!$B$3:$O$1100,11,0),"")</f>
        <v>0</v>
      </c>
      <c r="K785" s="325">
        <f t="shared" si="12"/>
        <v>0</v>
      </c>
      <c r="L785" s="325">
        <f>IFERROR(VLOOKUP($A785,'様式C-1-2用'!$B$3:$O$1100,12,0),"")</f>
        <v>0</v>
      </c>
      <c r="M785" s="325">
        <f>IFERROR(VLOOKUP($A785,'様式C-1-2用'!$B$3:$O$1100,13,0),"")</f>
        <v>0</v>
      </c>
      <c r="N785" s="325">
        <f>IFERROR(VLOOKUP($A785,'様式C-1-2用'!$B$3:$O$1100,14,0),"")</f>
        <v>0</v>
      </c>
      <c r="O785" s="325">
        <f>IFERROR(VLOOKUP($A785,'様式C-1-2用'!$B$3:$P$1100,15,0),"")</f>
        <v>0</v>
      </c>
    </row>
    <row r="786" spans="1:15" ht="15.95" customHeight="1" x14ac:dyDescent="0.15">
      <c r="A786" s="318">
        <v>784</v>
      </c>
      <c r="B786" s="325">
        <f>IFERROR(VLOOKUP($A786,'様式C-1-2用'!$B$3:$O$1100,2,0),"")</f>
        <v>0</v>
      </c>
      <c r="C786" s="325" t="str">
        <f>IFERROR(VLOOKUP($A786,'様式C-1-2用'!$B$3:$O$1100,3,0),"")</f>
        <v/>
      </c>
      <c r="D786" s="325">
        <f>IFERROR(VLOOKUP($A786,'様式C-1-2用'!$B$3:$O$1100,5,0),"")</f>
        <v>0</v>
      </c>
      <c r="E786" s="325">
        <f>IFERROR(VLOOKUP($A786,'様式C-1-2用'!$B$3:$O$1100,6,0),"")</f>
        <v>0</v>
      </c>
      <c r="F786" s="325">
        <f>IFERROR(VLOOKUP($A786,'様式C-1-2用'!$B$3:$O$1100,7,0),"")</f>
        <v>0</v>
      </c>
      <c r="G786" s="325">
        <f>IFERROR(VLOOKUP($A786,'様式C-1-2用'!$B$3:$O$1100,8,0),"")</f>
        <v>0</v>
      </c>
      <c r="H786" s="331">
        <f>IFERROR(VLOOKUP($A786,'様式C-1-2用'!$B$3:$O$1100,9,0),"")</f>
        <v>0</v>
      </c>
      <c r="I786" s="325">
        <f>IFERROR(VLOOKUP($A786,'様式C-1-2用'!$B$3:$O$1100,10,0),"")</f>
        <v>0</v>
      </c>
      <c r="J786" s="325">
        <f>IFERROR(VLOOKUP($A786,'様式C-1-2用'!$B$3:$O$1100,11,0),"")</f>
        <v>0</v>
      </c>
      <c r="K786" s="325">
        <f t="shared" si="12"/>
        <v>0</v>
      </c>
      <c r="L786" s="325">
        <f>IFERROR(VLOOKUP($A786,'様式C-1-2用'!$B$3:$O$1100,12,0),"")</f>
        <v>0</v>
      </c>
      <c r="M786" s="325">
        <f>IFERROR(VLOOKUP($A786,'様式C-1-2用'!$B$3:$O$1100,13,0),"")</f>
        <v>0</v>
      </c>
      <c r="N786" s="325">
        <f>IFERROR(VLOOKUP($A786,'様式C-1-2用'!$B$3:$O$1100,14,0),"")</f>
        <v>0</v>
      </c>
      <c r="O786" s="325">
        <f>IFERROR(VLOOKUP($A786,'様式C-1-2用'!$B$3:$P$1100,15,0),"")</f>
        <v>0</v>
      </c>
    </row>
    <row r="787" spans="1:15" ht="15.95" customHeight="1" x14ac:dyDescent="0.15">
      <c r="A787" s="318">
        <v>785</v>
      </c>
      <c r="B787" s="325">
        <f>IFERROR(VLOOKUP($A787,'様式C-1-2用'!$B$3:$O$1100,2,0),"")</f>
        <v>0</v>
      </c>
      <c r="C787" s="325" t="str">
        <f>IFERROR(VLOOKUP($A787,'様式C-1-2用'!$B$3:$O$1100,3,0),"")</f>
        <v/>
      </c>
      <c r="D787" s="325">
        <f>IFERROR(VLOOKUP($A787,'様式C-1-2用'!$B$3:$O$1100,5,0),"")</f>
        <v>0</v>
      </c>
      <c r="E787" s="325">
        <f>IFERROR(VLOOKUP($A787,'様式C-1-2用'!$B$3:$O$1100,6,0),"")</f>
        <v>0</v>
      </c>
      <c r="F787" s="325">
        <f>IFERROR(VLOOKUP($A787,'様式C-1-2用'!$B$3:$O$1100,7,0),"")</f>
        <v>0</v>
      </c>
      <c r="G787" s="325">
        <f>IFERROR(VLOOKUP($A787,'様式C-1-2用'!$B$3:$O$1100,8,0),"")</f>
        <v>0</v>
      </c>
      <c r="H787" s="331">
        <f>IFERROR(VLOOKUP($A787,'様式C-1-2用'!$B$3:$O$1100,9,0),"")</f>
        <v>0</v>
      </c>
      <c r="I787" s="325">
        <f>IFERROR(VLOOKUP($A787,'様式C-1-2用'!$B$3:$O$1100,10,0),"")</f>
        <v>0</v>
      </c>
      <c r="J787" s="325">
        <f>IFERROR(VLOOKUP($A787,'様式C-1-2用'!$B$3:$O$1100,11,0),"")</f>
        <v>0</v>
      </c>
      <c r="K787" s="325">
        <f t="shared" si="12"/>
        <v>0</v>
      </c>
      <c r="L787" s="325">
        <f>IFERROR(VLOOKUP($A787,'様式C-1-2用'!$B$3:$O$1100,12,0),"")</f>
        <v>0</v>
      </c>
      <c r="M787" s="325">
        <f>IFERROR(VLOOKUP($A787,'様式C-1-2用'!$B$3:$O$1100,13,0),"")</f>
        <v>0</v>
      </c>
      <c r="N787" s="325">
        <f>IFERROR(VLOOKUP($A787,'様式C-1-2用'!$B$3:$O$1100,14,0),"")</f>
        <v>0</v>
      </c>
      <c r="O787" s="325">
        <f>IFERROR(VLOOKUP($A787,'様式C-1-2用'!$B$3:$P$1100,15,0),"")</f>
        <v>0</v>
      </c>
    </row>
    <row r="788" spans="1:15" ht="15.95" customHeight="1" x14ac:dyDescent="0.15">
      <c r="A788" s="318">
        <v>786</v>
      </c>
      <c r="B788" s="325">
        <f>IFERROR(VLOOKUP($A788,'様式C-1-2用'!$B$3:$O$1100,2,0),"")</f>
        <v>0</v>
      </c>
      <c r="C788" s="325" t="str">
        <f>IFERROR(VLOOKUP($A788,'様式C-1-2用'!$B$3:$O$1100,3,0),"")</f>
        <v/>
      </c>
      <c r="D788" s="325">
        <f>IFERROR(VLOOKUP($A788,'様式C-1-2用'!$B$3:$O$1100,5,0),"")</f>
        <v>0</v>
      </c>
      <c r="E788" s="325">
        <f>IFERROR(VLOOKUP($A788,'様式C-1-2用'!$B$3:$O$1100,6,0),"")</f>
        <v>0</v>
      </c>
      <c r="F788" s="325">
        <f>IFERROR(VLOOKUP($A788,'様式C-1-2用'!$B$3:$O$1100,7,0),"")</f>
        <v>0</v>
      </c>
      <c r="G788" s="325">
        <f>IFERROR(VLOOKUP($A788,'様式C-1-2用'!$B$3:$O$1100,8,0),"")</f>
        <v>0</v>
      </c>
      <c r="H788" s="331">
        <f>IFERROR(VLOOKUP($A788,'様式C-1-2用'!$B$3:$O$1100,9,0),"")</f>
        <v>0</v>
      </c>
      <c r="I788" s="325">
        <f>IFERROR(VLOOKUP($A788,'様式C-1-2用'!$B$3:$O$1100,10,0),"")</f>
        <v>0</v>
      </c>
      <c r="J788" s="325">
        <f>IFERROR(VLOOKUP($A788,'様式C-1-2用'!$B$3:$O$1100,11,0),"")</f>
        <v>0</v>
      </c>
      <c r="K788" s="325">
        <f t="shared" si="12"/>
        <v>0</v>
      </c>
      <c r="L788" s="325">
        <f>IFERROR(VLOOKUP($A788,'様式C-1-2用'!$B$3:$O$1100,12,0),"")</f>
        <v>0</v>
      </c>
      <c r="M788" s="325">
        <f>IFERROR(VLOOKUP($A788,'様式C-1-2用'!$B$3:$O$1100,13,0),"")</f>
        <v>0</v>
      </c>
      <c r="N788" s="325">
        <f>IFERROR(VLOOKUP($A788,'様式C-1-2用'!$B$3:$O$1100,14,0),"")</f>
        <v>0</v>
      </c>
      <c r="O788" s="325">
        <f>IFERROR(VLOOKUP($A788,'様式C-1-2用'!$B$3:$P$1100,15,0),"")</f>
        <v>0</v>
      </c>
    </row>
    <row r="789" spans="1:15" ht="15.95" customHeight="1" x14ac:dyDescent="0.15">
      <c r="A789" s="318">
        <v>787</v>
      </c>
      <c r="B789" s="325">
        <f>IFERROR(VLOOKUP($A789,'様式C-1-2用'!$B$3:$O$1100,2,0),"")</f>
        <v>0</v>
      </c>
      <c r="C789" s="325" t="str">
        <f>IFERROR(VLOOKUP($A789,'様式C-1-2用'!$B$3:$O$1100,3,0),"")</f>
        <v/>
      </c>
      <c r="D789" s="325">
        <f>IFERROR(VLOOKUP($A789,'様式C-1-2用'!$B$3:$O$1100,5,0),"")</f>
        <v>0</v>
      </c>
      <c r="E789" s="325">
        <f>IFERROR(VLOOKUP($A789,'様式C-1-2用'!$B$3:$O$1100,6,0),"")</f>
        <v>0</v>
      </c>
      <c r="F789" s="325">
        <f>IFERROR(VLOOKUP($A789,'様式C-1-2用'!$B$3:$O$1100,7,0),"")</f>
        <v>0</v>
      </c>
      <c r="G789" s="325">
        <f>IFERROR(VLOOKUP($A789,'様式C-1-2用'!$B$3:$O$1100,8,0),"")</f>
        <v>0</v>
      </c>
      <c r="H789" s="331">
        <f>IFERROR(VLOOKUP($A789,'様式C-1-2用'!$B$3:$O$1100,9,0),"")</f>
        <v>0</v>
      </c>
      <c r="I789" s="325">
        <f>IFERROR(VLOOKUP($A789,'様式C-1-2用'!$B$3:$O$1100,10,0),"")</f>
        <v>0</v>
      </c>
      <c r="J789" s="325">
        <f>IFERROR(VLOOKUP($A789,'様式C-1-2用'!$B$3:$O$1100,11,0),"")</f>
        <v>0</v>
      </c>
      <c r="K789" s="325">
        <f t="shared" si="12"/>
        <v>0</v>
      </c>
      <c r="L789" s="325">
        <f>IFERROR(VLOOKUP($A789,'様式C-1-2用'!$B$3:$O$1100,12,0),"")</f>
        <v>0</v>
      </c>
      <c r="M789" s="325">
        <f>IFERROR(VLOOKUP($A789,'様式C-1-2用'!$B$3:$O$1100,13,0),"")</f>
        <v>0</v>
      </c>
      <c r="N789" s="325">
        <f>IFERROR(VLOOKUP($A789,'様式C-1-2用'!$B$3:$O$1100,14,0),"")</f>
        <v>0</v>
      </c>
      <c r="O789" s="325">
        <f>IFERROR(VLOOKUP($A789,'様式C-1-2用'!$B$3:$P$1100,15,0),"")</f>
        <v>0</v>
      </c>
    </row>
    <row r="790" spans="1:15" ht="15.95" customHeight="1" x14ac:dyDescent="0.15">
      <c r="A790" s="318">
        <v>788</v>
      </c>
      <c r="B790" s="325">
        <f>IFERROR(VLOOKUP($A790,'様式C-1-2用'!$B$3:$O$1100,2,0),"")</f>
        <v>0</v>
      </c>
      <c r="C790" s="325" t="str">
        <f>IFERROR(VLOOKUP($A790,'様式C-1-2用'!$B$3:$O$1100,3,0),"")</f>
        <v/>
      </c>
      <c r="D790" s="325">
        <f>IFERROR(VLOOKUP($A790,'様式C-1-2用'!$B$3:$O$1100,5,0),"")</f>
        <v>0</v>
      </c>
      <c r="E790" s="325">
        <f>IFERROR(VLOOKUP($A790,'様式C-1-2用'!$B$3:$O$1100,6,0),"")</f>
        <v>0</v>
      </c>
      <c r="F790" s="325">
        <f>IFERROR(VLOOKUP($A790,'様式C-1-2用'!$B$3:$O$1100,7,0),"")</f>
        <v>0</v>
      </c>
      <c r="G790" s="325">
        <f>IFERROR(VLOOKUP($A790,'様式C-1-2用'!$B$3:$O$1100,8,0),"")</f>
        <v>0</v>
      </c>
      <c r="H790" s="331">
        <f>IFERROR(VLOOKUP($A790,'様式C-1-2用'!$B$3:$O$1100,9,0),"")</f>
        <v>0</v>
      </c>
      <c r="I790" s="325">
        <f>IFERROR(VLOOKUP($A790,'様式C-1-2用'!$B$3:$O$1100,10,0),"")</f>
        <v>0</v>
      </c>
      <c r="J790" s="325">
        <f>IFERROR(VLOOKUP($A790,'様式C-1-2用'!$B$3:$O$1100,11,0),"")</f>
        <v>0</v>
      </c>
      <c r="K790" s="325">
        <f t="shared" si="12"/>
        <v>0</v>
      </c>
      <c r="L790" s="325">
        <f>IFERROR(VLOOKUP($A790,'様式C-1-2用'!$B$3:$O$1100,12,0),"")</f>
        <v>0</v>
      </c>
      <c r="M790" s="325">
        <f>IFERROR(VLOOKUP($A790,'様式C-1-2用'!$B$3:$O$1100,13,0),"")</f>
        <v>0</v>
      </c>
      <c r="N790" s="325">
        <f>IFERROR(VLOOKUP($A790,'様式C-1-2用'!$B$3:$O$1100,14,0),"")</f>
        <v>0</v>
      </c>
      <c r="O790" s="325">
        <f>IFERROR(VLOOKUP($A790,'様式C-1-2用'!$B$3:$P$1100,15,0),"")</f>
        <v>0</v>
      </c>
    </row>
    <row r="791" spans="1:15" ht="15.95" customHeight="1" x14ac:dyDescent="0.15">
      <c r="A791" s="318">
        <v>789</v>
      </c>
      <c r="B791" s="325">
        <f>IFERROR(VLOOKUP($A791,'様式C-1-2用'!$B$3:$O$1100,2,0),"")</f>
        <v>0</v>
      </c>
      <c r="C791" s="325" t="str">
        <f>IFERROR(VLOOKUP($A791,'様式C-1-2用'!$B$3:$O$1100,3,0),"")</f>
        <v/>
      </c>
      <c r="D791" s="325">
        <f>IFERROR(VLOOKUP($A791,'様式C-1-2用'!$B$3:$O$1100,5,0),"")</f>
        <v>0</v>
      </c>
      <c r="E791" s="325">
        <f>IFERROR(VLOOKUP($A791,'様式C-1-2用'!$B$3:$O$1100,6,0),"")</f>
        <v>0</v>
      </c>
      <c r="F791" s="325">
        <f>IFERROR(VLOOKUP($A791,'様式C-1-2用'!$B$3:$O$1100,7,0),"")</f>
        <v>0</v>
      </c>
      <c r="G791" s="325">
        <f>IFERROR(VLOOKUP($A791,'様式C-1-2用'!$B$3:$O$1100,8,0),"")</f>
        <v>0</v>
      </c>
      <c r="H791" s="331">
        <f>IFERROR(VLOOKUP($A791,'様式C-1-2用'!$B$3:$O$1100,9,0),"")</f>
        <v>0</v>
      </c>
      <c r="I791" s="325">
        <f>IFERROR(VLOOKUP($A791,'様式C-1-2用'!$B$3:$O$1100,10,0),"")</f>
        <v>0</v>
      </c>
      <c r="J791" s="325">
        <f>IFERROR(VLOOKUP($A791,'様式C-1-2用'!$B$3:$O$1100,11,0),"")</f>
        <v>0</v>
      </c>
      <c r="K791" s="325">
        <f t="shared" si="12"/>
        <v>0</v>
      </c>
      <c r="L791" s="325">
        <f>IFERROR(VLOOKUP($A791,'様式C-1-2用'!$B$3:$O$1100,12,0),"")</f>
        <v>0</v>
      </c>
      <c r="M791" s="325">
        <f>IFERROR(VLOOKUP($A791,'様式C-1-2用'!$B$3:$O$1100,13,0),"")</f>
        <v>0</v>
      </c>
      <c r="N791" s="325">
        <f>IFERROR(VLOOKUP($A791,'様式C-1-2用'!$B$3:$O$1100,14,0),"")</f>
        <v>0</v>
      </c>
      <c r="O791" s="325">
        <f>IFERROR(VLOOKUP($A791,'様式C-1-2用'!$B$3:$P$1100,15,0),"")</f>
        <v>0</v>
      </c>
    </row>
    <row r="792" spans="1:15" ht="15.95" customHeight="1" x14ac:dyDescent="0.15">
      <c r="A792" s="318">
        <v>790</v>
      </c>
      <c r="B792" s="325">
        <f>IFERROR(VLOOKUP($A792,'様式C-1-2用'!$B$3:$O$1100,2,0),"")</f>
        <v>0</v>
      </c>
      <c r="C792" s="325" t="str">
        <f>IFERROR(VLOOKUP($A792,'様式C-1-2用'!$B$3:$O$1100,3,0),"")</f>
        <v/>
      </c>
      <c r="D792" s="325">
        <f>IFERROR(VLOOKUP($A792,'様式C-1-2用'!$B$3:$O$1100,5,0),"")</f>
        <v>0</v>
      </c>
      <c r="E792" s="325">
        <f>IFERROR(VLOOKUP($A792,'様式C-1-2用'!$B$3:$O$1100,6,0),"")</f>
        <v>0</v>
      </c>
      <c r="F792" s="325">
        <f>IFERROR(VLOOKUP($A792,'様式C-1-2用'!$B$3:$O$1100,7,0),"")</f>
        <v>0</v>
      </c>
      <c r="G792" s="325">
        <f>IFERROR(VLOOKUP($A792,'様式C-1-2用'!$B$3:$O$1100,8,0),"")</f>
        <v>0</v>
      </c>
      <c r="H792" s="331">
        <f>IFERROR(VLOOKUP($A792,'様式C-1-2用'!$B$3:$O$1100,9,0),"")</f>
        <v>0</v>
      </c>
      <c r="I792" s="325">
        <f>IFERROR(VLOOKUP($A792,'様式C-1-2用'!$B$3:$O$1100,10,0),"")</f>
        <v>0</v>
      </c>
      <c r="J792" s="325">
        <f>IFERROR(VLOOKUP($A792,'様式C-1-2用'!$B$3:$O$1100,11,0),"")</f>
        <v>0</v>
      </c>
      <c r="K792" s="325">
        <f t="shared" si="12"/>
        <v>0</v>
      </c>
      <c r="L792" s="325">
        <f>IFERROR(VLOOKUP($A792,'様式C-1-2用'!$B$3:$O$1100,12,0),"")</f>
        <v>0</v>
      </c>
      <c r="M792" s="325">
        <f>IFERROR(VLOOKUP($A792,'様式C-1-2用'!$B$3:$O$1100,13,0),"")</f>
        <v>0</v>
      </c>
      <c r="N792" s="325">
        <f>IFERROR(VLOOKUP($A792,'様式C-1-2用'!$B$3:$O$1100,14,0),"")</f>
        <v>0</v>
      </c>
      <c r="O792" s="325">
        <f>IFERROR(VLOOKUP($A792,'様式C-1-2用'!$B$3:$P$1100,15,0),"")</f>
        <v>0</v>
      </c>
    </row>
    <row r="793" spans="1:15" ht="15.95" customHeight="1" x14ac:dyDescent="0.15">
      <c r="A793" s="318">
        <v>791</v>
      </c>
      <c r="B793" s="325">
        <f>IFERROR(VLOOKUP($A793,'様式C-1-2用'!$B$3:$O$1100,2,0),"")</f>
        <v>0</v>
      </c>
      <c r="C793" s="325" t="str">
        <f>IFERROR(VLOOKUP($A793,'様式C-1-2用'!$B$3:$O$1100,3,0),"")</f>
        <v/>
      </c>
      <c r="D793" s="325">
        <f>IFERROR(VLOOKUP($A793,'様式C-1-2用'!$B$3:$O$1100,5,0),"")</f>
        <v>0</v>
      </c>
      <c r="E793" s="325">
        <f>IFERROR(VLOOKUP($A793,'様式C-1-2用'!$B$3:$O$1100,6,0),"")</f>
        <v>0</v>
      </c>
      <c r="F793" s="325">
        <f>IFERROR(VLOOKUP($A793,'様式C-1-2用'!$B$3:$O$1100,7,0),"")</f>
        <v>0</v>
      </c>
      <c r="G793" s="325">
        <f>IFERROR(VLOOKUP($A793,'様式C-1-2用'!$B$3:$O$1100,8,0),"")</f>
        <v>0</v>
      </c>
      <c r="H793" s="331">
        <f>IFERROR(VLOOKUP($A793,'様式C-1-2用'!$B$3:$O$1100,9,0),"")</f>
        <v>0</v>
      </c>
      <c r="I793" s="325">
        <f>IFERROR(VLOOKUP($A793,'様式C-1-2用'!$B$3:$O$1100,10,0),"")</f>
        <v>0</v>
      </c>
      <c r="J793" s="325">
        <f>IFERROR(VLOOKUP($A793,'様式C-1-2用'!$B$3:$O$1100,11,0),"")</f>
        <v>0</v>
      </c>
      <c r="K793" s="325">
        <f t="shared" si="12"/>
        <v>0</v>
      </c>
      <c r="L793" s="325">
        <f>IFERROR(VLOOKUP($A793,'様式C-1-2用'!$B$3:$O$1100,12,0),"")</f>
        <v>0</v>
      </c>
      <c r="M793" s="325">
        <f>IFERROR(VLOOKUP($A793,'様式C-1-2用'!$B$3:$O$1100,13,0),"")</f>
        <v>0</v>
      </c>
      <c r="N793" s="325">
        <f>IFERROR(VLOOKUP($A793,'様式C-1-2用'!$B$3:$O$1100,14,0),"")</f>
        <v>0</v>
      </c>
      <c r="O793" s="325">
        <f>IFERROR(VLOOKUP($A793,'様式C-1-2用'!$B$3:$P$1100,15,0),"")</f>
        <v>0</v>
      </c>
    </row>
    <row r="794" spans="1:15" ht="15.95" customHeight="1" x14ac:dyDescent="0.15">
      <c r="A794" s="318">
        <v>792</v>
      </c>
      <c r="B794" s="325">
        <f>IFERROR(VLOOKUP($A794,'様式C-1-2用'!$B$3:$O$1100,2,0),"")</f>
        <v>0</v>
      </c>
      <c r="C794" s="325" t="str">
        <f>IFERROR(VLOOKUP($A794,'様式C-1-2用'!$B$3:$O$1100,3,0),"")</f>
        <v/>
      </c>
      <c r="D794" s="325">
        <f>IFERROR(VLOOKUP($A794,'様式C-1-2用'!$B$3:$O$1100,5,0),"")</f>
        <v>0</v>
      </c>
      <c r="E794" s="325">
        <f>IFERROR(VLOOKUP($A794,'様式C-1-2用'!$B$3:$O$1100,6,0),"")</f>
        <v>0</v>
      </c>
      <c r="F794" s="325">
        <f>IFERROR(VLOOKUP($A794,'様式C-1-2用'!$B$3:$O$1100,7,0),"")</f>
        <v>0</v>
      </c>
      <c r="G794" s="325">
        <f>IFERROR(VLOOKUP($A794,'様式C-1-2用'!$B$3:$O$1100,8,0),"")</f>
        <v>0</v>
      </c>
      <c r="H794" s="331">
        <f>IFERROR(VLOOKUP($A794,'様式C-1-2用'!$B$3:$O$1100,9,0),"")</f>
        <v>0</v>
      </c>
      <c r="I794" s="325">
        <f>IFERROR(VLOOKUP($A794,'様式C-1-2用'!$B$3:$O$1100,10,0),"")</f>
        <v>0</v>
      </c>
      <c r="J794" s="325">
        <f>IFERROR(VLOOKUP($A794,'様式C-1-2用'!$B$3:$O$1100,11,0),"")</f>
        <v>0</v>
      </c>
      <c r="K794" s="325">
        <f t="shared" si="12"/>
        <v>0</v>
      </c>
      <c r="L794" s="325">
        <f>IFERROR(VLOOKUP($A794,'様式C-1-2用'!$B$3:$O$1100,12,0),"")</f>
        <v>0</v>
      </c>
      <c r="M794" s="325">
        <f>IFERROR(VLOOKUP($A794,'様式C-1-2用'!$B$3:$O$1100,13,0),"")</f>
        <v>0</v>
      </c>
      <c r="N794" s="325">
        <f>IFERROR(VLOOKUP($A794,'様式C-1-2用'!$B$3:$O$1100,14,0),"")</f>
        <v>0</v>
      </c>
      <c r="O794" s="325">
        <f>IFERROR(VLOOKUP($A794,'様式C-1-2用'!$B$3:$P$1100,15,0),"")</f>
        <v>0</v>
      </c>
    </row>
    <row r="795" spans="1:15" ht="15.95" customHeight="1" x14ac:dyDescent="0.15">
      <c r="A795" s="318">
        <v>793</v>
      </c>
      <c r="B795" s="325">
        <f>IFERROR(VLOOKUP($A795,'様式C-1-2用'!$B$3:$O$1100,2,0),"")</f>
        <v>0</v>
      </c>
      <c r="C795" s="325" t="str">
        <f>IFERROR(VLOOKUP($A795,'様式C-1-2用'!$B$3:$O$1100,3,0),"")</f>
        <v/>
      </c>
      <c r="D795" s="325">
        <f>IFERROR(VLOOKUP($A795,'様式C-1-2用'!$B$3:$O$1100,5,0),"")</f>
        <v>0</v>
      </c>
      <c r="E795" s="325">
        <f>IFERROR(VLOOKUP($A795,'様式C-1-2用'!$B$3:$O$1100,6,0),"")</f>
        <v>0</v>
      </c>
      <c r="F795" s="325">
        <f>IFERROR(VLOOKUP($A795,'様式C-1-2用'!$B$3:$O$1100,7,0),"")</f>
        <v>0</v>
      </c>
      <c r="G795" s="325">
        <f>IFERROR(VLOOKUP($A795,'様式C-1-2用'!$B$3:$O$1100,8,0),"")</f>
        <v>0</v>
      </c>
      <c r="H795" s="331">
        <f>IFERROR(VLOOKUP($A795,'様式C-1-2用'!$B$3:$O$1100,9,0),"")</f>
        <v>0</v>
      </c>
      <c r="I795" s="325">
        <f>IFERROR(VLOOKUP($A795,'様式C-1-2用'!$B$3:$O$1100,10,0),"")</f>
        <v>0</v>
      </c>
      <c r="J795" s="325">
        <f>IFERROR(VLOOKUP($A795,'様式C-1-2用'!$B$3:$O$1100,11,0),"")</f>
        <v>0</v>
      </c>
      <c r="K795" s="325">
        <f t="shared" si="12"/>
        <v>0</v>
      </c>
      <c r="L795" s="325">
        <f>IFERROR(VLOOKUP($A795,'様式C-1-2用'!$B$3:$O$1100,12,0),"")</f>
        <v>0</v>
      </c>
      <c r="M795" s="325">
        <f>IFERROR(VLOOKUP($A795,'様式C-1-2用'!$B$3:$O$1100,13,0),"")</f>
        <v>0</v>
      </c>
      <c r="N795" s="325">
        <f>IFERROR(VLOOKUP($A795,'様式C-1-2用'!$B$3:$O$1100,14,0),"")</f>
        <v>0</v>
      </c>
      <c r="O795" s="325">
        <f>IFERROR(VLOOKUP($A795,'様式C-1-2用'!$B$3:$P$1100,15,0),"")</f>
        <v>0</v>
      </c>
    </row>
    <row r="796" spans="1:15" ht="15.95" customHeight="1" x14ac:dyDescent="0.15">
      <c r="A796" s="318">
        <v>794</v>
      </c>
      <c r="B796" s="325">
        <f>IFERROR(VLOOKUP($A796,'様式C-1-2用'!$B$3:$O$1100,2,0),"")</f>
        <v>0</v>
      </c>
      <c r="C796" s="325" t="str">
        <f>IFERROR(VLOOKUP($A796,'様式C-1-2用'!$B$3:$O$1100,3,0),"")</f>
        <v/>
      </c>
      <c r="D796" s="325">
        <f>IFERROR(VLOOKUP($A796,'様式C-1-2用'!$B$3:$O$1100,5,0),"")</f>
        <v>0</v>
      </c>
      <c r="E796" s="325">
        <f>IFERROR(VLOOKUP($A796,'様式C-1-2用'!$B$3:$O$1100,6,0),"")</f>
        <v>0</v>
      </c>
      <c r="F796" s="325">
        <f>IFERROR(VLOOKUP($A796,'様式C-1-2用'!$B$3:$O$1100,7,0),"")</f>
        <v>0</v>
      </c>
      <c r="G796" s="325">
        <f>IFERROR(VLOOKUP($A796,'様式C-1-2用'!$B$3:$O$1100,8,0),"")</f>
        <v>0</v>
      </c>
      <c r="H796" s="331">
        <f>IFERROR(VLOOKUP($A796,'様式C-1-2用'!$B$3:$O$1100,9,0),"")</f>
        <v>0</v>
      </c>
      <c r="I796" s="325">
        <f>IFERROR(VLOOKUP($A796,'様式C-1-2用'!$B$3:$O$1100,10,0),"")</f>
        <v>0</v>
      </c>
      <c r="J796" s="325">
        <f>IFERROR(VLOOKUP($A796,'様式C-1-2用'!$B$3:$O$1100,11,0),"")</f>
        <v>0</v>
      </c>
      <c r="K796" s="325">
        <f t="shared" si="12"/>
        <v>0</v>
      </c>
      <c r="L796" s="325">
        <f>IFERROR(VLOOKUP($A796,'様式C-1-2用'!$B$3:$O$1100,12,0),"")</f>
        <v>0</v>
      </c>
      <c r="M796" s="325">
        <f>IFERROR(VLOOKUP($A796,'様式C-1-2用'!$B$3:$O$1100,13,0),"")</f>
        <v>0</v>
      </c>
      <c r="N796" s="325">
        <f>IFERROR(VLOOKUP($A796,'様式C-1-2用'!$B$3:$O$1100,14,0),"")</f>
        <v>0</v>
      </c>
      <c r="O796" s="325">
        <f>IFERROR(VLOOKUP($A796,'様式C-1-2用'!$B$3:$P$1100,15,0),"")</f>
        <v>0</v>
      </c>
    </row>
    <row r="797" spans="1:15" ht="15.95" customHeight="1" x14ac:dyDescent="0.15">
      <c r="A797" s="318">
        <v>795</v>
      </c>
      <c r="B797" s="325">
        <f>IFERROR(VLOOKUP($A797,'様式C-1-2用'!$B$3:$O$1100,2,0),"")</f>
        <v>0</v>
      </c>
      <c r="C797" s="325" t="str">
        <f>IFERROR(VLOOKUP($A797,'様式C-1-2用'!$B$3:$O$1100,3,0),"")</f>
        <v/>
      </c>
      <c r="D797" s="325">
        <f>IFERROR(VLOOKUP($A797,'様式C-1-2用'!$B$3:$O$1100,5,0),"")</f>
        <v>0</v>
      </c>
      <c r="E797" s="325">
        <f>IFERROR(VLOOKUP($A797,'様式C-1-2用'!$B$3:$O$1100,6,0),"")</f>
        <v>0</v>
      </c>
      <c r="F797" s="325">
        <f>IFERROR(VLOOKUP($A797,'様式C-1-2用'!$B$3:$O$1100,7,0),"")</f>
        <v>0</v>
      </c>
      <c r="G797" s="325">
        <f>IFERROR(VLOOKUP($A797,'様式C-1-2用'!$B$3:$O$1100,8,0),"")</f>
        <v>0</v>
      </c>
      <c r="H797" s="331">
        <f>IFERROR(VLOOKUP($A797,'様式C-1-2用'!$B$3:$O$1100,9,0),"")</f>
        <v>0</v>
      </c>
      <c r="I797" s="325">
        <f>IFERROR(VLOOKUP($A797,'様式C-1-2用'!$B$3:$O$1100,10,0),"")</f>
        <v>0</v>
      </c>
      <c r="J797" s="325">
        <f>IFERROR(VLOOKUP($A797,'様式C-1-2用'!$B$3:$O$1100,11,0),"")</f>
        <v>0</v>
      </c>
      <c r="K797" s="325">
        <f t="shared" si="12"/>
        <v>0</v>
      </c>
      <c r="L797" s="325">
        <f>IFERROR(VLOOKUP($A797,'様式C-1-2用'!$B$3:$O$1100,12,0),"")</f>
        <v>0</v>
      </c>
      <c r="M797" s="325">
        <f>IFERROR(VLOOKUP($A797,'様式C-1-2用'!$B$3:$O$1100,13,0),"")</f>
        <v>0</v>
      </c>
      <c r="N797" s="325">
        <f>IFERROR(VLOOKUP($A797,'様式C-1-2用'!$B$3:$O$1100,14,0),"")</f>
        <v>0</v>
      </c>
      <c r="O797" s="325">
        <f>IFERROR(VLOOKUP($A797,'様式C-1-2用'!$B$3:$P$1100,15,0),"")</f>
        <v>0</v>
      </c>
    </row>
    <row r="798" spans="1:15" ht="15.95" customHeight="1" x14ac:dyDescent="0.15">
      <c r="A798" s="318">
        <v>796</v>
      </c>
      <c r="B798" s="325">
        <f>IFERROR(VLOOKUP($A798,'様式C-1-2用'!$B$3:$O$1100,2,0),"")</f>
        <v>0</v>
      </c>
      <c r="C798" s="325" t="str">
        <f>IFERROR(VLOOKUP($A798,'様式C-1-2用'!$B$3:$O$1100,3,0),"")</f>
        <v/>
      </c>
      <c r="D798" s="325">
        <f>IFERROR(VLOOKUP($A798,'様式C-1-2用'!$B$3:$O$1100,5,0),"")</f>
        <v>0</v>
      </c>
      <c r="E798" s="325">
        <f>IFERROR(VLOOKUP($A798,'様式C-1-2用'!$B$3:$O$1100,6,0),"")</f>
        <v>0</v>
      </c>
      <c r="F798" s="325">
        <f>IFERROR(VLOOKUP($A798,'様式C-1-2用'!$B$3:$O$1100,7,0),"")</f>
        <v>0</v>
      </c>
      <c r="G798" s="325">
        <f>IFERROR(VLOOKUP($A798,'様式C-1-2用'!$B$3:$O$1100,8,0),"")</f>
        <v>0</v>
      </c>
      <c r="H798" s="331">
        <f>IFERROR(VLOOKUP($A798,'様式C-1-2用'!$B$3:$O$1100,9,0),"")</f>
        <v>0</v>
      </c>
      <c r="I798" s="325">
        <f>IFERROR(VLOOKUP($A798,'様式C-1-2用'!$B$3:$O$1100,10,0),"")</f>
        <v>0</v>
      </c>
      <c r="J798" s="325">
        <f>IFERROR(VLOOKUP($A798,'様式C-1-2用'!$B$3:$O$1100,11,0),"")</f>
        <v>0</v>
      </c>
      <c r="K798" s="325">
        <f t="shared" si="12"/>
        <v>0</v>
      </c>
      <c r="L798" s="325">
        <f>IFERROR(VLOOKUP($A798,'様式C-1-2用'!$B$3:$O$1100,12,0),"")</f>
        <v>0</v>
      </c>
      <c r="M798" s="325">
        <f>IFERROR(VLOOKUP($A798,'様式C-1-2用'!$B$3:$O$1100,13,0),"")</f>
        <v>0</v>
      </c>
      <c r="N798" s="325">
        <f>IFERROR(VLOOKUP($A798,'様式C-1-2用'!$B$3:$O$1100,14,0),"")</f>
        <v>0</v>
      </c>
      <c r="O798" s="325">
        <f>IFERROR(VLOOKUP($A798,'様式C-1-2用'!$B$3:$P$1100,15,0),"")</f>
        <v>0</v>
      </c>
    </row>
    <row r="799" spans="1:15" ht="15.95" customHeight="1" x14ac:dyDescent="0.15">
      <c r="A799" s="318">
        <v>797</v>
      </c>
      <c r="B799" s="325">
        <f>IFERROR(VLOOKUP($A799,'様式C-1-2用'!$B$3:$O$1100,2,0),"")</f>
        <v>0</v>
      </c>
      <c r="C799" s="325" t="str">
        <f>IFERROR(VLOOKUP($A799,'様式C-1-2用'!$B$3:$O$1100,3,0),"")</f>
        <v/>
      </c>
      <c r="D799" s="325">
        <f>IFERROR(VLOOKUP($A799,'様式C-1-2用'!$B$3:$O$1100,5,0),"")</f>
        <v>0</v>
      </c>
      <c r="E799" s="325">
        <f>IFERROR(VLOOKUP($A799,'様式C-1-2用'!$B$3:$O$1100,6,0),"")</f>
        <v>0</v>
      </c>
      <c r="F799" s="325">
        <f>IFERROR(VLOOKUP($A799,'様式C-1-2用'!$B$3:$O$1100,7,0),"")</f>
        <v>0</v>
      </c>
      <c r="G799" s="325">
        <f>IFERROR(VLOOKUP($A799,'様式C-1-2用'!$B$3:$O$1100,8,0),"")</f>
        <v>0</v>
      </c>
      <c r="H799" s="331">
        <f>IFERROR(VLOOKUP($A799,'様式C-1-2用'!$B$3:$O$1100,9,0),"")</f>
        <v>0</v>
      </c>
      <c r="I799" s="325">
        <f>IFERROR(VLOOKUP($A799,'様式C-1-2用'!$B$3:$O$1100,10,0),"")</f>
        <v>0</v>
      </c>
      <c r="J799" s="325">
        <f>IFERROR(VLOOKUP($A799,'様式C-1-2用'!$B$3:$O$1100,11,0),"")</f>
        <v>0</v>
      </c>
      <c r="K799" s="325">
        <f t="shared" si="12"/>
        <v>0</v>
      </c>
      <c r="L799" s="325">
        <f>IFERROR(VLOOKUP($A799,'様式C-1-2用'!$B$3:$O$1100,12,0),"")</f>
        <v>0</v>
      </c>
      <c r="M799" s="325">
        <f>IFERROR(VLOOKUP($A799,'様式C-1-2用'!$B$3:$O$1100,13,0),"")</f>
        <v>0</v>
      </c>
      <c r="N799" s="325">
        <f>IFERROR(VLOOKUP($A799,'様式C-1-2用'!$B$3:$O$1100,14,0),"")</f>
        <v>0</v>
      </c>
      <c r="O799" s="325">
        <f>IFERROR(VLOOKUP($A799,'様式C-1-2用'!$B$3:$P$1100,15,0),"")</f>
        <v>0</v>
      </c>
    </row>
    <row r="800" spans="1:15" ht="15.95" customHeight="1" x14ac:dyDescent="0.15">
      <c r="A800" s="318">
        <v>798</v>
      </c>
      <c r="B800" s="325">
        <f>IFERROR(VLOOKUP($A800,'様式C-1-2用'!$B$3:$O$1100,2,0),"")</f>
        <v>0</v>
      </c>
      <c r="C800" s="325" t="str">
        <f>IFERROR(VLOOKUP($A800,'様式C-1-2用'!$B$3:$O$1100,3,0),"")</f>
        <v/>
      </c>
      <c r="D800" s="325">
        <f>IFERROR(VLOOKUP($A800,'様式C-1-2用'!$B$3:$O$1100,5,0),"")</f>
        <v>0</v>
      </c>
      <c r="E800" s="325">
        <f>IFERROR(VLOOKUP($A800,'様式C-1-2用'!$B$3:$O$1100,6,0),"")</f>
        <v>0</v>
      </c>
      <c r="F800" s="325">
        <f>IFERROR(VLOOKUP($A800,'様式C-1-2用'!$B$3:$O$1100,7,0),"")</f>
        <v>0</v>
      </c>
      <c r="G800" s="325">
        <f>IFERROR(VLOOKUP($A800,'様式C-1-2用'!$B$3:$O$1100,8,0),"")</f>
        <v>0</v>
      </c>
      <c r="H800" s="331">
        <f>IFERROR(VLOOKUP($A800,'様式C-1-2用'!$B$3:$O$1100,9,0),"")</f>
        <v>0</v>
      </c>
      <c r="I800" s="325">
        <f>IFERROR(VLOOKUP($A800,'様式C-1-2用'!$B$3:$O$1100,10,0),"")</f>
        <v>0</v>
      </c>
      <c r="J800" s="325">
        <f>IFERROR(VLOOKUP($A800,'様式C-1-2用'!$B$3:$O$1100,11,0),"")</f>
        <v>0</v>
      </c>
      <c r="K800" s="325">
        <f t="shared" si="12"/>
        <v>0</v>
      </c>
      <c r="L800" s="325">
        <f>IFERROR(VLOOKUP($A800,'様式C-1-2用'!$B$3:$O$1100,12,0),"")</f>
        <v>0</v>
      </c>
      <c r="M800" s="325">
        <f>IFERROR(VLOOKUP($A800,'様式C-1-2用'!$B$3:$O$1100,13,0),"")</f>
        <v>0</v>
      </c>
      <c r="N800" s="325">
        <f>IFERROR(VLOOKUP($A800,'様式C-1-2用'!$B$3:$O$1100,14,0),"")</f>
        <v>0</v>
      </c>
      <c r="O800" s="325">
        <f>IFERROR(VLOOKUP($A800,'様式C-1-2用'!$B$3:$P$1100,15,0),"")</f>
        <v>0</v>
      </c>
    </row>
    <row r="801" spans="1:15" ht="15.95" customHeight="1" x14ac:dyDescent="0.15">
      <c r="A801" s="318">
        <v>799</v>
      </c>
      <c r="B801" s="325">
        <f>IFERROR(VLOOKUP($A801,'様式C-1-2用'!$B$3:$O$1100,2,0),"")</f>
        <v>0</v>
      </c>
      <c r="C801" s="325" t="str">
        <f>IFERROR(VLOOKUP($A801,'様式C-1-2用'!$B$3:$O$1100,3,0),"")</f>
        <v/>
      </c>
      <c r="D801" s="325">
        <f>IFERROR(VLOOKUP($A801,'様式C-1-2用'!$B$3:$O$1100,5,0),"")</f>
        <v>0</v>
      </c>
      <c r="E801" s="325">
        <f>IFERROR(VLOOKUP($A801,'様式C-1-2用'!$B$3:$O$1100,6,0),"")</f>
        <v>0</v>
      </c>
      <c r="F801" s="325">
        <f>IFERROR(VLOOKUP($A801,'様式C-1-2用'!$B$3:$O$1100,7,0),"")</f>
        <v>0</v>
      </c>
      <c r="G801" s="325">
        <f>IFERROR(VLOOKUP($A801,'様式C-1-2用'!$B$3:$O$1100,8,0),"")</f>
        <v>0</v>
      </c>
      <c r="H801" s="331">
        <f>IFERROR(VLOOKUP($A801,'様式C-1-2用'!$B$3:$O$1100,9,0),"")</f>
        <v>0</v>
      </c>
      <c r="I801" s="325">
        <f>IFERROR(VLOOKUP($A801,'様式C-1-2用'!$B$3:$O$1100,10,0),"")</f>
        <v>0</v>
      </c>
      <c r="J801" s="325">
        <f>IFERROR(VLOOKUP($A801,'様式C-1-2用'!$B$3:$O$1100,11,0),"")</f>
        <v>0</v>
      </c>
      <c r="K801" s="325">
        <f t="shared" si="12"/>
        <v>0</v>
      </c>
      <c r="L801" s="325">
        <f>IFERROR(VLOOKUP($A801,'様式C-1-2用'!$B$3:$O$1100,12,0),"")</f>
        <v>0</v>
      </c>
      <c r="M801" s="325">
        <f>IFERROR(VLOOKUP($A801,'様式C-1-2用'!$B$3:$O$1100,13,0),"")</f>
        <v>0</v>
      </c>
      <c r="N801" s="325">
        <f>IFERROR(VLOOKUP($A801,'様式C-1-2用'!$B$3:$O$1100,14,0),"")</f>
        <v>0</v>
      </c>
      <c r="O801" s="325">
        <f>IFERROR(VLOOKUP($A801,'様式C-1-2用'!$B$3:$P$1100,15,0),"")</f>
        <v>0</v>
      </c>
    </row>
    <row r="802" spans="1:15" ht="15.95" customHeight="1" x14ac:dyDescent="0.15">
      <c r="A802" s="318">
        <v>800</v>
      </c>
      <c r="B802" s="325">
        <f>IFERROR(VLOOKUP($A802,'様式C-1-2用'!$B$3:$O$1100,2,0),"")</f>
        <v>0</v>
      </c>
      <c r="C802" s="325" t="str">
        <f>IFERROR(VLOOKUP($A802,'様式C-1-2用'!$B$3:$O$1100,3,0),"")</f>
        <v/>
      </c>
      <c r="D802" s="325">
        <f>IFERROR(VLOOKUP($A802,'様式C-1-2用'!$B$3:$O$1100,5,0),"")</f>
        <v>0</v>
      </c>
      <c r="E802" s="325">
        <f>IFERROR(VLOOKUP($A802,'様式C-1-2用'!$B$3:$O$1100,6,0),"")</f>
        <v>0</v>
      </c>
      <c r="F802" s="325">
        <f>IFERROR(VLOOKUP($A802,'様式C-1-2用'!$B$3:$O$1100,7,0),"")</f>
        <v>0</v>
      </c>
      <c r="G802" s="325">
        <f>IFERROR(VLOOKUP($A802,'様式C-1-2用'!$B$3:$O$1100,8,0),"")</f>
        <v>0</v>
      </c>
      <c r="H802" s="331">
        <f>IFERROR(VLOOKUP($A802,'様式C-1-2用'!$B$3:$O$1100,9,0),"")</f>
        <v>0</v>
      </c>
      <c r="I802" s="325">
        <f>IFERROR(VLOOKUP($A802,'様式C-1-2用'!$B$3:$O$1100,10,0),"")</f>
        <v>0</v>
      </c>
      <c r="J802" s="325">
        <f>IFERROR(VLOOKUP($A802,'様式C-1-2用'!$B$3:$O$1100,11,0),"")</f>
        <v>0</v>
      </c>
      <c r="K802" s="325">
        <f t="shared" si="12"/>
        <v>0</v>
      </c>
      <c r="L802" s="325">
        <f>IFERROR(VLOOKUP($A802,'様式C-1-2用'!$B$3:$O$1100,12,0),"")</f>
        <v>0</v>
      </c>
      <c r="M802" s="325">
        <f>IFERROR(VLOOKUP($A802,'様式C-1-2用'!$B$3:$O$1100,13,0),"")</f>
        <v>0</v>
      </c>
      <c r="N802" s="325">
        <f>IFERROR(VLOOKUP($A802,'様式C-1-2用'!$B$3:$O$1100,14,0),"")</f>
        <v>0</v>
      </c>
      <c r="O802" s="325">
        <f>IFERROR(VLOOKUP($A802,'様式C-1-2用'!$B$3:$P$1100,15,0),"")</f>
        <v>0</v>
      </c>
    </row>
    <row r="803" spans="1:15" ht="15.95" customHeight="1" x14ac:dyDescent="0.15">
      <c r="A803" s="318">
        <v>801</v>
      </c>
      <c r="B803" s="325">
        <f>IFERROR(VLOOKUP($A803,'様式C-1-2用'!$B$3:$O$1100,2,0),"")</f>
        <v>0</v>
      </c>
      <c r="C803" s="325" t="str">
        <f>IFERROR(VLOOKUP($A803,'様式C-1-2用'!$B$3:$O$1100,3,0),"")</f>
        <v/>
      </c>
      <c r="D803" s="325">
        <f>IFERROR(VLOOKUP($A803,'様式C-1-2用'!$B$3:$O$1100,5,0),"")</f>
        <v>0</v>
      </c>
      <c r="E803" s="325">
        <f>IFERROR(VLOOKUP($A803,'様式C-1-2用'!$B$3:$O$1100,6,0),"")</f>
        <v>0</v>
      </c>
      <c r="F803" s="325">
        <f>IFERROR(VLOOKUP($A803,'様式C-1-2用'!$B$3:$O$1100,7,0),"")</f>
        <v>0</v>
      </c>
      <c r="G803" s="325">
        <f>IFERROR(VLOOKUP($A803,'様式C-1-2用'!$B$3:$O$1100,8,0),"")</f>
        <v>0</v>
      </c>
      <c r="H803" s="331">
        <f>IFERROR(VLOOKUP($A803,'様式C-1-2用'!$B$3:$O$1100,9,0),"")</f>
        <v>0</v>
      </c>
      <c r="I803" s="325">
        <f>IFERROR(VLOOKUP($A803,'様式C-1-2用'!$B$3:$O$1100,10,0),"")</f>
        <v>0</v>
      </c>
      <c r="J803" s="325">
        <f>IFERROR(VLOOKUP($A803,'様式C-1-2用'!$B$3:$O$1100,11,0),"")</f>
        <v>0</v>
      </c>
      <c r="K803" s="325">
        <f t="shared" si="12"/>
        <v>0</v>
      </c>
      <c r="L803" s="325">
        <f>IFERROR(VLOOKUP($A803,'様式C-1-2用'!$B$3:$O$1100,12,0),"")</f>
        <v>0</v>
      </c>
      <c r="M803" s="325">
        <f>IFERROR(VLOOKUP($A803,'様式C-1-2用'!$B$3:$O$1100,13,0),"")</f>
        <v>0</v>
      </c>
      <c r="N803" s="325">
        <f>IFERROR(VLOOKUP($A803,'様式C-1-2用'!$B$3:$O$1100,14,0),"")</f>
        <v>0</v>
      </c>
      <c r="O803" s="325">
        <f>IFERROR(VLOOKUP($A803,'様式C-1-2用'!$B$3:$P$1100,15,0),"")</f>
        <v>0</v>
      </c>
    </row>
    <row r="804" spans="1:15" ht="15.95" customHeight="1" x14ac:dyDescent="0.15">
      <c r="A804" s="318">
        <v>802</v>
      </c>
      <c r="B804" s="325">
        <f>IFERROR(VLOOKUP($A804,'様式C-1-2用'!$B$3:$O$1100,2,0),"")</f>
        <v>0</v>
      </c>
      <c r="C804" s="325" t="str">
        <f>IFERROR(VLOOKUP($A804,'様式C-1-2用'!$B$3:$O$1100,3,0),"")</f>
        <v/>
      </c>
      <c r="D804" s="325">
        <f>IFERROR(VLOOKUP($A804,'様式C-1-2用'!$B$3:$O$1100,5,0),"")</f>
        <v>0</v>
      </c>
      <c r="E804" s="325">
        <f>IFERROR(VLOOKUP($A804,'様式C-1-2用'!$B$3:$O$1100,6,0),"")</f>
        <v>0</v>
      </c>
      <c r="F804" s="325">
        <f>IFERROR(VLOOKUP($A804,'様式C-1-2用'!$B$3:$O$1100,7,0),"")</f>
        <v>0</v>
      </c>
      <c r="G804" s="325">
        <f>IFERROR(VLOOKUP($A804,'様式C-1-2用'!$B$3:$O$1100,8,0),"")</f>
        <v>0</v>
      </c>
      <c r="H804" s="331">
        <f>IFERROR(VLOOKUP($A804,'様式C-1-2用'!$B$3:$O$1100,9,0),"")</f>
        <v>0</v>
      </c>
      <c r="I804" s="325">
        <f>IFERROR(VLOOKUP($A804,'様式C-1-2用'!$B$3:$O$1100,10,0),"")</f>
        <v>0</v>
      </c>
      <c r="J804" s="325">
        <f>IFERROR(VLOOKUP($A804,'様式C-1-2用'!$B$3:$O$1100,11,0),"")</f>
        <v>0</v>
      </c>
      <c r="K804" s="325">
        <f t="shared" si="12"/>
        <v>0</v>
      </c>
      <c r="L804" s="325">
        <f>IFERROR(VLOOKUP($A804,'様式C-1-2用'!$B$3:$O$1100,12,0),"")</f>
        <v>0</v>
      </c>
      <c r="M804" s="325">
        <f>IFERROR(VLOOKUP($A804,'様式C-1-2用'!$B$3:$O$1100,13,0),"")</f>
        <v>0</v>
      </c>
      <c r="N804" s="325">
        <f>IFERROR(VLOOKUP($A804,'様式C-1-2用'!$B$3:$O$1100,14,0),"")</f>
        <v>0</v>
      </c>
      <c r="O804" s="325">
        <f>IFERROR(VLOOKUP($A804,'様式C-1-2用'!$B$3:$P$1100,15,0),"")</f>
        <v>0</v>
      </c>
    </row>
    <row r="805" spans="1:15" ht="15.95" customHeight="1" x14ac:dyDescent="0.15">
      <c r="A805" s="318">
        <v>803</v>
      </c>
      <c r="B805" s="325">
        <f>IFERROR(VLOOKUP($A805,'様式C-1-2用'!$B$3:$O$1100,2,0),"")</f>
        <v>0</v>
      </c>
      <c r="C805" s="325" t="str">
        <f>IFERROR(VLOOKUP($A805,'様式C-1-2用'!$B$3:$O$1100,3,0),"")</f>
        <v/>
      </c>
      <c r="D805" s="325">
        <f>IFERROR(VLOOKUP($A805,'様式C-1-2用'!$B$3:$O$1100,5,0),"")</f>
        <v>0</v>
      </c>
      <c r="E805" s="325">
        <f>IFERROR(VLOOKUP($A805,'様式C-1-2用'!$B$3:$O$1100,6,0),"")</f>
        <v>0</v>
      </c>
      <c r="F805" s="325">
        <f>IFERROR(VLOOKUP($A805,'様式C-1-2用'!$B$3:$O$1100,7,0),"")</f>
        <v>0</v>
      </c>
      <c r="G805" s="325">
        <f>IFERROR(VLOOKUP($A805,'様式C-1-2用'!$B$3:$O$1100,8,0),"")</f>
        <v>0</v>
      </c>
      <c r="H805" s="331">
        <f>IFERROR(VLOOKUP($A805,'様式C-1-2用'!$B$3:$O$1100,9,0),"")</f>
        <v>0</v>
      </c>
      <c r="I805" s="325">
        <f>IFERROR(VLOOKUP($A805,'様式C-1-2用'!$B$3:$O$1100,10,0),"")</f>
        <v>0</v>
      </c>
      <c r="J805" s="325">
        <f>IFERROR(VLOOKUP($A805,'様式C-1-2用'!$B$3:$O$1100,11,0),"")</f>
        <v>0</v>
      </c>
      <c r="K805" s="325">
        <f t="shared" si="12"/>
        <v>0</v>
      </c>
      <c r="L805" s="325">
        <f>IFERROR(VLOOKUP($A805,'様式C-1-2用'!$B$3:$O$1100,12,0),"")</f>
        <v>0</v>
      </c>
      <c r="M805" s="325">
        <f>IFERROR(VLOOKUP($A805,'様式C-1-2用'!$B$3:$O$1100,13,0),"")</f>
        <v>0</v>
      </c>
      <c r="N805" s="325">
        <f>IFERROR(VLOOKUP($A805,'様式C-1-2用'!$B$3:$O$1100,14,0),"")</f>
        <v>0</v>
      </c>
      <c r="O805" s="325">
        <f>IFERROR(VLOOKUP($A805,'様式C-1-2用'!$B$3:$P$1100,15,0),"")</f>
        <v>0</v>
      </c>
    </row>
    <row r="806" spans="1:15" ht="15.95" customHeight="1" x14ac:dyDescent="0.15">
      <c r="A806" s="318">
        <v>804</v>
      </c>
      <c r="B806" s="325">
        <f>IFERROR(VLOOKUP($A806,'様式C-1-2用'!$B$3:$O$1100,2,0),"")</f>
        <v>0</v>
      </c>
      <c r="C806" s="325" t="str">
        <f>IFERROR(VLOOKUP($A806,'様式C-1-2用'!$B$3:$O$1100,3,0),"")</f>
        <v/>
      </c>
      <c r="D806" s="325">
        <f>IFERROR(VLOOKUP($A806,'様式C-1-2用'!$B$3:$O$1100,5,0),"")</f>
        <v>0</v>
      </c>
      <c r="E806" s="325">
        <f>IFERROR(VLOOKUP($A806,'様式C-1-2用'!$B$3:$O$1100,6,0),"")</f>
        <v>0</v>
      </c>
      <c r="F806" s="325">
        <f>IFERROR(VLOOKUP($A806,'様式C-1-2用'!$B$3:$O$1100,7,0),"")</f>
        <v>0</v>
      </c>
      <c r="G806" s="325">
        <f>IFERROR(VLOOKUP($A806,'様式C-1-2用'!$B$3:$O$1100,8,0),"")</f>
        <v>0</v>
      </c>
      <c r="H806" s="331">
        <f>IFERROR(VLOOKUP($A806,'様式C-1-2用'!$B$3:$O$1100,9,0),"")</f>
        <v>0</v>
      </c>
      <c r="I806" s="325">
        <f>IFERROR(VLOOKUP($A806,'様式C-1-2用'!$B$3:$O$1100,10,0),"")</f>
        <v>0</v>
      </c>
      <c r="J806" s="325">
        <f>IFERROR(VLOOKUP($A806,'様式C-1-2用'!$B$3:$O$1100,11,0),"")</f>
        <v>0</v>
      </c>
      <c r="K806" s="325">
        <f t="shared" si="12"/>
        <v>0</v>
      </c>
      <c r="L806" s="325">
        <f>IFERROR(VLOOKUP($A806,'様式C-1-2用'!$B$3:$O$1100,12,0),"")</f>
        <v>0</v>
      </c>
      <c r="M806" s="325">
        <f>IFERROR(VLOOKUP($A806,'様式C-1-2用'!$B$3:$O$1100,13,0),"")</f>
        <v>0</v>
      </c>
      <c r="N806" s="325">
        <f>IFERROR(VLOOKUP($A806,'様式C-1-2用'!$B$3:$O$1100,14,0),"")</f>
        <v>0</v>
      </c>
      <c r="O806" s="325">
        <f>IFERROR(VLOOKUP($A806,'様式C-1-2用'!$B$3:$P$1100,15,0),"")</f>
        <v>0</v>
      </c>
    </row>
    <row r="807" spans="1:15" ht="15.95" customHeight="1" x14ac:dyDescent="0.15">
      <c r="A807" s="318">
        <v>805</v>
      </c>
      <c r="B807" s="325">
        <f>IFERROR(VLOOKUP($A807,'様式C-1-2用'!$B$3:$O$1100,2,0),"")</f>
        <v>0</v>
      </c>
      <c r="C807" s="325" t="str">
        <f>IFERROR(VLOOKUP($A807,'様式C-1-2用'!$B$3:$O$1100,3,0),"")</f>
        <v/>
      </c>
      <c r="D807" s="325">
        <f>IFERROR(VLOOKUP($A807,'様式C-1-2用'!$B$3:$O$1100,5,0),"")</f>
        <v>0</v>
      </c>
      <c r="E807" s="325">
        <f>IFERROR(VLOOKUP($A807,'様式C-1-2用'!$B$3:$O$1100,6,0),"")</f>
        <v>0</v>
      </c>
      <c r="F807" s="325">
        <f>IFERROR(VLOOKUP($A807,'様式C-1-2用'!$B$3:$O$1100,7,0),"")</f>
        <v>0</v>
      </c>
      <c r="G807" s="325">
        <f>IFERROR(VLOOKUP($A807,'様式C-1-2用'!$B$3:$O$1100,8,0),"")</f>
        <v>0</v>
      </c>
      <c r="H807" s="331">
        <f>IFERROR(VLOOKUP($A807,'様式C-1-2用'!$B$3:$O$1100,9,0),"")</f>
        <v>0</v>
      </c>
      <c r="I807" s="325">
        <f>IFERROR(VLOOKUP($A807,'様式C-1-2用'!$B$3:$O$1100,10,0),"")</f>
        <v>0</v>
      </c>
      <c r="J807" s="325">
        <f>IFERROR(VLOOKUP($A807,'様式C-1-2用'!$B$3:$O$1100,11,0),"")</f>
        <v>0</v>
      </c>
      <c r="K807" s="325">
        <f t="shared" si="12"/>
        <v>0</v>
      </c>
      <c r="L807" s="325">
        <f>IFERROR(VLOOKUP($A807,'様式C-1-2用'!$B$3:$O$1100,12,0),"")</f>
        <v>0</v>
      </c>
      <c r="M807" s="325">
        <f>IFERROR(VLOOKUP($A807,'様式C-1-2用'!$B$3:$O$1100,13,0),"")</f>
        <v>0</v>
      </c>
      <c r="N807" s="325">
        <f>IFERROR(VLOOKUP($A807,'様式C-1-2用'!$B$3:$O$1100,14,0),"")</f>
        <v>0</v>
      </c>
      <c r="O807" s="325">
        <f>IFERROR(VLOOKUP($A807,'様式C-1-2用'!$B$3:$P$1100,15,0),"")</f>
        <v>0</v>
      </c>
    </row>
    <row r="808" spans="1:15" ht="15.95" customHeight="1" x14ac:dyDescent="0.15">
      <c r="A808" s="318">
        <v>806</v>
      </c>
      <c r="B808" s="325">
        <f>IFERROR(VLOOKUP($A808,'様式C-1-2用'!$B$3:$O$1100,2,0),"")</f>
        <v>0</v>
      </c>
      <c r="C808" s="325" t="str">
        <f>IFERROR(VLOOKUP($A808,'様式C-1-2用'!$B$3:$O$1100,3,0),"")</f>
        <v/>
      </c>
      <c r="D808" s="325">
        <f>IFERROR(VLOOKUP($A808,'様式C-1-2用'!$B$3:$O$1100,5,0),"")</f>
        <v>0</v>
      </c>
      <c r="E808" s="325">
        <f>IFERROR(VLOOKUP($A808,'様式C-1-2用'!$B$3:$O$1100,6,0),"")</f>
        <v>0</v>
      </c>
      <c r="F808" s="325">
        <f>IFERROR(VLOOKUP($A808,'様式C-1-2用'!$B$3:$O$1100,7,0),"")</f>
        <v>0</v>
      </c>
      <c r="G808" s="325">
        <f>IFERROR(VLOOKUP($A808,'様式C-1-2用'!$B$3:$O$1100,8,0),"")</f>
        <v>0</v>
      </c>
      <c r="H808" s="331">
        <f>IFERROR(VLOOKUP($A808,'様式C-1-2用'!$B$3:$O$1100,9,0),"")</f>
        <v>0</v>
      </c>
      <c r="I808" s="325">
        <f>IFERROR(VLOOKUP($A808,'様式C-1-2用'!$B$3:$O$1100,10,0),"")</f>
        <v>0</v>
      </c>
      <c r="J808" s="325">
        <f>IFERROR(VLOOKUP($A808,'様式C-1-2用'!$B$3:$O$1100,11,0),"")</f>
        <v>0</v>
      </c>
      <c r="K808" s="325">
        <f t="shared" si="12"/>
        <v>0</v>
      </c>
      <c r="L808" s="325">
        <f>IFERROR(VLOOKUP($A808,'様式C-1-2用'!$B$3:$O$1100,12,0),"")</f>
        <v>0</v>
      </c>
      <c r="M808" s="325">
        <f>IFERROR(VLOOKUP($A808,'様式C-1-2用'!$B$3:$O$1100,13,0),"")</f>
        <v>0</v>
      </c>
      <c r="N808" s="325">
        <f>IFERROR(VLOOKUP($A808,'様式C-1-2用'!$B$3:$O$1100,14,0),"")</f>
        <v>0</v>
      </c>
      <c r="O808" s="325">
        <f>IFERROR(VLOOKUP($A808,'様式C-1-2用'!$B$3:$P$1100,15,0),"")</f>
        <v>0</v>
      </c>
    </row>
    <row r="809" spans="1:15" ht="15.95" customHeight="1" x14ac:dyDescent="0.15">
      <c r="A809" s="318">
        <v>807</v>
      </c>
      <c r="B809" s="325">
        <f>IFERROR(VLOOKUP($A809,'様式C-1-2用'!$B$3:$O$1100,2,0),"")</f>
        <v>0</v>
      </c>
      <c r="C809" s="325" t="str">
        <f>IFERROR(VLOOKUP($A809,'様式C-1-2用'!$B$3:$O$1100,3,0),"")</f>
        <v/>
      </c>
      <c r="D809" s="325">
        <f>IFERROR(VLOOKUP($A809,'様式C-1-2用'!$B$3:$O$1100,5,0),"")</f>
        <v>0</v>
      </c>
      <c r="E809" s="325">
        <f>IFERROR(VLOOKUP($A809,'様式C-1-2用'!$B$3:$O$1100,6,0),"")</f>
        <v>0</v>
      </c>
      <c r="F809" s="325">
        <f>IFERROR(VLOOKUP($A809,'様式C-1-2用'!$B$3:$O$1100,7,0),"")</f>
        <v>0</v>
      </c>
      <c r="G809" s="325">
        <f>IFERROR(VLOOKUP($A809,'様式C-1-2用'!$B$3:$O$1100,8,0),"")</f>
        <v>0</v>
      </c>
      <c r="H809" s="331">
        <f>IFERROR(VLOOKUP($A809,'様式C-1-2用'!$B$3:$O$1100,9,0),"")</f>
        <v>0</v>
      </c>
      <c r="I809" s="325">
        <f>IFERROR(VLOOKUP($A809,'様式C-1-2用'!$B$3:$O$1100,10,0),"")</f>
        <v>0</v>
      </c>
      <c r="J809" s="325">
        <f>IFERROR(VLOOKUP($A809,'様式C-1-2用'!$B$3:$O$1100,11,0),"")</f>
        <v>0</v>
      </c>
      <c r="K809" s="325">
        <f t="shared" si="12"/>
        <v>0</v>
      </c>
      <c r="L809" s="325">
        <f>IFERROR(VLOOKUP($A809,'様式C-1-2用'!$B$3:$O$1100,12,0),"")</f>
        <v>0</v>
      </c>
      <c r="M809" s="325">
        <f>IFERROR(VLOOKUP($A809,'様式C-1-2用'!$B$3:$O$1100,13,0),"")</f>
        <v>0</v>
      </c>
      <c r="N809" s="325">
        <f>IFERROR(VLOOKUP($A809,'様式C-1-2用'!$B$3:$O$1100,14,0),"")</f>
        <v>0</v>
      </c>
      <c r="O809" s="325">
        <f>IFERROR(VLOOKUP($A809,'様式C-1-2用'!$B$3:$P$1100,15,0),"")</f>
        <v>0</v>
      </c>
    </row>
    <row r="810" spans="1:15" ht="15.95" customHeight="1" x14ac:dyDescent="0.15">
      <c r="A810" s="318">
        <v>808</v>
      </c>
      <c r="B810" s="325">
        <f>IFERROR(VLOOKUP($A810,'様式C-1-2用'!$B$3:$O$1100,2,0),"")</f>
        <v>0</v>
      </c>
      <c r="C810" s="325" t="str">
        <f>IFERROR(VLOOKUP($A810,'様式C-1-2用'!$B$3:$O$1100,3,0),"")</f>
        <v/>
      </c>
      <c r="D810" s="325">
        <f>IFERROR(VLOOKUP($A810,'様式C-1-2用'!$B$3:$O$1100,5,0),"")</f>
        <v>0</v>
      </c>
      <c r="E810" s="325">
        <f>IFERROR(VLOOKUP($A810,'様式C-1-2用'!$B$3:$O$1100,6,0),"")</f>
        <v>0</v>
      </c>
      <c r="F810" s="325">
        <f>IFERROR(VLOOKUP($A810,'様式C-1-2用'!$B$3:$O$1100,7,0),"")</f>
        <v>0</v>
      </c>
      <c r="G810" s="325">
        <f>IFERROR(VLOOKUP($A810,'様式C-1-2用'!$B$3:$O$1100,8,0),"")</f>
        <v>0</v>
      </c>
      <c r="H810" s="331">
        <f>IFERROR(VLOOKUP($A810,'様式C-1-2用'!$B$3:$O$1100,9,0),"")</f>
        <v>0</v>
      </c>
      <c r="I810" s="325">
        <f>IFERROR(VLOOKUP($A810,'様式C-1-2用'!$B$3:$O$1100,10,0),"")</f>
        <v>0</v>
      </c>
      <c r="J810" s="325">
        <f>IFERROR(VLOOKUP($A810,'様式C-1-2用'!$B$3:$O$1100,11,0),"")</f>
        <v>0</v>
      </c>
      <c r="K810" s="325">
        <f t="shared" si="12"/>
        <v>0</v>
      </c>
      <c r="L810" s="325">
        <f>IFERROR(VLOOKUP($A810,'様式C-1-2用'!$B$3:$O$1100,12,0),"")</f>
        <v>0</v>
      </c>
      <c r="M810" s="325">
        <f>IFERROR(VLOOKUP($A810,'様式C-1-2用'!$B$3:$O$1100,13,0),"")</f>
        <v>0</v>
      </c>
      <c r="N810" s="325">
        <f>IFERROR(VLOOKUP($A810,'様式C-1-2用'!$B$3:$O$1100,14,0),"")</f>
        <v>0</v>
      </c>
      <c r="O810" s="325">
        <f>IFERROR(VLOOKUP($A810,'様式C-1-2用'!$B$3:$P$1100,15,0),"")</f>
        <v>0</v>
      </c>
    </row>
    <row r="811" spans="1:15" ht="15.95" customHeight="1" x14ac:dyDescent="0.15">
      <c r="A811" s="318">
        <v>809</v>
      </c>
      <c r="B811" s="325">
        <f>IFERROR(VLOOKUP($A811,'様式C-1-2用'!$B$3:$O$1100,2,0),"")</f>
        <v>0</v>
      </c>
      <c r="C811" s="325" t="str">
        <f>IFERROR(VLOOKUP($A811,'様式C-1-2用'!$B$3:$O$1100,3,0),"")</f>
        <v/>
      </c>
      <c r="D811" s="325">
        <f>IFERROR(VLOOKUP($A811,'様式C-1-2用'!$B$3:$O$1100,5,0),"")</f>
        <v>0</v>
      </c>
      <c r="E811" s="325">
        <f>IFERROR(VLOOKUP($A811,'様式C-1-2用'!$B$3:$O$1100,6,0),"")</f>
        <v>0</v>
      </c>
      <c r="F811" s="325">
        <f>IFERROR(VLOOKUP($A811,'様式C-1-2用'!$B$3:$O$1100,7,0),"")</f>
        <v>0</v>
      </c>
      <c r="G811" s="325">
        <f>IFERROR(VLOOKUP($A811,'様式C-1-2用'!$B$3:$O$1100,8,0),"")</f>
        <v>0</v>
      </c>
      <c r="H811" s="331">
        <f>IFERROR(VLOOKUP($A811,'様式C-1-2用'!$B$3:$O$1100,9,0),"")</f>
        <v>0</v>
      </c>
      <c r="I811" s="325">
        <f>IFERROR(VLOOKUP($A811,'様式C-1-2用'!$B$3:$O$1100,10,0),"")</f>
        <v>0</v>
      </c>
      <c r="J811" s="325">
        <f>IFERROR(VLOOKUP($A811,'様式C-1-2用'!$B$3:$O$1100,11,0),"")</f>
        <v>0</v>
      </c>
      <c r="K811" s="325">
        <f t="shared" si="12"/>
        <v>0</v>
      </c>
      <c r="L811" s="325">
        <f>IFERROR(VLOOKUP($A811,'様式C-1-2用'!$B$3:$O$1100,12,0),"")</f>
        <v>0</v>
      </c>
      <c r="M811" s="325">
        <f>IFERROR(VLOOKUP($A811,'様式C-1-2用'!$B$3:$O$1100,13,0),"")</f>
        <v>0</v>
      </c>
      <c r="N811" s="325">
        <f>IFERROR(VLOOKUP($A811,'様式C-1-2用'!$B$3:$O$1100,14,0),"")</f>
        <v>0</v>
      </c>
      <c r="O811" s="325">
        <f>IFERROR(VLOOKUP($A811,'様式C-1-2用'!$B$3:$P$1100,15,0),"")</f>
        <v>0</v>
      </c>
    </row>
    <row r="812" spans="1:15" ht="15.95" customHeight="1" x14ac:dyDescent="0.15">
      <c r="A812" s="318">
        <v>810</v>
      </c>
      <c r="B812" s="325">
        <f>IFERROR(VLOOKUP($A812,'様式C-1-2用'!$B$3:$O$1100,2,0),"")</f>
        <v>0</v>
      </c>
      <c r="C812" s="325" t="str">
        <f>IFERROR(VLOOKUP($A812,'様式C-1-2用'!$B$3:$O$1100,3,0),"")</f>
        <v/>
      </c>
      <c r="D812" s="325">
        <f>IFERROR(VLOOKUP($A812,'様式C-1-2用'!$B$3:$O$1100,5,0),"")</f>
        <v>0</v>
      </c>
      <c r="E812" s="325">
        <f>IFERROR(VLOOKUP($A812,'様式C-1-2用'!$B$3:$O$1100,6,0),"")</f>
        <v>0</v>
      </c>
      <c r="F812" s="325">
        <f>IFERROR(VLOOKUP($A812,'様式C-1-2用'!$B$3:$O$1100,7,0),"")</f>
        <v>0</v>
      </c>
      <c r="G812" s="325">
        <f>IFERROR(VLOOKUP($A812,'様式C-1-2用'!$B$3:$O$1100,8,0),"")</f>
        <v>0</v>
      </c>
      <c r="H812" s="331">
        <f>IFERROR(VLOOKUP($A812,'様式C-1-2用'!$B$3:$O$1100,9,0),"")</f>
        <v>0</v>
      </c>
      <c r="I812" s="325">
        <f>IFERROR(VLOOKUP($A812,'様式C-1-2用'!$B$3:$O$1100,10,0),"")</f>
        <v>0</v>
      </c>
      <c r="J812" s="325">
        <f>IFERROR(VLOOKUP($A812,'様式C-1-2用'!$B$3:$O$1100,11,0),"")</f>
        <v>0</v>
      </c>
      <c r="K812" s="325">
        <f t="shared" si="12"/>
        <v>0</v>
      </c>
      <c r="L812" s="325">
        <f>IFERROR(VLOOKUP($A812,'様式C-1-2用'!$B$3:$O$1100,12,0),"")</f>
        <v>0</v>
      </c>
      <c r="M812" s="325">
        <f>IFERROR(VLOOKUP($A812,'様式C-1-2用'!$B$3:$O$1100,13,0),"")</f>
        <v>0</v>
      </c>
      <c r="N812" s="325">
        <f>IFERROR(VLOOKUP($A812,'様式C-1-2用'!$B$3:$O$1100,14,0),"")</f>
        <v>0</v>
      </c>
      <c r="O812" s="325">
        <f>IFERROR(VLOOKUP($A812,'様式C-1-2用'!$B$3:$P$1100,15,0),"")</f>
        <v>0</v>
      </c>
    </row>
    <row r="813" spans="1:15" ht="15.95" customHeight="1" x14ac:dyDescent="0.15">
      <c r="A813" s="318">
        <v>811</v>
      </c>
      <c r="B813" s="325">
        <f>IFERROR(VLOOKUP($A813,'様式C-1-2用'!$B$3:$O$1100,2,0),"")</f>
        <v>0</v>
      </c>
      <c r="C813" s="325" t="str">
        <f>IFERROR(VLOOKUP($A813,'様式C-1-2用'!$B$3:$O$1100,3,0),"")</f>
        <v/>
      </c>
      <c r="D813" s="325">
        <f>IFERROR(VLOOKUP($A813,'様式C-1-2用'!$B$3:$O$1100,5,0),"")</f>
        <v>0</v>
      </c>
      <c r="E813" s="325">
        <f>IFERROR(VLOOKUP($A813,'様式C-1-2用'!$B$3:$O$1100,6,0),"")</f>
        <v>0</v>
      </c>
      <c r="F813" s="325">
        <f>IFERROR(VLOOKUP($A813,'様式C-1-2用'!$B$3:$O$1100,7,0),"")</f>
        <v>0</v>
      </c>
      <c r="G813" s="325">
        <f>IFERROR(VLOOKUP($A813,'様式C-1-2用'!$B$3:$O$1100,8,0),"")</f>
        <v>0</v>
      </c>
      <c r="H813" s="331">
        <f>IFERROR(VLOOKUP($A813,'様式C-1-2用'!$B$3:$O$1100,9,0),"")</f>
        <v>0</v>
      </c>
      <c r="I813" s="325">
        <f>IFERROR(VLOOKUP($A813,'様式C-1-2用'!$B$3:$O$1100,10,0),"")</f>
        <v>0</v>
      </c>
      <c r="J813" s="325">
        <f>IFERROR(VLOOKUP($A813,'様式C-1-2用'!$B$3:$O$1100,11,0),"")</f>
        <v>0</v>
      </c>
      <c r="K813" s="325">
        <f t="shared" si="12"/>
        <v>0</v>
      </c>
      <c r="L813" s="325">
        <f>IFERROR(VLOOKUP($A813,'様式C-1-2用'!$B$3:$O$1100,12,0),"")</f>
        <v>0</v>
      </c>
      <c r="M813" s="325">
        <f>IFERROR(VLOOKUP($A813,'様式C-1-2用'!$B$3:$O$1100,13,0),"")</f>
        <v>0</v>
      </c>
      <c r="N813" s="325">
        <f>IFERROR(VLOOKUP($A813,'様式C-1-2用'!$B$3:$O$1100,14,0),"")</f>
        <v>0</v>
      </c>
      <c r="O813" s="325">
        <f>IFERROR(VLOOKUP($A813,'様式C-1-2用'!$B$3:$P$1100,15,0),"")</f>
        <v>0</v>
      </c>
    </row>
    <row r="814" spans="1:15" ht="15.95" customHeight="1" x14ac:dyDescent="0.15">
      <c r="A814" s="318">
        <v>812</v>
      </c>
      <c r="B814" s="325">
        <f>IFERROR(VLOOKUP($A814,'様式C-1-2用'!$B$3:$O$1100,2,0),"")</f>
        <v>0</v>
      </c>
      <c r="C814" s="325" t="str">
        <f>IFERROR(VLOOKUP($A814,'様式C-1-2用'!$B$3:$O$1100,3,0),"")</f>
        <v/>
      </c>
      <c r="D814" s="325">
        <f>IFERROR(VLOOKUP($A814,'様式C-1-2用'!$B$3:$O$1100,5,0),"")</f>
        <v>0</v>
      </c>
      <c r="E814" s="325">
        <f>IFERROR(VLOOKUP($A814,'様式C-1-2用'!$B$3:$O$1100,6,0),"")</f>
        <v>0</v>
      </c>
      <c r="F814" s="325">
        <f>IFERROR(VLOOKUP($A814,'様式C-1-2用'!$B$3:$O$1100,7,0),"")</f>
        <v>0</v>
      </c>
      <c r="G814" s="325">
        <f>IFERROR(VLOOKUP($A814,'様式C-1-2用'!$B$3:$O$1100,8,0),"")</f>
        <v>0</v>
      </c>
      <c r="H814" s="331">
        <f>IFERROR(VLOOKUP($A814,'様式C-1-2用'!$B$3:$O$1100,9,0),"")</f>
        <v>0</v>
      </c>
      <c r="I814" s="325">
        <f>IFERROR(VLOOKUP($A814,'様式C-1-2用'!$B$3:$O$1100,10,0),"")</f>
        <v>0</v>
      </c>
      <c r="J814" s="325">
        <f>IFERROR(VLOOKUP($A814,'様式C-1-2用'!$B$3:$O$1100,11,0),"")</f>
        <v>0</v>
      </c>
      <c r="K814" s="325">
        <f t="shared" si="12"/>
        <v>0</v>
      </c>
      <c r="L814" s="325">
        <f>IFERROR(VLOOKUP($A814,'様式C-1-2用'!$B$3:$O$1100,12,0),"")</f>
        <v>0</v>
      </c>
      <c r="M814" s="325">
        <f>IFERROR(VLOOKUP($A814,'様式C-1-2用'!$B$3:$O$1100,13,0),"")</f>
        <v>0</v>
      </c>
      <c r="N814" s="325">
        <f>IFERROR(VLOOKUP($A814,'様式C-1-2用'!$B$3:$O$1100,14,0),"")</f>
        <v>0</v>
      </c>
      <c r="O814" s="325">
        <f>IFERROR(VLOOKUP($A814,'様式C-1-2用'!$B$3:$P$1100,15,0),"")</f>
        <v>0</v>
      </c>
    </row>
    <row r="815" spans="1:15" ht="15.95" customHeight="1" x14ac:dyDescent="0.15">
      <c r="A815" s="318">
        <v>813</v>
      </c>
      <c r="B815" s="325">
        <f>IFERROR(VLOOKUP($A815,'様式C-1-2用'!$B$3:$O$1100,2,0),"")</f>
        <v>0</v>
      </c>
      <c r="C815" s="325" t="str">
        <f>IFERROR(VLOOKUP($A815,'様式C-1-2用'!$B$3:$O$1100,3,0),"")</f>
        <v/>
      </c>
      <c r="D815" s="325">
        <f>IFERROR(VLOOKUP($A815,'様式C-1-2用'!$B$3:$O$1100,5,0),"")</f>
        <v>0</v>
      </c>
      <c r="E815" s="325">
        <f>IFERROR(VLOOKUP($A815,'様式C-1-2用'!$B$3:$O$1100,6,0),"")</f>
        <v>0</v>
      </c>
      <c r="F815" s="325">
        <f>IFERROR(VLOOKUP($A815,'様式C-1-2用'!$B$3:$O$1100,7,0),"")</f>
        <v>0</v>
      </c>
      <c r="G815" s="325">
        <f>IFERROR(VLOOKUP($A815,'様式C-1-2用'!$B$3:$O$1100,8,0),"")</f>
        <v>0</v>
      </c>
      <c r="H815" s="331">
        <f>IFERROR(VLOOKUP($A815,'様式C-1-2用'!$B$3:$O$1100,9,0),"")</f>
        <v>0</v>
      </c>
      <c r="I815" s="325">
        <f>IFERROR(VLOOKUP($A815,'様式C-1-2用'!$B$3:$O$1100,10,0),"")</f>
        <v>0</v>
      </c>
      <c r="J815" s="325">
        <f>IFERROR(VLOOKUP($A815,'様式C-1-2用'!$B$3:$O$1100,11,0),"")</f>
        <v>0</v>
      </c>
      <c r="K815" s="325">
        <f t="shared" si="12"/>
        <v>0</v>
      </c>
      <c r="L815" s="325">
        <f>IFERROR(VLOOKUP($A815,'様式C-1-2用'!$B$3:$O$1100,12,0),"")</f>
        <v>0</v>
      </c>
      <c r="M815" s="325">
        <f>IFERROR(VLOOKUP($A815,'様式C-1-2用'!$B$3:$O$1100,13,0),"")</f>
        <v>0</v>
      </c>
      <c r="N815" s="325">
        <f>IFERROR(VLOOKUP($A815,'様式C-1-2用'!$B$3:$O$1100,14,0),"")</f>
        <v>0</v>
      </c>
      <c r="O815" s="325">
        <f>IFERROR(VLOOKUP($A815,'様式C-1-2用'!$B$3:$P$1100,15,0),"")</f>
        <v>0</v>
      </c>
    </row>
    <row r="816" spans="1:15" ht="15.95" customHeight="1" x14ac:dyDescent="0.15">
      <c r="A816" s="318">
        <v>814</v>
      </c>
      <c r="B816" s="325">
        <f>IFERROR(VLOOKUP($A816,'様式C-1-2用'!$B$3:$O$1100,2,0),"")</f>
        <v>0</v>
      </c>
      <c r="C816" s="325" t="str">
        <f>IFERROR(VLOOKUP($A816,'様式C-1-2用'!$B$3:$O$1100,3,0),"")</f>
        <v/>
      </c>
      <c r="D816" s="325">
        <f>IFERROR(VLOOKUP($A816,'様式C-1-2用'!$B$3:$O$1100,5,0),"")</f>
        <v>0</v>
      </c>
      <c r="E816" s="325">
        <f>IFERROR(VLOOKUP($A816,'様式C-1-2用'!$B$3:$O$1100,6,0),"")</f>
        <v>0</v>
      </c>
      <c r="F816" s="325">
        <f>IFERROR(VLOOKUP($A816,'様式C-1-2用'!$B$3:$O$1100,7,0),"")</f>
        <v>0</v>
      </c>
      <c r="G816" s="325">
        <f>IFERROR(VLOOKUP($A816,'様式C-1-2用'!$B$3:$O$1100,8,0),"")</f>
        <v>0</v>
      </c>
      <c r="H816" s="331">
        <f>IFERROR(VLOOKUP($A816,'様式C-1-2用'!$B$3:$O$1100,9,0),"")</f>
        <v>0</v>
      </c>
      <c r="I816" s="325">
        <f>IFERROR(VLOOKUP($A816,'様式C-1-2用'!$B$3:$O$1100,10,0),"")</f>
        <v>0</v>
      </c>
      <c r="J816" s="325">
        <f>IFERROR(VLOOKUP($A816,'様式C-1-2用'!$B$3:$O$1100,11,0),"")</f>
        <v>0</v>
      </c>
      <c r="K816" s="325">
        <f t="shared" si="12"/>
        <v>0</v>
      </c>
      <c r="L816" s="325">
        <f>IFERROR(VLOOKUP($A816,'様式C-1-2用'!$B$3:$O$1100,12,0),"")</f>
        <v>0</v>
      </c>
      <c r="M816" s="325">
        <f>IFERROR(VLOOKUP($A816,'様式C-1-2用'!$B$3:$O$1100,13,0),"")</f>
        <v>0</v>
      </c>
      <c r="N816" s="325">
        <f>IFERROR(VLOOKUP($A816,'様式C-1-2用'!$B$3:$O$1100,14,0),"")</f>
        <v>0</v>
      </c>
      <c r="O816" s="325">
        <f>IFERROR(VLOOKUP($A816,'様式C-1-2用'!$B$3:$P$1100,15,0),"")</f>
        <v>0</v>
      </c>
    </row>
    <row r="817" spans="1:15" ht="15.95" customHeight="1" x14ac:dyDescent="0.15">
      <c r="A817" s="318">
        <v>815</v>
      </c>
      <c r="B817" s="325">
        <f>IFERROR(VLOOKUP($A817,'様式C-1-2用'!$B$3:$O$1100,2,0),"")</f>
        <v>0</v>
      </c>
      <c r="C817" s="325" t="str">
        <f>IFERROR(VLOOKUP($A817,'様式C-1-2用'!$B$3:$O$1100,3,0),"")</f>
        <v/>
      </c>
      <c r="D817" s="325">
        <f>IFERROR(VLOOKUP($A817,'様式C-1-2用'!$B$3:$O$1100,5,0),"")</f>
        <v>0</v>
      </c>
      <c r="E817" s="325">
        <f>IFERROR(VLOOKUP($A817,'様式C-1-2用'!$B$3:$O$1100,6,0),"")</f>
        <v>0</v>
      </c>
      <c r="F817" s="325">
        <f>IFERROR(VLOOKUP($A817,'様式C-1-2用'!$B$3:$O$1100,7,0),"")</f>
        <v>0</v>
      </c>
      <c r="G817" s="325">
        <f>IFERROR(VLOOKUP($A817,'様式C-1-2用'!$B$3:$O$1100,8,0),"")</f>
        <v>0</v>
      </c>
      <c r="H817" s="331">
        <f>IFERROR(VLOOKUP($A817,'様式C-1-2用'!$B$3:$O$1100,9,0),"")</f>
        <v>0</v>
      </c>
      <c r="I817" s="325">
        <f>IFERROR(VLOOKUP($A817,'様式C-1-2用'!$B$3:$O$1100,10,0),"")</f>
        <v>0</v>
      </c>
      <c r="J817" s="325">
        <f>IFERROR(VLOOKUP($A817,'様式C-1-2用'!$B$3:$O$1100,11,0),"")</f>
        <v>0</v>
      </c>
      <c r="K817" s="325">
        <f t="shared" si="12"/>
        <v>0</v>
      </c>
      <c r="L817" s="325">
        <f>IFERROR(VLOOKUP($A817,'様式C-1-2用'!$B$3:$O$1100,12,0),"")</f>
        <v>0</v>
      </c>
      <c r="M817" s="325">
        <f>IFERROR(VLOOKUP($A817,'様式C-1-2用'!$B$3:$O$1100,13,0),"")</f>
        <v>0</v>
      </c>
      <c r="N817" s="325">
        <f>IFERROR(VLOOKUP($A817,'様式C-1-2用'!$B$3:$O$1100,14,0),"")</f>
        <v>0</v>
      </c>
      <c r="O817" s="325">
        <f>IFERROR(VLOOKUP($A817,'様式C-1-2用'!$B$3:$P$1100,15,0),"")</f>
        <v>0</v>
      </c>
    </row>
    <row r="818" spans="1:15" ht="15.95" customHeight="1" x14ac:dyDescent="0.15">
      <c r="A818" s="318">
        <v>816</v>
      </c>
      <c r="B818" s="325">
        <f>IFERROR(VLOOKUP($A818,'様式C-1-2用'!$B$3:$O$1100,2,0),"")</f>
        <v>0</v>
      </c>
      <c r="C818" s="325" t="str">
        <f>IFERROR(VLOOKUP($A818,'様式C-1-2用'!$B$3:$O$1100,3,0),"")</f>
        <v/>
      </c>
      <c r="D818" s="325">
        <f>IFERROR(VLOOKUP($A818,'様式C-1-2用'!$B$3:$O$1100,5,0),"")</f>
        <v>0</v>
      </c>
      <c r="E818" s="325">
        <f>IFERROR(VLOOKUP($A818,'様式C-1-2用'!$B$3:$O$1100,6,0),"")</f>
        <v>0</v>
      </c>
      <c r="F818" s="325">
        <f>IFERROR(VLOOKUP($A818,'様式C-1-2用'!$B$3:$O$1100,7,0),"")</f>
        <v>0</v>
      </c>
      <c r="G818" s="325">
        <f>IFERROR(VLOOKUP($A818,'様式C-1-2用'!$B$3:$O$1100,8,0),"")</f>
        <v>0</v>
      </c>
      <c r="H818" s="331">
        <f>IFERROR(VLOOKUP($A818,'様式C-1-2用'!$B$3:$O$1100,9,0),"")</f>
        <v>0</v>
      </c>
      <c r="I818" s="325">
        <f>IFERROR(VLOOKUP($A818,'様式C-1-2用'!$B$3:$O$1100,10,0),"")</f>
        <v>0</v>
      </c>
      <c r="J818" s="325">
        <f>IFERROR(VLOOKUP($A818,'様式C-1-2用'!$B$3:$O$1100,11,0),"")</f>
        <v>0</v>
      </c>
      <c r="K818" s="325">
        <f t="shared" si="12"/>
        <v>0</v>
      </c>
      <c r="L818" s="325">
        <f>IFERROR(VLOOKUP($A818,'様式C-1-2用'!$B$3:$O$1100,12,0),"")</f>
        <v>0</v>
      </c>
      <c r="M818" s="325">
        <f>IFERROR(VLOOKUP($A818,'様式C-1-2用'!$B$3:$O$1100,13,0),"")</f>
        <v>0</v>
      </c>
      <c r="N818" s="325">
        <f>IFERROR(VLOOKUP($A818,'様式C-1-2用'!$B$3:$O$1100,14,0),"")</f>
        <v>0</v>
      </c>
      <c r="O818" s="325">
        <f>IFERROR(VLOOKUP($A818,'様式C-1-2用'!$B$3:$P$1100,15,0),"")</f>
        <v>0</v>
      </c>
    </row>
    <row r="819" spans="1:15" ht="15.95" customHeight="1" x14ac:dyDescent="0.15">
      <c r="A819" s="318">
        <v>817</v>
      </c>
      <c r="B819" s="325">
        <f>IFERROR(VLOOKUP($A819,'様式C-1-2用'!$B$3:$O$1100,2,0),"")</f>
        <v>0</v>
      </c>
      <c r="C819" s="325" t="str">
        <f>IFERROR(VLOOKUP($A819,'様式C-1-2用'!$B$3:$O$1100,3,0),"")</f>
        <v/>
      </c>
      <c r="D819" s="325">
        <f>IFERROR(VLOOKUP($A819,'様式C-1-2用'!$B$3:$O$1100,5,0),"")</f>
        <v>0</v>
      </c>
      <c r="E819" s="325">
        <f>IFERROR(VLOOKUP($A819,'様式C-1-2用'!$B$3:$O$1100,6,0),"")</f>
        <v>0</v>
      </c>
      <c r="F819" s="325">
        <f>IFERROR(VLOOKUP($A819,'様式C-1-2用'!$B$3:$O$1100,7,0),"")</f>
        <v>0</v>
      </c>
      <c r="G819" s="325">
        <f>IFERROR(VLOOKUP($A819,'様式C-1-2用'!$B$3:$O$1100,8,0),"")</f>
        <v>0</v>
      </c>
      <c r="H819" s="331">
        <f>IFERROR(VLOOKUP($A819,'様式C-1-2用'!$B$3:$O$1100,9,0),"")</f>
        <v>0</v>
      </c>
      <c r="I819" s="325">
        <f>IFERROR(VLOOKUP($A819,'様式C-1-2用'!$B$3:$O$1100,10,0),"")</f>
        <v>0</v>
      </c>
      <c r="J819" s="325">
        <f>IFERROR(VLOOKUP($A819,'様式C-1-2用'!$B$3:$O$1100,11,0),"")</f>
        <v>0</v>
      </c>
      <c r="K819" s="325">
        <f t="shared" si="12"/>
        <v>0</v>
      </c>
      <c r="L819" s="325">
        <f>IFERROR(VLOOKUP($A819,'様式C-1-2用'!$B$3:$O$1100,12,0),"")</f>
        <v>0</v>
      </c>
      <c r="M819" s="325">
        <f>IFERROR(VLOOKUP($A819,'様式C-1-2用'!$B$3:$O$1100,13,0),"")</f>
        <v>0</v>
      </c>
      <c r="N819" s="325">
        <f>IFERROR(VLOOKUP($A819,'様式C-1-2用'!$B$3:$O$1100,14,0),"")</f>
        <v>0</v>
      </c>
      <c r="O819" s="325">
        <f>IFERROR(VLOOKUP($A819,'様式C-1-2用'!$B$3:$P$1100,15,0),"")</f>
        <v>0</v>
      </c>
    </row>
    <row r="820" spans="1:15" ht="15.95" customHeight="1" x14ac:dyDescent="0.15">
      <c r="A820" s="318">
        <v>818</v>
      </c>
      <c r="B820" s="325">
        <f>IFERROR(VLOOKUP($A820,'様式C-1-2用'!$B$3:$O$1100,2,0),"")</f>
        <v>0</v>
      </c>
      <c r="C820" s="325" t="str">
        <f>IFERROR(VLOOKUP($A820,'様式C-1-2用'!$B$3:$O$1100,3,0),"")</f>
        <v/>
      </c>
      <c r="D820" s="325">
        <f>IFERROR(VLOOKUP($A820,'様式C-1-2用'!$B$3:$O$1100,5,0),"")</f>
        <v>0</v>
      </c>
      <c r="E820" s="325">
        <f>IFERROR(VLOOKUP($A820,'様式C-1-2用'!$B$3:$O$1100,6,0),"")</f>
        <v>0</v>
      </c>
      <c r="F820" s="325">
        <f>IFERROR(VLOOKUP($A820,'様式C-1-2用'!$B$3:$O$1100,7,0),"")</f>
        <v>0</v>
      </c>
      <c r="G820" s="325">
        <f>IFERROR(VLOOKUP($A820,'様式C-1-2用'!$B$3:$O$1100,8,0),"")</f>
        <v>0</v>
      </c>
      <c r="H820" s="331">
        <f>IFERROR(VLOOKUP($A820,'様式C-1-2用'!$B$3:$O$1100,9,0),"")</f>
        <v>0</v>
      </c>
      <c r="I820" s="325">
        <f>IFERROR(VLOOKUP($A820,'様式C-1-2用'!$B$3:$O$1100,10,0),"")</f>
        <v>0</v>
      </c>
      <c r="J820" s="325">
        <f>IFERROR(VLOOKUP($A820,'様式C-1-2用'!$B$3:$O$1100,11,0),"")</f>
        <v>0</v>
      </c>
      <c r="K820" s="325">
        <f t="shared" si="12"/>
        <v>0</v>
      </c>
      <c r="L820" s="325">
        <f>IFERROR(VLOOKUP($A820,'様式C-1-2用'!$B$3:$O$1100,12,0),"")</f>
        <v>0</v>
      </c>
      <c r="M820" s="325">
        <f>IFERROR(VLOOKUP($A820,'様式C-1-2用'!$B$3:$O$1100,13,0),"")</f>
        <v>0</v>
      </c>
      <c r="N820" s="325">
        <f>IFERROR(VLOOKUP($A820,'様式C-1-2用'!$B$3:$O$1100,14,0),"")</f>
        <v>0</v>
      </c>
      <c r="O820" s="325">
        <f>IFERROR(VLOOKUP($A820,'様式C-1-2用'!$B$3:$P$1100,15,0),"")</f>
        <v>0</v>
      </c>
    </row>
    <row r="821" spans="1:15" ht="15.95" customHeight="1" x14ac:dyDescent="0.15">
      <c r="A821" s="318">
        <v>819</v>
      </c>
      <c r="B821" s="325">
        <f>IFERROR(VLOOKUP($A821,'様式C-1-2用'!$B$3:$O$1100,2,0),"")</f>
        <v>0</v>
      </c>
      <c r="C821" s="325" t="str">
        <f>IFERROR(VLOOKUP($A821,'様式C-1-2用'!$B$3:$O$1100,3,0),"")</f>
        <v/>
      </c>
      <c r="D821" s="325">
        <f>IFERROR(VLOOKUP($A821,'様式C-1-2用'!$B$3:$O$1100,5,0),"")</f>
        <v>0</v>
      </c>
      <c r="E821" s="325">
        <f>IFERROR(VLOOKUP($A821,'様式C-1-2用'!$B$3:$O$1100,6,0),"")</f>
        <v>0</v>
      </c>
      <c r="F821" s="325">
        <f>IFERROR(VLOOKUP($A821,'様式C-1-2用'!$B$3:$O$1100,7,0),"")</f>
        <v>0</v>
      </c>
      <c r="G821" s="325">
        <f>IFERROR(VLOOKUP($A821,'様式C-1-2用'!$B$3:$O$1100,8,0),"")</f>
        <v>0</v>
      </c>
      <c r="H821" s="331">
        <f>IFERROR(VLOOKUP($A821,'様式C-1-2用'!$B$3:$O$1100,9,0),"")</f>
        <v>0</v>
      </c>
      <c r="I821" s="325">
        <f>IFERROR(VLOOKUP($A821,'様式C-1-2用'!$B$3:$O$1100,10,0),"")</f>
        <v>0</v>
      </c>
      <c r="J821" s="325">
        <f>IFERROR(VLOOKUP($A821,'様式C-1-2用'!$B$3:$O$1100,11,0),"")</f>
        <v>0</v>
      </c>
      <c r="K821" s="325">
        <f t="shared" si="12"/>
        <v>0</v>
      </c>
      <c r="L821" s="325">
        <f>IFERROR(VLOOKUP($A821,'様式C-1-2用'!$B$3:$O$1100,12,0),"")</f>
        <v>0</v>
      </c>
      <c r="M821" s="325">
        <f>IFERROR(VLOOKUP($A821,'様式C-1-2用'!$B$3:$O$1100,13,0),"")</f>
        <v>0</v>
      </c>
      <c r="N821" s="325">
        <f>IFERROR(VLOOKUP($A821,'様式C-1-2用'!$B$3:$O$1100,14,0),"")</f>
        <v>0</v>
      </c>
      <c r="O821" s="325">
        <f>IFERROR(VLOOKUP($A821,'様式C-1-2用'!$B$3:$P$1100,15,0),"")</f>
        <v>0</v>
      </c>
    </row>
    <row r="822" spans="1:15" ht="15.95" customHeight="1" x14ac:dyDescent="0.15">
      <c r="A822" s="318">
        <v>820</v>
      </c>
      <c r="B822" s="325">
        <f>IFERROR(VLOOKUP($A822,'様式C-1-2用'!$B$3:$O$1100,2,0),"")</f>
        <v>0</v>
      </c>
      <c r="C822" s="325" t="str">
        <f>IFERROR(VLOOKUP($A822,'様式C-1-2用'!$B$3:$O$1100,3,0),"")</f>
        <v/>
      </c>
      <c r="D822" s="325">
        <f>IFERROR(VLOOKUP($A822,'様式C-1-2用'!$B$3:$O$1100,5,0),"")</f>
        <v>0</v>
      </c>
      <c r="E822" s="325">
        <f>IFERROR(VLOOKUP($A822,'様式C-1-2用'!$B$3:$O$1100,6,0),"")</f>
        <v>0</v>
      </c>
      <c r="F822" s="325">
        <f>IFERROR(VLOOKUP($A822,'様式C-1-2用'!$B$3:$O$1100,7,0),"")</f>
        <v>0</v>
      </c>
      <c r="G822" s="325">
        <f>IFERROR(VLOOKUP($A822,'様式C-1-2用'!$B$3:$O$1100,8,0),"")</f>
        <v>0</v>
      </c>
      <c r="H822" s="331">
        <f>IFERROR(VLOOKUP($A822,'様式C-1-2用'!$B$3:$O$1100,9,0),"")</f>
        <v>0</v>
      </c>
      <c r="I822" s="325">
        <f>IFERROR(VLOOKUP($A822,'様式C-1-2用'!$B$3:$O$1100,10,0),"")</f>
        <v>0</v>
      </c>
      <c r="J822" s="325">
        <f>IFERROR(VLOOKUP($A822,'様式C-1-2用'!$B$3:$O$1100,11,0),"")</f>
        <v>0</v>
      </c>
      <c r="K822" s="325">
        <f t="shared" si="12"/>
        <v>0</v>
      </c>
      <c r="L822" s="325">
        <f>IFERROR(VLOOKUP($A822,'様式C-1-2用'!$B$3:$O$1100,12,0),"")</f>
        <v>0</v>
      </c>
      <c r="M822" s="325">
        <f>IFERROR(VLOOKUP($A822,'様式C-1-2用'!$B$3:$O$1100,13,0),"")</f>
        <v>0</v>
      </c>
      <c r="N822" s="325">
        <f>IFERROR(VLOOKUP($A822,'様式C-1-2用'!$B$3:$O$1100,14,0),"")</f>
        <v>0</v>
      </c>
      <c r="O822" s="325">
        <f>IFERROR(VLOOKUP($A822,'様式C-1-2用'!$B$3:$P$1100,15,0),"")</f>
        <v>0</v>
      </c>
    </row>
    <row r="823" spans="1:15" ht="15.95" customHeight="1" x14ac:dyDescent="0.15">
      <c r="A823" s="318">
        <v>821</v>
      </c>
      <c r="B823" s="325">
        <f>IFERROR(VLOOKUP($A823,'様式C-1-2用'!$B$3:$O$1100,2,0),"")</f>
        <v>0</v>
      </c>
      <c r="C823" s="325" t="str">
        <f>IFERROR(VLOOKUP($A823,'様式C-1-2用'!$B$3:$O$1100,3,0),"")</f>
        <v/>
      </c>
      <c r="D823" s="325">
        <f>IFERROR(VLOOKUP($A823,'様式C-1-2用'!$B$3:$O$1100,5,0),"")</f>
        <v>0</v>
      </c>
      <c r="E823" s="325">
        <f>IFERROR(VLOOKUP($A823,'様式C-1-2用'!$B$3:$O$1100,6,0),"")</f>
        <v>0</v>
      </c>
      <c r="F823" s="325">
        <f>IFERROR(VLOOKUP($A823,'様式C-1-2用'!$B$3:$O$1100,7,0),"")</f>
        <v>0</v>
      </c>
      <c r="G823" s="325">
        <f>IFERROR(VLOOKUP($A823,'様式C-1-2用'!$B$3:$O$1100,8,0),"")</f>
        <v>0</v>
      </c>
      <c r="H823" s="331">
        <f>IFERROR(VLOOKUP($A823,'様式C-1-2用'!$B$3:$O$1100,9,0),"")</f>
        <v>0</v>
      </c>
      <c r="I823" s="325">
        <f>IFERROR(VLOOKUP($A823,'様式C-1-2用'!$B$3:$O$1100,10,0),"")</f>
        <v>0</v>
      </c>
      <c r="J823" s="325">
        <f>IFERROR(VLOOKUP($A823,'様式C-1-2用'!$B$3:$O$1100,11,0),"")</f>
        <v>0</v>
      </c>
      <c r="K823" s="325">
        <f t="shared" si="12"/>
        <v>0</v>
      </c>
      <c r="L823" s="325">
        <f>IFERROR(VLOOKUP($A823,'様式C-1-2用'!$B$3:$O$1100,12,0),"")</f>
        <v>0</v>
      </c>
      <c r="M823" s="325">
        <f>IFERROR(VLOOKUP($A823,'様式C-1-2用'!$B$3:$O$1100,13,0),"")</f>
        <v>0</v>
      </c>
      <c r="N823" s="325">
        <f>IFERROR(VLOOKUP($A823,'様式C-1-2用'!$B$3:$O$1100,14,0),"")</f>
        <v>0</v>
      </c>
      <c r="O823" s="325">
        <f>IFERROR(VLOOKUP($A823,'様式C-1-2用'!$B$3:$P$1100,15,0),"")</f>
        <v>0</v>
      </c>
    </row>
    <row r="824" spans="1:15" ht="15.95" customHeight="1" x14ac:dyDescent="0.15">
      <c r="A824" s="318">
        <v>822</v>
      </c>
      <c r="B824" s="325">
        <f>IFERROR(VLOOKUP($A824,'様式C-1-2用'!$B$3:$O$1100,2,0),"")</f>
        <v>0</v>
      </c>
      <c r="C824" s="325" t="str">
        <f>IFERROR(VLOOKUP($A824,'様式C-1-2用'!$B$3:$O$1100,3,0),"")</f>
        <v/>
      </c>
      <c r="D824" s="325">
        <f>IFERROR(VLOOKUP($A824,'様式C-1-2用'!$B$3:$O$1100,5,0),"")</f>
        <v>0</v>
      </c>
      <c r="E824" s="325">
        <f>IFERROR(VLOOKUP($A824,'様式C-1-2用'!$B$3:$O$1100,6,0),"")</f>
        <v>0</v>
      </c>
      <c r="F824" s="325">
        <f>IFERROR(VLOOKUP($A824,'様式C-1-2用'!$B$3:$O$1100,7,0),"")</f>
        <v>0</v>
      </c>
      <c r="G824" s="325">
        <f>IFERROR(VLOOKUP($A824,'様式C-1-2用'!$B$3:$O$1100,8,0),"")</f>
        <v>0</v>
      </c>
      <c r="H824" s="331">
        <f>IFERROR(VLOOKUP($A824,'様式C-1-2用'!$B$3:$O$1100,9,0),"")</f>
        <v>0</v>
      </c>
      <c r="I824" s="325">
        <f>IFERROR(VLOOKUP($A824,'様式C-1-2用'!$B$3:$O$1100,10,0),"")</f>
        <v>0</v>
      </c>
      <c r="J824" s="325">
        <f>IFERROR(VLOOKUP($A824,'様式C-1-2用'!$B$3:$O$1100,11,0),"")</f>
        <v>0</v>
      </c>
      <c r="K824" s="325">
        <f t="shared" si="12"/>
        <v>0</v>
      </c>
      <c r="L824" s="325">
        <f>IFERROR(VLOOKUP($A824,'様式C-1-2用'!$B$3:$O$1100,12,0),"")</f>
        <v>0</v>
      </c>
      <c r="M824" s="325">
        <f>IFERROR(VLOOKUP($A824,'様式C-1-2用'!$B$3:$O$1100,13,0),"")</f>
        <v>0</v>
      </c>
      <c r="N824" s="325">
        <f>IFERROR(VLOOKUP($A824,'様式C-1-2用'!$B$3:$O$1100,14,0),"")</f>
        <v>0</v>
      </c>
      <c r="O824" s="325">
        <f>IFERROR(VLOOKUP($A824,'様式C-1-2用'!$B$3:$P$1100,15,0),"")</f>
        <v>0</v>
      </c>
    </row>
    <row r="825" spans="1:15" ht="15.95" customHeight="1" x14ac:dyDescent="0.15">
      <c r="A825" s="318">
        <v>823</v>
      </c>
      <c r="B825" s="325">
        <f>IFERROR(VLOOKUP($A825,'様式C-1-2用'!$B$3:$O$1100,2,0),"")</f>
        <v>0</v>
      </c>
      <c r="C825" s="325" t="str">
        <f>IFERROR(VLOOKUP($A825,'様式C-1-2用'!$B$3:$O$1100,3,0),"")</f>
        <v/>
      </c>
      <c r="D825" s="325">
        <f>IFERROR(VLOOKUP($A825,'様式C-1-2用'!$B$3:$O$1100,5,0),"")</f>
        <v>0</v>
      </c>
      <c r="E825" s="325">
        <f>IFERROR(VLOOKUP($A825,'様式C-1-2用'!$B$3:$O$1100,6,0),"")</f>
        <v>0</v>
      </c>
      <c r="F825" s="325">
        <f>IFERROR(VLOOKUP($A825,'様式C-1-2用'!$B$3:$O$1100,7,0),"")</f>
        <v>0</v>
      </c>
      <c r="G825" s="325">
        <f>IFERROR(VLOOKUP($A825,'様式C-1-2用'!$B$3:$O$1100,8,0),"")</f>
        <v>0</v>
      </c>
      <c r="H825" s="331">
        <f>IFERROR(VLOOKUP($A825,'様式C-1-2用'!$B$3:$O$1100,9,0),"")</f>
        <v>0</v>
      </c>
      <c r="I825" s="325">
        <f>IFERROR(VLOOKUP($A825,'様式C-1-2用'!$B$3:$O$1100,10,0),"")</f>
        <v>0</v>
      </c>
      <c r="J825" s="325">
        <f>IFERROR(VLOOKUP($A825,'様式C-1-2用'!$B$3:$O$1100,11,0),"")</f>
        <v>0</v>
      </c>
      <c r="K825" s="325">
        <f t="shared" si="12"/>
        <v>0</v>
      </c>
      <c r="L825" s="325">
        <f>IFERROR(VLOOKUP($A825,'様式C-1-2用'!$B$3:$O$1100,12,0),"")</f>
        <v>0</v>
      </c>
      <c r="M825" s="325">
        <f>IFERROR(VLOOKUP($A825,'様式C-1-2用'!$B$3:$O$1100,13,0),"")</f>
        <v>0</v>
      </c>
      <c r="N825" s="325">
        <f>IFERROR(VLOOKUP($A825,'様式C-1-2用'!$B$3:$O$1100,14,0),"")</f>
        <v>0</v>
      </c>
      <c r="O825" s="325">
        <f>IFERROR(VLOOKUP($A825,'様式C-1-2用'!$B$3:$P$1100,15,0),"")</f>
        <v>0</v>
      </c>
    </row>
    <row r="826" spans="1:15" ht="15.95" customHeight="1" x14ac:dyDescent="0.15">
      <c r="A826" s="318">
        <v>824</v>
      </c>
      <c r="B826" s="325">
        <f>IFERROR(VLOOKUP($A826,'様式C-1-2用'!$B$3:$O$1100,2,0),"")</f>
        <v>0</v>
      </c>
      <c r="C826" s="325" t="str">
        <f>IFERROR(VLOOKUP($A826,'様式C-1-2用'!$B$3:$O$1100,3,0),"")</f>
        <v/>
      </c>
      <c r="D826" s="325">
        <f>IFERROR(VLOOKUP($A826,'様式C-1-2用'!$B$3:$O$1100,5,0),"")</f>
        <v>0</v>
      </c>
      <c r="E826" s="325">
        <f>IFERROR(VLOOKUP($A826,'様式C-1-2用'!$B$3:$O$1100,6,0),"")</f>
        <v>0</v>
      </c>
      <c r="F826" s="325">
        <f>IFERROR(VLOOKUP($A826,'様式C-1-2用'!$B$3:$O$1100,7,0),"")</f>
        <v>0</v>
      </c>
      <c r="G826" s="325">
        <f>IFERROR(VLOOKUP($A826,'様式C-1-2用'!$B$3:$O$1100,8,0),"")</f>
        <v>0</v>
      </c>
      <c r="H826" s="331">
        <f>IFERROR(VLOOKUP($A826,'様式C-1-2用'!$B$3:$O$1100,9,0),"")</f>
        <v>0</v>
      </c>
      <c r="I826" s="325">
        <f>IFERROR(VLOOKUP($A826,'様式C-1-2用'!$B$3:$O$1100,10,0),"")</f>
        <v>0</v>
      </c>
      <c r="J826" s="325">
        <f>IFERROR(VLOOKUP($A826,'様式C-1-2用'!$B$3:$O$1100,11,0),"")</f>
        <v>0</v>
      </c>
      <c r="K826" s="325">
        <f t="shared" si="12"/>
        <v>0</v>
      </c>
      <c r="L826" s="325">
        <f>IFERROR(VLOOKUP($A826,'様式C-1-2用'!$B$3:$O$1100,12,0),"")</f>
        <v>0</v>
      </c>
      <c r="M826" s="325">
        <f>IFERROR(VLOOKUP($A826,'様式C-1-2用'!$B$3:$O$1100,13,0),"")</f>
        <v>0</v>
      </c>
      <c r="N826" s="325">
        <f>IFERROR(VLOOKUP($A826,'様式C-1-2用'!$B$3:$O$1100,14,0),"")</f>
        <v>0</v>
      </c>
      <c r="O826" s="325">
        <f>IFERROR(VLOOKUP($A826,'様式C-1-2用'!$B$3:$P$1100,15,0),"")</f>
        <v>0</v>
      </c>
    </row>
    <row r="827" spans="1:15" ht="15.95" customHeight="1" x14ac:dyDescent="0.15">
      <c r="A827" s="318">
        <v>825</v>
      </c>
      <c r="B827" s="325">
        <f>IFERROR(VLOOKUP($A827,'様式C-1-2用'!$B$3:$O$1100,2,0),"")</f>
        <v>0</v>
      </c>
      <c r="C827" s="325" t="str">
        <f>IFERROR(VLOOKUP($A827,'様式C-1-2用'!$B$3:$O$1100,3,0),"")</f>
        <v/>
      </c>
      <c r="D827" s="325">
        <f>IFERROR(VLOOKUP($A827,'様式C-1-2用'!$B$3:$O$1100,5,0),"")</f>
        <v>0</v>
      </c>
      <c r="E827" s="325">
        <f>IFERROR(VLOOKUP($A827,'様式C-1-2用'!$B$3:$O$1100,6,0),"")</f>
        <v>0</v>
      </c>
      <c r="F827" s="325">
        <f>IFERROR(VLOOKUP($A827,'様式C-1-2用'!$B$3:$O$1100,7,0),"")</f>
        <v>0</v>
      </c>
      <c r="G827" s="325">
        <f>IFERROR(VLOOKUP($A827,'様式C-1-2用'!$B$3:$O$1100,8,0),"")</f>
        <v>0</v>
      </c>
      <c r="H827" s="331">
        <f>IFERROR(VLOOKUP($A827,'様式C-1-2用'!$B$3:$O$1100,9,0),"")</f>
        <v>0</v>
      </c>
      <c r="I827" s="325">
        <f>IFERROR(VLOOKUP($A827,'様式C-1-2用'!$B$3:$O$1100,10,0),"")</f>
        <v>0</v>
      </c>
      <c r="J827" s="325">
        <f>IFERROR(VLOOKUP($A827,'様式C-1-2用'!$B$3:$O$1100,11,0),"")</f>
        <v>0</v>
      </c>
      <c r="K827" s="325">
        <f t="shared" si="12"/>
        <v>0</v>
      </c>
      <c r="L827" s="325">
        <f>IFERROR(VLOOKUP($A827,'様式C-1-2用'!$B$3:$O$1100,12,0),"")</f>
        <v>0</v>
      </c>
      <c r="M827" s="325">
        <f>IFERROR(VLOOKUP($A827,'様式C-1-2用'!$B$3:$O$1100,13,0),"")</f>
        <v>0</v>
      </c>
      <c r="N827" s="325">
        <f>IFERROR(VLOOKUP($A827,'様式C-1-2用'!$B$3:$O$1100,14,0),"")</f>
        <v>0</v>
      </c>
      <c r="O827" s="325">
        <f>IFERROR(VLOOKUP($A827,'様式C-1-2用'!$B$3:$P$1100,15,0),"")</f>
        <v>0</v>
      </c>
    </row>
    <row r="828" spans="1:15" ht="15.95" customHeight="1" x14ac:dyDescent="0.15">
      <c r="A828" s="318">
        <v>826</v>
      </c>
      <c r="B828" s="325">
        <f>IFERROR(VLOOKUP($A828,'様式C-1-2用'!$B$3:$O$1100,2,0),"")</f>
        <v>0</v>
      </c>
      <c r="C828" s="325" t="str">
        <f>IFERROR(VLOOKUP($A828,'様式C-1-2用'!$B$3:$O$1100,3,0),"")</f>
        <v/>
      </c>
      <c r="D828" s="325">
        <f>IFERROR(VLOOKUP($A828,'様式C-1-2用'!$B$3:$O$1100,5,0),"")</f>
        <v>0</v>
      </c>
      <c r="E828" s="325">
        <f>IFERROR(VLOOKUP($A828,'様式C-1-2用'!$B$3:$O$1100,6,0),"")</f>
        <v>0</v>
      </c>
      <c r="F828" s="325">
        <f>IFERROR(VLOOKUP($A828,'様式C-1-2用'!$B$3:$O$1100,7,0),"")</f>
        <v>0</v>
      </c>
      <c r="G828" s="325">
        <f>IFERROR(VLOOKUP($A828,'様式C-1-2用'!$B$3:$O$1100,8,0),"")</f>
        <v>0</v>
      </c>
      <c r="H828" s="331">
        <f>IFERROR(VLOOKUP($A828,'様式C-1-2用'!$B$3:$O$1100,9,0),"")</f>
        <v>0</v>
      </c>
      <c r="I828" s="325">
        <f>IFERROR(VLOOKUP($A828,'様式C-1-2用'!$B$3:$O$1100,10,0),"")</f>
        <v>0</v>
      </c>
      <c r="J828" s="325">
        <f>IFERROR(VLOOKUP($A828,'様式C-1-2用'!$B$3:$O$1100,11,0),"")</f>
        <v>0</v>
      </c>
      <c r="K828" s="325">
        <f t="shared" si="12"/>
        <v>0</v>
      </c>
      <c r="L828" s="325">
        <f>IFERROR(VLOOKUP($A828,'様式C-1-2用'!$B$3:$O$1100,12,0),"")</f>
        <v>0</v>
      </c>
      <c r="M828" s="325">
        <f>IFERROR(VLOOKUP($A828,'様式C-1-2用'!$B$3:$O$1100,13,0),"")</f>
        <v>0</v>
      </c>
      <c r="N828" s="325">
        <f>IFERROR(VLOOKUP($A828,'様式C-1-2用'!$B$3:$O$1100,14,0),"")</f>
        <v>0</v>
      </c>
      <c r="O828" s="325">
        <f>IFERROR(VLOOKUP($A828,'様式C-1-2用'!$B$3:$P$1100,15,0),"")</f>
        <v>0</v>
      </c>
    </row>
    <row r="829" spans="1:15" ht="15.95" customHeight="1" x14ac:dyDescent="0.15">
      <c r="A829" s="318">
        <v>827</v>
      </c>
      <c r="B829" s="325">
        <f>IFERROR(VLOOKUP($A829,'様式C-1-2用'!$B$3:$O$1100,2,0),"")</f>
        <v>0</v>
      </c>
      <c r="C829" s="325" t="str">
        <f>IFERROR(VLOOKUP($A829,'様式C-1-2用'!$B$3:$O$1100,3,0),"")</f>
        <v/>
      </c>
      <c r="D829" s="325">
        <f>IFERROR(VLOOKUP($A829,'様式C-1-2用'!$B$3:$O$1100,5,0),"")</f>
        <v>0</v>
      </c>
      <c r="E829" s="325">
        <f>IFERROR(VLOOKUP($A829,'様式C-1-2用'!$B$3:$O$1100,6,0),"")</f>
        <v>0</v>
      </c>
      <c r="F829" s="325">
        <f>IFERROR(VLOOKUP($A829,'様式C-1-2用'!$B$3:$O$1100,7,0),"")</f>
        <v>0</v>
      </c>
      <c r="G829" s="325">
        <f>IFERROR(VLOOKUP($A829,'様式C-1-2用'!$B$3:$O$1100,8,0),"")</f>
        <v>0</v>
      </c>
      <c r="H829" s="331">
        <f>IFERROR(VLOOKUP($A829,'様式C-1-2用'!$B$3:$O$1100,9,0),"")</f>
        <v>0</v>
      </c>
      <c r="I829" s="325">
        <f>IFERROR(VLOOKUP($A829,'様式C-1-2用'!$B$3:$O$1100,10,0),"")</f>
        <v>0</v>
      </c>
      <c r="J829" s="325">
        <f>IFERROR(VLOOKUP($A829,'様式C-1-2用'!$B$3:$O$1100,11,0),"")</f>
        <v>0</v>
      </c>
      <c r="K829" s="325">
        <f t="shared" si="12"/>
        <v>0</v>
      </c>
      <c r="L829" s="325">
        <f>IFERROR(VLOOKUP($A829,'様式C-1-2用'!$B$3:$O$1100,12,0),"")</f>
        <v>0</v>
      </c>
      <c r="M829" s="325">
        <f>IFERROR(VLOOKUP($A829,'様式C-1-2用'!$B$3:$O$1100,13,0),"")</f>
        <v>0</v>
      </c>
      <c r="N829" s="325">
        <f>IFERROR(VLOOKUP($A829,'様式C-1-2用'!$B$3:$O$1100,14,0),"")</f>
        <v>0</v>
      </c>
      <c r="O829" s="325">
        <f>IFERROR(VLOOKUP($A829,'様式C-1-2用'!$B$3:$P$1100,15,0),"")</f>
        <v>0</v>
      </c>
    </row>
    <row r="830" spans="1:15" ht="15.95" customHeight="1" x14ac:dyDescent="0.15">
      <c r="A830" s="318">
        <v>828</v>
      </c>
      <c r="B830" s="325">
        <f>IFERROR(VLOOKUP($A830,'様式C-1-2用'!$B$3:$O$1100,2,0),"")</f>
        <v>0</v>
      </c>
      <c r="C830" s="325" t="str">
        <f>IFERROR(VLOOKUP($A830,'様式C-1-2用'!$B$3:$O$1100,3,0),"")</f>
        <v/>
      </c>
      <c r="D830" s="325">
        <f>IFERROR(VLOOKUP($A830,'様式C-1-2用'!$B$3:$O$1100,5,0),"")</f>
        <v>0</v>
      </c>
      <c r="E830" s="325">
        <f>IFERROR(VLOOKUP($A830,'様式C-1-2用'!$B$3:$O$1100,6,0),"")</f>
        <v>0</v>
      </c>
      <c r="F830" s="325">
        <f>IFERROR(VLOOKUP($A830,'様式C-1-2用'!$B$3:$O$1100,7,0),"")</f>
        <v>0</v>
      </c>
      <c r="G830" s="325">
        <f>IFERROR(VLOOKUP($A830,'様式C-1-2用'!$B$3:$O$1100,8,0),"")</f>
        <v>0</v>
      </c>
      <c r="H830" s="331">
        <f>IFERROR(VLOOKUP($A830,'様式C-1-2用'!$B$3:$O$1100,9,0),"")</f>
        <v>0</v>
      </c>
      <c r="I830" s="325">
        <f>IFERROR(VLOOKUP($A830,'様式C-1-2用'!$B$3:$O$1100,10,0),"")</f>
        <v>0</v>
      </c>
      <c r="J830" s="325">
        <f>IFERROR(VLOOKUP($A830,'様式C-1-2用'!$B$3:$O$1100,11,0),"")</f>
        <v>0</v>
      </c>
      <c r="K830" s="325">
        <f t="shared" si="12"/>
        <v>0</v>
      </c>
      <c r="L830" s="325">
        <f>IFERROR(VLOOKUP($A830,'様式C-1-2用'!$B$3:$O$1100,12,0),"")</f>
        <v>0</v>
      </c>
      <c r="M830" s="325">
        <f>IFERROR(VLOOKUP($A830,'様式C-1-2用'!$B$3:$O$1100,13,0),"")</f>
        <v>0</v>
      </c>
      <c r="N830" s="325">
        <f>IFERROR(VLOOKUP($A830,'様式C-1-2用'!$B$3:$O$1100,14,0),"")</f>
        <v>0</v>
      </c>
      <c r="O830" s="325">
        <f>IFERROR(VLOOKUP($A830,'様式C-1-2用'!$B$3:$P$1100,15,0),"")</f>
        <v>0</v>
      </c>
    </row>
    <row r="831" spans="1:15" ht="15.95" customHeight="1" x14ac:dyDescent="0.15">
      <c r="A831" s="318">
        <v>829</v>
      </c>
      <c r="B831" s="325">
        <f>IFERROR(VLOOKUP($A831,'様式C-1-2用'!$B$3:$O$1100,2,0),"")</f>
        <v>0</v>
      </c>
      <c r="C831" s="325" t="str">
        <f>IFERROR(VLOOKUP($A831,'様式C-1-2用'!$B$3:$O$1100,3,0),"")</f>
        <v/>
      </c>
      <c r="D831" s="325">
        <f>IFERROR(VLOOKUP($A831,'様式C-1-2用'!$B$3:$O$1100,5,0),"")</f>
        <v>0</v>
      </c>
      <c r="E831" s="325">
        <f>IFERROR(VLOOKUP($A831,'様式C-1-2用'!$B$3:$O$1100,6,0),"")</f>
        <v>0</v>
      </c>
      <c r="F831" s="325">
        <f>IFERROR(VLOOKUP($A831,'様式C-1-2用'!$B$3:$O$1100,7,0),"")</f>
        <v>0</v>
      </c>
      <c r="G831" s="325">
        <f>IFERROR(VLOOKUP($A831,'様式C-1-2用'!$B$3:$O$1100,8,0),"")</f>
        <v>0</v>
      </c>
      <c r="H831" s="331">
        <f>IFERROR(VLOOKUP($A831,'様式C-1-2用'!$B$3:$O$1100,9,0),"")</f>
        <v>0</v>
      </c>
      <c r="I831" s="325">
        <f>IFERROR(VLOOKUP($A831,'様式C-1-2用'!$B$3:$O$1100,10,0),"")</f>
        <v>0</v>
      </c>
      <c r="J831" s="325">
        <f>IFERROR(VLOOKUP($A831,'様式C-1-2用'!$B$3:$O$1100,11,0),"")</f>
        <v>0</v>
      </c>
      <c r="K831" s="325">
        <f t="shared" si="12"/>
        <v>0</v>
      </c>
      <c r="L831" s="325">
        <f>IFERROR(VLOOKUP($A831,'様式C-1-2用'!$B$3:$O$1100,12,0),"")</f>
        <v>0</v>
      </c>
      <c r="M831" s="325">
        <f>IFERROR(VLOOKUP($A831,'様式C-1-2用'!$B$3:$O$1100,13,0),"")</f>
        <v>0</v>
      </c>
      <c r="N831" s="325">
        <f>IFERROR(VLOOKUP($A831,'様式C-1-2用'!$B$3:$O$1100,14,0),"")</f>
        <v>0</v>
      </c>
      <c r="O831" s="325">
        <f>IFERROR(VLOOKUP($A831,'様式C-1-2用'!$B$3:$P$1100,15,0),"")</f>
        <v>0</v>
      </c>
    </row>
    <row r="832" spans="1:15" ht="15.95" customHeight="1" x14ac:dyDescent="0.15">
      <c r="A832" s="318">
        <v>830</v>
      </c>
      <c r="B832" s="325">
        <f>IFERROR(VLOOKUP($A832,'様式C-1-2用'!$B$3:$O$1100,2,0),"")</f>
        <v>0</v>
      </c>
      <c r="C832" s="325" t="str">
        <f>IFERROR(VLOOKUP($A832,'様式C-1-2用'!$B$3:$O$1100,3,0),"")</f>
        <v/>
      </c>
      <c r="D832" s="325">
        <f>IFERROR(VLOOKUP($A832,'様式C-1-2用'!$B$3:$O$1100,5,0),"")</f>
        <v>0</v>
      </c>
      <c r="E832" s="325">
        <f>IFERROR(VLOOKUP($A832,'様式C-1-2用'!$B$3:$O$1100,6,0),"")</f>
        <v>0</v>
      </c>
      <c r="F832" s="325">
        <f>IFERROR(VLOOKUP($A832,'様式C-1-2用'!$B$3:$O$1100,7,0),"")</f>
        <v>0</v>
      </c>
      <c r="G832" s="325">
        <f>IFERROR(VLOOKUP($A832,'様式C-1-2用'!$B$3:$O$1100,8,0),"")</f>
        <v>0</v>
      </c>
      <c r="H832" s="331">
        <f>IFERROR(VLOOKUP($A832,'様式C-1-2用'!$B$3:$O$1100,9,0),"")</f>
        <v>0</v>
      </c>
      <c r="I832" s="325">
        <f>IFERROR(VLOOKUP($A832,'様式C-1-2用'!$B$3:$O$1100,10,0),"")</f>
        <v>0</v>
      </c>
      <c r="J832" s="325">
        <f>IFERROR(VLOOKUP($A832,'様式C-1-2用'!$B$3:$O$1100,11,0),"")</f>
        <v>0</v>
      </c>
      <c r="K832" s="325">
        <f t="shared" si="12"/>
        <v>0</v>
      </c>
      <c r="L832" s="325">
        <f>IFERROR(VLOOKUP($A832,'様式C-1-2用'!$B$3:$O$1100,12,0),"")</f>
        <v>0</v>
      </c>
      <c r="M832" s="325">
        <f>IFERROR(VLOOKUP($A832,'様式C-1-2用'!$B$3:$O$1100,13,0),"")</f>
        <v>0</v>
      </c>
      <c r="N832" s="325">
        <f>IFERROR(VLOOKUP($A832,'様式C-1-2用'!$B$3:$O$1100,14,0),"")</f>
        <v>0</v>
      </c>
      <c r="O832" s="325">
        <f>IFERROR(VLOOKUP($A832,'様式C-1-2用'!$B$3:$P$1100,15,0),"")</f>
        <v>0</v>
      </c>
    </row>
    <row r="833" spans="1:15" ht="15.95" customHeight="1" x14ac:dyDescent="0.15">
      <c r="A833" s="318">
        <v>831</v>
      </c>
      <c r="B833" s="325">
        <f>IFERROR(VLOOKUP($A833,'様式C-1-2用'!$B$3:$O$1100,2,0),"")</f>
        <v>0</v>
      </c>
      <c r="C833" s="325" t="str">
        <f>IFERROR(VLOOKUP($A833,'様式C-1-2用'!$B$3:$O$1100,3,0),"")</f>
        <v/>
      </c>
      <c r="D833" s="325">
        <f>IFERROR(VLOOKUP($A833,'様式C-1-2用'!$B$3:$O$1100,5,0),"")</f>
        <v>0</v>
      </c>
      <c r="E833" s="325">
        <f>IFERROR(VLOOKUP($A833,'様式C-1-2用'!$B$3:$O$1100,6,0),"")</f>
        <v>0</v>
      </c>
      <c r="F833" s="325">
        <f>IFERROR(VLOOKUP($A833,'様式C-1-2用'!$B$3:$O$1100,7,0),"")</f>
        <v>0</v>
      </c>
      <c r="G833" s="325">
        <f>IFERROR(VLOOKUP($A833,'様式C-1-2用'!$B$3:$O$1100,8,0),"")</f>
        <v>0</v>
      </c>
      <c r="H833" s="331">
        <f>IFERROR(VLOOKUP($A833,'様式C-1-2用'!$B$3:$O$1100,9,0),"")</f>
        <v>0</v>
      </c>
      <c r="I833" s="325">
        <f>IFERROR(VLOOKUP($A833,'様式C-1-2用'!$B$3:$O$1100,10,0),"")</f>
        <v>0</v>
      </c>
      <c r="J833" s="325">
        <f>IFERROR(VLOOKUP($A833,'様式C-1-2用'!$B$3:$O$1100,11,0),"")</f>
        <v>0</v>
      </c>
      <c r="K833" s="325">
        <f t="shared" si="12"/>
        <v>0</v>
      </c>
      <c r="L833" s="325">
        <f>IFERROR(VLOOKUP($A833,'様式C-1-2用'!$B$3:$O$1100,12,0),"")</f>
        <v>0</v>
      </c>
      <c r="M833" s="325">
        <f>IFERROR(VLOOKUP($A833,'様式C-1-2用'!$B$3:$O$1100,13,0),"")</f>
        <v>0</v>
      </c>
      <c r="N833" s="325">
        <f>IFERROR(VLOOKUP($A833,'様式C-1-2用'!$B$3:$O$1100,14,0),"")</f>
        <v>0</v>
      </c>
      <c r="O833" s="325">
        <f>IFERROR(VLOOKUP($A833,'様式C-1-2用'!$B$3:$P$1100,15,0),"")</f>
        <v>0</v>
      </c>
    </row>
    <row r="834" spans="1:15" ht="15.95" customHeight="1" x14ac:dyDescent="0.15">
      <c r="A834" s="318">
        <v>832</v>
      </c>
      <c r="B834" s="325">
        <f>IFERROR(VLOOKUP($A834,'様式C-1-2用'!$B$3:$O$1100,2,0),"")</f>
        <v>0</v>
      </c>
      <c r="C834" s="325" t="str">
        <f>IFERROR(VLOOKUP($A834,'様式C-1-2用'!$B$3:$O$1100,3,0),"")</f>
        <v/>
      </c>
      <c r="D834" s="325">
        <f>IFERROR(VLOOKUP($A834,'様式C-1-2用'!$B$3:$O$1100,5,0),"")</f>
        <v>0</v>
      </c>
      <c r="E834" s="325">
        <f>IFERROR(VLOOKUP($A834,'様式C-1-2用'!$B$3:$O$1100,6,0),"")</f>
        <v>0</v>
      </c>
      <c r="F834" s="325">
        <f>IFERROR(VLOOKUP($A834,'様式C-1-2用'!$B$3:$O$1100,7,0),"")</f>
        <v>0</v>
      </c>
      <c r="G834" s="325">
        <f>IFERROR(VLOOKUP($A834,'様式C-1-2用'!$B$3:$O$1100,8,0),"")</f>
        <v>0</v>
      </c>
      <c r="H834" s="331">
        <f>IFERROR(VLOOKUP($A834,'様式C-1-2用'!$B$3:$O$1100,9,0),"")</f>
        <v>0</v>
      </c>
      <c r="I834" s="325">
        <f>IFERROR(VLOOKUP($A834,'様式C-1-2用'!$B$3:$O$1100,10,0),"")</f>
        <v>0</v>
      </c>
      <c r="J834" s="325">
        <f>IFERROR(VLOOKUP($A834,'様式C-1-2用'!$B$3:$O$1100,11,0),"")</f>
        <v>0</v>
      </c>
      <c r="K834" s="325">
        <f t="shared" si="12"/>
        <v>0</v>
      </c>
      <c r="L834" s="325">
        <f>IFERROR(VLOOKUP($A834,'様式C-1-2用'!$B$3:$O$1100,12,0),"")</f>
        <v>0</v>
      </c>
      <c r="M834" s="325">
        <f>IFERROR(VLOOKUP($A834,'様式C-1-2用'!$B$3:$O$1100,13,0),"")</f>
        <v>0</v>
      </c>
      <c r="N834" s="325">
        <f>IFERROR(VLOOKUP($A834,'様式C-1-2用'!$B$3:$O$1100,14,0),"")</f>
        <v>0</v>
      </c>
      <c r="O834" s="325">
        <f>IFERROR(VLOOKUP($A834,'様式C-1-2用'!$B$3:$P$1100,15,0),"")</f>
        <v>0</v>
      </c>
    </row>
    <row r="835" spans="1:15" ht="15.95" customHeight="1" x14ac:dyDescent="0.15">
      <c r="A835" s="318">
        <v>833</v>
      </c>
      <c r="B835" s="325">
        <f>IFERROR(VLOOKUP($A835,'様式C-1-2用'!$B$3:$O$1100,2,0),"")</f>
        <v>0</v>
      </c>
      <c r="C835" s="325" t="str">
        <f>IFERROR(VLOOKUP($A835,'様式C-1-2用'!$B$3:$O$1100,3,0),"")</f>
        <v/>
      </c>
      <c r="D835" s="325">
        <f>IFERROR(VLOOKUP($A835,'様式C-1-2用'!$B$3:$O$1100,5,0),"")</f>
        <v>0</v>
      </c>
      <c r="E835" s="325">
        <f>IFERROR(VLOOKUP($A835,'様式C-1-2用'!$B$3:$O$1100,6,0),"")</f>
        <v>0</v>
      </c>
      <c r="F835" s="325">
        <f>IFERROR(VLOOKUP($A835,'様式C-1-2用'!$B$3:$O$1100,7,0),"")</f>
        <v>0</v>
      </c>
      <c r="G835" s="325">
        <f>IFERROR(VLOOKUP($A835,'様式C-1-2用'!$B$3:$O$1100,8,0),"")</f>
        <v>0</v>
      </c>
      <c r="H835" s="331">
        <f>IFERROR(VLOOKUP($A835,'様式C-1-2用'!$B$3:$O$1100,9,0),"")</f>
        <v>0</v>
      </c>
      <c r="I835" s="325">
        <f>IFERROR(VLOOKUP($A835,'様式C-1-2用'!$B$3:$O$1100,10,0),"")</f>
        <v>0</v>
      </c>
      <c r="J835" s="325">
        <f>IFERROR(VLOOKUP($A835,'様式C-1-2用'!$B$3:$O$1100,11,0),"")</f>
        <v>0</v>
      </c>
      <c r="K835" s="325">
        <f t="shared" si="12"/>
        <v>0</v>
      </c>
      <c r="L835" s="325">
        <f>IFERROR(VLOOKUP($A835,'様式C-1-2用'!$B$3:$O$1100,12,0),"")</f>
        <v>0</v>
      </c>
      <c r="M835" s="325">
        <f>IFERROR(VLOOKUP($A835,'様式C-1-2用'!$B$3:$O$1100,13,0),"")</f>
        <v>0</v>
      </c>
      <c r="N835" s="325">
        <f>IFERROR(VLOOKUP($A835,'様式C-1-2用'!$B$3:$O$1100,14,0),"")</f>
        <v>0</v>
      </c>
      <c r="O835" s="325">
        <f>IFERROR(VLOOKUP($A835,'様式C-1-2用'!$B$3:$P$1100,15,0),"")</f>
        <v>0</v>
      </c>
    </row>
    <row r="836" spans="1:15" ht="15.95" customHeight="1" x14ac:dyDescent="0.15">
      <c r="A836" s="318">
        <v>834</v>
      </c>
      <c r="B836" s="325">
        <f>IFERROR(VLOOKUP($A836,'様式C-1-2用'!$B$3:$O$1100,2,0),"")</f>
        <v>0</v>
      </c>
      <c r="C836" s="325" t="str">
        <f>IFERROR(VLOOKUP($A836,'様式C-1-2用'!$B$3:$O$1100,3,0),"")</f>
        <v/>
      </c>
      <c r="D836" s="325">
        <f>IFERROR(VLOOKUP($A836,'様式C-1-2用'!$B$3:$O$1100,5,0),"")</f>
        <v>0</v>
      </c>
      <c r="E836" s="325">
        <f>IFERROR(VLOOKUP($A836,'様式C-1-2用'!$B$3:$O$1100,6,0),"")</f>
        <v>0</v>
      </c>
      <c r="F836" s="325">
        <f>IFERROR(VLOOKUP($A836,'様式C-1-2用'!$B$3:$O$1100,7,0),"")</f>
        <v>0</v>
      </c>
      <c r="G836" s="325">
        <f>IFERROR(VLOOKUP($A836,'様式C-1-2用'!$B$3:$O$1100,8,0),"")</f>
        <v>0</v>
      </c>
      <c r="H836" s="331">
        <f>IFERROR(VLOOKUP($A836,'様式C-1-2用'!$B$3:$O$1100,9,0),"")</f>
        <v>0</v>
      </c>
      <c r="I836" s="325">
        <f>IFERROR(VLOOKUP($A836,'様式C-1-2用'!$B$3:$O$1100,10,0),"")</f>
        <v>0</v>
      </c>
      <c r="J836" s="325">
        <f>IFERROR(VLOOKUP($A836,'様式C-1-2用'!$B$3:$O$1100,11,0),"")</f>
        <v>0</v>
      </c>
      <c r="K836" s="325">
        <f t="shared" ref="K836:K899" si="13">IF(J836=0,I836,J836)</f>
        <v>0</v>
      </c>
      <c r="L836" s="325">
        <f>IFERROR(VLOOKUP($A836,'様式C-1-2用'!$B$3:$O$1100,12,0),"")</f>
        <v>0</v>
      </c>
      <c r="M836" s="325">
        <f>IFERROR(VLOOKUP($A836,'様式C-1-2用'!$B$3:$O$1100,13,0),"")</f>
        <v>0</v>
      </c>
      <c r="N836" s="325">
        <f>IFERROR(VLOOKUP($A836,'様式C-1-2用'!$B$3:$O$1100,14,0),"")</f>
        <v>0</v>
      </c>
      <c r="O836" s="325">
        <f>IFERROR(VLOOKUP($A836,'様式C-1-2用'!$B$3:$P$1100,15,0),"")</f>
        <v>0</v>
      </c>
    </row>
    <row r="837" spans="1:15" ht="15.95" customHeight="1" x14ac:dyDescent="0.15">
      <c r="A837" s="318">
        <v>835</v>
      </c>
      <c r="B837" s="325">
        <f>IFERROR(VLOOKUP($A837,'様式C-1-2用'!$B$3:$O$1100,2,0),"")</f>
        <v>0</v>
      </c>
      <c r="C837" s="325" t="str">
        <f>IFERROR(VLOOKUP($A837,'様式C-1-2用'!$B$3:$O$1100,3,0),"")</f>
        <v/>
      </c>
      <c r="D837" s="325">
        <f>IFERROR(VLOOKUP($A837,'様式C-1-2用'!$B$3:$O$1100,5,0),"")</f>
        <v>0</v>
      </c>
      <c r="E837" s="325">
        <f>IFERROR(VLOOKUP($A837,'様式C-1-2用'!$B$3:$O$1100,6,0),"")</f>
        <v>0</v>
      </c>
      <c r="F837" s="325">
        <f>IFERROR(VLOOKUP($A837,'様式C-1-2用'!$B$3:$O$1100,7,0),"")</f>
        <v>0</v>
      </c>
      <c r="G837" s="325">
        <f>IFERROR(VLOOKUP($A837,'様式C-1-2用'!$B$3:$O$1100,8,0),"")</f>
        <v>0</v>
      </c>
      <c r="H837" s="331">
        <f>IFERROR(VLOOKUP($A837,'様式C-1-2用'!$B$3:$O$1100,9,0),"")</f>
        <v>0</v>
      </c>
      <c r="I837" s="325">
        <f>IFERROR(VLOOKUP($A837,'様式C-1-2用'!$B$3:$O$1100,10,0),"")</f>
        <v>0</v>
      </c>
      <c r="J837" s="325">
        <f>IFERROR(VLOOKUP($A837,'様式C-1-2用'!$B$3:$O$1100,11,0),"")</f>
        <v>0</v>
      </c>
      <c r="K837" s="325">
        <f t="shared" si="13"/>
        <v>0</v>
      </c>
      <c r="L837" s="325">
        <f>IFERROR(VLOOKUP($A837,'様式C-1-2用'!$B$3:$O$1100,12,0),"")</f>
        <v>0</v>
      </c>
      <c r="M837" s="325">
        <f>IFERROR(VLOOKUP($A837,'様式C-1-2用'!$B$3:$O$1100,13,0),"")</f>
        <v>0</v>
      </c>
      <c r="N837" s="325">
        <f>IFERROR(VLOOKUP($A837,'様式C-1-2用'!$B$3:$O$1100,14,0),"")</f>
        <v>0</v>
      </c>
      <c r="O837" s="325">
        <f>IFERROR(VLOOKUP($A837,'様式C-1-2用'!$B$3:$P$1100,15,0),"")</f>
        <v>0</v>
      </c>
    </row>
    <row r="838" spans="1:15" ht="15.95" customHeight="1" x14ac:dyDescent="0.15">
      <c r="A838" s="318">
        <v>836</v>
      </c>
      <c r="B838" s="325">
        <f>IFERROR(VLOOKUP($A838,'様式C-1-2用'!$B$3:$O$1100,2,0),"")</f>
        <v>0</v>
      </c>
      <c r="C838" s="325" t="str">
        <f>IFERROR(VLOOKUP($A838,'様式C-1-2用'!$B$3:$O$1100,3,0),"")</f>
        <v/>
      </c>
      <c r="D838" s="325">
        <f>IFERROR(VLOOKUP($A838,'様式C-1-2用'!$B$3:$O$1100,5,0),"")</f>
        <v>0</v>
      </c>
      <c r="E838" s="325">
        <f>IFERROR(VLOOKUP($A838,'様式C-1-2用'!$B$3:$O$1100,6,0),"")</f>
        <v>0</v>
      </c>
      <c r="F838" s="325">
        <f>IFERROR(VLOOKUP($A838,'様式C-1-2用'!$B$3:$O$1100,7,0),"")</f>
        <v>0</v>
      </c>
      <c r="G838" s="325">
        <f>IFERROR(VLOOKUP($A838,'様式C-1-2用'!$B$3:$O$1100,8,0),"")</f>
        <v>0</v>
      </c>
      <c r="H838" s="331">
        <f>IFERROR(VLOOKUP($A838,'様式C-1-2用'!$B$3:$O$1100,9,0),"")</f>
        <v>0</v>
      </c>
      <c r="I838" s="325">
        <f>IFERROR(VLOOKUP($A838,'様式C-1-2用'!$B$3:$O$1100,10,0),"")</f>
        <v>0</v>
      </c>
      <c r="J838" s="325">
        <f>IFERROR(VLOOKUP($A838,'様式C-1-2用'!$B$3:$O$1100,11,0),"")</f>
        <v>0</v>
      </c>
      <c r="K838" s="325">
        <f t="shared" si="13"/>
        <v>0</v>
      </c>
      <c r="L838" s="325">
        <f>IFERROR(VLOOKUP($A838,'様式C-1-2用'!$B$3:$O$1100,12,0),"")</f>
        <v>0</v>
      </c>
      <c r="M838" s="325">
        <f>IFERROR(VLOOKUP($A838,'様式C-1-2用'!$B$3:$O$1100,13,0),"")</f>
        <v>0</v>
      </c>
      <c r="N838" s="325">
        <f>IFERROR(VLOOKUP($A838,'様式C-1-2用'!$B$3:$O$1100,14,0),"")</f>
        <v>0</v>
      </c>
      <c r="O838" s="325">
        <f>IFERROR(VLOOKUP($A838,'様式C-1-2用'!$B$3:$P$1100,15,0),"")</f>
        <v>0</v>
      </c>
    </row>
    <row r="839" spans="1:15" ht="15.95" customHeight="1" x14ac:dyDescent="0.15">
      <c r="A839" s="318">
        <v>837</v>
      </c>
      <c r="B839" s="325">
        <f>IFERROR(VLOOKUP($A839,'様式C-1-2用'!$B$3:$O$1100,2,0),"")</f>
        <v>0</v>
      </c>
      <c r="C839" s="325" t="str">
        <f>IFERROR(VLOOKUP($A839,'様式C-1-2用'!$B$3:$O$1100,3,0),"")</f>
        <v/>
      </c>
      <c r="D839" s="325">
        <f>IFERROR(VLOOKUP($A839,'様式C-1-2用'!$B$3:$O$1100,5,0),"")</f>
        <v>0</v>
      </c>
      <c r="E839" s="325">
        <f>IFERROR(VLOOKUP($A839,'様式C-1-2用'!$B$3:$O$1100,6,0),"")</f>
        <v>0</v>
      </c>
      <c r="F839" s="325">
        <f>IFERROR(VLOOKUP($A839,'様式C-1-2用'!$B$3:$O$1100,7,0),"")</f>
        <v>0</v>
      </c>
      <c r="G839" s="325">
        <f>IFERROR(VLOOKUP($A839,'様式C-1-2用'!$B$3:$O$1100,8,0),"")</f>
        <v>0</v>
      </c>
      <c r="H839" s="331">
        <f>IFERROR(VLOOKUP($A839,'様式C-1-2用'!$B$3:$O$1100,9,0),"")</f>
        <v>0</v>
      </c>
      <c r="I839" s="325">
        <f>IFERROR(VLOOKUP($A839,'様式C-1-2用'!$B$3:$O$1100,10,0),"")</f>
        <v>0</v>
      </c>
      <c r="J839" s="325">
        <f>IFERROR(VLOOKUP($A839,'様式C-1-2用'!$B$3:$O$1100,11,0),"")</f>
        <v>0</v>
      </c>
      <c r="K839" s="325">
        <f t="shared" si="13"/>
        <v>0</v>
      </c>
      <c r="L839" s="325">
        <f>IFERROR(VLOOKUP($A839,'様式C-1-2用'!$B$3:$O$1100,12,0),"")</f>
        <v>0</v>
      </c>
      <c r="M839" s="325">
        <f>IFERROR(VLOOKUP($A839,'様式C-1-2用'!$B$3:$O$1100,13,0),"")</f>
        <v>0</v>
      </c>
      <c r="N839" s="325">
        <f>IFERROR(VLOOKUP($A839,'様式C-1-2用'!$B$3:$O$1100,14,0),"")</f>
        <v>0</v>
      </c>
      <c r="O839" s="325">
        <f>IFERROR(VLOOKUP($A839,'様式C-1-2用'!$B$3:$P$1100,15,0),"")</f>
        <v>0</v>
      </c>
    </row>
    <row r="840" spans="1:15" ht="15.95" customHeight="1" x14ac:dyDescent="0.15">
      <c r="A840" s="318">
        <v>838</v>
      </c>
      <c r="B840" s="325">
        <f>IFERROR(VLOOKUP($A840,'様式C-1-2用'!$B$3:$O$1100,2,0),"")</f>
        <v>0</v>
      </c>
      <c r="C840" s="325" t="str">
        <f>IFERROR(VLOOKUP($A840,'様式C-1-2用'!$B$3:$O$1100,3,0),"")</f>
        <v/>
      </c>
      <c r="D840" s="325">
        <f>IFERROR(VLOOKUP($A840,'様式C-1-2用'!$B$3:$O$1100,5,0),"")</f>
        <v>0</v>
      </c>
      <c r="E840" s="325">
        <f>IFERROR(VLOOKUP($A840,'様式C-1-2用'!$B$3:$O$1100,6,0),"")</f>
        <v>0</v>
      </c>
      <c r="F840" s="325">
        <f>IFERROR(VLOOKUP($A840,'様式C-1-2用'!$B$3:$O$1100,7,0),"")</f>
        <v>0</v>
      </c>
      <c r="G840" s="325">
        <f>IFERROR(VLOOKUP($A840,'様式C-1-2用'!$B$3:$O$1100,8,0),"")</f>
        <v>0</v>
      </c>
      <c r="H840" s="331">
        <f>IFERROR(VLOOKUP($A840,'様式C-1-2用'!$B$3:$O$1100,9,0),"")</f>
        <v>0</v>
      </c>
      <c r="I840" s="325">
        <f>IFERROR(VLOOKUP($A840,'様式C-1-2用'!$B$3:$O$1100,10,0),"")</f>
        <v>0</v>
      </c>
      <c r="J840" s="325">
        <f>IFERROR(VLOOKUP($A840,'様式C-1-2用'!$B$3:$O$1100,11,0),"")</f>
        <v>0</v>
      </c>
      <c r="K840" s="325">
        <f t="shared" si="13"/>
        <v>0</v>
      </c>
      <c r="L840" s="325">
        <f>IFERROR(VLOOKUP($A840,'様式C-1-2用'!$B$3:$O$1100,12,0),"")</f>
        <v>0</v>
      </c>
      <c r="M840" s="325">
        <f>IFERROR(VLOOKUP($A840,'様式C-1-2用'!$B$3:$O$1100,13,0),"")</f>
        <v>0</v>
      </c>
      <c r="N840" s="325">
        <f>IFERROR(VLOOKUP($A840,'様式C-1-2用'!$B$3:$O$1100,14,0),"")</f>
        <v>0</v>
      </c>
      <c r="O840" s="325">
        <f>IFERROR(VLOOKUP($A840,'様式C-1-2用'!$B$3:$P$1100,15,0),"")</f>
        <v>0</v>
      </c>
    </row>
    <row r="841" spans="1:15" ht="15.95" customHeight="1" x14ac:dyDescent="0.15">
      <c r="A841" s="318">
        <v>839</v>
      </c>
      <c r="B841" s="325">
        <f>IFERROR(VLOOKUP($A841,'様式C-1-2用'!$B$3:$O$1100,2,0),"")</f>
        <v>0</v>
      </c>
      <c r="C841" s="325" t="str">
        <f>IFERROR(VLOOKUP($A841,'様式C-1-2用'!$B$3:$O$1100,3,0),"")</f>
        <v/>
      </c>
      <c r="D841" s="325">
        <f>IFERROR(VLOOKUP($A841,'様式C-1-2用'!$B$3:$O$1100,5,0),"")</f>
        <v>0</v>
      </c>
      <c r="E841" s="325">
        <f>IFERROR(VLOOKUP($A841,'様式C-1-2用'!$B$3:$O$1100,6,0),"")</f>
        <v>0</v>
      </c>
      <c r="F841" s="325">
        <f>IFERROR(VLOOKUP($A841,'様式C-1-2用'!$B$3:$O$1100,7,0),"")</f>
        <v>0</v>
      </c>
      <c r="G841" s="325">
        <f>IFERROR(VLOOKUP($A841,'様式C-1-2用'!$B$3:$O$1100,8,0),"")</f>
        <v>0</v>
      </c>
      <c r="H841" s="331">
        <f>IFERROR(VLOOKUP($A841,'様式C-1-2用'!$B$3:$O$1100,9,0),"")</f>
        <v>0</v>
      </c>
      <c r="I841" s="325">
        <f>IFERROR(VLOOKUP($A841,'様式C-1-2用'!$B$3:$O$1100,10,0),"")</f>
        <v>0</v>
      </c>
      <c r="J841" s="325">
        <f>IFERROR(VLOOKUP($A841,'様式C-1-2用'!$B$3:$O$1100,11,0),"")</f>
        <v>0</v>
      </c>
      <c r="K841" s="325">
        <f t="shared" si="13"/>
        <v>0</v>
      </c>
      <c r="L841" s="325">
        <f>IFERROR(VLOOKUP($A841,'様式C-1-2用'!$B$3:$O$1100,12,0),"")</f>
        <v>0</v>
      </c>
      <c r="M841" s="325">
        <f>IFERROR(VLOOKUP($A841,'様式C-1-2用'!$B$3:$O$1100,13,0),"")</f>
        <v>0</v>
      </c>
      <c r="N841" s="325">
        <f>IFERROR(VLOOKUP($A841,'様式C-1-2用'!$B$3:$O$1100,14,0),"")</f>
        <v>0</v>
      </c>
      <c r="O841" s="325">
        <f>IFERROR(VLOOKUP($A841,'様式C-1-2用'!$B$3:$P$1100,15,0),"")</f>
        <v>0</v>
      </c>
    </row>
    <row r="842" spans="1:15" ht="15.95" customHeight="1" x14ac:dyDescent="0.15">
      <c r="A842" s="318">
        <v>840</v>
      </c>
      <c r="B842" s="325">
        <f>IFERROR(VLOOKUP($A842,'様式C-1-2用'!$B$3:$O$1100,2,0),"")</f>
        <v>0</v>
      </c>
      <c r="C842" s="325" t="str">
        <f>IFERROR(VLOOKUP($A842,'様式C-1-2用'!$B$3:$O$1100,3,0),"")</f>
        <v/>
      </c>
      <c r="D842" s="325">
        <f>IFERROR(VLOOKUP($A842,'様式C-1-2用'!$B$3:$O$1100,5,0),"")</f>
        <v>0</v>
      </c>
      <c r="E842" s="325">
        <f>IFERROR(VLOOKUP($A842,'様式C-1-2用'!$B$3:$O$1100,6,0),"")</f>
        <v>0</v>
      </c>
      <c r="F842" s="325">
        <f>IFERROR(VLOOKUP($A842,'様式C-1-2用'!$B$3:$O$1100,7,0),"")</f>
        <v>0</v>
      </c>
      <c r="G842" s="325">
        <f>IFERROR(VLOOKUP($A842,'様式C-1-2用'!$B$3:$O$1100,8,0),"")</f>
        <v>0</v>
      </c>
      <c r="H842" s="331">
        <f>IFERROR(VLOOKUP($A842,'様式C-1-2用'!$B$3:$O$1100,9,0),"")</f>
        <v>0</v>
      </c>
      <c r="I842" s="325">
        <f>IFERROR(VLOOKUP($A842,'様式C-1-2用'!$B$3:$O$1100,10,0),"")</f>
        <v>0</v>
      </c>
      <c r="J842" s="325">
        <f>IFERROR(VLOOKUP($A842,'様式C-1-2用'!$B$3:$O$1100,11,0),"")</f>
        <v>0</v>
      </c>
      <c r="K842" s="325">
        <f t="shared" si="13"/>
        <v>0</v>
      </c>
      <c r="L842" s="325">
        <f>IFERROR(VLOOKUP($A842,'様式C-1-2用'!$B$3:$O$1100,12,0),"")</f>
        <v>0</v>
      </c>
      <c r="M842" s="325">
        <f>IFERROR(VLOOKUP($A842,'様式C-1-2用'!$B$3:$O$1100,13,0),"")</f>
        <v>0</v>
      </c>
      <c r="N842" s="325">
        <f>IFERROR(VLOOKUP($A842,'様式C-1-2用'!$B$3:$O$1100,14,0),"")</f>
        <v>0</v>
      </c>
      <c r="O842" s="325">
        <f>IFERROR(VLOOKUP($A842,'様式C-1-2用'!$B$3:$P$1100,15,0),"")</f>
        <v>0</v>
      </c>
    </row>
    <row r="843" spans="1:15" ht="15.95" customHeight="1" x14ac:dyDescent="0.15">
      <c r="A843" s="318">
        <v>841</v>
      </c>
      <c r="B843" s="325">
        <f>IFERROR(VLOOKUP($A843,'様式C-1-2用'!$B$3:$O$1100,2,0),"")</f>
        <v>0</v>
      </c>
      <c r="C843" s="325" t="str">
        <f>IFERROR(VLOOKUP($A843,'様式C-1-2用'!$B$3:$O$1100,3,0),"")</f>
        <v/>
      </c>
      <c r="D843" s="325">
        <f>IFERROR(VLOOKUP($A843,'様式C-1-2用'!$B$3:$O$1100,5,0),"")</f>
        <v>0</v>
      </c>
      <c r="E843" s="325">
        <f>IFERROR(VLOOKUP($A843,'様式C-1-2用'!$B$3:$O$1100,6,0),"")</f>
        <v>0</v>
      </c>
      <c r="F843" s="325">
        <f>IFERROR(VLOOKUP($A843,'様式C-1-2用'!$B$3:$O$1100,7,0),"")</f>
        <v>0</v>
      </c>
      <c r="G843" s="325">
        <f>IFERROR(VLOOKUP($A843,'様式C-1-2用'!$B$3:$O$1100,8,0),"")</f>
        <v>0</v>
      </c>
      <c r="H843" s="331">
        <f>IFERROR(VLOOKUP($A843,'様式C-1-2用'!$B$3:$O$1100,9,0),"")</f>
        <v>0</v>
      </c>
      <c r="I843" s="325">
        <f>IFERROR(VLOOKUP($A843,'様式C-1-2用'!$B$3:$O$1100,10,0),"")</f>
        <v>0</v>
      </c>
      <c r="J843" s="325">
        <f>IFERROR(VLOOKUP($A843,'様式C-1-2用'!$B$3:$O$1100,11,0),"")</f>
        <v>0</v>
      </c>
      <c r="K843" s="325">
        <f t="shared" si="13"/>
        <v>0</v>
      </c>
      <c r="L843" s="325">
        <f>IFERROR(VLOOKUP($A843,'様式C-1-2用'!$B$3:$O$1100,12,0),"")</f>
        <v>0</v>
      </c>
      <c r="M843" s="325">
        <f>IFERROR(VLOOKUP($A843,'様式C-1-2用'!$B$3:$O$1100,13,0),"")</f>
        <v>0</v>
      </c>
      <c r="N843" s="325">
        <f>IFERROR(VLOOKUP($A843,'様式C-1-2用'!$B$3:$O$1100,14,0),"")</f>
        <v>0</v>
      </c>
      <c r="O843" s="325">
        <f>IFERROR(VLOOKUP($A843,'様式C-1-2用'!$B$3:$P$1100,15,0),"")</f>
        <v>0</v>
      </c>
    </row>
    <row r="844" spans="1:15" ht="15.95" customHeight="1" x14ac:dyDescent="0.15">
      <c r="A844" s="318">
        <v>842</v>
      </c>
      <c r="B844" s="325">
        <f>IFERROR(VLOOKUP($A844,'様式C-1-2用'!$B$3:$O$1100,2,0),"")</f>
        <v>0</v>
      </c>
      <c r="C844" s="325" t="str">
        <f>IFERROR(VLOOKUP($A844,'様式C-1-2用'!$B$3:$O$1100,3,0),"")</f>
        <v/>
      </c>
      <c r="D844" s="325">
        <f>IFERROR(VLOOKUP($A844,'様式C-1-2用'!$B$3:$O$1100,5,0),"")</f>
        <v>0</v>
      </c>
      <c r="E844" s="325">
        <f>IFERROR(VLOOKUP($A844,'様式C-1-2用'!$B$3:$O$1100,6,0),"")</f>
        <v>0</v>
      </c>
      <c r="F844" s="325">
        <f>IFERROR(VLOOKUP($A844,'様式C-1-2用'!$B$3:$O$1100,7,0),"")</f>
        <v>0</v>
      </c>
      <c r="G844" s="325">
        <f>IFERROR(VLOOKUP($A844,'様式C-1-2用'!$B$3:$O$1100,8,0),"")</f>
        <v>0</v>
      </c>
      <c r="H844" s="331">
        <f>IFERROR(VLOOKUP($A844,'様式C-1-2用'!$B$3:$O$1100,9,0),"")</f>
        <v>0</v>
      </c>
      <c r="I844" s="325">
        <f>IFERROR(VLOOKUP($A844,'様式C-1-2用'!$B$3:$O$1100,10,0),"")</f>
        <v>0</v>
      </c>
      <c r="J844" s="325">
        <f>IFERROR(VLOOKUP($A844,'様式C-1-2用'!$B$3:$O$1100,11,0),"")</f>
        <v>0</v>
      </c>
      <c r="K844" s="325">
        <f t="shared" si="13"/>
        <v>0</v>
      </c>
      <c r="L844" s="325">
        <f>IFERROR(VLOOKUP($A844,'様式C-1-2用'!$B$3:$O$1100,12,0),"")</f>
        <v>0</v>
      </c>
      <c r="M844" s="325">
        <f>IFERROR(VLOOKUP($A844,'様式C-1-2用'!$B$3:$O$1100,13,0),"")</f>
        <v>0</v>
      </c>
      <c r="N844" s="325">
        <f>IFERROR(VLOOKUP($A844,'様式C-1-2用'!$B$3:$O$1100,14,0),"")</f>
        <v>0</v>
      </c>
      <c r="O844" s="325">
        <f>IFERROR(VLOOKUP($A844,'様式C-1-2用'!$B$3:$P$1100,15,0),"")</f>
        <v>0</v>
      </c>
    </row>
    <row r="845" spans="1:15" ht="15.95" customHeight="1" x14ac:dyDescent="0.15">
      <c r="A845" s="318">
        <v>843</v>
      </c>
      <c r="B845" s="325">
        <f>IFERROR(VLOOKUP($A845,'様式C-1-2用'!$B$3:$O$1100,2,0),"")</f>
        <v>0</v>
      </c>
      <c r="C845" s="325" t="str">
        <f>IFERROR(VLOOKUP($A845,'様式C-1-2用'!$B$3:$O$1100,3,0),"")</f>
        <v/>
      </c>
      <c r="D845" s="325">
        <f>IFERROR(VLOOKUP($A845,'様式C-1-2用'!$B$3:$O$1100,5,0),"")</f>
        <v>0</v>
      </c>
      <c r="E845" s="325">
        <f>IFERROR(VLOOKUP($A845,'様式C-1-2用'!$B$3:$O$1100,6,0),"")</f>
        <v>0</v>
      </c>
      <c r="F845" s="325">
        <f>IFERROR(VLOOKUP($A845,'様式C-1-2用'!$B$3:$O$1100,7,0),"")</f>
        <v>0</v>
      </c>
      <c r="G845" s="325">
        <f>IFERROR(VLOOKUP($A845,'様式C-1-2用'!$B$3:$O$1100,8,0),"")</f>
        <v>0</v>
      </c>
      <c r="H845" s="331">
        <f>IFERROR(VLOOKUP($A845,'様式C-1-2用'!$B$3:$O$1100,9,0),"")</f>
        <v>0</v>
      </c>
      <c r="I845" s="325">
        <f>IFERROR(VLOOKUP($A845,'様式C-1-2用'!$B$3:$O$1100,10,0),"")</f>
        <v>0</v>
      </c>
      <c r="J845" s="325">
        <f>IFERROR(VLOOKUP($A845,'様式C-1-2用'!$B$3:$O$1100,11,0),"")</f>
        <v>0</v>
      </c>
      <c r="K845" s="325">
        <f t="shared" si="13"/>
        <v>0</v>
      </c>
      <c r="L845" s="325">
        <f>IFERROR(VLOOKUP($A845,'様式C-1-2用'!$B$3:$O$1100,12,0),"")</f>
        <v>0</v>
      </c>
      <c r="M845" s="325">
        <f>IFERROR(VLOOKUP($A845,'様式C-1-2用'!$B$3:$O$1100,13,0),"")</f>
        <v>0</v>
      </c>
      <c r="N845" s="325">
        <f>IFERROR(VLOOKUP($A845,'様式C-1-2用'!$B$3:$O$1100,14,0),"")</f>
        <v>0</v>
      </c>
      <c r="O845" s="325">
        <f>IFERROR(VLOOKUP($A845,'様式C-1-2用'!$B$3:$P$1100,15,0),"")</f>
        <v>0</v>
      </c>
    </row>
    <row r="846" spans="1:15" ht="15.95" customHeight="1" x14ac:dyDescent="0.15">
      <c r="A846" s="318">
        <v>844</v>
      </c>
      <c r="B846" s="325">
        <f>IFERROR(VLOOKUP($A846,'様式C-1-2用'!$B$3:$O$1100,2,0),"")</f>
        <v>0</v>
      </c>
      <c r="C846" s="325" t="str">
        <f>IFERROR(VLOOKUP($A846,'様式C-1-2用'!$B$3:$O$1100,3,0),"")</f>
        <v/>
      </c>
      <c r="D846" s="325">
        <f>IFERROR(VLOOKUP($A846,'様式C-1-2用'!$B$3:$O$1100,5,0),"")</f>
        <v>0</v>
      </c>
      <c r="E846" s="325">
        <f>IFERROR(VLOOKUP($A846,'様式C-1-2用'!$B$3:$O$1100,6,0),"")</f>
        <v>0</v>
      </c>
      <c r="F846" s="325">
        <f>IFERROR(VLOOKUP($A846,'様式C-1-2用'!$B$3:$O$1100,7,0),"")</f>
        <v>0</v>
      </c>
      <c r="G846" s="325">
        <f>IFERROR(VLOOKUP($A846,'様式C-1-2用'!$B$3:$O$1100,8,0),"")</f>
        <v>0</v>
      </c>
      <c r="H846" s="331">
        <f>IFERROR(VLOOKUP($A846,'様式C-1-2用'!$B$3:$O$1100,9,0),"")</f>
        <v>0</v>
      </c>
      <c r="I846" s="325">
        <f>IFERROR(VLOOKUP($A846,'様式C-1-2用'!$B$3:$O$1100,10,0),"")</f>
        <v>0</v>
      </c>
      <c r="J846" s="325">
        <f>IFERROR(VLOOKUP($A846,'様式C-1-2用'!$B$3:$O$1100,11,0),"")</f>
        <v>0</v>
      </c>
      <c r="K846" s="325">
        <f t="shared" si="13"/>
        <v>0</v>
      </c>
      <c r="L846" s="325">
        <f>IFERROR(VLOOKUP($A846,'様式C-1-2用'!$B$3:$O$1100,12,0),"")</f>
        <v>0</v>
      </c>
      <c r="M846" s="325">
        <f>IFERROR(VLOOKUP($A846,'様式C-1-2用'!$B$3:$O$1100,13,0),"")</f>
        <v>0</v>
      </c>
      <c r="N846" s="325">
        <f>IFERROR(VLOOKUP($A846,'様式C-1-2用'!$B$3:$O$1100,14,0),"")</f>
        <v>0</v>
      </c>
      <c r="O846" s="325">
        <f>IFERROR(VLOOKUP($A846,'様式C-1-2用'!$B$3:$P$1100,15,0),"")</f>
        <v>0</v>
      </c>
    </row>
    <row r="847" spans="1:15" ht="15.95" customHeight="1" x14ac:dyDescent="0.15">
      <c r="A847" s="318">
        <v>845</v>
      </c>
      <c r="B847" s="325">
        <f>IFERROR(VLOOKUP($A847,'様式C-1-2用'!$B$3:$O$1100,2,0),"")</f>
        <v>0</v>
      </c>
      <c r="C847" s="325" t="str">
        <f>IFERROR(VLOOKUP($A847,'様式C-1-2用'!$B$3:$O$1100,3,0),"")</f>
        <v/>
      </c>
      <c r="D847" s="325">
        <f>IFERROR(VLOOKUP($A847,'様式C-1-2用'!$B$3:$O$1100,5,0),"")</f>
        <v>0</v>
      </c>
      <c r="E847" s="325">
        <f>IFERROR(VLOOKUP($A847,'様式C-1-2用'!$B$3:$O$1100,6,0),"")</f>
        <v>0</v>
      </c>
      <c r="F847" s="325">
        <f>IFERROR(VLOOKUP($A847,'様式C-1-2用'!$B$3:$O$1100,7,0),"")</f>
        <v>0</v>
      </c>
      <c r="G847" s="325">
        <f>IFERROR(VLOOKUP($A847,'様式C-1-2用'!$B$3:$O$1100,8,0),"")</f>
        <v>0</v>
      </c>
      <c r="H847" s="331">
        <f>IFERROR(VLOOKUP($A847,'様式C-1-2用'!$B$3:$O$1100,9,0),"")</f>
        <v>0</v>
      </c>
      <c r="I847" s="325">
        <f>IFERROR(VLOOKUP($A847,'様式C-1-2用'!$B$3:$O$1100,10,0),"")</f>
        <v>0</v>
      </c>
      <c r="J847" s="325">
        <f>IFERROR(VLOOKUP($A847,'様式C-1-2用'!$B$3:$O$1100,11,0),"")</f>
        <v>0</v>
      </c>
      <c r="K847" s="325">
        <f t="shared" si="13"/>
        <v>0</v>
      </c>
      <c r="L847" s="325">
        <f>IFERROR(VLOOKUP($A847,'様式C-1-2用'!$B$3:$O$1100,12,0),"")</f>
        <v>0</v>
      </c>
      <c r="M847" s="325">
        <f>IFERROR(VLOOKUP($A847,'様式C-1-2用'!$B$3:$O$1100,13,0),"")</f>
        <v>0</v>
      </c>
      <c r="N847" s="325">
        <f>IFERROR(VLOOKUP($A847,'様式C-1-2用'!$B$3:$O$1100,14,0),"")</f>
        <v>0</v>
      </c>
      <c r="O847" s="325">
        <f>IFERROR(VLOOKUP($A847,'様式C-1-2用'!$B$3:$P$1100,15,0),"")</f>
        <v>0</v>
      </c>
    </row>
    <row r="848" spans="1:15" ht="15.95" customHeight="1" x14ac:dyDescent="0.15">
      <c r="A848" s="318">
        <v>846</v>
      </c>
      <c r="B848" s="325">
        <f>IFERROR(VLOOKUP($A848,'様式C-1-2用'!$B$3:$O$1100,2,0),"")</f>
        <v>0</v>
      </c>
      <c r="C848" s="325" t="str">
        <f>IFERROR(VLOOKUP($A848,'様式C-1-2用'!$B$3:$O$1100,3,0),"")</f>
        <v/>
      </c>
      <c r="D848" s="325">
        <f>IFERROR(VLOOKUP($A848,'様式C-1-2用'!$B$3:$O$1100,5,0),"")</f>
        <v>0</v>
      </c>
      <c r="E848" s="325">
        <f>IFERROR(VLOOKUP($A848,'様式C-1-2用'!$B$3:$O$1100,6,0),"")</f>
        <v>0</v>
      </c>
      <c r="F848" s="325">
        <f>IFERROR(VLOOKUP($A848,'様式C-1-2用'!$B$3:$O$1100,7,0),"")</f>
        <v>0</v>
      </c>
      <c r="G848" s="325">
        <f>IFERROR(VLOOKUP($A848,'様式C-1-2用'!$B$3:$O$1100,8,0),"")</f>
        <v>0</v>
      </c>
      <c r="H848" s="331">
        <f>IFERROR(VLOOKUP($A848,'様式C-1-2用'!$B$3:$O$1100,9,0),"")</f>
        <v>0</v>
      </c>
      <c r="I848" s="325">
        <f>IFERROR(VLOOKUP($A848,'様式C-1-2用'!$B$3:$O$1100,10,0),"")</f>
        <v>0</v>
      </c>
      <c r="J848" s="325">
        <f>IFERROR(VLOOKUP($A848,'様式C-1-2用'!$B$3:$O$1100,11,0),"")</f>
        <v>0</v>
      </c>
      <c r="K848" s="325">
        <f t="shared" si="13"/>
        <v>0</v>
      </c>
      <c r="L848" s="325">
        <f>IFERROR(VLOOKUP($A848,'様式C-1-2用'!$B$3:$O$1100,12,0),"")</f>
        <v>0</v>
      </c>
      <c r="M848" s="325">
        <f>IFERROR(VLOOKUP($A848,'様式C-1-2用'!$B$3:$O$1100,13,0),"")</f>
        <v>0</v>
      </c>
      <c r="N848" s="325">
        <f>IFERROR(VLOOKUP($A848,'様式C-1-2用'!$B$3:$O$1100,14,0),"")</f>
        <v>0</v>
      </c>
      <c r="O848" s="325">
        <f>IFERROR(VLOOKUP($A848,'様式C-1-2用'!$B$3:$P$1100,15,0),"")</f>
        <v>0</v>
      </c>
    </row>
    <row r="849" spans="1:15" ht="15.95" customHeight="1" x14ac:dyDescent="0.15">
      <c r="A849" s="318">
        <v>847</v>
      </c>
      <c r="B849" s="325">
        <f>IFERROR(VLOOKUP($A849,'様式C-1-2用'!$B$3:$O$1100,2,0),"")</f>
        <v>0</v>
      </c>
      <c r="C849" s="325" t="str">
        <f>IFERROR(VLOOKUP($A849,'様式C-1-2用'!$B$3:$O$1100,3,0),"")</f>
        <v/>
      </c>
      <c r="D849" s="325">
        <f>IFERROR(VLOOKUP($A849,'様式C-1-2用'!$B$3:$O$1100,5,0),"")</f>
        <v>0</v>
      </c>
      <c r="E849" s="325">
        <f>IFERROR(VLOOKUP($A849,'様式C-1-2用'!$B$3:$O$1100,6,0),"")</f>
        <v>0</v>
      </c>
      <c r="F849" s="325">
        <f>IFERROR(VLOOKUP($A849,'様式C-1-2用'!$B$3:$O$1100,7,0),"")</f>
        <v>0</v>
      </c>
      <c r="G849" s="325">
        <f>IFERROR(VLOOKUP($A849,'様式C-1-2用'!$B$3:$O$1100,8,0),"")</f>
        <v>0</v>
      </c>
      <c r="H849" s="331">
        <f>IFERROR(VLOOKUP($A849,'様式C-1-2用'!$B$3:$O$1100,9,0),"")</f>
        <v>0</v>
      </c>
      <c r="I849" s="325">
        <f>IFERROR(VLOOKUP($A849,'様式C-1-2用'!$B$3:$O$1100,10,0),"")</f>
        <v>0</v>
      </c>
      <c r="J849" s="325">
        <f>IFERROR(VLOOKUP($A849,'様式C-1-2用'!$B$3:$O$1100,11,0),"")</f>
        <v>0</v>
      </c>
      <c r="K849" s="325">
        <f t="shared" si="13"/>
        <v>0</v>
      </c>
      <c r="L849" s="325">
        <f>IFERROR(VLOOKUP($A849,'様式C-1-2用'!$B$3:$O$1100,12,0),"")</f>
        <v>0</v>
      </c>
      <c r="M849" s="325">
        <f>IFERROR(VLOOKUP($A849,'様式C-1-2用'!$B$3:$O$1100,13,0),"")</f>
        <v>0</v>
      </c>
      <c r="N849" s="325">
        <f>IFERROR(VLOOKUP($A849,'様式C-1-2用'!$B$3:$O$1100,14,0),"")</f>
        <v>0</v>
      </c>
      <c r="O849" s="325">
        <f>IFERROR(VLOOKUP($A849,'様式C-1-2用'!$B$3:$P$1100,15,0),"")</f>
        <v>0</v>
      </c>
    </row>
    <row r="850" spans="1:15" ht="15.95" customHeight="1" x14ac:dyDescent="0.15">
      <c r="A850" s="318">
        <v>848</v>
      </c>
      <c r="B850" s="325">
        <f>IFERROR(VLOOKUP($A850,'様式C-1-2用'!$B$3:$O$1100,2,0),"")</f>
        <v>0</v>
      </c>
      <c r="C850" s="325" t="str">
        <f>IFERROR(VLOOKUP($A850,'様式C-1-2用'!$B$3:$O$1100,3,0),"")</f>
        <v/>
      </c>
      <c r="D850" s="325">
        <f>IFERROR(VLOOKUP($A850,'様式C-1-2用'!$B$3:$O$1100,5,0),"")</f>
        <v>0</v>
      </c>
      <c r="E850" s="325">
        <f>IFERROR(VLOOKUP($A850,'様式C-1-2用'!$B$3:$O$1100,6,0),"")</f>
        <v>0</v>
      </c>
      <c r="F850" s="325">
        <f>IFERROR(VLOOKUP($A850,'様式C-1-2用'!$B$3:$O$1100,7,0),"")</f>
        <v>0</v>
      </c>
      <c r="G850" s="325">
        <f>IFERROR(VLOOKUP($A850,'様式C-1-2用'!$B$3:$O$1100,8,0),"")</f>
        <v>0</v>
      </c>
      <c r="H850" s="331">
        <f>IFERROR(VLOOKUP($A850,'様式C-1-2用'!$B$3:$O$1100,9,0),"")</f>
        <v>0</v>
      </c>
      <c r="I850" s="325">
        <f>IFERROR(VLOOKUP($A850,'様式C-1-2用'!$B$3:$O$1100,10,0),"")</f>
        <v>0</v>
      </c>
      <c r="J850" s="325">
        <f>IFERROR(VLOOKUP($A850,'様式C-1-2用'!$B$3:$O$1100,11,0),"")</f>
        <v>0</v>
      </c>
      <c r="K850" s="325">
        <f t="shared" si="13"/>
        <v>0</v>
      </c>
      <c r="L850" s="325">
        <f>IFERROR(VLOOKUP($A850,'様式C-1-2用'!$B$3:$O$1100,12,0),"")</f>
        <v>0</v>
      </c>
      <c r="M850" s="325">
        <f>IFERROR(VLOOKUP($A850,'様式C-1-2用'!$B$3:$O$1100,13,0),"")</f>
        <v>0</v>
      </c>
      <c r="N850" s="325">
        <f>IFERROR(VLOOKUP($A850,'様式C-1-2用'!$B$3:$O$1100,14,0),"")</f>
        <v>0</v>
      </c>
      <c r="O850" s="325">
        <f>IFERROR(VLOOKUP($A850,'様式C-1-2用'!$B$3:$P$1100,15,0),"")</f>
        <v>0</v>
      </c>
    </row>
    <row r="851" spans="1:15" ht="15.95" customHeight="1" x14ac:dyDescent="0.15">
      <c r="A851" s="318">
        <v>849</v>
      </c>
      <c r="B851" s="325">
        <f>IFERROR(VLOOKUP($A851,'様式C-1-2用'!$B$3:$O$1100,2,0),"")</f>
        <v>0</v>
      </c>
      <c r="C851" s="325" t="str">
        <f>IFERROR(VLOOKUP($A851,'様式C-1-2用'!$B$3:$O$1100,3,0),"")</f>
        <v/>
      </c>
      <c r="D851" s="325">
        <f>IFERROR(VLOOKUP($A851,'様式C-1-2用'!$B$3:$O$1100,5,0),"")</f>
        <v>0</v>
      </c>
      <c r="E851" s="325">
        <f>IFERROR(VLOOKUP($A851,'様式C-1-2用'!$B$3:$O$1100,6,0),"")</f>
        <v>0</v>
      </c>
      <c r="F851" s="325">
        <f>IFERROR(VLOOKUP($A851,'様式C-1-2用'!$B$3:$O$1100,7,0),"")</f>
        <v>0</v>
      </c>
      <c r="G851" s="325">
        <f>IFERROR(VLOOKUP($A851,'様式C-1-2用'!$B$3:$O$1100,8,0),"")</f>
        <v>0</v>
      </c>
      <c r="H851" s="331">
        <f>IFERROR(VLOOKUP($A851,'様式C-1-2用'!$B$3:$O$1100,9,0),"")</f>
        <v>0</v>
      </c>
      <c r="I851" s="325">
        <f>IFERROR(VLOOKUP($A851,'様式C-1-2用'!$B$3:$O$1100,10,0),"")</f>
        <v>0</v>
      </c>
      <c r="J851" s="325">
        <f>IFERROR(VLOOKUP($A851,'様式C-1-2用'!$B$3:$O$1100,11,0),"")</f>
        <v>0</v>
      </c>
      <c r="K851" s="325">
        <f t="shared" si="13"/>
        <v>0</v>
      </c>
      <c r="L851" s="325">
        <f>IFERROR(VLOOKUP($A851,'様式C-1-2用'!$B$3:$O$1100,12,0),"")</f>
        <v>0</v>
      </c>
      <c r="M851" s="325">
        <f>IFERROR(VLOOKUP($A851,'様式C-1-2用'!$B$3:$O$1100,13,0),"")</f>
        <v>0</v>
      </c>
      <c r="N851" s="325">
        <f>IFERROR(VLOOKUP($A851,'様式C-1-2用'!$B$3:$O$1100,14,0),"")</f>
        <v>0</v>
      </c>
      <c r="O851" s="325">
        <f>IFERROR(VLOOKUP($A851,'様式C-1-2用'!$B$3:$P$1100,15,0),"")</f>
        <v>0</v>
      </c>
    </row>
    <row r="852" spans="1:15" ht="15.95" customHeight="1" x14ac:dyDescent="0.15">
      <c r="A852" s="318">
        <v>850</v>
      </c>
      <c r="B852" s="325">
        <f>IFERROR(VLOOKUP($A852,'様式C-1-2用'!$B$3:$O$1100,2,0),"")</f>
        <v>0</v>
      </c>
      <c r="C852" s="325" t="str">
        <f>IFERROR(VLOOKUP($A852,'様式C-1-2用'!$B$3:$O$1100,3,0),"")</f>
        <v/>
      </c>
      <c r="D852" s="325">
        <f>IFERROR(VLOOKUP($A852,'様式C-1-2用'!$B$3:$O$1100,5,0),"")</f>
        <v>0</v>
      </c>
      <c r="E852" s="325">
        <f>IFERROR(VLOOKUP($A852,'様式C-1-2用'!$B$3:$O$1100,6,0),"")</f>
        <v>0</v>
      </c>
      <c r="F852" s="325">
        <f>IFERROR(VLOOKUP($A852,'様式C-1-2用'!$B$3:$O$1100,7,0),"")</f>
        <v>0</v>
      </c>
      <c r="G852" s="325">
        <f>IFERROR(VLOOKUP($A852,'様式C-1-2用'!$B$3:$O$1100,8,0),"")</f>
        <v>0</v>
      </c>
      <c r="H852" s="331">
        <f>IFERROR(VLOOKUP($A852,'様式C-1-2用'!$B$3:$O$1100,9,0),"")</f>
        <v>0</v>
      </c>
      <c r="I852" s="325">
        <f>IFERROR(VLOOKUP($A852,'様式C-1-2用'!$B$3:$O$1100,10,0),"")</f>
        <v>0</v>
      </c>
      <c r="J852" s="325">
        <f>IFERROR(VLOOKUP($A852,'様式C-1-2用'!$B$3:$O$1100,11,0),"")</f>
        <v>0</v>
      </c>
      <c r="K852" s="325">
        <f t="shared" si="13"/>
        <v>0</v>
      </c>
      <c r="L852" s="325">
        <f>IFERROR(VLOOKUP($A852,'様式C-1-2用'!$B$3:$O$1100,12,0),"")</f>
        <v>0</v>
      </c>
      <c r="M852" s="325">
        <f>IFERROR(VLOOKUP($A852,'様式C-1-2用'!$B$3:$O$1100,13,0),"")</f>
        <v>0</v>
      </c>
      <c r="N852" s="325">
        <f>IFERROR(VLOOKUP($A852,'様式C-1-2用'!$B$3:$O$1100,14,0),"")</f>
        <v>0</v>
      </c>
      <c r="O852" s="325">
        <f>IFERROR(VLOOKUP($A852,'様式C-1-2用'!$B$3:$P$1100,15,0),"")</f>
        <v>0</v>
      </c>
    </row>
    <row r="853" spans="1:15" ht="15.95" customHeight="1" x14ac:dyDescent="0.15">
      <c r="A853" s="318">
        <v>851</v>
      </c>
      <c r="B853" s="325">
        <f>IFERROR(VLOOKUP($A853,'様式C-1-2用'!$B$3:$O$1100,2,0),"")</f>
        <v>0</v>
      </c>
      <c r="C853" s="325" t="str">
        <f>IFERROR(VLOOKUP($A853,'様式C-1-2用'!$B$3:$O$1100,3,0),"")</f>
        <v/>
      </c>
      <c r="D853" s="325">
        <f>IFERROR(VLOOKUP($A853,'様式C-1-2用'!$B$3:$O$1100,5,0),"")</f>
        <v>0</v>
      </c>
      <c r="E853" s="325">
        <f>IFERROR(VLOOKUP($A853,'様式C-1-2用'!$B$3:$O$1100,6,0),"")</f>
        <v>0</v>
      </c>
      <c r="F853" s="325">
        <f>IFERROR(VLOOKUP($A853,'様式C-1-2用'!$B$3:$O$1100,7,0),"")</f>
        <v>0</v>
      </c>
      <c r="G853" s="325">
        <f>IFERROR(VLOOKUP($A853,'様式C-1-2用'!$B$3:$O$1100,8,0),"")</f>
        <v>0</v>
      </c>
      <c r="H853" s="331">
        <f>IFERROR(VLOOKUP($A853,'様式C-1-2用'!$B$3:$O$1100,9,0),"")</f>
        <v>0</v>
      </c>
      <c r="I853" s="325">
        <f>IFERROR(VLOOKUP($A853,'様式C-1-2用'!$B$3:$O$1100,10,0),"")</f>
        <v>0</v>
      </c>
      <c r="J853" s="325">
        <f>IFERROR(VLOOKUP($A853,'様式C-1-2用'!$B$3:$O$1100,11,0),"")</f>
        <v>0</v>
      </c>
      <c r="K853" s="325">
        <f t="shared" si="13"/>
        <v>0</v>
      </c>
      <c r="L853" s="325">
        <f>IFERROR(VLOOKUP($A853,'様式C-1-2用'!$B$3:$O$1100,12,0),"")</f>
        <v>0</v>
      </c>
      <c r="M853" s="325">
        <f>IFERROR(VLOOKUP($A853,'様式C-1-2用'!$B$3:$O$1100,13,0),"")</f>
        <v>0</v>
      </c>
      <c r="N853" s="325">
        <f>IFERROR(VLOOKUP($A853,'様式C-1-2用'!$B$3:$O$1100,14,0),"")</f>
        <v>0</v>
      </c>
      <c r="O853" s="325">
        <f>IFERROR(VLOOKUP($A853,'様式C-1-2用'!$B$3:$P$1100,15,0),"")</f>
        <v>0</v>
      </c>
    </row>
    <row r="854" spans="1:15" ht="15.95" customHeight="1" x14ac:dyDescent="0.15">
      <c r="A854" s="318">
        <v>852</v>
      </c>
      <c r="B854" s="325">
        <f>IFERROR(VLOOKUP($A854,'様式C-1-2用'!$B$3:$O$1100,2,0),"")</f>
        <v>0</v>
      </c>
      <c r="C854" s="325" t="str">
        <f>IFERROR(VLOOKUP($A854,'様式C-1-2用'!$B$3:$O$1100,3,0),"")</f>
        <v/>
      </c>
      <c r="D854" s="325">
        <f>IFERROR(VLOOKUP($A854,'様式C-1-2用'!$B$3:$O$1100,5,0),"")</f>
        <v>0</v>
      </c>
      <c r="E854" s="325">
        <f>IFERROR(VLOOKUP($A854,'様式C-1-2用'!$B$3:$O$1100,6,0),"")</f>
        <v>0</v>
      </c>
      <c r="F854" s="325">
        <f>IFERROR(VLOOKUP($A854,'様式C-1-2用'!$B$3:$O$1100,7,0),"")</f>
        <v>0</v>
      </c>
      <c r="G854" s="325">
        <f>IFERROR(VLOOKUP($A854,'様式C-1-2用'!$B$3:$O$1100,8,0),"")</f>
        <v>0</v>
      </c>
      <c r="H854" s="331">
        <f>IFERROR(VLOOKUP($A854,'様式C-1-2用'!$B$3:$O$1100,9,0),"")</f>
        <v>0</v>
      </c>
      <c r="I854" s="325">
        <f>IFERROR(VLOOKUP($A854,'様式C-1-2用'!$B$3:$O$1100,10,0),"")</f>
        <v>0</v>
      </c>
      <c r="J854" s="325">
        <f>IFERROR(VLOOKUP($A854,'様式C-1-2用'!$B$3:$O$1100,11,0),"")</f>
        <v>0</v>
      </c>
      <c r="K854" s="325">
        <f t="shared" si="13"/>
        <v>0</v>
      </c>
      <c r="L854" s="325">
        <f>IFERROR(VLOOKUP($A854,'様式C-1-2用'!$B$3:$O$1100,12,0),"")</f>
        <v>0</v>
      </c>
      <c r="M854" s="325">
        <f>IFERROR(VLOOKUP($A854,'様式C-1-2用'!$B$3:$O$1100,13,0),"")</f>
        <v>0</v>
      </c>
      <c r="N854" s="325">
        <f>IFERROR(VLOOKUP($A854,'様式C-1-2用'!$B$3:$O$1100,14,0),"")</f>
        <v>0</v>
      </c>
      <c r="O854" s="325">
        <f>IFERROR(VLOOKUP($A854,'様式C-1-2用'!$B$3:$P$1100,15,0),"")</f>
        <v>0</v>
      </c>
    </row>
    <row r="855" spans="1:15" ht="15.95" customHeight="1" x14ac:dyDescent="0.15">
      <c r="A855" s="318">
        <v>853</v>
      </c>
      <c r="B855" s="325">
        <f>IFERROR(VLOOKUP($A855,'様式C-1-2用'!$B$3:$O$1100,2,0),"")</f>
        <v>0</v>
      </c>
      <c r="C855" s="325" t="str">
        <f>IFERROR(VLOOKUP($A855,'様式C-1-2用'!$B$3:$O$1100,3,0),"")</f>
        <v/>
      </c>
      <c r="D855" s="325">
        <f>IFERROR(VLOOKUP($A855,'様式C-1-2用'!$B$3:$O$1100,5,0),"")</f>
        <v>0</v>
      </c>
      <c r="E855" s="325">
        <f>IFERROR(VLOOKUP($A855,'様式C-1-2用'!$B$3:$O$1100,6,0),"")</f>
        <v>0</v>
      </c>
      <c r="F855" s="325">
        <f>IFERROR(VLOOKUP($A855,'様式C-1-2用'!$B$3:$O$1100,7,0),"")</f>
        <v>0</v>
      </c>
      <c r="G855" s="325">
        <f>IFERROR(VLOOKUP($A855,'様式C-1-2用'!$B$3:$O$1100,8,0),"")</f>
        <v>0</v>
      </c>
      <c r="H855" s="331">
        <f>IFERROR(VLOOKUP($A855,'様式C-1-2用'!$B$3:$O$1100,9,0),"")</f>
        <v>0</v>
      </c>
      <c r="I855" s="325">
        <f>IFERROR(VLOOKUP($A855,'様式C-1-2用'!$B$3:$O$1100,10,0),"")</f>
        <v>0</v>
      </c>
      <c r="J855" s="325">
        <f>IFERROR(VLOOKUP($A855,'様式C-1-2用'!$B$3:$O$1100,11,0),"")</f>
        <v>0</v>
      </c>
      <c r="K855" s="325">
        <f t="shared" si="13"/>
        <v>0</v>
      </c>
      <c r="L855" s="325">
        <f>IFERROR(VLOOKUP($A855,'様式C-1-2用'!$B$3:$O$1100,12,0),"")</f>
        <v>0</v>
      </c>
      <c r="M855" s="325">
        <f>IFERROR(VLOOKUP($A855,'様式C-1-2用'!$B$3:$O$1100,13,0),"")</f>
        <v>0</v>
      </c>
      <c r="N855" s="325">
        <f>IFERROR(VLOOKUP($A855,'様式C-1-2用'!$B$3:$O$1100,14,0),"")</f>
        <v>0</v>
      </c>
      <c r="O855" s="325">
        <f>IFERROR(VLOOKUP($A855,'様式C-1-2用'!$B$3:$P$1100,15,0),"")</f>
        <v>0</v>
      </c>
    </row>
    <row r="856" spans="1:15" ht="15.95" customHeight="1" x14ac:dyDescent="0.15">
      <c r="A856" s="318">
        <v>854</v>
      </c>
      <c r="B856" s="325">
        <f>IFERROR(VLOOKUP($A856,'様式C-1-2用'!$B$3:$O$1100,2,0),"")</f>
        <v>0</v>
      </c>
      <c r="C856" s="325" t="str">
        <f>IFERROR(VLOOKUP($A856,'様式C-1-2用'!$B$3:$O$1100,3,0),"")</f>
        <v/>
      </c>
      <c r="D856" s="325">
        <f>IFERROR(VLOOKUP($A856,'様式C-1-2用'!$B$3:$O$1100,5,0),"")</f>
        <v>0</v>
      </c>
      <c r="E856" s="325">
        <f>IFERROR(VLOOKUP($A856,'様式C-1-2用'!$B$3:$O$1100,6,0),"")</f>
        <v>0</v>
      </c>
      <c r="F856" s="325">
        <f>IFERROR(VLOOKUP($A856,'様式C-1-2用'!$B$3:$O$1100,7,0),"")</f>
        <v>0</v>
      </c>
      <c r="G856" s="325">
        <f>IFERROR(VLOOKUP($A856,'様式C-1-2用'!$B$3:$O$1100,8,0),"")</f>
        <v>0</v>
      </c>
      <c r="H856" s="331">
        <f>IFERROR(VLOOKUP($A856,'様式C-1-2用'!$B$3:$O$1100,9,0),"")</f>
        <v>0</v>
      </c>
      <c r="I856" s="325">
        <f>IFERROR(VLOOKUP($A856,'様式C-1-2用'!$B$3:$O$1100,10,0),"")</f>
        <v>0</v>
      </c>
      <c r="J856" s="325">
        <f>IFERROR(VLOOKUP($A856,'様式C-1-2用'!$B$3:$O$1100,11,0),"")</f>
        <v>0</v>
      </c>
      <c r="K856" s="325">
        <f t="shared" si="13"/>
        <v>0</v>
      </c>
      <c r="L856" s="325">
        <f>IFERROR(VLOOKUP($A856,'様式C-1-2用'!$B$3:$O$1100,12,0),"")</f>
        <v>0</v>
      </c>
      <c r="M856" s="325">
        <f>IFERROR(VLOOKUP($A856,'様式C-1-2用'!$B$3:$O$1100,13,0),"")</f>
        <v>0</v>
      </c>
      <c r="N856" s="325">
        <f>IFERROR(VLOOKUP($A856,'様式C-1-2用'!$B$3:$O$1100,14,0),"")</f>
        <v>0</v>
      </c>
      <c r="O856" s="325">
        <f>IFERROR(VLOOKUP($A856,'様式C-1-2用'!$B$3:$P$1100,15,0),"")</f>
        <v>0</v>
      </c>
    </row>
    <row r="857" spans="1:15" ht="15.95" customHeight="1" x14ac:dyDescent="0.15">
      <c r="A857" s="318">
        <v>855</v>
      </c>
      <c r="B857" s="325">
        <f>IFERROR(VLOOKUP($A857,'様式C-1-2用'!$B$3:$O$1100,2,0),"")</f>
        <v>0</v>
      </c>
      <c r="C857" s="325" t="str">
        <f>IFERROR(VLOOKUP($A857,'様式C-1-2用'!$B$3:$O$1100,3,0),"")</f>
        <v/>
      </c>
      <c r="D857" s="325">
        <f>IFERROR(VLOOKUP($A857,'様式C-1-2用'!$B$3:$O$1100,5,0),"")</f>
        <v>0</v>
      </c>
      <c r="E857" s="325">
        <f>IFERROR(VLOOKUP($A857,'様式C-1-2用'!$B$3:$O$1100,6,0),"")</f>
        <v>0</v>
      </c>
      <c r="F857" s="325">
        <f>IFERROR(VLOOKUP($A857,'様式C-1-2用'!$B$3:$O$1100,7,0),"")</f>
        <v>0</v>
      </c>
      <c r="G857" s="325">
        <f>IFERROR(VLOOKUP($A857,'様式C-1-2用'!$B$3:$O$1100,8,0),"")</f>
        <v>0</v>
      </c>
      <c r="H857" s="331">
        <f>IFERROR(VLOOKUP($A857,'様式C-1-2用'!$B$3:$O$1100,9,0),"")</f>
        <v>0</v>
      </c>
      <c r="I857" s="325">
        <f>IFERROR(VLOOKUP($A857,'様式C-1-2用'!$B$3:$O$1100,10,0),"")</f>
        <v>0</v>
      </c>
      <c r="J857" s="325">
        <f>IFERROR(VLOOKUP($A857,'様式C-1-2用'!$B$3:$O$1100,11,0),"")</f>
        <v>0</v>
      </c>
      <c r="K857" s="325">
        <f t="shared" si="13"/>
        <v>0</v>
      </c>
      <c r="L857" s="325">
        <f>IFERROR(VLOOKUP($A857,'様式C-1-2用'!$B$3:$O$1100,12,0),"")</f>
        <v>0</v>
      </c>
      <c r="M857" s="325">
        <f>IFERROR(VLOOKUP($A857,'様式C-1-2用'!$B$3:$O$1100,13,0),"")</f>
        <v>0</v>
      </c>
      <c r="N857" s="325">
        <f>IFERROR(VLOOKUP($A857,'様式C-1-2用'!$B$3:$O$1100,14,0),"")</f>
        <v>0</v>
      </c>
      <c r="O857" s="325">
        <f>IFERROR(VLOOKUP($A857,'様式C-1-2用'!$B$3:$P$1100,15,0),"")</f>
        <v>0</v>
      </c>
    </row>
    <row r="858" spans="1:15" ht="15.95" customHeight="1" x14ac:dyDescent="0.15">
      <c r="A858" s="318">
        <v>856</v>
      </c>
      <c r="B858" s="325">
        <f>IFERROR(VLOOKUP($A858,'様式C-1-2用'!$B$3:$O$1100,2,0),"")</f>
        <v>0</v>
      </c>
      <c r="C858" s="325" t="str">
        <f>IFERROR(VLOOKUP($A858,'様式C-1-2用'!$B$3:$O$1100,3,0),"")</f>
        <v/>
      </c>
      <c r="D858" s="325">
        <f>IFERROR(VLOOKUP($A858,'様式C-1-2用'!$B$3:$O$1100,5,0),"")</f>
        <v>0</v>
      </c>
      <c r="E858" s="325">
        <f>IFERROR(VLOOKUP($A858,'様式C-1-2用'!$B$3:$O$1100,6,0),"")</f>
        <v>0</v>
      </c>
      <c r="F858" s="325">
        <f>IFERROR(VLOOKUP($A858,'様式C-1-2用'!$B$3:$O$1100,7,0),"")</f>
        <v>0</v>
      </c>
      <c r="G858" s="325">
        <f>IFERROR(VLOOKUP($A858,'様式C-1-2用'!$B$3:$O$1100,8,0),"")</f>
        <v>0</v>
      </c>
      <c r="H858" s="331">
        <f>IFERROR(VLOOKUP($A858,'様式C-1-2用'!$B$3:$O$1100,9,0),"")</f>
        <v>0</v>
      </c>
      <c r="I858" s="325">
        <f>IFERROR(VLOOKUP($A858,'様式C-1-2用'!$B$3:$O$1100,10,0),"")</f>
        <v>0</v>
      </c>
      <c r="J858" s="325">
        <f>IFERROR(VLOOKUP($A858,'様式C-1-2用'!$B$3:$O$1100,11,0),"")</f>
        <v>0</v>
      </c>
      <c r="K858" s="325">
        <f t="shared" si="13"/>
        <v>0</v>
      </c>
      <c r="L858" s="325">
        <f>IFERROR(VLOOKUP($A858,'様式C-1-2用'!$B$3:$O$1100,12,0),"")</f>
        <v>0</v>
      </c>
      <c r="M858" s="325">
        <f>IFERROR(VLOOKUP($A858,'様式C-1-2用'!$B$3:$O$1100,13,0),"")</f>
        <v>0</v>
      </c>
      <c r="N858" s="325">
        <f>IFERROR(VLOOKUP($A858,'様式C-1-2用'!$B$3:$O$1100,14,0),"")</f>
        <v>0</v>
      </c>
      <c r="O858" s="325">
        <f>IFERROR(VLOOKUP($A858,'様式C-1-2用'!$B$3:$P$1100,15,0),"")</f>
        <v>0</v>
      </c>
    </row>
    <row r="859" spans="1:15" ht="15.95" customHeight="1" x14ac:dyDescent="0.15">
      <c r="A859" s="318">
        <v>857</v>
      </c>
      <c r="B859" s="325">
        <f>IFERROR(VLOOKUP($A859,'様式C-1-2用'!$B$3:$O$1100,2,0),"")</f>
        <v>0</v>
      </c>
      <c r="C859" s="325" t="str">
        <f>IFERROR(VLOOKUP($A859,'様式C-1-2用'!$B$3:$O$1100,3,0),"")</f>
        <v/>
      </c>
      <c r="D859" s="325">
        <f>IFERROR(VLOOKUP($A859,'様式C-1-2用'!$B$3:$O$1100,5,0),"")</f>
        <v>0</v>
      </c>
      <c r="E859" s="325">
        <f>IFERROR(VLOOKUP($A859,'様式C-1-2用'!$B$3:$O$1100,6,0),"")</f>
        <v>0</v>
      </c>
      <c r="F859" s="325">
        <f>IFERROR(VLOOKUP($A859,'様式C-1-2用'!$B$3:$O$1100,7,0),"")</f>
        <v>0</v>
      </c>
      <c r="G859" s="325">
        <f>IFERROR(VLOOKUP($A859,'様式C-1-2用'!$B$3:$O$1100,8,0),"")</f>
        <v>0</v>
      </c>
      <c r="H859" s="331">
        <f>IFERROR(VLOOKUP($A859,'様式C-1-2用'!$B$3:$O$1100,9,0),"")</f>
        <v>0</v>
      </c>
      <c r="I859" s="325">
        <f>IFERROR(VLOOKUP($A859,'様式C-1-2用'!$B$3:$O$1100,10,0),"")</f>
        <v>0</v>
      </c>
      <c r="J859" s="325">
        <f>IFERROR(VLOOKUP($A859,'様式C-1-2用'!$B$3:$O$1100,11,0),"")</f>
        <v>0</v>
      </c>
      <c r="K859" s="325">
        <f t="shared" si="13"/>
        <v>0</v>
      </c>
      <c r="L859" s="325">
        <f>IFERROR(VLOOKUP($A859,'様式C-1-2用'!$B$3:$O$1100,12,0),"")</f>
        <v>0</v>
      </c>
      <c r="M859" s="325">
        <f>IFERROR(VLOOKUP($A859,'様式C-1-2用'!$B$3:$O$1100,13,0),"")</f>
        <v>0</v>
      </c>
      <c r="N859" s="325">
        <f>IFERROR(VLOOKUP($A859,'様式C-1-2用'!$B$3:$O$1100,14,0),"")</f>
        <v>0</v>
      </c>
      <c r="O859" s="325">
        <f>IFERROR(VLOOKUP($A859,'様式C-1-2用'!$B$3:$P$1100,15,0),"")</f>
        <v>0</v>
      </c>
    </row>
    <row r="860" spans="1:15" ht="15.95" customHeight="1" x14ac:dyDescent="0.15">
      <c r="A860" s="318">
        <v>858</v>
      </c>
      <c r="B860" s="325">
        <f>IFERROR(VLOOKUP($A860,'様式C-1-2用'!$B$3:$O$1100,2,0),"")</f>
        <v>0</v>
      </c>
      <c r="C860" s="325" t="str">
        <f>IFERROR(VLOOKUP($A860,'様式C-1-2用'!$B$3:$O$1100,3,0),"")</f>
        <v/>
      </c>
      <c r="D860" s="325">
        <f>IFERROR(VLOOKUP($A860,'様式C-1-2用'!$B$3:$O$1100,5,0),"")</f>
        <v>0</v>
      </c>
      <c r="E860" s="325">
        <f>IFERROR(VLOOKUP($A860,'様式C-1-2用'!$B$3:$O$1100,6,0),"")</f>
        <v>0</v>
      </c>
      <c r="F860" s="325">
        <f>IFERROR(VLOOKUP($A860,'様式C-1-2用'!$B$3:$O$1100,7,0),"")</f>
        <v>0</v>
      </c>
      <c r="G860" s="325">
        <f>IFERROR(VLOOKUP($A860,'様式C-1-2用'!$B$3:$O$1100,8,0),"")</f>
        <v>0</v>
      </c>
      <c r="H860" s="331">
        <f>IFERROR(VLOOKUP($A860,'様式C-1-2用'!$B$3:$O$1100,9,0),"")</f>
        <v>0</v>
      </c>
      <c r="I860" s="325">
        <f>IFERROR(VLOOKUP($A860,'様式C-1-2用'!$B$3:$O$1100,10,0),"")</f>
        <v>0</v>
      </c>
      <c r="J860" s="325">
        <f>IFERROR(VLOOKUP($A860,'様式C-1-2用'!$B$3:$O$1100,11,0),"")</f>
        <v>0</v>
      </c>
      <c r="K860" s="325">
        <f t="shared" si="13"/>
        <v>0</v>
      </c>
      <c r="L860" s="325">
        <f>IFERROR(VLOOKUP($A860,'様式C-1-2用'!$B$3:$O$1100,12,0),"")</f>
        <v>0</v>
      </c>
      <c r="M860" s="325">
        <f>IFERROR(VLOOKUP($A860,'様式C-1-2用'!$B$3:$O$1100,13,0),"")</f>
        <v>0</v>
      </c>
      <c r="N860" s="325">
        <f>IFERROR(VLOOKUP($A860,'様式C-1-2用'!$B$3:$O$1100,14,0),"")</f>
        <v>0</v>
      </c>
      <c r="O860" s="325">
        <f>IFERROR(VLOOKUP($A860,'様式C-1-2用'!$B$3:$P$1100,15,0),"")</f>
        <v>0</v>
      </c>
    </row>
    <row r="861" spans="1:15" ht="15.95" customHeight="1" x14ac:dyDescent="0.15">
      <c r="A861" s="318">
        <v>859</v>
      </c>
      <c r="B861" s="325">
        <f>IFERROR(VLOOKUP($A861,'様式C-1-2用'!$B$3:$O$1100,2,0),"")</f>
        <v>0</v>
      </c>
      <c r="C861" s="325" t="str">
        <f>IFERROR(VLOOKUP($A861,'様式C-1-2用'!$B$3:$O$1100,3,0),"")</f>
        <v/>
      </c>
      <c r="D861" s="325">
        <f>IFERROR(VLOOKUP($A861,'様式C-1-2用'!$B$3:$O$1100,5,0),"")</f>
        <v>0</v>
      </c>
      <c r="E861" s="325">
        <f>IFERROR(VLOOKUP($A861,'様式C-1-2用'!$B$3:$O$1100,6,0),"")</f>
        <v>0</v>
      </c>
      <c r="F861" s="325">
        <f>IFERROR(VLOOKUP($A861,'様式C-1-2用'!$B$3:$O$1100,7,0),"")</f>
        <v>0</v>
      </c>
      <c r="G861" s="325">
        <f>IFERROR(VLOOKUP($A861,'様式C-1-2用'!$B$3:$O$1100,8,0),"")</f>
        <v>0</v>
      </c>
      <c r="H861" s="331">
        <f>IFERROR(VLOOKUP($A861,'様式C-1-2用'!$B$3:$O$1100,9,0),"")</f>
        <v>0</v>
      </c>
      <c r="I861" s="325">
        <f>IFERROR(VLOOKUP($A861,'様式C-1-2用'!$B$3:$O$1100,10,0),"")</f>
        <v>0</v>
      </c>
      <c r="J861" s="325">
        <f>IFERROR(VLOOKUP($A861,'様式C-1-2用'!$B$3:$O$1100,11,0),"")</f>
        <v>0</v>
      </c>
      <c r="K861" s="325">
        <f t="shared" si="13"/>
        <v>0</v>
      </c>
      <c r="L861" s="325">
        <f>IFERROR(VLOOKUP($A861,'様式C-1-2用'!$B$3:$O$1100,12,0),"")</f>
        <v>0</v>
      </c>
      <c r="M861" s="325">
        <f>IFERROR(VLOOKUP($A861,'様式C-1-2用'!$B$3:$O$1100,13,0),"")</f>
        <v>0</v>
      </c>
      <c r="N861" s="325">
        <f>IFERROR(VLOOKUP($A861,'様式C-1-2用'!$B$3:$O$1100,14,0),"")</f>
        <v>0</v>
      </c>
      <c r="O861" s="325">
        <f>IFERROR(VLOOKUP($A861,'様式C-1-2用'!$B$3:$P$1100,15,0),"")</f>
        <v>0</v>
      </c>
    </row>
    <row r="862" spans="1:15" ht="15.95" customHeight="1" x14ac:dyDescent="0.15">
      <c r="A862" s="318">
        <v>860</v>
      </c>
      <c r="B862" s="325">
        <f>IFERROR(VLOOKUP($A862,'様式C-1-2用'!$B$3:$O$1100,2,0),"")</f>
        <v>0</v>
      </c>
      <c r="C862" s="325" t="str">
        <f>IFERROR(VLOOKUP($A862,'様式C-1-2用'!$B$3:$O$1100,3,0),"")</f>
        <v/>
      </c>
      <c r="D862" s="325">
        <f>IFERROR(VLOOKUP($A862,'様式C-1-2用'!$B$3:$O$1100,5,0),"")</f>
        <v>0</v>
      </c>
      <c r="E862" s="325">
        <f>IFERROR(VLOOKUP($A862,'様式C-1-2用'!$B$3:$O$1100,6,0),"")</f>
        <v>0</v>
      </c>
      <c r="F862" s="325">
        <f>IFERROR(VLOOKUP($A862,'様式C-1-2用'!$B$3:$O$1100,7,0),"")</f>
        <v>0</v>
      </c>
      <c r="G862" s="325">
        <f>IFERROR(VLOOKUP($A862,'様式C-1-2用'!$B$3:$O$1100,8,0),"")</f>
        <v>0</v>
      </c>
      <c r="H862" s="331">
        <f>IFERROR(VLOOKUP($A862,'様式C-1-2用'!$B$3:$O$1100,9,0),"")</f>
        <v>0</v>
      </c>
      <c r="I862" s="325">
        <f>IFERROR(VLOOKUP($A862,'様式C-1-2用'!$B$3:$O$1100,10,0),"")</f>
        <v>0</v>
      </c>
      <c r="J862" s="325">
        <f>IFERROR(VLOOKUP($A862,'様式C-1-2用'!$B$3:$O$1100,11,0),"")</f>
        <v>0</v>
      </c>
      <c r="K862" s="325">
        <f t="shared" si="13"/>
        <v>0</v>
      </c>
      <c r="L862" s="325">
        <f>IFERROR(VLOOKUP($A862,'様式C-1-2用'!$B$3:$O$1100,12,0),"")</f>
        <v>0</v>
      </c>
      <c r="M862" s="325">
        <f>IFERROR(VLOOKUP($A862,'様式C-1-2用'!$B$3:$O$1100,13,0),"")</f>
        <v>0</v>
      </c>
      <c r="N862" s="325">
        <f>IFERROR(VLOOKUP($A862,'様式C-1-2用'!$B$3:$O$1100,14,0),"")</f>
        <v>0</v>
      </c>
      <c r="O862" s="325">
        <f>IFERROR(VLOOKUP($A862,'様式C-1-2用'!$B$3:$P$1100,15,0),"")</f>
        <v>0</v>
      </c>
    </row>
    <row r="863" spans="1:15" ht="15.95" customHeight="1" x14ac:dyDescent="0.15">
      <c r="A863" s="318">
        <v>861</v>
      </c>
      <c r="B863" s="325">
        <f>IFERROR(VLOOKUP($A863,'様式C-1-2用'!$B$3:$O$1100,2,0),"")</f>
        <v>0</v>
      </c>
      <c r="C863" s="325" t="str">
        <f>IFERROR(VLOOKUP($A863,'様式C-1-2用'!$B$3:$O$1100,3,0),"")</f>
        <v/>
      </c>
      <c r="D863" s="325">
        <f>IFERROR(VLOOKUP($A863,'様式C-1-2用'!$B$3:$O$1100,5,0),"")</f>
        <v>0</v>
      </c>
      <c r="E863" s="325">
        <f>IFERROR(VLOOKUP($A863,'様式C-1-2用'!$B$3:$O$1100,6,0),"")</f>
        <v>0</v>
      </c>
      <c r="F863" s="325">
        <f>IFERROR(VLOOKUP($A863,'様式C-1-2用'!$B$3:$O$1100,7,0),"")</f>
        <v>0</v>
      </c>
      <c r="G863" s="325">
        <f>IFERROR(VLOOKUP($A863,'様式C-1-2用'!$B$3:$O$1100,8,0),"")</f>
        <v>0</v>
      </c>
      <c r="H863" s="331">
        <f>IFERROR(VLOOKUP($A863,'様式C-1-2用'!$B$3:$O$1100,9,0),"")</f>
        <v>0</v>
      </c>
      <c r="I863" s="325">
        <f>IFERROR(VLOOKUP($A863,'様式C-1-2用'!$B$3:$O$1100,10,0),"")</f>
        <v>0</v>
      </c>
      <c r="J863" s="325">
        <f>IFERROR(VLOOKUP($A863,'様式C-1-2用'!$B$3:$O$1100,11,0),"")</f>
        <v>0</v>
      </c>
      <c r="K863" s="325">
        <f t="shared" si="13"/>
        <v>0</v>
      </c>
      <c r="L863" s="325">
        <f>IFERROR(VLOOKUP($A863,'様式C-1-2用'!$B$3:$O$1100,12,0),"")</f>
        <v>0</v>
      </c>
      <c r="M863" s="325">
        <f>IFERROR(VLOOKUP($A863,'様式C-1-2用'!$B$3:$O$1100,13,0),"")</f>
        <v>0</v>
      </c>
      <c r="N863" s="325">
        <f>IFERROR(VLOOKUP($A863,'様式C-1-2用'!$B$3:$O$1100,14,0),"")</f>
        <v>0</v>
      </c>
      <c r="O863" s="325">
        <f>IFERROR(VLOOKUP($A863,'様式C-1-2用'!$B$3:$P$1100,15,0),"")</f>
        <v>0</v>
      </c>
    </row>
    <row r="864" spans="1:15" ht="15.95" customHeight="1" x14ac:dyDescent="0.15">
      <c r="A864" s="318">
        <v>862</v>
      </c>
      <c r="B864" s="325">
        <f>IFERROR(VLOOKUP($A864,'様式C-1-2用'!$B$3:$O$1100,2,0),"")</f>
        <v>0</v>
      </c>
      <c r="C864" s="325" t="str">
        <f>IFERROR(VLOOKUP($A864,'様式C-1-2用'!$B$3:$O$1100,3,0),"")</f>
        <v/>
      </c>
      <c r="D864" s="325">
        <f>IFERROR(VLOOKUP($A864,'様式C-1-2用'!$B$3:$O$1100,5,0),"")</f>
        <v>0</v>
      </c>
      <c r="E864" s="325">
        <f>IFERROR(VLOOKUP($A864,'様式C-1-2用'!$B$3:$O$1100,6,0),"")</f>
        <v>0</v>
      </c>
      <c r="F864" s="325">
        <f>IFERROR(VLOOKUP($A864,'様式C-1-2用'!$B$3:$O$1100,7,0),"")</f>
        <v>0</v>
      </c>
      <c r="G864" s="325">
        <f>IFERROR(VLOOKUP($A864,'様式C-1-2用'!$B$3:$O$1100,8,0),"")</f>
        <v>0</v>
      </c>
      <c r="H864" s="331">
        <f>IFERROR(VLOOKUP($A864,'様式C-1-2用'!$B$3:$O$1100,9,0),"")</f>
        <v>0</v>
      </c>
      <c r="I864" s="325">
        <f>IFERROR(VLOOKUP($A864,'様式C-1-2用'!$B$3:$O$1100,10,0),"")</f>
        <v>0</v>
      </c>
      <c r="J864" s="325">
        <f>IFERROR(VLOOKUP($A864,'様式C-1-2用'!$B$3:$O$1100,11,0),"")</f>
        <v>0</v>
      </c>
      <c r="K864" s="325">
        <f t="shared" si="13"/>
        <v>0</v>
      </c>
      <c r="L864" s="325">
        <f>IFERROR(VLOOKUP($A864,'様式C-1-2用'!$B$3:$O$1100,12,0),"")</f>
        <v>0</v>
      </c>
      <c r="M864" s="325">
        <f>IFERROR(VLOOKUP($A864,'様式C-1-2用'!$B$3:$O$1100,13,0),"")</f>
        <v>0</v>
      </c>
      <c r="N864" s="325">
        <f>IFERROR(VLOOKUP($A864,'様式C-1-2用'!$B$3:$O$1100,14,0),"")</f>
        <v>0</v>
      </c>
      <c r="O864" s="325">
        <f>IFERROR(VLOOKUP($A864,'様式C-1-2用'!$B$3:$P$1100,15,0),"")</f>
        <v>0</v>
      </c>
    </row>
    <row r="865" spans="1:15" ht="15.95" customHeight="1" x14ac:dyDescent="0.15">
      <c r="A865" s="318">
        <v>863</v>
      </c>
      <c r="B865" s="325">
        <f>IFERROR(VLOOKUP($A865,'様式C-1-2用'!$B$3:$O$1100,2,0),"")</f>
        <v>0</v>
      </c>
      <c r="C865" s="325" t="str">
        <f>IFERROR(VLOOKUP($A865,'様式C-1-2用'!$B$3:$O$1100,3,0),"")</f>
        <v/>
      </c>
      <c r="D865" s="325">
        <f>IFERROR(VLOOKUP($A865,'様式C-1-2用'!$B$3:$O$1100,5,0),"")</f>
        <v>0</v>
      </c>
      <c r="E865" s="325">
        <f>IFERROR(VLOOKUP($A865,'様式C-1-2用'!$B$3:$O$1100,6,0),"")</f>
        <v>0</v>
      </c>
      <c r="F865" s="325">
        <f>IFERROR(VLOOKUP($A865,'様式C-1-2用'!$B$3:$O$1100,7,0),"")</f>
        <v>0</v>
      </c>
      <c r="G865" s="325">
        <f>IFERROR(VLOOKUP($A865,'様式C-1-2用'!$B$3:$O$1100,8,0),"")</f>
        <v>0</v>
      </c>
      <c r="H865" s="331">
        <f>IFERROR(VLOOKUP($A865,'様式C-1-2用'!$B$3:$O$1100,9,0),"")</f>
        <v>0</v>
      </c>
      <c r="I865" s="325">
        <f>IFERROR(VLOOKUP($A865,'様式C-1-2用'!$B$3:$O$1100,10,0),"")</f>
        <v>0</v>
      </c>
      <c r="J865" s="325">
        <f>IFERROR(VLOOKUP($A865,'様式C-1-2用'!$B$3:$O$1100,11,0),"")</f>
        <v>0</v>
      </c>
      <c r="K865" s="325">
        <f t="shared" si="13"/>
        <v>0</v>
      </c>
      <c r="L865" s="325">
        <f>IFERROR(VLOOKUP($A865,'様式C-1-2用'!$B$3:$O$1100,12,0),"")</f>
        <v>0</v>
      </c>
      <c r="M865" s="325">
        <f>IFERROR(VLOOKUP($A865,'様式C-1-2用'!$B$3:$O$1100,13,0),"")</f>
        <v>0</v>
      </c>
      <c r="N865" s="325">
        <f>IFERROR(VLOOKUP($A865,'様式C-1-2用'!$B$3:$O$1100,14,0),"")</f>
        <v>0</v>
      </c>
      <c r="O865" s="325">
        <f>IFERROR(VLOOKUP($A865,'様式C-1-2用'!$B$3:$P$1100,15,0),"")</f>
        <v>0</v>
      </c>
    </row>
    <row r="866" spans="1:15" ht="15.95" customHeight="1" x14ac:dyDescent="0.15">
      <c r="A866" s="318">
        <v>864</v>
      </c>
      <c r="B866" s="325">
        <f>IFERROR(VLOOKUP($A866,'様式C-1-2用'!$B$3:$O$1100,2,0),"")</f>
        <v>0</v>
      </c>
      <c r="C866" s="325" t="str">
        <f>IFERROR(VLOOKUP($A866,'様式C-1-2用'!$B$3:$O$1100,3,0),"")</f>
        <v/>
      </c>
      <c r="D866" s="325">
        <f>IFERROR(VLOOKUP($A866,'様式C-1-2用'!$B$3:$O$1100,5,0),"")</f>
        <v>0</v>
      </c>
      <c r="E866" s="325">
        <f>IFERROR(VLOOKUP($A866,'様式C-1-2用'!$B$3:$O$1100,6,0),"")</f>
        <v>0</v>
      </c>
      <c r="F866" s="325">
        <f>IFERROR(VLOOKUP($A866,'様式C-1-2用'!$B$3:$O$1100,7,0),"")</f>
        <v>0</v>
      </c>
      <c r="G866" s="325">
        <f>IFERROR(VLOOKUP($A866,'様式C-1-2用'!$B$3:$O$1100,8,0),"")</f>
        <v>0</v>
      </c>
      <c r="H866" s="331">
        <f>IFERROR(VLOOKUP($A866,'様式C-1-2用'!$B$3:$O$1100,9,0),"")</f>
        <v>0</v>
      </c>
      <c r="I866" s="325">
        <f>IFERROR(VLOOKUP($A866,'様式C-1-2用'!$B$3:$O$1100,10,0),"")</f>
        <v>0</v>
      </c>
      <c r="J866" s="325">
        <f>IFERROR(VLOOKUP($A866,'様式C-1-2用'!$B$3:$O$1100,11,0),"")</f>
        <v>0</v>
      </c>
      <c r="K866" s="325">
        <f t="shared" si="13"/>
        <v>0</v>
      </c>
      <c r="L866" s="325">
        <f>IFERROR(VLOOKUP($A866,'様式C-1-2用'!$B$3:$O$1100,12,0),"")</f>
        <v>0</v>
      </c>
      <c r="M866" s="325">
        <f>IFERROR(VLOOKUP($A866,'様式C-1-2用'!$B$3:$O$1100,13,0),"")</f>
        <v>0</v>
      </c>
      <c r="N866" s="325">
        <f>IFERROR(VLOOKUP($A866,'様式C-1-2用'!$B$3:$O$1100,14,0),"")</f>
        <v>0</v>
      </c>
      <c r="O866" s="325">
        <f>IFERROR(VLOOKUP($A866,'様式C-1-2用'!$B$3:$P$1100,15,0),"")</f>
        <v>0</v>
      </c>
    </row>
    <row r="867" spans="1:15" ht="15.95" customHeight="1" x14ac:dyDescent="0.15">
      <c r="A867" s="318">
        <v>865</v>
      </c>
      <c r="B867" s="325">
        <f>IFERROR(VLOOKUP($A867,'様式C-1-2用'!$B$3:$O$1100,2,0),"")</f>
        <v>0</v>
      </c>
      <c r="C867" s="325" t="str">
        <f>IFERROR(VLOOKUP($A867,'様式C-1-2用'!$B$3:$O$1100,3,0),"")</f>
        <v/>
      </c>
      <c r="D867" s="325">
        <f>IFERROR(VLOOKUP($A867,'様式C-1-2用'!$B$3:$O$1100,5,0),"")</f>
        <v>0</v>
      </c>
      <c r="E867" s="325">
        <f>IFERROR(VLOOKUP($A867,'様式C-1-2用'!$B$3:$O$1100,6,0),"")</f>
        <v>0</v>
      </c>
      <c r="F867" s="325">
        <f>IFERROR(VLOOKUP($A867,'様式C-1-2用'!$B$3:$O$1100,7,0),"")</f>
        <v>0</v>
      </c>
      <c r="G867" s="325">
        <f>IFERROR(VLOOKUP($A867,'様式C-1-2用'!$B$3:$O$1100,8,0),"")</f>
        <v>0</v>
      </c>
      <c r="H867" s="331">
        <f>IFERROR(VLOOKUP($A867,'様式C-1-2用'!$B$3:$O$1100,9,0),"")</f>
        <v>0</v>
      </c>
      <c r="I867" s="325">
        <f>IFERROR(VLOOKUP($A867,'様式C-1-2用'!$B$3:$O$1100,10,0),"")</f>
        <v>0</v>
      </c>
      <c r="J867" s="325">
        <f>IFERROR(VLOOKUP($A867,'様式C-1-2用'!$B$3:$O$1100,11,0),"")</f>
        <v>0</v>
      </c>
      <c r="K867" s="325">
        <f t="shared" si="13"/>
        <v>0</v>
      </c>
      <c r="L867" s="325">
        <f>IFERROR(VLOOKUP($A867,'様式C-1-2用'!$B$3:$O$1100,12,0),"")</f>
        <v>0</v>
      </c>
      <c r="M867" s="325">
        <f>IFERROR(VLOOKUP($A867,'様式C-1-2用'!$B$3:$O$1100,13,0),"")</f>
        <v>0</v>
      </c>
      <c r="N867" s="325">
        <f>IFERROR(VLOOKUP($A867,'様式C-1-2用'!$B$3:$O$1100,14,0),"")</f>
        <v>0</v>
      </c>
      <c r="O867" s="325">
        <f>IFERROR(VLOOKUP($A867,'様式C-1-2用'!$B$3:$P$1100,15,0),"")</f>
        <v>0</v>
      </c>
    </row>
    <row r="868" spans="1:15" ht="15.95" customHeight="1" x14ac:dyDescent="0.15">
      <c r="A868" s="318">
        <v>866</v>
      </c>
      <c r="B868" s="325">
        <f>IFERROR(VLOOKUP($A868,'様式C-1-2用'!$B$3:$O$1100,2,0),"")</f>
        <v>0</v>
      </c>
      <c r="C868" s="325" t="str">
        <f>IFERROR(VLOOKUP($A868,'様式C-1-2用'!$B$3:$O$1100,3,0),"")</f>
        <v/>
      </c>
      <c r="D868" s="325">
        <f>IFERROR(VLOOKUP($A868,'様式C-1-2用'!$B$3:$O$1100,5,0),"")</f>
        <v>0</v>
      </c>
      <c r="E868" s="325">
        <f>IFERROR(VLOOKUP($A868,'様式C-1-2用'!$B$3:$O$1100,6,0),"")</f>
        <v>0</v>
      </c>
      <c r="F868" s="325">
        <f>IFERROR(VLOOKUP($A868,'様式C-1-2用'!$B$3:$O$1100,7,0),"")</f>
        <v>0</v>
      </c>
      <c r="G868" s="325">
        <f>IFERROR(VLOOKUP($A868,'様式C-1-2用'!$B$3:$O$1100,8,0),"")</f>
        <v>0</v>
      </c>
      <c r="H868" s="331">
        <f>IFERROR(VLOOKUP($A868,'様式C-1-2用'!$B$3:$O$1100,9,0),"")</f>
        <v>0</v>
      </c>
      <c r="I868" s="325">
        <f>IFERROR(VLOOKUP($A868,'様式C-1-2用'!$B$3:$O$1100,10,0),"")</f>
        <v>0</v>
      </c>
      <c r="J868" s="325">
        <f>IFERROR(VLOOKUP($A868,'様式C-1-2用'!$B$3:$O$1100,11,0),"")</f>
        <v>0</v>
      </c>
      <c r="K868" s="325">
        <f t="shared" si="13"/>
        <v>0</v>
      </c>
      <c r="L868" s="325">
        <f>IFERROR(VLOOKUP($A868,'様式C-1-2用'!$B$3:$O$1100,12,0),"")</f>
        <v>0</v>
      </c>
      <c r="M868" s="325">
        <f>IFERROR(VLOOKUP($A868,'様式C-1-2用'!$B$3:$O$1100,13,0),"")</f>
        <v>0</v>
      </c>
      <c r="N868" s="325">
        <f>IFERROR(VLOOKUP($A868,'様式C-1-2用'!$B$3:$O$1100,14,0),"")</f>
        <v>0</v>
      </c>
      <c r="O868" s="325">
        <f>IFERROR(VLOOKUP($A868,'様式C-1-2用'!$B$3:$P$1100,15,0),"")</f>
        <v>0</v>
      </c>
    </row>
    <row r="869" spans="1:15" ht="15.95" customHeight="1" x14ac:dyDescent="0.15">
      <c r="A869" s="318">
        <v>867</v>
      </c>
      <c r="B869" s="325">
        <f>IFERROR(VLOOKUP($A869,'様式C-1-2用'!$B$3:$O$1100,2,0),"")</f>
        <v>0</v>
      </c>
      <c r="C869" s="325" t="str">
        <f>IFERROR(VLOOKUP($A869,'様式C-1-2用'!$B$3:$O$1100,3,0),"")</f>
        <v/>
      </c>
      <c r="D869" s="325">
        <f>IFERROR(VLOOKUP($A869,'様式C-1-2用'!$B$3:$O$1100,5,0),"")</f>
        <v>0</v>
      </c>
      <c r="E869" s="325">
        <f>IFERROR(VLOOKUP($A869,'様式C-1-2用'!$B$3:$O$1100,6,0),"")</f>
        <v>0</v>
      </c>
      <c r="F869" s="325">
        <f>IFERROR(VLOOKUP($A869,'様式C-1-2用'!$B$3:$O$1100,7,0),"")</f>
        <v>0</v>
      </c>
      <c r="G869" s="325">
        <f>IFERROR(VLOOKUP($A869,'様式C-1-2用'!$B$3:$O$1100,8,0),"")</f>
        <v>0</v>
      </c>
      <c r="H869" s="331">
        <f>IFERROR(VLOOKUP($A869,'様式C-1-2用'!$B$3:$O$1100,9,0),"")</f>
        <v>0</v>
      </c>
      <c r="I869" s="325">
        <f>IFERROR(VLOOKUP($A869,'様式C-1-2用'!$B$3:$O$1100,10,0),"")</f>
        <v>0</v>
      </c>
      <c r="J869" s="325">
        <f>IFERROR(VLOOKUP($A869,'様式C-1-2用'!$B$3:$O$1100,11,0),"")</f>
        <v>0</v>
      </c>
      <c r="K869" s="325">
        <f t="shared" si="13"/>
        <v>0</v>
      </c>
      <c r="L869" s="325">
        <f>IFERROR(VLOOKUP($A869,'様式C-1-2用'!$B$3:$O$1100,12,0),"")</f>
        <v>0</v>
      </c>
      <c r="M869" s="325">
        <f>IFERROR(VLOOKUP($A869,'様式C-1-2用'!$B$3:$O$1100,13,0),"")</f>
        <v>0</v>
      </c>
      <c r="N869" s="325">
        <f>IFERROR(VLOOKUP($A869,'様式C-1-2用'!$B$3:$O$1100,14,0),"")</f>
        <v>0</v>
      </c>
      <c r="O869" s="325">
        <f>IFERROR(VLOOKUP($A869,'様式C-1-2用'!$B$3:$P$1100,15,0),"")</f>
        <v>0</v>
      </c>
    </row>
    <row r="870" spans="1:15" ht="15.95" customHeight="1" x14ac:dyDescent="0.15">
      <c r="A870" s="318">
        <v>868</v>
      </c>
      <c r="B870" s="325">
        <f>IFERROR(VLOOKUP($A870,'様式C-1-2用'!$B$3:$O$1100,2,0),"")</f>
        <v>0</v>
      </c>
      <c r="C870" s="325" t="str">
        <f>IFERROR(VLOOKUP($A870,'様式C-1-2用'!$B$3:$O$1100,3,0),"")</f>
        <v/>
      </c>
      <c r="D870" s="325">
        <f>IFERROR(VLOOKUP($A870,'様式C-1-2用'!$B$3:$O$1100,5,0),"")</f>
        <v>0</v>
      </c>
      <c r="E870" s="325">
        <f>IFERROR(VLOOKUP($A870,'様式C-1-2用'!$B$3:$O$1100,6,0),"")</f>
        <v>0</v>
      </c>
      <c r="F870" s="325">
        <f>IFERROR(VLOOKUP($A870,'様式C-1-2用'!$B$3:$O$1100,7,0),"")</f>
        <v>0</v>
      </c>
      <c r="G870" s="325">
        <f>IFERROR(VLOOKUP($A870,'様式C-1-2用'!$B$3:$O$1100,8,0),"")</f>
        <v>0</v>
      </c>
      <c r="H870" s="331">
        <f>IFERROR(VLOOKUP($A870,'様式C-1-2用'!$B$3:$O$1100,9,0),"")</f>
        <v>0</v>
      </c>
      <c r="I870" s="325">
        <f>IFERROR(VLOOKUP($A870,'様式C-1-2用'!$B$3:$O$1100,10,0),"")</f>
        <v>0</v>
      </c>
      <c r="J870" s="325">
        <f>IFERROR(VLOOKUP($A870,'様式C-1-2用'!$B$3:$O$1100,11,0),"")</f>
        <v>0</v>
      </c>
      <c r="K870" s="325">
        <f t="shared" si="13"/>
        <v>0</v>
      </c>
      <c r="L870" s="325">
        <f>IFERROR(VLOOKUP($A870,'様式C-1-2用'!$B$3:$O$1100,12,0),"")</f>
        <v>0</v>
      </c>
      <c r="M870" s="325">
        <f>IFERROR(VLOOKUP($A870,'様式C-1-2用'!$B$3:$O$1100,13,0),"")</f>
        <v>0</v>
      </c>
      <c r="N870" s="325">
        <f>IFERROR(VLOOKUP($A870,'様式C-1-2用'!$B$3:$O$1100,14,0),"")</f>
        <v>0</v>
      </c>
      <c r="O870" s="325">
        <f>IFERROR(VLOOKUP($A870,'様式C-1-2用'!$B$3:$P$1100,15,0),"")</f>
        <v>0</v>
      </c>
    </row>
    <row r="871" spans="1:15" ht="15.95" customHeight="1" x14ac:dyDescent="0.15">
      <c r="A871" s="318">
        <v>869</v>
      </c>
      <c r="B871" s="325">
        <f>IFERROR(VLOOKUP($A871,'様式C-1-2用'!$B$3:$O$1100,2,0),"")</f>
        <v>0</v>
      </c>
      <c r="C871" s="325" t="str">
        <f>IFERROR(VLOOKUP($A871,'様式C-1-2用'!$B$3:$O$1100,3,0),"")</f>
        <v/>
      </c>
      <c r="D871" s="325">
        <f>IFERROR(VLOOKUP($A871,'様式C-1-2用'!$B$3:$O$1100,5,0),"")</f>
        <v>0</v>
      </c>
      <c r="E871" s="325">
        <f>IFERROR(VLOOKUP($A871,'様式C-1-2用'!$B$3:$O$1100,6,0),"")</f>
        <v>0</v>
      </c>
      <c r="F871" s="325">
        <f>IFERROR(VLOOKUP($A871,'様式C-1-2用'!$B$3:$O$1100,7,0),"")</f>
        <v>0</v>
      </c>
      <c r="G871" s="325">
        <f>IFERROR(VLOOKUP($A871,'様式C-1-2用'!$B$3:$O$1100,8,0),"")</f>
        <v>0</v>
      </c>
      <c r="H871" s="331">
        <f>IFERROR(VLOOKUP($A871,'様式C-1-2用'!$B$3:$O$1100,9,0),"")</f>
        <v>0</v>
      </c>
      <c r="I871" s="325">
        <f>IFERROR(VLOOKUP($A871,'様式C-1-2用'!$B$3:$O$1100,10,0),"")</f>
        <v>0</v>
      </c>
      <c r="J871" s="325">
        <f>IFERROR(VLOOKUP($A871,'様式C-1-2用'!$B$3:$O$1100,11,0),"")</f>
        <v>0</v>
      </c>
      <c r="K871" s="325">
        <f t="shared" si="13"/>
        <v>0</v>
      </c>
      <c r="L871" s="325">
        <f>IFERROR(VLOOKUP($A871,'様式C-1-2用'!$B$3:$O$1100,12,0),"")</f>
        <v>0</v>
      </c>
      <c r="M871" s="325">
        <f>IFERROR(VLOOKUP($A871,'様式C-1-2用'!$B$3:$O$1100,13,0),"")</f>
        <v>0</v>
      </c>
      <c r="N871" s="325">
        <f>IFERROR(VLOOKUP($A871,'様式C-1-2用'!$B$3:$O$1100,14,0),"")</f>
        <v>0</v>
      </c>
      <c r="O871" s="325">
        <f>IFERROR(VLOOKUP($A871,'様式C-1-2用'!$B$3:$P$1100,15,0),"")</f>
        <v>0</v>
      </c>
    </row>
    <row r="872" spans="1:15" ht="15.95" customHeight="1" x14ac:dyDescent="0.15">
      <c r="A872" s="318">
        <v>870</v>
      </c>
      <c r="B872" s="325">
        <f>IFERROR(VLOOKUP($A872,'様式C-1-2用'!$B$3:$O$1100,2,0),"")</f>
        <v>0</v>
      </c>
      <c r="C872" s="325" t="str">
        <f>IFERROR(VLOOKUP($A872,'様式C-1-2用'!$B$3:$O$1100,3,0),"")</f>
        <v/>
      </c>
      <c r="D872" s="325">
        <f>IFERROR(VLOOKUP($A872,'様式C-1-2用'!$B$3:$O$1100,5,0),"")</f>
        <v>0</v>
      </c>
      <c r="E872" s="325">
        <f>IFERROR(VLOOKUP($A872,'様式C-1-2用'!$B$3:$O$1100,6,0),"")</f>
        <v>0</v>
      </c>
      <c r="F872" s="325">
        <f>IFERROR(VLOOKUP($A872,'様式C-1-2用'!$B$3:$O$1100,7,0),"")</f>
        <v>0</v>
      </c>
      <c r="G872" s="325">
        <f>IFERROR(VLOOKUP($A872,'様式C-1-2用'!$B$3:$O$1100,8,0),"")</f>
        <v>0</v>
      </c>
      <c r="H872" s="331">
        <f>IFERROR(VLOOKUP($A872,'様式C-1-2用'!$B$3:$O$1100,9,0),"")</f>
        <v>0</v>
      </c>
      <c r="I872" s="325">
        <f>IFERROR(VLOOKUP($A872,'様式C-1-2用'!$B$3:$O$1100,10,0),"")</f>
        <v>0</v>
      </c>
      <c r="J872" s="325">
        <f>IFERROR(VLOOKUP($A872,'様式C-1-2用'!$B$3:$O$1100,11,0),"")</f>
        <v>0</v>
      </c>
      <c r="K872" s="325">
        <f t="shared" si="13"/>
        <v>0</v>
      </c>
      <c r="L872" s="325">
        <f>IFERROR(VLOOKUP($A872,'様式C-1-2用'!$B$3:$O$1100,12,0),"")</f>
        <v>0</v>
      </c>
      <c r="M872" s="325">
        <f>IFERROR(VLOOKUP($A872,'様式C-1-2用'!$B$3:$O$1100,13,0),"")</f>
        <v>0</v>
      </c>
      <c r="N872" s="325">
        <f>IFERROR(VLOOKUP($A872,'様式C-1-2用'!$B$3:$O$1100,14,0),"")</f>
        <v>0</v>
      </c>
      <c r="O872" s="325">
        <f>IFERROR(VLOOKUP($A872,'様式C-1-2用'!$B$3:$P$1100,15,0),"")</f>
        <v>0</v>
      </c>
    </row>
    <row r="873" spans="1:15" ht="15.95" customHeight="1" x14ac:dyDescent="0.15">
      <c r="A873" s="318">
        <v>871</v>
      </c>
      <c r="B873" s="325">
        <f>IFERROR(VLOOKUP($A873,'様式C-1-2用'!$B$3:$O$1100,2,0),"")</f>
        <v>0</v>
      </c>
      <c r="C873" s="325" t="str">
        <f>IFERROR(VLOOKUP($A873,'様式C-1-2用'!$B$3:$O$1100,3,0),"")</f>
        <v/>
      </c>
      <c r="D873" s="325">
        <f>IFERROR(VLOOKUP($A873,'様式C-1-2用'!$B$3:$O$1100,5,0),"")</f>
        <v>0</v>
      </c>
      <c r="E873" s="325">
        <f>IFERROR(VLOOKUP($A873,'様式C-1-2用'!$B$3:$O$1100,6,0),"")</f>
        <v>0</v>
      </c>
      <c r="F873" s="325">
        <f>IFERROR(VLOOKUP($A873,'様式C-1-2用'!$B$3:$O$1100,7,0),"")</f>
        <v>0</v>
      </c>
      <c r="G873" s="325">
        <f>IFERROR(VLOOKUP($A873,'様式C-1-2用'!$B$3:$O$1100,8,0),"")</f>
        <v>0</v>
      </c>
      <c r="H873" s="331">
        <f>IFERROR(VLOOKUP($A873,'様式C-1-2用'!$B$3:$O$1100,9,0),"")</f>
        <v>0</v>
      </c>
      <c r="I873" s="325">
        <f>IFERROR(VLOOKUP($A873,'様式C-1-2用'!$B$3:$O$1100,10,0),"")</f>
        <v>0</v>
      </c>
      <c r="J873" s="325">
        <f>IFERROR(VLOOKUP($A873,'様式C-1-2用'!$B$3:$O$1100,11,0),"")</f>
        <v>0</v>
      </c>
      <c r="K873" s="325">
        <f t="shared" si="13"/>
        <v>0</v>
      </c>
      <c r="L873" s="325">
        <f>IFERROR(VLOOKUP($A873,'様式C-1-2用'!$B$3:$O$1100,12,0),"")</f>
        <v>0</v>
      </c>
      <c r="M873" s="325">
        <f>IFERROR(VLOOKUP($A873,'様式C-1-2用'!$B$3:$O$1100,13,0),"")</f>
        <v>0</v>
      </c>
      <c r="N873" s="325">
        <f>IFERROR(VLOOKUP($A873,'様式C-1-2用'!$B$3:$O$1100,14,0),"")</f>
        <v>0</v>
      </c>
      <c r="O873" s="325">
        <f>IFERROR(VLOOKUP($A873,'様式C-1-2用'!$B$3:$P$1100,15,0),"")</f>
        <v>0</v>
      </c>
    </row>
    <row r="874" spans="1:15" ht="15.95" customHeight="1" x14ac:dyDescent="0.15">
      <c r="A874" s="318">
        <v>872</v>
      </c>
      <c r="B874" s="325">
        <f>IFERROR(VLOOKUP($A874,'様式C-1-2用'!$B$3:$O$1100,2,0),"")</f>
        <v>0</v>
      </c>
      <c r="C874" s="325" t="str">
        <f>IFERROR(VLOOKUP($A874,'様式C-1-2用'!$B$3:$O$1100,3,0),"")</f>
        <v/>
      </c>
      <c r="D874" s="325">
        <f>IFERROR(VLOOKUP($A874,'様式C-1-2用'!$B$3:$O$1100,5,0),"")</f>
        <v>0</v>
      </c>
      <c r="E874" s="325">
        <f>IFERROR(VLOOKUP($A874,'様式C-1-2用'!$B$3:$O$1100,6,0),"")</f>
        <v>0</v>
      </c>
      <c r="F874" s="325">
        <f>IFERROR(VLOOKUP($A874,'様式C-1-2用'!$B$3:$O$1100,7,0),"")</f>
        <v>0</v>
      </c>
      <c r="G874" s="325">
        <f>IFERROR(VLOOKUP($A874,'様式C-1-2用'!$B$3:$O$1100,8,0),"")</f>
        <v>0</v>
      </c>
      <c r="H874" s="331">
        <f>IFERROR(VLOOKUP($A874,'様式C-1-2用'!$B$3:$O$1100,9,0),"")</f>
        <v>0</v>
      </c>
      <c r="I874" s="325">
        <f>IFERROR(VLOOKUP($A874,'様式C-1-2用'!$B$3:$O$1100,10,0),"")</f>
        <v>0</v>
      </c>
      <c r="J874" s="325">
        <f>IFERROR(VLOOKUP($A874,'様式C-1-2用'!$B$3:$O$1100,11,0),"")</f>
        <v>0</v>
      </c>
      <c r="K874" s="325">
        <f t="shared" si="13"/>
        <v>0</v>
      </c>
      <c r="L874" s="325">
        <f>IFERROR(VLOOKUP($A874,'様式C-1-2用'!$B$3:$O$1100,12,0),"")</f>
        <v>0</v>
      </c>
      <c r="M874" s="325">
        <f>IFERROR(VLOOKUP($A874,'様式C-1-2用'!$B$3:$O$1100,13,0),"")</f>
        <v>0</v>
      </c>
      <c r="N874" s="325">
        <f>IFERROR(VLOOKUP($A874,'様式C-1-2用'!$B$3:$O$1100,14,0),"")</f>
        <v>0</v>
      </c>
      <c r="O874" s="325">
        <f>IFERROR(VLOOKUP($A874,'様式C-1-2用'!$B$3:$P$1100,15,0),"")</f>
        <v>0</v>
      </c>
    </row>
    <row r="875" spans="1:15" ht="15.95" customHeight="1" x14ac:dyDescent="0.15">
      <c r="A875" s="318">
        <v>873</v>
      </c>
      <c r="B875" s="325">
        <f>IFERROR(VLOOKUP($A875,'様式C-1-2用'!$B$3:$O$1100,2,0),"")</f>
        <v>0</v>
      </c>
      <c r="C875" s="325" t="str">
        <f>IFERROR(VLOOKUP($A875,'様式C-1-2用'!$B$3:$O$1100,3,0),"")</f>
        <v/>
      </c>
      <c r="D875" s="325">
        <f>IFERROR(VLOOKUP($A875,'様式C-1-2用'!$B$3:$O$1100,5,0),"")</f>
        <v>0</v>
      </c>
      <c r="E875" s="325">
        <f>IFERROR(VLOOKUP($A875,'様式C-1-2用'!$B$3:$O$1100,6,0),"")</f>
        <v>0</v>
      </c>
      <c r="F875" s="325">
        <f>IFERROR(VLOOKUP($A875,'様式C-1-2用'!$B$3:$O$1100,7,0),"")</f>
        <v>0</v>
      </c>
      <c r="G875" s="325">
        <f>IFERROR(VLOOKUP($A875,'様式C-1-2用'!$B$3:$O$1100,8,0),"")</f>
        <v>0</v>
      </c>
      <c r="H875" s="331">
        <f>IFERROR(VLOOKUP($A875,'様式C-1-2用'!$B$3:$O$1100,9,0),"")</f>
        <v>0</v>
      </c>
      <c r="I875" s="325">
        <f>IFERROR(VLOOKUP($A875,'様式C-1-2用'!$B$3:$O$1100,10,0),"")</f>
        <v>0</v>
      </c>
      <c r="J875" s="325">
        <f>IFERROR(VLOOKUP($A875,'様式C-1-2用'!$B$3:$O$1100,11,0),"")</f>
        <v>0</v>
      </c>
      <c r="K875" s="325">
        <f t="shared" si="13"/>
        <v>0</v>
      </c>
      <c r="L875" s="325">
        <f>IFERROR(VLOOKUP($A875,'様式C-1-2用'!$B$3:$O$1100,12,0),"")</f>
        <v>0</v>
      </c>
      <c r="M875" s="325">
        <f>IFERROR(VLOOKUP($A875,'様式C-1-2用'!$B$3:$O$1100,13,0),"")</f>
        <v>0</v>
      </c>
      <c r="N875" s="325">
        <f>IFERROR(VLOOKUP($A875,'様式C-1-2用'!$B$3:$O$1100,14,0),"")</f>
        <v>0</v>
      </c>
      <c r="O875" s="325">
        <f>IFERROR(VLOOKUP($A875,'様式C-1-2用'!$B$3:$P$1100,15,0),"")</f>
        <v>0</v>
      </c>
    </row>
    <row r="876" spans="1:15" ht="15.95" customHeight="1" x14ac:dyDescent="0.15">
      <c r="A876" s="318">
        <v>874</v>
      </c>
      <c r="B876" s="325">
        <f>IFERROR(VLOOKUP($A876,'様式C-1-2用'!$B$3:$O$1100,2,0),"")</f>
        <v>0</v>
      </c>
      <c r="C876" s="325" t="str">
        <f>IFERROR(VLOOKUP($A876,'様式C-1-2用'!$B$3:$O$1100,3,0),"")</f>
        <v/>
      </c>
      <c r="D876" s="325">
        <f>IFERROR(VLOOKUP($A876,'様式C-1-2用'!$B$3:$O$1100,5,0),"")</f>
        <v>0</v>
      </c>
      <c r="E876" s="325">
        <f>IFERROR(VLOOKUP($A876,'様式C-1-2用'!$B$3:$O$1100,6,0),"")</f>
        <v>0</v>
      </c>
      <c r="F876" s="325">
        <f>IFERROR(VLOOKUP($A876,'様式C-1-2用'!$B$3:$O$1100,7,0),"")</f>
        <v>0</v>
      </c>
      <c r="G876" s="325">
        <f>IFERROR(VLOOKUP($A876,'様式C-1-2用'!$B$3:$O$1100,8,0),"")</f>
        <v>0</v>
      </c>
      <c r="H876" s="331">
        <f>IFERROR(VLOOKUP($A876,'様式C-1-2用'!$B$3:$O$1100,9,0),"")</f>
        <v>0</v>
      </c>
      <c r="I876" s="325">
        <f>IFERROR(VLOOKUP($A876,'様式C-1-2用'!$B$3:$O$1100,10,0),"")</f>
        <v>0</v>
      </c>
      <c r="J876" s="325">
        <f>IFERROR(VLOOKUP($A876,'様式C-1-2用'!$B$3:$O$1100,11,0),"")</f>
        <v>0</v>
      </c>
      <c r="K876" s="325">
        <f t="shared" si="13"/>
        <v>0</v>
      </c>
      <c r="L876" s="325">
        <f>IFERROR(VLOOKUP($A876,'様式C-1-2用'!$B$3:$O$1100,12,0),"")</f>
        <v>0</v>
      </c>
      <c r="M876" s="325">
        <f>IFERROR(VLOOKUP($A876,'様式C-1-2用'!$B$3:$O$1100,13,0),"")</f>
        <v>0</v>
      </c>
      <c r="N876" s="325">
        <f>IFERROR(VLOOKUP($A876,'様式C-1-2用'!$B$3:$O$1100,14,0),"")</f>
        <v>0</v>
      </c>
      <c r="O876" s="325">
        <f>IFERROR(VLOOKUP($A876,'様式C-1-2用'!$B$3:$P$1100,15,0),"")</f>
        <v>0</v>
      </c>
    </row>
    <row r="877" spans="1:15" ht="15.95" customHeight="1" x14ac:dyDescent="0.15">
      <c r="A877" s="318">
        <v>875</v>
      </c>
      <c r="B877" s="325">
        <f>IFERROR(VLOOKUP($A877,'様式C-1-2用'!$B$3:$O$1100,2,0),"")</f>
        <v>0</v>
      </c>
      <c r="C877" s="325" t="str">
        <f>IFERROR(VLOOKUP($A877,'様式C-1-2用'!$B$3:$O$1100,3,0),"")</f>
        <v/>
      </c>
      <c r="D877" s="325">
        <f>IFERROR(VLOOKUP($A877,'様式C-1-2用'!$B$3:$O$1100,5,0),"")</f>
        <v>0</v>
      </c>
      <c r="E877" s="325">
        <f>IFERROR(VLOOKUP($A877,'様式C-1-2用'!$B$3:$O$1100,6,0),"")</f>
        <v>0</v>
      </c>
      <c r="F877" s="325">
        <f>IFERROR(VLOOKUP($A877,'様式C-1-2用'!$B$3:$O$1100,7,0),"")</f>
        <v>0</v>
      </c>
      <c r="G877" s="325">
        <f>IFERROR(VLOOKUP($A877,'様式C-1-2用'!$B$3:$O$1100,8,0),"")</f>
        <v>0</v>
      </c>
      <c r="H877" s="331">
        <f>IFERROR(VLOOKUP($A877,'様式C-1-2用'!$B$3:$O$1100,9,0),"")</f>
        <v>0</v>
      </c>
      <c r="I877" s="325">
        <f>IFERROR(VLOOKUP($A877,'様式C-1-2用'!$B$3:$O$1100,10,0),"")</f>
        <v>0</v>
      </c>
      <c r="J877" s="325">
        <f>IFERROR(VLOOKUP($A877,'様式C-1-2用'!$B$3:$O$1100,11,0),"")</f>
        <v>0</v>
      </c>
      <c r="K877" s="325">
        <f t="shared" si="13"/>
        <v>0</v>
      </c>
      <c r="L877" s="325">
        <f>IFERROR(VLOOKUP($A877,'様式C-1-2用'!$B$3:$O$1100,12,0),"")</f>
        <v>0</v>
      </c>
      <c r="M877" s="325">
        <f>IFERROR(VLOOKUP($A877,'様式C-1-2用'!$B$3:$O$1100,13,0),"")</f>
        <v>0</v>
      </c>
      <c r="N877" s="325">
        <f>IFERROR(VLOOKUP($A877,'様式C-1-2用'!$B$3:$O$1100,14,0),"")</f>
        <v>0</v>
      </c>
      <c r="O877" s="325">
        <f>IFERROR(VLOOKUP($A877,'様式C-1-2用'!$B$3:$P$1100,15,0),"")</f>
        <v>0</v>
      </c>
    </row>
    <row r="878" spans="1:15" ht="15.95" customHeight="1" x14ac:dyDescent="0.15">
      <c r="A878" s="318">
        <v>876</v>
      </c>
      <c r="B878" s="325">
        <f>IFERROR(VLOOKUP($A878,'様式C-1-2用'!$B$3:$O$1100,2,0),"")</f>
        <v>0</v>
      </c>
      <c r="C878" s="325" t="str">
        <f>IFERROR(VLOOKUP($A878,'様式C-1-2用'!$B$3:$O$1100,3,0),"")</f>
        <v/>
      </c>
      <c r="D878" s="325">
        <f>IFERROR(VLOOKUP($A878,'様式C-1-2用'!$B$3:$O$1100,5,0),"")</f>
        <v>0</v>
      </c>
      <c r="E878" s="325">
        <f>IFERROR(VLOOKUP($A878,'様式C-1-2用'!$B$3:$O$1100,6,0),"")</f>
        <v>0</v>
      </c>
      <c r="F878" s="325">
        <f>IFERROR(VLOOKUP($A878,'様式C-1-2用'!$B$3:$O$1100,7,0),"")</f>
        <v>0</v>
      </c>
      <c r="G878" s="325">
        <f>IFERROR(VLOOKUP($A878,'様式C-1-2用'!$B$3:$O$1100,8,0),"")</f>
        <v>0</v>
      </c>
      <c r="H878" s="331">
        <f>IFERROR(VLOOKUP($A878,'様式C-1-2用'!$B$3:$O$1100,9,0),"")</f>
        <v>0</v>
      </c>
      <c r="I878" s="325">
        <f>IFERROR(VLOOKUP($A878,'様式C-1-2用'!$B$3:$O$1100,10,0),"")</f>
        <v>0</v>
      </c>
      <c r="J878" s="325">
        <f>IFERROR(VLOOKUP($A878,'様式C-1-2用'!$B$3:$O$1100,11,0),"")</f>
        <v>0</v>
      </c>
      <c r="K878" s="325">
        <f t="shared" si="13"/>
        <v>0</v>
      </c>
      <c r="L878" s="325">
        <f>IFERROR(VLOOKUP($A878,'様式C-1-2用'!$B$3:$O$1100,12,0),"")</f>
        <v>0</v>
      </c>
      <c r="M878" s="325">
        <f>IFERROR(VLOOKUP($A878,'様式C-1-2用'!$B$3:$O$1100,13,0),"")</f>
        <v>0</v>
      </c>
      <c r="N878" s="325">
        <f>IFERROR(VLOOKUP($A878,'様式C-1-2用'!$B$3:$O$1100,14,0),"")</f>
        <v>0</v>
      </c>
      <c r="O878" s="325">
        <f>IFERROR(VLOOKUP($A878,'様式C-1-2用'!$B$3:$P$1100,15,0),"")</f>
        <v>0</v>
      </c>
    </row>
    <row r="879" spans="1:15" ht="15.95" customHeight="1" x14ac:dyDescent="0.15">
      <c r="A879" s="318">
        <v>877</v>
      </c>
      <c r="B879" s="325">
        <f>IFERROR(VLOOKUP($A879,'様式C-1-2用'!$B$3:$O$1100,2,0),"")</f>
        <v>0</v>
      </c>
      <c r="C879" s="325" t="str">
        <f>IFERROR(VLOOKUP($A879,'様式C-1-2用'!$B$3:$O$1100,3,0),"")</f>
        <v/>
      </c>
      <c r="D879" s="325">
        <f>IFERROR(VLOOKUP($A879,'様式C-1-2用'!$B$3:$O$1100,5,0),"")</f>
        <v>0</v>
      </c>
      <c r="E879" s="325">
        <f>IFERROR(VLOOKUP($A879,'様式C-1-2用'!$B$3:$O$1100,6,0),"")</f>
        <v>0</v>
      </c>
      <c r="F879" s="325">
        <f>IFERROR(VLOOKUP($A879,'様式C-1-2用'!$B$3:$O$1100,7,0),"")</f>
        <v>0</v>
      </c>
      <c r="G879" s="325">
        <f>IFERROR(VLOOKUP($A879,'様式C-1-2用'!$B$3:$O$1100,8,0),"")</f>
        <v>0</v>
      </c>
      <c r="H879" s="331">
        <f>IFERROR(VLOOKUP($A879,'様式C-1-2用'!$B$3:$O$1100,9,0),"")</f>
        <v>0</v>
      </c>
      <c r="I879" s="325">
        <f>IFERROR(VLOOKUP($A879,'様式C-1-2用'!$B$3:$O$1100,10,0),"")</f>
        <v>0</v>
      </c>
      <c r="J879" s="325">
        <f>IFERROR(VLOOKUP($A879,'様式C-1-2用'!$B$3:$O$1100,11,0),"")</f>
        <v>0</v>
      </c>
      <c r="K879" s="325">
        <f t="shared" si="13"/>
        <v>0</v>
      </c>
      <c r="L879" s="325">
        <f>IFERROR(VLOOKUP($A879,'様式C-1-2用'!$B$3:$O$1100,12,0),"")</f>
        <v>0</v>
      </c>
      <c r="M879" s="325">
        <f>IFERROR(VLOOKUP($A879,'様式C-1-2用'!$B$3:$O$1100,13,0),"")</f>
        <v>0</v>
      </c>
      <c r="N879" s="325">
        <f>IFERROR(VLOOKUP($A879,'様式C-1-2用'!$B$3:$O$1100,14,0),"")</f>
        <v>0</v>
      </c>
      <c r="O879" s="325">
        <f>IFERROR(VLOOKUP($A879,'様式C-1-2用'!$B$3:$P$1100,15,0),"")</f>
        <v>0</v>
      </c>
    </row>
    <row r="880" spans="1:15" ht="15.95" customHeight="1" x14ac:dyDescent="0.15">
      <c r="A880" s="318">
        <v>878</v>
      </c>
      <c r="B880" s="325">
        <f>IFERROR(VLOOKUP($A880,'様式C-1-2用'!$B$3:$O$1100,2,0),"")</f>
        <v>0</v>
      </c>
      <c r="C880" s="325" t="str">
        <f>IFERROR(VLOOKUP($A880,'様式C-1-2用'!$B$3:$O$1100,3,0),"")</f>
        <v/>
      </c>
      <c r="D880" s="325">
        <f>IFERROR(VLOOKUP($A880,'様式C-1-2用'!$B$3:$O$1100,5,0),"")</f>
        <v>0</v>
      </c>
      <c r="E880" s="325">
        <f>IFERROR(VLOOKUP($A880,'様式C-1-2用'!$B$3:$O$1100,6,0),"")</f>
        <v>0</v>
      </c>
      <c r="F880" s="325">
        <f>IFERROR(VLOOKUP($A880,'様式C-1-2用'!$B$3:$O$1100,7,0),"")</f>
        <v>0</v>
      </c>
      <c r="G880" s="325">
        <f>IFERROR(VLOOKUP($A880,'様式C-1-2用'!$B$3:$O$1100,8,0),"")</f>
        <v>0</v>
      </c>
      <c r="H880" s="331">
        <f>IFERROR(VLOOKUP($A880,'様式C-1-2用'!$B$3:$O$1100,9,0),"")</f>
        <v>0</v>
      </c>
      <c r="I880" s="325">
        <f>IFERROR(VLOOKUP($A880,'様式C-1-2用'!$B$3:$O$1100,10,0),"")</f>
        <v>0</v>
      </c>
      <c r="J880" s="325">
        <f>IFERROR(VLOOKUP($A880,'様式C-1-2用'!$B$3:$O$1100,11,0),"")</f>
        <v>0</v>
      </c>
      <c r="K880" s="325">
        <f t="shared" si="13"/>
        <v>0</v>
      </c>
      <c r="L880" s="325">
        <f>IFERROR(VLOOKUP($A880,'様式C-1-2用'!$B$3:$O$1100,12,0),"")</f>
        <v>0</v>
      </c>
      <c r="M880" s="325">
        <f>IFERROR(VLOOKUP($A880,'様式C-1-2用'!$B$3:$O$1100,13,0),"")</f>
        <v>0</v>
      </c>
      <c r="N880" s="325">
        <f>IFERROR(VLOOKUP($A880,'様式C-1-2用'!$B$3:$O$1100,14,0),"")</f>
        <v>0</v>
      </c>
      <c r="O880" s="325">
        <f>IFERROR(VLOOKUP($A880,'様式C-1-2用'!$B$3:$P$1100,15,0),"")</f>
        <v>0</v>
      </c>
    </row>
    <row r="881" spans="1:15" ht="15.95" customHeight="1" x14ac:dyDescent="0.15">
      <c r="A881" s="318">
        <v>879</v>
      </c>
      <c r="B881" s="325">
        <f>IFERROR(VLOOKUP($A881,'様式C-1-2用'!$B$3:$O$1100,2,0),"")</f>
        <v>0</v>
      </c>
      <c r="C881" s="325" t="str">
        <f>IFERROR(VLOOKUP($A881,'様式C-1-2用'!$B$3:$O$1100,3,0),"")</f>
        <v/>
      </c>
      <c r="D881" s="325">
        <f>IFERROR(VLOOKUP($A881,'様式C-1-2用'!$B$3:$O$1100,5,0),"")</f>
        <v>0</v>
      </c>
      <c r="E881" s="325">
        <f>IFERROR(VLOOKUP($A881,'様式C-1-2用'!$B$3:$O$1100,6,0),"")</f>
        <v>0</v>
      </c>
      <c r="F881" s="325">
        <f>IFERROR(VLOOKUP($A881,'様式C-1-2用'!$B$3:$O$1100,7,0),"")</f>
        <v>0</v>
      </c>
      <c r="G881" s="325">
        <f>IFERROR(VLOOKUP($A881,'様式C-1-2用'!$B$3:$O$1100,8,0),"")</f>
        <v>0</v>
      </c>
      <c r="H881" s="331">
        <f>IFERROR(VLOOKUP($A881,'様式C-1-2用'!$B$3:$O$1100,9,0),"")</f>
        <v>0</v>
      </c>
      <c r="I881" s="325">
        <f>IFERROR(VLOOKUP($A881,'様式C-1-2用'!$B$3:$O$1100,10,0),"")</f>
        <v>0</v>
      </c>
      <c r="J881" s="325">
        <f>IFERROR(VLOOKUP($A881,'様式C-1-2用'!$B$3:$O$1100,11,0),"")</f>
        <v>0</v>
      </c>
      <c r="K881" s="325">
        <f t="shared" si="13"/>
        <v>0</v>
      </c>
      <c r="L881" s="325">
        <f>IFERROR(VLOOKUP($A881,'様式C-1-2用'!$B$3:$O$1100,12,0),"")</f>
        <v>0</v>
      </c>
      <c r="M881" s="325">
        <f>IFERROR(VLOOKUP($A881,'様式C-1-2用'!$B$3:$O$1100,13,0),"")</f>
        <v>0</v>
      </c>
      <c r="N881" s="325">
        <f>IFERROR(VLOOKUP($A881,'様式C-1-2用'!$B$3:$O$1100,14,0),"")</f>
        <v>0</v>
      </c>
      <c r="O881" s="325">
        <f>IFERROR(VLOOKUP($A881,'様式C-1-2用'!$B$3:$P$1100,15,0),"")</f>
        <v>0</v>
      </c>
    </row>
    <row r="882" spans="1:15" ht="15.95" customHeight="1" x14ac:dyDescent="0.15">
      <c r="A882" s="318">
        <v>880</v>
      </c>
      <c r="B882" s="325">
        <f>IFERROR(VLOOKUP($A882,'様式C-1-2用'!$B$3:$O$1100,2,0),"")</f>
        <v>0</v>
      </c>
      <c r="C882" s="325" t="str">
        <f>IFERROR(VLOOKUP($A882,'様式C-1-2用'!$B$3:$O$1100,3,0),"")</f>
        <v/>
      </c>
      <c r="D882" s="325">
        <f>IFERROR(VLOOKUP($A882,'様式C-1-2用'!$B$3:$O$1100,5,0),"")</f>
        <v>0</v>
      </c>
      <c r="E882" s="325">
        <f>IFERROR(VLOOKUP($A882,'様式C-1-2用'!$B$3:$O$1100,6,0),"")</f>
        <v>0</v>
      </c>
      <c r="F882" s="325">
        <f>IFERROR(VLOOKUP($A882,'様式C-1-2用'!$B$3:$O$1100,7,0),"")</f>
        <v>0</v>
      </c>
      <c r="G882" s="325">
        <f>IFERROR(VLOOKUP($A882,'様式C-1-2用'!$B$3:$O$1100,8,0),"")</f>
        <v>0</v>
      </c>
      <c r="H882" s="331">
        <f>IFERROR(VLOOKUP($A882,'様式C-1-2用'!$B$3:$O$1100,9,0),"")</f>
        <v>0</v>
      </c>
      <c r="I882" s="325">
        <f>IFERROR(VLOOKUP($A882,'様式C-1-2用'!$B$3:$O$1100,10,0),"")</f>
        <v>0</v>
      </c>
      <c r="J882" s="325">
        <f>IFERROR(VLOOKUP($A882,'様式C-1-2用'!$B$3:$O$1100,11,0),"")</f>
        <v>0</v>
      </c>
      <c r="K882" s="325">
        <f t="shared" si="13"/>
        <v>0</v>
      </c>
      <c r="L882" s="325">
        <f>IFERROR(VLOOKUP($A882,'様式C-1-2用'!$B$3:$O$1100,12,0),"")</f>
        <v>0</v>
      </c>
      <c r="M882" s="325">
        <f>IFERROR(VLOOKUP($A882,'様式C-1-2用'!$B$3:$O$1100,13,0),"")</f>
        <v>0</v>
      </c>
      <c r="N882" s="325">
        <f>IFERROR(VLOOKUP($A882,'様式C-1-2用'!$B$3:$O$1100,14,0),"")</f>
        <v>0</v>
      </c>
      <c r="O882" s="325">
        <f>IFERROR(VLOOKUP($A882,'様式C-1-2用'!$B$3:$P$1100,15,0),"")</f>
        <v>0</v>
      </c>
    </row>
    <row r="883" spans="1:15" ht="15.95" customHeight="1" x14ac:dyDescent="0.15">
      <c r="A883" s="318">
        <v>881</v>
      </c>
      <c r="B883" s="325">
        <f>IFERROR(VLOOKUP($A883,'様式C-1-2用'!$B$3:$O$1100,2,0),"")</f>
        <v>0</v>
      </c>
      <c r="C883" s="325" t="str">
        <f>IFERROR(VLOOKUP($A883,'様式C-1-2用'!$B$3:$O$1100,3,0),"")</f>
        <v/>
      </c>
      <c r="D883" s="325">
        <f>IFERROR(VLOOKUP($A883,'様式C-1-2用'!$B$3:$O$1100,5,0),"")</f>
        <v>0</v>
      </c>
      <c r="E883" s="325">
        <f>IFERROR(VLOOKUP($A883,'様式C-1-2用'!$B$3:$O$1100,6,0),"")</f>
        <v>0</v>
      </c>
      <c r="F883" s="325">
        <f>IFERROR(VLOOKUP($A883,'様式C-1-2用'!$B$3:$O$1100,7,0),"")</f>
        <v>0</v>
      </c>
      <c r="G883" s="325">
        <f>IFERROR(VLOOKUP($A883,'様式C-1-2用'!$B$3:$O$1100,8,0),"")</f>
        <v>0</v>
      </c>
      <c r="H883" s="331">
        <f>IFERROR(VLOOKUP($A883,'様式C-1-2用'!$B$3:$O$1100,9,0),"")</f>
        <v>0</v>
      </c>
      <c r="I883" s="325">
        <f>IFERROR(VLOOKUP($A883,'様式C-1-2用'!$B$3:$O$1100,10,0),"")</f>
        <v>0</v>
      </c>
      <c r="J883" s="325">
        <f>IFERROR(VLOOKUP($A883,'様式C-1-2用'!$B$3:$O$1100,11,0),"")</f>
        <v>0</v>
      </c>
      <c r="K883" s="325">
        <f t="shared" si="13"/>
        <v>0</v>
      </c>
      <c r="L883" s="325">
        <f>IFERROR(VLOOKUP($A883,'様式C-1-2用'!$B$3:$O$1100,12,0),"")</f>
        <v>0</v>
      </c>
      <c r="M883" s="325">
        <f>IFERROR(VLOOKUP($A883,'様式C-1-2用'!$B$3:$O$1100,13,0),"")</f>
        <v>0</v>
      </c>
      <c r="N883" s="325">
        <f>IFERROR(VLOOKUP($A883,'様式C-1-2用'!$B$3:$O$1100,14,0),"")</f>
        <v>0</v>
      </c>
      <c r="O883" s="325">
        <f>IFERROR(VLOOKUP($A883,'様式C-1-2用'!$B$3:$P$1100,15,0),"")</f>
        <v>0</v>
      </c>
    </row>
    <row r="884" spans="1:15" ht="15.95" customHeight="1" x14ac:dyDescent="0.15">
      <c r="A884" s="318">
        <v>882</v>
      </c>
      <c r="B884" s="325">
        <f>IFERROR(VLOOKUP($A884,'様式C-1-2用'!$B$3:$O$1100,2,0),"")</f>
        <v>0</v>
      </c>
      <c r="C884" s="325" t="str">
        <f>IFERROR(VLOOKUP($A884,'様式C-1-2用'!$B$3:$O$1100,3,0),"")</f>
        <v/>
      </c>
      <c r="D884" s="325">
        <f>IFERROR(VLOOKUP($A884,'様式C-1-2用'!$B$3:$O$1100,5,0),"")</f>
        <v>0</v>
      </c>
      <c r="E884" s="325">
        <f>IFERROR(VLOOKUP($A884,'様式C-1-2用'!$B$3:$O$1100,6,0),"")</f>
        <v>0</v>
      </c>
      <c r="F884" s="325">
        <f>IFERROR(VLOOKUP($A884,'様式C-1-2用'!$B$3:$O$1100,7,0),"")</f>
        <v>0</v>
      </c>
      <c r="G884" s="325">
        <f>IFERROR(VLOOKUP($A884,'様式C-1-2用'!$B$3:$O$1100,8,0),"")</f>
        <v>0</v>
      </c>
      <c r="H884" s="331">
        <f>IFERROR(VLOOKUP($A884,'様式C-1-2用'!$B$3:$O$1100,9,0),"")</f>
        <v>0</v>
      </c>
      <c r="I884" s="325">
        <f>IFERROR(VLOOKUP($A884,'様式C-1-2用'!$B$3:$O$1100,10,0),"")</f>
        <v>0</v>
      </c>
      <c r="J884" s="325">
        <f>IFERROR(VLOOKUP($A884,'様式C-1-2用'!$B$3:$O$1100,11,0),"")</f>
        <v>0</v>
      </c>
      <c r="K884" s="325">
        <f t="shared" si="13"/>
        <v>0</v>
      </c>
      <c r="L884" s="325">
        <f>IFERROR(VLOOKUP($A884,'様式C-1-2用'!$B$3:$O$1100,12,0),"")</f>
        <v>0</v>
      </c>
      <c r="M884" s="325">
        <f>IFERROR(VLOOKUP($A884,'様式C-1-2用'!$B$3:$O$1100,13,0),"")</f>
        <v>0</v>
      </c>
      <c r="N884" s="325">
        <f>IFERROR(VLOOKUP($A884,'様式C-1-2用'!$B$3:$O$1100,14,0),"")</f>
        <v>0</v>
      </c>
      <c r="O884" s="325">
        <f>IFERROR(VLOOKUP($A884,'様式C-1-2用'!$B$3:$P$1100,15,0),"")</f>
        <v>0</v>
      </c>
    </row>
    <row r="885" spans="1:15" ht="15.95" customHeight="1" x14ac:dyDescent="0.15">
      <c r="A885" s="318">
        <v>883</v>
      </c>
      <c r="B885" s="325">
        <f>IFERROR(VLOOKUP($A885,'様式C-1-2用'!$B$3:$O$1100,2,0),"")</f>
        <v>0</v>
      </c>
      <c r="C885" s="325" t="str">
        <f>IFERROR(VLOOKUP($A885,'様式C-1-2用'!$B$3:$O$1100,3,0),"")</f>
        <v/>
      </c>
      <c r="D885" s="325">
        <f>IFERROR(VLOOKUP($A885,'様式C-1-2用'!$B$3:$O$1100,5,0),"")</f>
        <v>0</v>
      </c>
      <c r="E885" s="325">
        <f>IFERROR(VLOOKUP($A885,'様式C-1-2用'!$B$3:$O$1100,6,0),"")</f>
        <v>0</v>
      </c>
      <c r="F885" s="325">
        <f>IFERROR(VLOOKUP($A885,'様式C-1-2用'!$B$3:$O$1100,7,0),"")</f>
        <v>0</v>
      </c>
      <c r="G885" s="325">
        <f>IFERROR(VLOOKUP($A885,'様式C-1-2用'!$B$3:$O$1100,8,0),"")</f>
        <v>0</v>
      </c>
      <c r="H885" s="331">
        <f>IFERROR(VLOOKUP($A885,'様式C-1-2用'!$B$3:$O$1100,9,0),"")</f>
        <v>0</v>
      </c>
      <c r="I885" s="325">
        <f>IFERROR(VLOOKUP($A885,'様式C-1-2用'!$B$3:$O$1100,10,0),"")</f>
        <v>0</v>
      </c>
      <c r="J885" s="325">
        <f>IFERROR(VLOOKUP($A885,'様式C-1-2用'!$B$3:$O$1100,11,0),"")</f>
        <v>0</v>
      </c>
      <c r="K885" s="325">
        <f t="shared" si="13"/>
        <v>0</v>
      </c>
      <c r="L885" s="325">
        <f>IFERROR(VLOOKUP($A885,'様式C-1-2用'!$B$3:$O$1100,12,0),"")</f>
        <v>0</v>
      </c>
      <c r="M885" s="325">
        <f>IFERROR(VLOOKUP($A885,'様式C-1-2用'!$B$3:$O$1100,13,0),"")</f>
        <v>0</v>
      </c>
      <c r="N885" s="325">
        <f>IFERROR(VLOOKUP($A885,'様式C-1-2用'!$B$3:$O$1100,14,0),"")</f>
        <v>0</v>
      </c>
      <c r="O885" s="325">
        <f>IFERROR(VLOOKUP($A885,'様式C-1-2用'!$B$3:$P$1100,15,0),"")</f>
        <v>0</v>
      </c>
    </row>
    <row r="886" spans="1:15" ht="15.95" customHeight="1" x14ac:dyDescent="0.15">
      <c r="A886" s="318">
        <v>884</v>
      </c>
      <c r="B886" s="325">
        <f>IFERROR(VLOOKUP($A886,'様式C-1-2用'!$B$3:$O$1100,2,0),"")</f>
        <v>0</v>
      </c>
      <c r="C886" s="325" t="str">
        <f>IFERROR(VLOOKUP($A886,'様式C-1-2用'!$B$3:$O$1100,3,0),"")</f>
        <v/>
      </c>
      <c r="D886" s="325">
        <f>IFERROR(VLOOKUP($A886,'様式C-1-2用'!$B$3:$O$1100,5,0),"")</f>
        <v>0</v>
      </c>
      <c r="E886" s="325">
        <f>IFERROR(VLOOKUP($A886,'様式C-1-2用'!$B$3:$O$1100,6,0),"")</f>
        <v>0</v>
      </c>
      <c r="F886" s="325">
        <f>IFERROR(VLOOKUP($A886,'様式C-1-2用'!$B$3:$O$1100,7,0),"")</f>
        <v>0</v>
      </c>
      <c r="G886" s="325">
        <f>IFERROR(VLOOKUP($A886,'様式C-1-2用'!$B$3:$O$1100,8,0),"")</f>
        <v>0</v>
      </c>
      <c r="H886" s="331">
        <f>IFERROR(VLOOKUP($A886,'様式C-1-2用'!$B$3:$O$1100,9,0),"")</f>
        <v>0</v>
      </c>
      <c r="I886" s="325">
        <f>IFERROR(VLOOKUP($A886,'様式C-1-2用'!$B$3:$O$1100,10,0),"")</f>
        <v>0</v>
      </c>
      <c r="J886" s="325">
        <f>IFERROR(VLOOKUP($A886,'様式C-1-2用'!$B$3:$O$1100,11,0),"")</f>
        <v>0</v>
      </c>
      <c r="K886" s="325">
        <f t="shared" si="13"/>
        <v>0</v>
      </c>
      <c r="L886" s="325">
        <f>IFERROR(VLOOKUP($A886,'様式C-1-2用'!$B$3:$O$1100,12,0),"")</f>
        <v>0</v>
      </c>
      <c r="M886" s="325">
        <f>IFERROR(VLOOKUP($A886,'様式C-1-2用'!$B$3:$O$1100,13,0),"")</f>
        <v>0</v>
      </c>
      <c r="N886" s="325">
        <f>IFERROR(VLOOKUP($A886,'様式C-1-2用'!$B$3:$O$1100,14,0),"")</f>
        <v>0</v>
      </c>
      <c r="O886" s="325">
        <f>IFERROR(VLOOKUP($A886,'様式C-1-2用'!$B$3:$P$1100,15,0),"")</f>
        <v>0</v>
      </c>
    </row>
    <row r="887" spans="1:15" ht="15.95" customHeight="1" x14ac:dyDescent="0.15">
      <c r="A887" s="318">
        <v>885</v>
      </c>
      <c r="B887" s="325">
        <f>IFERROR(VLOOKUP($A887,'様式C-1-2用'!$B$3:$O$1100,2,0),"")</f>
        <v>0</v>
      </c>
      <c r="C887" s="325" t="str">
        <f>IFERROR(VLOOKUP($A887,'様式C-1-2用'!$B$3:$O$1100,3,0),"")</f>
        <v/>
      </c>
      <c r="D887" s="325">
        <f>IFERROR(VLOOKUP($A887,'様式C-1-2用'!$B$3:$O$1100,5,0),"")</f>
        <v>0</v>
      </c>
      <c r="E887" s="325">
        <f>IFERROR(VLOOKUP($A887,'様式C-1-2用'!$B$3:$O$1100,6,0),"")</f>
        <v>0</v>
      </c>
      <c r="F887" s="325">
        <f>IFERROR(VLOOKUP($A887,'様式C-1-2用'!$B$3:$O$1100,7,0),"")</f>
        <v>0</v>
      </c>
      <c r="G887" s="325">
        <f>IFERROR(VLOOKUP($A887,'様式C-1-2用'!$B$3:$O$1100,8,0),"")</f>
        <v>0</v>
      </c>
      <c r="H887" s="331">
        <f>IFERROR(VLOOKUP($A887,'様式C-1-2用'!$B$3:$O$1100,9,0),"")</f>
        <v>0</v>
      </c>
      <c r="I887" s="325">
        <f>IFERROR(VLOOKUP($A887,'様式C-1-2用'!$B$3:$O$1100,10,0),"")</f>
        <v>0</v>
      </c>
      <c r="J887" s="325">
        <f>IFERROR(VLOOKUP($A887,'様式C-1-2用'!$B$3:$O$1100,11,0),"")</f>
        <v>0</v>
      </c>
      <c r="K887" s="325">
        <f t="shared" si="13"/>
        <v>0</v>
      </c>
      <c r="L887" s="325">
        <f>IFERROR(VLOOKUP($A887,'様式C-1-2用'!$B$3:$O$1100,12,0),"")</f>
        <v>0</v>
      </c>
      <c r="M887" s="325">
        <f>IFERROR(VLOOKUP($A887,'様式C-1-2用'!$B$3:$O$1100,13,0),"")</f>
        <v>0</v>
      </c>
      <c r="N887" s="325">
        <f>IFERROR(VLOOKUP($A887,'様式C-1-2用'!$B$3:$O$1100,14,0),"")</f>
        <v>0</v>
      </c>
      <c r="O887" s="325">
        <f>IFERROR(VLOOKUP($A887,'様式C-1-2用'!$B$3:$P$1100,15,0),"")</f>
        <v>0</v>
      </c>
    </row>
    <row r="888" spans="1:15" ht="15.95" customHeight="1" x14ac:dyDescent="0.15">
      <c r="A888" s="318">
        <v>886</v>
      </c>
      <c r="B888" s="325">
        <f>IFERROR(VLOOKUP($A888,'様式C-1-2用'!$B$3:$O$1100,2,0),"")</f>
        <v>0</v>
      </c>
      <c r="C888" s="325" t="str">
        <f>IFERROR(VLOOKUP($A888,'様式C-1-2用'!$B$3:$O$1100,3,0),"")</f>
        <v/>
      </c>
      <c r="D888" s="325">
        <f>IFERROR(VLOOKUP($A888,'様式C-1-2用'!$B$3:$O$1100,5,0),"")</f>
        <v>0</v>
      </c>
      <c r="E888" s="325">
        <f>IFERROR(VLOOKUP($A888,'様式C-1-2用'!$B$3:$O$1100,6,0),"")</f>
        <v>0</v>
      </c>
      <c r="F888" s="325">
        <f>IFERROR(VLOOKUP($A888,'様式C-1-2用'!$B$3:$O$1100,7,0),"")</f>
        <v>0</v>
      </c>
      <c r="G888" s="325">
        <f>IFERROR(VLOOKUP($A888,'様式C-1-2用'!$B$3:$O$1100,8,0),"")</f>
        <v>0</v>
      </c>
      <c r="H888" s="331">
        <f>IFERROR(VLOOKUP($A888,'様式C-1-2用'!$B$3:$O$1100,9,0),"")</f>
        <v>0</v>
      </c>
      <c r="I888" s="325">
        <f>IFERROR(VLOOKUP($A888,'様式C-1-2用'!$B$3:$O$1100,10,0),"")</f>
        <v>0</v>
      </c>
      <c r="J888" s="325">
        <f>IFERROR(VLOOKUP($A888,'様式C-1-2用'!$B$3:$O$1100,11,0),"")</f>
        <v>0</v>
      </c>
      <c r="K888" s="325">
        <f t="shared" si="13"/>
        <v>0</v>
      </c>
      <c r="L888" s="325">
        <f>IFERROR(VLOOKUP($A888,'様式C-1-2用'!$B$3:$O$1100,12,0),"")</f>
        <v>0</v>
      </c>
      <c r="M888" s="325">
        <f>IFERROR(VLOOKUP($A888,'様式C-1-2用'!$B$3:$O$1100,13,0),"")</f>
        <v>0</v>
      </c>
      <c r="N888" s="325">
        <f>IFERROR(VLOOKUP($A888,'様式C-1-2用'!$B$3:$O$1100,14,0),"")</f>
        <v>0</v>
      </c>
      <c r="O888" s="325">
        <f>IFERROR(VLOOKUP($A888,'様式C-1-2用'!$B$3:$P$1100,15,0),"")</f>
        <v>0</v>
      </c>
    </row>
    <row r="889" spans="1:15" ht="15.95" customHeight="1" x14ac:dyDescent="0.15">
      <c r="A889" s="318">
        <v>887</v>
      </c>
      <c r="B889" s="325">
        <f>IFERROR(VLOOKUP($A889,'様式C-1-2用'!$B$3:$O$1100,2,0),"")</f>
        <v>0</v>
      </c>
      <c r="C889" s="325" t="str">
        <f>IFERROR(VLOOKUP($A889,'様式C-1-2用'!$B$3:$O$1100,3,0),"")</f>
        <v/>
      </c>
      <c r="D889" s="325">
        <f>IFERROR(VLOOKUP($A889,'様式C-1-2用'!$B$3:$O$1100,5,0),"")</f>
        <v>0</v>
      </c>
      <c r="E889" s="325">
        <f>IFERROR(VLOOKUP($A889,'様式C-1-2用'!$B$3:$O$1100,6,0),"")</f>
        <v>0</v>
      </c>
      <c r="F889" s="325">
        <f>IFERROR(VLOOKUP($A889,'様式C-1-2用'!$B$3:$O$1100,7,0),"")</f>
        <v>0</v>
      </c>
      <c r="G889" s="325">
        <f>IFERROR(VLOOKUP($A889,'様式C-1-2用'!$B$3:$O$1100,8,0),"")</f>
        <v>0</v>
      </c>
      <c r="H889" s="331">
        <f>IFERROR(VLOOKUP($A889,'様式C-1-2用'!$B$3:$O$1100,9,0),"")</f>
        <v>0</v>
      </c>
      <c r="I889" s="325">
        <f>IFERROR(VLOOKUP($A889,'様式C-1-2用'!$B$3:$O$1100,10,0),"")</f>
        <v>0</v>
      </c>
      <c r="J889" s="325">
        <f>IFERROR(VLOOKUP($A889,'様式C-1-2用'!$B$3:$O$1100,11,0),"")</f>
        <v>0</v>
      </c>
      <c r="K889" s="325">
        <f t="shared" si="13"/>
        <v>0</v>
      </c>
      <c r="L889" s="325">
        <f>IFERROR(VLOOKUP($A889,'様式C-1-2用'!$B$3:$O$1100,12,0),"")</f>
        <v>0</v>
      </c>
      <c r="M889" s="325">
        <f>IFERROR(VLOOKUP($A889,'様式C-1-2用'!$B$3:$O$1100,13,0),"")</f>
        <v>0</v>
      </c>
      <c r="N889" s="325">
        <f>IFERROR(VLOOKUP($A889,'様式C-1-2用'!$B$3:$O$1100,14,0),"")</f>
        <v>0</v>
      </c>
      <c r="O889" s="325">
        <f>IFERROR(VLOOKUP($A889,'様式C-1-2用'!$B$3:$P$1100,15,0),"")</f>
        <v>0</v>
      </c>
    </row>
    <row r="890" spans="1:15" ht="15.95" customHeight="1" x14ac:dyDescent="0.15">
      <c r="A890" s="318">
        <v>888</v>
      </c>
      <c r="B890" s="325">
        <f>IFERROR(VLOOKUP($A890,'様式C-1-2用'!$B$3:$O$1100,2,0),"")</f>
        <v>0</v>
      </c>
      <c r="C890" s="325" t="str">
        <f>IFERROR(VLOOKUP($A890,'様式C-1-2用'!$B$3:$O$1100,3,0),"")</f>
        <v/>
      </c>
      <c r="D890" s="325">
        <f>IFERROR(VLOOKUP($A890,'様式C-1-2用'!$B$3:$O$1100,5,0),"")</f>
        <v>0</v>
      </c>
      <c r="E890" s="325">
        <f>IFERROR(VLOOKUP($A890,'様式C-1-2用'!$B$3:$O$1100,6,0),"")</f>
        <v>0</v>
      </c>
      <c r="F890" s="325">
        <f>IFERROR(VLOOKUP($A890,'様式C-1-2用'!$B$3:$O$1100,7,0),"")</f>
        <v>0</v>
      </c>
      <c r="G890" s="325">
        <f>IFERROR(VLOOKUP($A890,'様式C-1-2用'!$B$3:$O$1100,8,0),"")</f>
        <v>0</v>
      </c>
      <c r="H890" s="331">
        <f>IFERROR(VLOOKUP($A890,'様式C-1-2用'!$B$3:$O$1100,9,0),"")</f>
        <v>0</v>
      </c>
      <c r="I890" s="325">
        <f>IFERROR(VLOOKUP($A890,'様式C-1-2用'!$B$3:$O$1100,10,0),"")</f>
        <v>0</v>
      </c>
      <c r="J890" s="325">
        <f>IFERROR(VLOOKUP($A890,'様式C-1-2用'!$B$3:$O$1100,11,0),"")</f>
        <v>0</v>
      </c>
      <c r="K890" s="325">
        <f t="shared" si="13"/>
        <v>0</v>
      </c>
      <c r="L890" s="325">
        <f>IFERROR(VLOOKUP($A890,'様式C-1-2用'!$B$3:$O$1100,12,0),"")</f>
        <v>0</v>
      </c>
      <c r="M890" s="325">
        <f>IFERROR(VLOOKUP($A890,'様式C-1-2用'!$B$3:$O$1100,13,0),"")</f>
        <v>0</v>
      </c>
      <c r="N890" s="325">
        <f>IFERROR(VLOOKUP($A890,'様式C-1-2用'!$B$3:$O$1100,14,0),"")</f>
        <v>0</v>
      </c>
      <c r="O890" s="325">
        <f>IFERROR(VLOOKUP($A890,'様式C-1-2用'!$B$3:$P$1100,15,0),"")</f>
        <v>0</v>
      </c>
    </row>
    <row r="891" spans="1:15" ht="15.95" customHeight="1" x14ac:dyDescent="0.15">
      <c r="A891" s="318">
        <v>889</v>
      </c>
      <c r="B891" s="325">
        <f>IFERROR(VLOOKUP($A891,'様式C-1-2用'!$B$3:$O$1100,2,0),"")</f>
        <v>0</v>
      </c>
      <c r="C891" s="325" t="str">
        <f>IFERROR(VLOOKUP($A891,'様式C-1-2用'!$B$3:$O$1100,3,0),"")</f>
        <v/>
      </c>
      <c r="D891" s="325">
        <f>IFERROR(VLOOKUP($A891,'様式C-1-2用'!$B$3:$O$1100,5,0),"")</f>
        <v>0</v>
      </c>
      <c r="E891" s="325">
        <f>IFERROR(VLOOKUP($A891,'様式C-1-2用'!$B$3:$O$1100,6,0),"")</f>
        <v>0</v>
      </c>
      <c r="F891" s="325">
        <f>IFERROR(VLOOKUP($A891,'様式C-1-2用'!$B$3:$O$1100,7,0),"")</f>
        <v>0</v>
      </c>
      <c r="G891" s="325">
        <f>IFERROR(VLOOKUP($A891,'様式C-1-2用'!$B$3:$O$1100,8,0),"")</f>
        <v>0</v>
      </c>
      <c r="H891" s="331">
        <f>IFERROR(VLOOKUP($A891,'様式C-1-2用'!$B$3:$O$1100,9,0),"")</f>
        <v>0</v>
      </c>
      <c r="I891" s="325">
        <f>IFERROR(VLOOKUP($A891,'様式C-1-2用'!$B$3:$O$1100,10,0),"")</f>
        <v>0</v>
      </c>
      <c r="J891" s="325">
        <f>IFERROR(VLOOKUP($A891,'様式C-1-2用'!$B$3:$O$1100,11,0),"")</f>
        <v>0</v>
      </c>
      <c r="K891" s="325">
        <f t="shared" si="13"/>
        <v>0</v>
      </c>
      <c r="L891" s="325">
        <f>IFERROR(VLOOKUP($A891,'様式C-1-2用'!$B$3:$O$1100,12,0),"")</f>
        <v>0</v>
      </c>
      <c r="M891" s="325">
        <f>IFERROR(VLOOKUP($A891,'様式C-1-2用'!$B$3:$O$1100,13,0),"")</f>
        <v>0</v>
      </c>
      <c r="N891" s="325">
        <f>IFERROR(VLOOKUP($A891,'様式C-1-2用'!$B$3:$O$1100,14,0),"")</f>
        <v>0</v>
      </c>
      <c r="O891" s="325">
        <f>IFERROR(VLOOKUP($A891,'様式C-1-2用'!$B$3:$P$1100,15,0),"")</f>
        <v>0</v>
      </c>
    </row>
    <row r="892" spans="1:15" ht="15.95" customHeight="1" x14ac:dyDescent="0.15">
      <c r="A892" s="318">
        <v>890</v>
      </c>
      <c r="B892" s="325">
        <f>IFERROR(VLOOKUP($A892,'様式C-1-2用'!$B$3:$O$1100,2,0),"")</f>
        <v>0</v>
      </c>
      <c r="C892" s="325" t="str">
        <f>IFERROR(VLOOKUP($A892,'様式C-1-2用'!$B$3:$O$1100,3,0),"")</f>
        <v/>
      </c>
      <c r="D892" s="325">
        <f>IFERROR(VLOOKUP($A892,'様式C-1-2用'!$B$3:$O$1100,5,0),"")</f>
        <v>0</v>
      </c>
      <c r="E892" s="325">
        <f>IFERROR(VLOOKUP($A892,'様式C-1-2用'!$B$3:$O$1100,6,0),"")</f>
        <v>0</v>
      </c>
      <c r="F892" s="325">
        <f>IFERROR(VLOOKUP($A892,'様式C-1-2用'!$B$3:$O$1100,7,0),"")</f>
        <v>0</v>
      </c>
      <c r="G892" s="325">
        <f>IFERROR(VLOOKUP($A892,'様式C-1-2用'!$B$3:$O$1100,8,0),"")</f>
        <v>0</v>
      </c>
      <c r="H892" s="331">
        <f>IFERROR(VLOOKUP($A892,'様式C-1-2用'!$B$3:$O$1100,9,0),"")</f>
        <v>0</v>
      </c>
      <c r="I892" s="325">
        <f>IFERROR(VLOOKUP($A892,'様式C-1-2用'!$B$3:$O$1100,10,0),"")</f>
        <v>0</v>
      </c>
      <c r="J892" s="325">
        <f>IFERROR(VLOOKUP($A892,'様式C-1-2用'!$B$3:$O$1100,11,0),"")</f>
        <v>0</v>
      </c>
      <c r="K892" s="325">
        <f t="shared" si="13"/>
        <v>0</v>
      </c>
      <c r="L892" s="325">
        <f>IFERROR(VLOOKUP($A892,'様式C-1-2用'!$B$3:$O$1100,12,0),"")</f>
        <v>0</v>
      </c>
      <c r="M892" s="325">
        <f>IFERROR(VLOOKUP($A892,'様式C-1-2用'!$B$3:$O$1100,13,0),"")</f>
        <v>0</v>
      </c>
      <c r="N892" s="325">
        <f>IFERROR(VLOOKUP($A892,'様式C-1-2用'!$B$3:$O$1100,14,0),"")</f>
        <v>0</v>
      </c>
      <c r="O892" s="325">
        <f>IFERROR(VLOOKUP($A892,'様式C-1-2用'!$B$3:$P$1100,15,0),"")</f>
        <v>0</v>
      </c>
    </row>
    <row r="893" spans="1:15" ht="15.95" customHeight="1" x14ac:dyDescent="0.15">
      <c r="A893" s="318">
        <v>891</v>
      </c>
      <c r="B893" s="325">
        <f>IFERROR(VLOOKUP($A893,'様式C-1-2用'!$B$3:$O$1100,2,0),"")</f>
        <v>0</v>
      </c>
      <c r="C893" s="325" t="str">
        <f>IFERROR(VLOOKUP($A893,'様式C-1-2用'!$B$3:$O$1100,3,0),"")</f>
        <v/>
      </c>
      <c r="D893" s="325">
        <f>IFERROR(VLOOKUP($A893,'様式C-1-2用'!$B$3:$O$1100,5,0),"")</f>
        <v>0</v>
      </c>
      <c r="E893" s="325">
        <f>IFERROR(VLOOKUP($A893,'様式C-1-2用'!$B$3:$O$1100,6,0),"")</f>
        <v>0</v>
      </c>
      <c r="F893" s="325">
        <f>IFERROR(VLOOKUP($A893,'様式C-1-2用'!$B$3:$O$1100,7,0),"")</f>
        <v>0</v>
      </c>
      <c r="G893" s="325">
        <f>IFERROR(VLOOKUP($A893,'様式C-1-2用'!$B$3:$O$1100,8,0),"")</f>
        <v>0</v>
      </c>
      <c r="H893" s="331">
        <f>IFERROR(VLOOKUP($A893,'様式C-1-2用'!$B$3:$O$1100,9,0),"")</f>
        <v>0</v>
      </c>
      <c r="I893" s="325">
        <f>IFERROR(VLOOKUP($A893,'様式C-1-2用'!$B$3:$O$1100,10,0),"")</f>
        <v>0</v>
      </c>
      <c r="J893" s="325">
        <f>IFERROR(VLOOKUP($A893,'様式C-1-2用'!$B$3:$O$1100,11,0),"")</f>
        <v>0</v>
      </c>
      <c r="K893" s="325">
        <f t="shared" si="13"/>
        <v>0</v>
      </c>
      <c r="L893" s="325">
        <f>IFERROR(VLOOKUP($A893,'様式C-1-2用'!$B$3:$O$1100,12,0),"")</f>
        <v>0</v>
      </c>
      <c r="M893" s="325">
        <f>IFERROR(VLOOKUP($A893,'様式C-1-2用'!$B$3:$O$1100,13,0),"")</f>
        <v>0</v>
      </c>
      <c r="N893" s="325">
        <f>IFERROR(VLOOKUP($A893,'様式C-1-2用'!$B$3:$O$1100,14,0),"")</f>
        <v>0</v>
      </c>
      <c r="O893" s="325">
        <f>IFERROR(VLOOKUP($A893,'様式C-1-2用'!$B$3:$P$1100,15,0),"")</f>
        <v>0</v>
      </c>
    </row>
    <row r="894" spans="1:15" ht="15.95" customHeight="1" x14ac:dyDescent="0.15">
      <c r="A894" s="318">
        <v>892</v>
      </c>
      <c r="B894" s="325">
        <f>IFERROR(VLOOKUP($A894,'様式C-1-2用'!$B$3:$O$1100,2,0),"")</f>
        <v>0</v>
      </c>
      <c r="C894" s="325" t="str">
        <f>IFERROR(VLOOKUP($A894,'様式C-1-2用'!$B$3:$O$1100,3,0),"")</f>
        <v/>
      </c>
      <c r="D894" s="325">
        <f>IFERROR(VLOOKUP($A894,'様式C-1-2用'!$B$3:$O$1100,5,0),"")</f>
        <v>0</v>
      </c>
      <c r="E894" s="325">
        <f>IFERROR(VLOOKUP($A894,'様式C-1-2用'!$B$3:$O$1100,6,0),"")</f>
        <v>0</v>
      </c>
      <c r="F894" s="325">
        <f>IFERROR(VLOOKUP($A894,'様式C-1-2用'!$B$3:$O$1100,7,0),"")</f>
        <v>0</v>
      </c>
      <c r="G894" s="325">
        <f>IFERROR(VLOOKUP($A894,'様式C-1-2用'!$B$3:$O$1100,8,0),"")</f>
        <v>0</v>
      </c>
      <c r="H894" s="331">
        <f>IFERROR(VLOOKUP($A894,'様式C-1-2用'!$B$3:$O$1100,9,0),"")</f>
        <v>0</v>
      </c>
      <c r="I894" s="325">
        <f>IFERROR(VLOOKUP($A894,'様式C-1-2用'!$B$3:$O$1100,10,0),"")</f>
        <v>0</v>
      </c>
      <c r="J894" s="325">
        <f>IFERROR(VLOOKUP($A894,'様式C-1-2用'!$B$3:$O$1100,11,0),"")</f>
        <v>0</v>
      </c>
      <c r="K894" s="325">
        <f t="shared" si="13"/>
        <v>0</v>
      </c>
      <c r="L894" s="325">
        <f>IFERROR(VLOOKUP($A894,'様式C-1-2用'!$B$3:$O$1100,12,0),"")</f>
        <v>0</v>
      </c>
      <c r="M894" s="325">
        <f>IFERROR(VLOOKUP($A894,'様式C-1-2用'!$B$3:$O$1100,13,0),"")</f>
        <v>0</v>
      </c>
      <c r="N894" s="325">
        <f>IFERROR(VLOOKUP($A894,'様式C-1-2用'!$B$3:$O$1100,14,0),"")</f>
        <v>0</v>
      </c>
      <c r="O894" s="325">
        <f>IFERROR(VLOOKUP($A894,'様式C-1-2用'!$B$3:$P$1100,15,0),"")</f>
        <v>0</v>
      </c>
    </row>
    <row r="895" spans="1:15" ht="15.95" customHeight="1" x14ac:dyDescent="0.15">
      <c r="A895" s="318">
        <v>893</v>
      </c>
      <c r="B895" s="325">
        <f>IFERROR(VLOOKUP($A895,'様式C-1-2用'!$B$3:$O$1100,2,0),"")</f>
        <v>0</v>
      </c>
      <c r="C895" s="325" t="str">
        <f>IFERROR(VLOOKUP($A895,'様式C-1-2用'!$B$3:$O$1100,3,0),"")</f>
        <v/>
      </c>
      <c r="D895" s="325">
        <f>IFERROR(VLOOKUP($A895,'様式C-1-2用'!$B$3:$O$1100,5,0),"")</f>
        <v>0</v>
      </c>
      <c r="E895" s="325">
        <f>IFERROR(VLOOKUP($A895,'様式C-1-2用'!$B$3:$O$1100,6,0),"")</f>
        <v>0</v>
      </c>
      <c r="F895" s="325">
        <f>IFERROR(VLOOKUP($A895,'様式C-1-2用'!$B$3:$O$1100,7,0),"")</f>
        <v>0</v>
      </c>
      <c r="G895" s="325">
        <f>IFERROR(VLOOKUP($A895,'様式C-1-2用'!$B$3:$O$1100,8,0),"")</f>
        <v>0</v>
      </c>
      <c r="H895" s="331">
        <f>IFERROR(VLOOKUP($A895,'様式C-1-2用'!$B$3:$O$1100,9,0),"")</f>
        <v>0</v>
      </c>
      <c r="I895" s="325">
        <f>IFERROR(VLOOKUP($A895,'様式C-1-2用'!$B$3:$O$1100,10,0),"")</f>
        <v>0</v>
      </c>
      <c r="J895" s="325">
        <f>IFERROR(VLOOKUP($A895,'様式C-1-2用'!$B$3:$O$1100,11,0),"")</f>
        <v>0</v>
      </c>
      <c r="K895" s="325">
        <f t="shared" si="13"/>
        <v>0</v>
      </c>
      <c r="L895" s="325">
        <f>IFERROR(VLOOKUP($A895,'様式C-1-2用'!$B$3:$O$1100,12,0),"")</f>
        <v>0</v>
      </c>
      <c r="M895" s="325">
        <f>IFERROR(VLOOKUP($A895,'様式C-1-2用'!$B$3:$O$1100,13,0),"")</f>
        <v>0</v>
      </c>
      <c r="N895" s="325">
        <f>IFERROR(VLOOKUP($A895,'様式C-1-2用'!$B$3:$O$1100,14,0),"")</f>
        <v>0</v>
      </c>
      <c r="O895" s="325">
        <f>IFERROR(VLOOKUP($A895,'様式C-1-2用'!$B$3:$P$1100,15,0),"")</f>
        <v>0</v>
      </c>
    </row>
    <row r="896" spans="1:15" ht="15.95" customHeight="1" x14ac:dyDescent="0.15">
      <c r="A896" s="318">
        <v>894</v>
      </c>
      <c r="B896" s="325">
        <f>IFERROR(VLOOKUP($A896,'様式C-1-2用'!$B$3:$O$1100,2,0),"")</f>
        <v>0</v>
      </c>
      <c r="C896" s="325" t="str">
        <f>IFERROR(VLOOKUP($A896,'様式C-1-2用'!$B$3:$O$1100,3,0),"")</f>
        <v/>
      </c>
      <c r="D896" s="325">
        <f>IFERROR(VLOOKUP($A896,'様式C-1-2用'!$B$3:$O$1100,5,0),"")</f>
        <v>0</v>
      </c>
      <c r="E896" s="325">
        <f>IFERROR(VLOOKUP($A896,'様式C-1-2用'!$B$3:$O$1100,6,0),"")</f>
        <v>0</v>
      </c>
      <c r="F896" s="325">
        <f>IFERROR(VLOOKUP($A896,'様式C-1-2用'!$B$3:$O$1100,7,0),"")</f>
        <v>0</v>
      </c>
      <c r="G896" s="325">
        <f>IFERROR(VLOOKUP($A896,'様式C-1-2用'!$B$3:$O$1100,8,0),"")</f>
        <v>0</v>
      </c>
      <c r="H896" s="331">
        <f>IFERROR(VLOOKUP($A896,'様式C-1-2用'!$B$3:$O$1100,9,0),"")</f>
        <v>0</v>
      </c>
      <c r="I896" s="325">
        <f>IFERROR(VLOOKUP($A896,'様式C-1-2用'!$B$3:$O$1100,10,0),"")</f>
        <v>0</v>
      </c>
      <c r="J896" s="325">
        <f>IFERROR(VLOOKUP($A896,'様式C-1-2用'!$B$3:$O$1100,11,0),"")</f>
        <v>0</v>
      </c>
      <c r="K896" s="325">
        <f t="shared" si="13"/>
        <v>0</v>
      </c>
      <c r="L896" s="325">
        <f>IFERROR(VLOOKUP($A896,'様式C-1-2用'!$B$3:$O$1100,12,0),"")</f>
        <v>0</v>
      </c>
      <c r="M896" s="325">
        <f>IFERROR(VLOOKUP($A896,'様式C-1-2用'!$B$3:$O$1100,13,0),"")</f>
        <v>0</v>
      </c>
      <c r="N896" s="325">
        <f>IFERROR(VLOOKUP($A896,'様式C-1-2用'!$B$3:$O$1100,14,0),"")</f>
        <v>0</v>
      </c>
      <c r="O896" s="325">
        <f>IFERROR(VLOOKUP($A896,'様式C-1-2用'!$B$3:$P$1100,15,0),"")</f>
        <v>0</v>
      </c>
    </row>
    <row r="897" spans="1:15" ht="15.95" customHeight="1" x14ac:dyDescent="0.15">
      <c r="A897" s="318">
        <v>895</v>
      </c>
      <c r="B897" s="325">
        <f>IFERROR(VLOOKUP($A897,'様式C-1-2用'!$B$3:$O$1100,2,0),"")</f>
        <v>0</v>
      </c>
      <c r="C897" s="325" t="str">
        <f>IFERROR(VLOOKUP($A897,'様式C-1-2用'!$B$3:$O$1100,3,0),"")</f>
        <v/>
      </c>
      <c r="D897" s="325">
        <f>IFERROR(VLOOKUP($A897,'様式C-1-2用'!$B$3:$O$1100,5,0),"")</f>
        <v>0</v>
      </c>
      <c r="E897" s="325">
        <f>IFERROR(VLOOKUP($A897,'様式C-1-2用'!$B$3:$O$1100,6,0),"")</f>
        <v>0</v>
      </c>
      <c r="F897" s="325">
        <f>IFERROR(VLOOKUP($A897,'様式C-1-2用'!$B$3:$O$1100,7,0),"")</f>
        <v>0</v>
      </c>
      <c r="G897" s="325">
        <f>IFERROR(VLOOKUP($A897,'様式C-1-2用'!$B$3:$O$1100,8,0),"")</f>
        <v>0</v>
      </c>
      <c r="H897" s="331">
        <f>IFERROR(VLOOKUP($A897,'様式C-1-2用'!$B$3:$O$1100,9,0),"")</f>
        <v>0</v>
      </c>
      <c r="I897" s="325">
        <f>IFERROR(VLOOKUP($A897,'様式C-1-2用'!$B$3:$O$1100,10,0),"")</f>
        <v>0</v>
      </c>
      <c r="J897" s="325">
        <f>IFERROR(VLOOKUP($A897,'様式C-1-2用'!$B$3:$O$1100,11,0),"")</f>
        <v>0</v>
      </c>
      <c r="K897" s="325">
        <f t="shared" si="13"/>
        <v>0</v>
      </c>
      <c r="L897" s="325">
        <f>IFERROR(VLOOKUP($A897,'様式C-1-2用'!$B$3:$O$1100,12,0),"")</f>
        <v>0</v>
      </c>
      <c r="M897" s="325">
        <f>IFERROR(VLOOKUP($A897,'様式C-1-2用'!$B$3:$O$1100,13,0),"")</f>
        <v>0</v>
      </c>
      <c r="N897" s="325">
        <f>IFERROR(VLOOKUP($A897,'様式C-1-2用'!$B$3:$O$1100,14,0),"")</f>
        <v>0</v>
      </c>
      <c r="O897" s="325">
        <f>IFERROR(VLOOKUP($A897,'様式C-1-2用'!$B$3:$P$1100,15,0),"")</f>
        <v>0</v>
      </c>
    </row>
    <row r="898" spans="1:15" ht="15.95" customHeight="1" x14ac:dyDescent="0.15">
      <c r="A898" s="318">
        <v>896</v>
      </c>
      <c r="B898" s="325">
        <f>IFERROR(VLOOKUP($A898,'様式C-1-2用'!$B$3:$O$1100,2,0),"")</f>
        <v>0</v>
      </c>
      <c r="C898" s="325" t="str">
        <f>IFERROR(VLOOKUP($A898,'様式C-1-2用'!$B$3:$O$1100,3,0),"")</f>
        <v/>
      </c>
      <c r="D898" s="325">
        <f>IFERROR(VLOOKUP($A898,'様式C-1-2用'!$B$3:$O$1100,5,0),"")</f>
        <v>0</v>
      </c>
      <c r="E898" s="325">
        <f>IFERROR(VLOOKUP($A898,'様式C-1-2用'!$B$3:$O$1100,6,0),"")</f>
        <v>0</v>
      </c>
      <c r="F898" s="325">
        <f>IFERROR(VLOOKUP($A898,'様式C-1-2用'!$B$3:$O$1100,7,0),"")</f>
        <v>0</v>
      </c>
      <c r="G898" s="325">
        <f>IFERROR(VLOOKUP($A898,'様式C-1-2用'!$B$3:$O$1100,8,0),"")</f>
        <v>0</v>
      </c>
      <c r="H898" s="331">
        <f>IFERROR(VLOOKUP($A898,'様式C-1-2用'!$B$3:$O$1100,9,0),"")</f>
        <v>0</v>
      </c>
      <c r="I898" s="325">
        <f>IFERROR(VLOOKUP($A898,'様式C-1-2用'!$B$3:$O$1100,10,0),"")</f>
        <v>0</v>
      </c>
      <c r="J898" s="325">
        <f>IFERROR(VLOOKUP($A898,'様式C-1-2用'!$B$3:$O$1100,11,0),"")</f>
        <v>0</v>
      </c>
      <c r="K898" s="325">
        <f t="shared" si="13"/>
        <v>0</v>
      </c>
      <c r="L898" s="325">
        <f>IFERROR(VLOOKUP($A898,'様式C-1-2用'!$B$3:$O$1100,12,0),"")</f>
        <v>0</v>
      </c>
      <c r="M898" s="325">
        <f>IFERROR(VLOOKUP($A898,'様式C-1-2用'!$B$3:$O$1100,13,0),"")</f>
        <v>0</v>
      </c>
      <c r="N898" s="325">
        <f>IFERROR(VLOOKUP($A898,'様式C-1-2用'!$B$3:$O$1100,14,0),"")</f>
        <v>0</v>
      </c>
      <c r="O898" s="325">
        <f>IFERROR(VLOOKUP($A898,'様式C-1-2用'!$B$3:$P$1100,15,0),"")</f>
        <v>0</v>
      </c>
    </row>
    <row r="899" spans="1:15" ht="15.95" customHeight="1" x14ac:dyDescent="0.15">
      <c r="A899" s="318">
        <v>897</v>
      </c>
      <c r="B899" s="325">
        <f>IFERROR(VLOOKUP($A899,'様式C-1-2用'!$B$3:$O$1100,2,0),"")</f>
        <v>0</v>
      </c>
      <c r="C899" s="325" t="str">
        <f>IFERROR(VLOOKUP($A899,'様式C-1-2用'!$B$3:$O$1100,3,0),"")</f>
        <v/>
      </c>
      <c r="D899" s="325">
        <f>IFERROR(VLOOKUP($A899,'様式C-1-2用'!$B$3:$O$1100,5,0),"")</f>
        <v>0</v>
      </c>
      <c r="E899" s="325">
        <f>IFERROR(VLOOKUP($A899,'様式C-1-2用'!$B$3:$O$1100,6,0),"")</f>
        <v>0</v>
      </c>
      <c r="F899" s="325">
        <f>IFERROR(VLOOKUP($A899,'様式C-1-2用'!$B$3:$O$1100,7,0),"")</f>
        <v>0</v>
      </c>
      <c r="G899" s="325">
        <f>IFERROR(VLOOKUP($A899,'様式C-1-2用'!$B$3:$O$1100,8,0),"")</f>
        <v>0</v>
      </c>
      <c r="H899" s="331">
        <f>IFERROR(VLOOKUP($A899,'様式C-1-2用'!$B$3:$O$1100,9,0),"")</f>
        <v>0</v>
      </c>
      <c r="I899" s="325">
        <f>IFERROR(VLOOKUP($A899,'様式C-1-2用'!$B$3:$O$1100,10,0),"")</f>
        <v>0</v>
      </c>
      <c r="J899" s="325">
        <f>IFERROR(VLOOKUP($A899,'様式C-1-2用'!$B$3:$O$1100,11,0),"")</f>
        <v>0</v>
      </c>
      <c r="K899" s="325">
        <f t="shared" si="13"/>
        <v>0</v>
      </c>
      <c r="L899" s="325">
        <f>IFERROR(VLOOKUP($A899,'様式C-1-2用'!$B$3:$O$1100,12,0),"")</f>
        <v>0</v>
      </c>
      <c r="M899" s="325">
        <f>IFERROR(VLOOKUP($A899,'様式C-1-2用'!$B$3:$O$1100,13,0),"")</f>
        <v>0</v>
      </c>
      <c r="N899" s="325">
        <f>IFERROR(VLOOKUP($A899,'様式C-1-2用'!$B$3:$O$1100,14,0),"")</f>
        <v>0</v>
      </c>
      <c r="O899" s="325">
        <f>IFERROR(VLOOKUP($A899,'様式C-1-2用'!$B$3:$P$1100,15,0),"")</f>
        <v>0</v>
      </c>
    </row>
    <row r="900" spans="1:15" ht="15.95" customHeight="1" x14ac:dyDescent="0.15">
      <c r="A900" s="318">
        <v>898</v>
      </c>
      <c r="B900" s="325">
        <f>IFERROR(VLOOKUP($A900,'様式C-1-2用'!$B$3:$O$1100,2,0),"")</f>
        <v>0</v>
      </c>
      <c r="C900" s="325" t="str">
        <f>IFERROR(VLOOKUP($A900,'様式C-1-2用'!$B$3:$O$1100,3,0),"")</f>
        <v/>
      </c>
      <c r="D900" s="325">
        <f>IFERROR(VLOOKUP($A900,'様式C-1-2用'!$B$3:$O$1100,5,0),"")</f>
        <v>0</v>
      </c>
      <c r="E900" s="325">
        <f>IFERROR(VLOOKUP($A900,'様式C-1-2用'!$B$3:$O$1100,6,0),"")</f>
        <v>0</v>
      </c>
      <c r="F900" s="325">
        <f>IFERROR(VLOOKUP($A900,'様式C-1-2用'!$B$3:$O$1100,7,0),"")</f>
        <v>0</v>
      </c>
      <c r="G900" s="325">
        <f>IFERROR(VLOOKUP($A900,'様式C-1-2用'!$B$3:$O$1100,8,0),"")</f>
        <v>0</v>
      </c>
      <c r="H900" s="331">
        <f>IFERROR(VLOOKUP($A900,'様式C-1-2用'!$B$3:$O$1100,9,0),"")</f>
        <v>0</v>
      </c>
      <c r="I900" s="325">
        <f>IFERROR(VLOOKUP($A900,'様式C-1-2用'!$B$3:$O$1100,10,0),"")</f>
        <v>0</v>
      </c>
      <c r="J900" s="325">
        <f>IFERROR(VLOOKUP($A900,'様式C-1-2用'!$B$3:$O$1100,11,0),"")</f>
        <v>0</v>
      </c>
      <c r="K900" s="325">
        <f t="shared" ref="K900:K963" si="14">IF(J900=0,I900,J900)</f>
        <v>0</v>
      </c>
      <c r="L900" s="325">
        <f>IFERROR(VLOOKUP($A900,'様式C-1-2用'!$B$3:$O$1100,12,0),"")</f>
        <v>0</v>
      </c>
      <c r="M900" s="325">
        <f>IFERROR(VLOOKUP($A900,'様式C-1-2用'!$B$3:$O$1100,13,0),"")</f>
        <v>0</v>
      </c>
      <c r="N900" s="325">
        <f>IFERROR(VLOOKUP($A900,'様式C-1-2用'!$B$3:$O$1100,14,0),"")</f>
        <v>0</v>
      </c>
      <c r="O900" s="325">
        <f>IFERROR(VLOOKUP($A900,'様式C-1-2用'!$B$3:$P$1100,15,0),"")</f>
        <v>0</v>
      </c>
    </row>
    <row r="901" spans="1:15" ht="15.95" customHeight="1" x14ac:dyDescent="0.15">
      <c r="A901" s="318">
        <v>899</v>
      </c>
      <c r="B901" s="325">
        <f>IFERROR(VLOOKUP($A901,'様式C-1-2用'!$B$3:$O$1100,2,0),"")</f>
        <v>0</v>
      </c>
      <c r="C901" s="325" t="str">
        <f>IFERROR(VLOOKUP($A901,'様式C-1-2用'!$B$3:$O$1100,3,0),"")</f>
        <v/>
      </c>
      <c r="D901" s="325">
        <f>IFERROR(VLOOKUP($A901,'様式C-1-2用'!$B$3:$O$1100,5,0),"")</f>
        <v>0</v>
      </c>
      <c r="E901" s="325">
        <f>IFERROR(VLOOKUP($A901,'様式C-1-2用'!$B$3:$O$1100,6,0),"")</f>
        <v>0</v>
      </c>
      <c r="F901" s="325">
        <f>IFERROR(VLOOKUP($A901,'様式C-1-2用'!$B$3:$O$1100,7,0),"")</f>
        <v>0</v>
      </c>
      <c r="G901" s="325">
        <f>IFERROR(VLOOKUP($A901,'様式C-1-2用'!$B$3:$O$1100,8,0),"")</f>
        <v>0</v>
      </c>
      <c r="H901" s="331">
        <f>IFERROR(VLOOKUP($A901,'様式C-1-2用'!$B$3:$O$1100,9,0),"")</f>
        <v>0</v>
      </c>
      <c r="I901" s="325">
        <f>IFERROR(VLOOKUP($A901,'様式C-1-2用'!$B$3:$O$1100,10,0),"")</f>
        <v>0</v>
      </c>
      <c r="J901" s="325">
        <f>IFERROR(VLOOKUP($A901,'様式C-1-2用'!$B$3:$O$1100,11,0),"")</f>
        <v>0</v>
      </c>
      <c r="K901" s="325">
        <f t="shared" si="14"/>
        <v>0</v>
      </c>
      <c r="L901" s="325">
        <f>IFERROR(VLOOKUP($A901,'様式C-1-2用'!$B$3:$O$1100,12,0),"")</f>
        <v>0</v>
      </c>
      <c r="M901" s="325">
        <f>IFERROR(VLOOKUP($A901,'様式C-1-2用'!$B$3:$O$1100,13,0),"")</f>
        <v>0</v>
      </c>
      <c r="N901" s="325">
        <f>IFERROR(VLOOKUP($A901,'様式C-1-2用'!$B$3:$O$1100,14,0),"")</f>
        <v>0</v>
      </c>
      <c r="O901" s="325">
        <f>IFERROR(VLOOKUP($A901,'様式C-1-2用'!$B$3:$P$1100,15,0),"")</f>
        <v>0</v>
      </c>
    </row>
    <row r="902" spans="1:15" ht="15.95" customHeight="1" x14ac:dyDescent="0.15">
      <c r="A902" s="318">
        <v>900</v>
      </c>
      <c r="B902" s="325">
        <f>IFERROR(VLOOKUP($A902,'様式C-1-2用'!$B$3:$O$1100,2,0),"")</f>
        <v>0</v>
      </c>
      <c r="C902" s="325" t="str">
        <f>IFERROR(VLOOKUP($A902,'様式C-1-2用'!$B$3:$O$1100,3,0),"")</f>
        <v/>
      </c>
      <c r="D902" s="325">
        <f>IFERROR(VLOOKUP($A902,'様式C-1-2用'!$B$3:$O$1100,5,0),"")</f>
        <v>0</v>
      </c>
      <c r="E902" s="325">
        <f>IFERROR(VLOOKUP($A902,'様式C-1-2用'!$B$3:$O$1100,6,0),"")</f>
        <v>0</v>
      </c>
      <c r="F902" s="325">
        <f>IFERROR(VLOOKUP($A902,'様式C-1-2用'!$B$3:$O$1100,7,0),"")</f>
        <v>0</v>
      </c>
      <c r="G902" s="325">
        <f>IFERROR(VLOOKUP($A902,'様式C-1-2用'!$B$3:$O$1100,8,0),"")</f>
        <v>0</v>
      </c>
      <c r="H902" s="331">
        <f>IFERROR(VLOOKUP($A902,'様式C-1-2用'!$B$3:$O$1100,9,0),"")</f>
        <v>0</v>
      </c>
      <c r="I902" s="325">
        <f>IFERROR(VLOOKUP($A902,'様式C-1-2用'!$B$3:$O$1100,10,0),"")</f>
        <v>0</v>
      </c>
      <c r="J902" s="325">
        <f>IFERROR(VLOOKUP($A902,'様式C-1-2用'!$B$3:$O$1100,11,0),"")</f>
        <v>0</v>
      </c>
      <c r="K902" s="325">
        <f t="shared" si="14"/>
        <v>0</v>
      </c>
      <c r="L902" s="325">
        <f>IFERROR(VLOOKUP($A902,'様式C-1-2用'!$B$3:$O$1100,12,0),"")</f>
        <v>0</v>
      </c>
      <c r="M902" s="325">
        <f>IFERROR(VLOOKUP($A902,'様式C-1-2用'!$B$3:$O$1100,13,0),"")</f>
        <v>0</v>
      </c>
      <c r="N902" s="325">
        <f>IFERROR(VLOOKUP($A902,'様式C-1-2用'!$B$3:$O$1100,14,0),"")</f>
        <v>0</v>
      </c>
      <c r="O902" s="325">
        <f>IFERROR(VLOOKUP($A902,'様式C-1-2用'!$B$3:$P$1100,15,0),"")</f>
        <v>0</v>
      </c>
    </row>
    <row r="903" spans="1:15" ht="15.95" customHeight="1" x14ac:dyDescent="0.15">
      <c r="A903" s="318">
        <v>901</v>
      </c>
      <c r="B903" s="325">
        <f>IFERROR(VLOOKUP($A903,'様式C-1-2用'!$B$3:$O$1100,2,0),"")</f>
        <v>0</v>
      </c>
      <c r="C903" s="325" t="str">
        <f>IFERROR(VLOOKUP($A903,'様式C-1-2用'!$B$3:$O$1100,3,0),"")</f>
        <v/>
      </c>
      <c r="D903" s="325">
        <f>IFERROR(VLOOKUP($A903,'様式C-1-2用'!$B$3:$O$1100,5,0),"")</f>
        <v>0</v>
      </c>
      <c r="E903" s="325">
        <f>IFERROR(VLOOKUP($A903,'様式C-1-2用'!$B$3:$O$1100,6,0),"")</f>
        <v>0</v>
      </c>
      <c r="F903" s="325">
        <f>IFERROR(VLOOKUP($A903,'様式C-1-2用'!$B$3:$O$1100,7,0),"")</f>
        <v>0</v>
      </c>
      <c r="G903" s="325">
        <f>IFERROR(VLOOKUP($A903,'様式C-1-2用'!$B$3:$O$1100,8,0),"")</f>
        <v>0</v>
      </c>
      <c r="H903" s="331">
        <f>IFERROR(VLOOKUP($A903,'様式C-1-2用'!$B$3:$O$1100,9,0),"")</f>
        <v>0</v>
      </c>
      <c r="I903" s="325">
        <f>IFERROR(VLOOKUP($A903,'様式C-1-2用'!$B$3:$O$1100,10,0),"")</f>
        <v>0</v>
      </c>
      <c r="J903" s="325">
        <f>IFERROR(VLOOKUP($A903,'様式C-1-2用'!$B$3:$O$1100,11,0),"")</f>
        <v>0</v>
      </c>
      <c r="K903" s="325">
        <f t="shared" si="14"/>
        <v>0</v>
      </c>
      <c r="L903" s="325">
        <f>IFERROR(VLOOKUP($A903,'様式C-1-2用'!$B$3:$O$1100,12,0),"")</f>
        <v>0</v>
      </c>
      <c r="M903" s="325">
        <f>IFERROR(VLOOKUP($A903,'様式C-1-2用'!$B$3:$O$1100,13,0),"")</f>
        <v>0</v>
      </c>
      <c r="N903" s="325">
        <f>IFERROR(VLOOKUP($A903,'様式C-1-2用'!$B$3:$O$1100,14,0),"")</f>
        <v>0</v>
      </c>
      <c r="O903" s="325">
        <f>IFERROR(VLOOKUP($A903,'様式C-1-2用'!$B$3:$P$1100,15,0),"")</f>
        <v>0</v>
      </c>
    </row>
    <row r="904" spans="1:15" ht="15.95" customHeight="1" x14ac:dyDescent="0.15">
      <c r="A904" s="318">
        <v>902</v>
      </c>
      <c r="B904" s="325">
        <f>IFERROR(VLOOKUP($A904,'様式C-1-2用'!$B$3:$O$1100,2,0),"")</f>
        <v>0</v>
      </c>
      <c r="C904" s="325" t="str">
        <f>IFERROR(VLOOKUP($A904,'様式C-1-2用'!$B$3:$O$1100,3,0),"")</f>
        <v/>
      </c>
      <c r="D904" s="325">
        <f>IFERROR(VLOOKUP($A904,'様式C-1-2用'!$B$3:$O$1100,5,0),"")</f>
        <v>0</v>
      </c>
      <c r="E904" s="325">
        <f>IFERROR(VLOOKUP($A904,'様式C-1-2用'!$B$3:$O$1100,6,0),"")</f>
        <v>0</v>
      </c>
      <c r="F904" s="325">
        <f>IFERROR(VLOOKUP($A904,'様式C-1-2用'!$B$3:$O$1100,7,0),"")</f>
        <v>0</v>
      </c>
      <c r="G904" s="325">
        <f>IFERROR(VLOOKUP($A904,'様式C-1-2用'!$B$3:$O$1100,8,0),"")</f>
        <v>0</v>
      </c>
      <c r="H904" s="331">
        <f>IFERROR(VLOOKUP($A904,'様式C-1-2用'!$B$3:$O$1100,9,0),"")</f>
        <v>0</v>
      </c>
      <c r="I904" s="325">
        <f>IFERROR(VLOOKUP($A904,'様式C-1-2用'!$B$3:$O$1100,10,0),"")</f>
        <v>0</v>
      </c>
      <c r="J904" s="325">
        <f>IFERROR(VLOOKUP($A904,'様式C-1-2用'!$B$3:$O$1100,11,0),"")</f>
        <v>0</v>
      </c>
      <c r="K904" s="325">
        <f t="shared" si="14"/>
        <v>0</v>
      </c>
      <c r="L904" s="325">
        <f>IFERROR(VLOOKUP($A904,'様式C-1-2用'!$B$3:$O$1100,12,0),"")</f>
        <v>0</v>
      </c>
      <c r="M904" s="325">
        <f>IFERROR(VLOOKUP($A904,'様式C-1-2用'!$B$3:$O$1100,13,0),"")</f>
        <v>0</v>
      </c>
      <c r="N904" s="325">
        <f>IFERROR(VLOOKUP($A904,'様式C-1-2用'!$B$3:$O$1100,14,0),"")</f>
        <v>0</v>
      </c>
      <c r="O904" s="325">
        <f>IFERROR(VLOOKUP($A904,'様式C-1-2用'!$B$3:$P$1100,15,0),"")</f>
        <v>0</v>
      </c>
    </row>
    <row r="905" spans="1:15" ht="15.95" customHeight="1" x14ac:dyDescent="0.15">
      <c r="A905" s="318">
        <v>903</v>
      </c>
      <c r="B905" s="325">
        <f>IFERROR(VLOOKUP($A905,'様式C-1-2用'!$B$3:$O$1100,2,0),"")</f>
        <v>0</v>
      </c>
      <c r="C905" s="325" t="str">
        <f>IFERROR(VLOOKUP($A905,'様式C-1-2用'!$B$3:$O$1100,3,0),"")</f>
        <v/>
      </c>
      <c r="D905" s="325">
        <f>IFERROR(VLOOKUP($A905,'様式C-1-2用'!$B$3:$O$1100,5,0),"")</f>
        <v>0</v>
      </c>
      <c r="E905" s="325">
        <f>IFERROR(VLOOKUP($A905,'様式C-1-2用'!$B$3:$O$1100,6,0),"")</f>
        <v>0</v>
      </c>
      <c r="F905" s="325">
        <f>IFERROR(VLOOKUP($A905,'様式C-1-2用'!$B$3:$O$1100,7,0),"")</f>
        <v>0</v>
      </c>
      <c r="G905" s="325">
        <f>IFERROR(VLOOKUP($A905,'様式C-1-2用'!$B$3:$O$1100,8,0),"")</f>
        <v>0</v>
      </c>
      <c r="H905" s="331">
        <f>IFERROR(VLOOKUP($A905,'様式C-1-2用'!$B$3:$O$1100,9,0),"")</f>
        <v>0</v>
      </c>
      <c r="I905" s="325">
        <f>IFERROR(VLOOKUP($A905,'様式C-1-2用'!$B$3:$O$1100,10,0),"")</f>
        <v>0</v>
      </c>
      <c r="J905" s="325">
        <f>IFERROR(VLOOKUP($A905,'様式C-1-2用'!$B$3:$O$1100,11,0),"")</f>
        <v>0</v>
      </c>
      <c r="K905" s="325">
        <f t="shared" si="14"/>
        <v>0</v>
      </c>
      <c r="L905" s="325">
        <f>IFERROR(VLOOKUP($A905,'様式C-1-2用'!$B$3:$O$1100,12,0),"")</f>
        <v>0</v>
      </c>
      <c r="M905" s="325">
        <f>IFERROR(VLOOKUP($A905,'様式C-1-2用'!$B$3:$O$1100,13,0),"")</f>
        <v>0</v>
      </c>
      <c r="N905" s="325">
        <f>IFERROR(VLOOKUP($A905,'様式C-1-2用'!$B$3:$O$1100,14,0),"")</f>
        <v>0</v>
      </c>
      <c r="O905" s="325">
        <f>IFERROR(VLOOKUP($A905,'様式C-1-2用'!$B$3:$P$1100,15,0),"")</f>
        <v>0</v>
      </c>
    </row>
    <row r="906" spans="1:15" ht="15.95" customHeight="1" x14ac:dyDescent="0.15">
      <c r="A906" s="318">
        <v>904</v>
      </c>
      <c r="B906" s="325">
        <f>IFERROR(VLOOKUP($A906,'様式C-1-2用'!$B$3:$O$1100,2,0),"")</f>
        <v>0</v>
      </c>
      <c r="C906" s="325" t="str">
        <f>IFERROR(VLOOKUP($A906,'様式C-1-2用'!$B$3:$O$1100,3,0),"")</f>
        <v/>
      </c>
      <c r="D906" s="325">
        <f>IFERROR(VLOOKUP($A906,'様式C-1-2用'!$B$3:$O$1100,5,0),"")</f>
        <v>0</v>
      </c>
      <c r="E906" s="325">
        <f>IFERROR(VLOOKUP($A906,'様式C-1-2用'!$B$3:$O$1100,6,0),"")</f>
        <v>0</v>
      </c>
      <c r="F906" s="325">
        <f>IFERROR(VLOOKUP($A906,'様式C-1-2用'!$B$3:$O$1100,7,0),"")</f>
        <v>0</v>
      </c>
      <c r="G906" s="325">
        <f>IFERROR(VLOOKUP($A906,'様式C-1-2用'!$B$3:$O$1100,8,0),"")</f>
        <v>0</v>
      </c>
      <c r="H906" s="331">
        <f>IFERROR(VLOOKUP($A906,'様式C-1-2用'!$B$3:$O$1100,9,0),"")</f>
        <v>0</v>
      </c>
      <c r="I906" s="325">
        <f>IFERROR(VLOOKUP($A906,'様式C-1-2用'!$B$3:$O$1100,10,0),"")</f>
        <v>0</v>
      </c>
      <c r="J906" s="325">
        <f>IFERROR(VLOOKUP($A906,'様式C-1-2用'!$B$3:$O$1100,11,0),"")</f>
        <v>0</v>
      </c>
      <c r="K906" s="325">
        <f t="shared" si="14"/>
        <v>0</v>
      </c>
      <c r="L906" s="325">
        <f>IFERROR(VLOOKUP($A906,'様式C-1-2用'!$B$3:$O$1100,12,0),"")</f>
        <v>0</v>
      </c>
      <c r="M906" s="325">
        <f>IFERROR(VLOOKUP($A906,'様式C-1-2用'!$B$3:$O$1100,13,0),"")</f>
        <v>0</v>
      </c>
      <c r="N906" s="325">
        <f>IFERROR(VLOOKUP($A906,'様式C-1-2用'!$B$3:$O$1100,14,0),"")</f>
        <v>0</v>
      </c>
      <c r="O906" s="325">
        <f>IFERROR(VLOOKUP($A906,'様式C-1-2用'!$B$3:$P$1100,15,0),"")</f>
        <v>0</v>
      </c>
    </row>
    <row r="907" spans="1:15" ht="15.95" customHeight="1" x14ac:dyDescent="0.15">
      <c r="A907" s="318">
        <v>905</v>
      </c>
      <c r="B907" s="325">
        <f>IFERROR(VLOOKUP($A907,'様式C-1-2用'!$B$3:$O$1100,2,0),"")</f>
        <v>0</v>
      </c>
      <c r="C907" s="325" t="str">
        <f>IFERROR(VLOOKUP($A907,'様式C-1-2用'!$B$3:$O$1100,3,0),"")</f>
        <v/>
      </c>
      <c r="D907" s="325">
        <f>IFERROR(VLOOKUP($A907,'様式C-1-2用'!$B$3:$O$1100,5,0),"")</f>
        <v>0</v>
      </c>
      <c r="E907" s="325">
        <f>IFERROR(VLOOKUP($A907,'様式C-1-2用'!$B$3:$O$1100,6,0),"")</f>
        <v>0</v>
      </c>
      <c r="F907" s="325">
        <f>IFERROR(VLOOKUP($A907,'様式C-1-2用'!$B$3:$O$1100,7,0),"")</f>
        <v>0</v>
      </c>
      <c r="G907" s="325">
        <f>IFERROR(VLOOKUP($A907,'様式C-1-2用'!$B$3:$O$1100,8,0),"")</f>
        <v>0</v>
      </c>
      <c r="H907" s="331">
        <f>IFERROR(VLOOKUP($A907,'様式C-1-2用'!$B$3:$O$1100,9,0),"")</f>
        <v>0</v>
      </c>
      <c r="I907" s="325">
        <f>IFERROR(VLOOKUP($A907,'様式C-1-2用'!$B$3:$O$1100,10,0),"")</f>
        <v>0</v>
      </c>
      <c r="J907" s="325">
        <f>IFERROR(VLOOKUP($A907,'様式C-1-2用'!$B$3:$O$1100,11,0),"")</f>
        <v>0</v>
      </c>
      <c r="K907" s="325">
        <f t="shared" si="14"/>
        <v>0</v>
      </c>
      <c r="L907" s="325">
        <f>IFERROR(VLOOKUP($A907,'様式C-1-2用'!$B$3:$O$1100,12,0),"")</f>
        <v>0</v>
      </c>
      <c r="M907" s="325">
        <f>IFERROR(VLOOKUP($A907,'様式C-1-2用'!$B$3:$O$1100,13,0),"")</f>
        <v>0</v>
      </c>
      <c r="N907" s="325">
        <f>IFERROR(VLOOKUP($A907,'様式C-1-2用'!$B$3:$O$1100,14,0),"")</f>
        <v>0</v>
      </c>
      <c r="O907" s="325">
        <f>IFERROR(VLOOKUP($A907,'様式C-1-2用'!$B$3:$P$1100,15,0),"")</f>
        <v>0</v>
      </c>
    </row>
    <row r="908" spans="1:15" ht="15.95" customHeight="1" x14ac:dyDescent="0.15">
      <c r="A908" s="318">
        <v>906</v>
      </c>
      <c r="B908" s="325">
        <f>IFERROR(VLOOKUP($A908,'様式C-1-2用'!$B$3:$O$1100,2,0),"")</f>
        <v>0</v>
      </c>
      <c r="C908" s="325" t="str">
        <f>IFERROR(VLOOKUP($A908,'様式C-1-2用'!$B$3:$O$1100,3,0),"")</f>
        <v/>
      </c>
      <c r="D908" s="325">
        <f>IFERROR(VLOOKUP($A908,'様式C-1-2用'!$B$3:$O$1100,5,0),"")</f>
        <v>0</v>
      </c>
      <c r="E908" s="325">
        <f>IFERROR(VLOOKUP($A908,'様式C-1-2用'!$B$3:$O$1100,6,0),"")</f>
        <v>0</v>
      </c>
      <c r="F908" s="325">
        <f>IFERROR(VLOOKUP($A908,'様式C-1-2用'!$B$3:$O$1100,7,0),"")</f>
        <v>0</v>
      </c>
      <c r="G908" s="325">
        <f>IFERROR(VLOOKUP($A908,'様式C-1-2用'!$B$3:$O$1100,8,0),"")</f>
        <v>0</v>
      </c>
      <c r="H908" s="331">
        <f>IFERROR(VLOOKUP($A908,'様式C-1-2用'!$B$3:$O$1100,9,0),"")</f>
        <v>0</v>
      </c>
      <c r="I908" s="325">
        <f>IFERROR(VLOOKUP($A908,'様式C-1-2用'!$B$3:$O$1100,10,0),"")</f>
        <v>0</v>
      </c>
      <c r="J908" s="325">
        <f>IFERROR(VLOOKUP($A908,'様式C-1-2用'!$B$3:$O$1100,11,0),"")</f>
        <v>0</v>
      </c>
      <c r="K908" s="325">
        <f t="shared" si="14"/>
        <v>0</v>
      </c>
      <c r="L908" s="325">
        <f>IFERROR(VLOOKUP($A908,'様式C-1-2用'!$B$3:$O$1100,12,0),"")</f>
        <v>0</v>
      </c>
      <c r="M908" s="325">
        <f>IFERROR(VLOOKUP($A908,'様式C-1-2用'!$B$3:$O$1100,13,0),"")</f>
        <v>0</v>
      </c>
      <c r="N908" s="325">
        <f>IFERROR(VLOOKUP($A908,'様式C-1-2用'!$B$3:$O$1100,14,0),"")</f>
        <v>0</v>
      </c>
      <c r="O908" s="325">
        <f>IFERROR(VLOOKUP($A908,'様式C-1-2用'!$B$3:$P$1100,15,0),"")</f>
        <v>0</v>
      </c>
    </row>
    <row r="909" spans="1:15" ht="15.95" customHeight="1" x14ac:dyDescent="0.15">
      <c r="A909" s="318">
        <v>907</v>
      </c>
      <c r="B909" s="325">
        <f>IFERROR(VLOOKUP($A909,'様式C-1-2用'!$B$3:$O$1100,2,0),"")</f>
        <v>0</v>
      </c>
      <c r="C909" s="325" t="str">
        <f>IFERROR(VLOOKUP($A909,'様式C-1-2用'!$B$3:$O$1100,3,0),"")</f>
        <v/>
      </c>
      <c r="D909" s="325">
        <f>IFERROR(VLOOKUP($A909,'様式C-1-2用'!$B$3:$O$1100,5,0),"")</f>
        <v>0</v>
      </c>
      <c r="E909" s="325">
        <f>IFERROR(VLOOKUP($A909,'様式C-1-2用'!$B$3:$O$1100,6,0),"")</f>
        <v>0</v>
      </c>
      <c r="F909" s="325">
        <f>IFERROR(VLOOKUP($A909,'様式C-1-2用'!$B$3:$O$1100,7,0),"")</f>
        <v>0</v>
      </c>
      <c r="G909" s="325">
        <f>IFERROR(VLOOKUP($A909,'様式C-1-2用'!$B$3:$O$1100,8,0),"")</f>
        <v>0</v>
      </c>
      <c r="H909" s="331">
        <f>IFERROR(VLOOKUP($A909,'様式C-1-2用'!$B$3:$O$1100,9,0),"")</f>
        <v>0</v>
      </c>
      <c r="I909" s="325">
        <f>IFERROR(VLOOKUP($A909,'様式C-1-2用'!$B$3:$O$1100,10,0),"")</f>
        <v>0</v>
      </c>
      <c r="J909" s="325">
        <f>IFERROR(VLOOKUP($A909,'様式C-1-2用'!$B$3:$O$1100,11,0),"")</f>
        <v>0</v>
      </c>
      <c r="K909" s="325">
        <f t="shared" si="14"/>
        <v>0</v>
      </c>
      <c r="L909" s="325">
        <f>IFERROR(VLOOKUP($A909,'様式C-1-2用'!$B$3:$O$1100,12,0),"")</f>
        <v>0</v>
      </c>
      <c r="M909" s="325">
        <f>IFERROR(VLOOKUP($A909,'様式C-1-2用'!$B$3:$O$1100,13,0),"")</f>
        <v>0</v>
      </c>
      <c r="N909" s="325">
        <f>IFERROR(VLOOKUP($A909,'様式C-1-2用'!$B$3:$O$1100,14,0),"")</f>
        <v>0</v>
      </c>
      <c r="O909" s="325">
        <f>IFERROR(VLOOKUP($A909,'様式C-1-2用'!$B$3:$P$1100,15,0),"")</f>
        <v>0</v>
      </c>
    </row>
    <row r="910" spans="1:15" ht="15.95" customHeight="1" x14ac:dyDescent="0.15">
      <c r="A910" s="318">
        <v>908</v>
      </c>
      <c r="B910" s="325">
        <f>IFERROR(VLOOKUP($A910,'様式C-1-2用'!$B$3:$O$1100,2,0),"")</f>
        <v>0</v>
      </c>
      <c r="C910" s="325" t="str">
        <f>IFERROR(VLOOKUP($A910,'様式C-1-2用'!$B$3:$O$1100,3,0),"")</f>
        <v/>
      </c>
      <c r="D910" s="325">
        <f>IFERROR(VLOOKUP($A910,'様式C-1-2用'!$B$3:$O$1100,5,0),"")</f>
        <v>0</v>
      </c>
      <c r="E910" s="325">
        <f>IFERROR(VLOOKUP($A910,'様式C-1-2用'!$B$3:$O$1100,6,0),"")</f>
        <v>0</v>
      </c>
      <c r="F910" s="325">
        <f>IFERROR(VLOOKUP($A910,'様式C-1-2用'!$B$3:$O$1100,7,0),"")</f>
        <v>0</v>
      </c>
      <c r="G910" s="325">
        <f>IFERROR(VLOOKUP($A910,'様式C-1-2用'!$B$3:$O$1100,8,0),"")</f>
        <v>0</v>
      </c>
      <c r="H910" s="331">
        <f>IFERROR(VLOOKUP($A910,'様式C-1-2用'!$B$3:$O$1100,9,0),"")</f>
        <v>0</v>
      </c>
      <c r="I910" s="325">
        <f>IFERROR(VLOOKUP($A910,'様式C-1-2用'!$B$3:$O$1100,10,0),"")</f>
        <v>0</v>
      </c>
      <c r="J910" s="325">
        <f>IFERROR(VLOOKUP($A910,'様式C-1-2用'!$B$3:$O$1100,11,0),"")</f>
        <v>0</v>
      </c>
      <c r="K910" s="325">
        <f t="shared" si="14"/>
        <v>0</v>
      </c>
      <c r="L910" s="325">
        <f>IFERROR(VLOOKUP($A910,'様式C-1-2用'!$B$3:$O$1100,12,0),"")</f>
        <v>0</v>
      </c>
      <c r="M910" s="325">
        <f>IFERROR(VLOOKUP($A910,'様式C-1-2用'!$B$3:$O$1100,13,0),"")</f>
        <v>0</v>
      </c>
      <c r="N910" s="325">
        <f>IFERROR(VLOOKUP($A910,'様式C-1-2用'!$B$3:$O$1100,14,0),"")</f>
        <v>0</v>
      </c>
      <c r="O910" s="325">
        <f>IFERROR(VLOOKUP($A910,'様式C-1-2用'!$B$3:$P$1100,15,0),"")</f>
        <v>0</v>
      </c>
    </row>
    <row r="911" spans="1:15" ht="15.95" customHeight="1" x14ac:dyDescent="0.15">
      <c r="A911" s="318">
        <v>909</v>
      </c>
      <c r="B911" s="325">
        <f>IFERROR(VLOOKUP($A911,'様式C-1-2用'!$B$3:$O$1100,2,0),"")</f>
        <v>0</v>
      </c>
      <c r="C911" s="325" t="str">
        <f>IFERROR(VLOOKUP($A911,'様式C-1-2用'!$B$3:$O$1100,3,0),"")</f>
        <v/>
      </c>
      <c r="D911" s="325">
        <f>IFERROR(VLOOKUP($A911,'様式C-1-2用'!$B$3:$O$1100,5,0),"")</f>
        <v>0</v>
      </c>
      <c r="E911" s="325">
        <f>IFERROR(VLOOKUP($A911,'様式C-1-2用'!$B$3:$O$1100,6,0),"")</f>
        <v>0</v>
      </c>
      <c r="F911" s="325">
        <f>IFERROR(VLOOKUP($A911,'様式C-1-2用'!$B$3:$O$1100,7,0),"")</f>
        <v>0</v>
      </c>
      <c r="G911" s="325">
        <f>IFERROR(VLOOKUP($A911,'様式C-1-2用'!$B$3:$O$1100,8,0),"")</f>
        <v>0</v>
      </c>
      <c r="H911" s="331">
        <f>IFERROR(VLOOKUP($A911,'様式C-1-2用'!$B$3:$O$1100,9,0),"")</f>
        <v>0</v>
      </c>
      <c r="I911" s="325">
        <f>IFERROR(VLOOKUP($A911,'様式C-1-2用'!$B$3:$O$1100,10,0),"")</f>
        <v>0</v>
      </c>
      <c r="J911" s="325">
        <f>IFERROR(VLOOKUP($A911,'様式C-1-2用'!$B$3:$O$1100,11,0),"")</f>
        <v>0</v>
      </c>
      <c r="K911" s="325">
        <f t="shared" si="14"/>
        <v>0</v>
      </c>
      <c r="L911" s="325">
        <f>IFERROR(VLOOKUP($A911,'様式C-1-2用'!$B$3:$O$1100,12,0),"")</f>
        <v>0</v>
      </c>
      <c r="M911" s="325">
        <f>IFERROR(VLOOKUP($A911,'様式C-1-2用'!$B$3:$O$1100,13,0),"")</f>
        <v>0</v>
      </c>
      <c r="N911" s="325">
        <f>IFERROR(VLOOKUP($A911,'様式C-1-2用'!$B$3:$O$1100,14,0),"")</f>
        <v>0</v>
      </c>
      <c r="O911" s="325">
        <f>IFERROR(VLOOKUP($A911,'様式C-1-2用'!$B$3:$P$1100,15,0),"")</f>
        <v>0</v>
      </c>
    </row>
    <row r="912" spans="1:15" ht="15.95" customHeight="1" x14ac:dyDescent="0.15">
      <c r="A912" s="318">
        <v>910</v>
      </c>
      <c r="B912" s="325">
        <f>IFERROR(VLOOKUP($A912,'様式C-1-2用'!$B$3:$O$1100,2,0),"")</f>
        <v>0</v>
      </c>
      <c r="C912" s="325" t="str">
        <f>IFERROR(VLOOKUP($A912,'様式C-1-2用'!$B$3:$O$1100,3,0),"")</f>
        <v/>
      </c>
      <c r="D912" s="325">
        <f>IFERROR(VLOOKUP($A912,'様式C-1-2用'!$B$3:$O$1100,5,0),"")</f>
        <v>0</v>
      </c>
      <c r="E912" s="325">
        <f>IFERROR(VLOOKUP($A912,'様式C-1-2用'!$B$3:$O$1100,6,0),"")</f>
        <v>0</v>
      </c>
      <c r="F912" s="325">
        <f>IFERROR(VLOOKUP($A912,'様式C-1-2用'!$B$3:$O$1100,7,0),"")</f>
        <v>0</v>
      </c>
      <c r="G912" s="325">
        <f>IFERROR(VLOOKUP($A912,'様式C-1-2用'!$B$3:$O$1100,8,0),"")</f>
        <v>0</v>
      </c>
      <c r="H912" s="331">
        <f>IFERROR(VLOOKUP($A912,'様式C-1-2用'!$B$3:$O$1100,9,0),"")</f>
        <v>0</v>
      </c>
      <c r="I912" s="325">
        <f>IFERROR(VLOOKUP($A912,'様式C-1-2用'!$B$3:$O$1100,10,0),"")</f>
        <v>0</v>
      </c>
      <c r="J912" s="325">
        <f>IFERROR(VLOOKUP($A912,'様式C-1-2用'!$B$3:$O$1100,11,0),"")</f>
        <v>0</v>
      </c>
      <c r="K912" s="325">
        <f t="shared" si="14"/>
        <v>0</v>
      </c>
      <c r="L912" s="325">
        <f>IFERROR(VLOOKUP($A912,'様式C-1-2用'!$B$3:$O$1100,12,0),"")</f>
        <v>0</v>
      </c>
      <c r="M912" s="325">
        <f>IFERROR(VLOOKUP($A912,'様式C-1-2用'!$B$3:$O$1100,13,0),"")</f>
        <v>0</v>
      </c>
      <c r="N912" s="325">
        <f>IFERROR(VLOOKUP($A912,'様式C-1-2用'!$B$3:$O$1100,14,0),"")</f>
        <v>0</v>
      </c>
      <c r="O912" s="325">
        <f>IFERROR(VLOOKUP($A912,'様式C-1-2用'!$B$3:$P$1100,15,0),"")</f>
        <v>0</v>
      </c>
    </row>
    <row r="913" spans="1:15" ht="15.95" customHeight="1" x14ac:dyDescent="0.15">
      <c r="A913" s="318">
        <v>911</v>
      </c>
      <c r="B913" s="325">
        <f>IFERROR(VLOOKUP($A913,'様式C-1-2用'!$B$3:$O$1100,2,0),"")</f>
        <v>0</v>
      </c>
      <c r="C913" s="325" t="str">
        <f>IFERROR(VLOOKUP($A913,'様式C-1-2用'!$B$3:$O$1100,3,0),"")</f>
        <v/>
      </c>
      <c r="D913" s="325">
        <f>IFERROR(VLOOKUP($A913,'様式C-1-2用'!$B$3:$O$1100,5,0),"")</f>
        <v>0</v>
      </c>
      <c r="E913" s="325">
        <f>IFERROR(VLOOKUP($A913,'様式C-1-2用'!$B$3:$O$1100,6,0),"")</f>
        <v>0</v>
      </c>
      <c r="F913" s="325">
        <f>IFERROR(VLOOKUP($A913,'様式C-1-2用'!$B$3:$O$1100,7,0),"")</f>
        <v>0</v>
      </c>
      <c r="G913" s="325">
        <f>IFERROR(VLOOKUP($A913,'様式C-1-2用'!$B$3:$O$1100,8,0),"")</f>
        <v>0</v>
      </c>
      <c r="H913" s="331">
        <f>IFERROR(VLOOKUP($A913,'様式C-1-2用'!$B$3:$O$1100,9,0),"")</f>
        <v>0</v>
      </c>
      <c r="I913" s="325">
        <f>IFERROR(VLOOKUP($A913,'様式C-1-2用'!$B$3:$O$1100,10,0),"")</f>
        <v>0</v>
      </c>
      <c r="J913" s="325">
        <f>IFERROR(VLOOKUP($A913,'様式C-1-2用'!$B$3:$O$1100,11,0),"")</f>
        <v>0</v>
      </c>
      <c r="K913" s="325">
        <f t="shared" si="14"/>
        <v>0</v>
      </c>
      <c r="L913" s="325">
        <f>IFERROR(VLOOKUP($A913,'様式C-1-2用'!$B$3:$O$1100,12,0),"")</f>
        <v>0</v>
      </c>
      <c r="M913" s="325">
        <f>IFERROR(VLOOKUP($A913,'様式C-1-2用'!$B$3:$O$1100,13,0),"")</f>
        <v>0</v>
      </c>
      <c r="N913" s="325">
        <f>IFERROR(VLOOKUP($A913,'様式C-1-2用'!$B$3:$O$1100,14,0),"")</f>
        <v>0</v>
      </c>
      <c r="O913" s="325">
        <f>IFERROR(VLOOKUP($A913,'様式C-1-2用'!$B$3:$P$1100,15,0),"")</f>
        <v>0</v>
      </c>
    </row>
    <row r="914" spans="1:15" ht="15.95" customHeight="1" x14ac:dyDescent="0.15">
      <c r="A914" s="318">
        <v>912</v>
      </c>
      <c r="B914" s="325">
        <f>IFERROR(VLOOKUP($A914,'様式C-1-2用'!$B$3:$O$1100,2,0),"")</f>
        <v>0</v>
      </c>
      <c r="C914" s="325" t="str">
        <f>IFERROR(VLOOKUP($A914,'様式C-1-2用'!$B$3:$O$1100,3,0),"")</f>
        <v/>
      </c>
      <c r="D914" s="325">
        <f>IFERROR(VLOOKUP($A914,'様式C-1-2用'!$B$3:$O$1100,5,0),"")</f>
        <v>0</v>
      </c>
      <c r="E914" s="325">
        <f>IFERROR(VLOOKUP($A914,'様式C-1-2用'!$B$3:$O$1100,6,0),"")</f>
        <v>0</v>
      </c>
      <c r="F914" s="325">
        <f>IFERROR(VLOOKUP($A914,'様式C-1-2用'!$B$3:$O$1100,7,0),"")</f>
        <v>0</v>
      </c>
      <c r="G914" s="325">
        <f>IFERROR(VLOOKUP($A914,'様式C-1-2用'!$B$3:$O$1100,8,0),"")</f>
        <v>0</v>
      </c>
      <c r="H914" s="331">
        <f>IFERROR(VLOOKUP($A914,'様式C-1-2用'!$B$3:$O$1100,9,0),"")</f>
        <v>0</v>
      </c>
      <c r="I914" s="325">
        <f>IFERROR(VLOOKUP($A914,'様式C-1-2用'!$B$3:$O$1100,10,0),"")</f>
        <v>0</v>
      </c>
      <c r="J914" s="325">
        <f>IFERROR(VLOOKUP($A914,'様式C-1-2用'!$B$3:$O$1100,11,0),"")</f>
        <v>0</v>
      </c>
      <c r="K914" s="325">
        <f t="shared" si="14"/>
        <v>0</v>
      </c>
      <c r="L914" s="325">
        <f>IFERROR(VLOOKUP($A914,'様式C-1-2用'!$B$3:$O$1100,12,0),"")</f>
        <v>0</v>
      </c>
      <c r="M914" s="325">
        <f>IFERROR(VLOOKUP($A914,'様式C-1-2用'!$B$3:$O$1100,13,0),"")</f>
        <v>0</v>
      </c>
      <c r="N914" s="325">
        <f>IFERROR(VLOOKUP($A914,'様式C-1-2用'!$B$3:$O$1100,14,0),"")</f>
        <v>0</v>
      </c>
      <c r="O914" s="325">
        <f>IFERROR(VLOOKUP($A914,'様式C-1-2用'!$B$3:$P$1100,15,0),"")</f>
        <v>0</v>
      </c>
    </row>
    <row r="915" spans="1:15" ht="15.95" customHeight="1" x14ac:dyDescent="0.15">
      <c r="A915" s="318">
        <v>913</v>
      </c>
      <c r="B915" s="325">
        <f>IFERROR(VLOOKUP($A915,'様式C-1-2用'!$B$3:$O$1100,2,0),"")</f>
        <v>0</v>
      </c>
      <c r="C915" s="325" t="str">
        <f>IFERROR(VLOOKUP($A915,'様式C-1-2用'!$B$3:$O$1100,3,0),"")</f>
        <v/>
      </c>
      <c r="D915" s="325">
        <f>IFERROR(VLOOKUP($A915,'様式C-1-2用'!$B$3:$O$1100,5,0),"")</f>
        <v>0</v>
      </c>
      <c r="E915" s="325">
        <f>IFERROR(VLOOKUP($A915,'様式C-1-2用'!$B$3:$O$1100,6,0),"")</f>
        <v>0</v>
      </c>
      <c r="F915" s="325">
        <f>IFERROR(VLOOKUP($A915,'様式C-1-2用'!$B$3:$O$1100,7,0),"")</f>
        <v>0</v>
      </c>
      <c r="G915" s="325">
        <f>IFERROR(VLOOKUP($A915,'様式C-1-2用'!$B$3:$O$1100,8,0),"")</f>
        <v>0</v>
      </c>
      <c r="H915" s="331">
        <f>IFERROR(VLOOKUP($A915,'様式C-1-2用'!$B$3:$O$1100,9,0),"")</f>
        <v>0</v>
      </c>
      <c r="I915" s="325">
        <f>IFERROR(VLOOKUP($A915,'様式C-1-2用'!$B$3:$O$1100,10,0),"")</f>
        <v>0</v>
      </c>
      <c r="J915" s="325">
        <f>IFERROR(VLOOKUP($A915,'様式C-1-2用'!$B$3:$O$1100,11,0),"")</f>
        <v>0</v>
      </c>
      <c r="K915" s="325">
        <f t="shared" si="14"/>
        <v>0</v>
      </c>
      <c r="L915" s="325">
        <f>IFERROR(VLOOKUP($A915,'様式C-1-2用'!$B$3:$O$1100,12,0),"")</f>
        <v>0</v>
      </c>
      <c r="M915" s="325">
        <f>IFERROR(VLOOKUP($A915,'様式C-1-2用'!$B$3:$O$1100,13,0),"")</f>
        <v>0</v>
      </c>
      <c r="N915" s="325">
        <f>IFERROR(VLOOKUP($A915,'様式C-1-2用'!$B$3:$O$1100,14,0),"")</f>
        <v>0</v>
      </c>
      <c r="O915" s="325">
        <f>IFERROR(VLOOKUP($A915,'様式C-1-2用'!$B$3:$P$1100,15,0),"")</f>
        <v>0</v>
      </c>
    </row>
    <row r="916" spans="1:15" ht="15.95" customHeight="1" x14ac:dyDescent="0.15">
      <c r="A916" s="318">
        <v>914</v>
      </c>
      <c r="B916" s="325">
        <f>IFERROR(VLOOKUP($A916,'様式C-1-2用'!$B$3:$O$1100,2,0),"")</f>
        <v>0</v>
      </c>
      <c r="C916" s="325" t="str">
        <f>IFERROR(VLOOKUP($A916,'様式C-1-2用'!$B$3:$O$1100,3,0),"")</f>
        <v/>
      </c>
      <c r="D916" s="325">
        <f>IFERROR(VLOOKUP($A916,'様式C-1-2用'!$B$3:$O$1100,5,0),"")</f>
        <v>0</v>
      </c>
      <c r="E916" s="325">
        <f>IFERROR(VLOOKUP($A916,'様式C-1-2用'!$B$3:$O$1100,6,0),"")</f>
        <v>0</v>
      </c>
      <c r="F916" s="325">
        <f>IFERROR(VLOOKUP($A916,'様式C-1-2用'!$B$3:$O$1100,7,0),"")</f>
        <v>0</v>
      </c>
      <c r="G916" s="325">
        <f>IFERROR(VLOOKUP($A916,'様式C-1-2用'!$B$3:$O$1100,8,0),"")</f>
        <v>0</v>
      </c>
      <c r="H916" s="331">
        <f>IFERROR(VLOOKUP($A916,'様式C-1-2用'!$B$3:$O$1100,9,0),"")</f>
        <v>0</v>
      </c>
      <c r="I916" s="325">
        <f>IFERROR(VLOOKUP($A916,'様式C-1-2用'!$B$3:$O$1100,10,0),"")</f>
        <v>0</v>
      </c>
      <c r="J916" s="325">
        <f>IFERROR(VLOOKUP($A916,'様式C-1-2用'!$B$3:$O$1100,11,0),"")</f>
        <v>0</v>
      </c>
      <c r="K916" s="325">
        <f t="shared" si="14"/>
        <v>0</v>
      </c>
      <c r="L916" s="325">
        <f>IFERROR(VLOOKUP($A916,'様式C-1-2用'!$B$3:$O$1100,12,0),"")</f>
        <v>0</v>
      </c>
      <c r="M916" s="325">
        <f>IFERROR(VLOOKUP($A916,'様式C-1-2用'!$B$3:$O$1100,13,0),"")</f>
        <v>0</v>
      </c>
      <c r="N916" s="325">
        <f>IFERROR(VLOOKUP($A916,'様式C-1-2用'!$B$3:$O$1100,14,0),"")</f>
        <v>0</v>
      </c>
      <c r="O916" s="325">
        <f>IFERROR(VLOOKUP($A916,'様式C-1-2用'!$B$3:$P$1100,15,0),"")</f>
        <v>0</v>
      </c>
    </row>
    <row r="917" spans="1:15" ht="15.95" customHeight="1" x14ac:dyDescent="0.15">
      <c r="A917" s="318">
        <v>915</v>
      </c>
      <c r="B917" s="325">
        <f>IFERROR(VLOOKUP($A917,'様式C-1-2用'!$B$3:$O$1100,2,0),"")</f>
        <v>0</v>
      </c>
      <c r="C917" s="325" t="str">
        <f>IFERROR(VLOOKUP($A917,'様式C-1-2用'!$B$3:$O$1100,3,0),"")</f>
        <v/>
      </c>
      <c r="D917" s="325">
        <f>IFERROR(VLOOKUP($A917,'様式C-1-2用'!$B$3:$O$1100,5,0),"")</f>
        <v>0</v>
      </c>
      <c r="E917" s="325">
        <f>IFERROR(VLOOKUP($A917,'様式C-1-2用'!$B$3:$O$1100,6,0),"")</f>
        <v>0</v>
      </c>
      <c r="F917" s="325">
        <f>IFERROR(VLOOKUP($A917,'様式C-1-2用'!$B$3:$O$1100,7,0),"")</f>
        <v>0</v>
      </c>
      <c r="G917" s="325">
        <f>IFERROR(VLOOKUP($A917,'様式C-1-2用'!$B$3:$O$1100,8,0),"")</f>
        <v>0</v>
      </c>
      <c r="H917" s="331">
        <f>IFERROR(VLOOKUP($A917,'様式C-1-2用'!$B$3:$O$1100,9,0),"")</f>
        <v>0</v>
      </c>
      <c r="I917" s="325">
        <f>IFERROR(VLOOKUP($A917,'様式C-1-2用'!$B$3:$O$1100,10,0),"")</f>
        <v>0</v>
      </c>
      <c r="J917" s="325">
        <f>IFERROR(VLOOKUP($A917,'様式C-1-2用'!$B$3:$O$1100,11,0),"")</f>
        <v>0</v>
      </c>
      <c r="K917" s="325">
        <f t="shared" si="14"/>
        <v>0</v>
      </c>
      <c r="L917" s="325">
        <f>IFERROR(VLOOKUP($A917,'様式C-1-2用'!$B$3:$O$1100,12,0),"")</f>
        <v>0</v>
      </c>
      <c r="M917" s="325">
        <f>IFERROR(VLOOKUP($A917,'様式C-1-2用'!$B$3:$O$1100,13,0),"")</f>
        <v>0</v>
      </c>
      <c r="N917" s="325">
        <f>IFERROR(VLOOKUP($A917,'様式C-1-2用'!$B$3:$O$1100,14,0),"")</f>
        <v>0</v>
      </c>
      <c r="O917" s="325">
        <f>IFERROR(VLOOKUP($A917,'様式C-1-2用'!$B$3:$P$1100,15,0),"")</f>
        <v>0</v>
      </c>
    </row>
    <row r="918" spans="1:15" ht="15.95" customHeight="1" x14ac:dyDescent="0.15">
      <c r="A918" s="318">
        <v>916</v>
      </c>
      <c r="B918" s="325">
        <f>IFERROR(VLOOKUP($A918,'様式C-1-2用'!$B$3:$O$1100,2,0),"")</f>
        <v>0</v>
      </c>
      <c r="C918" s="325" t="str">
        <f>IFERROR(VLOOKUP($A918,'様式C-1-2用'!$B$3:$O$1100,3,0),"")</f>
        <v/>
      </c>
      <c r="D918" s="325">
        <f>IFERROR(VLOOKUP($A918,'様式C-1-2用'!$B$3:$O$1100,5,0),"")</f>
        <v>0</v>
      </c>
      <c r="E918" s="325">
        <f>IFERROR(VLOOKUP($A918,'様式C-1-2用'!$B$3:$O$1100,6,0),"")</f>
        <v>0</v>
      </c>
      <c r="F918" s="325">
        <f>IFERROR(VLOOKUP($A918,'様式C-1-2用'!$B$3:$O$1100,7,0),"")</f>
        <v>0</v>
      </c>
      <c r="G918" s="325">
        <f>IFERROR(VLOOKUP($A918,'様式C-1-2用'!$B$3:$O$1100,8,0),"")</f>
        <v>0</v>
      </c>
      <c r="H918" s="331">
        <f>IFERROR(VLOOKUP($A918,'様式C-1-2用'!$B$3:$O$1100,9,0),"")</f>
        <v>0</v>
      </c>
      <c r="I918" s="325">
        <f>IFERROR(VLOOKUP($A918,'様式C-1-2用'!$B$3:$O$1100,10,0),"")</f>
        <v>0</v>
      </c>
      <c r="J918" s="325">
        <f>IFERROR(VLOOKUP($A918,'様式C-1-2用'!$B$3:$O$1100,11,0),"")</f>
        <v>0</v>
      </c>
      <c r="K918" s="325">
        <f t="shared" si="14"/>
        <v>0</v>
      </c>
      <c r="L918" s="325">
        <f>IFERROR(VLOOKUP($A918,'様式C-1-2用'!$B$3:$O$1100,12,0),"")</f>
        <v>0</v>
      </c>
      <c r="M918" s="325">
        <f>IFERROR(VLOOKUP($A918,'様式C-1-2用'!$B$3:$O$1100,13,0),"")</f>
        <v>0</v>
      </c>
      <c r="N918" s="325">
        <f>IFERROR(VLOOKUP($A918,'様式C-1-2用'!$B$3:$O$1100,14,0),"")</f>
        <v>0</v>
      </c>
      <c r="O918" s="325">
        <f>IFERROR(VLOOKUP($A918,'様式C-1-2用'!$B$3:$P$1100,15,0),"")</f>
        <v>0</v>
      </c>
    </row>
    <row r="919" spans="1:15" ht="15.95" customHeight="1" x14ac:dyDescent="0.15">
      <c r="A919" s="318">
        <v>917</v>
      </c>
      <c r="B919" s="325">
        <f>IFERROR(VLOOKUP($A919,'様式C-1-2用'!$B$3:$O$1100,2,0),"")</f>
        <v>0</v>
      </c>
      <c r="C919" s="325" t="str">
        <f>IFERROR(VLOOKUP($A919,'様式C-1-2用'!$B$3:$O$1100,3,0),"")</f>
        <v/>
      </c>
      <c r="D919" s="325">
        <f>IFERROR(VLOOKUP($A919,'様式C-1-2用'!$B$3:$O$1100,5,0),"")</f>
        <v>0</v>
      </c>
      <c r="E919" s="325">
        <f>IFERROR(VLOOKUP($A919,'様式C-1-2用'!$B$3:$O$1100,6,0),"")</f>
        <v>0</v>
      </c>
      <c r="F919" s="325">
        <f>IFERROR(VLOOKUP($A919,'様式C-1-2用'!$B$3:$O$1100,7,0),"")</f>
        <v>0</v>
      </c>
      <c r="G919" s="325">
        <f>IFERROR(VLOOKUP($A919,'様式C-1-2用'!$B$3:$O$1100,8,0),"")</f>
        <v>0</v>
      </c>
      <c r="H919" s="331">
        <f>IFERROR(VLOOKUP($A919,'様式C-1-2用'!$B$3:$O$1100,9,0),"")</f>
        <v>0</v>
      </c>
      <c r="I919" s="325">
        <f>IFERROR(VLOOKUP($A919,'様式C-1-2用'!$B$3:$O$1100,10,0),"")</f>
        <v>0</v>
      </c>
      <c r="J919" s="325">
        <f>IFERROR(VLOOKUP($A919,'様式C-1-2用'!$B$3:$O$1100,11,0),"")</f>
        <v>0</v>
      </c>
      <c r="K919" s="325">
        <f t="shared" si="14"/>
        <v>0</v>
      </c>
      <c r="L919" s="325">
        <f>IFERROR(VLOOKUP($A919,'様式C-1-2用'!$B$3:$O$1100,12,0),"")</f>
        <v>0</v>
      </c>
      <c r="M919" s="325">
        <f>IFERROR(VLOOKUP($A919,'様式C-1-2用'!$B$3:$O$1100,13,0),"")</f>
        <v>0</v>
      </c>
      <c r="N919" s="325">
        <f>IFERROR(VLOOKUP($A919,'様式C-1-2用'!$B$3:$O$1100,14,0),"")</f>
        <v>0</v>
      </c>
      <c r="O919" s="325">
        <f>IFERROR(VLOOKUP($A919,'様式C-1-2用'!$B$3:$P$1100,15,0),"")</f>
        <v>0</v>
      </c>
    </row>
    <row r="920" spans="1:15" ht="15.95" customHeight="1" x14ac:dyDescent="0.15">
      <c r="A920" s="318">
        <v>918</v>
      </c>
      <c r="B920" s="325">
        <f>IFERROR(VLOOKUP($A920,'様式C-1-2用'!$B$3:$O$1100,2,0),"")</f>
        <v>0</v>
      </c>
      <c r="C920" s="325" t="str">
        <f>IFERROR(VLOOKUP($A920,'様式C-1-2用'!$B$3:$O$1100,3,0),"")</f>
        <v/>
      </c>
      <c r="D920" s="325">
        <f>IFERROR(VLOOKUP($A920,'様式C-1-2用'!$B$3:$O$1100,5,0),"")</f>
        <v>0</v>
      </c>
      <c r="E920" s="325">
        <f>IFERROR(VLOOKUP($A920,'様式C-1-2用'!$B$3:$O$1100,6,0),"")</f>
        <v>0</v>
      </c>
      <c r="F920" s="325">
        <f>IFERROR(VLOOKUP($A920,'様式C-1-2用'!$B$3:$O$1100,7,0),"")</f>
        <v>0</v>
      </c>
      <c r="G920" s="325">
        <f>IFERROR(VLOOKUP($A920,'様式C-1-2用'!$B$3:$O$1100,8,0),"")</f>
        <v>0</v>
      </c>
      <c r="H920" s="331">
        <f>IFERROR(VLOOKUP($A920,'様式C-1-2用'!$B$3:$O$1100,9,0),"")</f>
        <v>0</v>
      </c>
      <c r="I920" s="325">
        <f>IFERROR(VLOOKUP($A920,'様式C-1-2用'!$B$3:$O$1100,10,0),"")</f>
        <v>0</v>
      </c>
      <c r="J920" s="325">
        <f>IFERROR(VLOOKUP($A920,'様式C-1-2用'!$B$3:$O$1100,11,0),"")</f>
        <v>0</v>
      </c>
      <c r="K920" s="325">
        <f t="shared" si="14"/>
        <v>0</v>
      </c>
      <c r="L920" s="325">
        <f>IFERROR(VLOOKUP($A920,'様式C-1-2用'!$B$3:$O$1100,12,0),"")</f>
        <v>0</v>
      </c>
      <c r="M920" s="325">
        <f>IFERROR(VLOOKUP($A920,'様式C-1-2用'!$B$3:$O$1100,13,0),"")</f>
        <v>0</v>
      </c>
      <c r="N920" s="325">
        <f>IFERROR(VLOOKUP($A920,'様式C-1-2用'!$B$3:$O$1100,14,0),"")</f>
        <v>0</v>
      </c>
      <c r="O920" s="325">
        <f>IFERROR(VLOOKUP($A920,'様式C-1-2用'!$B$3:$P$1100,15,0),"")</f>
        <v>0</v>
      </c>
    </row>
    <row r="921" spans="1:15" ht="15.95" customHeight="1" x14ac:dyDescent="0.15">
      <c r="A921" s="318">
        <v>919</v>
      </c>
      <c r="B921" s="325">
        <f>IFERROR(VLOOKUP($A921,'様式C-1-2用'!$B$3:$O$1100,2,0),"")</f>
        <v>0</v>
      </c>
      <c r="C921" s="325" t="str">
        <f>IFERROR(VLOOKUP($A921,'様式C-1-2用'!$B$3:$O$1100,3,0),"")</f>
        <v/>
      </c>
      <c r="D921" s="325">
        <f>IFERROR(VLOOKUP($A921,'様式C-1-2用'!$B$3:$O$1100,5,0),"")</f>
        <v>0</v>
      </c>
      <c r="E921" s="325">
        <f>IFERROR(VLOOKUP($A921,'様式C-1-2用'!$B$3:$O$1100,6,0),"")</f>
        <v>0</v>
      </c>
      <c r="F921" s="325">
        <f>IFERROR(VLOOKUP($A921,'様式C-1-2用'!$B$3:$O$1100,7,0),"")</f>
        <v>0</v>
      </c>
      <c r="G921" s="325">
        <f>IFERROR(VLOOKUP($A921,'様式C-1-2用'!$B$3:$O$1100,8,0),"")</f>
        <v>0</v>
      </c>
      <c r="H921" s="331">
        <f>IFERROR(VLOOKUP($A921,'様式C-1-2用'!$B$3:$O$1100,9,0),"")</f>
        <v>0</v>
      </c>
      <c r="I921" s="325">
        <f>IFERROR(VLOOKUP($A921,'様式C-1-2用'!$B$3:$O$1100,10,0),"")</f>
        <v>0</v>
      </c>
      <c r="J921" s="325">
        <f>IFERROR(VLOOKUP($A921,'様式C-1-2用'!$B$3:$O$1100,11,0),"")</f>
        <v>0</v>
      </c>
      <c r="K921" s="325">
        <f t="shared" si="14"/>
        <v>0</v>
      </c>
      <c r="L921" s="325">
        <f>IFERROR(VLOOKUP($A921,'様式C-1-2用'!$B$3:$O$1100,12,0),"")</f>
        <v>0</v>
      </c>
      <c r="M921" s="325">
        <f>IFERROR(VLOOKUP($A921,'様式C-1-2用'!$B$3:$O$1100,13,0),"")</f>
        <v>0</v>
      </c>
      <c r="N921" s="325">
        <f>IFERROR(VLOOKUP($A921,'様式C-1-2用'!$B$3:$O$1100,14,0),"")</f>
        <v>0</v>
      </c>
      <c r="O921" s="325">
        <f>IFERROR(VLOOKUP($A921,'様式C-1-2用'!$B$3:$P$1100,15,0),"")</f>
        <v>0</v>
      </c>
    </row>
    <row r="922" spans="1:15" ht="15.95" customHeight="1" x14ac:dyDescent="0.15">
      <c r="A922" s="318">
        <v>920</v>
      </c>
      <c r="B922" s="325">
        <f>IFERROR(VLOOKUP($A922,'様式C-1-2用'!$B$3:$O$1100,2,0),"")</f>
        <v>0</v>
      </c>
      <c r="C922" s="325" t="str">
        <f>IFERROR(VLOOKUP($A922,'様式C-1-2用'!$B$3:$O$1100,3,0),"")</f>
        <v/>
      </c>
      <c r="D922" s="325">
        <f>IFERROR(VLOOKUP($A922,'様式C-1-2用'!$B$3:$O$1100,5,0),"")</f>
        <v>0</v>
      </c>
      <c r="E922" s="325">
        <f>IFERROR(VLOOKUP($A922,'様式C-1-2用'!$B$3:$O$1100,6,0),"")</f>
        <v>0</v>
      </c>
      <c r="F922" s="325">
        <f>IFERROR(VLOOKUP($A922,'様式C-1-2用'!$B$3:$O$1100,7,0),"")</f>
        <v>0</v>
      </c>
      <c r="G922" s="325">
        <f>IFERROR(VLOOKUP($A922,'様式C-1-2用'!$B$3:$O$1100,8,0),"")</f>
        <v>0</v>
      </c>
      <c r="H922" s="331">
        <f>IFERROR(VLOOKUP($A922,'様式C-1-2用'!$B$3:$O$1100,9,0),"")</f>
        <v>0</v>
      </c>
      <c r="I922" s="325">
        <f>IFERROR(VLOOKUP($A922,'様式C-1-2用'!$B$3:$O$1100,10,0),"")</f>
        <v>0</v>
      </c>
      <c r="J922" s="325">
        <f>IFERROR(VLOOKUP($A922,'様式C-1-2用'!$B$3:$O$1100,11,0),"")</f>
        <v>0</v>
      </c>
      <c r="K922" s="325">
        <f t="shared" si="14"/>
        <v>0</v>
      </c>
      <c r="L922" s="325">
        <f>IFERROR(VLOOKUP($A922,'様式C-1-2用'!$B$3:$O$1100,12,0),"")</f>
        <v>0</v>
      </c>
      <c r="M922" s="325">
        <f>IFERROR(VLOOKUP($A922,'様式C-1-2用'!$B$3:$O$1100,13,0),"")</f>
        <v>0</v>
      </c>
      <c r="N922" s="325">
        <f>IFERROR(VLOOKUP($A922,'様式C-1-2用'!$B$3:$O$1100,14,0),"")</f>
        <v>0</v>
      </c>
      <c r="O922" s="325">
        <f>IFERROR(VLOOKUP($A922,'様式C-1-2用'!$B$3:$P$1100,15,0),"")</f>
        <v>0</v>
      </c>
    </row>
    <row r="923" spans="1:15" ht="15.95" customHeight="1" x14ac:dyDescent="0.15">
      <c r="A923" s="318">
        <v>921</v>
      </c>
      <c r="B923" s="325">
        <f>IFERROR(VLOOKUP($A923,'様式C-1-2用'!$B$3:$O$1100,2,0),"")</f>
        <v>0</v>
      </c>
      <c r="C923" s="325" t="str">
        <f>IFERROR(VLOOKUP($A923,'様式C-1-2用'!$B$3:$O$1100,3,0),"")</f>
        <v/>
      </c>
      <c r="D923" s="325">
        <f>IFERROR(VLOOKUP($A923,'様式C-1-2用'!$B$3:$O$1100,5,0),"")</f>
        <v>0</v>
      </c>
      <c r="E923" s="325">
        <f>IFERROR(VLOOKUP($A923,'様式C-1-2用'!$B$3:$O$1100,6,0),"")</f>
        <v>0</v>
      </c>
      <c r="F923" s="325">
        <f>IFERROR(VLOOKUP($A923,'様式C-1-2用'!$B$3:$O$1100,7,0),"")</f>
        <v>0</v>
      </c>
      <c r="G923" s="325">
        <f>IFERROR(VLOOKUP($A923,'様式C-1-2用'!$B$3:$O$1100,8,0),"")</f>
        <v>0</v>
      </c>
      <c r="H923" s="331">
        <f>IFERROR(VLOOKUP($A923,'様式C-1-2用'!$B$3:$O$1100,9,0),"")</f>
        <v>0</v>
      </c>
      <c r="I923" s="325">
        <f>IFERROR(VLOOKUP($A923,'様式C-1-2用'!$B$3:$O$1100,10,0),"")</f>
        <v>0</v>
      </c>
      <c r="J923" s="325">
        <f>IFERROR(VLOOKUP($A923,'様式C-1-2用'!$B$3:$O$1100,11,0),"")</f>
        <v>0</v>
      </c>
      <c r="K923" s="325">
        <f t="shared" si="14"/>
        <v>0</v>
      </c>
      <c r="L923" s="325">
        <f>IFERROR(VLOOKUP($A923,'様式C-1-2用'!$B$3:$O$1100,12,0),"")</f>
        <v>0</v>
      </c>
      <c r="M923" s="325">
        <f>IFERROR(VLOOKUP($A923,'様式C-1-2用'!$B$3:$O$1100,13,0),"")</f>
        <v>0</v>
      </c>
      <c r="N923" s="325">
        <f>IFERROR(VLOOKUP($A923,'様式C-1-2用'!$B$3:$O$1100,14,0),"")</f>
        <v>0</v>
      </c>
      <c r="O923" s="325">
        <f>IFERROR(VLOOKUP($A923,'様式C-1-2用'!$B$3:$P$1100,15,0),"")</f>
        <v>0</v>
      </c>
    </row>
    <row r="924" spans="1:15" ht="15.95" customHeight="1" x14ac:dyDescent="0.15">
      <c r="A924" s="318">
        <v>922</v>
      </c>
      <c r="B924" s="325">
        <f>IFERROR(VLOOKUP($A924,'様式C-1-2用'!$B$3:$O$1100,2,0),"")</f>
        <v>0</v>
      </c>
      <c r="C924" s="325" t="str">
        <f>IFERROR(VLOOKUP($A924,'様式C-1-2用'!$B$3:$O$1100,3,0),"")</f>
        <v/>
      </c>
      <c r="D924" s="325">
        <f>IFERROR(VLOOKUP($A924,'様式C-1-2用'!$B$3:$O$1100,5,0),"")</f>
        <v>0</v>
      </c>
      <c r="E924" s="325">
        <f>IFERROR(VLOOKUP($A924,'様式C-1-2用'!$B$3:$O$1100,6,0),"")</f>
        <v>0</v>
      </c>
      <c r="F924" s="325">
        <f>IFERROR(VLOOKUP($A924,'様式C-1-2用'!$B$3:$O$1100,7,0),"")</f>
        <v>0</v>
      </c>
      <c r="G924" s="325">
        <f>IFERROR(VLOOKUP($A924,'様式C-1-2用'!$B$3:$O$1100,8,0),"")</f>
        <v>0</v>
      </c>
      <c r="H924" s="331">
        <f>IFERROR(VLOOKUP($A924,'様式C-1-2用'!$B$3:$O$1100,9,0),"")</f>
        <v>0</v>
      </c>
      <c r="I924" s="325">
        <f>IFERROR(VLOOKUP($A924,'様式C-1-2用'!$B$3:$O$1100,10,0),"")</f>
        <v>0</v>
      </c>
      <c r="J924" s="325">
        <f>IFERROR(VLOOKUP($A924,'様式C-1-2用'!$B$3:$O$1100,11,0),"")</f>
        <v>0</v>
      </c>
      <c r="K924" s="325">
        <f t="shared" si="14"/>
        <v>0</v>
      </c>
      <c r="L924" s="325">
        <f>IFERROR(VLOOKUP($A924,'様式C-1-2用'!$B$3:$O$1100,12,0),"")</f>
        <v>0</v>
      </c>
      <c r="M924" s="325">
        <f>IFERROR(VLOOKUP($A924,'様式C-1-2用'!$B$3:$O$1100,13,0),"")</f>
        <v>0</v>
      </c>
      <c r="N924" s="325">
        <f>IFERROR(VLOOKUP($A924,'様式C-1-2用'!$B$3:$O$1100,14,0),"")</f>
        <v>0</v>
      </c>
      <c r="O924" s="325">
        <f>IFERROR(VLOOKUP($A924,'様式C-1-2用'!$B$3:$P$1100,15,0),"")</f>
        <v>0</v>
      </c>
    </row>
    <row r="925" spans="1:15" ht="15.95" customHeight="1" x14ac:dyDescent="0.15">
      <c r="A925" s="318">
        <v>923</v>
      </c>
      <c r="B925" s="325">
        <f>IFERROR(VLOOKUP($A925,'様式C-1-2用'!$B$3:$O$1100,2,0),"")</f>
        <v>0</v>
      </c>
      <c r="C925" s="325" t="str">
        <f>IFERROR(VLOOKUP($A925,'様式C-1-2用'!$B$3:$O$1100,3,0),"")</f>
        <v/>
      </c>
      <c r="D925" s="325">
        <f>IFERROR(VLOOKUP($A925,'様式C-1-2用'!$B$3:$O$1100,5,0),"")</f>
        <v>0</v>
      </c>
      <c r="E925" s="325">
        <f>IFERROR(VLOOKUP($A925,'様式C-1-2用'!$B$3:$O$1100,6,0),"")</f>
        <v>0</v>
      </c>
      <c r="F925" s="325">
        <f>IFERROR(VLOOKUP($A925,'様式C-1-2用'!$B$3:$O$1100,7,0),"")</f>
        <v>0</v>
      </c>
      <c r="G925" s="325">
        <f>IFERROR(VLOOKUP($A925,'様式C-1-2用'!$B$3:$O$1100,8,0),"")</f>
        <v>0</v>
      </c>
      <c r="H925" s="331">
        <f>IFERROR(VLOOKUP($A925,'様式C-1-2用'!$B$3:$O$1100,9,0),"")</f>
        <v>0</v>
      </c>
      <c r="I925" s="325">
        <f>IFERROR(VLOOKUP($A925,'様式C-1-2用'!$B$3:$O$1100,10,0),"")</f>
        <v>0</v>
      </c>
      <c r="J925" s="325">
        <f>IFERROR(VLOOKUP($A925,'様式C-1-2用'!$B$3:$O$1100,11,0),"")</f>
        <v>0</v>
      </c>
      <c r="K925" s="325">
        <f t="shared" si="14"/>
        <v>0</v>
      </c>
      <c r="L925" s="325">
        <f>IFERROR(VLOOKUP($A925,'様式C-1-2用'!$B$3:$O$1100,12,0),"")</f>
        <v>0</v>
      </c>
      <c r="M925" s="325">
        <f>IFERROR(VLOOKUP($A925,'様式C-1-2用'!$B$3:$O$1100,13,0),"")</f>
        <v>0</v>
      </c>
      <c r="N925" s="325">
        <f>IFERROR(VLOOKUP($A925,'様式C-1-2用'!$B$3:$O$1100,14,0),"")</f>
        <v>0</v>
      </c>
      <c r="O925" s="325">
        <f>IFERROR(VLOOKUP($A925,'様式C-1-2用'!$B$3:$P$1100,15,0),"")</f>
        <v>0</v>
      </c>
    </row>
    <row r="926" spans="1:15" ht="15.95" customHeight="1" x14ac:dyDescent="0.15">
      <c r="A926" s="318">
        <v>924</v>
      </c>
      <c r="B926" s="325">
        <f>IFERROR(VLOOKUP($A926,'様式C-1-2用'!$B$3:$O$1100,2,0),"")</f>
        <v>0</v>
      </c>
      <c r="C926" s="325" t="str">
        <f>IFERROR(VLOOKUP($A926,'様式C-1-2用'!$B$3:$O$1100,3,0),"")</f>
        <v/>
      </c>
      <c r="D926" s="325">
        <f>IFERROR(VLOOKUP($A926,'様式C-1-2用'!$B$3:$O$1100,5,0),"")</f>
        <v>0</v>
      </c>
      <c r="E926" s="325">
        <f>IFERROR(VLOOKUP($A926,'様式C-1-2用'!$B$3:$O$1100,6,0),"")</f>
        <v>0</v>
      </c>
      <c r="F926" s="325">
        <f>IFERROR(VLOOKUP($A926,'様式C-1-2用'!$B$3:$O$1100,7,0),"")</f>
        <v>0</v>
      </c>
      <c r="G926" s="325">
        <f>IFERROR(VLOOKUP($A926,'様式C-1-2用'!$B$3:$O$1100,8,0),"")</f>
        <v>0</v>
      </c>
      <c r="H926" s="331">
        <f>IFERROR(VLOOKUP($A926,'様式C-1-2用'!$B$3:$O$1100,9,0),"")</f>
        <v>0</v>
      </c>
      <c r="I926" s="325">
        <f>IFERROR(VLOOKUP($A926,'様式C-1-2用'!$B$3:$O$1100,10,0),"")</f>
        <v>0</v>
      </c>
      <c r="J926" s="325">
        <f>IFERROR(VLOOKUP($A926,'様式C-1-2用'!$B$3:$O$1100,11,0),"")</f>
        <v>0</v>
      </c>
      <c r="K926" s="325">
        <f t="shared" si="14"/>
        <v>0</v>
      </c>
      <c r="L926" s="325">
        <f>IFERROR(VLOOKUP($A926,'様式C-1-2用'!$B$3:$O$1100,12,0),"")</f>
        <v>0</v>
      </c>
      <c r="M926" s="325">
        <f>IFERROR(VLOOKUP($A926,'様式C-1-2用'!$B$3:$O$1100,13,0),"")</f>
        <v>0</v>
      </c>
      <c r="N926" s="325">
        <f>IFERROR(VLOOKUP($A926,'様式C-1-2用'!$B$3:$O$1100,14,0),"")</f>
        <v>0</v>
      </c>
      <c r="O926" s="325">
        <f>IFERROR(VLOOKUP($A926,'様式C-1-2用'!$B$3:$P$1100,15,0),"")</f>
        <v>0</v>
      </c>
    </row>
    <row r="927" spans="1:15" ht="15.95" customHeight="1" x14ac:dyDescent="0.15">
      <c r="A927" s="318">
        <v>925</v>
      </c>
      <c r="B927" s="325">
        <f>IFERROR(VLOOKUP($A927,'様式C-1-2用'!$B$3:$O$1100,2,0),"")</f>
        <v>0</v>
      </c>
      <c r="C927" s="325" t="str">
        <f>IFERROR(VLOOKUP($A927,'様式C-1-2用'!$B$3:$O$1100,3,0),"")</f>
        <v/>
      </c>
      <c r="D927" s="325">
        <f>IFERROR(VLOOKUP($A927,'様式C-1-2用'!$B$3:$O$1100,5,0),"")</f>
        <v>0</v>
      </c>
      <c r="E927" s="325">
        <f>IFERROR(VLOOKUP($A927,'様式C-1-2用'!$B$3:$O$1100,6,0),"")</f>
        <v>0</v>
      </c>
      <c r="F927" s="325">
        <f>IFERROR(VLOOKUP($A927,'様式C-1-2用'!$B$3:$O$1100,7,0),"")</f>
        <v>0</v>
      </c>
      <c r="G927" s="325">
        <f>IFERROR(VLOOKUP($A927,'様式C-1-2用'!$B$3:$O$1100,8,0),"")</f>
        <v>0</v>
      </c>
      <c r="H927" s="331">
        <f>IFERROR(VLOOKUP($A927,'様式C-1-2用'!$B$3:$O$1100,9,0),"")</f>
        <v>0</v>
      </c>
      <c r="I927" s="325">
        <f>IFERROR(VLOOKUP($A927,'様式C-1-2用'!$B$3:$O$1100,10,0),"")</f>
        <v>0</v>
      </c>
      <c r="J927" s="325">
        <f>IFERROR(VLOOKUP($A927,'様式C-1-2用'!$B$3:$O$1100,11,0),"")</f>
        <v>0</v>
      </c>
      <c r="K927" s="325">
        <f t="shared" si="14"/>
        <v>0</v>
      </c>
      <c r="L927" s="325">
        <f>IFERROR(VLOOKUP($A927,'様式C-1-2用'!$B$3:$O$1100,12,0),"")</f>
        <v>0</v>
      </c>
      <c r="M927" s="325">
        <f>IFERROR(VLOOKUP($A927,'様式C-1-2用'!$B$3:$O$1100,13,0),"")</f>
        <v>0</v>
      </c>
      <c r="N927" s="325">
        <f>IFERROR(VLOOKUP($A927,'様式C-1-2用'!$B$3:$O$1100,14,0),"")</f>
        <v>0</v>
      </c>
      <c r="O927" s="325">
        <f>IFERROR(VLOOKUP($A927,'様式C-1-2用'!$B$3:$P$1100,15,0),"")</f>
        <v>0</v>
      </c>
    </row>
    <row r="928" spans="1:15" ht="15.95" customHeight="1" x14ac:dyDescent="0.15">
      <c r="A928" s="318">
        <v>926</v>
      </c>
      <c r="B928" s="325">
        <f>IFERROR(VLOOKUP($A928,'様式C-1-2用'!$B$3:$O$1100,2,0),"")</f>
        <v>0</v>
      </c>
      <c r="C928" s="325" t="str">
        <f>IFERROR(VLOOKUP($A928,'様式C-1-2用'!$B$3:$O$1100,3,0),"")</f>
        <v/>
      </c>
      <c r="D928" s="325">
        <f>IFERROR(VLOOKUP($A928,'様式C-1-2用'!$B$3:$O$1100,5,0),"")</f>
        <v>0</v>
      </c>
      <c r="E928" s="325">
        <f>IFERROR(VLOOKUP($A928,'様式C-1-2用'!$B$3:$O$1100,6,0),"")</f>
        <v>0</v>
      </c>
      <c r="F928" s="325">
        <f>IFERROR(VLOOKUP($A928,'様式C-1-2用'!$B$3:$O$1100,7,0),"")</f>
        <v>0</v>
      </c>
      <c r="G928" s="325">
        <f>IFERROR(VLOOKUP($A928,'様式C-1-2用'!$B$3:$O$1100,8,0),"")</f>
        <v>0</v>
      </c>
      <c r="H928" s="331">
        <f>IFERROR(VLOOKUP($A928,'様式C-1-2用'!$B$3:$O$1100,9,0),"")</f>
        <v>0</v>
      </c>
      <c r="I928" s="325">
        <f>IFERROR(VLOOKUP($A928,'様式C-1-2用'!$B$3:$O$1100,10,0),"")</f>
        <v>0</v>
      </c>
      <c r="J928" s="325">
        <f>IFERROR(VLOOKUP($A928,'様式C-1-2用'!$B$3:$O$1100,11,0),"")</f>
        <v>0</v>
      </c>
      <c r="K928" s="325">
        <f t="shared" si="14"/>
        <v>0</v>
      </c>
      <c r="L928" s="325">
        <f>IFERROR(VLOOKUP($A928,'様式C-1-2用'!$B$3:$O$1100,12,0),"")</f>
        <v>0</v>
      </c>
      <c r="M928" s="325">
        <f>IFERROR(VLOOKUP($A928,'様式C-1-2用'!$B$3:$O$1100,13,0),"")</f>
        <v>0</v>
      </c>
      <c r="N928" s="325">
        <f>IFERROR(VLOOKUP($A928,'様式C-1-2用'!$B$3:$O$1100,14,0),"")</f>
        <v>0</v>
      </c>
      <c r="O928" s="325">
        <f>IFERROR(VLOOKUP($A928,'様式C-1-2用'!$B$3:$P$1100,15,0),"")</f>
        <v>0</v>
      </c>
    </row>
    <row r="929" spans="1:15" ht="15.95" customHeight="1" x14ac:dyDescent="0.15">
      <c r="A929" s="318">
        <v>927</v>
      </c>
      <c r="B929" s="325">
        <f>IFERROR(VLOOKUP($A929,'様式C-1-2用'!$B$3:$O$1100,2,0),"")</f>
        <v>0</v>
      </c>
      <c r="C929" s="325" t="str">
        <f>IFERROR(VLOOKUP($A929,'様式C-1-2用'!$B$3:$O$1100,3,0),"")</f>
        <v/>
      </c>
      <c r="D929" s="325">
        <f>IFERROR(VLOOKUP($A929,'様式C-1-2用'!$B$3:$O$1100,5,0),"")</f>
        <v>0</v>
      </c>
      <c r="E929" s="325">
        <f>IFERROR(VLOOKUP($A929,'様式C-1-2用'!$B$3:$O$1100,6,0),"")</f>
        <v>0</v>
      </c>
      <c r="F929" s="325">
        <f>IFERROR(VLOOKUP($A929,'様式C-1-2用'!$B$3:$O$1100,7,0),"")</f>
        <v>0</v>
      </c>
      <c r="G929" s="325">
        <f>IFERROR(VLOOKUP($A929,'様式C-1-2用'!$B$3:$O$1100,8,0),"")</f>
        <v>0</v>
      </c>
      <c r="H929" s="331">
        <f>IFERROR(VLOOKUP($A929,'様式C-1-2用'!$B$3:$O$1100,9,0),"")</f>
        <v>0</v>
      </c>
      <c r="I929" s="325">
        <f>IFERROR(VLOOKUP($A929,'様式C-1-2用'!$B$3:$O$1100,10,0),"")</f>
        <v>0</v>
      </c>
      <c r="J929" s="325">
        <f>IFERROR(VLOOKUP($A929,'様式C-1-2用'!$B$3:$O$1100,11,0),"")</f>
        <v>0</v>
      </c>
      <c r="K929" s="325">
        <f t="shared" si="14"/>
        <v>0</v>
      </c>
      <c r="L929" s="325">
        <f>IFERROR(VLOOKUP($A929,'様式C-1-2用'!$B$3:$O$1100,12,0),"")</f>
        <v>0</v>
      </c>
      <c r="M929" s="325">
        <f>IFERROR(VLOOKUP($A929,'様式C-1-2用'!$B$3:$O$1100,13,0),"")</f>
        <v>0</v>
      </c>
      <c r="N929" s="325">
        <f>IFERROR(VLOOKUP($A929,'様式C-1-2用'!$B$3:$O$1100,14,0),"")</f>
        <v>0</v>
      </c>
      <c r="O929" s="325">
        <f>IFERROR(VLOOKUP($A929,'様式C-1-2用'!$B$3:$P$1100,15,0),"")</f>
        <v>0</v>
      </c>
    </row>
    <row r="930" spans="1:15" ht="15.95" customHeight="1" x14ac:dyDescent="0.15">
      <c r="A930" s="318">
        <v>928</v>
      </c>
      <c r="B930" s="325">
        <f>IFERROR(VLOOKUP($A930,'様式C-1-2用'!$B$3:$O$1100,2,0),"")</f>
        <v>0</v>
      </c>
      <c r="C930" s="325" t="str">
        <f>IFERROR(VLOOKUP($A930,'様式C-1-2用'!$B$3:$O$1100,3,0),"")</f>
        <v/>
      </c>
      <c r="D930" s="325">
        <f>IFERROR(VLOOKUP($A930,'様式C-1-2用'!$B$3:$O$1100,5,0),"")</f>
        <v>0</v>
      </c>
      <c r="E930" s="325">
        <f>IFERROR(VLOOKUP($A930,'様式C-1-2用'!$B$3:$O$1100,6,0),"")</f>
        <v>0</v>
      </c>
      <c r="F930" s="325">
        <f>IFERROR(VLOOKUP($A930,'様式C-1-2用'!$B$3:$O$1100,7,0),"")</f>
        <v>0</v>
      </c>
      <c r="G930" s="325">
        <f>IFERROR(VLOOKUP($A930,'様式C-1-2用'!$B$3:$O$1100,8,0),"")</f>
        <v>0</v>
      </c>
      <c r="H930" s="331">
        <f>IFERROR(VLOOKUP($A930,'様式C-1-2用'!$B$3:$O$1100,9,0),"")</f>
        <v>0</v>
      </c>
      <c r="I930" s="325">
        <f>IFERROR(VLOOKUP($A930,'様式C-1-2用'!$B$3:$O$1100,10,0),"")</f>
        <v>0</v>
      </c>
      <c r="J930" s="325">
        <f>IFERROR(VLOOKUP($A930,'様式C-1-2用'!$B$3:$O$1100,11,0),"")</f>
        <v>0</v>
      </c>
      <c r="K930" s="325">
        <f t="shared" si="14"/>
        <v>0</v>
      </c>
      <c r="L930" s="325">
        <f>IFERROR(VLOOKUP($A930,'様式C-1-2用'!$B$3:$O$1100,12,0),"")</f>
        <v>0</v>
      </c>
      <c r="M930" s="325">
        <f>IFERROR(VLOOKUP($A930,'様式C-1-2用'!$B$3:$O$1100,13,0),"")</f>
        <v>0</v>
      </c>
      <c r="N930" s="325">
        <f>IFERROR(VLOOKUP($A930,'様式C-1-2用'!$B$3:$O$1100,14,0),"")</f>
        <v>0</v>
      </c>
      <c r="O930" s="325">
        <f>IFERROR(VLOOKUP($A930,'様式C-1-2用'!$B$3:$P$1100,15,0),"")</f>
        <v>0</v>
      </c>
    </row>
    <row r="931" spans="1:15" ht="15.95" customHeight="1" x14ac:dyDescent="0.15">
      <c r="A931" s="318">
        <v>929</v>
      </c>
      <c r="B931" s="325">
        <f>IFERROR(VLOOKUP($A931,'様式C-1-2用'!$B$3:$O$1100,2,0),"")</f>
        <v>0</v>
      </c>
      <c r="C931" s="325" t="str">
        <f>IFERROR(VLOOKUP($A931,'様式C-1-2用'!$B$3:$O$1100,3,0),"")</f>
        <v/>
      </c>
      <c r="D931" s="325">
        <f>IFERROR(VLOOKUP($A931,'様式C-1-2用'!$B$3:$O$1100,5,0),"")</f>
        <v>0</v>
      </c>
      <c r="E931" s="325">
        <f>IFERROR(VLOOKUP($A931,'様式C-1-2用'!$B$3:$O$1100,6,0),"")</f>
        <v>0</v>
      </c>
      <c r="F931" s="325">
        <f>IFERROR(VLOOKUP($A931,'様式C-1-2用'!$B$3:$O$1100,7,0),"")</f>
        <v>0</v>
      </c>
      <c r="G931" s="325">
        <f>IFERROR(VLOOKUP($A931,'様式C-1-2用'!$B$3:$O$1100,8,0),"")</f>
        <v>0</v>
      </c>
      <c r="H931" s="331">
        <f>IFERROR(VLOOKUP($A931,'様式C-1-2用'!$B$3:$O$1100,9,0),"")</f>
        <v>0</v>
      </c>
      <c r="I931" s="325">
        <f>IFERROR(VLOOKUP($A931,'様式C-1-2用'!$B$3:$O$1100,10,0),"")</f>
        <v>0</v>
      </c>
      <c r="J931" s="325">
        <f>IFERROR(VLOOKUP($A931,'様式C-1-2用'!$B$3:$O$1100,11,0),"")</f>
        <v>0</v>
      </c>
      <c r="K931" s="325">
        <f t="shared" si="14"/>
        <v>0</v>
      </c>
      <c r="L931" s="325">
        <f>IFERROR(VLOOKUP($A931,'様式C-1-2用'!$B$3:$O$1100,12,0),"")</f>
        <v>0</v>
      </c>
      <c r="M931" s="325">
        <f>IFERROR(VLOOKUP($A931,'様式C-1-2用'!$B$3:$O$1100,13,0),"")</f>
        <v>0</v>
      </c>
      <c r="N931" s="325">
        <f>IFERROR(VLOOKUP($A931,'様式C-1-2用'!$B$3:$O$1100,14,0),"")</f>
        <v>0</v>
      </c>
      <c r="O931" s="325">
        <f>IFERROR(VLOOKUP($A931,'様式C-1-2用'!$B$3:$P$1100,15,0),"")</f>
        <v>0</v>
      </c>
    </row>
    <row r="932" spans="1:15" ht="15.95" customHeight="1" x14ac:dyDescent="0.15">
      <c r="A932" s="318">
        <v>930</v>
      </c>
      <c r="B932" s="325">
        <f>IFERROR(VLOOKUP($A932,'様式C-1-2用'!$B$3:$O$1100,2,0),"")</f>
        <v>0</v>
      </c>
      <c r="C932" s="325" t="str">
        <f>IFERROR(VLOOKUP($A932,'様式C-1-2用'!$B$3:$O$1100,3,0),"")</f>
        <v/>
      </c>
      <c r="D932" s="325">
        <f>IFERROR(VLOOKUP($A932,'様式C-1-2用'!$B$3:$O$1100,5,0),"")</f>
        <v>0</v>
      </c>
      <c r="E932" s="325">
        <f>IFERROR(VLOOKUP($A932,'様式C-1-2用'!$B$3:$O$1100,6,0),"")</f>
        <v>0</v>
      </c>
      <c r="F932" s="325">
        <f>IFERROR(VLOOKUP($A932,'様式C-1-2用'!$B$3:$O$1100,7,0),"")</f>
        <v>0</v>
      </c>
      <c r="G932" s="325">
        <f>IFERROR(VLOOKUP($A932,'様式C-1-2用'!$B$3:$O$1100,8,0),"")</f>
        <v>0</v>
      </c>
      <c r="H932" s="331">
        <f>IFERROR(VLOOKUP($A932,'様式C-1-2用'!$B$3:$O$1100,9,0),"")</f>
        <v>0</v>
      </c>
      <c r="I932" s="325">
        <f>IFERROR(VLOOKUP($A932,'様式C-1-2用'!$B$3:$O$1100,10,0),"")</f>
        <v>0</v>
      </c>
      <c r="J932" s="325">
        <f>IFERROR(VLOOKUP($A932,'様式C-1-2用'!$B$3:$O$1100,11,0),"")</f>
        <v>0</v>
      </c>
      <c r="K932" s="325">
        <f t="shared" si="14"/>
        <v>0</v>
      </c>
      <c r="L932" s="325">
        <f>IFERROR(VLOOKUP($A932,'様式C-1-2用'!$B$3:$O$1100,12,0),"")</f>
        <v>0</v>
      </c>
      <c r="M932" s="325">
        <f>IFERROR(VLOOKUP($A932,'様式C-1-2用'!$B$3:$O$1100,13,0),"")</f>
        <v>0</v>
      </c>
      <c r="N932" s="325">
        <f>IFERROR(VLOOKUP($A932,'様式C-1-2用'!$B$3:$O$1100,14,0),"")</f>
        <v>0</v>
      </c>
      <c r="O932" s="325">
        <f>IFERROR(VLOOKUP($A932,'様式C-1-2用'!$B$3:$P$1100,15,0),"")</f>
        <v>0</v>
      </c>
    </row>
    <row r="933" spans="1:15" ht="15.95" customHeight="1" x14ac:dyDescent="0.15">
      <c r="A933" s="318">
        <v>931</v>
      </c>
      <c r="B933" s="325">
        <f>IFERROR(VLOOKUP($A933,'様式C-1-2用'!$B$3:$O$1100,2,0),"")</f>
        <v>0</v>
      </c>
      <c r="C933" s="325" t="str">
        <f>IFERROR(VLOOKUP($A933,'様式C-1-2用'!$B$3:$O$1100,3,0),"")</f>
        <v/>
      </c>
      <c r="D933" s="325">
        <f>IFERROR(VLOOKUP($A933,'様式C-1-2用'!$B$3:$O$1100,5,0),"")</f>
        <v>0</v>
      </c>
      <c r="E933" s="325">
        <f>IFERROR(VLOOKUP($A933,'様式C-1-2用'!$B$3:$O$1100,6,0),"")</f>
        <v>0</v>
      </c>
      <c r="F933" s="325">
        <f>IFERROR(VLOOKUP($A933,'様式C-1-2用'!$B$3:$O$1100,7,0),"")</f>
        <v>0</v>
      </c>
      <c r="G933" s="325">
        <f>IFERROR(VLOOKUP($A933,'様式C-1-2用'!$B$3:$O$1100,8,0),"")</f>
        <v>0</v>
      </c>
      <c r="H933" s="331">
        <f>IFERROR(VLOOKUP($A933,'様式C-1-2用'!$B$3:$O$1100,9,0),"")</f>
        <v>0</v>
      </c>
      <c r="I933" s="325">
        <f>IFERROR(VLOOKUP($A933,'様式C-1-2用'!$B$3:$O$1100,10,0),"")</f>
        <v>0</v>
      </c>
      <c r="J933" s="325">
        <f>IFERROR(VLOOKUP($A933,'様式C-1-2用'!$B$3:$O$1100,11,0),"")</f>
        <v>0</v>
      </c>
      <c r="K933" s="325">
        <f t="shared" si="14"/>
        <v>0</v>
      </c>
      <c r="L933" s="325">
        <f>IFERROR(VLOOKUP($A933,'様式C-1-2用'!$B$3:$O$1100,12,0),"")</f>
        <v>0</v>
      </c>
      <c r="M933" s="325">
        <f>IFERROR(VLOOKUP($A933,'様式C-1-2用'!$B$3:$O$1100,13,0),"")</f>
        <v>0</v>
      </c>
      <c r="N933" s="325">
        <f>IFERROR(VLOOKUP($A933,'様式C-1-2用'!$B$3:$O$1100,14,0),"")</f>
        <v>0</v>
      </c>
      <c r="O933" s="325">
        <f>IFERROR(VLOOKUP($A933,'様式C-1-2用'!$B$3:$P$1100,15,0),"")</f>
        <v>0</v>
      </c>
    </row>
    <row r="934" spans="1:15" ht="15.95" customHeight="1" x14ac:dyDescent="0.15">
      <c r="A934" s="318">
        <v>932</v>
      </c>
      <c r="B934" s="325">
        <f>IFERROR(VLOOKUP($A934,'様式C-1-2用'!$B$3:$O$1100,2,0),"")</f>
        <v>0</v>
      </c>
      <c r="C934" s="325" t="str">
        <f>IFERROR(VLOOKUP($A934,'様式C-1-2用'!$B$3:$O$1100,3,0),"")</f>
        <v/>
      </c>
      <c r="D934" s="325">
        <f>IFERROR(VLOOKUP($A934,'様式C-1-2用'!$B$3:$O$1100,5,0),"")</f>
        <v>0</v>
      </c>
      <c r="E934" s="325">
        <f>IFERROR(VLOOKUP($A934,'様式C-1-2用'!$B$3:$O$1100,6,0),"")</f>
        <v>0</v>
      </c>
      <c r="F934" s="325">
        <f>IFERROR(VLOOKUP($A934,'様式C-1-2用'!$B$3:$O$1100,7,0),"")</f>
        <v>0</v>
      </c>
      <c r="G934" s="325">
        <f>IFERROR(VLOOKUP($A934,'様式C-1-2用'!$B$3:$O$1100,8,0),"")</f>
        <v>0</v>
      </c>
      <c r="H934" s="331">
        <f>IFERROR(VLOOKUP($A934,'様式C-1-2用'!$B$3:$O$1100,9,0),"")</f>
        <v>0</v>
      </c>
      <c r="I934" s="325">
        <f>IFERROR(VLOOKUP($A934,'様式C-1-2用'!$B$3:$O$1100,10,0),"")</f>
        <v>0</v>
      </c>
      <c r="J934" s="325">
        <f>IFERROR(VLOOKUP($A934,'様式C-1-2用'!$B$3:$O$1100,11,0),"")</f>
        <v>0</v>
      </c>
      <c r="K934" s="325">
        <f t="shared" si="14"/>
        <v>0</v>
      </c>
      <c r="L934" s="325">
        <f>IFERROR(VLOOKUP($A934,'様式C-1-2用'!$B$3:$O$1100,12,0),"")</f>
        <v>0</v>
      </c>
      <c r="M934" s="325">
        <f>IFERROR(VLOOKUP($A934,'様式C-1-2用'!$B$3:$O$1100,13,0),"")</f>
        <v>0</v>
      </c>
      <c r="N934" s="325">
        <f>IFERROR(VLOOKUP($A934,'様式C-1-2用'!$B$3:$O$1100,14,0),"")</f>
        <v>0</v>
      </c>
      <c r="O934" s="325">
        <f>IFERROR(VLOOKUP($A934,'様式C-1-2用'!$B$3:$P$1100,15,0),"")</f>
        <v>0</v>
      </c>
    </row>
    <row r="935" spans="1:15" ht="15.95" customHeight="1" x14ac:dyDescent="0.15">
      <c r="A935" s="318">
        <v>933</v>
      </c>
      <c r="B935" s="325">
        <f>IFERROR(VLOOKUP($A935,'様式C-1-2用'!$B$3:$O$1100,2,0),"")</f>
        <v>0</v>
      </c>
      <c r="C935" s="325" t="str">
        <f>IFERROR(VLOOKUP($A935,'様式C-1-2用'!$B$3:$O$1100,3,0),"")</f>
        <v/>
      </c>
      <c r="D935" s="325">
        <f>IFERROR(VLOOKUP($A935,'様式C-1-2用'!$B$3:$O$1100,5,0),"")</f>
        <v>0</v>
      </c>
      <c r="E935" s="325">
        <f>IFERROR(VLOOKUP($A935,'様式C-1-2用'!$B$3:$O$1100,6,0),"")</f>
        <v>0</v>
      </c>
      <c r="F935" s="325">
        <f>IFERROR(VLOOKUP($A935,'様式C-1-2用'!$B$3:$O$1100,7,0),"")</f>
        <v>0</v>
      </c>
      <c r="G935" s="325">
        <f>IFERROR(VLOOKUP($A935,'様式C-1-2用'!$B$3:$O$1100,8,0),"")</f>
        <v>0</v>
      </c>
      <c r="H935" s="331">
        <f>IFERROR(VLOOKUP($A935,'様式C-1-2用'!$B$3:$O$1100,9,0),"")</f>
        <v>0</v>
      </c>
      <c r="I935" s="325">
        <f>IFERROR(VLOOKUP($A935,'様式C-1-2用'!$B$3:$O$1100,10,0),"")</f>
        <v>0</v>
      </c>
      <c r="J935" s="325">
        <f>IFERROR(VLOOKUP($A935,'様式C-1-2用'!$B$3:$O$1100,11,0),"")</f>
        <v>0</v>
      </c>
      <c r="K935" s="325">
        <f t="shared" si="14"/>
        <v>0</v>
      </c>
      <c r="L935" s="325">
        <f>IFERROR(VLOOKUP($A935,'様式C-1-2用'!$B$3:$O$1100,12,0),"")</f>
        <v>0</v>
      </c>
      <c r="M935" s="325">
        <f>IFERROR(VLOOKUP($A935,'様式C-1-2用'!$B$3:$O$1100,13,0),"")</f>
        <v>0</v>
      </c>
      <c r="N935" s="325">
        <f>IFERROR(VLOOKUP($A935,'様式C-1-2用'!$B$3:$O$1100,14,0),"")</f>
        <v>0</v>
      </c>
      <c r="O935" s="325">
        <f>IFERROR(VLOOKUP($A935,'様式C-1-2用'!$B$3:$P$1100,15,0),"")</f>
        <v>0</v>
      </c>
    </row>
    <row r="936" spans="1:15" ht="15.95" customHeight="1" x14ac:dyDescent="0.15">
      <c r="A936" s="318">
        <v>934</v>
      </c>
      <c r="B936" s="325">
        <f>IFERROR(VLOOKUP($A936,'様式C-1-2用'!$B$3:$O$1100,2,0),"")</f>
        <v>0</v>
      </c>
      <c r="C936" s="325" t="str">
        <f>IFERROR(VLOOKUP($A936,'様式C-1-2用'!$B$3:$O$1100,3,0),"")</f>
        <v/>
      </c>
      <c r="D936" s="325">
        <f>IFERROR(VLOOKUP($A936,'様式C-1-2用'!$B$3:$O$1100,5,0),"")</f>
        <v>0</v>
      </c>
      <c r="E936" s="325">
        <f>IFERROR(VLOOKUP($A936,'様式C-1-2用'!$B$3:$O$1100,6,0),"")</f>
        <v>0</v>
      </c>
      <c r="F936" s="325">
        <f>IFERROR(VLOOKUP($A936,'様式C-1-2用'!$B$3:$O$1100,7,0),"")</f>
        <v>0</v>
      </c>
      <c r="G936" s="325">
        <f>IFERROR(VLOOKUP($A936,'様式C-1-2用'!$B$3:$O$1100,8,0),"")</f>
        <v>0</v>
      </c>
      <c r="H936" s="331">
        <f>IFERROR(VLOOKUP($A936,'様式C-1-2用'!$B$3:$O$1100,9,0),"")</f>
        <v>0</v>
      </c>
      <c r="I936" s="325">
        <f>IFERROR(VLOOKUP($A936,'様式C-1-2用'!$B$3:$O$1100,10,0),"")</f>
        <v>0</v>
      </c>
      <c r="J936" s="325">
        <f>IFERROR(VLOOKUP($A936,'様式C-1-2用'!$B$3:$O$1100,11,0),"")</f>
        <v>0</v>
      </c>
      <c r="K936" s="325">
        <f t="shared" si="14"/>
        <v>0</v>
      </c>
      <c r="L936" s="325">
        <f>IFERROR(VLOOKUP($A936,'様式C-1-2用'!$B$3:$O$1100,12,0),"")</f>
        <v>0</v>
      </c>
      <c r="M936" s="325">
        <f>IFERROR(VLOOKUP($A936,'様式C-1-2用'!$B$3:$O$1100,13,0),"")</f>
        <v>0</v>
      </c>
      <c r="N936" s="325">
        <f>IFERROR(VLOOKUP($A936,'様式C-1-2用'!$B$3:$O$1100,14,0),"")</f>
        <v>0</v>
      </c>
      <c r="O936" s="325">
        <f>IFERROR(VLOOKUP($A936,'様式C-1-2用'!$B$3:$P$1100,15,0),"")</f>
        <v>0</v>
      </c>
    </row>
    <row r="937" spans="1:15" ht="15.95" customHeight="1" x14ac:dyDescent="0.15">
      <c r="A937" s="318">
        <v>935</v>
      </c>
      <c r="B937" s="325">
        <f>IFERROR(VLOOKUP($A937,'様式C-1-2用'!$B$3:$O$1100,2,0),"")</f>
        <v>0</v>
      </c>
      <c r="C937" s="325" t="str">
        <f>IFERROR(VLOOKUP($A937,'様式C-1-2用'!$B$3:$O$1100,3,0),"")</f>
        <v/>
      </c>
      <c r="D937" s="325">
        <f>IFERROR(VLOOKUP($A937,'様式C-1-2用'!$B$3:$O$1100,5,0),"")</f>
        <v>0</v>
      </c>
      <c r="E937" s="325">
        <f>IFERROR(VLOOKUP($A937,'様式C-1-2用'!$B$3:$O$1100,6,0),"")</f>
        <v>0</v>
      </c>
      <c r="F937" s="325">
        <f>IFERROR(VLOOKUP($A937,'様式C-1-2用'!$B$3:$O$1100,7,0),"")</f>
        <v>0</v>
      </c>
      <c r="G937" s="325">
        <f>IFERROR(VLOOKUP($A937,'様式C-1-2用'!$B$3:$O$1100,8,0),"")</f>
        <v>0</v>
      </c>
      <c r="H937" s="331">
        <f>IFERROR(VLOOKUP($A937,'様式C-1-2用'!$B$3:$O$1100,9,0),"")</f>
        <v>0</v>
      </c>
      <c r="I937" s="325">
        <f>IFERROR(VLOOKUP($A937,'様式C-1-2用'!$B$3:$O$1100,10,0),"")</f>
        <v>0</v>
      </c>
      <c r="J937" s="325">
        <f>IFERROR(VLOOKUP($A937,'様式C-1-2用'!$B$3:$O$1100,11,0),"")</f>
        <v>0</v>
      </c>
      <c r="K937" s="325">
        <f t="shared" si="14"/>
        <v>0</v>
      </c>
      <c r="L937" s="325">
        <f>IFERROR(VLOOKUP($A937,'様式C-1-2用'!$B$3:$O$1100,12,0),"")</f>
        <v>0</v>
      </c>
      <c r="M937" s="325">
        <f>IFERROR(VLOOKUP($A937,'様式C-1-2用'!$B$3:$O$1100,13,0),"")</f>
        <v>0</v>
      </c>
      <c r="N937" s="325">
        <f>IFERROR(VLOOKUP($A937,'様式C-1-2用'!$B$3:$O$1100,14,0),"")</f>
        <v>0</v>
      </c>
      <c r="O937" s="325">
        <f>IFERROR(VLOOKUP($A937,'様式C-1-2用'!$B$3:$P$1100,15,0),"")</f>
        <v>0</v>
      </c>
    </row>
    <row r="938" spans="1:15" ht="15.95" customHeight="1" x14ac:dyDescent="0.15">
      <c r="A938" s="318">
        <v>936</v>
      </c>
      <c r="B938" s="325">
        <f>IFERROR(VLOOKUP($A938,'様式C-1-2用'!$B$3:$O$1100,2,0),"")</f>
        <v>0</v>
      </c>
      <c r="C938" s="325" t="str">
        <f>IFERROR(VLOOKUP($A938,'様式C-1-2用'!$B$3:$O$1100,3,0),"")</f>
        <v/>
      </c>
      <c r="D938" s="325">
        <f>IFERROR(VLOOKUP($A938,'様式C-1-2用'!$B$3:$O$1100,5,0),"")</f>
        <v>0</v>
      </c>
      <c r="E938" s="325">
        <f>IFERROR(VLOOKUP($A938,'様式C-1-2用'!$B$3:$O$1100,6,0),"")</f>
        <v>0</v>
      </c>
      <c r="F938" s="325">
        <f>IFERROR(VLOOKUP($A938,'様式C-1-2用'!$B$3:$O$1100,7,0),"")</f>
        <v>0</v>
      </c>
      <c r="G938" s="325">
        <f>IFERROR(VLOOKUP($A938,'様式C-1-2用'!$B$3:$O$1100,8,0),"")</f>
        <v>0</v>
      </c>
      <c r="H938" s="331">
        <f>IFERROR(VLOOKUP($A938,'様式C-1-2用'!$B$3:$O$1100,9,0),"")</f>
        <v>0</v>
      </c>
      <c r="I938" s="325">
        <f>IFERROR(VLOOKUP($A938,'様式C-1-2用'!$B$3:$O$1100,10,0),"")</f>
        <v>0</v>
      </c>
      <c r="J938" s="325">
        <f>IFERROR(VLOOKUP($A938,'様式C-1-2用'!$B$3:$O$1100,11,0),"")</f>
        <v>0</v>
      </c>
      <c r="K938" s="325">
        <f t="shared" si="14"/>
        <v>0</v>
      </c>
      <c r="L938" s="325">
        <f>IFERROR(VLOOKUP($A938,'様式C-1-2用'!$B$3:$O$1100,12,0),"")</f>
        <v>0</v>
      </c>
      <c r="M938" s="325">
        <f>IFERROR(VLOOKUP($A938,'様式C-1-2用'!$B$3:$O$1100,13,0),"")</f>
        <v>0</v>
      </c>
      <c r="N938" s="325">
        <f>IFERROR(VLOOKUP($A938,'様式C-1-2用'!$B$3:$O$1100,14,0),"")</f>
        <v>0</v>
      </c>
      <c r="O938" s="325">
        <f>IFERROR(VLOOKUP($A938,'様式C-1-2用'!$B$3:$P$1100,15,0),"")</f>
        <v>0</v>
      </c>
    </row>
    <row r="939" spans="1:15" ht="15.95" customHeight="1" x14ac:dyDescent="0.15">
      <c r="A939" s="318">
        <v>937</v>
      </c>
      <c r="B939" s="325">
        <f>IFERROR(VLOOKUP($A939,'様式C-1-2用'!$B$3:$O$1100,2,0),"")</f>
        <v>0</v>
      </c>
      <c r="C939" s="325" t="str">
        <f>IFERROR(VLOOKUP($A939,'様式C-1-2用'!$B$3:$O$1100,3,0),"")</f>
        <v/>
      </c>
      <c r="D939" s="325">
        <f>IFERROR(VLOOKUP($A939,'様式C-1-2用'!$B$3:$O$1100,5,0),"")</f>
        <v>0</v>
      </c>
      <c r="E939" s="325">
        <f>IFERROR(VLOOKUP($A939,'様式C-1-2用'!$B$3:$O$1100,6,0),"")</f>
        <v>0</v>
      </c>
      <c r="F939" s="325">
        <f>IFERROR(VLOOKUP($A939,'様式C-1-2用'!$B$3:$O$1100,7,0),"")</f>
        <v>0</v>
      </c>
      <c r="G939" s="325">
        <f>IFERROR(VLOOKUP($A939,'様式C-1-2用'!$B$3:$O$1100,8,0),"")</f>
        <v>0</v>
      </c>
      <c r="H939" s="331">
        <f>IFERROR(VLOOKUP($A939,'様式C-1-2用'!$B$3:$O$1100,9,0),"")</f>
        <v>0</v>
      </c>
      <c r="I939" s="325">
        <f>IFERROR(VLOOKUP($A939,'様式C-1-2用'!$B$3:$O$1100,10,0),"")</f>
        <v>0</v>
      </c>
      <c r="J939" s="325">
        <f>IFERROR(VLOOKUP($A939,'様式C-1-2用'!$B$3:$O$1100,11,0),"")</f>
        <v>0</v>
      </c>
      <c r="K939" s="325">
        <f t="shared" si="14"/>
        <v>0</v>
      </c>
      <c r="L939" s="325">
        <f>IFERROR(VLOOKUP($A939,'様式C-1-2用'!$B$3:$O$1100,12,0),"")</f>
        <v>0</v>
      </c>
      <c r="M939" s="325">
        <f>IFERROR(VLOOKUP($A939,'様式C-1-2用'!$B$3:$O$1100,13,0),"")</f>
        <v>0</v>
      </c>
      <c r="N939" s="325">
        <f>IFERROR(VLOOKUP($A939,'様式C-1-2用'!$B$3:$O$1100,14,0),"")</f>
        <v>0</v>
      </c>
      <c r="O939" s="325">
        <f>IFERROR(VLOOKUP($A939,'様式C-1-2用'!$B$3:$P$1100,15,0),"")</f>
        <v>0</v>
      </c>
    </row>
    <row r="940" spans="1:15" ht="15.95" customHeight="1" x14ac:dyDescent="0.15">
      <c r="A940" s="318">
        <v>938</v>
      </c>
      <c r="B940" s="325">
        <f>IFERROR(VLOOKUP($A940,'様式C-1-2用'!$B$3:$O$1100,2,0),"")</f>
        <v>0</v>
      </c>
      <c r="C940" s="325" t="str">
        <f>IFERROR(VLOOKUP($A940,'様式C-1-2用'!$B$3:$O$1100,3,0),"")</f>
        <v/>
      </c>
      <c r="D940" s="325">
        <f>IFERROR(VLOOKUP($A940,'様式C-1-2用'!$B$3:$O$1100,5,0),"")</f>
        <v>0</v>
      </c>
      <c r="E940" s="325">
        <f>IFERROR(VLOOKUP($A940,'様式C-1-2用'!$B$3:$O$1100,6,0),"")</f>
        <v>0</v>
      </c>
      <c r="F940" s="325">
        <f>IFERROR(VLOOKUP($A940,'様式C-1-2用'!$B$3:$O$1100,7,0),"")</f>
        <v>0</v>
      </c>
      <c r="G940" s="325">
        <f>IFERROR(VLOOKUP($A940,'様式C-1-2用'!$B$3:$O$1100,8,0),"")</f>
        <v>0</v>
      </c>
      <c r="H940" s="331">
        <f>IFERROR(VLOOKUP($A940,'様式C-1-2用'!$B$3:$O$1100,9,0),"")</f>
        <v>0</v>
      </c>
      <c r="I940" s="325">
        <f>IFERROR(VLOOKUP($A940,'様式C-1-2用'!$B$3:$O$1100,10,0),"")</f>
        <v>0</v>
      </c>
      <c r="J940" s="325">
        <f>IFERROR(VLOOKUP($A940,'様式C-1-2用'!$B$3:$O$1100,11,0),"")</f>
        <v>0</v>
      </c>
      <c r="K940" s="325">
        <f t="shared" si="14"/>
        <v>0</v>
      </c>
      <c r="L940" s="325">
        <f>IFERROR(VLOOKUP($A940,'様式C-1-2用'!$B$3:$O$1100,12,0),"")</f>
        <v>0</v>
      </c>
      <c r="M940" s="325">
        <f>IFERROR(VLOOKUP($A940,'様式C-1-2用'!$B$3:$O$1100,13,0),"")</f>
        <v>0</v>
      </c>
      <c r="N940" s="325">
        <f>IFERROR(VLOOKUP($A940,'様式C-1-2用'!$B$3:$O$1100,14,0),"")</f>
        <v>0</v>
      </c>
      <c r="O940" s="325">
        <f>IFERROR(VLOOKUP($A940,'様式C-1-2用'!$B$3:$P$1100,15,0),"")</f>
        <v>0</v>
      </c>
    </row>
    <row r="941" spans="1:15" ht="15.95" customHeight="1" x14ac:dyDescent="0.15">
      <c r="A941" s="318">
        <v>939</v>
      </c>
      <c r="B941" s="325">
        <f>IFERROR(VLOOKUP($A941,'様式C-1-2用'!$B$3:$O$1100,2,0),"")</f>
        <v>0</v>
      </c>
      <c r="C941" s="325" t="str">
        <f>IFERROR(VLOOKUP($A941,'様式C-1-2用'!$B$3:$O$1100,3,0),"")</f>
        <v/>
      </c>
      <c r="D941" s="325">
        <f>IFERROR(VLOOKUP($A941,'様式C-1-2用'!$B$3:$O$1100,5,0),"")</f>
        <v>0</v>
      </c>
      <c r="E941" s="325">
        <f>IFERROR(VLOOKUP($A941,'様式C-1-2用'!$B$3:$O$1100,6,0),"")</f>
        <v>0</v>
      </c>
      <c r="F941" s="325">
        <f>IFERROR(VLOOKUP($A941,'様式C-1-2用'!$B$3:$O$1100,7,0),"")</f>
        <v>0</v>
      </c>
      <c r="G941" s="325">
        <f>IFERROR(VLOOKUP($A941,'様式C-1-2用'!$B$3:$O$1100,8,0),"")</f>
        <v>0</v>
      </c>
      <c r="H941" s="331">
        <f>IFERROR(VLOOKUP($A941,'様式C-1-2用'!$B$3:$O$1100,9,0),"")</f>
        <v>0</v>
      </c>
      <c r="I941" s="325">
        <f>IFERROR(VLOOKUP($A941,'様式C-1-2用'!$B$3:$O$1100,10,0),"")</f>
        <v>0</v>
      </c>
      <c r="J941" s="325">
        <f>IFERROR(VLOOKUP($A941,'様式C-1-2用'!$B$3:$O$1100,11,0),"")</f>
        <v>0</v>
      </c>
      <c r="K941" s="325">
        <f t="shared" si="14"/>
        <v>0</v>
      </c>
      <c r="L941" s="325">
        <f>IFERROR(VLOOKUP($A941,'様式C-1-2用'!$B$3:$O$1100,12,0),"")</f>
        <v>0</v>
      </c>
      <c r="M941" s="325">
        <f>IFERROR(VLOOKUP($A941,'様式C-1-2用'!$B$3:$O$1100,13,0),"")</f>
        <v>0</v>
      </c>
      <c r="N941" s="325">
        <f>IFERROR(VLOOKUP($A941,'様式C-1-2用'!$B$3:$O$1100,14,0),"")</f>
        <v>0</v>
      </c>
      <c r="O941" s="325">
        <f>IFERROR(VLOOKUP($A941,'様式C-1-2用'!$B$3:$P$1100,15,0),"")</f>
        <v>0</v>
      </c>
    </row>
    <row r="942" spans="1:15" ht="15.95" customHeight="1" x14ac:dyDescent="0.15">
      <c r="A942" s="318">
        <v>940</v>
      </c>
      <c r="B942" s="325">
        <f>IFERROR(VLOOKUP($A942,'様式C-1-2用'!$B$3:$O$1100,2,0),"")</f>
        <v>0</v>
      </c>
      <c r="C942" s="325" t="str">
        <f>IFERROR(VLOOKUP($A942,'様式C-1-2用'!$B$3:$O$1100,3,0),"")</f>
        <v/>
      </c>
      <c r="D942" s="325">
        <f>IFERROR(VLOOKUP($A942,'様式C-1-2用'!$B$3:$O$1100,5,0),"")</f>
        <v>0</v>
      </c>
      <c r="E942" s="325">
        <f>IFERROR(VLOOKUP($A942,'様式C-1-2用'!$B$3:$O$1100,6,0),"")</f>
        <v>0</v>
      </c>
      <c r="F942" s="325">
        <f>IFERROR(VLOOKUP($A942,'様式C-1-2用'!$B$3:$O$1100,7,0),"")</f>
        <v>0</v>
      </c>
      <c r="G942" s="325">
        <f>IFERROR(VLOOKUP($A942,'様式C-1-2用'!$B$3:$O$1100,8,0),"")</f>
        <v>0</v>
      </c>
      <c r="H942" s="331">
        <f>IFERROR(VLOOKUP($A942,'様式C-1-2用'!$B$3:$O$1100,9,0),"")</f>
        <v>0</v>
      </c>
      <c r="I942" s="325">
        <f>IFERROR(VLOOKUP($A942,'様式C-1-2用'!$B$3:$O$1100,10,0),"")</f>
        <v>0</v>
      </c>
      <c r="J942" s="325">
        <f>IFERROR(VLOOKUP($A942,'様式C-1-2用'!$B$3:$O$1100,11,0),"")</f>
        <v>0</v>
      </c>
      <c r="K942" s="325">
        <f t="shared" si="14"/>
        <v>0</v>
      </c>
      <c r="L942" s="325">
        <f>IFERROR(VLOOKUP($A942,'様式C-1-2用'!$B$3:$O$1100,12,0),"")</f>
        <v>0</v>
      </c>
      <c r="M942" s="325">
        <f>IFERROR(VLOOKUP($A942,'様式C-1-2用'!$B$3:$O$1100,13,0),"")</f>
        <v>0</v>
      </c>
      <c r="N942" s="325">
        <f>IFERROR(VLOOKUP($A942,'様式C-1-2用'!$B$3:$O$1100,14,0),"")</f>
        <v>0</v>
      </c>
      <c r="O942" s="325">
        <f>IFERROR(VLOOKUP($A942,'様式C-1-2用'!$B$3:$P$1100,15,0),"")</f>
        <v>0</v>
      </c>
    </row>
    <row r="943" spans="1:15" ht="15.95" customHeight="1" x14ac:dyDescent="0.15">
      <c r="A943" s="318">
        <v>941</v>
      </c>
      <c r="B943" s="325">
        <f>IFERROR(VLOOKUP($A943,'様式C-1-2用'!$B$3:$O$1100,2,0),"")</f>
        <v>0</v>
      </c>
      <c r="C943" s="325" t="str">
        <f>IFERROR(VLOOKUP($A943,'様式C-1-2用'!$B$3:$O$1100,3,0),"")</f>
        <v/>
      </c>
      <c r="D943" s="325">
        <f>IFERROR(VLOOKUP($A943,'様式C-1-2用'!$B$3:$O$1100,5,0),"")</f>
        <v>0</v>
      </c>
      <c r="E943" s="325">
        <f>IFERROR(VLOOKUP($A943,'様式C-1-2用'!$B$3:$O$1100,6,0),"")</f>
        <v>0</v>
      </c>
      <c r="F943" s="325">
        <f>IFERROR(VLOOKUP($A943,'様式C-1-2用'!$B$3:$O$1100,7,0),"")</f>
        <v>0</v>
      </c>
      <c r="G943" s="325">
        <f>IFERROR(VLOOKUP($A943,'様式C-1-2用'!$B$3:$O$1100,8,0),"")</f>
        <v>0</v>
      </c>
      <c r="H943" s="331">
        <f>IFERROR(VLOOKUP($A943,'様式C-1-2用'!$B$3:$O$1100,9,0),"")</f>
        <v>0</v>
      </c>
      <c r="I943" s="325">
        <f>IFERROR(VLOOKUP($A943,'様式C-1-2用'!$B$3:$O$1100,10,0),"")</f>
        <v>0</v>
      </c>
      <c r="J943" s="325">
        <f>IFERROR(VLOOKUP($A943,'様式C-1-2用'!$B$3:$O$1100,11,0),"")</f>
        <v>0</v>
      </c>
      <c r="K943" s="325">
        <f t="shared" si="14"/>
        <v>0</v>
      </c>
      <c r="L943" s="325">
        <f>IFERROR(VLOOKUP($A943,'様式C-1-2用'!$B$3:$O$1100,12,0),"")</f>
        <v>0</v>
      </c>
      <c r="M943" s="325">
        <f>IFERROR(VLOOKUP($A943,'様式C-1-2用'!$B$3:$O$1100,13,0),"")</f>
        <v>0</v>
      </c>
      <c r="N943" s="325">
        <f>IFERROR(VLOOKUP($A943,'様式C-1-2用'!$B$3:$O$1100,14,0),"")</f>
        <v>0</v>
      </c>
      <c r="O943" s="325">
        <f>IFERROR(VLOOKUP($A943,'様式C-1-2用'!$B$3:$P$1100,15,0),"")</f>
        <v>0</v>
      </c>
    </row>
    <row r="944" spans="1:15" ht="15.95" customHeight="1" x14ac:dyDescent="0.15">
      <c r="A944" s="318">
        <v>942</v>
      </c>
      <c r="B944" s="325">
        <f>IFERROR(VLOOKUP($A944,'様式C-1-2用'!$B$3:$O$1100,2,0),"")</f>
        <v>0</v>
      </c>
      <c r="C944" s="325" t="str">
        <f>IFERROR(VLOOKUP($A944,'様式C-1-2用'!$B$3:$O$1100,3,0),"")</f>
        <v/>
      </c>
      <c r="D944" s="325">
        <f>IFERROR(VLOOKUP($A944,'様式C-1-2用'!$B$3:$O$1100,5,0),"")</f>
        <v>0</v>
      </c>
      <c r="E944" s="325">
        <f>IFERROR(VLOOKUP($A944,'様式C-1-2用'!$B$3:$O$1100,6,0),"")</f>
        <v>0</v>
      </c>
      <c r="F944" s="325">
        <f>IFERROR(VLOOKUP($A944,'様式C-1-2用'!$B$3:$O$1100,7,0),"")</f>
        <v>0</v>
      </c>
      <c r="G944" s="325">
        <f>IFERROR(VLOOKUP($A944,'様式C-1-2用'!$B$3:$O$1100,8,0),"")</f>
        <v>0</v>
      </c>
      <c r="H944" s="331">
        <f>IFERROR(VLOOKUP($A944,'様式C-1-2用'!$B$3:$O$1100,9,0),"")</f>
        <v>0</v>
      </c>
      <c r="I944" s="325">
        <f>IFERROR(VLOOKUP($A944,'様式C-1-2用'!$B$3:$O$1100,10,0),"")</f>
        <v>0</v>
      </c>
      <c r="J944" s="325">
        <f>IFERROR(VLOOKUP($A944,'様式C-1-2用'!$B$3:$O$1100,11,0),"")</f>
        <v>0</v>
      </c>
      <c r="K944" s="325">
        <f t="shared" si="14"/>
        <v>0</v>
      </c>
      <c r="L944" s="325">
        <f>IFERROR(VLOOKUP($A944,'様式C-1-2用'!$B$3:$O$1100,12,0),"")</f>
        <v>0</v>
      </c>
      <c r="M944" s="325">
        <f>IFERROR(VLOOKUP($A944,'様式C-1-2用'!$B$3:$O$1100,13,0),"")</f>
        <v>0</v>
      </c>
      <c r="N944" s="325">
        <f>IFERROR(VLOOKUP($A944,'様式C-1-2用'!$B$3:$O$1100,14,0),"")</f>
        <v>0</v>
      </c>
      <c r="O944" s="325">
        <f>IFERROR(VLOOKUP($A944,'様式C-1-2用'!$B$3:$P$1100,15,0),"")</f>
        <v>0</v>
      </c>
    </row>
    <row r="945" spans="1:15" ht="15.95" customHeight="1" x14ac:dyDescent="0.15">
      <c r="A945" s="318">
        <v>943</v>
      </c>
      <c r="B945" s="325">
        <f>IFERROR(VLOOKUP($A945,'様式C-1-2用'!$B$3:$O$1100,2,0),"")</f>
        <v>0</v>
      </c>
      <c r="C945" s="325" t="str">
        <f>IFERROR(VLOOKUP($A945,'様式C-1-2用'!$B$3:$O$1100,3,0),"")</f>
        <v/>
      </c>
      <c r="D945" s="325">
        <f>IFERROR(VLOOKUP($A945,'様式C-1-2用'!$B$3:$O$1100,5,0),"")</f>
        <v>0</v>
      </c>
      <c r="E945" s="325">
        <f>IFERROR(VLOOKUP($A945,'様式C-1-2用'!$B$3:$O$1100,6,0),"")</f>
        <v>0</v>
      </c>
      <c r="F945" s="325">
        <f>IFERROR(VLOOKUP($A945,'様式C-1-2用'!$B$3:$O$1100,7,0),"")</f>
        <v>0</v>
      </c>
      <c r="G945" s="325">
        <f>IFERROR(VLOOKUP($A945,'様式C-1-2用'!$B$3:$O$1100,8,0),"")</f>
        <v>0</v>
      </c>
      <c r="H945" s="331">
        <f>IFERROR(VLOOKUP($A945,'様式C-1-2用'!$B$3:$O$1100,9,0),"")</f>
        <v>0</v>
      </c>
      <c r="I945" s="325">
        <f>IFERROR(VLOOKUP($A945,'様式C-1-2用'!$B$3:$O$1100,10,0),"")</f>
        <v>0</v>
      </c>
      <c r="J945" s="325">
        <f>IFERROR(VLOOKUP($A945,'様式C-1-2用'!$B$3:$O$1100,11,0),"")</f>
        <v>0</v>
      </c>
      <c r="K945" s="325">
        <f t="shared" si="14"/>
        <v>0</v>
      </c>
      <c r="L945" s="325">
        <f>IFERROR(VLOOKUP($A945,'様式C-1-2用'!$B$3:$O$1100,12,0),"")</f>
        <v>0</v>
      </c>
      <c r="M945" s="325">
        <f>IFERROR(VLOOKUP($A945,'様式C-1-2用'!$B$3:$O$1100,13,0),"")</f>
        <v>0</v>
      </c>
      <c r="N945" s="325">
        <f>IFERROR(VLOOKUP($A945,'様式C-1-2用'!$B$3:$O$1100,14,0),"")</f>
        <v>0</v>
      </c>
      <c r="O945" s="325">
        <f>IFERROR(VLOOKUP($A945,'様式C-1-2用'!$B$3:$P$1100,15,0),"")</f>
        <v>0</v>
      </c>
    </row>
    <row r="946" spans="1:15" ht="15.95" customHeight="1" x14ac:dyDescent="0.15">
      <c r="A946" s="318">
        <v>944</v>
      </c>
      <c r="B946" s="325">
        <f>IFERROR(VLOOKUP($A946,'様式C-1-2用'!$B$3:$O$1100,2,0),"")</f>
        <v>0</v>
      </c>
      <c r="C946" s="325" t="str">
        <f>IFERROR(VLOOKUP($A946,'様式C-1-2用'!$B$3:$O$1100,3,0),"")</f>
        <v/>
      </c>
      <c r="D946" s="325">
        <f>IFERROR(VLOOKUP($A946,'様式C-1-2用'!$B$3:$O$1100,5,0),"")</f>
        <v>0</v>
      </c>
      <c r="E946" s="325">
        <f>IFERROR(VLOOKUP($A946,'様式C-1-2用'!$B$3:$O$1100,6,0),"")</f>
        <v>0</v>
      </c>
      <c r="F946" s="325">
        <f>IFERROR(VLOOKUP($A946,'様式C-1-2用'!$B$3:$O$1100,7,0),"")</f>
        <v>0</v>
      </c>
      <c r="G946" s="325">
        <f>IFERROR(VLOOKUP($A946,'様式C-1-2用'!$B$3:$O$1100,8,0),"")</f>
        <v>0</v>
      </c>
      <c r="H946" s="331">
        <f>IFERROR(VLOOKUP($A946,'様式C-1-2用'!$B$3:$O$1100,9,0),"")</f>
        <v>0</v>
      </c>
      <c r="I946" s="325">
        <f>IFERROR(VLOOKUP($A946,'様式C-1-2用'!$B$3:$O$1100,10,0),"")</f>
        <v>0</v>
      </c>
      <c r="J946" s="325">
        <f>IFERROR(VLOOKUP($A946,'様式C-1-2用'!$B$3:$O$1100,11,0),"")</f>
        <v>0</v>
      </c>
      <c r="K946" s="325">
        <f t="shared" si="14"/>
        <v>0</v>
      </c>
      <c r="L946" s="325">
        <f>IFERROR(VLOOKUP($A946,'様式C-1-2用'!$B$3:$O$1100,12,0),"")</f>
        <v>0</v>
      </c>
      <c r="M946" s="325">
        <f>IFERROR(VLOOKUP($A946,'様式C-1-2用'!$B$3:$O$1100,13,0),"")</f>
        <v>0</v>
      </c>
      <c r="N946" s="325">
        <f>IFERROR(VLOOKUP($A946,'様式C-1-2用'!$B$3:$O$1100,14,0),"")</f>
        <v>0</v>
      </c>
      <c r="O946" s="325">
        <f>IFERROR(VLOOKUP($A946,'様式C-1-2用'!$B$3:$P$1100,15,0),"")</f>
        <v>0</v>
      </c>
    </row>
    <row r="947" spans="1:15" ht="15.95" customHeight="1" x14ac:dyDescent="0.15">
      <c r="A947" s="318">
        <v>945</v>
      </c>
      <c r="B947" s="325">
        <f>IFERROR(VLOOKUP($A947,'様式C-1-2用'!$B$3:$O$1100,2,0),"")</f>
        <v>0</v>
      </c>
      <c r="C947" s="325" t="str">
        <f>IFERROR(VLOOKUP($A947,'様式C-1-2用'!$B$3:$O$1100,3,0),"")</f>
        <v/>
      </c>
      <c r="D947" s="325">
        <f>IFERROR(VLOOKUP($A947,'様式C-1-2用'!$B$3:$O$1100,5,0),"")</f>
        <v>0</v>
      </c>
      <c r="E947" s="325">
        <f>IFERROR(VLOOKUP($A947,'様式C-1-2用'!$B$3:$O$1100,6,0),"")</f>
        <v>0</v>
      </c>
      <c r="F947" s="325">
        <f>IFERROR(VLOOKUP($A947,'様式C-1-2用'!$B$3:$O$1100,7,0),"")</f>
        <v>0</v>
      </c>
      <c r="G947" s="325">
        <f>IFERROR(VLOOKUP($A947,'様式C-1-2用'!$B$3:$O$1100,8,0),"")</f>
        <v>0</v>
      </c>
      <c r="H947" s="331">
        <f>IFERROR(VLOOKUP($A947,'様式C-1-2用'!$B$3:$O$1100,9,0),"")</f>
        <v>0</v>
      </c>
      <c r="I947" s="325">
        <f>IFERROR(VLOOKUP($A947,'様式C-1-2用'!$B$3:$O$1100,10,0),"")</f>
        <v>0</v>
      </c>
      <c r="J947" s="325">
        <f>IFERROR(VLOOKUP($A947,'様式C-1-2用'!$B$3:$O$1100,11,0),"")</f>
        <v>0</v>
      </c>
      <c r="K947" s="325">
        <f t="shared" si="14"/>
        <v>0</v>
      </c>
      <c r="L947" s="325">
        <f>IFERROR(VLOOKUP($A947,'様式C-1-2用'!$B$3:$O$1100,12,0),"")</f>
        <v>0</v>
      </c>
      <c r="M947" s="325">
        <f>IFERROR(VLOOKUP($A947,'様式C-1-2用'!$B$3:$O$1100,13,0),"")</f>
        <v>0</v>
      </c>
      <c r="N947" s="325">
        <f>IFERROR(VLOOKUP($A947,'様式C-1-2用'!$B$3:$O$1100,14,0),"")</f>
        <v>0</v>
      </c>
      <c r="O947" s="325">
        <f>IFERROR(VLOOKUP($A947,'様式C-1-2用'!$B$3:$P$1100,15,0),"")</f>
        <v>0</v>
      </c>
    </row>
    <row r="948" spans="1:15" ht="15.95" customHeight="1" x14ac:dyDescent="0.15">
      <c r="A948" s="318">
        <v>946</v>
      </c>
      <c r="B948" s="325">
        <f>IFERROR(VLOOKUP($A948,'様式C-1-2用'!$B$3:$O$1100,2,0),"")</f>
        <v>0</v>
      </c>
      <c r="C948" s="325" t="str">
        <f>IFERROR(VLOOKUP($A948,'様式C-1-2用'!$B$3:$O$1100,3,0),"")</f>
        <v/>
      </c>
      <c r="D948" s="325">
        <f>IFERROR(VLOOKUP($A948,'様式C-1-2用'!$B$3:$O$1100,5,0),"")</f>
        <v>0</v>
      </c>
      <c r="E948" s="325">
        <f>IFERROR(VLOOKUP($A948,'様式C-1-2用'!$B$3:$O$1100,6,0),"")</f>
        <v>0</v>
      </c>
      <c r="F948" s="325">
        <f>IFERROR(VLOOKUP($A948,'様式C-1-2用'!$B$3:$O$1100,7,0),"")</f>
        <v>0</v>
      </c>
      <c r="G948" s="325">
        <f>IFERROR(VLOOKUP($A948,'様式C-1-2用'!$B$3:$O$1100,8,0),"")</f>
        <v>0</v>
      </c>
      <c r="H948" s="331">
        <f>IFERROR(VLOOKUP($A948,'様式C-1-2用'!$B$3:$O$1100,9,0),"")</f>
        <v>0</v>
      </c>
      <c r="I948" s="325">
        <f>IFERROR(VLOOKUP($A948,'様式C-1-2用'!$B$3:$O$1100,10,0),"")</f>
        <v>0</v>
      </c>
      <c r="J948" s="325">
        <f>IFERROR(VLOOKUP($A948,'様式C-1-2用'!$B$3:$O$1100,11,0),"")</f>
        <v>0</v>
      </c>
      <c r="K948" s="325">
        <f t="shared" si="14"/>
        <v>0</v>
      </c>
      <c r="L948" s="325">
        <f>IFERROR(VLOOKUP($A948,'様式C-1-2用'!$B$3:$O$1100,12,0),"")</f>
        <v>0</v>
      </c>
      <c r="M948" s="325">
        <f>IFERROR(VLOOKUP($A948,'様式C-1-2用'!$B$3:$O$1100,13,0),"")</f>
        <v>0</v>
      </c>
      <c r="N948" s="325">
        <f>IFERROR(VLOOKUP($A948,'様式C-1-2用'!$B$3:$O$1100,14,0),"")</f>
        <v>0</v>
      </c>
      <c r="O948" s="325">
        <f>IFERROR(VLOOKUP($A948,'様式C-1-2用'!$B$3:$P$1100,15,0),"")</f>
        <v>0</v>
      </c>
    </row>
    <row r="949" spans="1:15" ht="15.95" customHeight="1" x14ac:dyDescent="0.15">
      <c r="A949" s="318">
        <v>947</v>
      </c>
      <c r="B949" s="325">
        <f>IFERROR(VLOOKUP($A949,'様式C-1-2用'!$B$3:$O$1100,2,0),"")</f>
        <v>0</v>
      </c>
      <c r="C949" s="325" t="str">
        <f>IFERROR(VLOOKUP($A949,'様式C-1-2用'!$B$3:$O$1100,3,0),"")</f>
        <v/>
      </c>
      <c r="D949" s="325">
        <f>IFERROR(VLOOKUP($A949,'様式C-1-2用'!$B$3:$O$1100,5,0),"")</f>
        <v>0</v>
      </c>
      <c r="E949" s="325">
        <f>IFERROR(VLOOKUP($A949,'様式C-1-2用'!$B$3:$O$1100,6,0),"")</f>
        <v>0</v>
      </c>
      <c r="F949" s="325">
        <f>IFERROR(VLOOKUP($A949,'様式C-1-2用'!$B$3:$O$1100,7,0),"")</f>
        <v>0</v>
      </c>
      <c r="G949" s="325">
        <f>IFERROR(VLOOKUP($A949,'様式C-1-2用'!$B$3:$O$1100,8,0),"")</f>
        <v>0</v>
      </c>
      <c r="H949" s="331">
        <f>IFERROR(VLOOKUP($A949,'様式C-1-2用'!$B$3:$O$1100,9,0),"")</f>
        <v>0</v>
      </c>
      <c r="I949" s="325">
        <f>IFERROR(VLOOKUP($A949,'様式C-1-2用'!$B$3:$O$1100,10,0),"")</f>
        <v>0</v>
      </c>
      <c r="J949" s="325">
        <f>IFERROR(VLOOKUP($A949,'様式C-1-2用'!$B$3:$O$1100,11,0),"")</f>
        <v>0</v>
      </c>
      <c r="K949" s="325">
        <f t="shared" si="14"/>
        <v>0</v>
      </c>
      <c r="L949" s="325">
        <f>IFERROR(VLOOKUP($A949,'様式C-1-2用'!$B$3:$O$1100,12,0),"")</f>
        <v>0</v>
      </c>
      <c r="M949" s="325">
        <f>IFERROR(VLOOKUP($A949,'様式C-1-2用'!$B$3:$O$1100,13,0),"")</f>
        <v>0</v>
      </c>
      <c r="N949" s="325">
        <f>IFERROR(VLOOKUP($A949,'様式C-1-2用'!$B$3:$O$1100,14,0),"")</f>
        <v>0</v>
      </c>
      <c r="O949" s="325">
        <f>IFERROR(VLOOKUP($A949,'様式C-1-2用'!$B$3:$P$1100,15,0),"")</f>
        <v>0</v>
      </c>
    </row>
    <row r="950" spans="1:15" ht="15.95" customHeight="1" x14ac:dyDescent="0.15">
      <c r="A950" s="318">
        <v>948</v>
      </c>
      <c r="B950" s="325">
        <f>IFERROR(VLOOKUP($A950,'様式C-1-2用'!$B$3:$O$1100,2,0),"")</f>
        <v>0</v>
      </c>
      <c r="C950" s="325" t="str">
        <f>IFERROR(VLOOKUP($A950,'様式C-1-2用'!$B$3:$O$1100,3,0),"")</f>
        <v/>
      </c>
      <c r="D950" s="325">
        <f>IFERROR(VLOOKUP($A950,'様式C-1-2用'!$B$3:$O$1100,5,0),"")</f>
        <v>0</v>
      </c>
      <c r="E950" s="325">
        <f>IFERROR(VLOOKUP($A950,'様式C-1-2用'!$B$3:$O$1100,6,0),"")</f>
        <v>0</v>
      </c>
      <c r="F950" s="325">
        <f>IFERROR(VLOOKUP($A950,'様式C-1-2用'!$B$3:$O$1100,7,0),"")</f>
        <v>0</v>
      </c>
      <c r="G950" s="325">
        <f>IFERROR(VLOOKUP($A950,'様式C-1-2用'!$B$3:$O$1100,8,0),"")</f>
        <v>0</v>
      </c>
      <c r="H950" s="331">
        <f>IFERROR(VLOOKUP($A950,'様式C-1-2用'!$B$3:$O$1100,9,0),"")</f>
        <v>0</v>
      </c>
      <c r="I950" s="325">
        <f>IFERROR(VLOOKUP($A950,'様式C-1-2用'!$B$3:$O$1100,10,0),"")</f>
        <v>0</v>
      </c>
      <c r="J950" s="325">
        <f>IFERROR(VLOOKUP($A950,'様式C-1-2用'!$B$3:$O$1100,11,0),"")</f>
        <v>0</v>
      </c>
      <c r="K950" s="325">
        <f t="shared" si="14"/>
        <v>0</v>
      </c>
      <c r="L950" s="325">
        <f>IFERROR(VLOOKUP($A950,'様式C-1-2用'!$B$3:$O$1100,12,0),"")</f>
        <v>0</v>
      </c>
      <c r="M950" s="325">
        <f>IFERROR(VLOOKUP($A950,'様式C-1-2用'!$B$3:$O$1100,13,0),"")</f>
        <v>0</v>
      </c>
      <c r="N950" s="325">
        <f>IFERROR(VLOOKUP($A950,'様式C-1-2用'!$B$3:$O$1100,14,0),"")</f>
        <v>0</v>
      </c>
      <c r="O950" s="325">
        <f>IFERROR(VLOOKUP($A950,'様式C-1-2用'!$B$3:$P$1100,15,0),"")</f>
        <v>0</v>
      </c>
    </row>
    <row r="951" spans="1:15" ht="15.95" customHeight="1" x14ac:dyDescent="0.15">
      <c r="A951" s="318">
        <v>949</v>
      </c>
      <c r="B951" s="325">
        <f>IFERROR(VLOOKUP($A951,'様式C-1-2用'!$B$3:$O$1100,2,0),"")</f>
        <v>0</v>
      </c>
      <c r="C951" s="325" t="str">
        <f>IFERROR(VLOOKUP($A951,'様式C-1-2用'!$B$3:$O$1100,3,0),"")</f>
        <v/>
      </c>
      <c r="D951" s="325">
        <f>IFERROR(VLOOKUP($A951,'様式C-1-2用'!$B$3:$O$1100,5,0),"")</f>
        <v>0</v>
      </c>
      <c r="E951" s="325">
        <f>IFERROR(VLOOKUP($A951,'様式C-1-2用'!$B$3:$O$1100,6,0),"")</f>
        <v>0</v>
      </c>
      <c r="F951" s="325">
        <f>IFERROR(VLOOKUP($A951,'様式C-1-2用'!$B$3:$O$1100,7,0),"")</f>
        <v>0</v>
      </c>
      <c r="G951" s="325">
        <f>IFERROR(VLOOKUP($A951,'様式C-1-2用'!$B$3:$O$1100,8,0),"")</f>
        <v>0</v>
      </c>
      <c r="H951" s="331">
        <f>IFERROR(VLOOKUP($A951,'様式C-1-2用'!$B$3:$O$1100,9,0),"")</f>
        <v>0</v>
      </c>
      <c r="I951" s="325">
        <f>IFERROR(VLOOKUP($A951,'様式C-1-2用'!$B$3:$O$1100,10,0),"")</f>
        <v>0</v>
      </c>
      <c r="J951" s="325">
        <f>IFERROR(VLOOKUP($A951,'様式C-1-2用'!$B$3:$O$1100,11,0),"")</f>
        <v>0</v>
      </c>
      <c r="K951" s="325">
        <f t="shared" si="14"/>
        <v>0</v>
      </c>
      <c r="L951" s="325">
        <f>IFERROR(VLOOKUP($A951,'様式C-1-2用'!$B$3:$O$1100,12,0),"")</f>
        <v>0</v>
      </c>
      <c r="M951" s="325">
        <f>IFERROR(VLOOKUP($A951,'様式C-1-2用'!$B$3:$O$1100,13,0),"")</f>
        <v>0</v>
      </c>
      <c r="N951" s="325">
        <f>IFERROR(VLOOKUP($A951,'様式C-1-2用'!$B$3:$O$1100,14,0),"")</f>
        <v>0</v>
      </c>
      <c r="O951" s="325">
        <f>IFERROR(VLOOKUP($A951,'様式C-1-2用'!$B$3:$P$1100,15,0),"")</f>
        <v>0</v>
      </c>
    </row>
    <row r="952" spans="1:15" ht="15.95" customHeight="1" x14ac:dyDescent="0.15">
      <c r="A952" s="318">
        <v>950</v>
      </c>
      <c r="B952" s="325">
        <f>IFERROR(VLOOKUP($A952,'様式C-1-2用'!$B$3:$O$1100,2,0),"")</f>
        <v>0</v>
      </c>
      <c r="C952" s="325" t="str">
        <f>IFERROR(VLOOKUP($A952,'様式C-1-2用'!$B$3:$O$1100,3,0),"")</f>
        <v/>
      </c>
      <c r="D952" s="325">
        <f>IFERROR(VLOOKUP($A952,'様式C-1-2用'!$B$3:$O$1100,5,0),"")</f>
        <v>0</v>
      </c>
      <c r="E952" s="325">
        <f>IFERROR(VLOOKUP($A952,'様式C-1-2用'!$B$3:$O$1100,6,0),"")</f>
        <v>0</v>
      </c>
      <c r="F952" s="325">
        <f>IFERROR(VLOOKUP($A952,'様式C-1-2用'!$B$3:$O$1100,7,0),"")</f>
        <v>0</v>
      </c>
      <c r="G952" s="325">
        <f>IFERROR(VLOOKUP($A952,'様式C-1-2用'!$B$3:$O$1100,8,0),"")</f>
        <v>0</v>
      </c>
      <c r="H952" s="331">
        <f>IFERROR(VLOOKUP($A952,'様式C-1-2用'!$B$3:$O$1100,9,0),"")</f>
        <v>0</v>
      </c>
      <c r="I952" s="325">
        <f>IFERROR(VLOOKUP($A952,'様式C-1-2用'!$B$3:$O$1100,10,0),"")</f>
        <v>0</v>
      </c>
      <c r="J952" s="325">
        <f>IFERROR(VLOOKUP($A952,'様式C-1-2用'!$B$3:$O$1100,11,0),"")</f>
        <v>0</v>
      </c>
      <c r="K952" s="325">
        <f t="shared" si="14"/>
        <v>0</v>
      </c>
      <c r="L952" s="325">
        <f>IFERROR(VLOOKUP($A952,'様式C-1-2用'!$B$3:$O$1100,12,0),"")</f>
        <v>0</v>
      </c>
      <c r="M952" s="325">
        <f>IFERROR(VLOOKUP($A952,'様式C-1-2用'!$B$3:$O$1100,13,0),"")</f>
        <v>0</v>
      </c>
      <c r="N952" s="325">
        <f>IFERROR(VLOOKUP($A952,'様式C-1-2用'!$B$3:$O$1100,14,0),"")</f>
        <v>0</v>
      </c>
      <c r="O952" s="325">
        <f>IFERROR(VLOOKUP($A952,'様式C-1-2用'!$B$3:$P$1100,15,0),"")</f>
        <v>0</v>
      </c>
    </row>
    <row r="953" spans="1:15" ht="15.95" customHeight="1" x14ac:dyDescent="0.15">
      <c r="A953" s="318">
        <v>951</v>
      </c>
      <c r="B953" s="325">
        <f>IFERROR(VLOOKUP($A953,'様式C-1-2用'!$B$3:$O$1100,2,0),"")</f>
        <v>0</v>
      </c>
      <c r="C953" s="325" t="str">
        <f>IFERROR(VLOOKUP($A953,'様式C-1-2用'!$B$3:$O$1100,3,0),"")</f>
        <v/>
      </c>
      <c r="D953" s="325">
        <f>IFERROR(VLOOKUP($A953,'様式C-1-2用'!$B$3:$O$1100,5,0),"")</f>
        <v>0</v>
      </c>
      <c r="E953" s="325">
        <f>IFERROR(VLOOKUP($A953,'様式C-1-2用'!$B$3:$O$1100,6,0),"")</f>
        <v>0</v>
      </c>
      <c r="F953" s="325">
        <f>IFERROR(VLOOKUP($A953,'様式C-1-2用'!$B$3:$O$1100,7,0),"")</f>
        <v>0</v>
      </c>
      <c r="G953" s="325">
        <f>IFERROR(VLOOKUP($A953,'様式C-1-2用'!$B$3:$O$1100,8,0),"")</f>
        <v>0</v>
      </c>
      <c r="H953" s="331">
        <f>IFERROR(VLOOKUP($A953,'様式C-1-2用'!$B$3:$O$1100,9,0),"")</f>
        <v>0</v>
      </c>
      <c r="I953" s="325">
        <f>IFERROR(VLOOKUP($A953,'様式C-1-2用'!$B$3:$O$1100,10,0),"")</f>
        <v>0</v>
      </c>
      <c r="J953" s="325">
        <f>IFERROR(VLOOKUP($A953,'様式C-1-2用'!$B$3:$O$1100,11,0),"")</f>
        <v>0</v>
      </c>
      <c r="K953" s="325">
        <f t="shared" si="14"/>
        <v>0</v>
      </c>
      <c r="L953" s="325">
        <f>IFERROR(VLOOKUP($A953,'様式C-1-2用'!$B$3:$O$1100,12,0),"")</f>
        <v>0</v>
      </c>
      <c r="M953" s="325">
        <f>IFERROR(VLOOKUP($A953,'様式C-1-2用'!$B$3:$O$1100,13,0),"")</f>
        <v>0</v>
      </c>
      <c r="N953" s="325">
        <f>IFERROR(VLOOKUP($A953,'様式C-1-2用'!$B$3:$O$1100,14,0),"")</f>
        <v>0</v>
      </c>
      <c r="O953" s="325">
        <f>IFERROR(VLOOKUP($A953,'様式C-1-2用'!$B$3:$P$1100,15,0),"")</f>
        <v>0</v>
      </c>
    </row>
    <row r="954" spans="1:15" ht="15.95" customHeight="1" x14ac:dyDescent="0.15">
      <c r="A954" s="318">
        <v>952</v>
      </c>
      <c r="B954" s="325">
        <f>IFERROR(VLOOKUP($A954,'様式C-1-2用'!$B$3:$O$1100,2,0),"")</f>
        <v>0</v>
      </c>
      <c r="C954" s="325" t="str">
        <f>IFERROR(VLOOKUP($A954,'様式C-1-2用'!$B$3:$O$1100,3,0),"")</f>
        <v/>
      </c>
      <c r="D954" s="325">
        <f>IFERROR(VLOOKUP($A954,'様式C-1-2用'!$B$3:$O$1100,5,0),"")</f>
        <v>0</v>
      </c>
      <c r="E954" s="325">
        <f>IFERROR(VLOOKUP($A954,'様式C-1-2用'!$B$3:$O$1100,6,0),"")</f>
        <v>0</v>
      </c>
      <c r="F954" s="325">
        <f>IFERROR(VLOOKUP($A954,'様式C-1-2用'!$B$3:$O$1100,7,0),"")</f>
        <v>0</v>
      </c>
      <c r="G954" s="325">
        <f>IFERROR(VLOOKUP($A954,'様式C-1-2用'!$B$3:$O$1100,8,0),"")</f>
        <v>0</v>
      </c>
      <c r="H954" s="331">
        <f>IFERROR(VLOOKUP($A954,'様式C-1-2用'!$B$3:$O$1100,9,0),"")</f>
        <v>0</v>
      </c>
      <c r="I954" s="325">
        <f>IFERROR(VLOOKUP($A954,'様式C-1-2用'!$B$3:$O$1100,10,0),"")</f>
        <v>0</v>
      </c>
      <c r="J954" s="325">
        <f>IFERROR(VLOOKUP($A954,'様式C-1-2用'!$B$3:$O$1100,11,0),"")</f>
        <v>0</v>
      </c>
      <c r="K954" s="325">
        <f t="shared" si="14"/>
        <v>0</v>
      </c>
      <c r="L954" s="325">
        <f>IFERROR(VLOOKUP($A954,'様式C-1-2用'!$B$3:$O$1100,12,0),"")</f>
        <v>0</v>
      </c>
      <c r="M954" s="325">
        <f>IFERROR(VLOOKUP($A954,'様式C-1-2用'!$B$3:$O$1100,13,0),"")</f>
        <v>0</v>
      </c>
      <c r="N954" s="325">
        <f>IFERROR(VLOOKUP($A954,'様式C-1-2用'!$B$3:$O$1100,14,0),"")</f>
        <v>0</v>
      </c>
      <c r="O954" s="325">
        <f>IFERROR(VLOOKUP($A954,'様式C-1-2用'!$B$3:$P$1100,15,0),"")</f>
        <v>0</v>
      </c>
    </row>
    <row r="955" spans="1:15" ht="15.95" customHeight="1" x14ac:dyDescent="0.15">
      <c r="A955" s="318">
        <v>953</v>
      </c>
      <c r="B955" s="325">
        <f>IFERROR(VLOOKUP($A955,'様式C-1-2用'!$B$3:$O$1100,2,0),"")</f>
        <v>0</v>
      </c>
      <c r="C955" s="325" t="str">
        <f>IFERROR(VLOOKUP($A955,'様式C-1-2用'!$B$3:$O$1100,3,0),"")</f>
        <v/>
      </c>
      <c r="D955" s="325">
        <f>IFERROR(VLOOKUP($A955,'様式C-1-2用'!$B$3:$O$1100,5,0),"")</f>
        <v>0</v>
      </c>
      <c r="E955" s="325">
        <f>IFERROR(VLOOKUP($A955,'様式C-1-2用'!$B$3:$O$1100,6,0),"")</f>
        <v>0</v>
      </c>
      <c r="F955" s="325">
        <f>IFERROR(VLOOKUP($A955,'様式C-1-2用'!$B$3:$O$1100,7,0),"")</f>
        <v>0</v>
      </c>
      <c r="G955" s="325">
        <f>IFERROR(VLOOKUP($A955,'様式C-1-2用'!$B$3:$O$1100,8,0),"")</f>
        <v>0</v>
      </c>
      <c r="H955" s="331">
        <f>IFERROR(VLOOKUP($A955,'様式C-1-2用'!$B$3:$O$1100,9,0),"")</f>
        <v>0</v>
      </c>
      <c r="I955" s="325">
        <f>IFERROR(VLOOKUP($A955,'様式C-1-2用'!$B$3:$O$1100,10,0),"")</f>
        <v>0</v>
      </c>
      <c r="J955" s="325">
        <f>IFERROR(VLOOKUP($A955,'様式C-1-2用'!$B$3:$O$1100,11,0),"")</f>
        <v>0</v>
      </c>
      <c r="K955" s="325">
        <f t="shared" si="14"/>
        <v>0</v>
      </c>
      <c r="L955" s="325">
        <f>IFERROR(VLOOKUP($A955,'様式C-1-2用'!$B$3:$O$1100,12,0),"")</f>
        <v>0</v>
      </c>
      <c r="M955" s="325">
        <f>IFERROR(VLOOKUP($A955,'様式C-1-2用'!$B$3:$O$1100,13,0),"")</f>
        <v>0</v>
      </c>
      <c r="N955" s="325">
        <f>IFERROR(VLOOKUP($A955,'様式C-1-2用'!$B$3:$O$1100,14,0),"")</f>
        <v>0</v>
      </c>
      <c r="O955" s="325">
        <f>IFERROR(VLOOKUP($A955,'様式C-1-2用'!$B$3:$P$1100,15,0),"")</f>
        <v>0</v>
      </c>
    </row>
    <row r="956" spans="1:15" ht="15.95" customHeight="1" x14ac:dyDescent="0.15">
      <c r="A956" s="318">
        <v>954</v>
      </c>
      <c r="B956" s="325">
        <f>IFERROR(VLOOKUP($A956,'様式C-1-2用'!$B$3:$O$1100,2,0),"")</f>
        <v>0</v>
      </c>
      <c r="C956" s="325" t="str">
        <f>IFERROR(VLOOKUP($A956,'様式C-1-2用'!$B$3:$O$1100,3,0),"")</f>
        <v/>
      </c>
      <c r="D956" s="325">
        <f>IFERROR(VLOOKUP($A956,'様式C-1-2用'!$B$3:$O$1100,5,0),"")</f>
        <v>0</v>
      </c>
      <c r="E956" s="325">
        <f>IFERROR(VLOOKUP($A956,'様式C-1-2用'!$B$3:$O$1100,6,0),"")</f>
        <v>0</v>
      </c>
      <c r="F956" s="325">
        <f>IFERROR(VLOOKUP($A956,'様式C-1-2用'!$B$3:$O$1100,7,0),"")</f>
        <v>0</v>
      </c>
      <c r="G956" s="325">
        <f>IFERROR(VLOOKUP($A956,'様式C-1-2用'!$B$3:$O$1100,8,0),"")</f>
        <v>0</v>
      </c>
      <c r="H956" s="331">
        <f>IFERROR(VLOOKUP($A956,'様式C-1-2用'!$B$3:$O$1100,9,0),"")</f>
        <v>0</v>
      </c>
      <c r="I956" s="325">
        <f>IFERROR(VLOOKUP($A956,'様式C-1-2用'!$B$3:$O$1100,10,0),"")</f>
        <v>0</v>
      </c>
      <c r="J956" s="325">
        <f>IFERROR(VLOOKUP($A956,'様式C-1-2用'!$B$3:$O$1100,11,0),"")</f>
        <v>0</v>
      </c>
      <c r="K956" s="325">
        <f t="shared" si="14"/>
        <v>0</v>
      </c>
      <c r="L956" s="325">
        <f>IFERROR(VLOOKUP($A956,'様式C-1-2用'!$B$3:$O$1100,12,0),"")</f>
        <v>0</v>
      </c>
      <c r="M956" s="325">
        <f>IFERROR(VLOOKUP($A956,'様式C-1-2用'!$B$3:$O$1100,13,0),"")</f>
        <v>0</v>
      </c>
      <c r="N956" s="325">
        <f>IFERROR(VLOOKUP($A956,'様式C-1-2用'!$B$3:$O$1100,14,0),"")</f>
        <v>0</v>
      </c>
      <c r="O956" s="325">
        <f>IFERROR(VLOOKUP($A956,'様式C-1-2用'!$B$3:$P$1100,15,0),"")</f>
        <v>0</v>
      </c>
    </row>
    <row r="957" spans="1:15" ht="15.95" customHeight="1" x14ac:dyDescent="0.15">
      <c r="A957" s="318">
        <v>955</v>
      </c>
      <c r="B957" s="325">
        <f>IFERROR(VLOOKUP($A957,'様式C-1-2用'!$B$3:$O$1100,2,0),"")</f>
        <v>0</v>
      </c>
      <c r="C957" s="325" t="str">
        <f>IFERROR(VLOOKUP($A957,'様式C-1-2用'!$B$3:$O$1100,3,0),"")</f>
        <v/>
      </c>
      <c r="D957" s="325">
        <f>IFERROR(VLOOKUP($A957,'様式C-1-2用'!$B$3:$O$1100,5,0),"")</f>
        <v>0</v>
      </c>
      <c r="E957" s="325">
        <f>IFERROR(VLOOKUP($A957,'様式C-1-2用'!$B$3:$O$1100,6,0),"")</f>
        <v>0</v>
      </c>
      <c r="F957" s="325">
        <f>IFERROR(VLOOKUP($A957,'様式C-1-2用'!$B$3:$O$1100,7,0),"")</f>
        <v>0</v>
      </c>
      <c r="G957" s="325">
        <f>IFERROR(VLOOKUP($A957,'様式C-1-2用'!$B$3:$O$1100,8,0),"")</f>
        <v>0</v>
      </c>
      <c r="H957" s="331">
        <f>IFERROR(VLOOKUP($A957,'様式C-1-2用'!$B$3:$O$1100,9,0),"")</f>
        <v>0</v>
      </c>
      <c r="I957" s="325">
        <f>IFERROR(VLOOKUP($A957,'様式C-1-2用'!$B$3:$O$1100,10,0),"")</f>
        <v>0</v>
      </c>
      <c r="J957" s="325">
        <f>IFERROR(VLOOKUP($A957,'様式C-1-2用'!$B$3:$O$1100,11,0),"")</f>
        <v>0</v>
      </c>
      <c r="K957" s="325">
        <f t="shared" si="14"/>
        <v>0</v>
      </c>
      <c r="L957" s="325">
        <f>IFERROR(VLOOKUP($A957,'様式C-1-2用'!$B$3:$O$1100,12,0),"")</f>
        <v>0</v>
      </c>
      <c r="M957" s="325">
        <f>IFERROR(VLOOKUP($A957,'様式C-1-2用'!$B$3:$O$1100,13,0),"")</f>
        <v>0</v>
      </c>
      <c r="N957" s="325">
        <f>IFERROR(VLOOKUP($A957,'様式C-1-2用'!$B$3:$O$1100,14,0),"")</f>
        <v>0</v>
      </c>
      <c r="O957" s="325">
        <f>IFERROR(VLOOKUP($A957,'様式C-1-2用'!$B$3:$P$1100,15,0),"")</f>
        <v>0</v>
      </c>
    </row>
    <row r="958" spans="1:15" ht="15.95" customHeight="1" x14ac:dyDescent="0.15">
      <c r="A958" s="318">
        <v>956</v>
      </c>
      <c r="B958" s="325">
        <f>IFERROR(VLOOKUP($A958,'様式C-1-2用'!$B$3:$O$1100,2,0),"")</f>
        <v>0</v>
      </c>
      <c r="C958" s="325" t="str">
        <f>IFERROR(VLOOKUP($A958,'様式C-1-2用'!$B$3:$O$1100,3,0),"")</f>
        <v/>
      </c>
      <c r="D958" s="325">
        <f>IFERROR(VLOOKUP($A958,'様式C-1-2用'!$B$3:$O$1100,5,0),"")</f>
        <v>0</v>
      </c>
      <c r="E958" s="325">
        <f>IFERROR(VLOOKUP($A958,'様式C-1-2用'!$B$3:$O$1100,6,0),"")</f>
        <v>0</v>
      </c>
      <c r="F958" s="325">
        <f>IFERROR(VLOOKUP($A958,'様式C-1-2用'!$B$3:$O$1100,7,0),"")</f>
        <v>0</v>
      </c>
      <c r="G958" s="325">
        <f>IFERROR(VLOOKUP($A958,'様式C-1-2用'!$B$3:$O$1100,8,0),"")</f>
        <v>0</v>
      </c>
      <c r="H958" s="331">
        <f>IFERROR(VLOOKUP($A958,'様式C-1-2用'!$B$3:$O$1100,9,0),"")</f>
        <v>0</v>
      </c>
      <c r="I958" s="325">
        <f>IFERROR(VLOOKUP($A958,'様式C-1-2用'!$B$3:$O$1100,10,0),"")</f>
        <v>0</v>
      </c>
      <c r="J958" s="325">
        <f>IFERROR(VLOOKUP($A958,'様式C-1-2用'!$B$3:$O$1100,11,0),"")</f>
        <v>0</v>
      </c>
      <c r="K958" s="325">
        <f t="shared" si="14"/>
        <v>0</v>
      </c>
      <c r="L958" s="325">
        <f>IFERROR(VLOOKUP($A958,'様式C-1-2用'!$B$3:$O$1100,12,0),"")</f>
        <v>0</v>
      </c>
      <c r="M958" s="325">
        <f>IFERROR(VLOOKUP($A958,'様式C-1-2用'!$B$3:$O$1100,13,0),"")</f>
        <v>0</v>
      </c>
      <c r="N958" s="325">
        <f>IFERROR(VLOOKUP($A958,'様式C-1-2用'!$B$3:$O$1100,14,0),"")</f>
        <v>0</v>
      </c>
      <c r="O958" s="325">
        <f>IFERROR(VLOOKUP($A958,'様式C-1-2用'!$B$3:$P$1100,15,0),"")</f>
        <v>0</v>
      </c>
    </row>
    <row r="959" spans="1:15" ht="15.95" customHeight="1" x14ac:dyDescent="0.15">
      <c r="A959" s="318">
        <v>957</v>
      </c>
      <c r="B959" s="325">
        <f>IFERROR(VLOOKUP($A959,'様式C-1-2用'!$B$3:$O$1100,2,0),"")</f>
        <v>0</v>
      </c>
      <c r="C959" s="325" t="str">
        <f>IFERROR(VLOOKUP($A959,'様式C-1-2用'!$B$3:$O$1100,3,0),"")</f>
        <v/>
      </c>
      <c r="D959" s="325">
        <f>IFERROR(VLOOKUP($A959,'様式C-1-2用'!$B$3:$O$1100,5,0),"")</f>
        <v>0</v>
      </c>
      <c r="E959" s="325">
        <f>IFERROR(VLOOKUP($A959,'様式C-1-2用'!$B$3:$O$1100,6,0),"")</f>
        <v>0</v>
      </c>
      <c r="F959" s="325">
        <f>IFERROR(VLOOKUP($A959,'様式C-1-2用'!$B$3:$O$1100,7,0),"")</f>
        <v>0</v>
      </c>
      <c r="G959" s="325">
        <f>IFERROR(VLOOKUP($A959,'様式C-1-2用'!$B$3:$O$1100,8,0),"")</f>
        <v>0</v>
      </c>
      <c r="H959" s="331">
        <f>IFERROR(VLOOKUP($A959,'様式C-1-2用'!$B$3:$O$1100,9,0),"")</f>
        <v>0</v>
      </c>
      <c r="I959" s="325">
        <f>IFERROR(VLOOKUP($A959,'様式C-1-2用'!$B$3:$O$1100,10,0),"")</f>
        <v>0</v>
      </c>
      <c r="J959" s="325">
        <f>IFERROR(VLOOKUP($A959,'様式C-1-2用'!$B$3:$O$1100,11,0),"")</f>
        <v>0</v>
      </c>
      <c r="K959" s="325">
        <f t="shared" si="14"/>
        <v>0</v>
      </c>
      <c r="L959" s="325">
        <f>IFERROR(VLOOKUP($A959,'様式C-1-2用'!$B$3:$O$1100,12,0),"")</f>
        <v>0</v>
      </c>
      <c r="M959" s="325">
        <f>IFERROR(VLOOKUP($A959,'様式C-1-2用'!$B$3:$O$1100,13,0),"")</f>
        <v>0</v>
      </c>
      <c r="N959" s="325">
        <f>IFERROR(VLOOKUP($A959,'様式C-1-2用'!$B$3:$O$1100,14,0),"")</f>
        <v>0</v>
      </c>
      <c r="O959" s="325">
        <f>IFERROR(VLOOKUP($A959,'様式C-1-2用'!$B$3:$P$1100,15,0),"")</f>
        <v>0</v>
      </c>
    </row>
    <row r="960" spans="1:15" ht="15.95" customHeight="1" x14ac:dyDescent="0.15">
      <c r="A960" s="318">
        <v>958</v>
      </c>
      <c r="B960" s="325">
        <f>IFERROR(VLOOKUP($A960,'様式C-1-2用'!$B$3:$O$1100,2,0),"")</f>
        <v>0</v>
      </c>
      <c r="C960" s="325" t="str">
        <f>IFERROR(VLOOKUP($A960,'様式C-1-2用'!$B$3:$O$1100,3,0),"")</f>
        <v/>
      </c>
      <c r="D960" s="325">
        <f>IFERROR(VLOOKUP($A960,'様式C-1-2用'!$B$3:$O$1100,5,0),"")</f>
        <v>0</v>
      </c>
      <c r="E960" s="325">
        <f>IFERROR(VLOOKUP($A960,'様式C-1-2用'!$B$3:$O$1100,6,0),"")</f>
        <v>0</v>
      </c>
      <c r="F960" s="325">
        <f>IFERROR(VLOOKUP($A960,'様式C-1-2用'!$B$3:$O$1100,7,0),"")</f>
        <v>0</v>
      </c>
      <c r="G960" s="325">
        <f>IFERROR(VLOOKUP($A960,'様式C-1-2用'!$B$3:$O$1100,8,0),"")</f>
        <v>0</v>
      </c>
      <c r="H960" s="331">
        <f>IFERROR(VLOOKUP($A960,'様式C-1-2用'!$B$3:$O$1100,9,0),"")</f>
        <v>0</v>
      </c>
      <c r="I960" s="325">
        <f>IFERROR(VLOOKUP($A960,'様式C-1-2用'!$B$3:$O$1100,10,0),"")</f>
        <v>0</v>
      </c>
      <c r="J960" s="325">
        <f>IFERROR(VLOOKUP($A960,'様式C-1-2用'!$B$3:$O$1100,11,0),"")</f>
        <v>0</v>
      </c>
      <c r="K960" s="325">
        <f t="shared" si="14"/>
        <v>0</v>
      </c>
      <c r="L960" s="325">
        <f>IFERROR(VLOOKUP($A960,'様式C-1-2用'!$B$3:$O$1100,12,0),"")</f>
        <v>0</v>
      </c>
      <c r="M960" s="325">
        <f>IFERROR(VLOOKUP($A960,'様式C-1-2用'!$B$3:$O$1100,13,0),"")</f>
        <v>0</v>
      </c>
      <c r="N960" s="325">
        <f>IFERROR(VLOOKUP($A960,'様式C-1-2用'!$B$3:$O$1100,14,0),"")</f>
        <v>0</v>
      </c>
      <c r="O960" s="325">
        <f>IFERROR(VLOOKUP($A960,'様式C-1-2用'!$B$3:$P$1100,15,0),"")</f>
        <v>0</v>
      </c>
    </row>
    <row r="961" spans="1:15" ht="15.95" customHeight="1" x14ac:dyDescent="0.15">
      <c r="A961" s="318">
        <v>959</v>
      </c>
      <c r="B961" s="325">
        <f>IFERROR(VLOOKUP($A961,'様式C-1-2用'!$B$3:$O$1100,2,0),"")</f>
        <v>0</v>
      </c>
      <c r="C961" s="325" t="str">
        <f>IFERROR(VLOOKUP($A961,'様式C-1-2用'!$B$3:$O$1100,3,0),"")</f>
        <v/>
      </c>
      <c r="D961" s="325">
        <f>IFERROR(VLOOKUP($A961,'様式C-1-2用'!$B$3:$O$1100,5,0),"")</f>
        <v>0</v>
      </c>
      <c r="E961" s="325">
        <f>IFERROR(VLOOKUP($A961,'様式C-1-2用'!$B$3:$O$1100,6,0),"")</f>
        <v>0</v>
      </c>
      <c r="F961" s="325">
        <f>IFERROR(VLOOKUP($A961,'様式C-1-2用'!$B$3:$O$1100,7,0),"")</f>
        <v>0</v>
      </c>
      <c r="G961" s="325">
        <f>IFERROR(VLOOKUP($A961,'様式C-1-2用'!$B$3:$O$1100,8,0),"")</f>
        <v>0</v>
      </c>
      <c r="H961" s="331">
        <f>IFERROR(VLOOKUP($A961,'様式C-1-2用'!$B$3:$O$1100,9,0),"")</f>
        <v>0</v>
      </c>
      <c r="I961" s="325">
        <f>IFERROR(VLOOKUP($A961,'様式C-1-2用'!$B$3:$O$1100,10,0),"")</f>
        <v>0</v>
      </c>
      <c r="J961" s="325">
        <f>IFERROR(VLOOKUP($A961,'様式C-1-2用'!$B$3:$O$1100,11,0),"")</f>
        <v>0</v>
      </c>
      <c r="K961" s="325">
        <f t="shared" si="14"/>
        <v>0</v>
      </c>
      <c r="L961" s="325">
        <f>IFERROR(VLOOKUP($A961,'様式C-1-2用'!$B$3:$O$1100,12,0),"")</f>
        <v>0</v>
      </c>
      <c r="M961" s="325">
        <f>IFERROR(VLOOKUP($A961,'様式C-1-2用'!$B$3:$O$1100,13,0),"")</f>
        <v>0</v>
      </c>
      <c r="N961" s="325">
        <f>IFERROR(VLOOKUP($A961,'様式C-1-2用'!$B$3:$O$1100,14,0),"")</f>
        <v>0</v>
      </c>
      <c r="O961" s="325">
        <f>IFERROR(VLOOKUP($A961,'様式C-1-2用'!$B$3:$P$1100,15,0),"")</f>
        <v>0</v>
      </c>
    </row>
    <row r="962" spans="1:15" ht="15.95" customHeight="1" x14ac:dyDescent="0.15">
      <c r="A962" s="318">
        <v>960</v>
      </c>
      <c r="B962" s="325">
        <f>IFERROR(VLOOKUP($A962,'様式C-1-2用'!$B$3:$O$1100,2,0),"")</f>
        <v>0</v>
      </c>
      <c r="C962" s="325" t="str">
        <f>IFERROR(VLOOKUP($A962,'様式C-1-2用'!$B$3:$O$1100,3,0),"")</f>
        <v/>
      </c>
      <c r="D962" s="325">
        <f>IFERROR(VLOOKUP($A962,'様式C-1-2用'!$B$3:$O$1100,5,0),"")</f>
        <v>0</v>
      </c>
      <c r="E962" s="325">
        <f>IFERROR(VLOOKUP($A962,'様式C-1-2用'!$B$3:$O$1100,6,0),"")</f>
        <v>0</v>
      </c>
      <c r="F962" s="325">
        <f>IFERROR(VLOOKUP($A962,'様式C-1-2用'!$B$3:$O$1100,7,0),"")</f>
        <v>0</v>
      </c>
      <c r="G962" s="325">
        <f>IFERROR(VLOOKUP($A962,'様式C-1-2用'!$B$3:$O$1100,8,0),"")</f>
        <v>0</v>
      </c>
      <c r="H962" s="331">
        <f>IFERROR(VLOOKUP($A962,'様式C-1-2用'!$B$3:$O$1100,9,0),"")</f>
        <v>0</v>
      </c>
      <c r="I962" s="325">
        <f>IFERROR(VLOOKUP($A962,'様式C-1-2用'!$B$3:$O$1100,10,0),"")</f>
        <v>0</v>
      </c>
      <c r="J962" s="325">
        <f>IFERROR(VLOOKUP($A962,'様式C-1-2用'!$B$3:$O$1100,11,0),"")</f>
        <v>0</v>
      </c>
      <c r="K962" s="325">
        <f t="shared" si="14"/>
        <v>0</v>
      </c>
      <c r="L962" s="325">
        <f>IFERROR(VLOOKUP($A962,'様式C-1-2用'!$B$3:$O$1100,12,0),"")</f>
        <v>0</v>
      </c>
      <c r="M962" s="325">
        <f>IFERROR(VLOOKUP($A962,'様式C-1-2用'!$B$3:$O$1100,13,0),"")</f>
        <v>0</v>
      </c>
      <c r="N962" s="325">
        <f>IFERROR(VLOOKUP($A962,'様式C-1-2用'!$B$3:$O$1100,14,0),"")</f>
        <v>0</v>
      </c>
      <c r="O962" s="325">
        <f>IFERROR(VLOOKUP($A962,'様式C-1-2用'!$B$3:$P$1100,15,0),"")</f>
        <v>0</v>
      </c>
    </row>
    <row r="963" spans="1:15" ht="15.95" customHeight="1" x14ac:dyDescent="0.15">
      <c r="A963" s="318">
        <v>961</v>
      </c>
      <c r="B963" s="325">
        <f>IFERROR(VLOOKUP($A963,'様式C-1-2用'!$B$3:$O$1100,2,0),"")</f>
        <v>0</v>
      </c>
      <c r="C963" s="325" t="str">
        <f>IFERROR(VLOOKUP($A963,'様式C-1-2用'!$B$3:$O$1100,3,0),"")</f>
        <v/>
      </c>
      <c r="D963" s="325">
        <f>IFERROR(VLOOKUP($A963,'様式C-1-2用'!$B$3:$O$1100,5,0),"")</f>
        <v>0</v>
      </c>
      <c r="E963" s="325">
        <f>IFERROR(VLOOKUP($A963,'様式C-1-2用'!$B$3:$O$1100,6,0),"")</f>
        <v>0</v>
      </c>
      <c r="F963" s="325">
        <f>IFERROR(VLOOKUP($A963,'様式C-1-2用'!$B$3:$O$1100,7,0),"")</f>
        <v>0</v>
      </c>
      <c r="G963" s="325">
        <f>IFERROR(VLOOKUP($A963,'様式C-1-2用'!$B$3:$O$1100,8,0),"")</f>
        <v>0</v>
      </c>
      <c r="H963" s="331">
        <f>IFERROR(VLOOKUP($A963,'様式C-1-2用'!$B$3:$O$1100,9,0),"")</f>
        <v>0</v>
      </c>
      <c r="I963" s="325">
        <f>IFERROR(VLOOKUP($A963,'様式C-1-2用'!$B$3:$O$1100,10,0),"")</f>
        <v>0</v>
      </c>
      <c r="J963" s="325">
        <f>IFERROR(VLOOKUP($A963,'様式C-1-2用'!$B$3:$O$1100,11,0),"")</f>
        <v>0</v>
      </c>
      <c r="K963" s="325">
        <f t="shared" si="14"/>
        <v>0</v>
      </c>
      <c r="L963" s="325">
        <f>IFERROR(VLOOKUP($A963,'様式C-1-2用'!$B$3:$O$1100,12,0),"")</f>
        <v>0</v>
      </c>
      <c r="M963" s="325">
        <f>IFERROR(VLOOKUP($A963,'様式C-1-2用'!$B$3:$O$1100,13,0),"")</f>
        <v>0</v>
      </c>
      <c r="N963" s="325">
        <f>IFERROR(VLOOKUP($A963,'様式C-1-2用'!$B$3:$O$1100,14,0),"")</f>
        <v>0</v>
      </c>
      <c r="O963" s="325">
        <f>IFERROR(VLOOKUP($A963,'様式C-1-2用'!$B$3:$P$1100,15,0),"")</f>
        <v>0</v>
      </c>
    </row>
    <row r="964" spans="1:15" ht="15.95" customHeight="1" x14ac:dyDescent="0.15">
      <c r="A964" s="318">
        <v>962</v>
      </c>
      <c r="B964" s="325">
        <f>IFERROR(VLOOKUP($A964,'様式C-1-2用'!$B$3:$O$1100,2,0),"")</f>
        <v>0</v>
      </c>
      <c r="C964" s="325" t="str">
        <f>IFERROR(VLOOKUP($A964,'様式C-1-2用'!$B$3:$O$1100,3,0),"")</f>
        <v/>
      </c>
      <c r="D964" s="325">
        <f>IFERROR(VLOOKUP($A964,'様式C-1-2用'!$B$3:$O$1100,5,0),"")</f>
        <v>0</v>
      </c>
      <c r="E964" s="325">
        <f>IFERROR(VLOOKUP($A964,'様式C-1-2用'!$B$3:$O$1100,6,0),"")</f>
        <v>0</v>
      </c>
      <c r="F964" s="325">
        <f>IFERROR(VLOOKUP($A964,'様式C-1-2用'!$B$3:$O$1100,7,0),"")</f>
        <v>0</v>
      </c>
      <c r="G964" s="325">
        <f>IFERROR(VLOOKUP($A964,'様式C-1-2用'!$B$3:$O$1100,8,0),"")</f>
        <v>0</v>
      </c>
      <c r="H964" s="331">
        <f>IFERROR(VLOOKUP($A964,'様式C-1-2用'!$B$3:$O$1100,9,0),"")</f>
        <v>0</v>
      </c>
      <c r="I964" s="325">
        <f>IFERROR(VLOOKUP($A964,'様式C-1-2用'!$B$3:$O$1100,10,0),"")</f>
        <v>0</v>
      </c>
      <c r="J964" s="325">
        <f>IFERROR(VLOOKUP($A964,'様式C-1-2用'!$B$3:$O$1100,11,0),"")</f>
        <v>0</v>
      </c>
      <c r="K964" s="325">
        <f t="shared" ref="K964:K1002" si="15">IF(J964=0,I964,J964)</f>
        <v>0</v>
      </c>
      <c r="L964" s="325">
        <f>IFERROR(VLOOKUP($A964,'様式C-1-2用'!$B$3:$O$1100,12,0),"")</f>
        <v>0</v>
      </c>
      <c r="M964" s="325">
        <f>IFERROR(VLOOKUP($A964,'様式C-1-2用'!$B$3:$O$1100,13,0),"")</f>
        <v>0</v>
      </c>
      <c r="N964" s="325">
        <f>IFERROR(VLOOKUP($A964,'様式C-1-2用'!$B$3:$O$1100,14,0),"")</f>
        <v>0</v>
      </c>
      <c r="O964" s="325">
        <f>IFERROR(VLOOKUP($A964,'様式C-1-2用'!$B$3:$P$1100,15,0),"")</f>
        <v>0</v>
      </c>
    </row>
    <row r="965" spans="1:15" ht="15.95" customHeight="1" x14ac:dyDescent="0.15">
      <c r="A965" s="318">
        <v>963</v>
      </c>
      <c r="B965" s="325">
        <f>IFERROR(VLOOKUP($A965,'様式C-1-2用'!$B$3:$O$1100,2,0),"")</f>
        <v>0</v>
      </c>
      <c r="C965" s="325" t="str">
        <f>IFERROR(VLOOKUP($A965,'様式C-1-2用'!$B$3:$O$1100,3,0),"")</f>
        <v/>
      </c>
      <c r="D965" s="325">
        <f>IFERROR(VLOOKUP($A965,'様式C-1-2用'!$B$3:$O$1100,5,0),"")</f>
        <v>0</v>
      </c>
      <c r="E965" s="325">
        <f>IFERROR(VLOOKUP($A965,'様式C-1-2用'!$B$3:$O$1100,6,0),"")</f>
        <v>0</v>
      </c>
      <c r="F965" s="325">
        <f>IFERROR(VLOOKUP($A965,'様式C-1-2用'!$B$3:$O$1100,7,0),"")</f>
        <v>0</v>
      </c>
      <c r="G965" s="325">
        <f>IFERROR(VLOOKUP($A965,'様式C-1-2用'!$B$3:$O$1100,8,0),"")</f>
        <v>0</v>
      </c>
      <c r="H965" s="331">
        <f>IFERROR(VLOOKUP($A965,'様式C-1-2用'!$B$3:$O$1100,9,0),"")</f>
        <v>0</v>
      </c>
      <c r="I965" s="325">
        <f>IFERROR(VLOOKUP($A965,'様式C-1-2用'!$B$3:$O$1100,10,0),"")</f>
        <v>0</v>
      </c>
      <c r="J965" s="325">
        <f>IFERROR(VLOOKUP($A965,'様式C-1-2用'!$B$3:$O$1100,11,0),"")</f>
        <v>0</v>
      </c>
      <c r="K965" s="325">
        <f t="shared" si="15"/>
        <v>0</v>
      </c>
      <c r="L965" s="325">
        <f>IFERROR(VLOOKUP($A965,'様式C-1-2用'!$B$3:$O$1100,12,0),"")</f>
        <v>0</v>
      </c>
      <c r="M965" s="325">
        <f>IFERROR(VLOOKUP($A965,'様式C-1-2用'!$B$3:$O$1100,13,0),"")</f>
        <v>0</v>
      </c>
      <c r="N965" s="325">
        <f>IFERROR(VLOOKUP($A965,'様式C-1-2用'!$B$3:$O$1100,14,0),"")</f>
        <v>0</v>
      </c>
      <c r="O965" s="325">
        <f>IFERROR(VLOOKUP($A965,'様式C-1-2用'!$B$3:$P$1100,15,0),"")</f>
        <v>0</v>
      </c>
    </row>
    <row r="966" spans="1:15" ht="15.95" customHeight="1" x14ac:dyDescent="0.15">
      <c r="A966" s="318">
        <v>964</v>
      </c>
      <c r="B966" s="325">
        <f>IFERROR(VLOOKUP($A966,'様式C-1-2用'!$B$3:$O$1100,2,0),"")</f>
        <v>0</v>
      </c>
      <c r="C966" s="325" t="str">
        <f>IFERROR(VLOOKUP($A966,'様式C-1-2用'!$B$3:$O$1100,3,0),"")</f>
        <v/>
      </c>
      <c r="D966" s="325">
        <f>IFERROR(VLOOKUP($A966,'様式C-1-2用'!$B$3:$O$1100,5,0),"")</f>
        <v>0</v>
      </c>
      <c r="E966" s="325">
        <f>IFERROR(VLOOKUP($A966,'様式C-1-2用'!$B$3:$O$1100,6,0),"")</f>
        <v>0</v>
      </c>
      <c r="F966" s="325">
        <f>IFERROR(VLOOKUP($A966,'様式C-1-2用'!$B$3:$O$1100,7,0),"")</f>
        <v>0</v>
      </c>
      <c r="G966" s="325">
        <f>IFERROR(VLOOKUP($A966,'様式C-1-2用'!$B$3:$O$1100,8,0),"")</f>
        <v>0</v>
      </c>
      <c r="H966" s="331">
        <f>IFERROR(VLOOKUP($A966,'様式C-1-2用'!$B$3:$O$1100,9,0),"")</f>
        <v>0</v>
      </c>
      <c r="I966" s="325">
        <f>IFERROR(VLOOKUP($A966,'様式C-1-2用'!$B$3:$O$1100,10,0),"")</f>
        <v>0</v>
      </c>
      <c r="J966" s="325">
        <f>IFERROR(VLOOKUP($A966,'様式C-1-2用'!$B$3:$O$1100,11,0),"")</f>
        <v>0</v>
      </c>
      <c r="K966" s="325">
        <f t="shared" si="15"/>
        <v>0</v>
      </c>
      <c r="L966" s="325">
        <f>IFERROR(VLOOKUP($A966,'様式C-1-2用'!$B$3:$O$1100,12,0),"")</f>
        <v>0</v>
      </c>
      <c r="M966" s="325">
        <f>IFERROR(VLOOKUP($A966,'様式C-1-2用'!$B$3:$O$1100,13,0),"")</f>
        <v>0</v>
      </c>
      <c r="N966" s="325">
        <f>IFERROR(VLOOKUP($A966,'様式C-1-2用'!$B$3:$O$1100,14,0),"")</f>
        <v>0</v>
      </c>
      <c r="O966" s="325">
        <f>IFERROR(VLOOKUP($A966,'様式C-1-2用'!$B$3:$P$1100,15,0),"")</f>
        <v>0</v>
      </c>
    </row>
    <row r="967" spans="1:15" ht="15.95" customHeight="1" x14ac:dyDescent="0.15">
      <c r="A967" s="318">
        <v>965</v>
      </c>
      <c r="B967" s="325">
        <f>IFERROR(VLOOKUP($A967,'様式C-1-2用'!$B$3:$O$1100,2,0),"")</f>
        <v>0</v>
      </c>
      <c r="C967" s="325" t="str">
        <f>IFERROR(VLOOKUP($A967,'様式C-1-2用'!$B$3:$O$1100,3,0),"")</f>
        <v/>
      </c>
      <c r="D967" s="325">
        <f>IFERROR(VLOOKUP($A967,'様式C-1-2用'!$B$3:$O$1100,5,0),"")</f>
        <v>0</v>
      </c>
      <c r="E967" s="325">
        <f>IFERROR(VLOOKUP($A967,'様式C-1-2用'!$B$3:$O$1100,6,0),"")</f>
        <v>0</v>
      </c>
      <c r="F967" s="325">
        <f>IFERROR(VLOOKUP($A967,'様式C-1-2用'!$B$3:$O$1100,7,0),"")</f>
        <v>0</v>
      </c>
      <c r="G967" s="325">
        <f>IFERROR(VLOOKUP($A967,'様式C-1-2用'!$B$3:$O$1100,8,0),"")</f>
        <v>0</v>
      </c>
      <c r="H967" s="331">
        <f>IFERROR(VLOOKUP($A967,'様式C-1-2用'!$B$3:$O$1100,9,0),"")</f>
        <v>0</v>
      </c>
      <c r="I967" s="325">
        <f>IFERROR(VLOOKUP($A967,'様式C-1-2用'!$B$3:$O$1100,10,0),"")</f>
        <v>0</v>
      </c>
      <c r="J967" s="325">
        <f>IFERROR(VLOOKUP($A967,'様式C-1-2用'!$B$3:$O$1100,11,0),"")</f>
        <v>0</v>
      </c>
      <c r="K967" s="325">
        <f t="shared" si="15"/>
        <v>0</v>
      </c>
      <c r="L967" s="325">
        <f>IFERROR(VLOOKUP($A967,'様式C-1-2用'!$B$3:$O$1100,12,0),"")</f>
        <v>0</v>
      </c>
      <c r="M967" s="325">
        <f>IFERROR(VLOOKUP($A967,'様式C-1-2用'!$B$3:$O$1100,13,0),"")</f>
        <v>0</v>
      </c>
      <c r="N967" s="325">
        <f>IFERROR(VLOOKUP($A967,'様式C-1-2用'!$B$3:$O$1100,14,0),"")</f>
        <v>0</v>
      </c>
      <c r="O967" s="325">
        <f>IFERROR(VLOOKUP($A967,'様式C-1-2用'!$B$3:$P$1100,15,0),"")</f>
        <v>0</v>
      </c>
    </row>
    <row r="968" spans="1:15" ht="15.95" customHeight="1" x14ac:dyDescent="0.15">
      <c r="A968" s="318">
        <v>966</v>
      </c>
      <c r="B968" s="325">
        <f>IFERROR(VLOOKUP($A968,'様式C-1-2用'!$B$3:$O$1100,2,0),"")</f>
        <v>0</v>
      </c>
      <c r="C968" s="325" t="str">
        <f>IFERROR(VLOOKUP($A968,'様式C-1-2用'!$B$3:$O$1100,3,0),"")</f>
        <v/>
      </c>
      <c r="D968" s="325">
        <f>IFERROR(VLOOKUP($A968,'様式C-1-2用'!$B$3:$O$1100,5,0),"")</f>
        <v>0</v>
      </c>
      <c r="E968" s="325">
        <f>IFERROR(VLOOKUP($A968,'様式C-1-2用'!$B$3:$O$1100,6,0),"")</f>
        <v>0</v>
      </c>
      <c r="F968" s="325">
        <f>IFERROR(VLOOKUP($A968,'様式C-1-2用'!$B$3:$O$1100,7,0),"")</f>
        <v>0</v>
      </c>
      <c r="G968" s="325">
        <f>IFERROR(VLOOKUP($A968,'様式C-1-2用'!$B$3:$O$1100,8,0),"")</f>
        <v>0</v>
      </c>
      <c r="H968" s="331">
        <f>IFERROR(VLOOKUP($A968,'様式C-1-2用'!$B$3:$O$1100,9,0),"")</f>
        <v>0</v>
      </c>
      <c r="I968" s="325">
        <f>IFERROR(VLOOKUP($A968,'様式C-1-2用'!$B$3:$O$1100,10,0),"")</f>
        <v>0</v>
      </c>
      <c r="J968" s="325">
        <f>IFERROR(VLOOKUP($A968,'様式C-1-2用'!$B$3:$O$1100,11,0),"")</f>
        <v>0</v>
      </c>
      <c r="K968" s="325">
        <f t="shared" si="15"/>
        <v>0</v>
      </c>
      <c r="L968" s="325">
        <f>IFERROR(VLOOKUP($A968,'様式C-1-2用'!$B$3:$O$1100,12,0),"")</f>
        <v>0</v>
      </c>
      <c r="M968" s="325">
        <f>IFERROR(VLOOKUP($A968,'様式C-1-2用'!$B$3:$O$1100,13,0),"")</f>
        <v>0</v>
      </c>
      <c r="N968" s="325">
        <f>IFERROR(VLOOKUP($A968,'様式C-1-2用'!$B$3:$O$1100,14,0),"")</f>
        <v>0</v>
      </c>
      <c r="O968" s="325">
        <f>IFERROR(VLOOKUP($A968,'様式C-1-2用'!$B$3:$P$1100,15,0),"")</f>
        <v>0</v>
      </c>
    </row>
    <row r="969" spans="1:15" ht="15.95" customHeight="1" x14ac:dyDescent="0.15">
      <c r="A969" s="318">
        <v>967</v>
      </c>
      <c r="B969" s="325">
        <f>IFERROR(VLOOKUP($A969,'様式C-1-2用'!$B$3:$O$1100,2,0),"")</f>
        <v>0</v>
      </c>
      <c r="C969" s="325" t="str">
        <f>IFERROR(VLOOKUP($A969,'様式C-1-2用'!$B$3:$O$1100,3,0),"")</f>
        <v/>
      </c>
      <c r="D969" s="325">
        <f>IFERROR(VLOOKUP($A969,'様式C-1-2用'!$B$3:$O$1100,5,0),"")</f>
        <v>0</v>
      </c>
      <c r="E969" s="325">
        <f>IFERROR(VLOOKUP($A969,'様式C-1-2用'!$B$3:$O$1100,6,0),"")</f>
        <v>0</v>
      </c>
      <c r="F969" s="325">
        <f>IFERROR(VLOOKUP($A969,'様式C-1-2用'!$B$3:$O$1100,7,0),"")</f>
        <v>0</v>
      </c>
      <c r="G969" s="325">
        <f>IFERROR(VLOOKUP($A969,'様式C-1-2用'!$B$3:$O$1100,8,0),"")</f>
        <v>0</v>
      </c>
      <c r="H969" s="331">
        <f>IFERROR(VLOOKUP($A969,'様式C-1-2用'!$B$3:$O$1100,9,0),"")</f>
        <v>0</v>
      </c>
      <c r="I969" s="325">
        <f>IFERROR(VLOOKUP($A969,'様式C-1-2用'!$B$3:$O$1100,10,0),"")</f>
        <v>0</v>
      </c>
      <c r="J969" s="325">
        <f>IFERROR(VLOOKUP($A969,'様式C-1-2用'!$B$3:$O$1100,11,0),"")</f>
        <v>0</v>
      </c>
      <c r="K969" s="325">
        <f t="shared" si="15"/>
        <v>0</v>
      </c>
      <c r="L969" s="325">
        <f>IFERROR(VLOOKUP($A969,'様式C-1-2用'!$B$3:$O$1100,12,0),"")</f>
        <v>0</v>
      </c>
      <c r="M969" s="325">
        <f>IFERROR(VLOOKUP($A969,'様式C-1-2用'!$B$3:$O$1100,13,0),"")</f>
        <v>0</v>
      </c>
      <c r="N969" s="325">
        <f>IFERROR(VLOOKUP($A969,'様式C-1-2用'!$B$3:$O$1100,14,0),"")</f>
        <v>0</v>
      </c>
      <c r="O969" s="325">
        <f>IFERROR(VLOOKUP($A969,'様式C-1-2用'!$B$3:$P$1100,15,0),"")</f>
        <v>0</v>
      </c>
    </row>
    <row r="970" spans="1:15" ht="15.95" customHeight="1" x14ac:dyDescent="0.15">
      <c r="A970" s="318">
        <v>968</v>
      </c>
      <c r="B970" s="325">
        <f>IFERROR(VLOOKUP($A970,'様式C-1-2用'!$B$3:$O$1100,2,0),"")</f>
        <v>0</v>
      </c>
      <c r="C970" s="325" t="str">
        <f>IFERROR(VLOOKUP($A970,'様式C-1-2用'!$B$3:$O$1100,3,0),"")</f>
        <v/>
      </c>
      <c r="D970" s="325">
        <f>IFERROR(VLOOKUP($A970,'様式C-1-2用'!$B$3:$O$1100,5,0),"")</f>
        <v>0</v>
      </c>
      <c r="E970" s="325">
        <f>IFERROR(VLOOKUP($A970,'様式C-1-2用'!$B$3:$O$1100,6,0),"")</f>
        <v>0</v>
      </c>
      <c r="F970" s="325">
        <f>IFERROR(VLOOKUP($A970,'様式C-1-2用'!$B$3:$O$1100,7,0),"")</f>
        <v>0</v>
      </c>
      <c r="G970" s="325">
        <f>IFERROR(VLOOKUP($A970,'様式C-1-2用'!$B$3:$O$1100,8,0),"")</f>
        <v>0</v>
      </c>
      <c r="H970" s="331">
        <f>IFERROR(VLOOKUP($A970,'様式C-1-2用'!$B$3:$O$1100,9,0),"")</f>
        <v>0</v>
      </c>
      <c r="I970" s="325">
        <f>IFERROR(VLOOKUP($A970,'様式C-1-2用'!$B$3:$O$1100,10,0),"")</f>
        <v>0</v>
      </c>
      <c r="J970" s="325">
        <f>IFERROR(VLOOKUP($A970,'様式C-1-2用'!$B$3:$O$1100,11,0),"")</f>
        <v>0</v>
      </c>
      <c r="K970" s="325">
        <f t="shared" si="15"/>
        <v>0</v>
      </c>
      <c r="L970" s="325">
        <f>IFERROR(VLOOKUP($A970,'様式C-1-2用'!$B$3:$O$1100,12,0),"")</f>
        <v>0</v>
      </c>
      <c r="M970" s="325">
        <f>IFERROR(VLOOKUP($A970,'様式C-1-2用'!$B$3:$O$1100,13,0),"")</f>
        <v>0</v>
      </c>
      <c r="N970" s="325">
        <f>IFERROR(VLOOKUP($A970,'様式C-1-2用'!$B$3:$O$1100,14,0),"")</f>
        <v>0</v>
      </c>
      <c r="O970" s="325">
        <f>IFERROR(VLOOKUP($A970,'様式C-1-2用'!$B$3:$P$1100,15,0),"")</f>
        <v>0</v>
      </c>
    </row>
    <row r="971" spans="1:15" ht="15.95" customHeight="1" x14ac:dyDescent="0.15">
      <c r="A971" s="318">
        <v>969</v>
      </c>
      <c r="B971" s="325">
        <f>IFERROR(VLOOKUP($A971,'様式C-1-2用'!$B$3:$O$1100,2,0),"")</f>
        <v>0</v>
      </c>
      <c r="C971" s="325" t="str">
        <f>IFERROR(VLOOKUP($A971,'様式C-1-2用'!$B$3:$O$1100,3,0),"")</f>
        <v/>
      </c>
      <c r="D971" s="325">
        <f>IFERROR(VLOOKUP($A971,'様式C-1-2用'!$B$3:$O$1100,5,0),"")</f>
        <v>0</v>
      </c>
      <c r="E971" s="325">
        <f>IFERROR(VLOOKUP($A971,'様式C-1-2用'!$B$3:$O$1100,6,0),"")</f>
        <v>0</v>
      </c>
      <c r="F971" s="325">
        <f>IFERROR(VLOOKUP($A971,'様式C-1-2用'!$B$3:$O$1100,7,0),"")</f>
        <v>0</v>
      </c>
      <c r="G971" s="325">
        <f>IFERROR(VLOOKUP($A971,'様式C-1-2用'!$B$3:$O$1100,8,0),"")</f>
        <v>0</v>
      </c>
      <c r="H971" s="331">
        <f>IFERROR(VLOOKUP($A971,'様式C-1-2用'!$B$3:$O$1100,9,0),"")</f>
        <v>0</v>
      </c>
      <c r="I971" s="325">
        <f>IFERROR(VLOOKUP($A971,'様式C-1-2用'!$B$3:$O$1100,10,0),"")</f>
        <v>0</v>
      </c>
      <c r="J971" s="325">
        <f>IFERROR(VLOOKUP($A971,'様式C-1-2用'!$B$3:$O$1100,11,0),"")</f>
        <v>0</v>
      </c>
      <c r="K971" s="325">
        <f t="shared" si="15"/>
        <v>0</v>
      </c>
      <c r="L971" s="325">
        <f>IFERROR(VLOOKUP($A971,'様式C-1-2用'!$B$3:$O$1100,12,0),"")</f>
        <v>0</v>
      </c>
      <c r="M971" s="325">
        <f>IFERROR(VLOOKUP($A971,'様式C-1-2用'!$B$3:$O$1100,13,0),"")</f>
        <v>0</v>
      </c>
      <c r="N971" s="325">
        <f>IFERROR(VLOOKUP($A971,'様式C-1-2用'!$B$3:$O$1100,14,0),"")</f>
        <v>0</v>
      </c>
      <c r="O971" s="325">
        <f>IFERROR(VLOOKUP($A971,'様式C-1-2用'!$B$3:$P$1100,15,0),"")</f>
        <v>0</v>
      </c>
    </row>
    <row r="972" spans="1:15" ht="15.95" customHeight="1" x14ac:dyDescent="0.15">
      <c r="A972" s="318">
        <v>970</v>
      </c>
      <c r="B972" s="325">
        <f>IFERROR(VLOOKUP($A972,'様式C-1-2用'!$B$3:$O$1100,2,0),"")</f>
        <v>0</v>
      </c>
      <c r="C972" s="325" t="str">
        <f>IFERROR(VLOOKUP($A972,'様式C-1-2用'!$B$3:$O$1100,3,0),"")</f>
        <v/>
      </c>
      <c r="D972" s="325">
        <f>IFERROR(VLOOKUP($A972,'様式C-1-2用'!$B$3:$O$1100,5,0),"")</f>
        <v>0</v>
      </c>
      <c r="E972" s="325">
        <f>IFERROR(VLOOKUP($A972,'様式C-1-2用'!$B$3:$O$1100,6,0),"")</f>
        <v>0</v>
      </c>
      <c r="F972" s="325">
        <f>IFERROR(VLOOKUP($A972,'様式C-1-2用'!$B$3:$O$1100,7,0),"")</f>
        <v>0</v>
      </c>
      <c r="G972" s="325">
        <f>IFERROR(VLOOKUP($A972,'様式C-1-2用'!$B$3:$O$1100,8,0),"")</f>
        <v>0</v>
      </c>
      <c r="H972" s="331">
        <f>IFERROR(VLOOKUP($A972,'様式C-1-2用'!$B$3:$O$1100,9,0),"")</f>
        <v>0</v>
      </c>
      <c r="I972" s="325">
        <f>IFERROR(VLOOKUP($A972,'様式C-1-2用'!$B$3:$O$1100,10,0),"")</f>
        <v>0</v>
      </c>
      <c r="J972" s="325">
        <f>IFERROR(VLOOKUP($A972,'様式C-1-2用'!$B$3:$O$1100,11,0),"")</f>
        <v>0</v>
      </c>
      <c r="K972" s="325">
        <f t="shared" si="15"/>
        <v>0</v>
      </c>
      <c r="L972" s="325">
        <f>IFERROR(VLOOKUP($A972,'様式C-1-2用'!$B$3:$O$1100,12,0),"")</f>
        <v>0</v>
      </c>
      <c r="M972" s="325">
        <f>IFERROR(VLOOKUP($A972,'様式C-1-2用'!$B$3:$O$1100,13,0),"")</f>
        <v>0</v>
      </c>
      <c r="N972" s="325">
        <f>IFERROR(VLOOKUP($A972,'様式C-1-2用'!$B$3:$O$1100,14,0),"")</f>
        <v>0</v>
      </c>
      <c r="O972" s="325">
        <f>IFERROR(VLOOKUP($A972,'様式C-1-2用'!$B$3:$P$1100,15,0),"")</f>
        <v>0</v>
      </c>
    </row>
    <row r="973" spans="1:15" ht="15.95" customHeight="1" x14ac:dyDescent="0.15">
      <c r="A973" s="318">
        <v>971</v>
      </c>
      <c r="B973" s="325">
        <f>IFERROR(VLOOKUP($A973,'様式C-1-2用'!$B$3:$O$1100,2,0),"")</f>
        <v>0</v>
      </c>
      <c r="C973" s="325" t="str">
        <f>IFERROR(VLOOKUP($A973,'様式C-1-2用'!$B$3:$O$1100,3,0),"")</f>
        <v/>
      </c>
      <c r="D973" s="325">
        <f>IFERROR(VLOOKUP($A973,'様式C-1-2用'!$B$3:$O$1100,5,0),"")</f>
        <v>0</v>
      </c>
      <c r="E973" s="325">
        <f>IFERROR(VLOOKUP($A973,'様式C-1-2用'!$B$3:$O$1100,6,0),"")</f>
        <v>0</v>
      </c>
      <c r="F973" s="325">
        <f>IFERROR(VLOOKUP($A973,'様式C-1-2用'!$B$3:$O$1100,7,0),"")</f>
        <v>0</v>
      </c>
      <c r="G973" s="325">
        <f>IFERROR(VLOOKUP($A973,'様式C-1-2用'!$B$3:$O$1100,8,0),"")</f>
        <v>0</v>
      </c>
      <c r="H973" s="331">
        <f>IFERROR(VLOOKUP($A973,'様式C-1-2用'!$B$3:$O$1100,9,0),"")</f>
        <v>0</v>
      </c>
      <c r="I973" s="325">
        <f>IFERROR(VLOOKUP($A973,'様式C-1-2用'!$B$3:$O$1100,10,0),"")</f>
        <v>0</v>
      </c>
      <c r="J973" s="325">
        <f>IFERROR(VLOOKUP($A973,'様式C-1-2用'!$B$3:$O$1100,11,0),"")</f>
        <v>0</v>
      </c>
      <c r="K973" s="325">
        <f t="shared" si="15"/>
        <v>0</v>
      </c>
      <c r="L973" s="325">
        <f>IFERROR(VLOOKUP($A973,'様式C-1-2用'!$B$3:$O$1100,12,0),"")</f>
        <v>0</v>
      </c>
      <c r="M973" s="325">
        <f>IFERROR(VLOOKUP($A973,'様式C-1-2用'!$B$3:$O$1100,13,0),"")</f>
        <v>0</v>
      </c>
      <c r="N973" s="325">
        <f>IFERROR(VLOOKUP($A973,'様式C-1-2用'!$B$3:$O$1100,14,0),"")</f>
        <v>0</v>
      </c>
      <c r="O973" s="325">
        <f>IFERROR(VLOOKUP($A973,'様式C-1-2用'!$B$3:$P$1100,15,0),"")</f>
        <v>0</v>
      </c>
    </row>
    <row r="974" spans="1:15" ht="15.95" customHeight="1" x14ac:dyDescent="0.15">
      <c r="A974" s="318">
        <v>972</v>
      </c>
      <c r="B974" s="325">
        <f>IFERROR(VLOOKUP($A974,'様式C-1-2用'!$B$3:$O$1100,2,0),"")</f>
        <v>0</v>
      </c>
      <c r="C974" s="325" t="str">
        <f>IFERROR(VLOOKUP($A974,'様式C-1-2用'!$B$3:$O$1100,3,0),"")</f>
        <v/>
      </c>
      <c r="D974" s="325">
        <f>IFERROR(VLOOKUP($A974,'様式C-1-2用'!$B$3:$O$1100,5,0),"")</f>
        <v>0</v>
      </c>
      <c r="E974" s="325">
        <f>IFERROR(VLOOKUP($A974,'様式C-1-2用'!$B$3:$O$1100,6,0),"")</f>
        <v>0</v>
      </c>
      <c r="F974" s="325">
        <f>IFERROR(VLOOKUP($A974,'様式C-1-2用'!$B$3:$O$1100,7,0),"")</f>
        <v>0</v>
      </c>
      <c r="G974" s="325">
        <f>IFERROR(VLOOKUP($A974,'様式C-1-2用'!$B$3:$O$1100,8,0),"")</f>
        <v>0</v>
      </c>
      <c r="H974" s="331">
        <f>IFERROR(VLOOKUP($A974,'様式C-1-2用'!$B$3:$O$1100,9,0),"")</f>
        <v>0</v>
      </c>
      <c r="I974" s="325">
        <f>IFERROR(VLOOKUP($A974,'様式C-1-2用'!$B$3:$O$1100,10,0),"")</f>
        <v>0</v>
      </c>
      <c r="J974" s="325">
        <f>IFERROR(VLOOKUP($A974,'様式C-1-2用'!$B$3:$O$1100,11,0),"")</f>
        <v>0</v>
      </c>
      <c r="K974" s="325">
        <f t="shared" si="15"/>
        <v>0</v>
      </c>
      <c r="L974" s="325">
        <f>IFERROR(VLOOKUP($A974,'様式C-1-2用'!$B$3:$O$1100,12,0),"")</f>
        <v>0</v>
      </c>
      <c r="M974" s="325">
        <f>IFERROR(VLOOKUP($A974,'様式C-1-2用'!$B$3:$O$1100,13,0),"")</f>
        <v>0</v>
      </c>
      <c r="N974" s="325">
        <f>IFERROR(VLOOKUP($A974,'様式C-1-2用'!$B$3:$O$1100,14,0),"")</f>
        <v>0</v>
      </c>
      <c r="O974" s="325">
        <f>IFERROR(VLOOKUP($A974,'様式C-1-2用'!$B$3:$P$1100,15,0),"")</f>
        <v>0</v>
      </c>
    </row>
    <row r="975" spans="1:15" ht="15.95" customHeight="1" x14ac:dyDescent="0.15">
      <c r="A975" s="318">
        <v>973</v>
      </c>
      <c r="B975" s="325">
        <f>IFERROR(VLOOKUP($A975,'様式C-1-2用'!$B$3:$O$1100,2,0),"")</f>
        <v>0</v>
      </c>
      <c r="C975" s="325" t="str">
        <f>IFERROR(VLOOKUP($A975,'様式C-1-2用'!$B$3:$O$1100,3,0),"")</f>
        <v/>
      </c>
      <c r="D975" s="325">
        <f>IFERROR(VLOOKUP($A975,'様式C-1-2用'!$B$3:$O$1100,5,0),"")</f>
        <v>0</v>
      </c>
      <c r="E975" s="325">
        <f>IFERROR(VLOOKUP($A975,'様式C-1-2用'!$B$3:$O$1100,6,0),"")</f>
        <v>0</v>
      </c>
      <c r="F975" s="325">
        <f>IFERROR(VLOOKUP($A975,'様式C-1-2用'!$B$3:$O$1100,7,0),"")</f>
        <v>0</v>
      </c>
      <c r="G975" s="325">
        <f>IFERROR(VLOOKUP($A975,'様式C-1-2用'!$B$3:$O$1100,8,0),"")</f>
        <v>0</v>
      </c>
      <c r="H975" s="331">
        <f>IFERROR(VLOOKUP($A975,'様式C-1-2用'!$B$3:$O$1100,9,0),"")</f>
        <v>0</v>
      </c>
      <c r="I975" s="325">
        <f>IFERROR(VLOOKUP($A975,'様式C-1-2用'!$B$3:$O$1100,10,0),"")</f>
        <v>0</v>
      </c>
      <c r="J975" s="325">
        <f>IFERROR(VLOOKUP($A975,'様式C-1-2用'!$B$3:$O$1100,11,0),"")</f>
        <v>0</v>
      </c>
      <c r="K975" s="325">
        <f t="shared" si="15"/>
        <v>0</v>
      </c>
      <c r="L975" s="325">
        <f>IFERROR(VLOOKUP($A975,'様式C-1-2用'!$B$3:$O$1100,12,0),"")</f>
        <v>0</v>
      </c>
      <c r="M975" s="325">
        <f>IFERROR(VLOOKUP($A975,'様式C-1-2用'!$B$3:$O$1100,13,0),"")</f>
        <v>0</v>
      </c>
      <c r="N975" s="325">
        <f>IFERROR(VLOOKUP($A975,'様式C-1-2用'!$B$3:$O$1100,14,0),"")</f>
        <v>0</v>
      </c>
      <c r="O975" s="325">
        <f>IFERROR(VLOOKUP($A975,'様式C-1-2用'!$B$3:$P$1100,15,0),"")</f>
        <v>0</v>
      </c>
    </row>
    <row r="976" spans="1:15" ht="15.95" customHeight="1" x14ac:dyDescent="0.15">
      <c r="A976" s="318">
        <v>974</v>
      </c>
      <c r="B976" s="325">
        <f>IFERROR(VLOOKUP($A976,'様式C-1-2用'!$B$3:$O$1100,2,0),"")</f>
        <v>0</v>
      </c>
      <c r="C976" s="325" t="str">
        <f>IFERROR(VLOOKUP($A976,'様式C-1-2用'!$B$3:$O$1100,3,0),"")</f>
        <v/>
      </c>
      <c r="D976" s="325">
        <f>IFERROR(VLOOKUP($A976,'様式C-1-2用'!$B$3:$O$1100,5,0),"")</f>
        <v>0</v>
      </c>
      <c r="E976" s="325">
        <f>IFERROR(VLOOKUP($A976,'様式C-1-2用'!$B$3:$O$1100,6,0),"")</f>
        <v>0</v>
      </c>
      <c r="F976" s="325">
        <f>IFERROR(VLOOKUP($A976,'様式C-1-2用'!$B$3:$O$1100,7,0),"")</f>
        <v>0</v>
      </c>
      <c r="G976" s="325">
        <f>IFERROR(VLOOKUP($A976,'様式C-1-2用'!$B$3:$O$1100,8,0),"")</f>
        <v>0</v>
      </c>
      <c r="H976" s="331">
        <f>IFERROR(VLOOKUP($A976,'様式C-1-2用'!$B$3:$O$1100,9,0),"")</f>
        <v>0</v>
      </c>
      <c r="I976" s="325">
        <f>IFERROR(VLOOKUP($A976,'様式C-1-2用'!$B$3:$O$1100,10,0),"")</f>
        <v>0</v>
      </c>
      <c r="J976" s="325">
        <f>IFERROR(VLOOKUP($A976,'様式C-1-2用'!$B$3:$O$1100,11,0),"")</f>
        <v>0</v>
      </c>
      <c r="K976" s="325">
        <f t="shared" si="15"/>
        <v>0</v>
      </c>
      <c r="L976" s="325">
        <f>IFERROR(VLOOKUP($A976,'様式C-1-2用'!$B$3:$O$1100,12,0),"")</f>
        <v>0</v>
      </c>
      <c r="M976" s="325">
        <f>IFERROR(VLOOKUP($A976,'様式C-1-2用'!$B$3:$O$1100,13,0),"")</f>
        <v>0</v>
      </c>
      <c r="N976" s="325">
        <f>IFERROR(VLOOKUP($A976,'様式C-1-2用'!$B$3:$O$1100,14,0),"")</f>
        <v>0</v>
      </c>
      <c r="O976" s="325">
        <f>IFERROR(VLOOKUP($A976,'様式C-1-2用'!$B$3:$P$1100,15,0),"")</f>
        <v>0</v>
      </c>
    </row>
    <row r="977" spans="1:15" ht="15.95" customHeight="1" x14ac:dyDescent="0.15">
      <c r="A977" s="318">
        <v>975</v>
      </c>
      <c r="B977" s="325">
        <f>IFERROR(VLOOKUP($A977,'様式C-1-2用'!$B$3:$O$1100,2,0),"")</f>
        <v>0</v>
      </c>
      <c r="C977" s="325" t="str">
        <f>IFERROR(VLOOKUP($A977,'様式C-1-2用'!$B$3:$O$1100,3,0),"")</f>
        <v/>
      </c>
      <c r="D977" s="325">
        <f>IFERROR(VLOOKUP($A977,'様式C-1-2用'!$B$3:$O$1100,5,0),"")</f>
        <v>0</v>
      </c>
      <c r="E977" s="325">
        <f>IFERROR(VLOOKUP($A977,'様式C-1-2用'!$B$3:$O$1100,6,0),"")</f>
        <v>0</v>
      </c>
      <c r="F977" s="325">
        <f>IFERROR(VLOOKUP($A977,'様式C-1-2用'!$B$3:$O$1100,7,0),"")</f>
        <v>0</v>
      </c>
      <c r="G977" s="325">
        <f>IFERROR(VLOOKUP($A977,'様式C-1-2用'!$B$3:$O$1100,8,0),"")</f>
        <v>0</v>
      </c>
      <c r="H977" s="331">
        <f>IFERROR(VLOOKUP($A977,'様式C-1-2用'!$B$3:$O$1100,9,0),"")</f>
        <v>0</v>
      </c>
      <c r="I977" s="325">
        <f>IFERROR(VLOOKUP($A977,'様式C-1-2用'!$B$3:$O$1100,10,0),"")</f>
        <v>0</v>
      </c>
      <c r="J977" s="325">
        <f>IFERROR(VLOOKUP($A977,'様式C-1-2用'!$B$3:$O$1100,11,0),"")</f>
        <v>0</v>
      </c>
      <c r="K977" s="325">
        <f t="shared" si="15"/>
        <v>0</v>
      </c>
      <c r="L977" s="325">
        <f>IFERROR(VLOOKUP($A977,'様式C-1-2用'!$B$3:$O$1100,12,0),"")</f>
        <v>0</v>
      </c>
      <c r="M977" s="325">
        <f>IFERROR(VLOOKUP($A977,'様式C-1-2用'!$B$3:$O$1100,13,0),"")</f>
        <v>0</v>
      </c>
      <c r="N977" s="325">
        <f>IFERROR(VLOOKUP($A977,'様式C-1-2用'!$B$3:$O$1100,14,0),"")</f>
        <v>0</v>
      </c>
      <c r="O977" s="325">
        <f>IFERROR(VLOOKUP($A977,'様式C-1-2用'!$B$3:$P$1100,15,0),"")</f>
        <v>0</v>
      </c>
    </row>
    <row r="978" spans="1:15" ht="15.95" customHeight="1" x14ac:dyDescent="0.15">
      <c r="A978" s="318">
        <v>976</v>
      </c>
      <c r="B978" s="325">
        <f>IFERROR(VLOOKUP($A978,'様式C-1-2用'!$B$3:$O$1100,2,0),"")</f>
        <v>0</v>
      </c>
      <c r="C978" s="325" t="str">
        <f>IFERROR(VLOOKUP($A978,'様式C-1-2用'!$B$3:$O$1100,3,0),"")</f>
        <v/>
      </c>
      <c r="D978" s="325">
        <f>IFERROR(VLOOKUP($A978,'様式C-1-2用'!$B$3:$O$1100,5,0),"")</f>
        <v>0</v>
      </c>
      <c r="E978" s="325">
        <f>IFERROR(VLOOKUP($A978,'様式C-1-2用'!$B$3:$O$1100,6,0),"")</f>
        <v>0</v>
      </c>
      <c r="F978" s="325">
        <f>IFERROR(VLOOKUP($A978,'様式C-1-2用'!$B$3:$O$1100,7,0),"")</f>
        <v>0</v>
      </c>
      <c r="G978" s="325">
        <f>IFERROR(VLOOKUP($A978,'様式C-1-2用'!$B$3:$O$1100,8,0),"")</f>
        <v>0</v>
      </c>
      <c r="H978" s="331">
        <f>IFERROR(VLOOKUP($A978,'様式C-1-2用'!$B$3:$O$1100,9,0),"")</f>
        <v>0</v>
      </c>
      <c r="I978" s="325">
        <f>IFERROR(VLOOKUP($A978,'様式C-1-2用'!$B$3:$O$1100,10,0),"")</f>
        <v>0</v>
      </c>
      <c r="J978" s="325">
        <f>IFERROR(VLOOKUP($A978,'様式C-1-2用'!$B$3:$O$1100,11,0),"")</f>
        <v>0</v>
      </c>
      <c r="K978" s="325">
        <f t="shared" si="15"/>
        <v>0</v>
      </c>
      <c r="L978" s="325">
        <f>IFERROR(VLOOKUP($A978,'様式C-1-2用'!$B$3:$O$1100,12,0),"")</f>
        <v>0</v>
      </c>
      <c r="M978" s="325">
        <f>IFERROR(VLOOKUP($A978,'様式C-1-2用'!$B$3:$O$1100,13,0),"")</f>
        <v>0</v>
      </c>
      <c r="N978" s="325">
        <f>IFERROR(VLOOKUP($A978,'様式C-1-2用'!$B$3:$O$1100,14,0),"")</f>
        <v>0</v>
      </c>
      <c r="O978" s="325">
        <f>IFERROR(VLOOKUP($A978,'様式C-1-2用'!$B$3:$P$1100,15,0),"")</f>
        <v>0</v>
      </c>
    </row>
    <row r="979" spans="1:15" ht="15.95" customHeight="1" x14ac:dyDescent="0.15">
      <c r="A979" s="318">
        <v>977</v>
      </c>
      <c r="B979" s="325">
        <f>IFERROR(VLOOKUP($A979,'様式C-1-2用'!$B$3:$O$1100,2,0),"")</f>
        <v>0</v>
      </c>
      <c r="C979" s="325" t="str">
        <f>IFERROR(VLOOKUP($A979,'様式C-1-2用'!$B$3:$O$1100,3,0),"")</f>
        <v/>
      </c>
      <c r="D979" s="325">
        <f>IFERROR(VLOOKUP($A979,'様式C-1-2用'!$B$3:$O$1100,5,0),"")</f>
        <v>0</v>
      </c>
      <c r="E979" s="325">
        <f>IFERROR(VLOOKUP($A979,'様式C-1-2用'!$B$3:$O$1100,6,0),"")</f>
        <v>0</v>
      </c>
      <c r="F979" s="325">
        <f>IFERROR(VLOOKUP($A979,'様式C-1-2用'!$B$3:$O$1100,7,0),"")</f>
        <v>0</v>
      </c>
      <c r="G979" s="325">
        <f>IFERROR(VLOOKUP($A979,'様式C-1-2用'!$B$3:$O$1100,8,0),"")</f>
        <v>0</v>
      </c>
      <c r="H979" s="331">
        <f>IFERROR(VLOOKUP($A979,'様式C-1-2用'!$B$3:$O$1100,9,0),"")</f>
        <v>0</v>
      </c>
      <c r="I979" s="325">
        <f>IFERROR(VLOOKUP($A979,'様式C-1-2用'!$B$3:$O$1100,10,0),"")</f>
        <v>0</v>
      </c>
      <c r="J979" s="325">
        <f>IFERROR(VLOOKUP($A979,'様式C-1-2用'!$B$3:$O$1100,11,0),"")</f>
        <v>0</v>
      </c>
      <c r="K979" s="325">
        <f t="shared" si="15"/>
        <v>0</v>
      </c>
      <c r="L979" s="325">
        <f>IFERROR(VLOOKUP($A979,'様式C-1-2用'!$B$3:$O$1100,12,0),"")</f>
        <v>0</v>
      </c>
      <c r="M979" s="325">
        <f>IFERROR(VLOOKUP($A979,'様式C-1-2用'!$B$3:$O$1100,13,0),"")</f>
        <v>0</v>
      </c>
      <c r="N979" s="325">
        <f>IFERROR(VLOOKUP($A979,'様式C-1-2用'!$B$3:$O$1100,14,0),"")</f>
        <v>0</v>
      </c>
      <c r="O979" s="325">
        <f>IFERROR(VLOOKUP($A979,'様式C-1-2用'!$B$3:$P$1100,15,0),"")</f>
        <v>0</v>
      </c>
    </row>
    <row r="980" spans="1:15" ht="15.95" customHeight="1" x14ac:dyDescent="0.15">
      <c r="A980" s="318">
        <v>978</v>
      </c>
      <c r="B980" s="325">
        <f>IFERROR(VLOOKUP($A980,'様式C-1-2用'!$B$3:$O$1100,2,0),"")</f>
        <v>0</v>
      </c>
      <c r="C980" s="325" t="str">
        <f>IFERROR(VLOOKUP($A980,'様式C-1-2用'!$B$3:$O$1100,3,0),"")</f>
        <v/>
      </c>
      <c r="D980" s="325">
        <f>IFERROR(VLOOKUP($A980,'様式C-1-2用'!$B$3:$O$1100,5,0),"")</f>
        <v>0</v>
      </c>
      <c r="E980" s="325">
        <f>IFERROR(VLOOKUP($A980,'様式C-1-2用'!$B$3:$O$1100,6,0),"")</f>
        <v>0</v>
      </c>
      <c r="F980" s="325">
        <f>IFERROR(VLOOKUP($A980,'様式C-1-2用'!$B$3:$O$1100,7,0),"")</f>
        <v>0</v>
      </c>
      <c r="G980" s="325">
        <f>IFERROR(VLOOKUP($A980,'様式C-1-2用'!$B$3:$O$1100,8,0),"")</f>
        <v>0</v>
      </c>
      <c r="H980" s="331">
        <f>IFERROR(VLOOKUP($A980,'様式C-1-2用'!$B$3:$O$1100,9,0),"")</f>
        <v>0</v>
      </c>
      <c r="I980" s="325">
        <f>IFERROR(VLOOKUP($A980,'様式C-1-2用'!$B$3:$O$1100,10,0),"")</f>
        <v>0</v>
      </c>
      <c r="J980" s="325">
        <f>IFERROR(VLOOKUP($A980,'様式C-1-2用'!$B$3:$O$1100,11,0),"")</f>
        <v>0</v>
      </c>
      <c r="K980" s="325">
        <f t="shared" si="15"/>
        <v>0</v>
      </c>
      <c r="L980" s="325">
        <f>IFERROR(VLOOKUP($A980,'様式C-1-2用'!$B$3:$O$1100,12,0),"")</f>
        <v>0</v>
      </c>
      <c r="M980" s="325">
        <f>IFERROR(VLOOKUP($A980,'様式C-1-2用'!$B$3:$O$1100,13,0),"")</f>
        <v>0</v>
      </c>
      <c r="N980" s="325">
        <f>IFERROR(VLOOKUP($A980,'様式C-1-2用'!$B$3:$O$1100,14,0),"")</f>
        <v>0</v>
      </c>
      <c r="O980" s="325">
        <f>IFERROR(VLOOKUP($A980,'様式C-1-2用'!$B$3:$P$1100,15,0),"")</f>
        <v>0</v>
      </c>
    </row>
    <row r="981" spans="1:15" ht="15.95" customHeight="1" x14ac:dyDescent="0.15">
      <c r="A981" s="318">
        <v>979</v>
      </c>
      <c r="B981" s="325">
        <f>IFERROR(VLOOKUP($A981,'様式C-1-2用'!$B$3:$O$1100,2,0),"")</f>
        <v>0</v>
      </c>
      <c r="C981" s="325" t="str">
        <f>IFERROR(VLOOKUP($A981,'様式C-1-2用'!$B$3:$O$1100,3,0),"")</f>
        <v/>
      </c>
      <c r="D981" s="325">
        <f>IFERROR(VLOOKUP($A981,'様式C-1-2用'!$B$3:$O$1100,5,0),"")</f>
        <v>0</v>
      </c>
      <c r="E981" s="325">
        <f>IFERROR(VLOOKUP($A981,'様式C-1-2用'!$B$3:$O$1100,6,0),"")</f>
        <v>0</v>
      </c>
      <c r="F981" s="325">
        <f>IFERROR(VLOOKUP($A981,'様式C-1-2用'!$B$3:$O$1100,7,0),"")</f>
        <v>0</v>
      </c>
      <c r="G981" s="325">
        <f>IFERROR(VLOOKUP($A981,'様式C-1-2用'!$B$3:$O$1100,8,0),"")</f>
        <v>0</v>
      </c>
      <c r="H981" s="331">
        <f>IFERROR(VLOOKUP($A981,'様式C-1-2用'!$B$3:$O$1100,9,0),"")</f>
        <v>0</v>
      </c>
      <c r="I981" s="325">
        <f>IFERROR(VLOOKUP($A981,'様式C-1-2用'!$B$3:$O$1100,10,0),"")</f>
        <v>0</v>
      </c>
      <c r="J981" s="325">
        <f>IFERROR(VLOOKUP($A981,'様式C-1-2用'!$B$3:$O$1100,11,0),"")</f>
        <v>0</v>
      </c>
      <c r="K981" s="325">
        <f t="shared" si="15"/>
        <v>0</v>
      </c>
      <c r="L981" s="325">
        <f>IFERROR(VLOOKUP($A981,'様式C-1-2用'!$B$3:$O$1100,12,0),"")</f>
        <v>0</v>
      </c>
      <c r="M981" s="325">
        <f>IFERROR(VLOOKUP($A981,'様式C-1-2用'!$B$3:$O$1100,13,0),"")</f>
        <v>0</v>
      </c>
      <c r="N981" s="325">
        <f>IFERROR(VLOOKUP($A981,'様式C-1-2用'!$B$3:$O$1100,14,0),"")</f>
        <v>0</v>
      </c>
      <c r="O981" s="325">
        <f>IFERROR(VLOOKUP($A981,'様式C-1-2用'!$B$3:$P$1100,15,0),"")</f>
        <v>0</v>
      </c>
    </row>
    <row r="982" spans="1:15" ht="15.95" customHeight="1" x14ac:dyDescent="0.15">
      <c r="A982" s="318">
        <v>980</v>
      </c>
      <c r="B982" s="325">
        <f>IFERROR(VLOOKUP($A982,'様式C-1-2用'!$B$3:$O$1100,2,0),"")</f>
        <v>0</v>
      </c>
      <c r="C982" s="325" t="str">
        <f>IFERROR(VLOOKUP($A982,'様式C-1-2用'!$B$3:$O$1100,3,0),"")</f>
        <v/>
      </c>
      <c r="D982" s="325">
        <f>IFERROR(VLOOKUP($A982,'様式C-1-2用'!$B$3:$O$1100,5,0),"")</f>
        <v>0</v>
      </c>
      <c r="E982" s="325">
        <f>IFERROR(VLOOKUP($A982,'様式C-1-2用'!$B$3:$O$1100,6,0),"")</f>
        <v>0</v>
      </c>
      <c r="F982" s="325">
        <f>IFERROR(VLOOKUP($A982,'様式C-1-2用'!$B$3:$O$1100,7,0),"")</f>
        <v>0</v>
      </c>
      <c r="G982" s="325">
        <f>IFERROR(VLOOKUP($A982,'様式C-1-2用'!$B$3:$O$1100,8,0),"")</f>
        <v>0</v>
      </c>
      <c r="H982" s="331">
        <f>IFERROR(VLOOKUP($A982,'様式C-1-2用'!$B$3:$O$1100,9,0),"")</f>
        <v>0</v>
      </c>
      <c r="I982" s="325">
        <f>IFERROR(VLOOKUP($A982,'様式C-1-2用'!$B$3:$O$1100,10,0),"")</f>
        <v>0</v>
      </c>
      <c r="J982" s="325">
        <f>IFERROR(VLOOKUP($A982,'様式C-1-2用'!$B$3:$O$1100,11,0),"")</f>
        <v>0</v>
      </c>
      <c r="K982" s="325">
        <f t="shared" si="15"/>
        <v>0</v>
      </c>
      <c r="L982" s="325">
        <f>IFERROR(VLOOKUP($A982,'様式C-1-2用'!$B$3:$O$1100,12,0),"")</f>
        <v>0</v>
      </c>
      <c r="M982" s="325">
        <f>IFERROR(VLOOKUP($A982,'様式C-1-2用'!$B$3:$O$1100,13,0),"")</f>
        <v>0</v>
      </c>
      <c r="N982" s="325">
        <f>IFERROR(VLOOKUP($A982,'様式C-1-2用'!$B$3:$O$1100,14,0),"")</f>
        <v>0</v>
      </c>
      <c r="O982" s="325">
        <f>IFERROR(VLOOKUP($A982,'様式C-1-2用'!$B$3:$P$1100,15,0),"")</f>
        <v>0</v>
      </c>
    </row>
    <row r="983" spans="1:15" ht="15.95" customHeight="1" x14ac:dyDescent="0.15">
      <c r="A983" s="318">
        <v>981</v>
      </c>
      <c r="B983" s="325">
        <f>IFERROR(VLOOKUP($A983,'様式C-1-2用'!$B$3:$O$1100,2,0),"")</f>
        <v>0</v>
      </c>
      <c r="C983" s="325" t="str">
        <f>IFERROR(VLOOKUP($A983,'様式C-1-2用'!$B$3:$O$1100,3,0),"")</f>
        <v/>
      </c>
      <c r="D983" s="325">
        <f>IFERROR(VLOOKUP($A983,'様式C-1-2用'!$B$3:$O$1100,5,0),"")</f>
        <v>0</v>
      </c>
      <c r="E983" s="325">
        <f>IFERROR(VLOOKUP($A983,'様式C-1-2用'!$B$3:$O$1100,6,0),"")</f>
        <v>0</v>
      </c>
      <c r="F983" s="325">
        <f>IFERROR(VLOOKUP($A983,'様式C-1-2用'!$B$3:$O$1100,7,0),"")</f>
        <v>0</v>
      </c>
      <c r="G983" s="325">
        <f>IFERROR(VLOOKUP($A983,'様式C-1-2用'!$B$3:$O$1100,8,0),"")</f>
        <v>0</v>
      </c>
      <c r="H983" s="331">
        <f>IFERROR(VLOOKUP($A983,'様式C-1-2用'!$B$3:$O$1100,9,0),"")</f>
        <v>0</v>
      </c>
      <c r="I983" s="325">
        <f>IFERROR(VLOOKUP($A983,'様式C-1-2用'!$B$3:$O$1100,10,0),"")</f>
        <v>0</v>
      </c>
      <c r="J983" s="325">
        <f>IFERROR(VLOOKUP($A983,'様式C-1-2用'!$B$3:$O$1100,11,0),"")</f>
        <v>0</v>
      </c>
      <c r="K983" s="325">
        <f t="shared" si="15"/>
        <v>0</v>
      </c>
      <c r="L983" s="325">
        <f>IFERROR(VLOOKUP($A983,'様式C-1-2用'!$B$3:$O$1100,12,0),"")</f>
        <v>0</v>
      </c>
      <c r="M983" s="325">
        <f>IFERROR(VLOOKUP($A983,'様式C-1-2用'!$B$3:$O$1100,13,0),"")</f>
        <v>0</v>
      </c>
      <c r="N983" s="325">
        <f>IFERROR(VLOOKUP($A983,'様式C-1-2用'!$B$3:$O$1100,14,0),"")</f>
        <v>0</v>
      </c>
      <c r="O983" s="325">
        <f>IFERROR(VLOOKUP($A983,'様式C-1-2用'!$B$3:$P$1100,15,0),"")</f>
        <v>0</v>
      </c>
    </row>
    <row r="984" spans="1:15" ht="15.95" customHeight="1" x14ac:dyDescent="0.15">
      <c r="A984" s="318">
        <v>982</v>
      </c>
      <c r="B984" s="325">
        <f>IFERROR(VLOOKUP($A984,'様式C-1-2用'!$B$3:$O$1100,2,0),"")</f>
        <v>0</v>
      </c>
      <c r="C984" s="325" t="str">
        <f>IFERROR(VLOOKUP($A984,'様式C-1-2用'!$B$3:$O$1100,3,0),"")</f>
        <v/>
      </c>
      <c r="D984" s="325">
        <f>IFERROR(VLOOKUP($A984,'様式C-1-2用'!$B$3:$O$1100,5,0),"")</f>
        <v>0</v>
      </c>
      <c r="E984" s="325">
        <f>IFERROR(VLOOKUP($A984,'様式C-1-2用'!$B$3:$O$1100,6,0),"")</f>
        <v>0</v>
      </c>
      <c r="F984" s="325">
        <f>IFERROR(VLOOKUP($A984,'様式C-1-2用'!$B$3:$O$1100,7,0),"")</f>
        <v>0</v>
      </c>
      <c r="G984" s="325">
        <f>IFERROR(VLOOKUP($A984,'様式C-1-2用'!$B$3:$O$1100,8,0),"")</f>
        <v>0</v>
      </c>
      <c r="H984" s="331">
        <f>IFERROR(VLOOKUP($A984,'様式C-1-2用'!$B$3:$O$1100,9,0),"")</f>
        <v>0</v>
      </c>
      <c r="I984" s="325">
        <f>IFERROR(VLOOKUP($A984,'様式C-1-2用'!$B$3:$O$1100,10,0),"")</f>
        <v>0</v>
      </c>
      <c r="J984" s="325">
        <f>IFERROR(VLOOKUP($A984,'様式C-1-2用'!$B$3:$O$1100,11,0),"")</f>
        <v>0</v>
      </c>
      <c r="K984" s="325">
        <f t="shared" si="15"/>
        <v>0</v>
      </c>
      <c r="L984" s="325">
        <f>IFERROR(VLOOKUP($A984,'様式C-1-2用'!$B$3:$O$1100,12,0),"")</f>
        <v>0</v>
      </c>
      <c r="M984" s="325">
        <f>IFERROR(VLOOKUP($A984,'様式C-1-2用'!$B$3:$O$1100,13,0),"")</f>
        <v>0</v>
      </c>
      <c r="N984" s="325">
        <f>IFERROR(VLOOKUP($A984,'様式C-1-2用'!$B$3:$O$1100,14,0),"")</f>
        <v>0</v>
      </c>
      <c r="O984" s="325">
        <f>IFERROR(VLOOKUP($A984,'様式C-1-2用'!$B$3:$P$1100,15,0),"")</f>
        <v>0</v>
      </c>
    </row>
    <row r="985" spans="1:15" ht="15.95" customHeight="1" x14ac:dyDescent="0.15">
      <c r="A985" s="318">
        <v>983</v>
      </c>
      <c r="B985" s="325">
        <f>IFERROR(VLOOKUP($A985,'様式C-1-2用'!$B$3:$O$1100,2,0),"")</f>
        <v>0</v>
      </c>
      <c r="C985" s="325" t="str">
        <f>IFERROR(VLOOKUP($A985,'様式C-1-2用'!$B$3:$O$1100,3,0),"")</f>
        <v/>
      </c>
      <c r="D985" s="325">
        <f>IFERROR(VLOOKUP($A985,'様式C-1-2用'!$B$3:$O$1100,5,0),"")</f>
        <v>0</v>
      </c>
      <c r="E985" s="325">
        <f>IFERROR(VLOOKUP($A985,'様式C-1-2用'!$B$3:$O$1100,6,0),"")</f>
        <v>0</v>
      </c>
      <c r="F985" s="325">
        <f>IFERROR(VLOOKUP($A985,'様式C-1-2用'!$B$3:$O$1100,7,0),"")</f>
        <v>0</v>
      </c>
      <c r="G985" s="325">
        <f>IFERROR(VLOOKUP($A985,'様式C-1-2用'!$B$3:$O$1100,8,0),"")</f>
        <v>0</v>
      </c>
      <c r="H985" s="331">
        <f>IFERROR(VLOOKUP($A985,'様式C-1-2用'!$B$3:$O$1100,9,0),"")</f>
        <v>0</v>
      </c>
      <c r="I985" s="325">
        <f>IFERROR(VLOOKUP($A985,'様式C-1-2用'!$B$3:$O$1100,10,0),"")</f>
        <v>0</v>
      </c>
      <c r="J985" s="325">
        <f>IFERROR(VLOOKUP($A985,'様式C-1-2用'!$B$3:$O$1100,11,0),"")</f>
        <v>0</v>
      </c>
      <c r="K985" s="325">
        <f t="shared" si="15"/>
        <v>0</v>
      </c>
      <c r="L985" s="325">
        <f>IFERROR(VLOOKUP($A985,'様式C-1-2用'!$B$3:$O$1100,12,0),"")</f>
        <v>0</v>
      </c>
      <c r="M985" s="325">
        <f>IFERROR(VLOOKUP($A985,'様式C-1-2用'!$B$3:$O$1100,13,0),"")</f>
        <v>0</v>
      </c>
      <c r="N985" s="325">
        <f>IFERROR(VLOOKUP($A985,'様式C-1-2用'!$B$3:$O$1100,14,0),"")</f>
        <v>0</v>
      </c>
      <c r="O985" s="325">
        <f>IFERROR(VLOOKUP($A985,'様式C-1-2用'!$B$3:$P$1100,15,0),"")</f>
        <v>0</v>
      </c>
    </row>
    <row r="986" spans="1:15" ht="15.95" customHeight="1" x14ac:dyDescent="0.15">
      <c r="A986" s="318">
        <v>984</v>
      </c>
      <c r="B986" s="325">
        <f>IFERROR(VLOOKUP($A986,'様式C-1-2用'!$B$3:$O$1100,2,0),"")</f>
        <v>0</v>
      </c>
      <c r="C986" s="325" t="str">
        <f>IFERROR(VLOOKUP($A986,'様式C-1-2用'!$B$3:$O$1100,3,0),"")</f>
        <v/>
      </c>
      <c r="D986" s="325">
        <f>IFERROR(VLOOKUP($A986,'様式C-1-2用'!$B$3:$O$1100,5,0),"")</f>
        <v>0</v>
      </c>
      <c r="E986" s="325">
        <f>IFERROR(VLOOKUP($A986,'様式C-1-2用'!$B$3:$O$1100,6,0),"")</f>
        <v>0</v>
      </c>
      <c r="F986" s="325">
        <f>IFERROR(VLOOKUP($A986,'様式C-1-2用'!$B$3:$O$1100,7,0),"")</f>
        <v>0</v>
      </c>
      <c r="G986" s="325">
        <f>IFERROR(VLOOKUP($A986,'様式C-1-2用'!$B$3:$O$1100,8,0),"")</f>
        <v>0</v>
      </c>
      <c r="H986" s="331">
        <f>IFERROR(VLOOKUP($A986,'様式C-1-2用'!$B$3:$O$1100,9,0),"")</f>
        <v>0</v>
      </c>
      <c r="I986" s="325">
        <f>IFERROR(VLOOKUP($A986,'様式C-1-2用'!$B$3:$O$1100,10,0),"")</f>
        <v>0</v>
      </c>
      <c r="J986" s="325">
        <f>IFERROR(VLOOKUP($A986,'様式C-1-2用'!$B$3:$O$1100,11,0),"")</f>
        <v>0</v>
      </c>
      <c r="K986" s="325">
        <f t="shared" si="15"/>
        <v>0</v>
      </c>
      <c r="L986" s="325">
        <f>IFERROR(VLOOKUP($A986,'様式C-1-2用'!$B$3:$O$1100,12,0),"")</f>
        <v>0</v>
      </c>
      <c r="M986" s="325">
        <f>IFERROR(VLOOKUP($A986,'様式C-1-2用'!$B$3:$O$1100,13,0),"")</f>
        <v>0</v>
      </c>
      <c r="N986" s="325">
        <f>IFERROR(VLOOKUP($A986,'様式C-1-2用'!$B$3:$O$1100,14,0),"")</f>
        <v>0</v>
      </c>
      <c r="O986" s="325">
        <f>IFERROR(VLOOKUP($A986,'様式C-1-2用'!$B$3:$P$1100,15,0),"")</f>
        <v>0</v>
      </c>
    </row>
    <row r="987" spans="1:15" ht="15.95" customHeight="1" x14ac:dyDescent="0.15">
      <c r="A987" s="318">
        <v>985</v>
      </c>
      <c r="B987" s="325">
        <f>IFERROR(VLOOKUP($A987,'様式C-1-2用'!$B$3:$O$1100,2,0),"")</f>
        <v>0</v>
      </c>
      <c r="C987" s="325" t="str">
        <f>IFERROR(VLOOKUP($A987,'様式C-1-2用'!$B$3:$O$1100,3,0),"")</f>
        <v/>
      </c>
      <c r="D987" s="325">
        <f>IFERROR(VLOOKUP($A987,'様式C-1-2用'!$B$3:$O$1100,5,0),"")</f>
        <v>0</v>
      </c>
      <c r="E987" s="325">
        <f>IFERROR(VLOOKUP($A987,'様式C-1-2用'!$B$3:$O$1100,6,0),"")</f>
        <v>0</v>
      </c>
      <c r="F987" s="325">
        <f>IFERROR(VLOOKUP($A987,'様式C-1-2用'!$B$3:$O$1100,7,0),"")</f>
        <v>0</v>
      </c>
      <c r="G987" s="325">
        <f>IFERROR(VLOOKUP($A987,'様式C-1-2用'!$B$3:$O$1100,8,0),"")</f>
        <v>0</v>
      </c>
      <c r="H987" s="331">
        <f>IFERROR(VLOOKUP($A987,'様式C-1-2用'!$B$3:$O$1100,9,0),"")</f>
        <v>0</v>
      </c>
      <c r="I987" s="325">
        <f>IFERROR(VLOOKUP($A987,'様式C-1-2用'!$B$3:$O$1100,10,0),"")</f>
        <v>0</v>
      </c>
      <c r="J987" s="325">
        <f>IFERROR(VLOOKUP($A987,'様式C-1-2用'!$B$3:$O$1100,11,0),"")</f>
        <v>0</v>
      </c>
      <c r="K987" s="325">
        <f t="shared" si="15"/>
        <v>0</v>
      </c>
      <c r="L987" s="325">
        <f>IFERROR(VLOOKUP($A987,'様式C-1-2用'!$B$3:$O$1100,12,0),"")</f>
        <v>0</v>
      </c>
      <c r="M987" s="325">
        <f>IFERROR(VLOOKUP($A987,'様式C-1-2用'!$B$3:$O$1100,13,0),"")</f>
        <v>0</v>
      </c>
      <c r="N987" s="325">
        <f>IFERROR(VLOOKUP($A987,'様式C-1-2用'!$B$3:$O$1100,14,0),"")</f>
        <v>0</v>
      </c>
      <c r="O987" s="325">
        <f>IFERROR(VLOOKUP($A987,'様式C-1-2用'!$B$3:$P$1100,15,0),"")</f>
        <v>0</v>
      </c>
    </row>
    <row r="988" spans="1:15" ht="15.95" customHeight="1" x14ac:dyDescent="0.15">
      <c r="A988" s="318">
        <v>986</v>
      </c>
      <c r="B988" s="325">
        <f>IFERROR(VLOOKUP($A988,'様式C-1-2用'!$B$3:$O$1100,2,0),"")</f>
        <v>0</v>
      </c>
      <c r="C988" s="325" t="str">
        <f>IFERROR(VLOOKUP($A988,'様式C-1-2用'!$B$3:$O$1100,3,0),"")</f>
        <v/>
      </c>
      <c r="D988" s="325">
        <f>IFERROR(VLOOKUP($A988,'様式C-1-2用'!$B$3:$O$1100,5,0),"")</f>
        <v>0</v>
      </c>
      <c r="E988" s="325">
        <f>IFERROR(VLOOKUP($A988,'様式C-1-2用'!$B$3:$O$1100,6,0),"")</f>
        <v>0</v>
      </c>
      <c r="F988" s="325">
        <f>IFERROR(VLOOKUP($A988,'様式C-1-2用'!$B$3:$O$1100,7,0),"")</f>
        <v>0</v>
      </c>
      <c r="G988" s="325">
        <f>IFERROR(VLOOKUP($A988,'様式C-1-2用'!$B$3:$O$1100,8,0),"")</f>
        <v>0</v>
      </c>
      <c r="H988" s="331">
        <f>IFERROR(VLOOKUP($A988,'様式C-1-2用'!$B$3:$O$1100,9,0),"")</f>
        <v>0</v>
      </c>
      <c r="I988" s="325">
        <f>IFERROR(VLOOKUP($A988,'様式C-1-2用'!$B$3:$O$1100,10,0),"")</f>
        <v>0</v>
      </c>
      <c r="J988" s="325">
        <f>IFERROR(VLOOKUP($A988,'様式C-1-2用'!$B$3:$O$1100,11,0),"")</f>
        <v>0</v>
      </c>
      <c r="K988" s="325">
        <f t="shared" si="15"/>
        <v>0</v>
      </c>
      <c r="L988" s="325">
        <f>IFERROR(VLOOKUP($A988,'様式C-1-2用'!$B$3:$O$1100,12,0),"")</f>
        <v>0</v>
      </c>
      <c r="M988" s="325">
        <f>IFERROR(VLOOKUP($A988,'様式C-1-2用'!$B$3:$O$1100,13,0),"")</f>
        <v>0</v>
      </c>
      <c r="N988" s="325">
        <f>IFERROR(VLOOKUP($A988,'様式C-1-2用'!$B$3:$O$1100,14,0),"")</f>
        <v>0</v>
      </c>
      <c r="O988" s="325">
        <f>IFERROR(VLOOKUP($A988,'様式C-1-2用'!$B$3:$P$1100,15,0),"")</f>
        <v>0</v>
      </c>
    </row>
    <row r="989" spans="1:15" ht="15.95" customHeight="1" x14ac:dyDescent="0.15">
      <c r="A989" s="318">
        <v>987</v>
      </c>
      <c r="B989" s="325">
        <f>IFERROR(VLOOKUP($A989,'様式C-1-2用'!$B$3:$O$1100,2,0),"")</f>
        <v>0</v>
      </c>
      <c r="C989" s="325" t="str">
        <f>IFERROR(VLOOKUP($A989,'様式C-1-2用'!$B$3:$O$1100,3,0),"")</f>
        <v/>
      </c>
      <c r="D989" s="325">
        <f>IFERROR(VLOOKUP($A989,'様式C-1-2用'!$B$3:$O$1100,5,0),"")</f>
        <v>0</v>
      </c>
      <c r="E989" s="325">
        <f>IFERROR(VLOOKUP($A989,'様式C-1-2用'!$B$3:$O$1100,6,0),"")</f>
        <v>0</v>
      </c>
      <c r="F989" s="325">
        <f>IFERROR(VLOOKUP($A989,'様式C-1-2用'!$B$3:$O$1100,7,0),"")</f>
        <v>0</v>
      </c>
      <c r="G989" s="325">
        <f>IFERROR(VLOOKUP($A989,'様式C-1-2用'!$B$3:$O$1100,8,0),"")</f>
        <v>0</v>
      </c>
      <c r="H989" s="331">
        <f>IFERROR(VLOOKUP($A989,'様式C-1-2用'!$B$3:$O$1100,9,0),"")</f>
        <v>0</v>
      </c>
      <c r="I989" s="325">
        <f>IFERROR(VLOOKUP($A989,'様式C-1-2用'!$B$3:$O$1100,10,0),"")</f>
        <v>0</v>
      </c>
      <c r="J989" s="325">
        <f>IFERROR(VLOOKUP($A989,'様式C-1-2用'!$B$3:$O$1100,11,0),"")</f>
        <v>0</v>
      </c>
      <c r="K989" s="325">
        <f t="shared" si="15"/>
        <v>0</v>
      </c>
      <c r="L989" s="325">
        <f>IFERROR(VLOOKUP($A989,'様式C-1-2用'!$B$3:$O$1100,12,0),"")</f>
        <v>0</v>
      </c>
      <c r="M989" s="325">
        <f>IFERROR(VLOOKUP($A989,'様式C-1-2用'!$B$3:$O$1100,13,0),"")</f>
        <v>0</v>
      </c>
      <c r="N989" s="325">
        <f>IFERROR(VLOOKUP($A989,'様式C-1-2用'!$B$3:$O$1100,14,0),"")</f>
        <v>0</v>
      </c>
      <c r="O989" s="325">
        <f>IFERROR(VLOOKUP($A989,'様式C-1-2用'!$B$3:$P$1100,15,0),"")</f>
        <v>0</v>
      </c>
    </row>
    <row r="990" spans="1:15" ht="15.95" customHeight="1" x14ac:dyDescent="0.15">
      <c r="A990" s="318">
        <v>988</v>
      </c>
      <c r="B990" s="325">
        <f>IFERROR(VLOOKUP($A990,'様式C-1-2用'!$B$3:$O$1100,2,0),"")</f>
        <v>0</v>
      </c>
      <c r="C990" s="325" t="str">
        <f>IFERROR(VLOOKUP($A990,'様式C-1-2用'!$B$3:$O$1100,3,0),"")</f>
        <v/>
      </c>
      <c r="D990" s="325">
        <f>IFERROR(VLOOKUP($A990,'様式C-1-2用'!$B$3:$O$1100,5,0),"")</f>
        <v>0</v>
      </c>
      <c r="E990" s="325">
        <f>IFERROR(VLOOKUP($A990,'様式C-1-2用'!$B$3:$O$1100,6,0),"")</f>
        <v>0</v>
      </c>
      <c r="F990" s="325">
        <f>IFERROR(VLOOKUP($A990,'様式C-1-2用'!$B$3:$O$1100,7,0),"")</f>
        <v>0</v>
      </c>
      <c r="G990" s="325">
        <f>IFERROR(VLOOKUP($A990,'様式C-1-2用'!$B$3:$O$1100,8,0),"")</f>
        <v>0</v>
      </c>
      <c r="H990" s="331">
        <f>IFERROR(VLOOKUP($A990,'様式C-1-2用'!$B$3:$O$1100,9,0),"")</f>
        <v>0</v>
      </c>
      <c r="I990" s="325">
        <f>IFERROR(VLOOKUP($A990,'様式C-1-2用'!$B$3:$O$1100,10,0),"")</f>
        <v>0</v>
      </c>
      <c r="J990" s="325">
        <f>IFERROR(VLOOKUP($A990,'様式C-1-2用'!$B$3:$O$1100,11,0),"")</f>
        <v>0</v>
      </c>
      <c r="K990" s="325">
        <f t="shared" si="15"/>
        <v>0</v>
      </c>
      <c r="L990" s="325">
        <f>IFERROR(VLOOKUP($A990,'様式C-1-2用'!$B$3:$O$1100,12,0),"")</f>
        <v>0</v>
      </c>
      <c r="M990" s="325">
        <f>IFERROR(VLOOKUP($A990,'様式C-1-2用'!$B$3:$O$1100,13,0),"")</f>
        <v>0</v>
      </c>
      <c r="N990" s="325">
        <f>IFERROR(VLOOKUP($A990,'様式C-1-2用'!$B$3:$O$1100,14,0),"")</f>
        <v>0</v>
      </c>
      <c r="O990" s="325">
        <f>IFERROR(VLOOKUP($A990,'様式C-1-2用'!$B$3:$P$1100,15,0),"")</f>
        <v>0</v>
      </c>
    </row>
    <row r="991" spans="1:15" ht="15.95" customHeight="1" x14ac:dyDescent="0.15">
      <c r="A991" s="318">
        <v>989</v>
      </c>
      <c r="B991" s="325">
        <f>IFERROR(VLOOKUP($A991,'様式C-1-2用'!$B$3:$O$1100,2,0),"")</f>
        <v>0</v>
      </c>
      <c r="C991" s="325" t="str">
        <f>IFERROR(VLOOKUP($A991,'様式C-1-2用'!$B$3:$O$1100,3,0),"")</f>
        <v/>
      </c>
      <c r="D991" s="325">
        <f>IFERROR(VLOOKUP($A991,'様式C-1-2用'!$B$3:$O$1100,5,0),"")</f>
        <v>0</v>
      </c>
      <c r="E991" s="325">
        <f>IFERROR(VLOOKUP($A991,'様式C-1-2用'!$B$3:$O$1100,6,0),"")</f>
        <v>0</v>
      </c>
      <c r="F991" s="325">
        <f>IFERROR(VLOOKUP($A991,'様式C-1-2用'!$B$3:$O$1100,7,0),"")</f>
        <v>0</v>
      </c>
      <c r="G991" s="325">
        <f>IFERROR(VLOOKUP($A991,'様式C-1-2用'!$B$3:$O$1100,8,0),"")</f>
        <v>0</v>
      </c>
      <c r="H991" s="331">
        <f>IFERROR(VLOOKUP($A991,'様式C-1-2用'!$B$3:$O$1100,9,0),"")</f>
        <v>0</v>
      </c>
      <c r="I991" s="325">
        <f>IFERROR(VLOOKUP($A991,'様式C-1-2用'!$B$3:$O$1100,10,0),"")</f>
        <v>0</v>
      </c>
      <c r="J991" s="325">
        <f>IFERROR(VLOOKUP($A991,'様式C-1-2用'!$B$3:$O$1100,11,0),"")</f>
        <v>0</v>
      </c>
      <c r="K991" s="325">
        <f t="shared" si="15"/>
        <v>0</v>
      </c>
      <c r="L991" s="325">
        <f>IFERROR(VLOOKUP($A991,'様式C-1-2用'!$B$3:$O$1100,12,0),"")</f>
        <v>0</v>
      </c>
      <c r="M991" s="325">
        <f>IFERROR(VLOOKUP($A991,'様式C-1-2用'!$B$3:$O$1100,13,0),"")</f>
        <v>0</v>
      </c>
      <c r="N991" s="325">
        <f>IFERROR(VLOOKUP($A991,'様式C-1-2用'!$B$3:$O$1100,14,0),"")</f>
        <v>0</v>
      </c>
      <c r="O991" s="325">
        <f>IFERROR(VLOOKUP($A991,'様式C-1-2用'!$B$3:$P$1100,15,0),"")</f>
        <v>0</v>
      </c>
    </row>
    <row r="992" spans="1:15" ht="15.95" customHeight="1" x14ac:dyDescent="0.15">
      <c r="A992" s="318">
        <v>990</v>
      </c>
      <c r="B992" s="325">
        <f>IFERROR(VLOOKUP($A992,'様式C-1-2用'!$B$3:$O$1100,2,0),"")</f>
        <v>0</v>
      </c>
      <c r="C992" s="325" t="str">
        <f>IFERROR(VLOOKUP($A992,'様式C-1-2用'!$B$3:$O$1100,3,0),"")</f>
        <v/>
      </c>
      <c r="D992" s="325">
        <f>IFERROR(VLOOKUP($A992,'様式C-1-2用'!$B$3:$O$1100,5,0),"")</f>
        <v>0</v>
      </c>
      <c r="E992" s="325">
        <f>IFERROR(VLOOKUP($A992,'様式C-1-2用'!$B$3:$O$1100,6,0),"")</f>
        <v>0</v>
      </c>
      <c r="F992" s="325">
        <f>IFERROR(VLOOKUP($A992,'様式C-1-2用'!$B$3:$O$1100,7,0),"")</f>
        <v>0</v>
      </c>
      <c r="G992" s="325">
        <f>IFERROR(VLOOKUP($A992,'様式C-1-2用'!$B$3:$O$1100,8,0),"")</f>
        <v>0</v>
      </c>
      <c r="H992" s="331">
        <f>IFERROR(VLOOKUP($A992,'様式C-1-2用'!$B$3:$O$1100,9,0),"")</f>
        <v>0</v>
      </c>
      <c r="I992" s="325">
        <f>IFERROR(VLOOKUP($A992,'様式C-1-2用'!$B$3:$O$1100,10,0),"")</f>
        <v>0</v>
      </c>
      <c r="J992" s="325">
        <f>IFERROR(VLOOKUP($A992,'様式C-1-2用'!$B$3:$O$1100,11,0),"")</f>
        <v>0</v>
      </c>
      <c r="K992" s="325">
        <f t="shared" si="15"/>
        <v>0</v>
      </c>
      <c r="L992" s="325">
        <f>IFERROR(VLOOKUP($A992,'様式C-1-2用'!$B$3:$O$1100,12,0),"")</f>
        <v>0</v>
      </c>
      <c r="M992" s="325">
        <f>IFERROR(VLOOKUP($A992,'様式C-1-2用'!$B$3:$O$1100,13,0),"")</f>
        <v>0</v>
      </c>
      <c r="N992" s="325">
        <f>IFERROR(VLOOKUP($A992,'様式C-1-2用'!$B$3:$O$1100,14,0),"")</f>
        <v>0</v>
      </c>
      <c r="O992" s="325">
        <f>IFERROR(VLOOKUP($A992,'様式C-1-2用'!$B$3:$P$1100,15,0),"")</f>
        <v>0</v>
      </c>
    </row>
    <row r="993" spans="1:15" ht="15.95" customHeight="1" x14ac:dyDescent="0.15">
      <c r="A993" s="318">
        <v>991</v>
      </c>
      <c r="B993" s="325">
        <f>IFERROR(VLOOKUP($A993,'様式C-1-2用'!$B$3:$O$1100,2,0),"")</f>
        <v>0</v>
      </c>
      <c r="C993" s="325" t="str">
        <f>IFERROR(VLOOKUP($A993,'様式C-1-2用'!$B$3:$O$1100,3,0),"")</f>
        <v/>
      </c>
      <c r="D993" s="325">
        <f>IFERROR(VLOOKUP($A993,'様式C-1-2用'!$B$3:$O$1100,5,0),"")</f>
        <v>0</v>
      </c>
      <c r="E993" s="325">
        <f>IFERROR(VLOOKUP($A993,'様式C-1-2用'!$B$3:$O$1100,6,0),"")</f>
        <v>0</v>
      </c>
      <c r="F993" s="325">
        <f>IFERROR(VLOOKUP($A993,'様式C-1-2用'!$B$3:$O$1100,7,0),"")</f>
        <v>0</v>
      </c>
      <c r="G993" s="325">
        <f>IFERROR(VLOOKUP($A993,'様式C-1-2用'!$B$3:$O$1100,8,0),"")</f>
        <v>0</v>
      </c>
      <c r="H993" s="331">
        <f>IFERROR(VLOOKUP($A993,'様式C-1-2用'!$B$3:$O$1100,9,0),"")</f>
        <v>0</v>
      </c>
      <c r="I993" s="325">
        <f>IFERROR(VLOOKUP($A993,'様式C-1-2用'!$B$3:$O$1100,10,0),"")</f>
        <v>0</v>
      </c>
      <c r="J993" s="325">
        <f>IFERROR(VLOOKUP($A993,'様式C-1-2用'!$B$3:$O$1100,11,0),"")</f>
        <v>0</v>
      </c>
      <c r="K993" s="325">
        <f t="shared" si="15"/>
        <v>0</v>
      </c>
      <c r="L993" s="325">
        <f>IFERROR(VLOOKUP($A993,'様式C-1-2用'!$B$3:$O$1100,12,0),"")</f>
        <v>0</v>
      </c>
      <c r="M993" s="325">
        <f>IFERROR(VLOOKUP($A993,'様式C-1-2用'!$B$3:$O$1100,13,0),"")</f>
        <v>0</v>
      </c>
      <c r="N993" s="325">
        <f>IFERROR(VLOOKUP($A993,'様式C-1-2用'!$B$3:$O$1100,14,0),"")</f>
        <v>0</v>
      </c>
      <c r="O993" s="325">
        <f>IFERROR(VLOOKUP($A993,'様式C-1-2用'!$B$3:$P$1100,15,0),"")</f>
        <v>0</v>
      </c>
    </row>
    <row r="994" spans="1:15" ht="15.95" customHeight="1" x14ac:dyDescent="0.15">
      <c r="A994" s="318">
        <v>992</v>
      </c>
      <c r="B994" s="325">
        <f>IFERROR(VLOOKUP($A994,'様式C-1-2用'!$B$3:$O$1100,2,0),"")</f>
        <v>0</v>
      </c>
      <c r="C994" s="325" t="str">
        <f>IFERROR(VLOOKUP($A994,'様式C-1-2用'!$B$3:$O$1100,3,0),"")</f>
        <v/>
      </c>
      <c r="D994" s="325">
        <f>IFERROR(VLOOKUP($A994,'様式C-1-2用'!$B$3:$O$1100,5,0),"")</f>
        <v>0</v>
      </c>
      <c r="E994" s="325">
        <f>IFERROR(VLOOKUP($A994,'様式C-1-2用'!$B$3:$O$1100,6,0),"")</f>
        <v>0</v>
      </c>
      <c r="F994" s="325">
        <f>IFERROR(VLOOKUP($A994,'様式C-1-2用'!$B$3:$O$1100,7,0),"")</f>
        <v>0</v>
      </c>
      <c r="G994" s="325">
        <f>IFERROR(VLOOKUP($A994,'様式C-1-2用'!$B$3:$O$1100,8,0),"")</f>
        <v>0</v>
      </c>
      <c r="H994" s="331">
        <f>IFERROR(VLOOKUP($A994,'様式C-1-2用'!$B$3:$O$1100,9,0),"")</f>
        <v>0</v>
      </c>
      <c r="I994" s="325">
        <f>IFERROR(VLOOKUP($A994,'様式C-1-2用'!$B$3:$O$1100,10,0),"")</f>
        <v>0</v>
      </c>
      <c r="J994" s="325">
        <f>IFERROR(VLOOKUP($A994,'様式C-1-2用'!$B$3:$O$1100,11,0),"")</f>
        <v>0</v>
      </c>
      <c r="K994" s="325">
        <f t="shared" si="15"/>
        <v>0</v>
      </c>
      <c r="L994" s="325">
        <f>IFERROR(VLOOKUP($A994,'様式C-1-2用'!$B$3:$O$1100,12,0),"")</f>
        <v>0</v>
      </c>
      <c r="M994" s="325">
        <f>IFERROR(VLOOKUP($A994,'様式C-1-2用'!$B$3:$O$1100,13,0),"")</f>
        <v>0</v>
      </c>
      <c r="N994" s="325">
        <f>IFERROR(VLOOKUP($A994,'様式C-1-2用'!$B$3:$O$1100,14,0),"")</f>
        <v>0</v>
      </c>
      <c r="O994" s="325">
        <f>IFERROR(VLOOKUP($A994,'様式C-1-2用'!$B$3:$P$1100,15,0),"")</f>
        <v>0</v>
      </c>
    </row>
    <row r="995" spans="1:15" ht="15.95" customHeight="1" x14ac:dyDescent="0.15">
      <c r="A995" s="318">
        <v>993</v>
      </c>
      <c r="B995" s="325">
        <f>IFERROR(VLOOKUP($A995,'様式C-1-2用'!$B$3:$O$1100,2,0),"")</f>
        <v>0</v>
      </c>
      <c r="C995" s="325" t="str">
        <f>IFERROR(VLOOKUP($A995,'様式C-1-2用'!$B$3:$O$1100,3,0),"")</f>
        <v/>
      </c>
      <c r="D995" s="325">
        <f>IFERROR(VLOOKUP($A995,'様式C-1-2用'!$B$3:$O$1100,5,0),"")</f>
        <v>0</v>
      </c>
      <c r="E995" s="325">
        <f>IFERROR(VLOOKUP($A995,'様式C-1-2用'!$B$3:$O$1100,6,0),"")</f>
        <v>0</v>
      </c>
      <c r="F995" s="325">
        <f>IFERROR(VLOOKUP($A995,'様式C-1-2用'!$B$3:$O$1100,7,0),"")</f>
        <v>0</v>
      </c>
      <c r="G995" s="325">
        <f>IFERROR(VLOOKUP($A995,'様式C-1-2用'!$B$3:$O$1100,8,0),"")</f>
        <v>0</v>
      </c>
      <c r="H995" s="331">
        <f>IFERROR(VLOOKUP($A995,'様式C-1-2用'!$B$3:$O$1100,9,0),"")</f>
        <v>0</v>
      </c>
      <c r="I995" s="325">
        <f>IFERROR(VLOOKUP($A995,'様式C-1-2用'!$B$3:$O$1100,10,0),"")</f>
        <v>0</v>
      </c>
      <c r="J995" s="325">
        <f>IFERROR(VLOOKUP($A995,'様式C-1-2用'!$B$3:$O$1100,11,0),"")</f>
        <v>0</v>
      </c>
      <c r="K995" s="325">
        <f t="shared" si="15"/>
        <v>0</v>
      </c>
      <c r="L995" s="325">
        <f>IFERROR(VLOOKUP($A995,'様式C-1-2用'!$B$3:$O$1100,12,0),"")</f>
        <v>0</v>
      </c>
      <c r="M995" s="325">
        <f>IFERROR(VLOOKUP($A995,'様式C-1-2用'!$B$3:$O$1100,13,0),"")</f>
        <v>0</v>
      </c>
      <c r="N995" s="325">
        <f>IFERROR(VLOOKUP($A995,'様式C-1-2用'!$B$3:$O$1100,14,0),"")</f>
        <v>0</v>
      </c>
      <c r="O995" s="325">
        <f>IFERROR(VLOOKUP($A995,'様式C-1-2用'!$B$3:$P$1100,15,0),"")</f>
        <v>0</v>
      </c>
    </row>
    <row r="996" spans="1:15" ht="15.95" customHeight="1" x14ac:dyDescent="0.15">
      <c r="A996" s="318">
        <v>994</v>
      </c>
      <c r="B996" s="325">
        <f>IFERROR(VLOOKUP($A996,'様式C-1-2用'!$B$3:$O$1100,2,0),"")</f>
        <v>0</v>
      </c>
      <c r="C996" s="325" t="str">
        <f>IFERROR(VLOOKUP($A996,'様式C-1-2用'!$B$3:$O$1100,3,0),"")</f>
        <v/>
      </c>
      <c r="D996" s="325">
        <f>IFERROR(VLOOKUP($A996,'様式C-1-2用'!$B$3:$O$1100,5,0),"")</f>
        <v>0</v>
      </c>
      <c r="E996" s="325">
        <f>IFERROR(VLOOKUP($A996,'様式C-1-2用'!$B$3:$O$1100,6,0),"")</f>
        <v>0</v>
      </c>
      <c r="F996" s="325">
        <f>IFERROR(VLOOKUP($A996,'様式C-1-2用'!$B$3:$O$1100,7,0),"")</f>
        <v>0</v>
      </c>
      <c r="G996" s="325">
        <f>IFERROR(VLOOKUP($A996,'様式C-1-2用'!$B$3:$O$1100,8,0),"")</f>
        <v>0</v>
      </c>
      <c r="H996" s="331">
        <f>IFERROR(VLOOKUP($A996,'様式C-1-2用'!$B$3:$O$1100,9,0),"")</f>
        <v>0</v>
      </c>
      <c r="I996" s="325">
        <f>IFERROR(VLOOKUP($A996,'様式C-1-2用'!$B$3:$O$1100,10,0),"")</f>
        <v>0</v>
      </c>
      <c r="J996" s="325">
        <f>IFERROR(VLOOKUP($A996,'様式C-1-2用'!$B$3:$O$1100,11,0),"")</f>
        <v>0</v>
      </c>
      <c r="K996" s="325">
        <f t="shared" si="15"/>
        <v>0</v>
      </c>
      <c r="L996" s="325">
        <f>IFERROR(VLOOKUP($A996,'様式C-1-2用'!$B$3:$O$1100,12,0),"")</f>
        <v>0</v>
      </c>
      <c r="M996" s="325">
        <f>IFERROR(VLOOKUP($A996,'様式C-1-2用'!$B$3:$O$1100,13,0),"")</f>
        <v>0</v>
      </c>
      <c r="N996" s="325">
        <f>IFERROR(VLOOKUP($A996,'様式C-1-2用'!$B$3:$O$1100,14,0),"")</f>
        <v>0</v>
      </c>
      <c r="O996" s="325">
        <f>IFERROR(VLOOKUP($A996,'様式C-1-2用'!$B$3:$P$1100,15,0),"")</f>
        <v>0</v>
      </c>
    </row>
    <row r="997" spans="1:15" ht="15.95" customHeight="1" x14ac:dyDescent="0.15">
      <c r="A997" s="318">
        <v>995</v>
      </c>
      <c r="B997" s="325">
        <f>IFERROR(VLOOKUP($A997,'様式C-1-2用'!$B$3:$O$1100,2,0),"")</f>
        <v>0</v>
      </c>
      <c r="C997" s="325" t="str">
        <f>IFERROR(VLOOKUP($A997,'様式C-1-2用'!$B$3:$O$1100,3,0),"")</f>
        <v/>
      </c>
      <c r="D997" s="325">
        <f>IFERROR(VLOOKUP($A997,'様式C-1-2用'!$B$3:$O$1100,5,0),"")</f>
        <v>0</v>
      </c>
      <c r="E997" s="325">
        <f>IFERROR(VLOOKUP($A997,'様式C-1-2用'!$B$3:$O$1100,6,0),"")</f>
        <v>0</v>
      </c>
      <c r="F997" s="325">
        <f>IFERROR(VLOOKUP($A997,'様式C-1-2用'!$B$3:$O$1100,7,0),"")</f>
        <v>0</v>
      </c>
      <c r="G997" s="325">
        <f>IFERROR(VLOOKUP($A997,'様式C-1-2用'!$B$3:$O$1100,8,0),"")</f>
        <v>0</v>
      </c>
      <c r="H997" s="331">
        <f>IFERROR(VLOOKUP($A997,'様式C-1-2用'!$B$3:$O$1100,9,0),"")</f>
        <v>0</v>
      </c>
      <c r="I997" s="325">
        <f>IFERROR(VLOOKUP($A997,'様式C-1-2用'!$B$3:$O$1100,10,0),"")</f>
        <v>0</v>
      </c>
      <c r="J997" s="325">
        <f>IFERROR(VLOOKUP($A997,'様式C-1-2用'!$B$3:$O$1100,11,0),"")</f>
        <v>0</v>
      </c>
      <c r="K997" s="325">
        <f t="shared" si="15"/>
        <v>0</v>
      </c>
      <c r="L997" s="325">
        <f>IFERROR(VLOOKUP($A997,'様式C-1-2用'!$B$3:$O$1100,12,0),"")</f>
        <v>0</v>
      </c>
      <c r="M997" s="325">
        <f>IFERROR(VLOOKUP($A997,'様式C-1-2用'!$B$3:$O$1100,13,0),"")</f>
        <v>0</v>
      </c>
      <c r="N997" s="325">
        <f>IFERROR(VLOOKUP($A997,'様式C-1-2用'!$B$3:$O$1100,14,0),"")</f>
        <v>0</v>
      </c>
      <c r="O997" s="325">
        <f>IFERROR(VLOOKUP($A997,'様式C-1-2用'!$B$3:$P$1100,15,0),"")</f>
        <v>0</v>
      </c>
    </row>
    <row r="998" spans="1:15" ht="15.95" customHeight="1" x14ac:dyDescent="0.15">
      <c r="A998" s="318">
        <v>996</v>
      </c>
      <c r="B998" s="325">
        <f>IFERROR(VLOOKUP($A998,'様式C-1-2用'!$B$3:$O$1100,2,0),"")</f>
        <v>0</v>
      </c>
      <c r="C998" s="325" t="str">
        <f>IFERROR(VLOOKUP($A998,'様式C-1-2用'!$B$3:$O$1100,3,0),"")</f>
        <v/>
      </c>
      <c r="D998" s="325">
        <f>IFERROR(VLOOKUP($A998,'様式C-1-2用'!$B$3:$O$1100,5,0),"")</f>
        <v>0</v>
      </c>
      <c r="E998" s="325">
        <f>IFERROR(VLOOKUP($A998,'様式C-1-2用'!$B$3:$O$1100,6,0),"")</f>
        <v>0</v>
      </c>
      <c r="F998" s="325">
        <f>IFERROR(VLOOKUP($A998,'様式C-1-2用'!$B$3:$O$1100,7,0),"")</f>
        <v>0</v>
      </c>
      <c r="G998" s="325">
        <f>IFERROR(VLOOKUP($A998,'様式C-1-2用'!$B$3:$O$1100,8,0),"")</f>
        <v>0</v>
      </c>
      <c r="H998" s="331">
        <f>IFERROR(VLOOKUP($A998,'様式C-1-2用'!$B$3:$O$1100,9,0),"")</f>
        <v>0</v>
      </c>
      <c r="I998" s="325">
        <f>IFERROR(VLOOKUP($A998,'様式C-1-2用'!$B$3:$O$1100,10,0),"")</f>
        <v>0</v>
      </c>
      <c r="J998" s="325">
        <f>IFERROR(VLOOKUP($A998,'様式C-1-2用'!$B$3:$O$1100,11,0),"")</f>
        <v>0</v>
      </c>
      <c r="K998" s="325">
        <f t="shared" si="15"/>
        <v>0</v>
      </c>
      <c r="L998" s="325">
        <f>IFERROR(VLOOKUP($A998,'様式C-1-2用'!$B$3:$O$1100,12,0),"")</f>
        <v>0</v>
      </c>
      <c r="M998" s="325">
        <f>IFERROR(VLOOKUP($A998,'様式C-1-2用'!$B$3:$O$1100,13,0),"")</f>
        <v>0</v>
      </c>
      <c r="N998" s="325">
        <f>IFERROR(VLOOKUP($A998,'様式C-1-2用'!$B$3:$O$1100,14,0),"")</f>
        <v>0</v>
      </c>
      <c r="O998" s="325">
        <f>IFERROR(VLOOKUP($A998,'様式C-1-2用'!$B$3:$P$1100,15,0),"")</f>
        <v>0</v>
      </c>
    </row>
    <row r="999" spans="1:15" ht="15.95" customHeight="1" x14ac:dyDescent="0.15">
      <c r="A999" s="318">
        <v>997</v>
      </c>
      <c r="B999" s="325">
        <f>IFERROR(VLOOKUP($A999,'様式C-1-2用'!$B$3:$O$1100,2,0),"")</f>
        <v>0</v>
      </c>
      <c r="C999" s="325" t="str">
        <f>IFERROR(VLOOKUP($A999,'様式C-1-2用'!$B$3:$O$1100,3,0),"")</f>
        <v/>
      </c>
      <c r="D999" s="325">
        <f>IFERROR(VLOOKUP($A999,'様式C-1-2用'!$B$3:$O$1100,5,0),"")</f>
        <v>0</v>
      </c>
      <c r="E999" s="325">
        <f>IFERROR(VLOOKUP($A999,'様式C-1-2用'!$B$3:$O$1100,6,0),"")</f>
        <v>0</v>
      </c>
      <c r="F999" s="325">
        <f>IFERROR(VLOOKUP($A999,'様式C-1-2用'!$B$3:$O$1100,7,0),"")</f>
        <v>0</v>
      </c>
      <c r="G999" s="325">
        <f>IFERROR(VLOOKUP($A999,'様式C-1-2用'!$B$3:$O$1100,8,0),"")</f>
        <v>0</v>
      </c>
      <c r="H999" s="331">
        <f>IFERROR(VLOOKUP($A999,'様式C-1-2用'!$B$3:$O$1100,9,0),"")</f>
        <v>0</v>
      </c>
      <c r="I999" s="325">
        <f>IFERROR(VLOOKUP($A999,'様式C-1-2用'!$B$3:$O$1100,10,0),"")</f>
        <v>0</v>
      </c>
      <c r="J999" s="325">
        <f>IFERROR(VLOOKUP($A999,'様式C-1-2用'!$B$3:$O$1100,11,0),"")</f>
        <v>0</v>
      </c>
      <c r="K999" s="325">
        <f t="shared" si="15"/>
        <v>0</v>
      </c>
      <c r="L999" s="325">
        <f>IFERROR(VLOOKUP($A999,'様式C-1-2用'!$B$3:$O$1100,12,0),"")</f>
        <v>0</v>
      </c>
      <c r="M999" s="325">
        <f>IFERROR(VLOOKUP($A999,'様式C-1-2用'!$B$3:$O$1100,13,0),"")</f>
        <v>0</v>
      </c>
      <c r="N999" s="325">
        <f>IFERROR(VLOOKUP($A999,'様式C-1-2用'!$B$3:$O$1100,14,0),"")</f>
        <v>0</v>
      </c>
      <c r="O999" s="325">
        <f>IFERROR(VLOOKUP($A999,'様式C-1-2用'!$B$3:$P$1100,15,0),"")</f>
        <v>0</v>
      </c>
    </row>
    <row r="1000" spans="1:15" ht="15.95" customHeight="1" x14ac:dyDescent="0.15">
      <c r="A1000" s="318">
        <v>998</v>
      </c>
      <c r="B1000" s="325">
        <f>IFERROR(VLOOKUP($A1000,'様式C-1-2用'!$B$3:$O$1100,2,0),"")</f>
        <v>0</v>
      </c>
      <c r="C1000" s="325" t="str">
        <f>IFERROR(VLOOKUP($A1000,'様式C-1-2用'!$B$3:$O$1100,3,0),"")</f>
        <v/>
      </c>
      <c r="D1000" s="325">
        <f>IFERROR(VLOOKUP($A1000,'様式C-1-2用'!$B$3:$O$1100,5,0),"")</f>
        <v>0</v>
      </c>
      <c r="E1000" s="325">
        <f>IFERROR(VLOOKUP($A1000,'様式C-1-2用'!$B$3:$O$1100,6,0),"")</f>
        <v>0</v>
      </c>
      <c r="F1000" s="325">
        <f>IFERROR(VLOOKUP($A1000,'様式C-1-2用'!$B$3:$O$1100,7,0),"")</f>
        <v>0</v>
      </c>
      <c r="G1000" s="325">
        <f>IFERROR(VLOOKUP($A1000,'様式C-1-2用'!$B$3:$O$1100,8,0),"")</f>
        <v>0</v>
      </c>
      <c r="H1000" s="331">
        <f>IFERROR(VLOOKUP($A1000,'様式C-1-2用'!$B$3:$O$1100,9,0),"")</f>
        <v>0</v>
      </c>
      <c r="I1000" s="325">
        <f>IFERROR(VLOOKUP($A1000,'様式C-1-2用'!$B$3:$O$1100,10,0),"")</f>
        <v>0</v>
      </c>
      <c r="J1000" s="325">
        <f>IFERROR(VLOOKUP($A1000,'様式C-1-2用'!$B$3:$O$1100,11,0),"")</f>
        <v>0</v>
      </c>
      <c r="K1000" s="325">
        <f t="shared" si="15"/>
        <v>0</v>
      </c>
      <c r="L1000" s="325">
        <f>IFERROR(VLOOKUP($A1000,'様式C-1-2用'!$B$3:$O$1100,12,0),"")</f>
        <v>0</v>
      </c>
      <c r="M1000" s="325">
        <f>IFERROR(VLOOKUP($A1000,'様式C-1-2用'!$B$3:$O$1100,13,0),"")</f>
        <v>0</v>
      </c>
      <c r="N1000" s="325">
        <f>IFERROR(VLOOKUP($A1000,'様式C-1-2用'!$B$3:$O$1100,14,0),"")</f>
        <v>0</v>
      </c>
      <c r="O1000" s="325">
        <f>IFERROR(VLOOKUP($A1000,'様式C-1-2用'!$B$3:$P$1100,15,0),"")</f>
        <v>0</v>
      </c>
    </row>
    <row r="1001" spans="1:15" ht="15.95" customHeight="1" x14ac:dyDescent="0.15">
      <c r="A1001" s="318">
        <v>999</v>
      </c>
      <c r="B1001" s="325">
        <f>IFERROR(VLOOKUP($A1001,'様式C-1-2用'!$B$3:$O$1100,2,0),"")</f>
        <v>0</v>
      </c>
      <c r="C1001" s="325" t="str">
        <f>IFERROR(VLOOKUP($A1001,'様式C-1-2用'!$B$3:$O$1100,3,0),"")</f>
        <v/>
      </c>
      <c r="D1001" s="325">
        <f>IFERROR(VLOOKUP($A1001,'様式C-1-2用'!$B$3:$O$1100,5,0),"")</f>
        <v>0</v>
      </c>
      <c r="E1001" s="325">
        <f>IFERROR(VLOOKUP($A1001,'様式C-1-2用'!$B$3:$O$1100,6,0),"")</f>
        <v>0</v>
      </c>
      <c r="F1001" s="325">
        <f>IFERROR(VLOOKUP($A1001,'様式C-1-2用'!$B$3:$O$1100,7,0),"")</f>
        <v>0</v>
      </c>
      <c r="G1001" s="325">
        <f>IFERROR(VLOOKUP($A1001,'様式C-1-2用'!$B$3:$O$1100,8,0),"")</f>
        <v>0</v>
      </c>
      <c r="H1001" s="331">
        <f>IFERROR(VLOOKUP($A1001,'様式C-1-2用'!$B$3:$O$1100,9,0),"")</f>
        <v>0</v>
      </c>
      <c r="I1001" s="325">
        <f>IFERROR(VLOOKUP($A1001,'様式C-1-2用'!$B$3:$O$1100,10,0),"")</f>
        <v>0</v>
      </c>
      <c r="J1001" s="325">
        <f>IFERROR(VLOOKUP($A1001,'様式C-1-2用'!$B$3:$O$1100,11,0),"")</f>
        <v>0</v>
      </c>
      <c r="K1001" s="325">
        <f t="shared" si="15"/>
        <v>0</v>
      </c>
      <c r="L1001" s="325">
        <f>IFERROR(VLOOKUP($A1001,'様式C-1-2用'!$B$3:$O$1100,12,0),"")</f>
        <v>0</v>
      </c>
      <c r="M1001" s="325">
        <f>IFERROR(VLOOKUP($A1001,'様式C-1-2用'!$B$3:$O$1100,13,0),"")</f>
        <v>0</v>
      </c>
      <c r="N1001" s="325">
        <f>IFERROR(VLOOKUP($A1001,'様式C-1-2用'!$B$3:$O$1100,14,0),"")</f>
        <v>0</v>
      </c>
      <c r="O1001" s="325">
        <f>IFERROR(VLOOKUP($A1001,'様式C-1-2用'!$B$3:$P$1100,15,0),"")</f>
        <v>0</v>
      </c>
    </row>
    <row r="1002" spans="1:15" ht="15.95" customHeight="1" x14ac:dyDescent="0.15">
      <c r="A1002" s="318">
        <v>1000</v>
      </c>
      <c r="B1002" s="325">
        <f>IFERROR(VLOOKUP($A1002,'様式C-1-2用'!$B$3:$O$1100,2,0),"")</f>
        <v>0</v>
      </c>
      <c r="C1002" s="325" t="str">
        <f>IFERROR(VLOOKUP($A1002,'様式C-1-2用'!$B$3:$O$1100,3,0),"")</f>
        <v/>
      </c>
      <c r="D1002" s="325">
        <f>IFERROR(VLOOKUP($A1002,'様式C-1-2用'!$B$3:$O$1100,5,0),"")</f>
        <v>0</v>
      </c>
      <c r="E1002" s="325">
        <f>IFERROR(VLOOKUP($A1002,'様式C-1-2用'!$B$3:$O$1100,6,0),"")</f>
        <v>0</v>
      </c>
      <c r="F1002" s="325">
        <f>IFERROR(VLOOKUP($A1002,'様式C-1-2用'!$B$3:$O$1100,7,0),"")</f>
        <v>0</v>
      </c>
      <c r="G1002" s="325">
        <f>IFERROR(VLOOKUP($A1002,'様式C-1-2用'!$B$3:$O$1100,8,0),"")</f>
        <v>0</v>
      </c>
      <c r="H1002" s="331">
        <f>IFERROR(VLOOKUP($A1002,'様式C-1-2用'!$B$3:$O$1100,9,0),"")</f>
        <v>0</v>
      </c>
      <c r="I1002" s="325">
        <f>IFERROR(VLOOKUP($A1002,'様式C-1-2用'!$B$3:$O$1100,10,0),"")</f>
        <v>0</v>
      </c>
      <c r="J1002" s="325">
        <f>IFERROR(VLOOKUP($A1002,'様式C-1-2用'!$B$3:$O$1100,11,0),"")</f>
        <v>0</v>
      </c>
      <c r="K1002" s="325">
        <f t="shared" si="15"/>
        <v>0</v>
      </c>
      <c r="L1002" s="325">
        <f>IFERROR(VLOOKUP($A1002,'様式C-1-2用'!$B$3:$O$1100,12,0),"")</f>
        <v>0</v>
      </c>
      <c r="M1002" s="325">
        <f>IFERROR(VLOOKUP($A1002,'様式C-1-2用'!$B$3:$O$1100,13,0),"")</f>
        <v>0</v>
      </c>
      <c r="N1002" s="325">
        <f>IFERROR(VLOOKUP($A1002,'様式C-1-2用'!$B$3:$O$1100,14,0),"")</f>
        <v>0</v>
      </c>
      <c r="O1002" s="325">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50</vt:i4>
      </vt:variant>
    </vt:vector>
  </HeadingPairs>
  <TitlesOfParts>
    <vt:vector size="74"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vt:lpstr>
      <vt:lpstr>様式D-3_S(PS)</vt:lpstr>
      <vt:lpstr>様式D-3_S(1)</vt:lpstr>
      <vt:lpstr>様式D-3_S(2)</vt:lpstr>
      <vt:lpstr>様式D-3_S(PE)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'様式D-2-1´'!Print_Area</vt:lpstr>
      <vt:lpstr>'様式D-3_S(1)'!Print_Area</vt:lpstr>
      <vt:lpstr>'様式D-3_S(2)'!Print_Area</vt:lpstr>
      <vt:lpstr>'様式D-3_S(PE)'!Print_Area</vt:lpstr>
      <vt:lpstr>'様式D-3_S(PS)'!Print_Area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'様式D-2-1´'!Print_Titles</vt:lpstr>
      <vt:lpstr>'様式D-3_S(1)'!Print_Titles</vt:lpstr>
      <vt:lpstr>'様式D-3_S(2)'!Print_Titles</vt:lpstr>
      <vt:lpstr>'様式D-3_S(PE)'!Print_Titles</vt:lpstr>
      <vt:lpstr>'様式D-3_S(PS)'!Print_Titles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石村勝伸</cp:lastModifiedBy>
  <cp:lastPrinted>2022-12-12T08:28:56Z</cp:lastPrinted>
  <dcterms:created xsi:type="dcterms:W3CDTF">2012-04-09T00:49:26Z</dcterms:created>
  <dcterms:modified xsi:type="dcterms:W3CDTF">2023-04-24T07:43:02Z</dcterms:modified>
</cp:coreProperties>
</file>